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Sivak\WWA Dropbox\WWAL\Projects\2023\23-116-01VC Chilliwack Hydraulic Connection\Draft Report\submission\"/>
    </mc:Choice>
  </mc:AlternateContent>
  <xr:revisionPtr revIDLastSave="0" documentId="13_ncr:1_{BACB7862-A92D-412A-84C9-57F406370B0D}" xr6:coauthVersionLast="47" xr6:coauthVersionMax="47" xr10:uidLastSave="{00000000-0000-0000-0000-000000000000}"/>
  <bookViews>
    <workbookView xWindow="28680" yWindow="-120" windowWidth="29040" windowHeight="15720" xr2:uid="{FD06C3AA-E22E-4D31-B232-20AA39D71AA6}"/>
  </bookViews>
  <sheets>
    <sheet name="PoHC and SDF summary" sheetId="26" r:id="rId1"/>
    <sheet name="Aquifer and SDF Parameters" sheetId="24" r:id="rId2"/>
    <sheet name="Wells not assessed" sheetId="27" r:id="rId3"/>
    <sheet name="List of Wells for HC assessment" sheetId="19" r:id="rId4"/>
  </sheets>
  <definedNames>
    <definedName name="_xlnm._FilterDatabase" localSheetId="3" hidden="1">'List of Wells for HC assessment'!$A$1:$J$860</definedName>
    <definedName name="_xlnm._FilterDatabase" localSheetId="0" hidden="1">'PoHC and SDF summary'!$A$3:$AY$862</definedName>
    <definedName name="_xlnm._FilterDatabase" localSheetId="2" hidden="1">'Wells not assessed'!$A$4:$C$33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6" l="1"/>
  <c r="P46" i="26"/>
  <c r="P5" i="26"/>
  <c r="P154" i="26"/>
  <c r="P270" i="26"/>
  <c r="P271" i="26"/>
  <c r="P47" i="26"/>
  <c r="P272" i="26"/>
  <c r="P843" i="26"/>
  <c r="P273" i="26"/>
  <c r="P274" i="26"/>
  <c r="P275" i="26"/>
  <c r="P276" i="26"/>
  <c r="P6" i="26"/>
  <c r="P48" i="26"/>
  <c r="P7" i="26"/>
  <c r="P277" i="26"/>
  <c r="P155" i="26"/>
  <c r="P278" i="26"/>
  <c r="P156" i="26"/>
  <c r="P279" i="26"/>
  <c r="P280" i="26"/>
  <c r="P281" i="26"/>
  <c r="P157" i="26"/>
  <c r="P282" i="26"/>
  <c r="P158" i="26"/>
  <c r="P283" i="26"/>
  <c r="P284" i="26"/>
  <c r="P285" i="26"/>
  <c r="P159" i="26"/>
  <c r="P286" i="26"/>
  <c r="P287" i="26"/>
  <c r="P160" i="26"/>
  <c r="P288" i="26"/>
  <c r="P161" i="26"/>
  <c r="P289" i="26"/>
  <c r="P290" i="26"/>
  <c r="P291" i="26"/>
  <c r="P292" i="26"/>
  <c r="P293" i="26"/>
  <c r="P294" i="26"/>
  <c r="P295" i="26"/>
  <c r="P296" i="26"/>
  <c r="P297" i="26"/>
  <c r="P298" i="26"/>
  <c r="P299" i="26"/>
  <c r="P300" i="26"/>
  <c r="P301" i="26"/>
  <c r="P302" i="26"/>
  <c r="P303" i="26"/>
  <c r="P304" i="26"/>
  <c r="P305" i="26"/>
  <c r="P306" i="26"/>
  <c r="P307" i="26"/>
  <c r="P308" i="26"/>
  <c r="P309" i="26"/>
  <c r="P310" i="26"/>
  <c r="P311" i="26"/>
  <c r="P312" i="26"/>
  <c r="P313" i="26"/>
  <c r="P314" i="26"/>
  <c r="P315" i="26"/>
  <c r="P316" i="26"/>
  <c r="P317" i="26"/>
  <c r="P318" i="26"/>
  <c r="P319" i="26"/>
  <c r="P320" i="26"/>
  <c r="P321" i="26"/>
  <c r="P322" i="26"/>
  <c r="P323" i="26"/>
  <c r="P324" i="26"/>
  <c r="P325" i="26"/>
  <c r="P326" i="26"/>
  <c r="P327" i="26"/>
  <c r="P859" i="26"/>
  <c r="P328" i="26"/>
  <c r="P860" i="26"/>
  <c r="P861" i="26"/>
  <c r="P8" i="26"/>
  <c r="P862" i="26"/>
  <c r="P9" i="26"/>
  <c r="P329" i="26"/>
  <c r="P829" i="26"/>
  <c r="P743" i="26"/>
  <c r="P744" i="26"/>
  <c r="P330" i="26"/>
  <c r="P331" i="26"/>
  <c r="P332" i="26"/>
  <c r="P333" i="26"/>
  <c r="P334" i="26"/>
  <c r="P335" i="26"/>
  <c r="P336" i="26"/>
  <c r="P337" i="26"/>
  <c r="P338" i="26"/>
  <c r="P339" i="26"/>
  <c r="P340" i="26"/>
  <c r="P341" i="26"/>
  <c r="P342" i="26"/>
  <c r="P802" i="26"/>
  <c r="P343" i="26"/>
  <c r="P344" i="26"/>
  <c r="P345" i="26"/>
  <c r="P162" i="26"/>
  <c r="P163" i="26"/>
  <c r="P346" i="26"/>
  <c r="P812" i="26"/>
  <c r="P347" i="26"/>
  <c r="P348" i="26"/>
  <c r="P803" i="26"/>
  <c r="P349" i="26"/>
  <c r="P350" i="26"/>
  <c r="P10" i="26"/>
  <c r="P49" i="26"/>
  <c r="P351" i="26"/>
  <c r="P352" i="26"/>
  <c r="P353" i="26"/>
  <c r="P354" i="26"/>
  <c r="P355" i="26"/>
  <c r="P356" i="26"/>
  <c r="P357" i="26"/>
  <c r="P358" i="26"/>
  <c r="P164" i="26"/>
  <c r="P165" i="26"/>
  <c r="P166" i="26"/>
  <c r="P359" i="26"/>
  <c r="P360" i="26"/>
  <c r="P361" i="26"/>
  <c r="P167" i="26"/>
  <c r="P362" i="26"/>
  <c r="P363" i="26"/>
  <c r="P11" i="26"/>
  <c r="P364" i="26"/>
  <c r="P50" i="26"/>
  <c r="P168" i="26"/>
  <c r="P365" i="26"/>
  <c r="P366" i="26"/>
  <c r="P367" i="26"/>
  <c r="P51" i="26"/>
  <c r="P52" i="26"/>
  <c r="P368" i="26"/>
  <c r="P369" i="26"/>
  <c r="P53" i="26"/>
  <c r="P54" i="26"/>
  <c r="P169" i="26"/>
  <c r="P151" i="26"/>
  <c r="P370" i="26"/>
  <c r="P371" i="26"/>
  <c r="P55" i="26"/>
  <c r="P152" i="26"/>
  <c r="P372" i="26"/>
  <c r="P373" i="26"/>
  <c r="P745" i="26"/>
  <c r="P374" i="26"/>
  <c r="P830" i="26"/>
  <c r="P375" i="26"/>
  <c r="P376" i="26"/>
  <c r="P783" i="26"/>
  <c r="P253" i="26"/>
  <c r="P377" i="26"/>
  <c r="P378" i="26"/>
  <c r="P831" i="26"/>
  <c r="P170" i="26"/>
  <c r="P379" i="26"/>
  <c r="P56" i="26"/>
  <c r="P57" i="26"/>
  <c r="P820" i="26"/>
  <c r="P380" i="26"/>
  <c r="P171" i="26"/>
  <c r="P381" i="26"/>
  <c r="P382" i="26"/>
  <c r="P58" i="26"/>
  <c r="P265" i="26"/>
  <c r="P821" i="26"/>
  <c r="P822" i="26"/>
  <c r="P383" i="26"/>
  <c r="P384" i="26"/>
  <c r="P385" i="26"/>
  <c r="P59" i="26"/>
  <c r="P60" i="26"/>
  <c r="P386" i="26"/>
  <c r="P387" i="26"/>
  <c r="P388" i="26"/>
  <c r="P389" i="26"/>
  <c r="P390" i="26"/>
  <c r="P12" i="26"/>
  <c r="P153" i="26"/>
  <c r="P391" i="26"/>
  <c r="P746" i="26"/>
  <c r="P784" i="26"/>
  <c r="P747" i="26"/>
  <c r="P392" i="26"/>
  <c r="P393" i="26"/>
  <c r="P13" i="26"/>
  <c r="P394" i="26"/>
  <c r="P61" i="26"/>
  <c r="P62" i="26"/>
  <c r="P63" i="26"/>
  <c r="P172" i="26"/>
  <c r="P14" i="26"/>
  <c r="P64" i="26"/>
  <c r="P65" i="26"/>
  <c r="P66" i="26"/>
  <c r="P67" i="26"/>
  <c r="P68" i="26"/>
  <c r="P69" i="26"/>
  <c r="P70" i="26"/>
  <c r="P71" i="26"/>
  <c r="P748" i="26"/>
  <c r="P395" i="26"/>
  <c r="P396" i="26"/>
  <c r="P15" i="26"/>
  <c r="P397" i="26"/>
  <c r="P398" i="26"/>
  <c r="P399" i="26"/>
  <c r="P804" i="26"/>
  <c r="P749" i="26"/>
  <c r="P750" i="26"/>
  <c r="P400" i="26"/>
  <c r="P751" i="26"/>
  <c r="P72" i="26"/>
  <c r="P401" i="26"/>
  <c r="P73" i="26"/>
  <c r="P173" i="26"/>
  <c r="P402" i="26"/>
  <c r="P403" i="26"/>
  <c r="P174" i="26"/>
  <c r="P175" i="26"/>
  <c r="P176" i="26"/>
  <c r="P177" i="26"/>
  <c r="P178" i="26"/>
  <c r="P805" i="26"/>
  <c r="P179" i="26"/>
  <c r="P404" i="26"/>
  <c r="P752" i="26"/>
  <c r="P74" i="26"/>
  <c r="P75" i="26"/>
  <c r="P76" i="26"/>
  <c r="P405" i="26"/>
  <c r="P77" i="26"/>
  <c r="P753" i="26"/>
  <c r="P754" i="26"/>
  <c r="P406" i="26"/>
  <c r="P407" i="26"/>
  <c r="P857" i="26"/>
  <c r="P755" i="26"/>
  <c r="P180" i="26"/>
  <c r="P408" i="26"/>
  <c r="P181" i="26"/>
  <c r="P78" i="26"/>
  <c r="P409" i="26"/>
  <c r="P79" i="26"/>
  <c r="P410" i="26"/>
  <c r="P411" i="26"/>
  <c r="P769" i="26"/>
  <c r="P80" i="26"/>
  <c r="P81" i="26"/>
  <c r="P82" i="26"/>
  <c r="P770" i="26"/>
  <c r="P412" i="26"/>
  <c r="P16" i="26"/>
  <c r="P182" i="26"/>
  <c r="P83" i="26"/>
  <c r="P84" i="26"/>
  <c r="P756" i="26"/>
  <c r="P183" i="26"/>
  <c r="P413" i="26"/>
  <c r="P414" i="26"/>
  <c r="P85" i="26"/>
  <c r="P415" i="26"/>
  <c r="P416" i="26"/>
  <c r="P184" i="26"/>
  <c r="P417" i="26"/>
  <c r="P418" i="26"/>
  <c r="P86" i="26"/>
  <c r="P844" i="26"/>
  <c r="P419" i="26"/>
  <c r="P420" i="26"/>
  <c r="P87" i="26"/>
  <c r="P421" i="26"/>
  <c r="P422" i="26"/>
  <c r="P185" i="26"/>
  <c r="P266" i="26"/>
  <c r="P186" i="26"/>
  <c r="P187" i="26"/>
  <c r="P423" i="26"/>
  <c r="P424" i="26"/>
  <c r="P425" i="26"/>
  <c r="P426" i="26"/>
  <c r="P427" i="26"/>
  <c r="P188" i="26"/>
  <c r="P428" i="26"/>
  <c r="P429" i="26"/>
  <c r="P189" i="26"/>
  <c r="P430" i="26"/>
  <c r="P431" i="26"/>
  <c r="P832" i="26"/>
  <c r="P432" i="26"/>
  <c r="P823" i="26"/>
  <c r="P433" i="26"/>
  <c r="P434" i="26"/>
  <c r="P435" i="26"/>
  <c r="P436" i="26"/>
  <c r="P437" i="26"/>
  <c r="P438" i="26"/>
  <c r="P439" i="26"/>
  <c r="P190" i="26"/>
  <c r="P440" i="26"/>
  <c r="P757" i="26"/>
  <c r="P441" i="26"/>
  <c r="P442" i="26"/>
  <c r="P443" i="26"/>
  <c r="P444" i="26"/>
  <c r="P445" i="26"/>
  <c r="P446" i="26"/>
  <c r="P447" i="26"/>
  <c r="P845" i="26"/>
  <c r="P448" i="26"/>
  <c r="P191" i="26"/>
  <c r="P192" i="26"/>
  <c r="P193" i="26"/>
  <c r="P449" i="26"/>
  <c r="P780" i="26"/>
  <c r="P194" i="26"/>
  <c r="P450" i="26"/>
  <c r="P771" i="26"/>
  <c r="P833" i="26"/>
  <c r="P846" i="26"/>
  <c r="P451" i="26"/>
  <c r="P195" i="26"/>
  <c r="P88" i="26"/>
  <c r="P196" i="26"/>
  <c r="P89" i="26"/>
  <c r="P452" i="26"/>
  <c r="P453" i="26"/>
  <c r="P454" i="26"/>
  <c r="P455" i="26"/>
  <c r="P456" i="26"/>
  <c r="P197" i="26"/>
  <c r="P457" i="26"/>
  <c r="P458" i="26"/>
  <c r="P90" i="26"/>
  <c r="P459" i="26"/>
  <c r="P17" i="26"/>
  <c r="P460" i="26"/>
  <c r="P758" i="26"/>
  <c r="P198" i="26"/>
  <c r="P461" i="26"/>
  <c r="P462" i="26"/>
  <c r="P772" i="26"/>
  <c r="P463" i="26"/>
  <c r="P464" i="26"/>
  <c r="P465" i="26"/>
  <c r="P773" i="26"/>
  <c r="P813" i="26"/>
  <c r="P199" i="26"/>
  <c r="P466" i="26"/>
  <c r="P834" i="26"/>
  <c r="P467" i="26"/>
  <c r="P468" i="26"/>
  <c r="P469" i="26"/>
  <c r="P470" i="26"/>
  <c r="P91" i="26"/>
  <c r="P471" i="26"/>
  <c r="P472" i="26"/>
  <c r="P473" i="26"/>
  <c r="P806" i="26"/>
  <c r="P807" i="26"/>
  <c r="P474" i="26"/>
  <c r="P475" i="26"/>
  <c r="P759" i="26"/>
  <c r="P476" i="26"/>
  <c r="P92" i="26"/>
  <c r="P477" i="26"/>
  <c r="P478" i="26"/>
  <c r="P479" i="26"/>
  <c r="P480" i="26"/>
  <c r="P482" i="26"/>
  <c r="P483" i="26"/>
  <c r="P18" i="26"/>
  <c r="P93" i="26"/>
  <c r="P19" i="26"/>
  <c r="P484" i="26"/>
  <c r="P200" i="26"/>
  <c r="P760" i="26"/>
  <c r="P761" i="26"/>
  <c r="P201" i="26"/>
  <c r="P202" i="26"/>
  <c r="P203" i="26"/>
  <c r="P204" i="26"/>
  <c r="P205" i="26"/>
  <c r="P485" i="26"/>
  <c r="P486" i="26"/>
  <c r="P669" i="26"/>
  <c r="P94" i="26"/>
  <c r="P808" i="26"/>
  <c r="P847" i="26"/>
  <c r="P487" i="26"/>
  <c r="P95" i="26"/>
  <c r="P762" i="26"/>
  <c r="P488" i="26"/>
  <c r="P489" i="26"/>
  <c r="P20" i="26"/>
  <c r="P490" i="26"/>
  <c r="P491" i="26"/>
  <c r="P774" i="26"/>
  <c r="P267" i="26"/>
  <c r="P206" i="26"/>
  <c r="P824" i="26"/>
  <c r="P492" i="26"/>
  <c r="P493" i="26"/>
  <c r="P494" i="26"/>
  <c r="P495" i="26"/>
  <c r="P96" i="26"/>
  <c r="P850" i="26"/>
  <c r="P496" i="26"/>
  <c r="P835" i="26"/>
  <c r="P763" i="26"/>
  <c r="P497" i="26"/>
  <c r="P207" i="26"/>
  <c r="P97" i="26"/>
  <c r="P819" i="26"/>
  <c r="P764" i="26"/>
  <c r="P765" i="26"/>
  <c r="P498" i="26"/>
  <c r="P836" i="26"/>
  <c r="P742" i="26"/>
  <c r="P837" i="26"/>
  <c r="P838" i="26"/>
  <c r="P839" i="26"/>
  <c r="P840" i="26"/>
  <c r="P851" i="26"/>
  <c r="P827" i="26"/>
  <c r="P828" i="26"/>
  <c r="P841" i="26"/>
  <c r="P208" i="26"/>
  <c r="P209" i="26"/>
  <c r="P210" i="26"/>
  <c r="P211" i="26"/>
  <c r="P212" i="26"/>
  <c r="P213" i="26"/>
  <c r="P214" i="26"/>
  <c r="P215" i="26"/>
  <c r="P216" i="26"/>
  <c r="P217" i="26"/>
  <c r="P218" i="26"/>
  <c r="P219" i="26"/>
  <c r="P220" i="26"/>
  <c r="P221" i="26"/>
  <c r="P499" i="26"/>
  <c r="P500" i="26"/>
  <c r="P98" i="26"/>
  <c r="P99" i="26"/>
  <c r="P100" i="26"/>
  <c r="P101" i="26"/>
  <c r="P501" i="26"/>
  <c r="P502" i="26"/>
  <c r="P503" i="26"/>
  <c r="P504" i="26"/>
  <c r="P852" i="26"/>
  <c r="P102" i="26"/>
  <c r="P103" i="26"/>
  <c r="P505" i="26"/>
  <c r="P506" i="26"/>
  <c r="P853" i="26"/>
  <c r="P507" i="26"/>
  <c r="P104" i="26"/>
  <c r="P781" i="26"/>
  <c r="P105" i="26"/>
  <c r="P508" i="26"/>
  <c r="P509" i="26"/>
  <c r="P510" i="26"/>
  <c r="P222" i="26"/>
  <c r="P223" i="26"/>
  <c r="P224" i="26"/>
  <c r="P225" i="26"/>
  <c r="P226" i="26"/>
  <c r="P227" i="26"/>
  <c r="P228" i="26"/>
  <c r="P229" i="26"/>
  <c r="P230" i="26"/>
  <c r="P231" i="26"/>
  <c r="P232" i="26"/>
  <c r="P233" i="26"/>
  <c r="P234" i="26"/>
  <c r="P235" i="26"/>
  <c r="P511" i="26"/>
  <c r="P512" i="26"/>
  <c r="P513" i="26"/>
  <c r="P514" i="26"/>
  <c r="P515" i="26"/>
  <c r="P106" i="26"/>
  <c r="P107" i="26"/>
  <c r="P236" i="26"/>
  <c r="P516" i="26"/>
  <c r="P108" i="26"/>
  <c r="P517" i="26"/>
  <c r="P518" i="26"/>
  <c r="P519" i="26"/>
  <c r="P520" i="26"/>
  <c r="P109" i="26"/>
  <c r="P521" i="26"/>
  <c r="P110" i="26"/>
  <c r="P816" i="26"/>
  <c r="P522" i="26"/>
  <c r="P237" i="26"/>
  <c r="P21" i="26"/>
  <c r="P523" i="26"/>
  <c r="P254" i="26"/>
  <c r="P255" i="26"/>
  <c r="P524" i="26"/>
  <c r="P525" i="26"/>
  <c r="P526" i="26"/>
  <c r="P527" i="26"/>
  <c r="P528" i="26"/>
  <c r="P22" i="26"/>
  <c r="P529" i="26"/>
  <c r="P530" i="26"/>
  <c r="P23" i="26"/>
  <c r="P24" i="26"/>
  <c r="P25" i="26"/>
  <c r="P531" i="26"/>
  <c r="P532" i="26"/>
  <c r="P533" i="26"/>
  <c r="P534" i="26"/>
  <c r="P111" i="26"/>
  <c r="P535" i="26"/>
  <c r="P536" i="26"/>
  <c r="P112" i="26"/>
  <c r="P113" i="26"/>
  <c r="P26" i="26"/>
  <c r="P537" i="26"/>
  <c r="P538" i="26"/>
  <c r="P539" i="26"/>
  <c r="P858" i="26"/>
  <c r="P114" i="26"/>
  <c r="P540" i="26"/>
  <c r="P268" i="26"/>
  <c r="P541" i="26"/>
  <c r="P542" i="26"/>
  <c r="P543" i="26"/>
  <c r="P544" i="26"/>
  <c r="P785" i="26"/>
  <c r="P545" i="26"/>
  <c r="P115" i="26"/>
  <c r="P238" i="26"/>
  <c r="P116" i="26"/>
  <c r="P546" i="26"/>
  <c r="P117" i="26"/>
  <c r="P547" i="26"/>
  <c r="P548" i="26"/>
  <c r="P549" i="26"/>
  <c r="P550" i="26"/>
  <c r="P551" i="26"/>
  <c r="P766" i="26"/>
  <c r="P552" i="26"/>
  <c r="P553" i="26"/>
  <c r="P554" i="26"/>
  <c r="P555" i="26"/>
  <c r="P556" i="26"/>
  <c r="P557" i="26"/>
  <c r="P854" i="26"/>
  <c r="P118" i="26"/>
  <c r="P558" i="26"/>
  <c r="P559" i="26"/>
  <c r="P560" i="26"/>
  <c r="P119" i="26"/>
  <c r="P239" i="26"/>
  <c r="P561" i="26"/>
  <c r="P120" i="26"/>
  <c r="P121" i="26"/>
  <c r="P562" i="26"/>
  <c r="P825" i="26"/>
  <c r="P563" i="26"/>
  <c r="P564" i="26"/>
  <c r="P565" i="26"/>
  <c r="P566" i="26"/>
  <c r="P567" i="26"/>
  <c r="P27" i="26"/>
  <c r="P568" i="26"/>
  <c r="P848" i="26"/>
  <c r="P569" i="26"/>
  <c r="P28" i="26"/>
  <c r="P842" i="26"/>
  <c r="P570" i="26"/>
  <c r="P122" i="26"/>
  <c r="P571" i="26"/>
  <c r="P572" i="26"/>
  <c r="P573" i="26"/>
  <c r="P574" i="26"/>
  <c r="P575" i="26"/>
  <c r="P576" i="26"/>
  <c r="P577" i="26"/>
  <c r="P578" i="26"/>
  <c r="P579" i="26"/>
  <c r="P580" i="26"/>
  <c r="P581" i="26"/>
  <c r="P582" i="26"/>
  <c r="P583" i="26"/>
  <c r="P584" i="26"/>
  <c r="P585" i="26"/>
  <c r="P586" i="26"/>
  <c r="P587" i="26"/>
  <c r="P123" i="26"/>
  <c r="P588" i="26"/>
  <c r="P589" i="26"/>
  <c r="P124" i="26"/>
  <c r="P590" i="26"/>
  <c r="P591" i="26"/>
  <c r="P125" i="26"/>
  <c r="P126" i="26"/>
  <c r="P127" i="26"/>
  <c r="P128" i="26"/>
  <c r="P129" i="26"/>
  <c r="P130" i="26"/>
  <c r="P592" i="26"/>
  <c r="P29" i="26"/>
  <c r="P593" i="26"/>
  <c r="P594" i="26"/>
  <c r="P595" i="26"/>
  <c r="P596" i="26"/>
  <c r="P597" i="26"/>
  <c r="P598" i="26"/>
  <c r="P30" i="26"/>
  <c r="P31" i="26"/>
  <c r="P599" i="26"/>
  <c r="P600" i="26"/>
  <c r="P601" i="26"/>
  <c r="P602" i="26"/>
  <c r="P603" i="26"/>
  <c r="P604" i="26"/>
  <c r="P605" i="26"/>
  <c r="P131" i="26"/>
  <c r="P606" i="26"/>
  <c r="P32" i="26"/>
  <c r="P33" i="26"/>
  <c r="P34" i="26"/>
  <c r="P794" i="26"/>
  <c r="P607" i="26"/>
  <c r="P608" i="26"/>
  <c r="P609" i="26"/>
  <c r="P809" i="26"/>
  <c r="P610" i="26"/>
  <c r="P611" i="26"/>
  <c r="P612" i="26"/>
  <c r="P855" i="26"/>
  <c r="P132" i="26"/>
  <c r="P481" i="26"/>
  <c r="P613" i="26"/>
  <c r="P614" i="26"/>
  <c r="P786" i="26"/>
  <c r="P35" i="26"/>
  <c r="P615" i="26"/>
  <c r="P616" i="26"/>
  <c r="P617" i="26"/>
  <c r="P618" i="26"/>
  <c r="P619" i="26"/>
  <c r="P620" i="26"/>
  <c r="P621" i="26"/>
  <c r="P622" i="26"/>
  <c r="P623" i="26"/>
  <c r="P624" i="26"/>
  <c r="P625" i="26"/>
  <c r="P626" i="26"/>
  <c r="P818" i="26"/>
  <c r="P627" i="26"/>
  <c r="P133" i="26"/>
  <c r="P628" i="26"/>
  <c r="P629" i="26"/>
  <c r="P134" i="26"/>
  <c r="P814" i="26"/>
  <c r="P135" i="26"/>
  <c r="P630" i="26"/>
  <c r="P136" i="26"/>
  <c r="P240" i="26"/>
  <c r="P631" i="26"/>
  <c r="P632" i="26"/>
  <c r="P633" i="26"/>
  <c r="P634" i="26"/>
  <c r="P635" i="26"/>
  <c r="P636" i="26"/>
  <c r="P767" i="26"/>
  <c r="P637" i="26"/>
  <c r="P36" i="26"/>
  <c r="P638" i="26"/>
  <c r="P137" i="26"/>
  <c r="P639" i="26"/>
  <c r="P640" i="26"/>
  <c r="P641" i="26"/>
  <c r="P37" i="26"/>
  <c r="P642" i="26"/>
  <c r="P138" i="26"/>
  <c r="P815" i="26"/>
  <c r="P643" i="26"/>
  <c r="P139" i="26"/>
  <c r="P856" i="26"/>
  <c r="P644" i="26"/>
  <c r="P645" i="26"/>
  <c r="P257" i="26"/>
  <c r="P258" i="26"/>
  <c r="P646" i="26"/>
  <c r="P647" i="26"/>
  <c r="P648" i="26"/>
  <c r="P649" i="26"/>
  <c r="P650" i="26"/>
  <c r="P651" i="26"/>
  <c r="P652" i="26"/>
  <c r="P653" i="26"/>
  <c r="P38" i="26"/>
  <c r="P241" i="26"/>
  <c r="P39" i="26"/>
  <c r="P242" i="26"/>
  <c r="P654" i="26"/>
  <c r="P655" i="26"/>
  <c r="P656" i="26"/>
  <c r="P259" i="26"/>
  <c r="P787" i="26"/>
  <c r="P657" i="26"/>
  <c r="P658" i="26"/>
  <c r="P40" i="26"/>
  <c r="P659" i="26"/>
  <c r="P660" i="26"/>
  <c r="P788" i="26"/>
  <c r="P260" i="26"/>
  <c r="P261" i="26"/>
  <c r="P661" i="26"/>
  <c r="P662" i="26"/>
  <c r="P269" i="26"/>
  <c r="P663" i="26"/>
  <c r="P140" i="26"/>
  <c r="P826" i="26"/>
  <c r="P810" i="26"/>
  <c r="P664" i="26"/>
  <c r="P811" i="26"/>
  <c r="P665" i="26"/>
  <c r="P666" i="26"/>
  <c r="P141" i="26"/>
  <c r="P667" i="26"/>
  <c r="P668" i="26"/>
  <c r="P670" i="26"/>
  <c r="P671" i="26"/>
  <c r="P672" i="26"/>
  <c r="P262" i="26"/>
  <c r="P673" i="26"/>
  <c r="P674" i="26"/>
  <c r="P675" i="26"/>
  <c r="P849" i="26"/>
  <c r="P256" i="26"/>
  <c r="P676" i="26"/>
  <c r="P789" i="26"/>
  <c r="P677" i="26"/>
  <c r="P790" i="26"/>
  <c r="P678" i="26"/>
  <c r="P679" i="26"/>
  <c r="P680" i="26"/>
  <c r="P681" i="26"/>
  <c r="P41" i="26"/>
  <c r="P42" i="26"/>
  <c r="P142" i="26"/>
  <c r="P682" i="26"/>
  <c r="P143" i="26"/>
  <c r="P683" i="26"/>
  <c r="P684" i="26"/>
  <c r="P685" i="26"/>
  <c r="P686" i="26"/>
  <c r="P687" i="26"/>
  <c r="P688" i="26"/>
  <c r="P791" i="26"/>
  <c r="P689" i="26"/>
  <c r="P690" i="26"/>
  <c r="P792" i="26"/>
  <c r="P263" i="26"/>
  <c r="P691" i="26"/>
  <c r="P692" i="26"/>
  <c r="P775" i="26"/>
  <c r="P693" i="26"/>
  <c r="P243" i="26"/>
  <c r="P694" i="26"/>
  <c r="P695" i="26"/>
  <c r="P696" i="26"/>
  <c r="P697" i="26"/>
  <c r="P43" i="26"/>
  <c r="P698" i="26"/>
  <c r="P144" i="26"/>
  <c r="P699" i="26"/>
  <c r="P244" i="26"/>
  <c r="P700" i="26"/>
  <c r="P701" i="26"/>
  <c r="P702" i="26"/>
  <c r="P703" i="26"/>
  <c r="P704" i="26"/>
  <c r="P782" i="26"/>
  <c r="P145" i="26"/>
  <c r="P705" i="26"/>
  <c r="P245" i="26"/>
  <c r="P706" i="26"/>
  <c r="P44" i="26"/>
  <c r="P707" i="26"/>
  <c r="P768" i="26"/>
  <c r="P246" i="26"/>
  <c r="P146" i="26"/>
  <c r="P247" i="26"/>
  <c r="P708" i="26"/>
  <c r="P147" i="26"/>
  <c r="P709" i="26"/>
  <c r="P710" i="26"/>
  <c r="P711" i="26"/>
  <c r="P712" i="26"/>
  <c r="P248" i="26"/>
  <c r="P817" i="26"/>
  <c r="P713" i="26"/>
  <c r="P793" i="26"/>
  <c r="P714" i="26"/>
  <c r="P264" i="26"/>
  <c r="P249" i="26"/>
  <c r="P148" i="26"/>
  <c r="P250" i="26"/>
  <c r="P715" i="26"/>
  <c r="P716" i="26"/>
  <c r="P776" i="26"/>
  <c r="P777" i="26"/>
  <c r="P778" i="26"/>
  <c r="P779" i="26"/>
  <c r="P717" i="26"/>
  <c r="P718" i="26"/>
  <c r="P719" i="26"/>
  <c r="P149" i="26"/>
  <c r="P720" i="26"/>
  <c r="P721" i="26"/>
  <c r="P722" i="26"/>
  <c r="P251" i="26"/>
  <c r="P252" i="26"/>
  <c r="P723" i="26"/>
  <c r="P724" i="26"/>
  <c r="P725" i="26"/>
  <c r="P726" i="26"/>
  <c r="P727" i="26"/>
  <c r="P728" i="26"/>
  <c r="P729" i="26"/>
  <c r="P741" i="26"/>
  <c r="P730" i="26"/>
  <c r="P731" i="26"/>
  <c r="P732" i="26"/>
  <c r="P733" i="26"/>
  <c r="P734" i="26"/>
  <c r="P735" i="26"/>
  <c r="P736" i="26"/>
  <c r="P150" i="26"/>
  <c r="P737" i="26"/>
  <c r="P738" i="26"/>
  <c r="P739" i="26"/>
  <c r="P740" i="26"/>
  <c r="P795" i="26"/>
  <c r="P796" i="26"/>
  <c r="P797" i="26"/>
  <c r="P798" i="26"/>
  <c r="P799" i="26"/>
  <c r="P800" i="26"/>
  <c r="P801" i="26"/>
  <c r="P4" i="26"/>
  <c r="B572" i="26"/>
  <c r="C572" i="26"/>
  <c r="U572" i="26" s="1"/>
  <c r="D572" i="26"/>
  <c r="R572" i="26"/>
  <c r="X572" i="26"/>
  <c r="Y572" i="26" s="1"/>
  <c r="AF572" i="26"/>
  <c r="AI572" i="26" s="1"/>
  <c r="B712" i="26"/>
  <c r="C712" i="26"/>
  <c r="S712" i="26" s="1"/>
  <c r="T712" i="26" s="1"/>
  <c r="I712" i="26" s="1"/>
  <c r="D712" i="26"/>
  <c r="R712" i="26"/>
  <c r="X712" i="26"/>
  <c r="AA712" i="26" s="1"/>
  <c r="AF712" i="26"/>
  <c r="AG712" i="26" s="1"/>
  <c r="B713" i="26"/>
  <c r="C713" i="26"/>
  <c r="S713" i="26" s="1"/>
  <c r="D713" i="26"/>
  <c r="R713" i="26"/>
  <c r="X713" i="26"/>
  <c r="Y713" i="26" s="1"/>
  <c r="AF713" i="26"/>
  <c r="AK713" i="26" s="1"/>
  <c r="B251" i="26"/>
  <c r="C251" i="26"/>
  <c r="U251" i="26" s="1"/>
  <c r="D251" i="26"/>
  <c r="R251" i="26"/>
  <c r="X251" i="26"/>
  <c r="Y251" i="26" s="1"/>
  <c r="Z251" i="26" s="1"/>
  <c r="L251" i="26" s="1"/>
  <c r="AF251" i="26"/>
  <c r="AG251" i="26" s="1"/>
  <c r="B252" i="26"/>
  <c r="C252" i="26"/>
  <c r="S252" i="26" s="1"/>
  <c r="T252" i="26" s="1"/>
  <c r="I252" i="26" s="1"/>
  <c r="D252" i="26"/>
  <c r="R252" i="26"/>
  <c r="X252" i="26"/>
  <c r="AF252" i="26"/>
  <c r="AG252" i="26" s="1"/>
  <c r="B573" i="26"/>
  <c r="C573" i="26"/>
  <c r="U573" i="26" s="1"/>
  <c r="D573" i="26"/>
  <c r="R573" i="26"/>
  <c r="X573" i="26"/>
  <c r="Y573" i="26" s="1"/>
  <c r="Z573" i="26" s="1"/>
  <c r="L573" i="26" s="1"/>
  <c r="AF573" i="26"/>
  <c r="AH573" i="26" s="1"/>
  <c r="O573" i="26" s="1"/>
  <c r="B574" i="26"/>
  <c r="C574" i="26"/>
  <c r="S574" i="26" s="1"/>
  <c r="T574" i="26" s="1"/>
  <c r="I574" i="26" s="1"/>
  <c r="D574" i="26"/>
  <c r="R574" i="26"/>
  <c r="X574" i="26"/>
  <c r="AA574" i="26" s="1"/>
  <c r="AF574" i="26"/>
  <c r="AG574" i="26" s="1"/>
  <c r="AH574" i="26" s="1"/>
  <c r="O574" i="26" s="1"/>
  <c r="B575" i="26"/>
  <c r="C575" i="26"/>
  <c r="S575" i="26" s="1"/>
  <c r="T575" i="26" s="1"/>
  <c r="I575" i="26" s="1"/>
  <c r="D575" i="26"/>
  <c r="R575" i="26"/>
  <c r="X575" i="26"/>
  <c r="AA575" i="26" s="1"/>
  <c r="AF575" i="26"/>
  <c r="AK575" i="26" s="1"/>
  <c r="B576" i="26"/>
  <c r="C576" i="26"/>
  <c r="U576" i="26" s="1"/>
  <c r="D576" i="26"/>
  <c r="R576" i="26"/>
  <c r="X576" i="26"/>
  <c r="AC576" i="26" s="1"/>
  <c r="AF576" i="26"/>
  <c r="AH576" i="26" s="1"/>
  <c r="O576" i="26" s="1"/>
  <c r="B577" i="26"/>
  <c r="C577" i="26"/>
  <c r="S577" i="26" s="1"/>
  <c r="T577" i="26" s="1"/>
  <c r="I577" i="26" s="1"/>
  <c r="D577" i="26"/>
  <c r="R577" i="26"/>
  <c r="X577" i="26"/>
  <c r="AB577" i="26" s="1"/>
  <c r="K577" i="26" s="1"/>
  <c r="AF577" i="26"/>
  <c r="AG577" i="26" s="1"/>
  <c r="B578" i="26"/>
  <c r="C578" i="26"/>
  <c r="U578" i="26" s="1"/>
  <c r="D578" i="26"/>
  <c r="R578" i="26"/>
  <c r="X578" i="26"/>
  <c r="Y578" i="26" s="1"/>
  <c r="AF578" i="26"/>
  <c r="AH578" i="26" s="1"/>
  <c r="O578" i="26" s="1"/>
  <c r="B714" i="26"/>
  <c r="C714" i="26"/>
  <c r="S714" i="26" s="1"/>
  <c r="T714" i="26" s="1"/>
  <c r="I714" i="26" s="1"/>
  <c r="D714" i="26"/>
  <c r="R714" i="26"/>
  <c r="X714" i="26"/>
  <c r="Y714" i="26" s="1"/>
  <c r="AF714" i="26"/>
  <c r="AJ714" i="26" s="1"/>
  <c r="N714" i="26" s="1"/>
  <c r="B741" i="26"/>
  <c r="C741" i="26"/>
  <c r="U741" i="26" s="1"/>
  <c r="D741" i="26"/>
  <c r="R741" i="26"/>
  <c r="X741" i="26"/>
  <c r="Y741" i="26" s="1"/>
  <c r="AF741" i="26"/>
  <c r="AJ741" i="26" s="1"/>
  <c r="N741" i="26" s="1"/>
  <c r="B715" i="26"/>
  <c r="C715" i="26"/>
  <c r="S715" i="26" s="1"/>
  <c r="T715" i="26" s="1"/>
  <c r="I715" i="26" s="1"/>
  <c r="D715" i="26"/>
  <c r="R715" i="26"/>
  <c r="X715" i="26"/>
  <c r="AD715" i="26" s="1"/>
  <c r="AF715" i="26"/>
  <c r="AG715" i="26" s="1"/>
  <c r="B579" i="26"/>
  <c r="C579" i="26"/>
  <c r="S579" i="26" s="1"/>
  <c r="D579" i="26"/>
  <c r="R579" i="26"/>
  <c r="X579" i="26"/>
  <c r="Y579" i="26" s="1"/>
  <c r="AF579" i="26"/>
  <c r="AK579" i="26" s="1"/>
  <c r="B580" i="26"/>
  <c r="C580" i="26"/>
  <c r="S580" i="26" s="1"/>
  <c r="T580" i="26" s="1"/>
  <c r="I580" i="26" s="1"/>
  <c r="D580" i="26"/>
  <c r="R580" i="26"/>
  <c r="X580" i="26"/>
  <c r="Y580" i="26" s="1"/>
  <c r="Z580" i="26" s="1"/>
  <c r="L580" i="26" s="1"/>
  <c r="AF580" i="26"/>
  <c r="AG580" i="26" s="1"/>
  <c r="B581" i="26"/>
  <c r="C581" i="26"/>
  <c r="S581" i="26" s="1"/>
  <c r="T581" i="26" s="1"/>
  <c r="I581" i="26" s="1"/>
  <c r="D581" i="26"/>
  <c r="R581" i="26"/>
  <c r="X581" i="26"/>
  <c r="AF581" i="26"/>
  <c r="AK581" i="26" s="1"/>
  <c r="B582" i="26"/>
  <c r="C582" i="26"/>
  <c r="U582" i="26" s="1"/>
  <c r="D582" i="26"/>
  <c r="R582" i="26"/>
  <c r="X582" i="26"/>
  <c r="Y582" i="26" s="1"/>
  <c r="AF582" i="26"/>
  <c r="B583" i="26"/>
  <c r="C583" i="26"/>
  <c r="S583" i="26" s="1"/>
  <c r="T583" i="26" s="1"/>
  <c r="I583" i="26" s="1"/>
  <c r="D583" i="26"/>
  <c r="R583" i="26"/>
  <c r="X583" i="26"/>
  <c r="Y583" i="26" s="1"/>
  <c r="AF583" i="26"/>
  <c r="B584" i="26"/>
  <c r="C584" i="26"/>
  <c r="S584" i="26" s="1"/>
  <c r="D584" i="26"/>
  <c r="R584" i="26"/>
  <c r="X584" i="26"/>
  <c r="Z584" i="26" s="1"/>
  <c r="L584" i="26" s="1"/>
  <c r="AF584" i="26"/>
  <c r="AH584" i="26" s="1"/>
  <c r="O584" i="26" s="1"/>
  <c r="B150" i="26"/>
  <c r="C150" i="26"/>
  <c r="S150" i="26" s="1"/>
  <c r="T150" i="26" s="1"/>
  <c r="I150" i="26" s="1"/>
  <c r="D150" i="26"/>
  <c r="R150" i="26"/>
  <c r="X150" i="26"/>
  <c r="Z150" i="26" s="1"/>
  <c r="L150" i="26" s="1"/>
  <c r="AF150" i="26"/>
  <c r="AH150" i="26" s="1"/>
  <c r="O150" i="26" s="1"/>
  <c r="B585" i="26"/>
  <c r="C585" i="26"/>
  <c r="D585" i="26"/>
  <c r="R585" i="26"/>
  <c r="X585" i="26"/>
  <c r="Z585" i="26" s="1"/>
  <c r="L585" i="26" s="1"/>
  <c r="AF585" i="26"/>
  <c r="AI585" i="26" s="1"/>
  <c r="B586" i="26"/>
  <c r="C586" i="26"/>
  <c r="S586" i="26" s="1"/>
  <c r="T586" i="26" s="1"/>
  <c r="I586" i="26" s="1"/>
  <c r="D586" i="26"/>
  <c r="R586" i="26"/>
  <c r="X586" i="26"/>
  <c r="AB586" i="26" s="1"/>
  <c r="K586" i="26" s="1"/>
  <c r="AF586" i="26"/>
  <c r="AH586" i="26" s="1"/>
  <c r="O586" i="26" s="1"/>
  <c r="B587" i="26"/>
  <c r="C587" i="26"/>
  <c r="S587" i="26" s="1"/>
  <c r="T587" i="26" s="1"/>
  <c r="I587" i="26" s="1"/>
  <c r="D587" i="26"/>
  <c r="R587" i="26"/>
  <c r="X587" i="26"/>
  <c r="AB587" i="26" s="1"/>
  <c r="K587" i="26" s="1"/>
  <c r="AF587" i="26"/>
  <c r="AH587" i="26" s="1"/>
  <c r="O587" i="26" s="1"/>
  <c r="B588" i="26"/>
  <c r="C588" i="26"/>
  <c r="S588" i="26" s="1"/>
  <c r="T588" i="26" s="1"/>
  <c r="I588" i="26" s="1"/>
  <c r="D588" i="26"/>
  <c r="R588" i="26"/>
  <c r="X588" i="26"/>
  <c r="Y588" i="26" s="1"/>
  <c r="AF588" i="26"/>
  <c r="AI588" i="26" s="1"/>
  <c r="B589" i="26"/>
  <c r="C589" i="26"/>
  <c r="S589" i="26" s="1"/>
  <c r="T589" i="26" s="1"/>
  <c r="I589" i="26" s="1"/>
  <c r="D589" i="26"/>
  <c r="R589" i="26"/>
  <c r="X589" i="26"/>
  <c r="AC589" i="26" s="1"/>
  <c r="AF589" i="26"/>
  <c r="AG589" i="26" s="1"/>
  <c r="B801" i="26"/>
  <c r="C801" i="26"/>
  <c r="S801" i="26" s="1"/>
  <c r="D801" i="26"/>
  <c r="R801" i="26"/>
  <c r="X801" i="26"/>
  <c r="Y801" i="26" s="1"/>
  <c r="Z801" i="26" s="1"/>
  <c r="L801" i="26" s="1"/>
  <c r="AF801" i="26"/>
  <c r="F801" i="26" s="1"/>
  <c r="B590" i="26"/>
  <c r="C590" i="26"/>
  <c r="S590" i="26" s="1"/>
  <c r="T590" i="26" s="1"/>
  <c r="I590" i="26" s="1"/>
  <c r="D590" i="26"/>
  <c r="R590" i="26"/>
  <c r="X590" i="26"/>
  <c r="Y590" i="26" s="1"/>
  <c r="AF590" i="26"/>
  <c r="AG590" i="26" s="1"/>
  <c r="B591" i="26"/>
  <c r="C591" i="26"/>
  <c r="S591" i="26" s="1"/>
  <c r="T591" i="26" s="1"/>
  <c r="I591" i="26" s="1"/>
  <c r="D591" i="26"/>
  <c r="R591" i="26"/>
  <c r="X591" i="26"/>
  <c r="Z591" i="26" s="1"/>
  <c r="L591" i="26" s="1"/>
  <c r="AF591" i="26"/>
  <c r="B716" i="26"/>
  <c r="C716" i="26"/>
  <c r="U716" i="26" s="1"/>
  <c r="D716" i="26"/>
  <c r="R716" i="26"/>
  <c r="X716" i="26"/>
  <c r="Y716" i="26" s="1"/>
  <c r="Z716" i="26" s="1"/>
  <c r="L716" i="26" s="1"/>
  <c r="AF716" i="26"/>
  <c r="AH716" i="26" s="1"/>
  <c r="O716" i="26" s="1"/>
  <c r="B592" i="26"/>
  <c r="C592" i="26"/>
  <c r="S592" i="26" s="1"/>
  <c r="T592" i="26" s="1"/>
  <c r="I592" i="26" s="1"/>
  <c r="D592" i="26"/>
  <c r="R592" i="26"/>
  <c r="X592" i="26"/>
  <c r="Y592" i="26" s="1"/>
  <c r="AF592" i="26"/>
  <c r="AK592" i="26" s="1"/>
  <c r="B593" i="26"/>
  <c r="C593" i="26"/>
  <c r="S593" i="26" s="1"/>
  <c r="D593" i="26"/>
  <c r="R593" i="26"/>
  <c r="X593" i="26"/>
  <c r="Y593" i="26" s="1"/>
  <c r="AF593" i="26"/>
  <c r="AK593" i="26" s="1"/>
  <c r="B250" i="26"/>
  <c r="C250" i="26"/>
  <c r="U250" i="26" s="1"/>
  <c r="D250" i="26"/>
  <c r="R250" i="26"/>
  <c r="X250" i="26"/>
  <c r="Y250" i="26" s="1"/>
  <c r="AF250" i="26"/>
  <c r="AI250" i="26" s="1"/>
  <c r="B568" i="26"/>
  <c r="C568" i="26"/>
  <c r="S568" i="26" s="1"/>
  <c r="T568" i="26" s="1"/>
  <c r="I568" i="26" s="1"/>
  <c r="D568" i="26"/>
  <c r="R568" i="26"/>
  <c r="X568" i="26"/>
  <c r="AF568" i="26"/>
  <c r="AG568" i="26" s="1"/>
  <c r="B569" i="26"/>
  <c r="C569" i="26"/>
  <c r="U569" i="26" s="1"/>
  <c r="D569" i="26"/>
  <c r="R569" i="26"/>
  <c r="X569" i="26"/>
  <c r="Y569" i="26" s="1"/>
  <c r="AF569" i="26"/>
  <c r="AI569" i="26" s="1"/>
  <c r="B776" i="26"/>
  <c r="C776" i="26"/>
  <c r="S776" i="26" s="1"/>
  <c r="T776" i="26" s="1"/>
  <c r="I776" i="26" s="1"/>
  <c r="D776" i="26"/>
  <c r="R776" i="26"/>
  <c r="X776" i="26"/>
  <c r="Y776" i="26" s="1"/>
  <c r="Z776" i="26" s="1"/>
  <c r="L776" i="26" s="1"/>
  <c r="AF776" i="26"/>
  <c r="AG776" i="26" s="1"/>
  <c r="B777" i="26"/>
  <c r="C777" i="26"/>
  <c r="D777" i="26"/>
  <c r="R777" i="26"/>
  <c r="X777" i="26"/>
  <c r="AF777" i="26"/>
  <c r="AK777" i="26" s="1"/>
  <c r="B778" i="26"/>
  <c r="C778" i="26"/>
  <c r="U778" i="26" s="1"/>
  <c r="D778" i="26"/>
  <c r="R778" i="26"/>
  <c r="X778" i="26"/>
  <c r="Y778" i="26" s="1"/>
  <c r="Z778" i="26" s="1"/>
  <c r="L778" i="26" s="1"/>
  <c r="AF778" i="26"/>
  <c r="AH778" i="26" s="1"/>
  <c r="O778" i="26" s="1"/>
  <c r="B779" i="26"/>
  <c r="C779" i="26"/>
  <c r="S779" i="26" s="1"/>
  <c r="D779" i="26"/>
  <c r="R779" i="26"/>
  <c r="X779" i="26"/>
  <c r="Y779" i="26" s="1"/>
  <c r="Z779" i="26" s="1"/>
  <c r="L779" i="26" s="1"/>
  <c r="AF779" i="26"/>
  <c r="AG779" i="26" s="1"/>
  <c r="B711" i="26"/>
  <c r="C711" i="26"/>
  <c r="U711" i="26" s="1"/>
  <c r="D711" i="26"/>
  <c r="R711" i="26"/>
  <c r="X711" i="26"/>
  <c r="AA711" i="26" s="1"/>
  <c r="AF711" i="26"/>
  <c r="F711" i="26" s="1"/>
  <c r="B570" i="26"/>
  <c r="C570" i="26"/>
  <c r="S570" i="26" s="1"/>
  <c r="T570" i="26" s="1"/>
  <c r="I570" i="26" s="1"/>
  <c r="D570" i="26"/>
  <c r="R570" i="26"/>
  <c r="X570" i="26"/>
  <c r="Y570" i="26" s="1"/>
  <c r="Z570" i="26" s="1"/>
  <c r="L570" i="26" s="1"/>
  <c r="AF570" i="26"/>
  <c r="AH570" i="26" s="1"/>
  <c r="O570" i="26" s="1"/>
  <c r="B571" i="26"/>
  <c r="C571" i="26"/>
  <c r="U571" i="26" s="1"/>
  <c r="D571" i="26"/>
  <c r="R571" i="26"/>
  <c r="X571" i="26"/>
  <c r="AA571" i="26" s="1"/>
  <c r="AF571" i="26"/>
  <c r="AH571" i="26" s="1"/>
  <c r="O571" i="26" s="1"/>
  <c r="B149" i="26"/>
  <c r="C149" i="26"/>
  <c r="S149" i="26" s="1"/>
  <c r="T149" i="26" s="1"/>
  <c r="I149" i="26" s="1"/>
  <c r="D149" i="26"/>
  <c r="R149" i="26"/>
  <c r="X149" i="26"/>
  <c r="AD149" i="26" s="1"/>
  <c r="AF149" i="26"/>
  <c r="AG149" i="26" s="1"/>
  <c r="B45" i="26"/>
  <c r="C45" i="26"/>
  <c r="D45" i="26"/>
  <c r="B46" i="26"/>
  <c r="C46" i="26"/>
  <c r="D46" i="26"/>
  <c r="B5" i="26"/>
  <c r="C5" i="26"/>
  <c r="D5" i="26"/>
  <c r="B154" i="26"/>
  <c r="C154" i="26"/>
  <c r="U154" i="26" s="1"/>
  <c r="D154" i="26"/>
  <c r="B594" i="26"/>
  <c r="C594" i="26"/>
  <c r="D594" i="26"/>
  <c r="B270" i="26"/>
  <c r="C270" i="26"/>
  <c r="D270" i="26"/>
  <c r="B47" i="26"/>
  <c r="C47" i="26"/>
  <c r="D47" i="26"/>
  <c r="B271" i="26"/>
  <c r="C271" i="26"/>
  <c r="D271" i="26"/>
  <c r="B843" i="26"/>
  <c r="C843" i="26"/>
  <c r="D843" i="26"/>
  <c r="B272" i="26"/>
  <c r="C272" i="26"/>
  <c r="D272" i="26"/>
  <c r="B273" i="26"/>
  <c r="C273" i="26"/>
  <c r="U273" i="26" s="1"/>
  <c r="D273" i="26"/>
  <c r="B274" i="26"/>
  <c r="C274" i="26"/>
  <c r="U274" i="26" s="1"/>
  <c r="D274" i="26"/>
  <c r="B717" i="26"/>
  <c r="C717" i="26"/>
  <c r="D717" i="26"/>
  <c r="B6" i="26"/>
  <c r="C6" i="26"/>
  <c r="D6" i="26"/>
  <c r="B48" i="26"/>
  <c r="C48" i="26"/>
  <c r="D48" i="26"/>
  <c r="B7" i="26"/>
  <c r="C7" i="26"/>
  <c r="D7" i="26"/>
  <c r="B595" i="26"/>
  <c r="C595" i="26"/>
  <c r="D595" i="26"/>
  <c r="B155" i="26"/>
  <c r="C155" i="26"/>
  <c r="D155" i="26"/>
  <c r="B596" i="26"/>
  <c r="C596" i="26"/>
  <c r="D596" i="26"/>
  <c r="B156" i="26"/>
  <c r="C156" i="26"/>
  <c r="D156" i="26"/>
  <c r="B718" i="26"/>
  <c r="C718" i="26"/>
  <c r="D718" i="26"/>
  <c r="B719" i="26"/>
  <c r="C719" i="26"/>
  <c r="D719" i="26"/>
  <c r="B720" i="26"/>
  <c r="C720" i="26"/>
  <c r="U720" i="26" s="1"/>
  <c r="D720" i="26"/>
  <c r="B157" i="26"/>
  <c r="C157" i="26"/>
  <c r="D157" i="26"/>
  <c r="B721" i="26"/>
  <c r="C721" i="26"/>
  <c r="D721" i="26"/>
  <c r="B158" i="26"/>
  <c r="C158" i="26"/>
  <c r="D158" i="26"/>
  <c r="B722" i="26"/>
  <c r="C722" i="26"/>
  <c r="D722" i="26"/>
  <c r="B723" i="26"/>
  <c r="C723" i="26"/>
  <c r="S723" i="26" s="1"/>
  <c r="D723" i="26"/>
  <c r="B724" i="26"/>
  <c r="C724" i="26"/>
  <c r="D724" i="26"/>
  <c r="B159" i="26"/>
  <c r="C159" i="26"/>
  <c r="D159" i="26"/>
  <c r="B597" i="26"/>
  <c r="C597" i="26"/>
  <c r="D597" i="26"/>
  <c r="B598" i="26"/>
  <c r="C598" i="26"/>
  <c r="D598" i="26"/>
  <c r="B160" i="26"/>
  <c r="C160" i="26"/>
  <c r="D160" i="26"/>
  <c r="B725" i="26"/>
  <c r="C725" i="26"/>
  <c r="D725" i="26"/>
  <c r="B161" i="26"/>
  <c r="C161" i="26"/>
  <c r="U161" i="26" s="1"/>
  <c r="D161" i="26"/>
  <c r="B726" i="26"/>
  <c r="C726" i="26"/>
  <c r="D726" i="26"/>
  <c r="B727" i="26"/>
  <c r="C727" i="26"/>
  <c r="D727" i="26"/>
  <c r="B795" i="26"/>
  <c r="C795" i="26"/>
  <c r="D795" i="26"/>
  <c r="B728" i="26"/>
  <c r="C728" i="26"/>
  <c r="D728" i="26"/>
  <c r="B729" i="26"/>
  <c r="C729" i="26"/>
  <c r="U729" i="26" s="1"/>
  <c r="D729" i="26"/>
  <c r="B730" i="26"/>
  <c r="C730" i="26"/>
  <c r="D730" i="26"/>
  <c r="B731" i="26"/>
  <c r="C731" i="26"/>
  <c r="D731" i="26"/>
  <c r="B275" i="26"/>
  <c r="C275" i="26"/>
  <c r="D275" i="26"/>
  <c r="B599" i="26"/>
  <c r="C599" i="26"/>
  <c r="D599" i="26"/>
  <c r="B600" i="26"/>
  <c r="C600" i="26"/>
  <c r="D600" i="26"/>
  <c r="B276" i="26"/>
  <c r="C276" i="26"/>
  <c r="D276" i="26"/>
  <c r="B277" i="26"/>
  <c r="C277" i="26"/>
  <c r="U277" i="26" s="1"/>
  <c r="D277" i="26"/>
  <c r="B278" i="26"/>
  <c r="C278" i="26"/>
  <c r="D278" i="26"/>
  <c r="B279" i="26"/>
  <c r="C279" i="26"/>
  <c r="D279" i="26"/>
  <c r="B601" i="26"/>
  <c r="C601" i="26"/>
  <c r="D601" i="26"/>
  <c r="B602" i="26"/>
  <c r="C602" i="26"/>
  <c r="D602" i="26"/>
  <c r="B603" i="26"/>
  <c r="C603" i="26"/>
  <c r="D603" i="26"/>
  <c r="B604" i="26"/>
  <c r="C604" i="26"/>
  <c r="D604" i="26"/>
  <c r="B605" i="26"/>
  <c r="C605" i="26"/>
  <c r="D605" i="26"/>
  <c r="B280" i="26"/>
  <c r="C280" i="26"/>
  <c r="D280" i="26"/>
  <c r="B281" i="26"/>
  <c r="C281" i="26"/>
  <c r="D281" i="26"/>
  <c r="B282" i="26"/>
  <c r="C282" i="26"/>
  <c r="D282" i="26"/>
  <c r="B283" i="26"/>
  <c r="C283" i="26"/>
  <c r="S283" i="26" s="1"/>
  <c r="D283" i="26"/>
  <c r="B606" i="26"/>
  <c r="C606" i="26"/>
  <c r="U606" i="26" s="1"/>
  <c r="D606" i="26"/>
  <c r="B284" i="26"/>
  <c r="C284" i="26"/>
  <c r="D284" i="26"/>
  <c r="B285" i="26"/>
  <c r="C285" i="26"/>
  <c r="D285" i="26"/>
  <c r="B286" i="26"/>
  <c r="C286" i="26"/>
  <c r="D286" i="26"/>
  <c r="B287" i="26"/>
  <c r="C287" i="26"/>
  <c r="D287" i="26"/>
  <c r="B288" i="26"/>
  <c r="C288" i="26"/>
  <c r="D288" i="26"/>
  <c r="B289" i="26"/>
  <c r="C289" i="26"/>
  <c r="D289" i="26"/>
  <c r="B290" i="26"/>
  <c r="C290" i="26"/>
  <c r="D290" i="26"/>
  <c r="B291" i="26"/>
  <c r="C291" i="26"/>
  <c r="D291" i="26"/>
  <c r="B292" i="26"/>
  <c r="C292" i="26"/>
  <c r="D292" i="26"/>
  <c r="B293" i="26"/>
  <c r="C293" i="26"/>
  <c r="D293" i="26"/>
  <c r="B294" i="26"/>
  <c r="C294" i="26"/>
  <c r="D294" i="26"/>
  <c r="B295" i="26"/>
  <c r="C295" i="26"/>
  <c r="U295" i="26" s="1"/>
  <c r="D295" i="26"/>
  <c r="B296" i="26"/>
  <c r="C296" i="26"/>
  <c r="D296" i="26"/>
  <c r="B297" i="26"/>
  <c r="C297" i="26"/>
  <c r="D297" i="26"/>
  <c r="B298" i="26"/>
  <c r="C298" i="26"/>
  <c r="D298" i="26"/>
  <c r="B859" i="26"/>
  <c r="C859" i="26"/>
  <c r="D859" i="26"/>
  <c r="B607" i="26"/>
  <c r="C607" i="26"/>
  <c r="U607" i="26" s="1"/>
  <c r="D607" i="26"/>
  <c r="B860" i="26"/>
  <c r="C860" i="26"/>
  <c r="D860" i="26"/>
  <c r="B861" i="26"/>
  <c r="C861" i="26"/>
  <c r="D861" i="26"/>
  <c r="B8" i="26"/>
  <c r="C8" i="26"/>
  <c r="D8" i="26"/>
  <c r="B862" i="26"/>
  <c r="C862" i="26"/>
  <c r="D862" i="26"/>
  <c r="B9" i="26"/>
  <c r="C9" i="26"/>
  <c r="D9" i="26"/>
  <c r="B608" i="26"/>
  <c r="C608" i="26"/>
  <c r="D608" i="26"/>
  <c r="B829" i="26"/>
  <c r="C829" i="26"/>
  <c r="U829" i="26" s="1"/>
  <c r="D829" i="26"/>
  <c r="B743" i="26"/>
  <c r="C743" i="26"/>
  <c r="U743" i="26" s="1"/>
  <c r="D743" i="26"/>
  <c r="B744" i="26"/>
  <c r="C744" i="26"/>
  <c r="D744" i="26"/>
  <c r="B299" i="26"/>
  <c r="C299" i="26"/>
  <c r="D299" i="26"/>
  <c r="B300" i="26"/>
  <c r="C300" i="26"/>
  <c r="D300" i="26"/>
  <c r="B732" i="26"/>
  <c r="C732" i="26"/>
  <c r="D732" i="26"/>
  <c r="B301" i="26"/>
  <c r="C301" i="26"/>
  <c r="S301" i="26" s="1"/>
  <c r="D301" i="26"/>
  <c r="B609" i="26"/>
  <c r="C609" i="26"/>
  <c r="S609" i="26" s="1"/>
  <c r="T609" i="26" s="1"/>
  <c r="I609" i="26" s="1"/>
  <c r="D609" i="26"/>
  <c r="B610" i="26"/>
  <c r="C610" i="26"/>
  <c r="D610" i="26"/>
  <c r="B611" i="26"/>
  <c r="C611" i="26"/>
  <c r="U611" i="26" s="1"/>
  <c r="D611" i="26"/>
  <c r="B302" i="26"/>
  <c r="C302" i="26"/>
  <c r="D302" i="26"/>
  <c r="B303" i="26"/>
  <c r="C303" i="26"/>
  <c r="D303" i="26"/>
  <c r="B304" i="26"/>
  <c r="C304" i="26"/>
  <c r="U304" i="26" s="1"/>
  <c r="D304" i="26"/>
  <c r="B612" i="26"/>
  <c r="C612" i="26"/>
  <c r="D612" i="26"/>
  <c r="B613" i="26"/>
  <c r="C613" i="26"/>
  <c r="D613" i="26"/>
  <c r="B614" i="26"/>
  <c r="C614" i="26"/>
  <c r="D614" i="26"/>
  <c r="B802" i="26"/>
  <c r="C802" i="26"/>
  <c r="D802" i="26"/>
  <c r="B615" i="26"/>
  <c r="C615" i="26"/>
  <c r="U615" i="26" s="1"/>
  <c r="D615" i="26"/>
  <c r="B616" i="26"/>
  <c r="C616" i="26"/>
  <c r="D616" i="26"/>
  <c r="B617" i="26"/>
  <c r="C617" i="26"/>
  <c r="D617" i="26"/>
  <c r="B162" i="26"/>
  <c r="C162" i="26"/>
  <c r="D162" i="26"/>
  <c r="B163" i="26"/>
  <c r="C163" i="26"/>
  <c r="U163" i="26" s="1"/>
  <c r="D163" i="26"/>
  <c r="B305" i="26"/>
  <c r="C305" i="26"/>
  <c r="D305" i="26"/>
  <c r="B812" i="26"/>
  <c r="C812" i="26"/>
  <c r="D812" i="26"/>
  <c r="B618" i="26"/>
  <c r="C618" i="26"/>
  <c r="U618" i="26" s="1"/>
  <c r="D618" i="26"/>
  <c r="B306" i="26"/>
  <c r="C306" i="26"/>
  <c r="U306" i="26" s="1"/>
  <c r="D306" i="26"/>
  <c r="B803" i="26"/>
  <c r="C803" i="26"/>
  <c r="D803" i="26"/>
  <c r="B619" i="26"/>
  <c r="C619" i="26"/>
  <c r="D619" i="26"/>
  <c r="B733" i="26"/>
  <c r="C733" i="26"/>
  <c r="D733" i="26"/>
  <c r="B10" i="26"/>
  <c r="C10" i="26"/>
  <c r="U10" i="26" s="1"/>
  <c r="D10" i="26"/>
  <c r="B49" i="26"/>
  <c r="C49" i="26"/>
  <c r="D49" i="26"/>
  <c r="B307" i="26"/>
  <c r="C307" i="26"/>
  <c r="D307" i="26"/>
  <c r="B308" i="26"/>
  <c r="C308" i="26"/>
  <c r="D308" i="26"/>
  <c r="B309" i="26"/>
  <c r="C309" i="26"/>
  <c r="D309" i="26"/>
  <c r="B620" i="26"/>
  <c r="C620" i="26"/>
  <c r="D620" i="26"/>
  <c r="B621" i="26"/>
  <c r="C621" i="26"/>
  <c r="D621" i="26"/>
  <c r="B622" i="26"/>
  <c r="C622" i="26"/>
  <c r="U622" i="26" s="1"/>
  <c r="D622" i="26"/>
  <c r="B623" i="26"/>
  <c r="C623" i="26"/>
  <c r="S623" i="26" s="1"/>
  <c r="D623" i="26"/>
  <c r="B624" i="26"/>
  <c r="C624" i="26"/>
  <c r="S624" i="26" s="1"/>
  <c r="D624" i="26"/>
  <c r="B164" i="26"/>
  <c r="C164" i="26"/>
  <c r="D164" i="26"/>
  <c r="B165" i="26"/>
  <c r="C165" i="26"/>
  <c r="D165" i="26"/>
  <c r="B166" i="26"/>
  <c r="C166" i="26"/>
  <c r="U166" i="26" s="1"/>
  <c r="D166" i="26"/>
  <c r="B625" i="26"/>
  <c r="C625" i="26"/>
  <c r="D625" i="26"/>
  <c r="B626" i="26"/>
  <c r="C626" i="26"/>
  <c r="D626" i="26"/>
  <c r="B627" i="26"/>
  <c r="C627" i="26"/>
  <c r="D627" i="26"/>
  <c r="B167" i="26"/>
  <c r="C167" i="26"/>
  <c r="U167" i="26" s="1"/>
  <c r="D167" i="26"/>
  <c r="B628" i="26"/>
  <c r="C628" i="26"/>
  <c r="D628" i="26"/>
  <c r="B629" i="26"/>
  <c r="C629" i="26"/>
  <c r="D629" i="26"/>
  <c r="B11" i="26"/>
  <c r="C11" i="26"/>
  <c r="U11" i="26" s="1"/>
  <c r="D11" i="26"/>
  <c r="B310" i="26"/>
  <c r="C310" i="26"/>
  <c r="D310" i="26"/>
  <c r="B50" i="26"/>
  <c r="C50" i="26"/>
  <c r="D50" i="26"/>
  <c r="B168" i="26"/>
  <c r="C168" i="26"/>
  <c r="D168" i="26"/>
  <c r="B630" i="26"/>
  <c r="C630" i="26"/>
  <c r="D630" i="26"/>
  <c r="B631" i="26"/>
  <c r="C631" i="26"/>
  <c r="D631" i="26"/>
  <c r="B311" i="26"/>
  <c r="C311" i="26"/>
  <c r="D311" i="26"/>
  <c r="B51" i="26"/>
  <c r="C51" i="26"/>
  <c r="D51" i="26"/>
  <c r="B52" i="26"/>
  <c r="C52" i="26"/>
  <c r="D52" i="26"/>
  <c r="B632" i="26"/>
  <c r="C632" i="26"/>
  <c r="D632" i="26"/>
  <c r="B633" i="26"/>
  <c r="C633" i="26"/>
  <c r="D633" i="26"/>
  <c r="B53" i="26"/>
  <c r="C53" i="26"/>
  <c r="D53" i="26"/>
  <c r="B54" i="26"/>
  <c r="C54" i="26"/>
  <c r="U54" i="26" s="1"/>
  <c r="D54" i="26"/>
  <c r="B169" i="26"/>
  <c r="C169" i="26"/>
  <c r="D169" i="26"/>
  <c r="B151" i="26"/>
  <c r="C151" i="26"/>
  <c r="D151" i="26"/>
  <c r="B634" i="26"/>
  <c r="C634" i="26"/>
  <c r="D634" i="26"/>
  <c r="B312" i="26"/>
  <c r="C312" i="26"/>
  <c r="D312" i="26"/>
  <c r="B55" i="26"/>
  <c r="C55" i="26"/>
  <c r="U55" i="26" s="1"/>
  <c r="D55" i="26"/>
  <c r="B152" i="26"/>
  <c r="C152" i="26"/>
  <c r="D152" i="26"/>
  <c r="B635" i="26"/>
  <c r="C635" i="26"/>
  <c r="D635" i="26"/>
  <c r="B636" i="26"/>
  <c r="C636" i="26"/>
  <c r="S636" i="26" s="1"/>
  <c r="T636" i="26" s="1"/>
  <c r="I636" i="26" s="1"/>
  <c r="D636" i="26"/>
  <c r="B745" i="26"/>
  <c r="C745" i="26"/>
  <c r="U745" i="26" s="1"/>
  <c r="D745" i="26"/>
  <c r="B313" i="26"/>
  <c r="C313" i="26"/>
  <c r="D313" i="26"/>
  <c r="B830" i="26"/>
  <c r="C830" i="26"/>
  <c r="D830" i="26"/>
  <c r="B637" i="26"/>
  <c r="C637" i="26"/>
  <c r="U637" i="26" s="1"/>
  <c r="D637" i="26"/>
  <c r="B638" i="26"/>
  <c r="C638" i="26"/>
  <c r="U638" i="26" s="1"/>
  <c r="D638" i="26"/>
  <c r="B783" i="26"/>
  <c r="C783" i="26"/>
  <c r="D783" i="26"/>
  <c r="B253" i="26"/>
  <c r="C253" i="26"/>
  <c r="D253" i="26"/>
  <c r="B314" i="26"/>
  <c r="C314" i="26"/>
  <c r="D314" i="26"/>
  <c r="B315" i="26"/>
  <c r="C315" i="26"/>
  <c r="U315" i="26" s="1"/>
  <c r="D315" i="26"/>
  <c r="B831" i="26"/>
  <c r="C831" i="26"/>
  <c r="D831" i="26"/>
  <c r="B170" i="26"/>
  <c r="C170" i="26"/>
  <c r="D170" i="26"/>
  <c r="B639" i="26"/>
  <c r="C639" i="26"/>
  <c r="D639" i="26"/>
  <c r="B56" i="26"/>
  <c r="C56" i="26"/>
  <c r="U56" i="26" s="1"/>
  <c r="D56" i="26"/>
  <c r="B57" i="26"/>
  <c r="C57" i="26"/>
  <c r="D57" i="26"/>
  <c r="B820" i="26"/>
  <c r="C820" i="26"/>
  <c r="D820" i="26"/>
  <c r="B316" i="26"/>
  <c r="C316" i="26"/>
  <c r="U316" i="26" s="1"/>
  <c r="D316" i="26"/>
  <c r="B171" i="26"/>
  <c r="C171" i="26"/>
  <c r="D171" i="26"/>
  <c r="B317" i="26"/>
  <c r="C317" i="26"/>
  <c r="D317" i="26"/>
  <c r="B640" i="26"/>
  <c r="C640" i="26"/>
  <c r="D640" i="26"/>
  <c r="B58" i="26"/>
  <c r="C58" i="26"/>
  <c r="D58" i="26"/>
  <c r="B265" i="26"/>
  <c r="C265" i="26"/>
  <c r="D265" i="26"/>
  <c r="B821" i="26"/>
  <c r="C821" i="26"/>
  <c r="D821" i="26"/>
  <c r="B822" i="26"/>
  <c r="C822" i="26"/>
  <c r="D822" i="26"/>
  <c r="B641" i="26"/>
  <c r="C641" i="26"/>
  <c r="D641" i="26"/>
  <c r="B642" i="26"/>
  <c r="C642" i="26"/>
  <c r="D642" i="26"/>
  <c r="B643" i="26"/>
  <c r="C643" i="26"/>
  <c r="D643" i="26"/>
  <c r="B59" i="26"/>
  <c r="C59" i="26"/>
  <c r="D59" i="26"/>
  <c r="B60" i="26"/>
  <c r="C60" i="26"/>
  <c r="U60" i="26" s="1"/>
  <c r="D60" i="26"/>
  <c r="B644" i="26"/>
  <c r="C644" i="26"/>
  <c r="U644" i="26" s="1"/>
  <c r="D644" i="26"/>
  <c r="B796" i="26"/>
  <c r="C796" i="26"/>
  <c r="D796" i="26"/>
  <c r="B318" i="26"/>
  <c r="C318" i="26"/>
  <c r="D318" i="26"/>
  <c r="B319" i="26"/>
  <c r="C319" i="26"/>
  <c r="S319" i="26" s="1"/>
  <c r="T319" i="26" s="1"/>
  <c r="I319" i="26" s="1"/>
  <c r="D319" i="26"/>
  <c r="B320" i="26"/>
  <c r="C320" i="26"/>
  <c r="U320" i="26" s="1"/>
  <c r="D320" i="26"/>
  <c r="B12" i="26"/>
  <c r="C12" i="26"/>
  <c r="D12" i="26"/>
  <c r="B153" i="26"/>
  <c r="C153" i="26"/>
  <c r="D153" i="26"/>
  <c r="B734" i="26"/>
  <c r="C734" i="26"/>
  <c r="D734" i="26"/>
  <c r="B746" i="26"/>
  <c r="C746" i="26"/>
  <c r="D746" i="26"/>
  <c r="B784" i="26"/>
  <c r="C784" i="26"/>
  <c r="D784" i="26"/>
  <c r="B747" i="26"/>
  <c r="C747" i="26"/>
  <c r="D747" i="26"/>
  <c r="B645" i="26"/>
  <c r="C645" i="26"/>
  <c r="U645" i="26" s="1"/>
  <c r="D645" i="26"/>
  <c r="B646" i="26"/>
  <c r="C646" i="26"/>
  <c r="D646" i="26"/>
  <c r="B13" i="26"/>
  <c r="C13" i="26"/>
  <c r="D13" i="26"/>
  <c r="B647" i="26"/>
  <c r="C647" i="26"/>
  <c r="D647" i="26"/>
  <c r="B61" i="26"/>
  <c r="C61" i="26"/>
  <c r="D61" i="26"/>
  <c r="B62" i="26"/>
  <c r="C62" i="26"/>
  <c r="U62" i="26" s="1"/>
  <c r="D62" i="26"/>
  <c r="B63" i="26"/>
  <c r="C63" i="26"/>
  <c r="D63" i="26"/>
  <c r="B172" i="26"/>
  <c r="C172" i="26"/>
  <c r="D172" i="26"/>
  <c r="B14" i="26"/>
  <c r="C14" i="26"/>
  <c r="D14" i="26"/>
  <c r="B64" i="26"/>
  <c r="C64" i="26"/>
  <c r="U64" i="26" s="1"/>
  <c r="D64" i="26"/>
  <c r="B65" i="26"/>
  <c r="C65" i="26"/>
  <c r="D65" i="26"/>
  <c r="B66" i="26"/>
  <c r="C66" i="26"/>
  <c r="D66" i="26"/>
  <c r="B67" i="26"/>
  <c r="C67" i="26"/>
  <c r="U67" i="26" s="1"/>
  <c r="D67" i="26"/>
  <c r="B68" i="26"/>
  <c r="C68" i="26"/>
  <c r="D68" i="26"/>
  <c r="B69" i="26"/>
  <c r="C69" i="26"/>
  <c r="D69" i="26"/>
  <c r="B70" i="26"/>
  <c r="C70" i="26"/>
  <c r="D70" i="26"/>
  <c r="B71" i="26"/>
  <c r="C71" i="26"/>
  <c r="D71" i="26"/>
  <c r="B748" i="26"/>
  <c r="C748" i="26"/>
  <c r="U748" i="26" s="1"/>
  <c r="D748" i="26"/>
  <c r="B321" i="26"/>
  <c r="C321" i="26"/>
  <c r="D321" i="26"/>
  <c r="B322" i="26"/>
  <c r="C322" i="26"/>
  <c r="D322" i="26"/>
  <c r="B15" i="26"/>
  <c r="C15" i="26"/>
  <c r="D15" i="26"/>
  <c r="B323" i="26"/>
  <c r="C323" i="26"/>
  <c r="D323" i="26"/>
  <c r="B648" i="26"/>
  <c r="C648" i="26"/>
  <c r="D648" i="26"/>
  <c r="B324" i="26"/>
  <c r="C324" i="26"/>
  <c r="D324" i="26"/>
  <c r="B804" i="26"/>
  <c r="C804" i="26"/>
  <c r="U804" i="26" s="1"/>
  <c r="D804" i="26"/>
  <c r="B749" i="26"/>
  <c r="C749" i="26"/>
  <c r="D749" i="26"/>
  <c r="B750" i="26"/>
  <c r="C750" i="26"/>
  <c r="D750" i="26"/>
  <c r="B649" i="26"/>
  <c r="C649" i="26"/>
  <c r="D649" i="26"/>
  <c r="B751" i="26"/>
  <c r="C751" i="26"/>
  <c r="S751" i="26" s="1"/>
  <c r="T751" i="26" s="1"/>
  <c r="I751" i="26" s="1"/>
  <c r="D751" i="26"/>
  <c r="B72" i="26"/>
  <c r="C72" i="26"/>
  <c r="U72" i="26" s="1"/>
  <c r="D72" i="26"/>
  <c r="B650" i="26"/>
  <c r="C650" i="26"/>
  <c r="D650" i="26"/>
  <c r="B73" i="26"/>
  <c r="C73" i="26"/>
  <c r="D73" i="26"/>
  <c r="B173" i="26"/>
  <c r="C173" i="26"/>
  <c r="D173" i="26"/>
  <c r="B651" i="26"/>
  <c r="C651" i="26"/>
  <c r="U651" i="26" s="1"/>
  <c r="D651" i="26"/>
  <c r="B735" i="26"/>
  <c r="C735" i="26"/>
  <c r="D735" i="26"/>
  <c r="B174" i="26"/>
  <c r="C174" i="26"/>
  <c r="D174" i="26"/>
  <c r="B175" i="26"/>
  <c r="C175" i="26"/>
  <c r="U175" i="26" s="1"/>
  <c r="D175" i="26"/>
  <c r="B176" i="26"/>
  <c r="C176" i="26"/>
  <c r="D176" i="26"/>
  <c r="B177" i="26"/>
  <c r="C177" i="26"/>
  <c r="D177" i="26"/>
  <c r="B178" i="26"/>
  <c r="C178" i="26"/>
  <c r="D178" i="26"/>
  <c r="B805" i="26"/>
  <c r="C805" i="26"/>
  <c r="D805" i="26"/>
  <c r="B179" i="26"/>
  <c r="C179" i="26"/>
  <c r="U179" i="26" s="1"/>
  <c r="D179" i="26"/>
  <c r="B325" i="26"/>
  <c r="C325" i="26"/>
  <c r="D325" i="26"/>
  <c r="B752" i="26"/>
  <c r="C752" i="26"/>
  <c r="D752" i="26"/>
  <c r="B74" i="26"/>
  <c r="C74" i="26"/>
  <c r="D74" i="26"/>
  <c r="B75" i="26"/>
  <c r="C75" i="26"/>
  <c r="U75" i="26" s="1"/>
  <c r="D75" i="26"/>
  <c r="B76" i="26"/>
  <c r="C76" i="26"/>
  <c r="D76" i="26"/>
  <c r="B326" i="26"/>
  <c r="C326" i="26"/>
  <c r="D326" i="26"/>
  <c r="B77" i="26"/>
  <c r="C77" i="26"/>
  <c r="U77" i="26" s="1"/>
  <c r="D77" i="26"/>
  <c r="B753" i="26"/>
  <c r="C753" i="26"/>
  <c r="D753" i="26"/>
  <c r="B754" i="26"/>
  <c r="C754" i="26"/>
  <c r="D754" i="26"/>
  <c r="B327" i="26"/>
  <c r="C327" i="26"/>
  <c r="D327" i="26"/>
  <c r="B328" i="26"/>
  <c r="C328" i="26"/>
  <c r="D328" i="26"/>
  <c r="B857" i="26"/>
  <c r="C857" i="26"/>
  <c r="U857" i="26" s="1"/>
  <c r="D857" i="26"/>
  <c r="B755" i="26"/>
  <c r="C755" i="26"/>
  <c r="D755" i="26"/>
  <c r="B180" i="26"/>
  <c r="C180" i="26"/>
  <c r="D180" i="26"/>
  <c r="B652" i="26"/>
  <c r="C652" i="26"/>
  <c r="D652" i="26"/>
  <c r="B181" i="26"/>
  <c r="C181" i="26"/>
  <c r="U181" i="26" s="1"/>
  <c r="D181" i="26"/>
  <c r="B78" i="26"/>
  <c r="C78" i="26"/>
  <c r="D78" i="26"/>
  <c r="B653" i="26"/>
  <c r="C653" i="26"/>
  <c r="D653" i="26"/>
  <c r="B79" i="26"/>
  <c r="C79" i="26"/>
  <c r="U79" i="26" s="1"/>
  <c r="D79" i="26"/>
  <c r="B329" i="26"/>
  <c r="C329" i="26"/>
  <c r="D329" i="26"/>
  <c r="B330" i="26"/>
  <c r="C330" i="26"/>
  <c r="D330" i="26"/>
  <c r="B769" i="26"/>
  <c r="C769" i="26"/>
  <c r="D769" i="26"/>
  <c r="B80" i="26"/>
  <c r="C80" i="26"/>
  <c r="S80" i="26" s="1"/>
  <c r="T80" i="26" s="1"/>
  <c r="I80" i="26" s="1"/>
  <c r="D80" i="26"/>
  <c r="B81" i="26"/>
  <c r="C81" i="26"/>
  <c r="U81" i="26" s="1"/>
  <c r="D81" i="26"/>
  <c r="B82" i="26"/>
  <c r="C82" i="26"/>
  <c r="D82" i="26"/>
  <c r="B770" i="26"/>
  <c r="C770" i="26"/>
  <c r="D770" i="26"/>
  <c r="B654" i="26"/>
  <c r="C654" i="26"/>
  <c r="D654" i="26"/>
  <c r="B16" i="26"/>
  <c r="C16" i="26"/>
  <c r="U16" i="26" s="1"/>
  <c r="D16" i="26"/>
  <c r="B182" i="26"/>
  <c r="C182" i="26"/>
  <c r="D182" i="26"/>
  <c r="B83" i="26"/>
  <c r="C83" i="26"/>
  <c r="D83" i="26"/>
  <c r="B84" i="26"/>
  <c r="C84" i="26"/>
  <c r="U84" i="26" s="1"/>
  <c r="D84" i="26"/>
  <c r="B756" i="26"/>
  <c r="C756" i="26"/>
  <c r="U756" i="26" s="1"/>
  <c r="D756" i="26"/>
  <c r="B183" i="26"/>
  <c r="C183" i="26"/>
  <c r="D183" i="26"/>
  <c r="B331" i="26"/>
  <c r="C331" i="26"/>
  <c r="D331" i="26"/>
  <c r="B655" i="26"/>
  <c r="C655" i="26"/>
  <c r="D655" i="26"/>
  <c r="B85" i="26"/>
  <c r="C85" i="26"/>
  <c r="D85" i="26"/>
  <c r="B332" i="26"/>
  <c r="C332" i="26"/>
  <c r="D332" i="26"/>
  <c r="B333" i="26"/>
  <c r="C333" i="26"/>
  <c r="D333" i="26"/>
  <c r="B184" i="26"/>
  <c r="C184" i="26"/>
  <c r="D184" i="26"/>
  <c r="B334" i="26"/>
  <c r="C334" i="26"/>
  <c r="D334" i="26"/>
  <c r="B335" i="26"/>
  <c r="C335" i="26"/>
  <c r="D335" i="26"/>
  <c r="B86" i="26"/>
  <c r="C86" i="26"/>
  <c r="D86" i="26"/>
  <c r="B844" i="26"/>
  <c r="C844" i="26"/>
  <c r="U844" i="26" s="1"/>
  <c r="D844" i="26"/>
  <c r="B336" i="26"/>
  <c r="C336" i="26"/>
  <c r="U336" i="26" s="1"/>
  <c r="D336" i="26"/>
  <c r="B736" i="26"/>
  <c r="C736" i="26"/>
  <c r="D736" i="26"/>
  <c r="B87" i="26"/>
  <c r="C87" i="26"/>
  <c r="D87" i="26"/>
  <c r="B737" i="26"/>
  <c r="C737" i="26"/>
  <c r="D737" i="26"/>
  <c r="B337" i="26"/>
  <c r="C337" i="26"/>
  <c r="U337" i="26" s="1"/>
  <c r="D337" i="26"/>
  <c r="B185" i="26"/>
  <c r="C185" i="26"/>
  <c r="D185" i="26"/>
  <c r="B266" i="26"/>
  <c r="C266" i="26"/>
  <c r="D266" i="26"/>
  <c r="B186" i="26"/>
  <c r="C186" i="26"/>
  <c r="D186" i="26"/>
  <c r="B187" i="26"/>
  <c r="C187" i="26"/>
  <c r="U187" i="26" s="1"/>
  <c r="D187" i="26"/>
  <c r="B656" i="26"/>
  <c r="C656" i="26"/>
  <c r="D656" i="26"/>
  <c r="B338" i="26"/>
  <c r="C338" i="26"/>
  <c r="D338" i="26"/>
  <c r="B339" i="26"/>
  <c r="C339" i="26"/>
  <c r="U339" i="26" s="1"/>
  <c r="D339" i="26"/>
  <c r="B340" i="26"/>
  <c r="C340" i="26"/>
  <c r="U340" i="26" s="1"/>
  <c r="D340" i="26"/>
  <c r="B341" i="26"/>
  <c r="C341" i="26"/>
  <c r="D341" i="26"/>
  <c r="B188" i="26"/>
  <c r="C188" i="26"/>
  <c r="D188" i="26"/>
  <c r="B342" i="26"/>
  <c r="C342" i="26"/>
  <c r="S342" i="26" s="1"/>
  <c r="T342" i="26" s="1"/>
  <c r="I342" i="26" s="1"/>
  <c r="D342" i="26"/>
  <c r="B343" i="26"/>
  <c r="C343" i="26"/>
  <c r="U343" i="26" s="1"/>
  <c r="D343" i="26"/>
  <c r="B189" i="26"/>
  <c r="C189" i="26"/>
  <c r="D189" i="26"/>
  <c r="B344" i="26"/>
  <c r="C344" i="26"/>
  <c r="D344" i="26"/>
  <c r="B345" i="26"/>
  <c r="C345" i="26"/>
  <c r="D345" i="26"/>
  <c r="B832" i="26"/>
  <c r="C832" i="26"/>
  <c r="U832" i="26" s="1"/>
  <c r="D832" i="26"/>
  <c r="B346" i="26"/>
  <c r="C346" i="26"/>
  <c r="D346" i="26"/>
  <c r="B823" i="26"/>
  <c r="C823" i="26"/>
  <c r="D823" i="26"/>
  <c r="B347" i="26"/>
  <c r="C347" i="26"/>
  <c r="U347" i="26" s="1"/>
  <c r="D347" i="26"/>
  <c r="B348" i="26"/>
  <c r="C348" i="26"/>
  <c r="U348" i="26" s="1"/>
  <c r="D348" i="26"/>
  <c r="B738" i="26"/>
  <c r="C738" i="26"/>
  <c r="D738" i="26"/>
  <c r="B349" i="26"/>
  <c r="C349" i="26"/>
  <c r="D349" i="26"/>
  <c r="B350" i="26"/>
  <c r="C350" i="26"/>
  <c r="D350" i="26"/>
  <c r="B351" i="26"/>
  <c r="C351" i="26"/>
  <c r="U351" i="26" s="1"/>
  <c r="D351" i="26"/>
  <c r="B352" i="26"/>
  <c r="C352" i="26"/>
  <c r="D352" i="26"/>
  <c r="B190" i="26"/>
  <c r="C190" i="26"/>
  <c r="D190" i="26"/>
  <c r="B353" i="26"/>
  <c r="C353" i="26"/>
  <c r="D353" i="26"/>
  <c r="B757" i="26"/>
  <c r="C757" i="26"/>
  <c r="D757" i="26"/>
  <c r="B354" i="26"/>
  <c r="C354" i="26"/>
  <c r="D354" i="26"/>
  <c r="B657" i="26"/>
  <c r="C657" i="26"/>
  <c r="D657" i="26"/>
  <c r="B355" i="26"/>
  <c r="C355" i="26"/>
  <c r="U355" i="26" s="1"/>
  <c r="D355" i="26"/>
  <c r="B658" i="26"/>
  <c r="C658" i="26"/>
  <c r="D658" i="26"/>
  <c r="B659" i="26"/>
  <c r="C659" i="26"/>
  <c r="D659" i="26"/>
  <c r="B356" i="26"/>
  <c r="C356" i="26"/>
  <c r="D356" i="26"/>
  <c r="B357" i="26"/>
  <c r="C357" i="26"/>
  <c r="D357" i="26"/>
  <c r="B845" i="26"/>
  <c r="C845" i="26"/>
  <c r="D845" i="26"/>
  <c r="B358" i="26"/>
  <c r="C358" i="26"/>
  <c r="D358" i="26"/>
  <c r="B191" i="26"/>
  <c r="C191" i="26"/>
  <c r="D191" i="26"/>
  <c r="B192" i="26"/>
  <c r="C192" i="26"/>
  <c r="D192" i="26"/>
  <c r="B193" i="26"/>
  <c r="C193" i="26"/>
  <c r="U193" i="26" s="1"/>
  <c r="D193" i="26"/>
  <c r="B359" i="26"/>
  <c r="C359" i="26"/>
  <c r="D359" i="26"/>
  <c r="B780" i="26"/>
  <c r="C780" i="26"/>
  <c r="D780" i="26"/>
  <c r="B194" i="26"/>
  <c r="C194" i="26"/>
  <c r="U194" i="26" s="1"/>
  <c r="D194" i="26"/>
  <c r="B360" i="26"/>
  <c r="C360" i="26"/>
  <c r="D360" i="26"/>
  <c r="B771" i="26"/>
  <c r="C771" i="26"/>
  <c r="D771" i="26"/>
  <c r="B833" i="26"/>
  <c r="C833" i="26"/>
  <c r="D833" i="26"/>
  <c r="B846" i="26"/>
  <c r="C846" i="26"/>
  <c r="S846" i="26" s="1"/>
  <c r="D846" i="26"/>
  <c r="B361" i="26"/>
  <c r="C361" i="26"/>
  <c r="S361" i="26" s="1"/>
  <c r="D361" i="26"/>
  <c r="B195" i="26"/>
  <c r="C195" i="26"/>
  <c r="D195" i="26"/>
  <c r="B88" i="26"/>
  <c r="C88" i="26"/>
  <c r="D88" i="26"/>
  <c r="B196" i="26"/>
  <c r="C196" i="26"/>
  <c r="D196" i="26"/>
  <c r="B89" i="26"/>
  <c r="C89" i="26"/>
  <c r="D89" i="26"/>
  <c r="B362" i="26"/>
  <c r="C362" i="26"/>
  <c r="D362" i="26"/>
  <c r="B363" i="26"/>
  <c r="C363" i="26"/>
  <c r="D363" i="26"/>
  <c r="B364" i="26"/>
  <c r="C364" i="26"/>
  <c r="U364" i="26" s="1"/>
  <c r="D364" i="26"/>
  <c r="B365" i="26"/>
  <c r="C365" i="26"/>
  <c r="D365" i="26"/>
  <c r="B366" i="26"/>
  <c r="C366" i="26"/>
  <c r="D366" i="26"/>
  <c r="B197" i="26"/>
  <c r="C197" i="26"/>
  <c r="D197" i="26"/>
  <c r="B367" i="26"/>
  <c r="C367" i="26"/>
  <c r="D367" i="26"/>
  <c r="B368" i="26"/>
  <c r="C368" i="26"/>
  <c r="D368" i="26"/>
  <c r="B90" i="26"/>
  <c r="C90" i="26"/>
  <c r="D90" i="26"/>
  <c r="B369" i="26"/>
  <c r="C369" i="26"/>
  <c r="D369" i="26"/>
  <c r="B17" i="26"/>
  <c r="C17" i="26"/>
  <c r="D17" i="26"/>
  <c r="B370" i="26"/>
  <c r="C370" i="26"/>
  <c r="U370" i="26" s="1"/>
  <c r="D370" i="26"/>
  <c r="B758" i="26"/>
  <c r="C758" i="26"/>
  <c r="D758" i="26"/>
  <c r="B198" i="26"/>
  <c r="C198" i="26"/>
  <c r="D198" i="26"/>
  <c r="B371" i="26"/>
  <c r="C371" i="26"/>
  <c r="U371" i="26" s="1"/>
  <c r="D371" i="26"/>
  <c r="B372" i="26"/>
  <c r="C372" i="26"/>
  <c r="U372" i="26" s="1"/>
  <c r="D372" i="26"/>
  <c r="B772" i="26"/>
  <c r="C772" i="26"/>
  <c r="D772" i="26"/>
  <c r="B373" i="26"/>
  <c r="C373" i="26"/>
  <c r="D373" i="26"/>
  <c r="B374" i="26"/>
  <c r="C374" i="26"/>
  <c r="D374" i="26"/>
  <c r="B375" i="26"/>
  <c r="C375" i="26"/>
  <c r="D375" i="26"/>
  <c r="B773" i="26"/>
  <c r="C773" i="26"/>
  <c r="D773" i="26"/>
  <c r="B813" i="26"/>
  <c r="C813" i="26"/>
  <c r="D813" i="26"/>
  <c r="B199" i="26"/>
  <c r="C199" i="26"/>
  <c r="D199" i="26"/>
  <c r="B376" i="26"/>
  <c r="C376" i="26"/>
  <c r="D376" i="26"/>
  <c r="B834" i="26"/>
  <c r="C834" i="26"/>
  <c r="D834" i="26"/>
  <c r="B660" i="26"/>
  <c r="C660" i="26"/>
  <c r="D660" i="26"/>
  <c r="B661" i="26"/>
  <c r="C661" i="26"/>
  <c r="U661" i="26" s="1"/>
  <c r="D661" i="26"/>
  <c r="B662" i="26"/>
  <c r="C662" i="26"/>
  <c r="D662" i="26"/>
  <c r="B663" i="26"/>
  <c r="C663" i="26"/>
  <c r="D663" i="26"/>
  <c r="B91" i="26"/>
  <c r="C91" i="26"/>
  <c r="D91" i="26"/>
  <c r="B664" i="26"/>
  <c r="C664" i="26"/>
  <c r="S664" i="26" s="1"/>
  <c r="D664" i="26"/>
  <c r="B665" i="26"/>
  <c r="C665" i="26"/>
  <c r="S665" i="26" s="1"/>
  <c r="D665" i="26"/>
  <c r="B666" i="26"/>
  <c r="C666" i="26"/>
  <c r="D666" i="26"/>
  <c r="B806" i="26"/>
  <c r="C806" i="26"/>
  <c r="D806" i="26"/>
  <c r="B807" i="26"/>
  <c r="C807" i="26"/>
  <c r="D807" i="26"/>
  <c r="B377" i="26"/>
  <c r="C377" i="26"/>
  <c r="D377" i="26"/>
  <c r="B667" i="26"/>
  <c r="C667" i="26"/>
  <c r="D667" i="26"/>
  <c r="B759" i="26"/>
  <c r="C759" i="26"/>
  <c r="D759" i="26"/>
  <c r="B378" i="26"/>
  <c r="C378" i="26"/>
  <c r="U378" i="26" s="1"/>
  <c r="D378" i="26"/>
  <c r="B92" i="26"/>
  <c r="C92" i="26"/>
  <c r="D92" i="26"/>
  <c r="B379" i="26"/>
  <c r="C379" i="26"/>
  <c r="D379" i="26"/>
  <c r="B380" i="26"/>
  <c r="C380" i="26"/>
  <c r="D380" i="26"/>
  <c r="B381" i="26"/>
  <c r="C381" i="26"/>
  <c r="D381" i="26"/>
  <c r="B382" i="26"/>
  <c r="C382" i="26"/>
  <c r="D382" i="26"/>
  <c r="B383" i="26"/>
  <c r="C383" i="26"/>
  <c r="D383" i="26"/>
  <c r="B384" i="26"/>
  <c r="C384" i="26"/>
  <c r="D384" i="26"/>
  <c r="B18" i="26"/>
  <c r="C18" i="26"/>
  <c r="D18" i="26"/>
  <c r="B93" i="26"/>
  <c r="C93" i="26"/>
  <c r="U93" i="26" s="1"/>
  <c r="D93" i="26"/>
  <c r="B19" i="26"/>
  <c r="C19" i="26"/>
  <c r="D19" i="26"/>
  <c r="B668" i="26"/>
  <c r="C668" i="26"/>
  <c r="D668" i="26"/>
  <c r="B200" i="26"/>
  <c r="C200" i="26"/>
  <c r="U200" i="26" s="1"/>
  <c r="D200" i="26"/>
  <c r="B760" i="26"/>
  <c r="C760" i="26"/>
  <c r="U760" i="26" s="1"/>
  <c r="D760" i="26"/>
  <c r="B761" i="26"/>
  <c r="C761" i="26"/>
  <c r="D761" i="26"/>
  <c r="B201" i="26"/>
  <c r="C201" i="26"/>
  <c r="D201" i="26"/>
  <c r="B202" i="26"/>
  <c r="C202" i="26"/>
  <c r="D202" i="26"/>
  <c r="B203" i="26"/>
  <c r="C203" i="26"/>
  <c r="D203" i="26"/>
  <c r="B204" i="26"/>
  <c r="C204" i="26"/>
  <c r="D204" i="26"/>
  <c r="B205" i="26"/>
  <c r="C205" i="26"/>
  <c r="D205" i="26"/>
  <c r="B385" i="26"/>
  <c r="C385" i="26"/>
  <c r="D385" i="26"/>
  <c r="B386" i="26"/>
  <c r="C386" i="26"/>
  <c r="U386" i="26" s="1"/>
  <c r="D386" i="26"/>
  <c r="B669" i="26"/>
  <c r="C669" i="26"/>
  <c r="D669" i="26"/>
  <c r="B94" i="26"/>
  <c r="C94" i="26"/>
  <c r="D94" i="26"/>
  <c r="B808" i="26"/>
  <c r="C808" i="26"/>
  <c r="U808" i="26" s="1"/>
  <c r="D808" i="26"/>
  <c r="B847" i="26"/>
  <c r="C847" i="26"/>
  <c r="U847" i="26" s="1"/>
  <c r="D847" i="26"/>
  <c r="B387" i="26"/>
  <c r="C387" i="26"/>
  <c r="D387" i="26"/>
  <c r="B95" i="26"/>
  <c r="C95" i="26"/>
  <c r="D95" i="26"/>
  <c r="B762" i="26"/>
  <c r="C762" i="26"/>
  <c r="S762" i="26" s="1"/>
  <c r="D762" i="26"/>
  <c r="B388" i="26"/>
  <c r="C388" i="26"/>
  <c r="U388" i="26" s="1"/>
  <c r="D388" i="26"/>
  <c r="B389" i="26"/>
  <c r="C389" i="26"/>
  <c r="D389" i="26"/>
  <c r="B20" i="26"/>
  <c r="C20" i="26"/>
  <c r="D20" i="26"/>
  <c r="B390" i="26"/>
  <c r="C390" i="26"/>
  <c r="D390" i="26"/>
  <c r="B391" i="26"/>
  <c r="C391" i="26"/>
  <c r="U391" i="26" s="1"/>
  <c r="D391" i="26"/>
  <c r="B774" i="26"/>
  <c r="C774" i="26"/>
  <c r="D774" i="26"/>
  <c r="B267" i="26"/>
  <c r="C267" i="26"/>
  <c r="D267" i="26"/>
  <c r="B206" i="26"/>
  <c r="C206" i="26"/>
  <c r="U206" i="26" s="1"/>
  <c r="D206" i="26"/>
  <c r="B824" i="26"/>
  <c r="C824" i="26"/>
  <c r="U824" i="26" s="1"/>
  <c r="D824" i="26"/>
  <c r="B392" i="26"/>
  <c r="C392" i="26"/>
  <c r="D392" i="26"/>
  <c r="B393" i="26"/>
  <c r="C393" i="26"/>
  <c r="D393" i="26"/>
  <c r="B394" i="26"/>
  <c r="C394" i="26"/>
  <c r="D394" i="26"/>
  <c r="B395" i="26"/>
  <c r="C395" i="26"/>
  <c r="D395" i="26"/>
  <c r="B96" i="26"/>
  <c r="C96" i="26"/>
  <c r="D96" i="26"/>
  <c r="B850" i="26"/>
  <c r="C850" i="26"/>
  <c r="D850" i="26"/>
  <c r="B396" i="26"/>
  <c r="C396" i="26"/>
  <c r="D396" i="26"/>
  <c r="B835" i="26"/>
  <c r="C835" i="26"/>
  <c r="D835" i="26"/>
  <c r="B763" i="26"/>
  <c r="C763" i="26"/>
  <c r="D763" i="26"/>
  <c r="B397" i="26"/>
  <c r="C397" i="26"/>
  <c r="D397" i="26"/>
  <c r="B207" i="26"/>
  <c r="C207" i="26"/>
  <c r="U207" i="26" s="1"/>
  <c r="D207" i="26"/>
  <c r="B97" i="26"/>
  <c r="C97" i="26"/>
  <c r="D97" i="26"/>
  <c r="B819" i="26"/>
  <c r="C819" i="26"/>
  <c r="D819" i="26"/>
  <c r="B764" i="26"/>
  <c r="C764" i="26"/>
  <c r="D764" i="26"/>
  <c r="B765" i="26"/>
  <c r="C765" i="26"/>
  <c r="D765" i="26"/>
  <c r="B398" i="26"/>
  <c r="C398" i="26"/>
  <c r="U398" i="26" s="1"/>
  <c r="D398" i="26"/>
  <c r="B836" i="26"/>
  <c r="C836" i="26"/>
  <c r="D836" i="26"/>
  <c r="B742" i="26"/>
  <c r="C742" i="26"/>
  <c r="D742" i="26"/>
  <c r="B837" i="26"/>
  <c r="C837" i="26"/>
  <c r="D837" i="26"/>
  <c r="B838" i="26"/>
  <c r="C838" i="26"/>
  <c r="D838" i="26"/>
  <c r="B839" i="26"/>
  <c r="C839" i="26"/>
  <c r="D839" i="26"/>
  <c r="B840" i="26"/>
  <c r="C840" i="26"/>
  <c r="D840" i="26"/>
  <c r="B851" i="26"/>
  <c r="C851" i="26"/>
  <c r="U851" i="26" s="1"/>
  <c r="D851" i="26"/>
  <c r="B827" i="26"/>
  <c r="C827" i="26"/>
  <c r="D827" i="26"/>
  <c r="B828" i="26"/>
  <c r="C828" i="26"/>
  <c r="D828" i="26"/>
  <c r="B841" i="26"/>
  <c r="C841" i="26"/>
  <c r="D841" i="26"/>
  <c r="B208" i="26"/>
  <c r="C208" i="26"/>
  <c r="S208" i="26" s="1"/>
  <c r="D208" i="26"/>
  <c r="B209" i="26"/>
  <c r="C209" i="26"/>
  <c r="U209" i="26" s="1"/>
  <c r="D209" i="26"/>
  <c r="B210" i="26"/>
  <c r="C210" i="26"/>
  <c r="D210" i="26"/>
  <c r="B211" i="26"/>
  <c r="C211" i="26"/>
  <c r="D211" i="26"/>
  <c r="B212" i="26"/>
  <c r="C212" i="26"/>
  <c r="D212" i="26"/>
  <c r="B213" i="26"/>
  <c r="C213" i="26"/>
  <c r="D213" i="26"/>
  <c r="B214" i="26"/>
  <c r="C214" i="26"/>
  <c r="D214" i="26"/>
  <c r="B215" i="26"/>
  <c r="C215" i="26"/>
  <c r="D215" i="26"/>
  <c r="B216" i="26"/>
  <c r="C216" i="26"/>
  <c r="U216" i="26" s="1"/>
  <c r="D216" i="26"/>
  <c r="B217" i="26"/>
  <c r="C217" i="26"/>
  <c r="U217" i="26" s="1"/>
  <c r="D217" i="26"/>
  <c r="B218" i="26"/>
  <c r="C218" i="26"/>
  <c r="D218" i="26"/>
  <c r="B219" i="26"/>
  <c r="C219" i="26"/>
  <c r="D219" i="26"/>
  <c r="B220" i="26"/>
  <c r="C220" i="26"/>
  <c r="D220" i="26"/>
  <c r="B221" i="26"/>
  <c r="C221" i="26"/>
  <c r="U221" i="26" s="1"/>
  <c r="D221" i="26"/>
  <c r="B399" i="26"/>
  <c r="C399" i="26"/>
  <c r="D399" i="26"/>
  <c r="B670" i="26"/>
  <c r="C670" i="26"/>
  <c r="D670" i="26"/>
  <c r="B98" i="26"/>
  <c r="C98" i="26"/>
  <c r="D98" i="26"/>
  <c r="B99" i="26"/>
  <c r="C99" i="26"/>
  <c r="D99" i="26"/>
  <c r="B100" i="26"/>
  <c r="C100" i="26"/>
  <c r="D100" i="26"/>
  <c r="B101" i="26"/>
  <c r="C101" i="26"/>
  <c r="D101" i="26"/>
  <c r="B400" i="26"/>
  <c r="C400" i="26"/>
  <c r="U400" i="26" s="1"/>
  <c r="D400" i="26"/>
  <c r="B401" i="26"/>
  <c r="C401" i="26"/>
  <c r="U401" i="26" s="1"/>
  <c r="D401" i="26"/>
  <c r="B402" i="26"/>
  <c r="C402" i="26"/>
  <c r="D402" i="26"/>
  <c r="B403" i="26"/>
  <c r="C403" i="26"/>
  <c r="D403" i="26"/>
  <c r="B852" i="26"/>
  <c r="C852" i="26"/>
  <c r="D852" i="26"/>
  <c r="B102" i="26"/>
  <c r="C102" i="26"/>
  <c r="U102" i="26" s="1"/>
  <c r="D102" i="26"/>
  <c r="B103" i="26"/>
  <c r="C103" i="26"/>
  <c r="D103" i="26"/>
  <c r="B404" i="26"/>
  <c r="C404" i="26"/>
  <c r="D404" i="26"/>
  <c r="B405" i="26"/>
  <c r="C405" i="26"/>
  <c r="D405" i="26"/>
  <c r="B853" i="26"/>
  <c r="C853" i="26"/>
  <c r="U853" i="26" s="1"/>
  <c r="D853" i="26"/>
  <c r="B671" i="26"/>
  <c r="C671" i="26"/>
  <c r="D671" i="26"/>
  <c r="B104" i="26"/>
  <c r="C104" i="26"/>
  <c r="D104" i="26"/>
  <c r="B781" i="26"/>
  <c r="C781" i="26"/>
  <c r="U781" i="26" s="1"/>
  <c r="D781" i="26"/>
  <c r="B105" i="26"/>
  <c r="C105" i="26"/>
  <c r="U105" i="26" s="1"/>
  <c r="D105" i="26"/>
  <c r="B739" i="26"/>
  <c r="C739" i="26"/>
  <c r="D739" i="26"/>
  <c r="B740" i="26"/>
  <c r="C740" i="26"/>
  <c r="D740" i="26"/>
  <c r="B406" i="26"/>
  <c r="C406" i="26"/>
  <c r="S406" i="26" s="1"/>
  <c r="D406" i="26"/>
  <c r="B222" i="26"/>
  <c r="C222" i="26"/>
  <c r="S222" i="26" s="1"/>
  <c r="D222" i="26"/>
  <c r="B223" i="26"/>
  <c r="C223" i="26"/>
  <c r="D223" i="26"/>
  <c r="B224" i="26"/>
  <c r="C224" i="26"/>
  <c r="D224" i="26"/>
  <c r="B225" i="26"/>
  <c r="C225" i="26"/>
  <c r="D225" i="26"/>
  <c r="B226" i="26"/>
  <c r="C226" i="26"/>
  <c r="D226" i="26"/>
  <c r="B227" i="26"/>
  <c r="C227" i="26"/>
  <c r="D227" i="26"/>
  <c r="B228" i="26"/>
  <c r="C228" i="26"/>
  <c r="D228" i="26"/>
  <c r="B229" i="26"/>
  <c r="C229" i="26"/>
  <c r="U229" i="26" s="1"/>
  <c r="D229" i="26"/>
  <c r="B230" i="26"/>
  <c r="C230" i="26"/>
  <c r="D230" i="26"/>
  <c r="B231" i="26"/>
  <c r="C231" i="26"/>
  <c r="D231" i="26"/>
  <c r="B232" i="26"/>
  <c r="C232" i="26"/>
  <c r="D232" i="26"/>
  <c r="B233" i="26"/>
  <c r="C233" i="26"/>
  <c r="D233" i="26"/>
  <c r="B234" i="26"/>
  <c r="C234" i="26"/>
  <c r="D234" i="26"/>
  <c r="B235" i="26"/>
  <c r="C235" i="26"/>
  <c r="D235" i="26"/>
  <c r="B672" i="26"/>
  <c r="C672" i="26"/>
  <c r="D672" i="26"/>
  <c r="B407" i="26"/>
  <c r="C407" i="26"/>
  <c r="D407" i="26"/>
  <c r="B408" i="26"/>
  <c r="C408" i="26"/>
  <c r="U408" i="26" s="1"/>
  <c r="D408" i="26"/>
  <c r="B409" i="26"/>
  <c r="C409" i="26"/>
  <c r="D409" i="26"/>
  <c r="B410" i="26"/>
  <c r="C410" i="26"/>
  <c r="D410" i="26"/>
  <c r="B106" i="26"/>
  <c r="C106" i="26"/>
  <c r="U106" i="26" s="1"/>
  <c r="D106" i="26"/>
  <c r="B107" i="26"/>
  <c r="C107" i="26"/>
  <c r="D107" i="26"/>
  <c r="B236" i="26"/>
  <c r="C236" i="26"/>
  <c r="D236" i="26"/>
  <c r="B411" i="26"/>
  <c r="C411" i="26"/>
  <c r="D411" i="26"/>
  <c r="B108" i="26"/>
  <c r="C108" i="26"/>
  <c r="D108" i="26"/>
  <c r="B412" i="26"/>
  <c r="C412" i="26"/>
  <c r="D412" i="26"/>
  <c r="B413" i="26"/>
  <c r="C413" i="26"/>
  <c r="D413" i="26"/>
  <c r="B414" i="26"/>
  <c r="C414" i="26"/>
  <c r="D414" i="26"/>
  <c r="B415" i="26"/>
  <c r="C415" i="26"/>
  <c r="D415" i="26"/>
  <c r="B109" i="26"/>
  <c r="C109" i="26"/>
  <c r="D109" i="26"/>
  <c r="B673" i="26"/>
  <c r="C673" i="26"/>
  <c r="D673" i="26"/>
  <c r="B110" i="26"/>
  <c r="C110" i="26"/>
  <c r="D110" i="26"/>
  <c r="B816" i="26"/>
  <c r="C816" i="26"/>
  <c r="U816" i="26" s="1"/>
  <c r="D816" i="26"/>
  <c r="B416" i="26"/>
  <c r="C416" i="26"/>
  <c r="U416" i="26" s="1"/>
  <c r="D416" i="26"/>
  <c r="B237" i="26"/>
  <c r="C237" i="26"/>
  <c r="D237" i="26"/>
  <c r="B21" i="26"/>
  <c r="C21" i="26"/>
  <c r="D21" i="26"/>
  <c r="B674" i="26"/>
  <c r="C674" i="26"/>
  <c r="S674" i="26" s="1"/>
  <c r="D674" i="26"/>
  <c r="B254" i="26"/>
  <c r="C254" i="26"/>
  <c r="U254" i="26" s="1"/>
  <c r="D254" i="26"/>
  <c r="B255" i="26"/>
  <c r="C255" i="26"/>
  <c r="D255" i="26"/>
  <c r="B417" i="26"/>
  <c r="C417" i="26"/>
  <c r="D417" i="26"/>
  <c r="B675" i="26"/>
  <c r="C675" i="26"/>
  <c r="D675" i="26"/>
  <c r="B676" i="26"/>
  <c r="C676" i="26"/>
  <c r="U676" i="26" s="1"/>
  <c r="D676" i="26"/>
  <c r="B677" i="26"/>
  <c r="C677" i="26"/>
  <c r="D677" i="26"/>
  <c r="B678" i="26"/>
  <c r="C678" i="26"/>
  <c r="D678" i="26"/>
  <c r="B22" i="26"/>
  <c r="C22" i="26"/>
  <c r="U22" i="26" s="1"/>
  <c r="D22" i="26"/>
  <c r="B418" i="26"/>
  <c r="C418" i="26"/>
  <c r="D418" i="26"/>
  <c r="B679" i="26"/>
  <c r="C679" i="26"/>
  <c r="D679" i="26"/>
  <c r="B23" i="26"/>
  <c r="C23" i="26"/>
  <c r="D23" i="26"/>
  <c r="B24" i="26"/>
  <c r="C24" i="26"/>
  <c r="D24" i="26"/>
  <c r="B25" i="26"/>
  <c r="C25" i="26"/>
  <c r="U25" i="26" s="1"/>
  <c r="D25" i="26"/>
  <c r="B419" i="26"/>
  <c r="C419" i="26"/>
  <c r="D419" i="26"/>
  <c r="B420" i="26"/>
  <c r="C420" i="26"/>
  <c r="D420" i="26"/>
  <c r="B680" i="26"/>
  <c r="C680" i="26"/>
  <c r="D680" i="26"/>
  <c r="B421" i="26"/>
  <c r="C421" i="26"/>
  <c r="U421" i="26" s="1"/>
  <c r="D421" i="26"/>
  <c r="B111" i="26"/>
  <c r="C111" i="26"/>
  <c r="D111" i="26"/>
  <c r="B681" i="26"/>
  <c r="C681" i="26"/>
  <c r="D681" i="26"/>
  <c r="B682" i="26"/>
  <c r="C682" i="26"/>
  <c r="U682" i="26" s="1"/>
  <c r="D682" i="26"/>
  <c r="B112" i="26"/>
  <c r="C112" i="26"/>
  <c r="D112" i="26"/>
  <c r="B113" i="26"/>
  <c r="C113" i="26"/>
  <c r="D113" i="26"/>
  <c r="B26" i="26"/>
  <c r="C26" i="26"/>
  <c r="D26" i="26"/>
  <c r="B683" i="26"/>
  <c r="C683" i="26"/>
  <c r="D683" i="26"/>
  <c r="B684" i="26"/>
  <c r="C684" i="26"/>
  <c r="D684" i="26"/>
  <c r="B422" i="26"/>
  <c r="C422" i="26"/>
  <c r="D422" i="26"/>
  <c r="B858" i="26"/>
  <c r="C858" i="26"/>
  <c r="D858" i="26"/>
  <c r="B114" i="26"/>
  <c r="C114" i="26"/>
  <c r="S114" i="26" s="1"/>
  <c r="D114" i="26"/>
  <c r="B423" i="26"/>
  <c r="C423" i="26"/>
  <c r="U423" i="26" s="1"/>
  <c r="D423" i="26"/>
  <c r="B268" i="26"/>
  <c r="C268" i="26"/>
  <c r="D268" i="26"/>
  <c r="B424" i="26"/>
  <c r="C424" i="26"/>
  <c r="D424" i="26"/>
  <c r="B685" i="26"/>
  <c r="C685" i="26"/>
  <c r="U685" i="26" s="1"/>
  <c r="D685" i="26"/>
  <c r="B425" i="26"/>
  <c r="C425" i="26"/>
  <c r="D425" i="26"/>
  <c r="B686" i="26"/>
  <c r="C686" i="26"/>
  <c r="D686" i="26"/>
  <c r="B785" i="26"/>
  <c r="C785" i="26"/>
  <c r="D785" i="26"/>
  <c r="B687" i="26"/>
  <c r="C687" i="26"/>
  <c r="D687" i="26"/>
  <c r="B115" i="26"/>
  <c r="C115" i="26"/>
  <c r="D115" i="26"/>
  <c r="B238" i="26"/>
  <c r="C238" i="26"/>
  <c r="D238" i="26"/>
  <c r="B116" i="26"/>
  <c r="C116" i="26"/>
  <c r="D116" i="26"/>
  <c r="B426" i="26"/>
  <c r="C426" i="26"/>
  <c r="D426" i="26"/>
  <c r="B117" i="26"/>
  <c r="C117" i="26"/>
  <c r="D117" i="26"/>
  <c r="B427" i="26"/>
  <c r="C427" i="26"/>
  <c r="D427" i="26"/>
  <c r="B688" i="26"/>
  <c r="C688" i="26"/>
  <c r="D688" i="26"/>
  <c r="B428" i="26"/>
  <c r="C428" i="26"/>
  <c r="S428" i="26" s="1"/>
  <c r="T428" i="26" s="1"/>
  <c r="I428" i="26" s="1"/>
  <c r="D428" i="26"/>
  <c r="B429" i="26"/>
  <c r="C429" i="26"/>
  <c r="D429" i="26"/>
  <c r="B430" i="26"/>
  <c r="C430" i="26"/>
  <c r="D430" i="26"/>
  <c r="B766" i="26"/>
  <c r="C766" i="26"/>
  <c r="D766" i="26"/>
  <c r="B431" i="26"/>
  <c r="C431" i="26"/>
  <c r="D431" i="26"/>
  <c r="B432" i="26"/>
  <c r="C432" i="26"/>
  <c r="D432" i="26"/>
  <c r="B433" i="26"/>
  <c r="C433" i="26"/>
  <c r="D433" i="26"/>
  <c r="B434" i="26"/>
  <c r="C434" i="26"/>
  <c r="D434" i="26"/>
  <c r="B435" i="26"/>
  <c r="C435" i="26"/>
  <c r="D435" i="26"/>
  <c r="B436" i="26"/>
  <c r="C436" i="26"/>
  <c r="D436" i="26"/>
  <c r="B854" i="26"/>
  <c r="C854" i="26"/>
  <c r="D854" i="26"/>
  <c r="B118" i="26"/>
  <c r="C118" i="26"/>
  <c r="S118" i="26" s="1"/>
  <c r="T118" i="26" s="1"/>
  <c r="I118" i="26" s="1"/>
  <c r="D118" i="26"/>
  <c r="B437" i="26"/>
  <c r="C437" i="26"/>
  <c r="U437" i="26" s="1"/>
  <c r="D437" i="26"/>
  <c r="B689" i="26"/>
  <c r="C689" i="26"/>
  <c r="D689" i="26"/>
  <c r="B438" i="26"/>
  <c r="C438" i="26"/>
  <c r="D438" i="26"/>
  <c r="B119" i="26"/>
  <c r="C119" i="26"/>
  <c r="D119" i="26"/>
  <c r="B239" i="26"/>
  <c r="C239" i="26"/>
  <c r="D239" i="26"/>
  <c r="B439" i="26"/>
  <c r="C439" i="26"/>
  <c r="D439" i="26"/>
  <c r="B120" i="26"/>
  <c r="C120" i="26"/>
  <c r="D120" i="26"/>
  <c r="B121" i="26"/>
  <c r="C121" i="26"/>
  <c r="D121" i="26"/>
  <c r="B690" i="26"/>
  <c r="C690" i="26"/>
  <c r="D690" i="26"/>
  <c r="B825" i="26"/>
  <c r="C825" i="26"/>
  <c r="D825" i="26"/>
  <c r="B440" i="26"/>
  <c r="C440" i="26"/>
  <c r="D440" i="26"/>
  <c r="B441" i="26"/>
  <c r="C441" i="26"/>
  <c r="D441" i="26"/>
  <c r="B442" i="26"/>
  <c r="C442" i="26"/>
  <c r="S442" i="26" s="1"/>
  <c r="T442" i="26" s="1"/>
  <c r="I442" i="26" s="1"/>
  <c r="D442" i="26"/>
  <c r="B797" i="26"/>
  <c r="C797" i="26"/>
  <c r="D797" i="26"/>
  <c r="B443" i="26"/>
  <c r="C443" i="26"/>
  <c r="D443" i="26"/>
  <c r="B27" i="26"/>
  <c r="C27" i="26"/>
  <c r="D27" i="26"/>
  <c r="B444" i="26"/>
  <c r="C444" i="26"/>
  <c r="D444" i="26"/>
  <c r="B848" i="26"/>
  <c r="C848" i="26"/>
  <c r="D848" i="26"/>
  <c r="B445" i="26"/>
  <c r="C445" i="26"/>
  <c r="D445" i="26"/>
  <c r="B28" i="26"/>
  <c r="C28" i="26"/>
  <c r="D28" i="26"/>
  <c r="B842" i="26"/>
  <c r="C842" i="26"/>
  <c r="D842" i="26"/>
  <c r="B691" i="26"/>
  <c r="C691" i="26"/>
  <c r="D691" i="26"/>
  <c r="B122" i="26"/>
  <c r="C122" i="26"/>
  <c r="D122" i="26"/>
  <c r="B446" i="26"/>
  <c r="C446" i="26"/>
  <c r="S446" i="26" s="1"/>
  <c r="T446" i="26" s="1"/>
  <c r="I446" i="26" s="1"/>
  <c r="D446" i="26"/>
  <c r="B447" i="26"/>
  <c r="C447" i="26"/>
  <c r="D447" i="26"/>
  <c r="B448" i="26"/>
  <c r="C448" i="26"/>
  <c r="D448" i="26"/>
  <c r="B449" i="26"/>
  <c r="C449" i="26"/>
  <c r="D449" i="26"/>
  <c r="B450" i="26"/>
  <c r="C450" i="26"/>
  <c r="D450" i="26"/>
  <c r="B451" i="26"/>
  <c r="C451" i="26"/>
  <c r="D451" i="26"/>
  <c r="B452" i="26"/>
  <c r="C452" i="26"/>
  <c r="D452" i="26"/>
  <c r="B453" i="26"/>
  <c r="C453" i="26"/>
  <c r="D453" i="26"/>
  <c r="B454" i="26"/>
  <c r="C454" i="26"/>
  <c r="D454" i="26"/>
  <c r="B692" i="26"/>
  <c r="C692" i="26"/>
  <c r="D692" i="26"/>
  <c r="B693" i="26"/>
  <c r="C693" i="26"/>
  <c r="D693" i="26"/>
  <c r="B455" i="26"/>
  <c r="C455" i="26"/>
  <c r="D455" i="26"/>
  <c r="B456" i="26"/>
  <c r="C456" i="26"/>
  <c r="D456" i="26"/>
  <c r="B457" i="26"/>
  <c r="C457" i="26"/>
  <c r="D457" i="26"/>
  <c r="B458" i="26"/>
  <c r="C458" i="26"/>
  <c r="D458" i="26"/>
  <c r="B459" i="26"/>
  <c r="C459" i="26"/>
  <c r="D459" i="26"/>
  <c r="B460" i="26"/>
  <c r="C460" i="26"/>
  <c r="D460" i="26"/>
  <c r="B123" i="26"/>
  <c r="C123" i="26"/>
  <c r="D123" i="26"/>
  <c r="B461" i="26"/>
  <c r="C461" i="26"/>
  <c r="D461" i="26"/>
  <c r="B462" i="26"/>
  <c r="C462" i="26"/>
  <c r="D462" i="26"/>
  <c r="B124" i="26"/>
  <c r="C124" i="26"/>
  <c r="D124" i="26"/>
  <c r="B463" i="26"/>
  <c r="C463" i="26"/>
  <c r="D463" i="26"/>
  <c r="B464" i="26"/>
  <c r="C464" i="26"/>
  <c r="D464" i="26"/>
  <c r="B125" i="26"/>
  <c r="C125" i="26"/>
  <c r="D125" i="26"/>
  <c r="B126" i="26"/>
  <c r="C126" i="26"/>
  <c r="D126" i="26"/>
  <c r="B127" i="26"/>
  <c r="C127" i="26"/>
  <c r="U127" i="26" s="1"/>
  <c r="D127" i="26"/>
  <c r="B128" i="26"/>
  <c r="C128" i="26"/>
  <c r="D128" i="26"/>
  <c r="B129" i="26"/>
  <c r="C129" i="26"/>
  <c r="D129" i="26"/>
  <c r="B130" i="26"/>
  <c r="C130" i="26"/>
  <c r="D130" i="26"/>
  <c r="B694" i="26"/>
  <c r="C694" i="26"/>
  <c r="D694" i="26"/>
  <c r="B29" i="26"/>
  <c r="C29" i="26"/>
  <c r="U29" i="26" s="1"/>
  <c r="D29" i="26"/>
  <c r="B695" i="26"/>
  <c r="C695" i="26"/>
  <c r="D695" i="26"/>
  <c r="B465" i="26"/>
  <c r="C465" i="26"/>
  <c r="D465" i="26"/>
  <c r="B466" i="26"/>
  <c r="C466" i="26"/>
  <c r="D466" i="26"/>
  <c r="B696" i="26"/>
  <c r="C696" i="26"/>
  <c r="D696" i="26"/>
  <c r="B467" i="26"/>
  <c r="C467" i="26"/>
  <c r="D467" i="26"/>
  <c r="B468" i="26"/>
  <c r="C468" i="26"/>
  <c r="D468" i="26"/>
  <c r="B30" i="26"/>
  <c r="C30" i="26"/>
  <c r="D30" i="26"/>
  <c r="B31" i="26"/>
  <c r="C31" i="26"/>
  <c r="D31" i="26"/>
  <c r="B469" i="26"/>
  <c r="C469" i="26"/>
  <c r="D469" i="26"/>
  <c r="B470" i="26"/>
  <c r="C470" i="26"/>
  <c r="D470" i="26"/>
  <c r="B471" i="26"/>
  <c r="C471" i="26"/>
  <c r="D471" i="26"/>
  <c r="B697" i="26"/>
  <c r="C697" i="26"/>
  <c r="D697" i="26"/>
  <c r="B472" i="26"/>
  <c r="C472" i="26"/>
  <c r="D472" i="26"/>
  <c r="B698" i="26"/>
  <c r="C698" i="26"/>
  <c r="D698" i="26"/>
  <c r="B473" i="26"/>
  <c r="C473" i="26"/>
  <c r="D473" i="26"/>
  <c r="B131" i="26"/>
  <c r="C131" i="26"/>
  <c r="D131" i="26"/>
  <c r="B474" i="26"/>
  <c r="C474" i="26"/>
  <c r="D474" i="26"/>
  <c r="B32" i="26"/>
  <c r="C32" i="26"/>
  <c r="D32" i="26"/>
  <c r="B33" i="26"/>
  <c r="C33" i="26"/>
  <c r="U33" i="26" s="1"/>
  <c r="D33" i="26"/>
  <c r="B34" i="26"/>
  <c r="C34" i="26"/>
  <c r="D34" i="26"/>
  <c r="B794" i="26"/>
  <c r="C794" i="26"/>
  <c r="D794" i="26"/>
  <c r="B475" i="26"/>
  <c r="C475" i="26"/>
  <c r="D475" i="26"/>
  <c r="B476" i="26"/>
  <c r="C476" i="26"/>
  <c r="D476" i="26"/>
  <c r="B477" i="26"/>
  <c r="C477" i="26"/>
  <c r="D477" i="26"/>
  <c r="B809" i="26"/>
  <c r="C809" i="26"/>
  <c r="D809" i="26"/>
  <c r="B478" i="26"/>
  <c r="C478" i="26"/>
  <c r="D478" i="26"/>
  <c r="B479" i="26"/>
  <c r="C479" i="26"/>
  <c r="D479" i="26"/>
  <c r="B480" i="26"/>
  <c r="C480" i="26"/>
  <c r="D480" i="26"/>
  <c r="B855" i="26"/>
  <c r="C855" i="26"/>
  <c r="D855" i="26"/>
  <c r="B132" i="26"/>
  <c r="C132" i="26"/>
  <c r="D132" i="26"/>
  <c r="B481" i="26"/>
  <c r="C481" i="26"/>
  <c r="S481" i="26" s="1"/>
  <c r="D481" i="26"/>
  <c r="B798" i="26"/>
  <c r="C798" i="26"/>
  <c r="U798" i="26" s="1"/>
  <c r="D798" i="26"/>
  <c r="B699" i="26"/>
  <c r="C699" i="26"/>
  <c r="D699" i="26"/>
  <c r="B786" i="26"/>
  <c r="C786" i="26"/>
  <c r="D786" i="26"/>
  <c r="B35" i="26"/>
  <c r="C35" i="26"/>
  <c r="D35" i="26"/>
  <c r="B482" i="26"/>
  <c r="C482" i="26"/>
  <c r="U482" i="26" s="1"/>
  <c r="D482" i="26"/>
  <c r="B483" i="26"/>
  <c r="C483" i="26"/>
  <c r="D483" i="26"/>
  <c r="B484" i="26"/>
  <c r="C484" i="26"/>
  <c r="D484" i="26"/>
  <c r="B485" i="26"/>
  <c r="C485" i="26"/>
  <c r="D485" i="26"/>
  <c r="B700" i="26"/>
  <c r="C700" i="26"/>
  <c r="D700" i="26"/>
  <c r="B486" i="26"/>
  <c r="C486" i="26"/>
  <c r="D486" i="26"/>
  <c r="B487" i="26"/>
  <c r="C487" i="26"/>
  <c r="D487" i="26"/>
  <c r="B488" i="26"/>
  <c r="C488" i="26"/>
  <c r="U488" i="26" s="1"/>
  <c r="D488" i="26"/>
  <c r="B489" i="26"/>
  <c r="C489" i="26"/>
  <c r="D489" i="26"/>
  <c r="B490" i="26"/>
  <c r="C490" i="26"/>
  <c r="D490" i="26"/>
  <c r="B491" i="26"/>
  <c r="C491" i="26"/>
  <c r="D491" i="26"/>
  <c r="B492" i="26"/>
  <c r="C492" i="26"/>
  <c r="D492" i="26"/>
  <c r="B818" i="26"/>
  <c r="C818" i="26"/>
  <c r="D818" i="26"/>
  <c r="B493" i="26"/>
  <c r="C493" i="26"/>
  <c r="D493" i="26"/>
  <c r="B133" i="26"/>
  <c r="C133" i="26"/>
  <c r="D133" i="26"/>
  <c r="B494" i="26"/>
  <c r="C494" i="26"/>
  <c r="D494" i="26"/>
  <c r="B495" i="26"/>
  <c r="C495" i="26"/>
  <c r="U495" i="26" s="1"/>
  <c r="D495" i="26"/>
  <c r="B134" i="26"/>
  <c r="C134" i="26"/>
  <c r="D134" i="26"/>
  <c r="B814" i="26"/>
  <c r="C814" i="26"/>
  <c r="D814" i="26"/>
  <c r="B135" i="26"/>
  <c r="C135" i="26"/>
  <c r="S135" i="26" s="1"/>
  <c r="D135" i="26"/>
  <c r="B496" i="26"/>
  <c r="C496" i="26"/>
  <c r="D496" i="26"/>
  <c r="B136" i="26"/>
  <c r="C136" i="26"/>
  <c r="D136" i="26"/>
  <c r="B240" i="26"/>
  <c r="C240" i="26"/>
  <c r="D240" i="26"/>
  <c r="B497" i="26"/>
  <c r="C497" i="26"/>
  <c r="D497" i="26"/>
  <c r="B498" i="26"/>
  <c r="C498" i="26"/>
  <c r="U498" i="26" s="1"/>
  <c r="D498" i="26"/>
  <c r="B701" i="26"/>
  <c r="C701" i="26"/>
  <c r="D701" i="26"/>
  <c r="B499" i="26"/>
  <c r="C499" i="26"/>
  <c r="D499" i="26"/>
  <c r="B500" i="26"/>
  <c r="C500" i="26"/>
  <c r="D500" i="26"/>
  <c r="B501" i="26"/>
  <c r="C501" i="26"/>
  <c r="D501" i="26"/>
  <c r="B767" i="26"/>
  <c r="C767" i="26"/>
  <c r="D767" i="26"/>
  <c r="B502" i="26"/>
  <c r="C502" i="26"/>
  <c r="D502" i="26"/>
  <c r="B36" i="26"/>
  <c r="C36" i="26"/>
  <c r="U36" i="26" s="1"/>
  <c r="D36" i="26"/>
  <c r="B503" i="26"/>
  <c r="C503" i="26"/>
  <c r="D503" i="26"/>
  <c r="B137" i="26"/>
  <c r="C137" i="26"/>
  <c r="D137" i="26"/>
  <c r="B504" i="26"/>
  <c r="C504" i="26"/>
  <c r="D504" i="26"/>
  <c r="B505" i="26"/>
  <c r="C505" i="26"/>
  <c r="D505" i="26"/>
  <c r="B506" i="26"/>
  <c r="C506" i="26"/>
  <c r="D506" i="26"/>
  <c r="B37" i="26"/>
  <c r="C37" i="26"/>
  <c r="D37" i="26"/>
  <c r="B702" i="26"/>
  <c r="C702" i="26"/>
  <c r="D702" i="26"/>
  <c r="B138" i="26"/>
  <c r="C138" i="26"/>
  <c r="D138" i="26"/>
  <c r="B815" i="26"/>
  <c r="C815" i="26"/>
  <c r="D815" i="26"/>
  <c r="B507" i="26"/>
  <c r="C507" i="26"/>
  <c r="D507" i="26"/>
  <c r="B139" i="26"/>
  <c r="C139" i="26"/>
  <c r="D139" i="26"/>
  <c r="B856" i="26"/>
  <c r="C856" i="26"/>
  <c r="S856" i="26" s="1"/>
  <c r="D856" i="26"/>
  <c r="B703" i="26"/>
  <c r="C703" i="26"/>
  <c r="D703" i="26"/>
  <c r="B508" i="26"/>
  <c r="C508" i="26"/>
  <c r="D508" i="26"/>
  <c r="B257" i="26"/>
  <c r="C257" i="26"/>
  <c r="D257" i="26"/>
  <c r="B258" i="26"/>
  <c r="C258" i="26"/>
  <c r="D258" i="26"/>
  <c r="B509" i="26"/>
  <c r="C509" i="26"/>
  <c r="D509" i="26"/>
  <c r="B510" i="26"/>
  <c r="C510" i="26"/>
  <c r="D510" i="26"/>
  <c r="B511" i="26"/>
  <c r="C511" i="26"/>
  <c r="D511" i="26"/>
  <c r="B512" i="26"/>
  <c r="C512" i="26"/>
  <c r="D512" i="26"/>
  <c r="B704" i="26"/>
  <c r="C704" i="26"/>
  <c r="D704" i="26"/>
  <c r="B513" i="26"/>
  <c r="C513" i="26"/>
  <c r="D513" i="26"/>
  <c r="B514" i="26"/>
  <c r="C514" i="26"/>
  <c r="D514" i="26"/>
  <c r="B515" i="26"/>
  <c r="C515" i="26"/>
  <c r="U515" i="26" s="1"/>
  <c r="D515" i="26"/>
  <c r="B38" i="26"/>
  <c r="C38" i="26"/>
  <c r="D38" i="26"/>
  <c r="B241" i="26"/>
  <c r="C241" i="26"/>
  <c r="D241" i="26"/>
  <c r="B39" i="26"/>
  <c r="C39" i="26"/>
  <c r="D39" i="26"/>
  <c r="B242" i="26"/>
  <c r="C242" i="26"/>
  <c r="D242" i="26"/>
  <c r="B516" i="26"/>
  <c r="C516" i="26"/>
  <c r="D516" i="26"/>
  <c r="B517" i="26"/>
  <c r="C517" i="26"/>
  <c r="D517" i="26"/>
  <c r="B518" i="26"/>
  <c r="C518" i="26"/>
  <c r="D518" i="26"/>
  <c r="B259" i="26"/>
  <c r="C259" i="26"/>
  <c r="D259" i="26"/>
  <c r="B787" i="26"/>
  <c r="C787" i="26"/>
  <c r="D787" i="26"/>
  <c r="B705" i="26"/>
  <c r="C705" i="26"/>
  <c r="D705" i="26"/>
  <c r="B706" i="26"/>
  <c r="C706" i="26"/>
  <c r="D706" i="26"/>
  <c r="B40" i="26"/>
  <c r="C40" i="26"/>
  <c r="S40" i="26" s="1"/>
  <c r="D40" i="26"/>
  <c r="B519" i="26"/>
  <c r="C519" i="26"/>
  <c r="U519" i="26" s="1"/>
  <c r="D519" i="26"/>
  <c r="B520" i="26"/>
  <c r="C520" i="26"/>
  <c r="D520" i="26"/>
  <c r="B788" i="26"/>
  <c r="C788" i="26"/>
  <c r="D788" i="26"/>
  <c r="B260" i="26"/>
  <c r="C260" i="26"/>
  <c r="D260" i="26"/>
  <c r="B261" i="26"/>
  <c r="C261" i="26"/>
  <c r="S261" i="26" s="1"/>
  <c r="D261" i="26"/>
  <c r="B521" i="26"/>
  <c r="C521" i="26"/>
  <c r="D521" i="26"/>
  <c r="B522" i="26"/>
  <c r="C522" i="26"/>
  <c r="D522" i="26"/>
  <c r="B269" i="26"/>
  <c r="C269" i="26"/>
  <c r="D269" i="26"/>
  <c r="B523" i="26"/>
  <c r="C523" i="26"/>
  <c r="D523" i="26"/>
  <c r="B140" i="26"/>
  <c r="C140" i="26"/>
  <c r="D140" i="26"/>
  <c r="B826" i="26"/>
  <c r="C826" i="26"/>
  <c r="D826" i="26"/>
  <c r="B810" i="26"/>
  <c r="C810" i="26"/>
  <c r="D810" i="26"/>
  <c r="B524" i="26"/>
  <c r="C524" i="26"/>
  <c r="D524" i="26"/>
  <c r="B811" i="26"/>
  <c r="C811" i="26"/>
  <c r="D811" i="26"/>
  <c r="B525" i="26"/>
  <c r="C525" i="26"/>
  <c r="D525" i="26"/>
  <c r="B707" i="26"/>
  <c r="C707" i="26"/>
  <c r="D707" i="26"/>
  <c r="B141" i="26"/>
  <c r="C141" i="26"/>
  <c r="D141" i="26"/>
  <c r="B526" i="26"/>
  <c r="C526" i="26"/>
  <c r="D526" i="26"/>
  <c r="B527" i="26"/>
  <c r="C527" i="26"/>
  <c r="S527" i="26" s="1"/>
  <c r="D527" i="26"/>
  <c r="B528" i="26"/>
  <c r="C528" i="26"/>
  <c r="D528" i="26"/>
  <c r="B708" i="26"/>
  <c r="C708" i="26"/>
  <c r="U708" i="26" s="1"/>
  <c r="D708" i="26"/>
  <c r="B529" i="26"/>
  <c r="C529" i="26"/>
  <c r="D529" i="26"/>
  <c r="B262" i="26"/>
  <c r="C262" i="26"/>
  <c r="D262" i="26"/>
  <c r="B530" i="26"/>
  <c r="C530" i="26"/>
  <c r="D530" i="26"/>
  <c r="B531" i="26"/>
  <c r="C531" i="26"/>
  <c r="D531" i="26"/>
  <c r="B532" i="26"/>
  <c r="C532" i="26"/>
  <c r="D532" i="26"/>
  <c r="B849" i="26"/>
  <c r="C849" i="26"/>
  <c r="S849" i="26" s="1"/>
  <c r="D849" i="26"/>
  <c r="B256" i="26"/>
  <c r="C256" i="26"/>
  <c r="D256" i="26"/>
  <c r="B533" i="26"/>
  <c r="C533" i="26"/>
  <c r="D533" i="26"/>
  <c r="B789" i="26"/>
  <c r="C789" i="26"/>
  <c r="D789" i="26"/>
  <c r="B534" i="26"/>
  <c r="C534" i="26"/>
  <c r="D534" i="26"/>
  <c r="B790" i="26"/>
  <c r="C790" i="26"/>
  <c r="D790" i="26"/>
  <c r="B535" i="26"/>
  <c r="C535" i="26"/>
  <c r="U535" i="26" s="1"/>
  <c r="D535" i="26"/>
  <c r="B536" i="26"/>
  <c r="C536" i="26"/>
  <c r="D536" i="26"/>
  <c r="B537" i="26"/>
  <c r="C537" i="26"/>
  <c r="U537" i="26" s="1"/>
  <c r="D537" i="26"/>
  <c r="B538" i="26"/>
  <c r="C538" i="26"/>
  <c r="D538" i="26"/>
  <c r="B41" i="26"/>
  <c r="C41" i="26"/>
  <c r="D41" i="26"/>
  <c r="B42" i="26"/>
  <c r="C42" i="26"/>
  <c r="D42" i="26"/>
  <c r="B142" i="26"/>
  <c r="C142" i="26"/>
  <c r="D142" i="26"/>
  <c r="B539" i="26"/>
  <c r="C539" i="26"/>
  <c r="D539" i="26"/>
  <c r="B143" i="26"/>
  <c r="C143" i="26"/>
  <c r="D143" i="26"/>
  <c r="B540" i="26"/>
  <c r="C540" i="26"/>
  <c r="D540" i="26"/>
  <c r="B541" i="26"/>
  <c r="C541" i="26"/>
  <c r="D541" i="26"/>
  <c r="B542" i="26"/>
  <c r="C542" i="26"/>
  <c r="D542" i="26"/>
  <c r="B543" i="26"/>
  <c r="C543" i="26"/>
  <c r="U543" i="26" s="1"/>
  <c r="D543" i="26"/>
  <c r="B544" i="26"/>
  <c r="C544" i="26"/>
  <c r="D544" i="26"/>
  <c r="B799" i="26"/>
  <c r="C799" i="26"/>
  <c r="U799" i="26" s="1"/>
  <c r="D799" i="26"/>
  <c r="B791" i="26"/>
  <c r="C791" i="26"/>
  <c r="D791" i="26"/>
  <c r="B545" i="26"/>
  <c r="C545" i="26"/>
  <c r="D545" i="26"/>
  <c r="B709" i="26"/>
  <c r="C709" i="26"/>
  <c r="D709" i="26"/>
  <c r="B792" i="26"/>
  <c r="C792" i="26"/>
  <c r="D792" i="26"/>
  <c r="B263" i="26"/>
  <c r="C263" i="26"/>
  <c r="D263" i="26"/>
  <c r="B546" i="26"/>
  <c r="C546" i="26"/>
  <c r="U546" i="26" s="1"/>
  <c r="D546" i="26"/>
  <c r="B547" i="26"/>
  <c r="C547" i="26"/>
  <c r="D547" i="26"/>
  <c r="B775" i="26"/>
  <c r="C775" i="26"/>
  <c r="D775" i="26"/>
  <c r="B548" i="26"/>
  <c r="C548" i="26"/>
  <c r="D548" i="26"/>
  <c r="B243" i="26"/>
  <c r="C243" i="26"/>
  <c r="U243" i="26" s="1"/>
  <c r="D243" i="26"/>
  <c r="B800" i="26"/>
  <c r="C800" i="26"/>
  <c r="D800" i="26"/>
  <c r="B549" i="26"/>
  <c r="C549" i="26"/>
  <c r="D549" i="26"/>
  <c r="B550" i="26"/>
  <c r="C550" i="26"/>
  <c r="S550" i="26" s="1"/>
  <c r="D550" i="26"/>
  <c r="B551" i="26"/>
  <c r="C551" i="26"/>
  <c r="D551" i="26"/>
  <c r="B43" i="26"/>
  <c r="C43" i="26"/>
  <c r="D43" i="26"/>
  <c r="B710" i="26"/>
  <c r="C710" i="26"/>
  <c r="D710" i="26"/>
  <c r="B144" i="26"/>
  <c r="C144" i="26"/>
  <c r="D144" i="26"/>
  <c r="B552" i="26"/>
  <c r="C552" i="26"/>
  <c r="D552" i="26"/>
  <c r="B244" i="26"/>
  <c r="C244" i="26"/>
  <c r="D244" i="26"/>
  <c r="B553" i="26"/>
  <c r="C553" i="26"/>
  <c r="U553" i="26" s="1"/>
  <c r="D553" i="26"/>
  <c r="B554" i="26"/>
  <c r="C554" i="26"/>
  <c r="D554" i="26"/>
  <c r="B555" i="26"/>
  <c r="C555" i="26"/>
  <c r="D555" i="26"/>
  <c r="B556" i="26"/>
  <c r="C556" i="26"/>
  <c r="D556" i="26"/>
  <c r="B557" i="26"/>
  <c r="C557" i="26"/>
  <c r="D557" i="26"/>
  <c r="B782" i="26"/>
  <c r="C782" i="26"/>
  <c r="S782" i="26" s="1"/>
  <c r="D782" i="26"/>
  <c r="B145" i="26"/>
  <c r="C145" i="26"/>
  <c r="D145" i="26"/>
  <c r="B558" i="26"/>
  <c r="C558" i="26"/>
  <c r="D558" i="26"/>
  <c r="B245" i="26"/>
  <c r="C245" i="26"/>
  <c r="D245" i="26"/>
  <c r="B559" i="26"/>
  <c r="C559" i="26"/>
  <c r="D559" i="26"/>
  <c r="B44" i="26"/>
  <c r="C44" i="26"/>
  <c r="D44" i="26"/>
  <c r="B560" i="26"/>
  <c r="C560" i="26"/>
  <c r="D560" i="26"/>
  <c r="B768" i="26"/>
  <c r="C768" i="26"/>
  <c r="U768" i="26" s="1"/>
  <c r="D768" i="26"/>
  <c r="B246" i="26"/>
  <c r="C246" i="26"/>
  <c r="D246" i="26"/>
  <c r="B146" i="26"/>
  <c r="C146" i="26"/>
  <c r="S146" i="26" s="1"/>
  <c r="D146" i="26"/>
  <c r="B247" i="26"/>
  <c r="C247" i="26"/>
  <c r="D247" i="26"/>
  <c r="B561" i="26"/>
  <c r="C561" i="26"/>
  <c r="D561" i="26"/>
  <c r="B147" i="26"/>
  <c r="C147" i="26"/>
  <c r="S147" i="26" s="1"/>
  <c r="D147" i="26"/>
  <c r="B562" i="26"/>
  <c r="C562" i="26"/>
  <c r="D562" i="26"/>
  <c r="B563" i="26"/>
  <c r="C563" i="26"/>
  <c r="D563" i="26"/>
  <c r="B564" i="26"/>
  <c r="C564" i="26"/>
  <c r="D564" i="26"/>
  <c r="B565" i="26"/>
  <c r="C565" i="26"/>
  <c r="U565" i="26" s="1"/>
  <c r="D565" i="26"/>
  <c r="B248" i="26"/>
  <c r="C248" i="26"/>
  <c r="D248" i="26"/>
  <c r="B817" i="26"/>
  <c r="C817" i="26"/>
  <c r="D817" i="26"/>
  <c r="B566" i="26"/>
  <c r="C566" i="26"/>
  <c r="D566" i="26"/>
  <c r="B793" i="26"/>
  <c r="C793" i="26"/>
  <c r="U793" i="26" s="1"/>
  <c r="D793" i="26"/>
  <c r="B567" i="26"/>
  <c r="C567" i="26"/>
  <c r="U567" i="26" s="1"/>
  <c r="D567" i="26"/>
  <c r="B264" i="26"/>
  <c r="C264" i="26"/>
  <c r="D264" i="26"/>
  <c r="B249" i="26"/>
  <c r="C249" i="26"/>
  <c r="D249" i="26"/>
  <c r="B148" i="26"/>
  <c r="C148" i="26"/>
  <c r="S148" i="26" s="1"/>
  <c r="D148" i="26"/>
  <c r="C4" i="26"/>
  <c r="B4" i="26"/>
  <c r="D4" i="26"/>
  <c r="R353" i="26"/>
  <c r="R757" i="26"/>
  <c r="R354" i="26"/>
  <c r="R657" i="26"/>
  <c r="R355" i="26"/>
  <c r="R658" i="26"/>
  <c r="R659" i="26"/>
  <c r="R356" i="26"/>
  <c r="R357" i="26"/>
  <c r="R845" i="26"/>
  <c r="R358" i="26"/>
  <c r="R565" i="26"/>
  <c r="X565" i="26"/>
  <c r="Y565" i="26" s="1"/>
  <c r="AF565" i="26"/>
  <c r="AG565" i="26" s="1"/>
  <c r="R248" i="26"/>
  <c r="X248" i="26"/>
  <c r="Y248" i="26" s="1"/>
  <c r="AF248" i="26"/>
  <c r="AL248" i="26" s="1"/>
  <c r="R817" i="26"/>
  <c r="X817" i="26"/>
  <c r="AC817" i="26" s="1"/>
  <c r="AF817" i="26"/>
  <c r="AH817" i="26" s="1"/>
  <c r="O817" i="26" s="1"/>
  <c r="R566" i="26"/>
  <c r="X566" i="26"/>
  <c r="Y566" i="26" s="1"/>
  <c r="AF566" i="26"/>
  <c r="AG566" i="26" s="1"/>
  <c r="R793" i="26"/>
  <c r="X793" i="26"/>
  <c r="Y793" i="26" s="1"/>
  <c r="AF793" i="26"/>
  <c r="AK793" i="26" s="1"/>
  <c r="R567" i="26"/>
  <c r="X567" i="26"/>
  <c r="AF567" i="26"/>
  <c r="AH567" i="26" s="1"/>
  <c r="O567" i="26" s="1"/>
  <c r="R264" i="26"/>
  <c r="X264" i="26"/>
  <c r="Y264" i="26" s="1"/>
  <c r="AF264" i="26"/>
  <c r="AG264" i="26" s="1"/>
  <c r="R249" i="26"/>
  <c r="X249" i="26"/>
  <c r="Y249" i="26" s="1"/>
  <c r="AF249" i="26"/>
  <c r="AK249" i="26" s="1"/>
  <c r="R148" i="26"/>
  <c r="X148" i="26"/>
  <c r="AC148" i="26" s="1"/>
  <c r="AF148" i="26"/>
  <c r="AG148" i="26" s="1"/>
  <c r="AF562" i="26"/>
  <c r="AG562" i="26" s="1"/>
  <c r="AF563" i="26"/>
  <c r="AF564" i="26"/>
  <c r="AL564" i="26" s="1"/>
  <c r="R564" i="26"/>
  <c r="X564" i="26"/>
  <c r="AC564" i="26" s="1"/>
  <c r="R563" i="26"/>
  <c r="X563" i="26"/>
  <c r="Y563" i="26" s="1"/>
  <c r="R562" i="26"/>
  <c r="X562" i="26"/>
  <c r="R701" i="26"/>
  <c r="X701" i="26"/>
  <c r="Y701" i="26" s="1"/>
  <c r="AF701" i="26"/>
  <c r="AG701" i="26" s="1"/>
  <c r="R213" i="26"/>
  <c r="X213" i="26"/>
  <c r="AF213" i="26"/>
  <c r="AG213" i="26" s="1"/>
  <c r="R740" i="26"/>
  <c r="X740" i="26"/>
  <c r="Y740" i="26" s="1"/>
  <c r="AF740" i="26"/>
  <c r="R194" i="26"/>
  <c r="X194" i="26"/>
  <c r="Y194" i="26" s="1"/>
  <c r="AF194" i="26"/>
  <c r="AG194" i="26" s="1"/>
  <c r="R4" i="26"/>
  <c r="X4" i="26"/>
  <c r="AF4" i="26"/>
  <c r="R499" i="26"/>
  <c r="X499" i="26"/>
  <c r="AC499" i="26" s="1"/>
  <c r="AF499" i="26"/>
  <c r="AH499" i="26" s="1"/>
  <c r="O499" i="26" s="1"/>
  <c r="R45" i="26"/>
  <c r="X45" i="26"/>
  <c r="Y45" i="26" s="1"/>
  <c r="AF45" i="26"/>
  <c r="AG45" i="26" s="1"/>
  <c r="R33" i="26"/>
  <c r="X33" i="26"/>
  <c r="AF33" i="26"/>
  <c r="AL33" i="26" s="1"/>
  <c r="R46" i="26"/>
  <c r="X46" i="26"/>
  <c r="AA46" i="26" s="1"/>
  <c r="AF46" i="26"/>
  <c r="AH46" i="26" s="1"/>
  <c r="O46" i="26" s="1"/>
  <c r="R5" i="26"/>
  <c r="X5" i="26"/>
  <c r="Y5" i="26" s="1"/>
  <c r="AF5" i="26"/>
  <c r="AG5" i="26" s="1"/>
  <c r="R154" i="26"/>
  <c r="X154" i="26"/>
  <c r="AA154" i="26" s="1"/>
  <c r="AF154" i="26"/>
  <c r="AL154" i="26" s="1"/>
  <c r="R439" i="26"/>
  <c r="X439" i="26"/>
  <c r="AF439" i="26"/>
  <c r="R500" i="26"/>
  <c r="X500" i="26"/>
  <c r="Y500" i="26" s="1"/>
  <c r="AF500" i="26"/>
  <c r="AK500" i="26" s="1"/>
  <c r="R360" i="26"/>
  <c r="X360" i="26"/>
  <c r="AA360" i="26" s="1"/>
  <c r="AF360" i="26"/>
  <c r="AL360" i="26" s="1"/>
  <c r="R406" i="26"/>
  <c r="X406" i="26"/>
  <c r="Y406" i="26" s="1"/>
  <c r="AF406" i="26"/>
  <c r="R771" i="26"/>
  <c r="X771" i="26"/>
  <c r="Y771" i="26" s="1"/>
  <c r="AF771" i="26"/>
  <c r="AI771" i="26" s="1"/>
  <c r="R222" i="26"/>
  <c r="X222" i="26"/>
  <c r="AF222" i="26"/>
  <c r="AL222" i="26" s="1"/>
  <c r="R120" i="26"/>
  <c r="X120" i="26"/>
  <c r="AF120" i="26"/>
  <c r="R121" i="26"/>
  <c r="X121" i="26"/>
  <c r="Y121" i="26" s="1"/>
  <c r="AF121" i="26"/>
  <c r="AG121" i="26" s="1"/>
  <c r="R690" i="26"/>
  <c r="X690" i="26"/>
  <c r="AA690" i="26" s="1"/>
  <c r="AF690" i="26"/>
  <c r="AL690" i="26" s="1"/>
  <c r="R223" i="26"/>
  <c r="X223" i="26"/>
  <c r="AA223" i="26" s="1"/>
  <c r="AF223" i="26"/>
  <c r="R825" i="26"/>
  <c r="X825" i="26"/>
  <c r="Y825" i="26" s="1"/>
  <c r="AF825" i="26"/>
  <c r="AG825" i="26" s="1"/>
  <c r="R224" i="26"/>
  <c r="X224" i="26"/>
  <c r="AA224" i="26" s="1"/>
  <c r="AF224" i="26"/>
  <c r="R440" i="26"/>
  <c r="X440" i="26"/>
  <c r="AA440" i="26" s="1"/>
  <c r="AF440" i="26"/>
  <c r="AG440" i="26" s="1"/>
  <c r="R441" i="26"/>
  <c r="X441" i="26"/>
  <c r="Y441" i="26" s="1"/>
  <c r="AF441" i="26"/>
  <c r="AG441" i="26" s="1"/>
  <c r="R442" i="26"/>
  <c r="X442" i="26"/>
  <c r="AF442" i="26"/>
  <c r="AL442" i="26" s="1"/>
  <c r="R225" i="26"/>
  <c r="X225" i="26"/>
  <c r="Y225" i="26" s="1"/>
  <c r="AF225" i="26"/>
  <c r="AH225" i="26" s="1"/>
  <c r="O225" i="26" s="1"/>
  <c r="R833" i="26"/>
  <c r="X833" i="26"/>
  <c r="Y833" i="26" s="1"/>
  <c r="AF833" i="26"/>
  <c r="AG833" i="26" s="1"/>
  <c r="R226" i="26"/>
  <c r="X226" i="26"/>
  <c r="AF226" i="26"/>
  <c r="R797" i="26"/>
  <c r="X797" i="26"/>
  <c r="AF797" i="26"/>
  <c r="R227" i="26"/>
  <c r="X227" i="26"/>
  <c r="Y227" i="26" s="1"/>
  <c r="AF227" i="26"/>
  <c r="AI227" i="26" s="1"/>
  <c r="R443" i="26"/>
  <c r="X443" i="26"/>
  <c r="AA443" i="26" s="1"/>
  <c r="AF443" i="26"/>
  <c r="AG443" i="26" s="1"/>
  <c r="R27" i="26"/>
  <c r="X27" i="26"/>
  <c r="AC27" i="26" s="1"/>
  <c r="AF27" i="26"/>
  <c r="AH27" i="26" s="1"/>
  <c r="O27" i="26" s="1"/>
  <c r="R488" i="26"/>
  <c r="X488" i="26"/>
  <c r="Y488" i="26" s="1"/>
  <c r="AF488" i="26"/>
  <c r="AG488" i="26" s="1"/>
  <c r="R444" i="26"/>
  <c r="X444" i="26"/>
  <c r="AF444" i="26"/>
  <c r="AL444" i="26" s="1"/>
  <c r="R848" i="26"/>
  <c r="X848" i="26"/>
  <c r="AC848" i="26" s="1"/>
  <c r="AF848" i="26"/>
  <c r="AH848" i="26" s="1"/>
  <c r="O848" i="26" s="1"/>
  <c r="R445" i="26"/>
  <c r="X445" i="26"/>
  <c r="Y445" i="26" s="1"/>
  <c r="AF445" i="26"/>
  <c r="AG445" i="26" s="1"/>
  <c r="R28" i="26"/>
  <c r="X28" i="26"/>
  <c r="AA28" i="26" s="1"/>
  <c r="AF28" i="26"/>
  <c r="R594" i="26"/>
  <c r="X594" i="26"/>
  <c r="AA594" i="26" s="1"/>
  <c r="AF594" i="26"/>
  <c r="R846" i="26"/>
  <c r="X846" i="26"/>
  <c r="Y846" i="26" s="1"/>
  <c r="AF846" i="26"/>
  <c r="AG846" i="26" s="1"/>
  <c r="R361" i="26"/>
  <c r="X361" i="26"/>
  <c r="AA361" i="26" s="1"/>
  <c r="AF361" i="26"/>
  <c r="AL361" i="26" s="1"/>
  <c r="R270" i="26"/>
  <c r="X270" i="26"/>
  <c r="AF270" i="26"/>
  <c r="AH270" i="26" s="1"/>
  <c r="O270" i="26" s="1"/>
  <c r="R47" i="26"/>
  <c r="X47" i="26"/>
  <c r="Y47" i="26" s="1"/>
  <c r="AF47" i="26"/>
  <c r="AH47" i="26" s="1"/>
  <c r="O47" i="26" s="1"/>
  <c r="R271" i="26"/>
  <c r="X271" i="26"/>
  <c r="AD271" i="26" s="1"/>
  <c r="AF271" i="26"/>
  <c r="AL271" i="26" s="1"/>
  <c r="R843" i="26"/>
  <c r="X843" i="26"/>
  <c r="Y843" i="26" s="1"/>
  <c r="AF843" i="26"/>
  <c r="AK843" i="26" s="1"/>
  <c r="R195" i="26"/>
  <c r="X195" i="26"/>
  <c r="AF195" i="26"/>
  <c r="AH195" i="26" s="1"/>
  <c r="O195" i="26" s="1"/>
  <c r="R88" i="26"/>
  <c r="X88" i="26"/>
  <c r="AF88" i="26"/>
  <c r="AL88" i="26" s="1"/>
  <c r="R196" i="26"/>
  <c r="X196" i="26"/>
  <c r="Y196" i="26" s="1"/>
  <c r="AF196" i="26"/>
  <c r="AG196" i="26" s="1"/>
  <c r="R89" i="26"/>
  <c r="X89" i="26"/>
  <c r="Y89" i="26" s="1"/>
  <c r="AF89" i="26"/>
  <c r="AH89" i="26" s="1"/>
  <c r="O89" i="26" s="1"/>
  <c r="R272" i="26"/>
  <c r="X272" i="26"/>
  <c r="Y272" i="26" s="1"/>
  <c r="AF272" i="26"/>
  <c r="R273" i="26"/>
  <c r="X273" i="26"/>
  <c r="AF273" i="26"/>
  <c r="AG273" i="26" s="1"/>
  <c r="AH273" i="26" s="1"/>
  <c r="O273" i="26" s="1"/>
  <c r="R274" i="26"/>
  <c r="X274" i="26"/>
  <c r="Y274" i="26" s="1"/>
  <c r="Z274" i="26" s="1"/>
  <c r="L274" i="26" s="1"/>
  <c r="AF274" i="26"/>
  <c r="AG274" i="26" s="1"/>
  <c r="AH274" i="26" s="1"/>
  <c r="O274" i="26" s="1"/>
  <c r="R717" i="26"/>
  <c r="X717" i="26"/>
  <c r="Y717" i="26" s="1"/>
  <c r="Z717" i="26" s="1"/>
  <c r="L717" i="26" s="1"/>
  <c r="AF717" i="26"/>
  <c r="AI717" i="26" s="1"/>
  <c r="AJ717" i="26" s="1"/>
  <c r="N717" i="26" s="1"/>
  <c r="R362" i="26"/>
  <c r="X362" i="26"/>
  <c r="Y362" i="26" s="1"/>
  <c r="AF362" i="26"/>
  <c r="AG362" i="26" s="1"/>
  <c r="R6" i="26"/>
  <c r="X6" i="26"/>
  <c r="AF6" i="26"/>
  <c r="AG6" i="26" s="1"/>
  <c r="R48" i="26"/>
  <c r="X48" i="26"/>
  <c r="AA48" i="26" s="1"/>
  <c r="AB48" i="26" s="1"/>
  <c r="K48" i="26" s="1"/>
  <c r="AF48" i="26"/>
  <c r="AI48" i="26" s="1"/>
  <c r="R7" i="26"/>
  <c r="X7" i="26"/>
  <c r="Y7" i="26" s="1"/>
  <c r="AF7" i="26"/>
  <c r="AG7" i="26" s="1"/>
  <c r="R595" i="26"/>
  <c r="X595" i="26"/>
  <c r="Y595" i="26" s="1"/>
  <c r="AF595" i="26"/>
  <c r="AL595" i="26" s="1"/>
  <c r="R155" i="26"/>
  <c r="X155" i="26"/>
  <c r="Y155" i="26" s="1"/>
  <c r="Z155" i="26" s="1"/>
  <c r="L155" i="26" s="1"/>
  <c r="AF155" i="26"/>
  <c r="R596" i="26"/>
  <c r="X596" i="26"/>
  <c r="AA596" i="26" s="1"/>
  <c r="AF596" i="26"/>
  <c r="AI596" i="26" s="1"/>
  <c r="R156" i="26"/>
  <c r="X156" i="26"/>
  <c r="AF156" i="26"/>
  <c r="AI156" i="26" s="1"/>
  <c r="R718" i="26"/>
  <c r="X718" i="26"/>
  <c r="AA718" i="26" s="1"/>
  <c r="AF718" i="26"/>
  <c r="AG718" i="26" s="1"/>
  <c r="R719" i="26"/>
  <c r="X719" i="26"/>
  <c r="Y719" i="26" s="1"/>
  <c r="AF719" i="26"/>
  <c r="AM719" i="26" s="1"/>
  <c r="R720" i="26"/>
  <c r="X720" i="26"/>
  <c r="AC720" i="26" s="1"/>
  <c r="AF720" i="26"/>
  <c r="AJ720" i="26" s="1"/>
  <c r="N720" i="26" s="1"/>
  <c r="R157" i="26"/>
  <c r="X157" i="26"/>
  <c r="AF157" i="26"/>
  <c r="AI157" i="26" s="1"/>
  <c r="R721" i="26"/>
  <c r="X721" i="26"/>
  <c r="AF721" i="26"/>
  <c r="AH721" i="26" s="1"/>
  <c r="O721" i="26" s="1"/>
  <c r="R158" i="26"/>
  <c r="X158" i="26"/>
  <c r="Y158" i="26" s="1"/>
  <c r="AF158" i="26"/>
  <c r="AJ158" i="26" s="1"/>
  <c r="N158" i="26" s="1"/>
  <c r="R722" i="26"/>
  <c r="X722" i="26"/>
  <c r="Y722" i="26" s="1"/>
  <c r="AF722" i="26"/>
  <c r="AG722" i="26" s="1"/>
  <c r="R723" i="26"/>
  <c r="X723" i="26"/>
  <c r="AA723" i="26" s="1"/>
  <c r="AF723" i="26"/>
  <c r="AJ723" i="26" s="1"/>
  <c r="N723" i="26" s="1"/>
  <c r="R214" i="26"/>
  <c r="X214" i="26"/>
  <c r="AA214" i="26" s="1"/>
  <c r="AF214" i="26"/>
  <c r="AI214" i="26" s="1"/>
  <c r="AJ214" i="26" s="1"/>
  <c r="N214" i="26" s="1"/>
  <c r="R363" i="26"/>
  <c r="X363" i="26"/>
  <c r="AF363" i="26"/>
  <c r="R692" i="26"/>
  <c r="X692" i="26"/>
  <c r="AF692" i="26"/>
  <c r="AH692" i="26" s="1"/>
  <c r="O692" i="26" s="1"/>
  <c r="R693" i="26"/>
  <c r="X693" i="26"/>
  <c r="AF693" i="26"/>
  <c r="AG693" i="26" s="1"/>
  <c r="R455" i="26"/>
  <c r="X455" i="26"/>
  <c r="Y455" i="26" s="1"/>
  <c r="AF455" i="26"/>
  <c r="AM455" i="26" s="1"/>
  <c r="R724" i="26"/>
  <c r="X724" i="26"/>
  <c r="Y724" i="26" s="1"/>
  <c r="AF724" i="26"/>
  <c r="AM724" i="26" s="1"/>
  <c r="R159" i="26"/>
  <c r="X159" i="26"/>
  <c r="Y159" i="26" s="1"/>
  <c r="AF159" i="26"/>
  <c r="R842" i="26"/>
  <c r="X842" i="26"/>
  <c r="Y842" i="26" s="1"/>
  <c r="AF842" i="26"/>
  <c r="AG842" i="26" s="1"/>
  <c r="AH842" i="26" s="1"/>
  <c r="O842" i="26" s="1"/>
  <c r="R597" i="26"/>
  <c r="X597" i="26"/>
  <c r="AF597" i="26"/>
  <c r="R364" i="26"/>
  <c r="X364" i="26"/>
  <c r="Y364" i="26" s="1"/>
  <c r="AF364" i="26"/>
  <c r="AG364" i="26" s="1"/>
  <c r="R365" i="26"/>
  <c r="X365" i="26"/>
  <c r="Y365" i="26" s="1"/>
  <c r="AF365" i="26"/>
  <c r="R366" i="26"/>
  <c r="X366" i="26"/>
  <c r="AA366" i="26" s="1"/>
  <c r="AF366" i="26"/>
  <c r="AG366" i="26" s="1"/>
  <c r="R598" i="26"/>
  <c r="X598" i="26"/>
  <c r="AD598" i="26" s="1"/>
  <c r="AF598" i="26"/>
  <c r="R160" i="26"/>
  <c r="X160" i="26"/>
  <c r="Y160" i="26" s="1"/>
  <c r="Z160" i="26" s="1"/>
  <c r="L160" i="26" s="1"/>
  <c r="AF160" i="26"/>
  <c r="AI160" i="26" s="1"/>
  <c r="R725" i="26"/>
  <c r="X725" i="26"/>
  <c r="Y725" i="26" s="1"/>
  <c r="AF725" i="26"/>
  <c r="AJ725" i="26" s="1"/>
  <c r="N725" i="26" s="1"/>
  <c r="R197" i="26"/>
  <c r="X197" i="26"/>
  <c r="Y197" i="26" s="1"/>
  <c r="AF197" i="26"/>
  <c r="AG197" i="26" s="1"/>
  <c r="R367" i="26"/>
  <c r="X367" i="26"/>
  <c r="Y367" i="26" s="1"/>
  <c r="AF367" i="26"/>
  <c r="R368" i="26"/>
  <c r="X368" i="26"/>
  <c r="Y368" i="26" s="1"/>
  <c r="AF368" i="26"/>
  <c r="R133" i="26"/>
  <c r="X133" i="26"/>
  <c r="AD133" i="26" s="1"/>
  <c r="AF133" i="26"/>
  <c r="R90" i="26"/>
  <c r="X90" i="26"/>
  <c r="Y90" i="26" s="1"/>
  <c r="Z90" i="26" s="1"/>
  <c r="L90" i="26" s="1"/>
  <c r="AF90" i="26"/>
  <c r="AJ90" i="26" s="1"/>
  <c r="N90" i="26" s="1"/>
  <c r="R369" i="26"/>
  <c r="X369" i="26"/>
  <c r="AF369" i="26"/>
  <c r="R17" i="26"/>
  <c r="X17" i="26"/>
  <c r="AF17" i="26"/>
  <c r="AI17" i="26" s="1"/>
  <c r="R228" i="26"/>
  <c r="X228" i="26"/>
  <c r="Y228" i="26" s="1"/>
  <c r="Z228" i="26" s="1"/>
  <c r="L228" i="26" s="1"/>
  <c r="AF228" i="26"/>
  <c r="R229" i="26"/>
  <c r="X229" i="26"/>
  <c r="AA229" i="26" s="1"/>
  <c r="AB229" i="26" s="1"/>
  <c r="K229" i="26" s="1"/>
  <c r="AF229" i="26"/>
  <c r="R161" i="26"/>
  <c r="X161" i="26"/>
  <c r="Y161" i="26" s="1"/>
  <c r="AF161" i="26"/>
  <c r="AI161" i="26" s="1"/>
  <c r="R370" i="26"/>
  <c r="X370" i="26"/>
  <c r="AF370" i="26"/>
  <c r="AI370" i="26" s="1"/>
  <c r="R726" i="26"/>
  <c r="X726" i="26"/>
  <c r="Y726" i="26" s="1"/>
  <c r="AF726" i="26"/>
  <c r="AG726" i="26" s="1"/>
  <c r="R494" i="26"/>
  <c r="X494" i="26"/>
  <c r="AF494" i="26"/>
  <c r="AI494" i="26" s="1"/>
  <c r="R758" i="26"/>
  <c r="X758" i="26"/>
  <c r="AF758" i="26"/>
  <c r="R691" i="26"/>
  <c r="X691" i="26"/>
  <c r="AF691" i="26"/>
  <c r="R215" i="26"/>
  <c r="X215" i="26"/>
  <c r="AF215" i="26"/>
  <c r="AI215" i="26" s="1"/>
  <c r="R501" i="26"/>
  <c r="X501" i="26"/>
  <c r="AF501" i="26"/>
  <c r="AL501" i="26" s="1"/>
  <c r="R727" i="26"/>
  <c r="X727" i="26"/>
  <c r="AF727" i="26"/>
  <c r="AJ727" i="26" s="1"/>
  <c r="N727" i="26" s="1"/>
  <c r="R795" i="26"/>
  <c r="X795" i="26"/>
  <c r="AF795" i="26"/>
  <c r="R728" i="26"/>
  <c r="X728" i="26"/>
  <c r="AA728" i="26" s="1"/>
  <c r="AF728" i="26"/>
  <c r="AI728" i="26" s="1"/>
  <c r="R198" i="26"/>
  <c r="X198" i="26"/>
  <c r="AF198" i="26"/>
  <c r="AK198" i="26" s="1"/>
  <c r="R371" i="26"/>
  <c r="X371" i="26"/>
  <c r="AA371" i="26" s="1"/>
  <c r="AF371" i="26"/>
  <c r="R372" i="26"/>
  <c r="X372" i="26"/>
  <c r="AF372" i="26"/>
  <c r="AG372" i="26" s="1"/>
  <c r="R772" i="26"/>
  <c r="X772" i="26"/>
  <c r="AF772" i="26"/>
  <c r="R230" i="26"/>
  <c r="X230" i="26"/>
  <c r="AF230" i="26"/>
  <c r="R231" i="26"/>
  <c r="X231" i="26"/>
  <c r="Y231" i="26" s="1"/>
  <c r="Z231" i="26" s="1"/>
  <c r="L231" i="26" s="1"/>
  <c r="AF231" i="26"/>
  <c r="AJ231" i="26" s="1"/>
  <c r="N231" i="26" s="1"/>
  <c r="R232" i="26"/>
  <c r="X232" i="26"/>
  <c r="AF232" i="26"/>
  <c r="AG232" i="26" s="1"/>
  <c r="R373" i="26"/>
  <c r="X373" i="26"/>
  <c r="AF373" i="26"/>
  <c r="AG373" i="26" s="1"/>
  <c r="R374" i="26"/>
  <c r="X374" i="26"/>
  <c r="Y374" i="26" s="1"/>
  <c r="Z374" i="26" s="1"/>
  <c r="L374" i="26" s="1"/>
  <c r="AF374" i="26"/>
  <c r="R375" i="26"/>
  <c r="X375" i="26"/>
  <c r="AA375" i="26" s="1"/>
  <c r="AF375" i="26"/>
  <c r="R233" i="26"/>
  <c r="X233" i="26"/>
  <c r="Y233" i="26" s="1"/>
  <c r="AF233" i="26"/>
  <c r="R773" i="26"/>
  <c r="X773" i="26"/>
  <c r="Y773" i="26" s="1"/>
  <c r="Z773" i="26" s="1"/>
  <c r="L773" i="26" s="1"/>
  <c r="AF773" i="26"/>
  <c r="AM773" i="26" s="1"/>
  <c r="R813" i="26"/>
  <c r="X813" i="26"/>
  <c r="Y813" i="26" s="1"/>
  <c r="AF813" i="26"/>
  <c r="AJ813" i="26" s="1"/>
  <c r="N813" i="26" s="1"/>
  <c r="R216" i="26"/>
  <c r="X216" i="26"/>
  <c r="AF216" i="26"/>
  <c r="AG216" i="26" s="1"/>
  <c r="R729" i="26"/>
  <c r="X729" i="26"/>
  <c r="Y729" i="26" s="1"/>
  <c r="AF729" i="26"/>
  <c r="R767" i="26"/>
  <c r="X767" i="26"/>
  <c r="AF767" i="26"/>
  <c r="AG767" i="26" s="1"/>
  <c r="R234" i="26"/>
  <c r="X234" i="26"/>
  <c r="AF234" i="26"/>
  <c r="AH234" i="26" s="1"/>
  <c r="O234" i="26" s="1"/>
  <c r="R199" i="26"/>
  <c r="X199" i="26"/>
  <c r="AF199" i="26"/>
  <c r="AH199" i="26" s="1"/>
  <c r="O199" i="26" s="1"/>
  <c r="R376" i="26"/>
  <c r="X376" i="26"/>
  <c r="AA376" i="26" s="1"/>
  <c r="AF376" i="26"/>
  <c r="AJ376" i="26" s="1"/>
  <c r="N376" i="26" s="1"/>
  <c r="R730" i="26"/>
  <c r="X730" i="26"/>
  <c r="AF730" i="26"/>
  <c r="AI730" i="26" s="1"/>
  <c r="R502" i="26"/>
  <c r="X502" i="26"/>
  <c r="AF502" i="26"/>
  <c r="R36" i="26"/>
  <c r="X36" i="26"/>
  <c r="Y36" i="26" s="1"/>
  <c r="AF36" i="26"/>
  <c r="AJ36" i="26" s="1"/>
  <c r="N36" i="26" s="1"/>
  <c r="R834" i="26"/>
  <c r="X834" i="26"/>
  <c r="AA834" i="26" s="1"/>
  <c r="AB834" i="26" s="1"/>
  <c r="K834" i="26" s="1"/>
  <c r="AF834" i="26"/>
  <c r="AH834" i="26" s="1"/>
  <c r="O834" i="26" s="1"/>
  <c r="R660" i="26"/>
  <c r="X660" i="26"/>
  <c r="Y660" i="26" s="1"/>
  <c r="Z660" i="26" s="1"/>
  <c r="L660" i="26" s="1"/>
  <c r="AF660" i="26"/>
  <c r="AI660" i="26" s="1"/>
  <c r="R503" i="26"/>
  <c r="X503" i="26"/>
  <c r="Y503" i="26" s="1"/>
  <c r="AF503" i="26"/>
  <c r="R137" i="26"/>
  <c r="X137" i="26"/>
  <c r="Y137" i="26" s="1"/>
  <c r="AF137" i="26"/>
  <c r="AH137" i="26" s="1"/>
  <c r="O137" i="26" s="1"/>
  <c r="R235" i="26"/>
  <c r="X235" i="26"/>
  <c r="AF235" i="26"/>
  <c r="AK235" i="26" s="1"/>
  <c r="R661" i="26"/>
  <c r="X661" i="26"/>
  <c r="Y661" i="26" s="1"/>
  <c r="AF661" i="26"/>
  <c r="AG661" i="26" s="1"/>
  <c r="R731" i="26"/>
  <c r="X731" i="26"/>
  <c r="Y731" i="26" s="1"/>
  <c r="AF731" i="26"/>
  <c r="R504" i="26"/>
  <c r="X504" i="26"/>
  <c r="AA504" i="26" s="1"/>
  <c r="AF504" i="26"/>
  <c r="R560" i="26"/>
  <c r="X560" i="26"/>
  <c r="Y560" i="26" s="1"/>
  <c r="AF560" i="26"/>
  <c r="AJ560" i="26" s="1"/>
  <c r="N560" i="26" s="1"/>
  <c r="R662" i="26"/>
  <c r="X662" i="26"/>
  <c r="AF662" i="26"/>
  <c r="AL662" i="26" s="1"/>
  <c r="R663" i="26"/>
  <c r="X663" i="26"/>
  <c r="AA663" i="26" s="1"/>
  <c r="AF663" i="26"/>
  <c r="AI663" i="26" s="1"/>
  <c r="R456" i="26"/>
  <c r="X456" i="26"/>
  <c r="AF456" i="26"/>
  <c r="AK456" i="26" s="1"/>
  <c r="R275" i="26"/>
  <c r="X275" i="26"/>
  <c r="AA275" i="26" s="1"/>
  <c r="AF275" i="26"/>
  <c r="AG275" i="26" s="1"/>
  <c r="R457" i="26"/>
  <c r="X457" i="26"/>
  <c r="AA457" i="26" s="1"/>
  <c r="AF457" i="26"/>
  <c r="R91" i="26"/>
  <c r="X91" i="26"/>
  <c r="AA91" i="26" s="1"/>
  <c r="AF91" i="26"/>
  <c r="AI91" i="26" s="1"/>
  <c r="R664" i="26"/>
  <c r="X664" i="26"/>
  <c r="AA664" i="26" s="1"/>
  <c r="AF664" i="26"/>
  <c r="AL664" i="26" s="1"/>
  <c r="R599" i="26"/>
  <c r="X599" i="26"/>
  <c r="AF599" i="26"/>
  <c r="AH599" i="26" s="1"/>
  <c r="O599" i="26" s="1"/>
  <c r="R600" i="26"/>
  <c r="X600" i="26"/>
  <c r="Z600" i="26" s="1"/>
  <c r="L600" i="26" s="1"/>
  <c r="AF600" i="26"/>
  <c r="AH600" i="26" s="1"/>
  <c r="O600" i="26" s="1"/>
  <c r="R458" i="26"/>
  <c r="X458" i="26"/>
  <c r="AF458" i="26"/>
  <c r="R672" i="26"/>
  <c r="X672" i="26"/>
  <c r="AF672" i="26"/>
  <c r="R665" i="26"/>
  <c r="X665" i="26"/>
  <c r="AA665" i="26" s="1"/>
  <c r="AF665" i="26"/>
  <c r="AI665" i="26" s="1"/>
  <c r="R505" i="26"/>
  <c r="X505" i="26"/>
  <c r="AF505" i="26"/>
  <c r="AG505" i="26" s="1"/>
  <c r="R506" i="26"/>
  <c r="X506" i="26"/>
  <c r="AF506" i="26"/>
  <c r="R710" i="26"/>
  <c r="X710" i="26"/>
  <c r="AA710" i="26" s="1"/>
  <c r="AF710" i="26"/>
  <c r="R276" i="26"/>
  <c r="X276" i="26"/>
  <c r="AA276" i="26" s="1"/>
  <c r="AF276" i="26"/>
  <c r="R407" i="26"/>
  <c r="X407" i="26"/>
  <c r="Y407" i="26" s="1"/>
  <c r="AF407" i="26"/>
  <c r="AM407" i="26" s="1"/>
  <c r="R277" i="26"/>
  <c r="X277" i="26"/>
  <c r="AF277" i="26"/>
  <c r="AG277" i="26" s="1"/>
  <c r="R666" i="26"/>
  <c r="X666" i="26"/>
  <c r="AF666" i="26"/>
  <c r="AI666" i="26" s="1"/>
  <c r="R37" i="26"/>
  <c r="X37" i="26"/>
  <c r="AF37" i="26"/>
  <c r="R768" i="26"/>
  <c r="X768" i="26"/>
  <c r="AF768" i="26"/>
  <c r="R144" i="26"/>
  <c r="X144" i="26"/>
  <c r="AA144" i="26" s="1"/>
  <c r="AF144" i="26"/>
  <c r="R552" i="26"/>
  <c r="X552" i="26"/>
  <c r="AA552" i="26" s="1"/>
  <c r="AF552" i="26"/>
  <c r="R806" i="26"/>
  <c r="X806" i="26"/>
  <c r="AA806" i="26" s="1"/>
  <c r="AF806" i="26"/>
  <c r="AK806" i="26" s="1"/>
  <c r="R807" i="26"/>
  <c r="X807" i="26"/>
  <c r="Y807" i="26" s="1"/>
  <c r="AF807" i="26"/>
  <c r="AG807" i="26" s="1"/>
  <c r="R377" i="26"/>
  <c r="X377" i="26"/>
  <c r="AF377" i="26"/>
  <c r="AG377" i="26" s="1"/>
  <c r="R702" i="26"/>
  <c r="X702" i="26"/>
  <c r="Y702" i="26" s="1"/>
  <c r="AF702" i="26"/>
  <c r="R138" i="26"/>
  <c r="X138" i="26"/>
  <c r="AF138" i="26"/>
  <c r="AK138" i="26" s="1"/>
  <c r="R667" i="26"/>
  <c r="X667" i="26"/>
  <c r="Y667" i="26" s="1"/>
  <c r="AF667" i="26"/>
  <c r="R489" i="26"/>
  <c r="X489" i="26"/>
  <c r="AF489" i="26"/>
  <c r="AL489" i="26" s="1"/>
  <c r="R278" i="26"/>
  <c r="X278" i="26"/>
  <c r="AF278" i="26"/>
  <c r="R279" i="26"/>
  <c r="X279" i="26"/>
  <c r="AA279" i="26" s="1"/>
  <c r="AF279" i="26"/>
  <c r="AJ279" i="26" s="1"/>
  <c r="N279" i="26" s="1"/>
  <c r="R601" i="26"/>
  <c r="X601" i="26"/>
  <c r="AF601" i="26"/>
  <c r="AH601" i="26" s="1"/>
  <c r="O601" i="26" s="1"/>
  <c r="R246" i="26"/>
  <c r="X246" i="26"/>
  <c r="AA246" i="26" s="1"/>
  <c r="AF246" i="26"/>
  <c r="AG246" i="26" s="1"/>
  <c r="R122" i="26"/>
  <c r="X122" i="26"/>
  <c r="Y122" i="26" s="1"/>
  <c r="Z122" i="26" s="1"/>
  <c r="L122" i="26" s="1"/>
  <c r="AF122" i="26"/>
  <c r="AG122" i="26" s="1"/>
  <c r="R459" i="26"/>
  <c r="X459" i="26"/>
  <c r="AA459" i="26" s="1"/>
  <c r="AF459" i="26"/>
  <c r="R460" i="26"/>
  <c r="X460" i="26"/>
  <c r="AF460" i="26"/>
  <c r="R759" i="26"/>
  <c r="X759" i="26"/>
  <c r="Y759" i="26" s="1"/>
  <c r="Z759" i="26" s="1"/>
  <c r="L759" i="26" s="1"/>
  <c r="AF759" i="26"/>
  <c r="AG759" i="26" s="1"/>
  <c r="AH759" i="26" s="1"/>
  <c r="O759" i="26" s="1"/>
  <c r="R378" i="26"/>
  <c r="X378" i="26"/>
  <c r="AF378" i="26"/>
  <c r="R217" i="26"/>
  <c r="X217" i="26"/>
  <c r="AF217" i="26"/>
  <c r="AH217" i="26" s="1"/>
  <c r="O217" i="26" s="1"/>
  <c r="R92" i="26"/>
  <c r="X92" i="26"/>
  <c r="Y92" i="26" s="1"/>
  <c r="AF92" i="26"/>
  <c r="AG92" i="26" s="1"/>
  <c r="R815" i="26"/>
  <c r="X815" i="26"/>
  <c r="Y815" i="26" s="1"/>
  <c r="AF815" i="26"/>
  <c r="R507" i="26"/>
  <c r="X507" i="26"/>
  <c r="AF507" i="26"/>
  <c r="AI507" i="26" s="1"/>
  <c r="R139" i="26"/>
  <c r="X139" i="26"/>
  <c r="AA139" i="26" s="1"/>
  <c r="AF139" i="26"/>
  <c r="AJ139" i="26" s="1"/>
  <c r="N139" i="26" s="1"/>
  <c r="R408" i="26"/>
  <c r="X408" i="26"/>
  <c r="AF408" i="26"/>
  <c r="R218" i="26"/>
  <c r="X218" i="26"/>
  <c r="AA218" i="26" s="1"/>
  <c r="AF218" i="26"/>
  <c r="AG218" i="26" s="1"/>
  <c r="R856" i="26"/>
  <c r="X856" i="26"/>
  <c r="AF856" i="26"/>
  <c r="R703" i="26"/>
  <c r="X703" i="26"/>
  <c r="AA703" i="26" s="1"/>
  <c r="AF703" i="26"/>
  <c r="R508" i="26"/>
  <c r="X508" i="26"/>
  <c r="AF508" i="26"/>
  <c r="AH508" i="26" s="1"/>
  <c r="O508" i="26" s="1"/>
  <c r="R257" i="26"/>
  <c r="X257" i="26"/>
  <c r="AD257" i="26" s="1"/>
  <c r="AF257" i="26"/>
  <c r="AI257" i="26" s="1"/>
  <c r="R258" i="26"/>
  <c r="X258" i="26"/>
  <c r="AF258" i="26"/>
  <c r="AG258" i="26" s="1"/>
  <c r="R509" i="26"/>
  <c r="X509" i="26"/>
  <c r="AF509" i="26"/>
  <c r="AL509" i="26" s="1"/>
  <c r="R510" i="26"/>
  <c r="X510" i="26"/>
  <c r="AF510" i="26"/>
  <c r="R511" i="26"/>
  <c r="X511" i="26"/>
  <c r="Y511" i="26" s="1"/>
  <c r="AF511" i="26"/>
  <c r="R123" i="26"/>
  <c r="X123" i="26"/>
  <c r="AF123" i="26"/>
  <c r="AJ123" i="26" s="1"/>
  <c r="N123" i="26" s="1"/>
  <c r="R602" i="26"/>
  <c r="X602" i="26"/>
  <c r="Y602" i="26" s="1"/>
  <c r="AF602" i="26"/>
  <c r="AI602" i="26" s="1"/>
  <c r="R603" i="26"/>
  <c r="X603" i="26"/>
  <c r="AA603" i="26" s="1"/>
  <c r="AF603" i="26"/>
  <c r="AK603" i="26" s="1"/>
  <c r="R219" i="26"/>
  <c r="X219" i="26"/>
  <c r="AF219" i="26"/>
  <c r="AL219" i="26" s="1"/>
  <c r="R604" i="26"/>
  <c r="X604" i="26"/>
  <c r="Y604" i="26" s="1"/>
  <c r="AF604" i="26"/>
  <c r="R379" i="26"/>
  <c r="X379" i="26"/>
  <c r="AF379" i="26"/>
  <c r="AL379" i="26" s="1"/>
  <c r="R605" i="26"/>
  <c r="X605" i="26"/>
  <c r="AF605" i="26"/>
  <c r="AG605" i="26" s="1"/>
  <c r="AH605" i="26" s="1"/>
  <c r="O605" i="26" s="1"/>
  <c r="R495" i="26"/>
  <c r="X495" i="26"/>
  <c r="Y495" i="26" s="1"/>
  <c r="AF495" i="26"/>
  <c r="R461" i="26"/>
  <c r="X461" i="26"/>
  <c r="Y461" i="26" s="1"/>
  <c r="Z461" i="26" s="1"/>
  <c r="L461" i="26" s="1"/>
  <c r="AF461" i="26"/>
  <c r="AI461" i="26" s="1"/>
  <c r="R462" i="26"/>
  <c r="X462" i="26"/>
  <c r="Y462" i="26" s="1"/>
  <c r="AF462" i="26"/>
  <c r="R380" i="26"/>
  <c r="X380" i="26"/>
  <c r="AA380" i="26" s="1"/>
  <c r="AF380" i="26"/>
  <c r="R124" i="26"/>
  <c r="X124" i="26"/>
  <c r="AF124" i="26"/>
  <c r="R512" i="26"/>
  <c r="X512" i="26"/>
  <c r="AF512" i="26"/>
  <c r="R381" i="26"/>
  <c r="X381" i="26"/>
  <c r="AF381" i="26"/>
  <c r="R704" i="26"/>
  <c r="X704" i="26"/>
  <c r="AF704" i="26"/>
  <c r="AG704" i="26" s="1"/>
  <c r="R409" i="26"/>
  <c r="X409" i="26"/>
  <c r="Y409" i="26" s="1"/>
  <c r="Z409" i="26" s="1"/>
  <c r="L409" i="26" s="1"/>
  <c r="AF409" i="26"/>
  <c r="AG409" i="26" s="1"/>
  <c r="R382" i="26"/>
  <c r="X382" i="26"/>
  <c r="AF382" i="26"/>
  <c r="R446" i="26"/>
  <c r="X446" i="26"/>
  <c r="AF446" i="26"/>
  <c r="AK446" i="26" s="1"/>
  <c r="R410" i="26"/>
  <c r="X410" i="26"/>
  <c r="AF410" i="26"/>
  <c r="AM410" i="26" s="1"/>
  <c r="R106" i="26"/>
  <c r="X106" i="26"/>
  <c r="AF106" i="26"/>
  <c r="R107" i="26"/>
  <c r="X107" i="26"/>
  <c r="AB107" i="26" s="1"/>
  <c r="K107" i="26" s="1"/>
  <c r="AF107" i="26"/>
  <c r="AI107" i="26" s="1"/>
  <c r="R236" i="26"/>
  <c r="X236" i="26"/>
  <c r="AA236" i="26" s="1"/>
  <c r="AF236" i="26"/>
  <c r="AH236" i="26" s="1"/>
  <c r="O236" i="26" s="1"/>
  <c r="R411" i="26"/>
  <c r="X411" i="26"/>
  <c r="AA411" i="26" s="1"/>
  <c r="AF411" i="26"/>
  <c r="R134" i="26"/>
  <c r="X134" i="26"/>
  <c r="AD134" i="26" s="1"/>
  <c r="AF134" i="26"/>
  <c r="AG134" i="26" s="1"/>
  <c r="R108" i="26"/>
  <c r="X108" i="26"/>
  <c r="AF108" i="26"/>
  <c r="AH108" i="26" s="1"/>
  <c r="O108" i="26" s="1"/>
  <c r="R280" i="26"/>
  <c r="X280" i="26"/>
  <c r="Y280" i="26" s="1"/>
  <c r="Z280" i="26" s="1"/>
  <c r="L280" i="26" s="1"/>
  <c r="AF280" i="26"/>
  <c r="R463" i="26"/>
  <c r="X463" i="26"/>
  <c r="AF463" i="26"/>
  <c r="AH463" i="26" s="1"/>
  <c r="O463" i="26" s="1"/>
  <c r="R513" i="26"/>
  <c r="X513" i="26"/>
  <c r="Y513" i="26" s="1"/>
  <c r="AF513" i="26"/>
  <c r="R514" i="26"/>
  <c r="X514" i="26"/>
  <c r="AF514" i="26"/>
  <c r="R515" i="26"/>
  <c r="X515" i="26"/>
  <c r="AF515" i="26"/>
  <c r="AH515" i="26" s="1"/>
  <c r="O515" i="26" s="1"/>
  <c r="R281" i="26"/>
  <c r="X281" i="26"/>
  <c r="AF281" i="26"/>
  <c r="R38" i="26"/>
  <c r="X38" i="26"/>
  <c r="AF38" i="26"/>
  <c r="R464" i="26"/>
  <c r="X464" i="26"/>
  <c r="Y464" i="26" s="1"/>
  <c r="AF464" i="26"/>
  <c r="AJ464" i="26" s="1"/>
  <c r="N464" i="26" s="1"/>
  <c r="R125" i="26"/>
  <c r="X125" i="26"/>
  <c r="AF125" i="26"/>
  <c r="R282" i="26"/>
  <c r="X282" i="26"/>
  <c r="AA282" i="26" s="1"/>
  <c r="AF282" i="26"/>
  <c r="R283" i="26"/>
  <c r="X283" i="26"/>
  <c r="AF283" i="26"/>
  <c r="R126" i="26"/>
  <c r="X126" i="26"/>
  <c r="AF126" i="26"/>
  <c r="R412" i="26"/>
  <c r="X412" i="26"/>
  <c r="Y412" i="26" s="1"/>
  <c r="AF412" i="26"/>
  <c r="AM412" i="26" s="1"/>
  <c r="R383" i="26"/>
  <c r="X383" i="26"/>
  <c r="Y383" i="26" s="1"/>
  <c r="AF383" i="26"/>
  <c r="R413" i="26"/>
  <c r="X413" i="26"/>
  <c r="AF413" i="26"/>
  <c r="AM413" i="26" s="1"/>
  <c r="R241" i="26"/>
  <c r="X241" i="26"/>
  <c r="AF241" i="26"/>
  <c r="R384" i="26"/>
  <c r="X384" i="26"/>
  <c r="Y384" i="26" s="1"/>
  <c r="Z384" i="26" s="1"/>
  <c r="L384" i="26" s="1"/>
  <c r="AF384" i="26"/>
  <c r="AI384" i="26" s="1"/>
  <c r="R39" i="26"/>
  <c r="X39" i="26"/>
  <c r="Z39" i="26" s="1"/>
  <c r="L39" i="26" s="1"/>
  <c r="AF39" i="26"/>
  <c r="AI39" i="26" s="1"/>
  <c r="R606" i="26"/>
  <c r="X606" i="26"/>
  <c r="AF606" i="26"/>
  <c r="R284" i="26"/>
  <c r="X284" i="26"/>
  <c r="Y284" i="26" s="1"/>
  <c r="AF284" i="26"/>
  <c r="R34" i="26"/>
  <c r="X34" i="26"/>
  <c r="Y34" i="26" s="1"/>
  <c r="AF34" i="26"/>
  <c r="AG34" i="26" s="1"/>
  <c r="R242" i="26"/>
  <c r="X242" i="26"/>
  <c r="AF242" i="26"/>
  <c r="AH242" i="26" s="1"/>
  <c r="O242" i="26" s="1"/>
  <c r="R516" i="26"/>
  <c r="X516" i="26"/>
  <c r="AF516" i="26"/>
  <c r="R517" i="26"/>
  <c r="X517" i="26"/>
  <c r="AA517" i="26" s="1"/>
  <c r="AF517" i="26"/>
  <c r="R794" i="26"/>
  <c r="X794" i="26"/>
  <c r="AF794" i="26"/>
  <c r="AJ794" i="26" s="1"/>
  <c r="N794" i="26" s="1"/>
  <c r="R220" i="26"/>
  <c r="X220" i="26"/>
  <c r="Y220" i="26" s="1"/>
  <c r="Z220" i="26" s="1"/>
  <c r="L220" i="26" s="1"/>
  <c r="AF220" i="26"/>
  <c r="R414" i="26"/>
  <c r="X414" i="26"/>
  <c r="Y414" i="26" s="1"/>
  <c r="Z414" i="26" s="1"/>
  <c r="L414" i="26" s="1"/>
  <c r="AF414" i="26"/>
  <c r="AI414" i="26" s="1"/>
  <c r="R518" i="26"/>
  <c r="X518" i="26"/>
  <c r="Z518" i="26" s="1"/>
  <c r="L518" i="26" s="1"/>
  <c r="AF518" i="26"/>
  <c r="AG518" i="26" s="1"/>
  <c r="R259" i="26"/>
  <c r="X259" i="26"/>
  <c r="AA259" i="26" s="1"/>
  <c r="AF259" i="26"/>
  <c r="AH259" i="26" s="1"/>
  <c r="O259" i="26" s="1"/>
  <c r="R127" i="26"/>
  <c r="X127" i="26"/>
  <c r="Z127" i="26" s="1"/>
  <c r="L127" i="26" s="1"/>
  <c r="AF127" i="26"/>
  <c r="R415" i="26"/>
  <c r="X415" i="26"/>
  <c r="AF415" i="26"/>
  <c r="R285" i="26"/>
  <c r="X285" i="26"/>
  <c r="AA285" i="26" s="1"/>
  <c r="AF285" i="26"/>
  <c r="R18" i="26"/>
  <c r="X18" i="26"/>
  <c r="Y18" i="26" s="1"/>
  <c r="AF18" i="26"/>
  <c r="R787" i="26"/>
  <c r="X787" i="26"/>
  <c r="AF787" i="26"/>
  <c r="AJ787" i="26" s="1"/>
  <c r="N787" i="26" s="1"/>
  <c r="R286" i="26"/>
  <c r="X286" i="26"/>
  <c r="AF286" i="26"/>
  <c r="AI286" i="26" s="1"/>
  <c r="R287" i="26"/>
  <c r="X287" i="26"/>
  <c r="AF287" i="26"/>
  <c r="R109" i="26"/>
  <c r="X109" i="26"/>
  <c r="AF109" i="26"/>
  <c r="AH109" i="26" s="1"/>
  <c r="O109" i="26" s="1"/>
  <c r="R288" i="26"/>
  <c r="X288" i="26"/>
  <c r="AF288" i="26"/>
  <c r="R289" i="26"/>
  <c r="X289" i="26"/>
  <c r="AA289" i="26" s="1"/>
  <c r="AF289" i="26"/>
  <c r="R705" i="26"/>
  <c r="X705" i="26"/>
  <c r="AF705" i="26"/>
  <c r="R475" i="26"/>
  <c r="X475" i="26"/>
  <c r="AF475" i="26"/>
  <c r="R290" i="26"/>
  <c r="X290" i="26"/>
  <c r="Y290" i="26" s="1"/>
  <c r="Z290" i="26" s="1"/>
  <c r="L290" i="26" s="1"/>
  <c r="AF290" i="26"/>
  <c r="R447" i="26"/>
  <c r="X447" i="26"/>
  <c r="AF447" i="26"/>
  <c r="R706" i="26"/>
  <c r="X706" i="26"/>
  <c r="AF706" i="26"/>
  <c r="R448" i="26"/>
  <c r="X448" i="26"/>
  <c r="Y448" i="26" s="1"/>
  <c r="AF448" i="26"/>
  <c r="AI448" i="26" s="1"/>
  <c r="R291" i="26"/>
  <c r="X291" i="26"/>
  <c r="Y291" i="26" s="1"/>
  <c r="AF291" i="26"/>
  <c r="AG291" i="26" s="1"/>
  <c r="R673" i="26"/>
  <c r="X673" i="26"/>
  <c r="AF673" i="26"/>
  <c r="R146" i="26"/>
  <c r="X146" i="26"/>
  <c r="AF146" i="26"/>
  <c r="AJ146" i="26" s="1"/>
  <c r="N146" i="26" s="1"/>
  <c r="R110" i="26"/>
  <c r="X110" i="26"/>
  <c r="Y110" i="26" s="1"/>
  <c r="AF110" i="26"/>
  <c r="AI110" i="26" s="1"/>
  <c r="R816" i="26"/>
  <c r="X816" i="26"/>
  <c r="AF816" i="26"/>
  <c r="AI816" i="26" s="1"/>
  <c r="R93" i="26"/>
  <c r="X93" i="26"/>
  <c r="AF93" i="26"/>
  <c r="R292" i="26"/>
  <c r="X292" i="26"/>
  <c r="AA292" i="26" s="1"/>
  <c r="AF292" i="26"/>
  <c r="AI292" i="26" s="1"/>
  <c r="AJ292" i="26" s="1"/>
  <c r="N292" i="26" s="1"/>
  <c r="R293" i="26"/>
  <c r="X293" i="26"/>
  <c r="AF293" i="26"/>
  <c r="AK293" i="26" s="1"/>
  <c r="R294" i="26"/>
  <c r="X294" i="26"/>
  <c r="AF294" i="26"/>
  <c r="AK294" i="26" s="1"/>
  <c r="R295" i="26"/>
  <c r="X295" i="26"/>
  <c r="AF295" i="26"/>
  <c r="AJ295" i="26" s="1"/>
  <c r="N295" i="26" s="1"/>
  <c r="R416" i="26"/>
  <c r="X416" i="26"/>
  <c r="AA416" i="26" s="1"/>
  <c r="AF416" i="26"/>
  <c r="AK416" i="26" s="1"/>
  <c r="R296" i="26"/>
  <c r="X296" i="26"/>
  <c r="AD296" i="26" s="1"/>
  <c r="AF296" i="26"/>
  <c r="AM296" i="26" s="1"/>
  <c r="R297" i="26"/>
  <c r="X297" i="26"/>
  <c r="AF297" i="26"/>
  <c r="AM297" i="26" s="1"/>
  <c r="R237" i="26"/>
  <c r="X237" i="26"/>
  <c r="Y237" i="26" s="1"/>
  <c r="Z237" i="26" s="1"/>
  <c r="L237" i="26" s="1"/>
  <c r="AF237" i="26"/>
  <c r="AM237" i="26" s="1"/>
  <c r="R298" i="26"/>
  <c r="X298" i="26"/>
  <c r="AF298" i="26"/>
  <c r="AH298" i="26" s="1"/>
  <c r="O298" i="26" s="1"/>
  <c r="R859" i="26"/>
  <c r="X859" i="26"/>
  <c r="AA859" i="26" s="1"/>
  <c r="AF859" i="26"/>
  <c r="R128" i="26"/>
  <c r="X128" i="26"/>
  <c r="Y128" i="26" s="1"/>
  <c r="AF128" i="26"/>
  <c r="AG128" i="26" s="1"/>
  <c r="R607" i="26"/>
  <c r="X607" i="26"/>
  <c r="AF607" i="26"/>
  <c r="R244" i="26"/>
  <c r="X244" i="26"/>
  <c r="Y244" i="26" s="1"/>
  <c r="AF244" i="26"/>
  <c r="R860" i="26"/>
  <c r="X860" i="26"/>
  <c r="AF860" i="26"/>
  <c r="AK860" i="26" s="1"/>
  <c r="R861" i="26"/>
  <c r="X861" i="26"/>
  <c r="AF861" i="26"/>
  <c r="AG861" i="26" s="1"/>
  <c r="R449" i="26"/>
  <c r="X449" i="26"/>
  <c r="Y449" i="26" s="1"/>
  <c r="AF449" i="26"/>
  <c r="R8" i="26"/>
  <c r="X8" i="26"/>
  <c r="AA8" i="26" s="1"/>
  <c r="AF8" i="26"/>
  <c r="R862" i="26"/>
  <c r="X862" i="26"/>
  <c r="AA862" i="26" s="1"/>
  <c r="AF862" i="26"/>
  <c r="AG862" i="26" s="1"/>
  <c r="R9" i="26"/>
  <c r="X9" i="26"/>
  <c r="Y9" i="26" s="1"/>
  <c r="AF9" i="26"/>
  <c r="AI9" i="26" s="1"/>
  <c r="R608" i="26"/>
  <c r="X608" i="26"/>
  <c r="Y608" i="26" s="1"/>
  <c r="Z608" i="26" s="1"/>
  <c r="L608" i="26" s="1"/>
  <c r="AF608" i="26"/>
  <c r="R21" i="26"/>
  <c r="X21" i="26"/>
  <c r="AA21" i="26" s="1"/>
  <c r="AB21" i="26" s="1"/>
  <c r="K21" i="26" s="1"/>
  <c r="AF21" i="26"/>
  <c r="AK21" i="26" s="1"/>
  <c r="R829" i="26"/>
  <c r="X829" i="26"/>
  <c r="AF829" i="26"/>
  <c r="AM829" i="26" s="1"/>
  <c r="R129" i="26"/>
  <c r="X129" i="26"/>
  <c r="AA129" i="26" s="1"/>
  <c r="AF129" i="26"/>
  <c r="AJ129" i="26" s="1"/>
  <c r="N129" i="26" s="1"/>
  <c r="R743" i="26"/>
  <c r="X743" i="26"/>
  <c r="AF743" i="26"/>
  <c r="R19" i="26"/>
  <c r="X19" i="26"/>
  <c r="Y19" i="26" s="1"/>
  <c r="AF19" i="26"/>
  <c r="R744" i="26"/>
  <c r="X744" i="26"/>
  <c r="AF744" i="26"/>
  <c r="AG744" i="26" s="1"/>
  <c r="R668" i="26"/>
  <c r="X668" i="26"/>
  <c r="AA668" i="26" s="1"/>
  <c r="AB668" i="26" s="1"/>
  <c r="K668" i="26" s="1"/>
  <c r="AF668" i="26"/>
  <c r="R200" i="26"/>
  <c r="X200" i="26"/>
  <c r="AF200" i="26"/>
  <c r="AK200" i="26" s="1"/>
  <c r="R299" i="26"/>
  <c r="X299" i="26"/>
  <c r="AA299" i="26" s="1"/>
  <c r="AF299" i="26"/>
  <c r="AK299" i="26" s="1"/>
  <c r="R300" i="26"/>
  <c r="X300" i="26"/>
  <c r="AF300" i="26"/>
  <c r="AL300" i="26" s="1"/>
  <c r="R476" i="26"/>
  <c r="X476" i="26"/>
  <c r="AF476" i="26"/>
  <c r="AG476" i="26" s="1"/>
  <c r="R732" i="26"/>
  <c r="X732" i="26"/>
  <c r="Y732" i="26" s="1"/>
  <c r="Z732" i="26" s="1"/>
  <c r="L732" i="26" s="1"/>
  <c r="AF732" i="26"/>
  <c r="R674" i="26"/>
  <c r="X674" i="26"/>
  <c r="AF674" i="26"/>
  <c r="R254" i="26"/>
  <c r="X254" i="26"/>
  <c r="Y254" i="26" s="1"/>
  <c r="AF254" i="26"/>
  <c r="R255" i="26"/>
  <c r="X255" i="26"/>
  <c r="Y255" i="26" s="1"/>
  <c r="Z255" i="26" s="1"/>
  <c r="L255" i="26" s="1"/>
  <c r="AF255" i="26"/>
  <c r="R301" i="26"/>
  <c r="X301" i="26"/>
  <c r="AF301" i="26"/>
  <c r="R485" i="26"/>
  <c r="X485" i="26"/>
  <c r="AF485" i="26"/>
  <c r="R417" i="26"/>
  <c r="X417" i="26"/>
  <c r="AA417" i="26" s="1"/>
  <c r="AF417" i="26"/>
  <c r="AJ417" i="26" s="1"/>
  <c r="N417" i="26" s="1"/>
  <c r="R609" i="26"/>
  <c r="X609" i="26"/>
  <c r="AF609" i="26"/>
  <c r="AG609" i="26" s="1"/>
  <c r="R477" i="26"/>
  <c r="X477" i="26"/>
  <c r="Y477" i="26" s="1"/>
  <c r="AF477" i="26"/>
  <c r="AL477" i="26" s="1"/>
  <c r="R130" i="26"/>
  <c r="X130" i="26"/>
  <c r="Y130" i="26" s="1"/>
  <c r="Z130" i="26" s="1"/>
  <c r="L130" i="26" s="1"/>
  <c r="AF130" i="26"/>
  <c r="AL130" i="26" s="1"/>
  <c r="R809" i="26"/>
  <c r="X809" i="26"/>
  <c r="AF809" i="26"/>
  <c r="AH809" i="26" s="1"/>
  <c r="O809" i="26" s="1"/>
  <c r="R610" i="26"/>
  <c r="X610" i="26"/>
  <c r="AF610" i="26"/>
  <c r="AG610" i="26" s="1"/>
  <c r="R675" i="26"/>
  <c r="X675" i="26"/>
  <c r="AF675" i="26"/>
  <c r="R40" i="26"/>
  <c r="X40" i="26"/>
  <c r="Y40" i="26" s="1"/>
  <c r="AF40" i="26"/>
  <c r="AL40" i="26" s="1"/>
  <c r="R676" i="26"/>
  <c r="X676" i="26"/>
  <c r="Y676" i="26" s="1"/>
  <c r="AF676" i="26"/>
  <c r="R519" i="26"/>
  <c r="X519" i="26"/>
  <c r="AA519" i="26" s="1"/>
  <c r="AF519" i="26"/>
  <c r="R611" i="26"/>
  <c r="X611" i="26"/>
  <c r="AF611" i="26"/>
  <c r="R302" i="26"/>
  <c r="X302" i="26"/>
  <c r="AF302" i="26"/>
  <c r="R303" i="26"/>
  <c r="X303" i="26"/>
  <c r="Y303" i="26" s="1"/>
  <c r="AF303" i="26"/>
  <c r="AH303" i="26" s="1"/>
  <c r="O303" i="26" s="1"/>
  <c r="R304" i="26"/>
  <c r="X304" i="26"/>
  <c r="AA304" i="26" s="1"/>
  <c r="AF304" i="26"/>
  <c r="AG304" i="26" s="1"/>
  <c r="R612" i="26"/>
  <c r="X612" i="26"/>
  <c r="AA612" i="26" s="1"/>
  <c r="AF612" i="26"/>
  <c r="AI612" i="26" s="1"/>
  <c r="R677" i="26"/>
  <c r="X677" i="26"/>
  <c r="AF677" i="26"/>
  <c r="AH677" i="26" s="1"/>
  <c r="O677" i="26" s="1"/>
  <c r="R613" i="26"/>
  <c r="X613" i="26"/>
  <c r="AA613" i="26" s="1"/>
  <c r="AB613" i="26" s="1"/>
  <c r="K613" i="26" s="1"/>
  <c r="AF613" i="26"/>
  <c r="AG613" i="26" s="1"/>
  <c r="R614" i="26"/>
  <c r="X614" i="26"/>
  <c r="AA614" i="26" s="1"/>
  <c r="AF614" i="26"/>
  <c r="R520" i="26"/>
  <c r="X520" i="26"/>
  <c r="AA520" i="26" s="1"/>
  <c r="AF520" i="26"/>
  <c r="R802" i="26"/>
  <c r="X802" i="26"/>
  <c r="AF802" i="26"/>
  <c r="R615" i="26"/>
  <c r="X615" i="26"/>
  <c r="AA615" i="26" s="1"/>
  <c r="AF615" i="26"/>
  <c r="AL615" i="26" s="1"/>
  <c r="R694" i="26"/>
  <c r="X694" i="26"/>
  <c r="AF694" i="26"/>
  <c r="R678" i="26"/>
  <c r="X678" i="26"/>
  <c r="AA678" i="26" s="1"/>
  <c r="AF678" i="26"/>
  <c r="AK678" i="26" s="1"/>
  <c r="R616" i="26"/>
  <c r="X616" i="26"/>
  <c r="AA616" i="26" s="1"/>
  <c r="AF616" i="26"/>
  <c r="AI616" i="26" s="1"/>
  <c r="R617" i="26"/>
  <c r="X617" i="26"/>
  <c r="AF617" i="26"/>
  <c r="AG617" i="26" s="1"/>
  <c r="R478" i="26"/>
  <c r="X478" i="26"/>
  <c r="AF478" i="26"/>
  <c r="AL478" i="26" s="1"/>
  <c r="R162" i="26"/>
  <c r="X162" i="26"/>
  <c r="AA162" i="26" s="1"/>
  <c r="AF162" i="26"/>
  <c r="AM162" i="26" s="1"/>
  <c r="R163" i="26"/>
  <c r="X163" i="26"/>
  <c r="AF163" i="26"/>
  <c r="AH163" i="26" s="1"/>
  <c r="O163" i="26" s="1"/>
  <c r="R305" i="26"/>
  <c r="X305" i="26"/>
  <c r="AF305" i="26"/>
  <c r="AM305" i="26" s="1"/>
  <c r="R479" i="26"/>
  <c r="X479" i="26"/>
  <c r="Y479" i="26" s="1"/>
  <c r="AF479" i="26"/>
  <c r="AI479" i="26" s="1"/>
  <c r="R22" i="26"/>
  <c r="X22" i="26"/>
  <c r="AF22" i="26"/>
  <c r="AI22" i="26" s="1"/>
  <c r="R812" i="26"/>
  <c r="X812" i="26"/>
  <c r="AA812" i="26" s="1"/>
  <c r="AF812" i="26"/>
  <c r="AJ812" i="26" s="1"/>
  <c r="N812" i="26" s="1"/>
  <c r="R29" i="26"/>
  <c r="X29" i="26"/>
  <c r="AF29" i="26"/>
  <c r="AI29" i="26" s="1"/>
  <c r="R760" i="26"/>
  <c r="X760" i="26"/>
  <c r="AA760" i="26" s="1"/>
  <c r="AF760" i="26"/>
  <c r="AG760" i="26" s="1"/>
  <c r="AH760" i="26" s="1"/>
  <c r="O760" i="26" s="1"/>
  <c r="R761" i="26"/>
  <c r="X761" i="26"/>
  <c r="AA761" i="26" s="1"/>
  <c r="AF761" i="26"/>
  <c r="AG761" i="26" s="1"/>
  <c r="R201" i="26"/>
  <c r="X201" i="26"/>
  <c r="AF201" i="26"/>
  <c r="R202" i="26"/>
  <c r="X202" i="26"/>
  <c r="AF202" i="26"/>
  <c r="AI202" i="26" s="1"/>
  <c r="R788" i="26"/>
  <c r="X788" i="26"/>
  <c r="AF788" i="26"/>
  <c r="AG788" i="26" s="1"/>
  <c r="R203" i="26"/>
  <c r="X203" i="26"/>
  <c r="Y203" i="26" s="1"/>
  <c r="AF203" i="26"/>
  <c r="AH203" i="26" s="1"/>
  <c r="O203" i="26" s="1"/>
  <c r="R204" i="26"/>
  <c r="X204" i="26"/>
  <c r="AF204" i="26"/>
  <c r="AI204" i="26" s="1"/>
  <c r="R205" i="26"/>
  <c r="X205" i="26"/>
  <c r="AA205" i="26" s="1"/>
  <c r="AF205" i="26"/>
  <c r="AI205" i="26" s="1"/>
  <c r="R814" i="26"/>
  <c r="X814" i="26"/>
  <c r="Y814" i="26" s="1"/>
  <c r="AF814" i="26"/>
  <c r="R135" i="26"/>
  <c r="X135" i="26"/>
  <c r="AF135" i="26"/>
  <c r="R618" i="26"/>
  <c r="X618" i="26"/>
  <c r="AF618" i="26"/>
  <c r="R385" i="26"/>
  <c r="X385" i="26"/>
  <c r="Y385" i="26" s="1"/>
  <c r="AF385" i="26"/>
  <c r="AI385" i="26" s="1"/>
  <c r="AJ385" i="26" s="1"/>
  <c r="N385" i="26" s="1"/>
  <c r="R695" i="26"/>
  <c r="X695" i="26"/>
  <c r="Y695" i="26" s="1"/>
  <c r="AF695" i="26"/>
  <c r="R306" i="26"/>
  <c r="X306" i="26"/>
  <c r="AF306" i="26"/>
  <c r="R260" i="26"/>
  <c r="X260" i="26"/>
  <c r="Y260" i="26" s="1"/>
  <c r="Z260" i="26" s="1"/>
  <c r="L260" i="26" s="1"/>
  <c r="AF260" i="26"/>
  <c r="AI260" i="26" s="1"/>
  <c r="R803" i="26"/>
  <c r="X803" i="26"/>
  <c r="AF803" i="26"/>
  <c r="AI803" i="26" s="1"/>
  <c r="R619" i="26"/>
  <c r="X619" i="26"/>
  <c r="Y619" i="26" s="1"/>
  <c r="Z619" i="26" s="1"/>
  <c r="L619" i="26" s="1"/>
  <c r="AF619" i="26"/>
  <c r="AI619" i="26" s="1"/>
  <c r="R733" i="26"/>
  <c r="X733" i="26"/>
  <c r="AF733" i="26"/>
  <c r="R10" i="26"/>
  <c r="X10" i="26"/>
  <c r="AF10" i="26"/>
  <c r="AI10" i="26" s="1"/>
  <c r="R49" i="26"/>
  <c r="X49" i="26"/>
  <c r="AF49" i="26"/>
  <c r="AM49" i="26" s="1"/>
  <c r="R307" i="26"/>
  <c r="X307" i="26"/>
  <c r="AA307" i="26" s="1"/>
  <c r="AF307" i="26"/>
  <c r="AI307" i="26" s="1"/>
  <c r="R221" i="26"/>
  <c r="X221" i="26"/>
  <c r="AA221" i="26" s="1"/>
  <c r="AF221" i="26"/>
  <c r="AJ221" i="26" s="1"/>
  <c r="N221" i="26" s="1"/>
  <c r="R261" i="26"/>
  <c r="X261" i="26"/>
  <c r="AF261" i="26"/>
  <c r="R399" i="26"/>
  <c r="X399" i="26"/>
  <c r="Y399" i="26" s="1"/>
  <c r="Z399" i="26" s="1"/>
  <c r="L399" i="26" s="1"/>
  <c r="AF399" i="26"/>
  <c r="R386" i="26"/>
  <c r="X386" i="26"/>
  <c r="AA386" i="26" s="1"/>
  <c r="AF386" i="26"/>
  <c r="R418" i="26"/>
  <c r="X418" i="26"/>
  <c r="Z418" i="26" s="1"/>
  <c r="L418" i="26" s="1"/>
  <c r="AF418" i="26"/>
  <c r="R465" i="26"/>
  <c r="X465" i="26"/>
  <c r="AF465" i="26"/>
  <c r="AM465" i="26" s="1"/>
  <c r="R466" i="26"/>
  <c r="X466" i="26"/>
  <c r="AF466" i="26"/>
  <c r="AM466" i="26" s="1"/>
  <c r="R679" i="26"/>
  <c r="X679" i="26"/>
  <c r="AF679" i="26"/>
  <c r="AJ679" i="26" s="1"/>
  <c r="N679" i="26" s="1"/>
  <c r="R23" i="26"/>
  <c r="X23" i="26"/>
  <c r="AF23" i="26"/>
  <c r="AM23" i="26" s="1"/>
  <c r="R24" i="26"/>
  <c r="X24" i="26"/>
  <c r="AF24" i="26"/>
  <c r="R25" i="26"/>
  <c r="X25" i="26"/>
  <c r="AA25" i="26" s="1"/>
  <c r="AF25" i="26"/>
  <c r="AH25" i="26" s="1"/>
  <c r="O25" i="26" s="1"/>
  <c r="R419" i="26"/>
  <c r="X419" i="26"/>
  <c r="AF419" i="26"/>
  <c r="AH419" i="26" s="1"/>
  <c r="O419" i="26" s="1"/>
  <c r="R308" i="26"/>
  <c r="X308" i="26"/>
  <c r="AF308" i="26"/>
  <c r="AI308" i="26" s="1"/>
  <c r="R309" i="26"/>
  <c r="X309" i="26"/>
  <c r="AF309" i="26"/>
  <c r="AH309" i="26" s="1"/>
  <c r="O309" i="26" s="1"/>
  <c r="R521" i="26"/>
  <c r="X521" i="26"/>
  <c r="AF521" i="26"/>
  <c r="AI521" i="26" s="1"/>
  <c r="R496" i="26"/>
  <c r="X496" i="26"/>
  <c r="AF496" i="26"/>
  <c r="R480" i="26"/>
  <c r="X480" i="26"/>
  <c r="AF480" i="26"/>
  <c r="R620" i="26"/>
  <c r="X620" i="26"/>
  <c r="Y620" i="26" s="1"/>
  <c r="AF620" i="26"/>
  <c r="AI620" i="26" s="1"/>
  <c r="R522" i="26"/>
  <c r="X522" i="26"/>
  <c r="AF522" i="26"/>
  <c r="R696" i="26"/>
  <c r="X696" i="26"/>
  <c r="AA696" i="26" s="1"/>
  <c r="AC696" i="26" s="1"/>
  <c r="AF696" i="26"/>
  <c r="AM696" i="26" s="1"/>
  <c r="R621" i="26"/>
  <c r="X621" i="26"/>
  <c r="Y621" i="26" s="1"/>
  <c r="AF621" i="26"/>
  <c r="R622" i="26"/>
  <c r="X622" i="26"/>
  <c r="AF622" i="26"/>
  <c r="AI622" i="26" s="1"/>
  <c r="R670" i="26"/>
  <c r="X670" i="26"/>
  <c r="AF670" i="26"/>
  <c r="AI670" i="26" s="1"/>
  <c r="R623" i="26"/>
  <c r="X623" i="26"/>
  <c r="Y623" i="26" s="1"/>
  <c r="AF623" i="26"/>
  <c r="AH623" i="26" s="1"/>
  <c r="O623" i="26" s="1"/>
  <c r="R624" i="26"/>
  <c r="X624" i="26"/>
  <c r="Y624" i="26" s="1"/>
  <c r="Z624" i="26" s="1"/>
  <c r="L624" i="26" s="1"/>
  <c r="AF624" i="26"/>
  <c r="AI624" i="26" s="1"/>
  <c r="R855" i="26"/>
  <c r="X855" i="26"/>
  <c r="AF855" i="26"/>
  <c r="AJ855" i="26" s="1"/>
  <c r="N855" i="26" s="1"/>
  <c r="R247" i="26"/>
  <c r="X247" i="26"/>
  <c r="AF247" i="26"/>
  <c r="R420" i="26"/>
  <c r="X420" i="26"/>
  <c r="AF420" i="26"/>
  <c r="R553" i="26"/>
  <c r="X553" i="26"/>
  <c r="Y553" i="26" s="1"/>
  <c r="Z553" i="26" s="1"/>
  <c r="L553" i="26" s="1"/>
  <c r="AF553" i="26"/>
  <c r="R164" i="26"/>
  <c r="X164" i="26"/>
  <c r="AF164" i="26"/>
  <c r="AJ164" i="26" s="1"/>
  <c r="N164" i="26" s="1"/>
  <c r="R165" i="26"/>
  <c r="X165" i="26"/>
  <c r="Y165" i="26" s="1"/>
  <c r="Z165" i="26" s="1"/>
  <c r="L165" i="26" s="1"/>
  <c r="AF165" i="26"/>
  <c r="R166" i="26"/>
  <c r="X166" i="26"/>
  <c r="AF166" i="26"/>
  <c r="R625" i="26"/>
  <c r="X625" i="26"/>
  <c r="Y625" i="26" s="1"/>
  <c r="AF625" i="26"/>
  <c r="AG625" i="26" s="1"/>
  <c r="R269" i="26"/>
  <c r="X269" i="26"/>
  <c r="AF269" i="26"/>
  <c r="AJ269" i="26" s="1"/>
  <c r="N269" i="26" s="1"/>
  <c r="R626" i="26"/>
  <c r="X626" i="26"/>
  <c r="AA626" i="26" s="1"/>
  <c r="AF626" i="26"/>
  <c r="R467" i="26"/>
  <c r="X467" i="26"/>
  <c r="AF467" i="26"/>
  <c r="AM467" i="26" s="1"/>
  <c r="R468" i="26"/>
  <c r="X468" i="26"/>
  <c r="AC468" i="26" s="1"/>
  <c r="AF468" i="26"/>
  <c r="R627" i="26"/>
  <c r="X627" i="26"/>
  <c r="AA627" i="26" s="1"/>
  <c r="AF627" i="26"/>
  <c r="AG627" i="26" s="1"/>
  <c r="R680" i="26"/>
  <c r="X680" i="26"/>
  <c r="AA680" i="26" s="1"/>
  <c r="AF680" i="26"/>
  <c r="R523" i="26"/>
  <c r="X523" i="26"/>
  <c r="Y523" i="26" s="1"/>
  <c r="AF523" i="26"/>
  <c r="R43" i="26"/>
  <c r="X43" i="26"/>
  <c r="AA43" i="26" s="1"/>
  <c r="AF43" i="26"/>
  <c r="R30" i="26"/>
  <c r="X30" i="26"/>
  <c r="AA30" i="26" s="1"/>
  <c r="AF30" i="26"/>
  <c r="AL30" i="26" s="1"/>
  <c r="R31" i="26"/>
  <c r="X31" i="26"/>
  <c r="AA31" i="26" s="1"/>
  <c r="AF31" i="26"/>
  <c r="R167" i="26"/>
  <c r="X167" i="26"/>
  <c r="AF167" i="26"/>
  <c r="AG167" i="26" s="1"/>
  <c r="AH167" i="26" s="1"/>
  <c r="O167" i="26" s="1"/>
  <c r="R469" i="26"/>
  <c r="X469" i="26"/>
  <c r="Y469" i="26" s="1"/>
  <c r="AF469" i="26"/>
  <c r="AM469" i="26" s="1"/>
  <c r="R454" i="26"/>
  <c r="X454" i="26"/>
  <c r="Y454" i="26" s="1"/>
  <c r="AF454" i="26"/>
  <c r="AM454" i="26" s="1"/>
  <c r="R470" i="26"/>
  <c r="X470" i="26"/>
  <c r="AF470" i="26"/>
  <c r="R471" i="26"/>
  <c r="X471" i="26"/>
  <c r="AF471" i="26"/>
  <c r="AG471" i="26" s="1"/>
  <c r="R697" i="26"/>
  <c r="X697" i="26"/>
  <c r="AF697" i="26"/>
  <c r="AL697" i="26" s="1"/>
  <c r="R472" i="26"/>
  <c r="X472" i="26"/>
  <c r="AF472" i="26"/>
  <c r="R452" i="26"/>
  <c r="X452" i="26"/>
  <c r="AF452" i="26"/>
  <c r="AH452" i="26" s="1"/>
  <c r="O452" i="26" s="1"/>
  <c r="R453" i="26"/>
  <c r="X453" i="26"/>
  <c r="AC453" i="26" s="1"/>
  <c r="AF453" i="26"/>
  <c r="R698" i="26"/>
  <c r="X698" i="26"/>
  <c r="AA698" i="26" s="1"/>
  <c r="AF698" i="26"/>
  <c r="R421" i="26"/>
  <c r="X421" i="26"/>
  <c r="AF421" i="26"/>
  <c r="R111" i="26"/>
  <c r="X111" i="26"/>
  <c r="AA111" i="26" s="1"/>
  <c r="AF111" i="26"/>
  <c r="AG111" i="26" s="1"/>
  <c r="R681" i="26"/>
  <c r="X681" i="26"/>
  <c r="Y681" i="26" s="1"/>
  <c r="AF681" i="26"/>
  <c r="AG681" i="26" s="1"/>
  <c r="R682" i="26"/>
  <c r="X682" i="26"/>
  <c r="Y682" i="26" s="1"/>
  <c r="Z682" i="26" s="1"/>
  <c r="L682" i="26" s="1"/>
  <c r="AF682" i="26"/>
  <c r="R112" i="26"/>
  <c r="X112" i="26"/>
  <c r="AF112" i="26"/>
  <c r="AG112" i="26" s="1"/>
  <c r="R113" i="26"/>
  <c r="X113" i="26"/>
  <c r="Y113" i="26" s="1"/>
  <c r="Z113" i="26" s="1"/>
  <c r="L113" i="26" s="1"/>
  <c r="AF113" i="26"/>
  <c r="AI113" i="26" s="1"/>
  <c r="R26" i="26"/>
  <c r="X26" i="26"/>
  <c r="AA26" i="26" s="1"/>
  <c r="AF26" i="26"/>
  <c r="AJ26" i="26" s="1"/>
  <c r="N26" i="26" s="1"/>
  <c r="R683" i="26"/>
  <c r="X683" i="26"/>
  <c r="Y683" i="26" s="1"/>
  <c r="AF683" i="26"/>
  <c r="R684" i="26"/>
  <c r="X684" i="26"/>
  <c r="AF684" i="26"/>
  <c r="AG684" i="26" s="1"/>
  <c r="R422" i="26"/>
  <c r="X422" i="26"/>
  <c r="Y422" i="26" s="1"/>
  <c r="AF422" i="26"/>
  <c r="AI422" i="26" s="1"/>
  <c r="R858" i="26"/>
  <c r="X858" i="26"/>
  <c r="AA858" i="26" s="1"/>
  <c r="AF858" i="26"/>
  <c r="AI858" i="26" s="1"/>
  <c r="R114" i="26"/>
  <c r="X114" i="26"/>
  <c r="AF114" i="26"/>
  <c r="R423" i="26"/>
  <c r="X423" i="26"/>
  <c r="Y423" i="26" s="1"/>
  <c r="AF423" i="26"/>
  <c r="R268" i="26"/>
  <c r="X268" i="26"/>
  <c r="AF268" i="26"/>
  <c r="R628" i="26"/>
  <c r="X628" i="26"/>
  <c r="AF628" i="26"/>
  <c r="AI628" i="26" s="1"/>
  <c r="AJ628" i="26" s="1"/>
  <c r="N628" i="26" s="1"/>
  <c r="R669" i="26"/>
  <c r="X669" i="26"/>
  <c r="Y669" i="26" s="1"/>
  <c r="Z669" i="26" s="1"/>
  <c r="L669" i="26" s="1"/>
  <c r="AF669" i="26"/>
  <c r="R94" i="26"/>
  <c r="X94" i="26"/>
  <c r="AF94" i="26"/>
  <c r="AI94" i="26" s="1"/>
  <c r="R140" i="26"/>
  <c r="X140" i="26"/>
  <c r="AC140" i="26" s="1"/>
  <c r="AF140" i="26"/>
  <c r="R826" i="26"/>
  <c r="X826" i="26"/>
  <c r="AF826" i="26"/>
  <c r="AK826" i="26" s="1"/>
  <c r="R810" i="26"/>
  <c r="X810" i="26"/>
  <c r="AF810" i="26"/>
  <c r="AJ810" i="26" s="1"/>
  <c r="N810" i="26" s="1"/>
  <c r="R524" i="26"/>
  <c r="X524" i="26"/>
  <c r="AF524" i="26"/>
  <c r="AJ524" i="26" s="1"/>
  <c r="N524" i="26" s="1"/>
  <c r="R629" i="26"/>
  <c r="X629" i="26"/>
  <c r="Y629" i="26" s="1"/>
  <c r="AF629" i="26"/>
  <c r="AG629" i="26" s="1"/>
  <c r="R11" i="26"/>
  <c r="X11" i="26"/>
  <c r="AA11" i="26" s="1"/>
  <c r="AF11" i="26"/>
  <c r="R310" i="26"/>
  <c r="X310" i="26"/>
  <c r="AF310" i="26"/>
  <c r="AI310" i="26" s="1"/>
  <c r="R50" i="26"/>
  <c r="X50" i="26"/>
  <c r="AF50" i="26"/>
  <c r="AM50" i="26" s="1"/>
  <c r="R811" i="26"/>
  <c r="X811" i="26"/>
  <c r="AF811" i="26"/>
  <c r="AH811" i="26" s="1"/>
  <c r="O811" i="26" s="1"/>
  <c r="R525" i="26"/>
  <c r="X525" i="26"/>
  <c r="AF525" i="26"/>
  <c r="R168" i="26"/>
  <c r="X168" i="26"/>
  <c r="AF168" i="26"/>
  <c r="R630" i="26"/>
  <c r="X630" i="26"/>
  <c r="AF630" i="26"/>
  <c r="AH630" i="26" s="1"/>
  <c r="O630" i="26" s="1"/>
  <c r="R808" i="26"/>
  <c r="X808" i="26"/>
  <c r="AF808" i="26"/>
  <c r="AK808" i="26" s="1"/>
  <c r="R707" i="26"/>
  <c r="X707" i="26"/>
  <c r="AF707" i="26"/>
  <c r="R700" i="26"/>
  <c r="X700" i="26"/>
  <c r="AF700" i="26"/>
  <c r="R141" i="26"/>
  <c r="X141" i="26"/>
  <c r="AB141" i="26" s="1"/>
  <c r="K141" i="26" s="1"/>
  <c r="AF141" i="26"/>
  <c r="AI141" i="26" s="1"/>
  <c r="R450" i="26"/>
  <c r="X450" i="26"/>
  <c r="AF450" i="26"/>
  <c r="AI450" i="26" s="1"/>
  <c r="R451" i="26"/>
  <c r="X451" i="26"/>
  <c r="AF451" i="26"/>
  <c r="R631" i="26"/>
  <c r="X631" i="26"/>
  <c r="AF631" i="26"/>
  <c r="AG631" i="26" s="1"/>
  <c r="AH631" i="26" s="1"/>
  <c r="O631" i="26" s="1"/>
  <c r="R424" i="26"/>
  <c r="X424" i="26"/>
  <c r="Y424" i="26" s="1"/>
  <c r="AF424" i="26"/>
  <c r="R685" i="26"/>
  <c r="X685" i="26"/>
  <c r="AF685" i="26"/>
  <c r="R425" i="26"/>
  <c r="X425" i="26"/>
  <c r="Y425" i="26" s="1"/>
  <c r="AF425" i="26"/>
  <c r="AK425" i="26" s="1"/>
  <c r="R686" i="26"/>
  <c r="X686" i="26"/>
  <c r="Y686" i="26" s="1"/>
  <c r="AF686" i="26"/>
  <c r="AG686" i="26" s="1"/>
  <c r="R785" i="26"/>
  <c r="X785" i="26"/>
  <c r="AA785" i="26" s="1"/>
  <c r="AF785" i="26"/>
  <c r="AI785" i="26" s="1"/>
  <c r="R687" i="26"/>
  <c r="X687" i="26"/>
  <c r="Z687" i="26" s="1"/>
  <c r="L687" i="26" s="1"/>
  <c r="AF687" i="26"/>
  <c r="AG687" i="26" s="1"/>
  <c r="R115" i="26"/>
  <c r="X115" i="26"/>
  <c r="AA115" i="26" s="1"/>
  <c r="AF115" i="26"/>
  <c r="AG115" i="26" s="1"/>
  <c r="R238" i="26"/>
  <c r="X238" i="26"/>
  <c r="AA238" i="26" s="1"/>
  <c r="AF238" i="26"/>
  <c r="AH238" i="26" s="1"/>
  <c r="O238" i="26" s="1"/>
  <c r="R116" i="26"/>
  <c r="X116" i="26"/>
  <c r="AF116" i="26"/>
  <c r="AG116" i="26" s="1"/>
  <c r="R426" i="26"/>
  <c r="X426" i="26"/>
  <c r="Y426" i="26" s="1"/>
  <c r="AF426" i="26"/>
  <c r="R117" i="26"/>
  <c r="X117" i="26"/>
  <c r="AF117" i="26"/>
  <c r="AJ117" i="26" s="1"/>
  <c r="N117" i="26" s="1"/>
  <c r="R427" i="26"/>
  <c r="X427" i="26"/>
  <c r="AF427" i="26"/>
  <c r="AG427" i="26" s="1"/>
  <c r="R688" i="26"/>
  <c r="X688" i="26"/>
  <c r="AF688" i="26"/>
  <c r="R428" i="26"/>
  <c r="X428" i="26"/>
  <c r="AF428" i="26"/>
  <c r="AK428" i="26" s="1"/>
  <c r="R847" i="26"/>
  <c r="X847" i="26"/>
  <c r="AF847" i="26"/>
  <c r="AI847" i="26" s="1"/>
  <c r="R311" i="26"/>
  <c r="X311" i="26"/>
  <c r="AA311" i="26" s="1"/>
  <c r="AB311" i="26" s="1"/>
  <c r="K311" i="26" s="1"/>
  <c r="AF311" i="26"/>
  <c r="AI311" i="26" s="1"/>
  <c r="R51" i="26"/>
  <c r="X51" i="26"/>
  <c r="AF51" i="26"/>
  <c r="R52" i="26"/>
  <c r="X52" i="26"/>
  <c r="Y52" i="26" s="1"/>
  <c r="Z52" i="26" s="1"/>
  <c r="L52" i="26" s="1"/>
  <c r="AF52" i="26"/>
  <c r="AK52" i="26" s="1"/>
  <c r="R632" i="26"/>
  <c r="X632" i="26"/>
  <c r="AF632" i="26"/>
  <c r="AL632" i="26" s="1"/>
  <c r="R526" i="26"/>
  <c r="X526" i="26"/>
  <c r="AA526" i="26" s="1"/>
  <c r="AF526" i="26"/>
  <c r="AJ526" i="26" s="1"/>
  <c r="N526" i="26" s="1"/>
  <c r="R429" i="26"/>
  <c r="X429" i="26"/>
  <c r="AA429" i="26" s="1"/>
  <c r="AF429" i="26"/>
  <c r="AH429" i="26" s="1"/>
  <c r="O429" i="26" s="1"/>
  <c r="R633" i="26"/>
  <c r="X633" i="26"/>
  <c r="Y633" i="26" s="1"/>
  <c r="AF633" i="26"/>
  <c r="R527" i="26"/>
  <c r="X527" i="26"/>
  <c r="AA527" i="26" s="1"/>
  <c r="AF527" i="26"/>
  <c r="AH527" i="26" s="1"/>
  <c r="O527" i="26" s="1"/>
  <c r="R53" i="26"/>
  <c r="X53" i="26"/>
  <c r="Y53" i="26" s="1"/>
  <c r="Z53" i="26" s="1"/>
  <c r="L53" i="26" s="1"/>
  <c r="AF53" i="26"/>
  <c r="AI53" i="26" s="1"/>
  <c r="R54" i="26"/>
  <c r="X54" i="26"/>
  <c r="AF54" i="26"/>
  <c r="R169" i="26"/>
  <c r="X169" i="26"/>
  <c r="AA169" i="26" s="1"/>
  <c r="AF169" i="26"/>
  <c r="AG169" i="26" s="1"/>
  <c r="AH169" i="26" s="1"/>
  <c r="O169" i="26" s="1"/>
  <c r="R151" i="26"/>
  <c r="X151" i="26"/>
  <c r="Z151" i="26" s="1"/>
  <c r="L151" i="26" s="1"/>
  <c r="AF151" i="26"/>
  <c r="AI151" i="26" s="1"/>
  <c r="R528" i="26"/>
  <c r="X528" i="26"/>
  <c r="AA528" i="26" s="1"/>
  <c r="AF528" i="26"/>
  <c r="R387" i="26"/>
  <c r="X387" i="26"/>
  <c r="AF387" i="26"/>
  <c r="AI387" i="26" s="1"/>
  <c r="R708" i="26"/>
  <c r="X708" i="26"/>
  <c r="Y708" i="26" s="1"/>
  <c r="AF708" i="26"/>
  <c r="R549" i="26"/>
  <c r="X549" i="26"/>
  <c r="AF549" i="26"/>
  <c r="AI549" i="26" s="1"/>
  <c r="R634" i="26"/>
  <c r="X634" i="26"/>
  <c r="AA634" i="26" s="1"/>
  <c r="AF634" i="26"/>
  <c r="AK634" i="26" s="1"/>
  <c r="R430" i="26"/>
  <c r="X430" i="26"/>
  <c r="AF430" i="26"/>
  <c r="AG430" i="26" s="1"/>
  <c r="R95" i="26"/>
  <c r="X95" i="26"/>
  <c r="AF95" i="26"/>
  <c r="AI95" i="26" s="1"/>
  <c r="R312" i="26"/>
  <c r="X312" i="26"/>
  <c r="AF312" i="26"/>
  <c r="AJ312" i="26" s="1"/>
  <c r="N312" i="26" s="1"/>
  <c r="R762" i="26"/>
  <c r="X762" i="26"/>
  <c r="AF762" i="26"/>
  <c r="AG762" i="26" s="1"/>
  <c r="R388" i="26"/>
  <c r="X388" i="26"/>
  <c r="Y388" i="26" s="1"/>
  <c r="Z388" i="26" s="1"/>
  <c r="L388" i="26" s="1"/>
  <c r="AF388" i="26"/>
  <c r="R389" i="26"/>
  <c r="X389" i="26"/>
  <c r="AA389" i="26" s="1"/>
  <c r="AF389" i="26"/>
  <c r="R20" i="26"/>
  <c r="X20" i="26"/>
  <c r="AA20" i="26" s="1"/>
  <c r="AF20" i="26"/>
  <c r="R55" i="26"/>
  <c r="X55" i="26"/>
  <c r="AA55" i="26" s="1"/>
  <c r="AF55" i="26"/>
  <c r="AG55" i="26" s="1"/>
  <c r="R390" i="26"/>
  <c r="X390" i="26"/>
  <c r="AF390" i="26"/>
  <c r="R98" i="26"/>
  <c r="X98" i="26"/>
  <c r="Y98" i="26" s="1"/>
  <c r="AF98" i="26"/>
  <c r="AL98" i="26" s="1"/>
  <c r="R99" i="26"/>
  <c r="X99" i="26"/>
  <c r="AF99" i="26"/>
  <c r="AI99" i="26" s="1"/>
  <c r="R100" i="26"/>
  <c r="X100" i="26"/>
  <c r="Y100" i="26" s="1"/>
  <c r="AF100" i="26"/>
  <c r="R152" i="26"/>
  <c r="X152" i="26"/>
  <c r="AA152" i="26" s="1"/>
  <c r="AF152" i="26"/>
  <c r="AG152" i="26" s="1"/>
  <c r="R635" i="26"/>
  <c r="X635" i="26"/>
  <c r="Y635" i="26" s="1"/>
  <c r="Z635" i="26" s="1"/>
  <c r="L635" i="26" s="1"/>
  <c r="AF635" i="26"/>
  <c r="AI635" i="26" s="1"/>
  <c r="R391" i="26"/>
  <c r="X391" i="26"/>
  <c r="AF391" i="26"/>
  <c r="R636" i="26"/>
  <c r="X636" i="26"/>
  <c r="Y636" i="26" s="1"/>
  <c r="Z636" i="26" s="1"/>
  <c r="L636" i="26" s="1"/>
  <c r="AF636" i="26"/>
  <c r="R529" i="26"/>
  <c r="X529" i="26"/>
  <c r="Y529" i="26" s="1"/>
  <c r="AF529" i="26"/>
  <c r="AI529" i="26" s="1"/>
  <c r="R774" i="26"/>
  <c r="X774" i="26"/>
  <c r="AA774" i="26" s="1"/>
  <c r="AF774" i="26"/>
  <c r="AG774" i="26" s="1"/>
  <c r="R267" i="26"/>
  <c r="X267" i="26"/>
  <c r="AA267" i="26" s="1"/>
  <c r="AF267" i="26"/>
  <c r="R262" i="26"/>
  <c r="X262" i="26"/>
  <c r="AF262" i="26"/>
  <c r="AG262" i="26" s="1"/>
  <c r="R530" i="26"/>
  <c r="X530" i="26"/>
  <c r="AF530" i="26"/>
  <c r="AK530" i="26" s="1"/>
  <c r="R101" i="26"/>
  <c r="X101" i="26"/>
  <c r="AF101" i="26"/>
  <c r="R206" i="26"/>
  <c r="X206" i="26"/>
  <c r="Y206" i="26" s="1"/>
  <c r="Z206" i="26" s="1"/>
  <c r="L206" i="26" s="1"/>
  <c r="AF206" i="26"/>
  <c r="R824" i="26"/>
  <c r="X824" i="26"/>
  <c r="AC824" i="26" s="1"/>
  <c r="AF824" i="26"/>
  <c r="AM824" i="26" s="1"/>
  <c r="R745" i="26"/>
  <c r="X745" i="26"/>
  <c r="Y745" i="26" s="1"/>
  <c r="AF745" i="26"/>
  <c r="AJ745" i="26" s="1"/>
  <c r="N745" i="26" s="1"/>
  <c r="R531" i="26"/>
  <c r="X531" i="26"/>
  <c r="AF531" i="26"/>
  <c r="AI531" i="26" s="1"/>
  <c r="R313" i="26"/>
  <c r="X313" i="26"/>
  <c r="AF313" i="26"/>
  <c r="AL313" i="26" s="1"/>
  <c r="R561" i="26"/>
  <c r="X561" i="26"/>
  <c r="AA561" i="26" s="1"/>
  <c r="AF561" i="26"/>
  <c r="AG561" i="26" s="1"/>
  <c r="R830" i="26"/>
  <c r="X830" i="26"/>
  <c r="Z830" i="26" s="1"/>
  <c r="L830" i="26" s="1"/>
  <c r="AF830" i="26"/>
  <c r="AG830" i="26" s="1"/>
  <c r="R392" i="26"/>
  <c r="X392" i="26"/>
  <c r="AF392" i="26"/>
  <c r="R637" i="26"/>
  <c r="X637" i="26"/>
  <c r="Y637" i="26" s="1"/>
  <c r="AF637" i="26"/>
  <c r="AG637" i="26" s="1"/>
  <c r="R393" i="26"/>
  <c r="X393" i="26"/>
  <c r="AA393" i="26" s="1"/>
  <c r="AF393" i="26"/>
  <c r="AG393" i="26" s="1"/>
  <c r="R394" i="26"/>
  <c r="X394" i="26"/>
  <c r="AF394" i="26"/>
  <c r="R532" i="26"/>
  <c r="X532" i="26"/>
  <c r="AF532" i="26"/>
  <c r="AG532" i="26" s="1"/>
  <c r="R766" i="26"/>
  <c r="X766" i="26"/>
  <c r="AF766" i="26"/>
  <c r="AL766" i="26" s="1"/>
  <c r="R849" i="26"/>
  <c r="X849" i="26"/>
  <c r="AF849" i="26"/>
  <c r="AH849" i="26" s="1"/>
  <c r="O849" i="26" s="1"/>
  <c r="R638" i="26"/>
  <c r="X638" i="26"/>
  <c r="AF638" i="26"/>
  <c r="AL638" i="26" s="1"/>
  <c r="R256" i="26"/>
  <c r="X256" i="26"/>
  <c r="Z256" i="26" s="1"/>
  <c r="L256" i="26" s="1"/>
  <c r="AF256" i="26"/>
  <c r="AJ256" i="26" s="1"/>
  <c r="N256" i="26" s="1"/>
  <c r="R783" i="26"/>
  <c r="X783" i="26"/>
  <c r="AF783" i="26"/>
  <c r="R395" i="26"/>
  <c r="X395" i="26"/>
  <c r="Y395" i="26" s="1"/>
  <c r="AF395" i="26"/>
  <c r="R253" i="26"/>
  <c r="X253" i="26"/>
  <c r="Y253" i="26" s="1"/>
  <c r="Z253" i="26" s="1"/>
  <c r="L253" i="26" s="1"/>
  <c r="AF253" i="26"/>
  <c r="AJ253" i="26" s="1"/>
  <c r="N253" i="26" s="1"/>
  <c r="R314" i="26"/>
  <c r="X314" i="26"/>
  <c r="AF314" i="26"/>
  <c r="AG314" i="26" s="1"/>
  <c r="R315" i="26"/>
  <c r="X315" i="26"/>
  <c r="AF315" i="26"/>
  <c r="R473" i="26"/>
  <c r="X473" i="26"/>
  <c r="Y473" i="26" s="1"/>
  <c r="AF473" i="26"/>
  <c r="AG473" i="26" s="1"/>
  <c r="R831" i="26"/>
  <c r="X831" i="26"/>
  <c r="AF831" i="26"/>
  <c r="AG831" i="26" s="1"/>
  <c r="R170" i="26"/>
  <c r="X170" i="26"/>
  <c r="AF170" i="26"/>
  <c r="R639" i="26"/>
  <c r="X639" i="26"/>
  <c r="AF639" i="26"/>
  <c r="AI639" i="26" s="1"/>
  <c r="R56" i="26"/>
  <c r="X56" i="26"/>
  <c r="AF56" i="26"/>
  <c r="R57" i="26"/>
  <c r="X57" i="26"/>
  <c r="Y57" i="26" s="1"/>
  <c r="AF57" i="26"/>
  <c r="R820" i="26"/>
  <c r="X820" i="26"/>
  <c r="Y820" i="26" s="1"/>
  <c r="AF820" i="26"/>
  <c r="R533" i="26"/>
  <c r="X533" i="26"/>
  <c r="AF533" i="26"/>
  <c r="R316" i="26"/>
  <c r="X316" i="26"/>
  <c r="AF316" i="26"/>
  <c r="R96" i="26"/>
  <c r="X96" i="26"/>
  <c r="AF96" i="26"/>
  <c r="AI96" i="26" s="1"/>
  <c r="R171" i="26"/>
  <c r="X171" i="26"/>
  <c r="AA171" i="26" s="1"/>
  <c r="AF171" i="26"/>
  <c r="AH171" i="26" s="1"/>
  <c r="O171" i="26" s="1"/>
  <c r="R789" i="26"/>
  <c r="X789" i="26"/>
  <c r="AB789" i="26" s="1"/>
  <c r="K789" i="26" s="1"/>
  <c r="AF789" i="26"/>
  <c r="R431" i="26"/>
  <c r="X431" i="26"/>
  <c r="Y431" i="26" s="1"/>
  <c r="AF431" i="26"/>
  <c r="R317" i="26"/>
  <c r="X317" i="26"/>
  <c r="AA317" i="26" s="1"/>
  <c r="AF317" i="26"/>
  <c r="R534" i="26"/>
  <c r="X534" i="26"/>
  <c r="AF534" i="26"/>
  <c r="AJ534" i="26" s="1"/>
  <c r="N534" i="26" s="1"/>
  <c r="R790" i="26"/>
  <c r="X790" i="26"/>
  <c r="AA790" i="26" s="1"/>
  <c r="AB790" i="26" s="1"/>
  <c r="K790" i="26" s="1"/>
  <c r="AF790" i="26"/>
  <c r="R850" i="26"/>
  <c r="X850" i="26"/>
  <c r="Z850" i="26" s="1"/>
  <c r="L850" i="26" s="1"/>
  <c r="AF850" i="26"/>
  <c r="AH850" i="26" s="1"/>
  <c r="O850" i="26" s="1"/>
  <c r="R554" i="26"/>
  <c r="X554" i="26"/>
  <c r="AF554" i="26"/>
  <c r="AJ554" i="26" s="1"/>
  <c r="N554" i="26" s="1"/>
  <c r="R640" i="26"/>
  <c r="X640" i="26"/>
  <c r="Y640" i="26" s="1"/>
  <c r="AF640" i="26"/>
  <c r="AG640" i="26" s="1"/>
  <c r="R58" i="26"/>
  <c r="X58" i="26"/>
  <c r="AA58" i="26" s="1"/>
  <c r="AF58" i="26"/>
  <c r="R265" i="26"/>
  <c r="X265" i="26"/>
  <c r="AA265" i="26" s="1"/>
  <c r="AF265" i="26"/>
  <c r="R490" i="26"/>
  <c r="X490" i="26"/>
  <c r="AF490" i="26"/>
  <c r="AG490" i="26" s="1"/>
  <c r="R821" i="26"/>
  <c r="X821" i="26"/>
  <c r="AF821" i="26"/>
  <c r="R822" i="26"/>
  <c r="X822" i="26"/>
  <c r="Y822" i="26" s="1"/>
  <c r="AF822" i="26"/>
  <c r="AJ822" i="26" s="1"/>
  <c r="N822" i="26" s="1"/>
  <c r="R132" i="26"/>
  <c r="X132" i="26"/>
  <c r="AF132" i="26"/>
  <c r="AG132" i="26" s="1"/>
  <c r="R641" i="26"/>
  <c r="X641" i="26"/>
  <c r="AA641" i="26" s="1"/>
  <c r="AF641" i="26"/>
  <c r="AG641" i="26" s="1"/>
  <c r="R400" i="26"/>
  <c r="X400" i="26"/>
  <c r="AF400" i="26"/>
  <c r="R131" i="26"/>
  <c r="X131" i="26"/>
  <c r="AA131" i="26" s="1"/>
  <c r="AF131" i="26"/>
  <c r="AG131" i="26" s="1"/>
  <c r="R396" i="26"/>
  <c r="X396" i="26"/>
  <c r="AF396" i="26"/>
  <c r="AG396" i="26" s="1"/>
  <c r="AH396" i="26" s="1"/>
  <c r="O396" i="26" s="1"/>
  <c r="R535" i="26"/>
  <c r="X535" i="26"/>
  <c r="AA535" i="26" s="1"/>
  <c r="AF535" i="26"/>
  <c r="R642" i="26"/>
  <c r="X642" i="26"/>
  <c r="Y642" i="26" s="1"/>
  <c r="AF642" i="26"/>
  <c r="AJ642" i="26" s="1"/>
  <c r="N642" i="26" s="1"/>
  <c r="R643" i="26"/>
  <c r="X643" i="26"/>
  <c r="AA643" i="26" s="1"/>
  <c r="AF643" i="26"/>
  <c r="AJ643" i="26" s="1"/>
  <c r="N643" i="26" s="1"/>
  <c r="R59" i="26"/>
  <c r="X59" i="26"/>
  <c r="Y59" i="26" s="1"/>
  <c r="AF59" i="26"/>
  <c r="AJ59" i="26" s="1"/>
  <c r="N59" i="26" s="1"/>
  <c r="R60" i="26"/>
  <c r="X60" i="26"/>
  <c r="AF60" i="26"/>
  <c r="AG60" i="26" s="1"/>
  <c r="R644" i="26"/>
  <c r="X644" i="26"/>
  <c r="AA644" i="26" s="1"/>
  <c r="AF644" i="26"/>
  <c r="AG644" i="26" s="1"/>
  <c r="R796" i="26"/>
  <c r="X796" i="26"/>
  <c r="Y796" i="26" s="1"/>
  <c r="AF796" i="26"/>
  <c r="R318" i="26"/>
  <c r="X318" i="26"/>
  <c r="AB318" i="26" s="1"/>
  <c r="K318" i="26" s="1"/>
  <c r="AF318" i="26"/>
  <c r="AG318" i="26" s="1"/>
  <c r="R319" i="26"/>
  <c r="X319" i="26"/>
  <c r="AA319" i="26" s="1"/>
  <c r="AF319" i="26"/>
  <c r="AG319" i="26" s="1"/>
  <c r="R320" i="26"/>
  <c r="X320" i="26"/>
  <c r="Y320" i="26" s="1"/>
  <c r="AF320" i="26"/>
  <c r="AJ320" i="26" s="1"/>
  <c r="N320" i="26" s="1"/>
  <c r="R835" i="26"/>
  <c r="X835" i="26"/>
  <c r="AF835" i="26"/>
  <c r="AG835" i="26" s="1"/>
  <c r="R763" i="26"/>
  <c r="X763" i="26"/>
  <c r="AF763" i="26"/>
  <c r="R12" i="26"/>
  <c r="X12" i="26"/>
  <c r="AD12" i="26" s="1"/>
  <c r="AF12" i="26"/>
  <c r="AJ12" i="26" s="1"/>
  <c r="N12" i="26" s="1"/>
  <c r="R153" i="26"/>
  <c r="X153" i="26"/>
  <c r="AA153" i="26" s="1"/>
  <c r="AB153" i="26" s="1"/>
  <c r="K153" i="26" s="1"/>
  <c r="AF153" i="26"/>
  <c r="AI153" i="26" s="1"/>
  <c r="R734" i="26"/>
  <c r="X734" i="26"/>
  <c r="AA734" i="26" s="1"/>
  <c r="AF734" i="26"/>
  <c r="AG734" i="26" s="1"/>
  <c r="R746" i="26"/>
  <c r="X746" i="26"/>
  <c r="Y746" i="26" s="1"/>
  <c r="AF746" i="26"/>
  <c r="AK746" i="26" s="1"/>
  <c r="R784" i="26"/>
  <c r="X784" i="26"/>
  <c r="AF784" i="26"/>
  <c r="AJ784" i="26" s="1"/>
  <c r="N784" i="26" s="1"/>
  <c r="R747" i="26"/>
  <c r="X747" i="26"/>
  <c r="AA747" i="26" s="1"/>
  <c r="AF747" i="26"/>
  <c r="R536" i="26"/>
  <c r="X536" i="26"/>
  <c r="Y536" i="26" s="1"/>
  <c r="AF536" i="26"/>
  <c r="AJ536" i="26" s="1"/>
  <c r="N536" i="26" s="1"/>
  <c r="R645" i="26"/>
  <c r="X645" i="26"/>
  <c r="AF645" i="26"/>
  <c r="R646" i="26"/>
  <c r="X646" i="26"/>
  <c r="AA646" i="26" s="1"/>
  <c r="AF646" i="26"/>
  <c r="R537" i="26"/>
  <c r="X537" i="26"/>
  <c r="Y537" i="26" s="1"/>
  <c r="AF537" i="26"/>
  <c r="R13" i="26"/>
  <c r="X13" i="26"/>
  <c r="AF13" i="26"/>
  <c r="AG13" i="26" s="1"/>
  <c r="R647" i="26"/>
  <c r="X647" i="26"/>
  <c r="AA647" i="26" s="1"/>
  <c r="AF647" i="26"/>
  <c r="AK647" i="26" s="1"/>
  <c r="R538" i="26"/>
  <c r="X538" i="26"/>
  <c r="AA538" i="26" s="1"/>
  <c r="AB538" i="26" s="1"/>
  <c r="K538" i="26" s="1"/>
  <c r="AF538" i="26"/>
  <c r="AL538" i="26" s="1"/>
  <c r="R41" i="26"/>
  <c r="X41" i="26"/>
  <c r="AF41" i="26"/>
  <c r="AG41" i="26" s="1"/>
  <c r="R42" i="26"/>
  <c r="X42" i="26"/>
  <c r="AA42" i="26" s="1"/>
  <c r="AF42" i="26"/>
  <c r="AG42" i="26" s="1"/>
  <c r="R142" i="26"/>
  <c r="X142" i="26"/>
  <c r="Y142" i="26" s="1"/>
  <c r="AF142" i="26"/>
  <c r="AG142" i="26" s="1"/>
  <c r="R539" i="26"/>
  <c r="X539" i="26"/>
  <c r="AF539" i="26"/>
  <c r="AI539" i="26" s="1"/>
  <c r="R397" i="26"/>
  <c r="X397" i="26"/>
  <c r="AA397" i="26" s="1"/>
  <c r="AB397" i="26" s="1"/>
  <c r="K397" i="26" s="1"/>
  <c r="AF397" i="26"/>
  <c r="R401" i="26"/>
  <c r="X401" i="26"/>
  <c r="AA401" i="26" s="1"/>
  <c r="AF401" i="26"/>
  <c r="R207" i="26"/>
  <c r="X207" i="26"/>
  <c r="AA207" i="26" s="1"/>
  <c r="AF207" i="26"/>
  <c r="AG207" i="26" s="1"/>
  <c r="R61" i="26"/>
  <c r="X61" i="26"/>
  <c r="AA61" i="26" s="1"/>
  <c r="AB61" i="26" s="1"/>
  <c r="K61" i="26" s="1"/>
  <c r="AF61" i="26"/>
  <c r="AG61" i="26" s="1"/>
  <c r="R62" i="26"/>
  <c r="X62" i="26"/>
  <c r="AB62" i="26" s="1"/>
  <c r="K62" i="26" s="1"/>
  <c r="AF62" i="26"/>
  <c r="R97" i="26"/>
  <c r="X97" i="26"/>
  <c r="AF97" i="26"/>
  <c r="AG97" i="26" s="1"/>
  <c r="R63" i="26"/>
  <c r="X63" i="26"/>
  <c r="AF63" i="26"/>
  <c r="AJ63" i="26" s="1"/>
  <c r="N63" i="26" s="1"/>
  <c r="R172" i="26"/>
  <c r="X172" i="26"/>
  <c r="AF172" i="26"/>
  <c r="AG172" i="26" s="1"/>
  <c r="R402" i="26"/>
  <c r="X402" i="26"/>
  <c r="AA402" i="26" s="1"/>
  <c r="AF402" i="26"/>
  <c r="AG402" i="26" s="1"/>
  <c r="R403" i="26"/>
  <c r="X403" i="26"/>
  <c r="AA403" i="26" s="1"/>
  <c r="AF403" i="26"/>
  <c r="AG403" i="26" s="1"/>
  <c r="R14" i="26"/>
  <c r="X14" i="26"/>
  <c r="AF14" i="26"/>
  <c r="R64" i="26"/>
  <c r="X64" i="26"/>
  <c r="AA64" i="26" s="1"/>
  <c r="AF64" i="26"/>
  <c r="AG64" i="26" s="1"/>
  <c r="R65" i="26"/>
  <c r="X65" i="26"/>
  <c r="AF65" i="26"/>
  <c r="AG65" i="26" s="1"/>
  <c r="R819" i="26"/>
  <c r="X819" i="26"/>
  <c r="Y819" i="26" s="1"/>
  <c r="Z819" i="26" s="1"/>
  <c r="L819" i="26" s="1"/>
  <c r="AF819" i="26"/>
  <c r="AG819" i="26" s="1"/>
  <c r="R66" i="26"/>
  <c r="X66" i="26"/>
  <c r="AF66" i="26"/>
  <c r="AG66" i="26" s="1"/>
  <c r="R764" i="26"/>
  <c r="X764" i="26"/>
  <c r="AF764" i="26"/>
  <c r="R67" i="26"/>
  <c r="X67" i="26"/>
  <c r="AF67" i="26"/>
  <c r="R68" i="26"/>
  <c r="X68" i="26"/>
  <c r="AA68" i="26" s="1"/>
  <c r="AF68" i="26"/>
  <c r="R852" i="26"/>
  <c r="X852" i="26"/>
  <c r="AA852" i="26" s="1"/>
  <c r="AF852" i="26"/>
  <c r="AG852" i="26" s="1"/>
  <c r="R102" i="26"/>
  <c r="X102" i="26"/>
  <c r="AF102" i="26"/>
  <c r="R103" i="26"/>
  <c r="X103" i="26"/>
  <c r="AF103" i="26"/>
  <c r="AG103" i="26" s="1"/>
  <c r="R487" i="26"/>
  <c r="X487" i="26"/>
  <c r="AA487" i="26" s="1"/>
  <c r="AF487" i="26"/>
  <c r="AH487" i="26" s="1"/>
  <c r="O487" i="26" s="1"/>
  <c r="R69" i="26"/>
  <c r="X69" i="26"/>
  <c r="Y69" i="26" s="1"/>
  <c r="AF69" i="26"/>
  <c r="AG69" i="26" s="1"/>
  <c r="R70" i="26"/>
  <c r="X70" i="26"/>
  <c r="AF70" i="26"/>
  <c r="R71" i="26"/>
  <c r="X71" i="26"/>
  <c r="AA71" i="26" s="1"/>
  <c r="AF71" i="26"/>
  <c r="AG71" i="26" s="1"/>
  <c r="R136" i="26"/>
  <c r="X136" i="26"/>
  <c r="Y136" i="26" s="1"/>
  <c r="AF136" i="26"/>
  <c r="AK136" i="26" s="1"/>
  <c r="R748" i="26"/>
  <c r="X748" i="26"/>
  <c r="AF748" i="26"/>
  <c r="R321" i="26"/>
  <c r="X321" i="26"/>
  <c r="AF321" i="26"/>
  <c r="R322" i="26"/>
  <c r="X322" i="26"/>
  <c r="AF322" i="26"/>
  <c r="AI322" i="26" s="1"/>
  <c r="R143" i="26"/>
  <c r="X143" i="26"/>
  <c r="AC143" i="26" s="1"/>
  <c r="AF143" i="26"/>
  <c r="AG143" i="26" s="1"/>
  <c r="R491" i="26"/>
  <c r="X491" i="26"/>
  <c r="AA491" i="26" s="1"/>
  <c r="AF491" i="26"/>
  <c r="AI491" i="26" s="1"/>
  <c r="R765" i="26"/>
  <c r="X765" i="26"/>
  <c r="AF765" i="26"/>
  <c r="AG765" i="26" s="1"/>
  <c r="R404" i="26"/>
  <c r="X404" i="26"/>
  <c r="AF404" i="26"/>
  <c r="R15" i="26"/>
  <c r="X15" i="26"/>
  <c r="AF15" i="26"/>
  <c r="R323" i="26"/>
  <c r="X323" i="26"/>
  <c r="AF323" i="26"/>
  <c r="AM323" i="26" s="1"/>
  <c r="R648" i="26"/>
  <c r="X648" i="26"/>
  <c r="AF648" i="26"/>
  <c r="AI648" i="26" s="1"/>
  <c r="R324" i="26"/>
  <c r="X324" i="26"/>
  <c r="AF324" i="26"/>
  <c r="R398" i="26"/>
  <c r="X398" i="26"/>
  <c r="AF398" i="26"/>
  <c r="R804" i="26"/>
  <c r="X804" i="26"/>
  <c r="Z804" i="26" s="1"/>
  <c r="L804" i="26" s="1"/>
  <c r="AF804" i="26"/>
  <c r="AG804" i="26" s="1"/>
  <c r="R749" i="26"/>
  <c r="X749" i="26"/>
  <c r="AA749" i="26" s="1"/>
  <c r="AF749" i="26"/>
  <c r="R750" i="26"/>
  <c r="X750" i="26"/>
  <c r="AA750" i="26" s="1"/>
  <c r="AB750" i="26" s="1"/>
  <c r="K750" i="26" s="1"/>
  <c r="AF750" i="26"/>
  <c r="R649" i="26"/>
  <c r="X649" i="26"/>
  <c r="Y649" i="26" s="1"/>
  <c r="AF649" i="26"/>
  <c r="AG649" i="26" s="1"/>
  <c r="R751" i="26"/>
  <c r="X751" i="26"/>
  <c r="AA751" i="26" s="1"/>
  <c r="AF751" i="26"/>
  <c r="AG751" i="26" s="1"/>
  <c r="R72" i="26"/>
  <c r="X72" i="26"/>
  <c r="AA72" i="26" s="1"/>
  <c r="AB72" i="26" s="1"/>
  <c r="K72" i="26" s="1"/>
  <c r="AF72" i="26"/>
  <c r="R650" i="26"/>
  <c r="X650" i="26"/>
  <c r="AF650" i="26"/>
  <c r="AI650" i="26" s="1"/>
  <c r="R551" i="26"/>
  <c r="X551" i="26"/>
  <c r="AF551" i="26"/>
  <c r="AI551" i="26" s="1"/>
  <c r="R73" i="26"/>
  <c r="X73" i="26"/>
  <c r="AA73" i="26" s="1"/>
  <c r="AF73" i="26"/>
  <c r="AI73" i="26" s="1"/>
  <c r="R540" i="26"/>
  <c r="X540" i="26"/>
  <c r="AA540" i="26" s="1"/>
  <c r="AF540" i="26"/>
  <c r="AG540" i="26" s="1"/>
  <c r="R173" i="26"/>
  <c r="X173" i="26"/>
  <c r="AA173" i="26" s="1"/>
  <c r="AF173" i="26"/>
  <c r="AI173" i="26" s="1"/>
  <c r="R651" i="26"/>
  <c r="X651" i="26"/>
  <c r="Y651" i="26" s="1"/>
  <c r="Z651" i="26" s="1"/>
  <c r="L651" i="26" s="1"/>
  <c r="AF651" i="26"/>
  <c r="AG651" i="26" s="1"/>
  <c r="R541" i="26"/>
  <c r="X541" i="26"/>
  <c r="Y541" i="26" s="1"/>
  <c r="AF541" i="26"/>
  <c r="AJ541" i="26" s="1"/>
  <c r="N541" i="26" s="1"/>
  <c r="R542" i="26"/>
  <c r="X542" i="26"/>
  <c r="AF542" i="26"/>
  <c r="AG542" i="26" s="1"/>
  <c r="R735" i="26"/>
  <c r="X735" i="26"/>
  <c r="AF735" i="26"/>
  <c r="AI735" i="26" s="1"/>
  <c r="R543" i="26"/>
  <c r="X543" i="26"/>
  <c r="AF543" i="26"/>
  <c r="AJ543" i="26" s="1"/>
  <c r="N543" i="26" s="1"/>
  <c r="R432" i="26"/>
  <c r="X432" i="26"/>
  <c r="AA432" i="26" s="1"/>
  <c r="AF432" i="26"/>
  <c r="AG432" i="26" s="1"/>
  <c r="R174" i="26"/>
  <c r="X174" i="26"/>
  <c r="AA174" i="26" s="1"/>
  <c r="AF174" i="26"/>
  <c r="R175" i="26"/>
  <c r="X175" i="26"/>
  <c r="AF175" i="26"/>
  <c r="R836" i="26"/>
  <c r="X836" i="26"/>
  <c r="AF836" i="26"/>
  <c r="AI836" i="26" s="1"/>
  <c r="R176" i="26"/>
  <c r="X176" i="26"/>
  <c r="Y176" i="26" s="1"/>
  <c r="AF176" i="26"/>
  <c r="AG176" i="26" s="1"/>
  <c r="R177" i="26"/>
  <c r="X177" i="26"/>
  <c r="Y177" i="26" s="1"/>
  <c r="AF177" i="26"/>
  <c r="AG177" i="26" s="1"/>
  <c r="R178" i="26"/>
  <c r="X178" i="26"/>
  <c r="AA178" i="26" s="1"/>
  <c r="AF178" i="26"/>
  <c r="AJ178" i="26" s="1"/>
  <c r="N178" i="26" s="1"/>
  <c r="R474" i="26"/>
  <c r="X474" i="26"/>
  <c r="Y474" i="26" s="1"/>
  <c r="Z474" i="26" s="1"/>
  <c r="L474" i="26" s="1"/>
  <c r="AF474" i="26"/>
  <c r="AI474" i="26" s="1"/>
  <c r="R805" i="26"/>
  <c r="X805" i="26"/>
  <c r="AF805" i="26"/>
  <c r="R405" i="26"/>
  <c r="X405" i="26"/>
  <c r="AF405" i="26"/>
  <c r="R179" i="26"/>
  <c r="X179" i="26"/>
  <c r="AA179" i="26" s="1"/>
  <c r="AF179" i="26"/>
  <c r="AI179" i="26" s="1"/>
  <c r="R544" i="26"/>
  <c r="X544" i="26"/>
  <c r="AF544" i="26"/>
  <c r="AG544" i="26" s="1"/>
  <c r="R325" i="26"/>
  <c r="X325" i="26"/>
  <c r="AA325" i="26" s="1"/>
  <c r="AF325" i="26"/>
  <c r="AI325" i="26" s="1"/>
  <c r="R752" i="26"/>
  <c r="X752" i="26"/>
  <c r="Y752" i="26" s="1"/>
  <c r="AF752" i="26"/>
  <c r="AG752" i="26" s="1"/>
  <c r="R74" i="26"/>
  <c r="X74" i="26"/>
  <c r="Y74" i="26" s="1"/>
  <c r="AF74" i="26"/>
  <c r="AG74" i="26" s="1"/>
  <c r="R853" i="26"/>
  <c r="X853" i="26"/>
  <c r="AF853" i="26"/>
  <c r="AI853" i="26" s="1"/>
  <c r="R742" i="26"/>
  <c r="X742" i="26"/>
  <c r="AF742" i="26"/>
  <c r="R799" i="26"/>
  <c r="X799" i="26"/>
  <c r="AF799" i="26"/>
  <c r="R75" i="26"/>
  <c r="X75" i="26"/>
  <c r="AF75" i="26"/>
  <c r="AI75" i="26" s="1"/>
  <c r="R791" i="26"/>
  <c r="X791" i="26"/>
  <c r="AA791" i="26" s="1"/>
  <c r="AF791" i="26"/>
  <c r="AL791" i="26" s="1"/>
  <c r="R837" i="26"/>
  <c r="X837" i="26"/>
  <c r="Y837" i="26" s="1"/>
  <c r="AF837" i="26"/>
  <c r="AG837" i="26" s="1"/>
  <c r="AH837" i="26" s="1"/>
  <c r="O837" i="26" s="1"/>
  <c r="R76" i="26"/>
  <c r="X76" i="26"/>
  <c r="Y76" i="26" s="1"/>
  <c r="AF76" i="26"/>
  <c r="R556" i="26"/>
  <c r="X556" i="26"/>
  <c r="AF556" i="26"/>
  <c r="AH556" i="26" s="1"/>
  <c r="O556" i="26" s="1"/>
  <c r="R557" i="26"/>
  <c r="X557" i="26"/>
  <c r="AF557" i="26"/>
  <c r="R326" i="26"/>
  <c r="X326" i="26"/>
  <c r="AA326" i="26" s="1"/>
  <c r="AF326" i="26"/>
  <c r="AG326" i="26" s="1"/>
  <c r="R77" i="26"/>
  <c r="X77" i="26"/>
  <c r="AF77" i="26"/>
  <c r="AG77" i="26" s="1"/>
  <c r="R753" i="26"/>
  <c r="X753" i="26"/>
  <c r="AA753" i="26" s="1"/>
  <c r="AF753" i="26"/>
  <c r="R754" i="26"/>
  <c r="X754" i="26"/>
  <c r="Y754" i="26" s="1"/>
  <c r="AF754" i="26"/>
  <c r="AL754" i="26" s="1"/>
  <c r="R838" i="26"/>
  <c r="X838" i="26"/>
  <c r="AF838" i="26"/>
  <c r="R327" i="26"/>
  <c r="X327" i="26"/>
  <c r="AA327" i="26" s="1"/>
  <c r="AF327" i="26"/>
  <c r="R328" i="26"/>
  <c r="X328" i="26"/>
  <c r="Y328" i="26" s="1"/>
  <c r="AF328" i="26"/>
  <c r="R857" i="26"/>
  <c r="X857" i="26"/>
  <c r="AF857" i="26"/>
  <c r="AG857" i="26" s="1"/>
  <c r="R671" i="26"/>
  <c r="X671" i="26"/>
  <c r="AA671" i="26" s="1"/>
  <c r="AF671" i="26"/>
  <c r="AG671" i="26" s="1"/>
  <c r="R433" i="26"/>
  <c r="X433" i="26"/>
  <c r="AF433" i="26"/>
  <c r="R104" i="26"/>
  <c r="X104" i="26"/>
  <c r="AA104" i="26" s="1"/>
  <c r="AF104" i="26"/>
  <c r="AJ104" i="26" s="1"/>
  <c r="N104" i="26" s="1"/>
  <c r="R434" i="26"/>
  <c r="X434" i="26"/>
  <c r="AA434" i="26" s="1"/>
  <c r="AF434" i="26"/>
  <c r="R755" i="26"/>
  <c r="X755" i="26"/>
  <c r="AA755" i="26" s="1"/>
  <c r="AF755" i="26"/>
  <c r="AG755" i="26" s="1"/>
  <c r="R180" i="26"/>
  <c r="X180" i="26"/>
  <c r="AF180" i="26"/>
  <c r="AG180" i="26" s="1"/>
  <c r="R652" i="26"/>
  <c r="X652" i="26"/>
  <c r="AA652" i="26" s="1"/>
  <c r="AF652" i="26"/>
  <c r="R782" i="26"/>
  <c r="X782" i="26"/>
  <c r="AF782" i="26"/>
  <c r="AI782" i="26" s="1"/>
  <c r="R839" i="26"/>
  <c r="X839" i="26"/>
  <c r="AA839" i="26" s="1"/>
  <c r="AB839" i="26" s="1"/>
  <c r="K839" i="26" s="1"/>
  <c r="AF839" i="26"/>
  <c r="AG839" i="26" s="1"/>
  <c r="R840" i="26"/>
  <c r="X840" i="26"/>
  <c r="AA840" i="26" s="1"/>
  <c r="AF840" i="26"/>
  <c r="R781" i="26"/>
  <c r="X781" i="26"/>
  <c r="Y781" i="26" s="1"/>
  <c r="AF781" i="26"/>
  <c r="R181" i="26"/>
  <c r="X181" i="26"/>
  <c r="AA181" i="26" s="1"/>
  <c r="AF181" i="26"/>
  <c r="AG181" i="26" s="1"/>
  <c r="R78" i="26"/>
  <c r="X78" i="26"/>
  <c r="AA78" i="26" s="1"/>
  <c r="AF78" i="26"/>
  <c r="AG78" i="26" s="1"/>
  <c r="AH78" i="26" s="1"/>
  <c r="O78" i="26" s="1"/>
  <c r="R145" i="26"/>
  <c r="X145" i="26"/>
  <c r="AF145" i="26"/>
  <c r="AI145" i="26" s="1"/>
  <c r="R558" i="26"/>
  <c r="X558" i="26"/>
  <c r="AF558" i="26"/>
  <c r="R653" i="26"/>
  <c r="X653" i="26"/>
  <c r="AA653" i="26" s="1"/>
  <c r="AF653" i="26"/>
  <c r="R79" i="26"/>
  <c r="X79" i="26"/>
  <c r="AF79" i="26"/>
  <c r="R147" i="26"/>
  <c r="X147" i="26"/>
  <c r="AF147" i="26"/>
  <c r="AH147" i="26" s="1"/>
  <c r="O147" i="26" s="1"/>
  <c r="R329" i="26"/>
  <c r="X329" i="26"/>
  <c r="AF329" i="26"/>
  <c r="AG329" i="26" s="1"/>
  <c r="R545" i="26"/>
  <c r="X545" i="26"/>
  <c r="AA545" i="26" s="1"/>
  <c r="AF545" i="26"/>
  <c r="R555" i="26"/>
  <c r="X555" i="26"/>
  <c r="AA555" i="26" s="1"/>
  <c r="AB555" i="26" s="1"/>
  <c r="K555" i="26" s="1"/>
  <c r="AF555" i="26"/>
  <c r="AI555" i="26" s="1"/>
  <c r="R240" i="26"/>
  <c r="X240" i="26"/>
  <c r="AF240" i="26"/>
  <c r="AH240" i="26" s="1"/>
  <c r="O240" i="26" s="1"/>
  <c r="R330" i="26"/>
  <c r="X330" i="26"/>
  <c r="AB330" i="26" s="1"/>
  <c r="K330" i="26" s="1"/>
  <c r="AF330" i="26"/>
  <c r="R497" i="26"/>
  <c r="X497" i="26"/>
  <c r="AF497" i="26"/>
  <c r="R769" i="26"/>
  <c r="X769" i="26"/>
  <c r="AF769" i="26"/>
  <c r="AH769" i="26" s="1"/>
  <c r="O769" i="26" s="1"/>
  <c r="R851" i="26"/>
  <c r="X851" i="26"/>
  <c r="AA851" i="26" s="1"/>
  <c r="AB851" i="26" s="1"/>
  <c r="K851" i="26" s="1"/>
  <c r="AF851" i="26"/>
  <c r="AG851" i="26" s="1"/>
  <c r="R709" i="26"/>
  <c r="X709" i="26"/>
  <c r="AF709" i="26"/>
  <c r="AJ709" i="26" s="1"/>
  <c r="N709" i="26" s="1"/>
  <c r="R80" i="26"/>
  <c r="X80" i="26"/>
  <c r="AF80" i="26"/>
  <c r="AI80" i="26" s="1"/>
  <c r="R81" i="26"/>
  <c r="X81" i="26"/>
  <c r="AF81" i="26"/>
  <c r="AI81" i="26" s="1"/>
  <c r="R82" i="26"/>
  <c r="X82" i="26"/>
  <c r="Z82" i="26" s="1"/>
  <c r="L82" i="26" s="1"/>
  <c r="AF82" i="26"/>
  <c r="R827" i="26"/>
  <c r="X827" i="26"/>
  <c r="Y827" i="26" s="1"/>
  <c r="AF827" i="26"/>
  <c r="AG827" i="26" s="1"/>
  <c r="R770" i="26"/>
  <c r="X770" i="26"/>
  <c r="Z770" i="26" s="1"/>
  <c r="L770" i="26" s="1"/>
  <c r="AF770" i="26"/>
  <c r="AK770" i="26" s="1"/>
  <c r="R245" i="26"/>
  <c r="X245" i="26"/>
  <c r="AF245" i="26"/>
  <c r="R654" i="26"/>
  <c r="X654" i="26"/>
  <c r="AF654" i="26"/>
  <c r="AH654" i="26" s="1"/>
  <c r="O654" i="26" s="1"/>
  <c r="R16" i="26"/>
  <c r="X16" i="26"/>
  <c r="Y16" i="26" s="1"/>
  <c r="AF16" i="26"/>
  <c r="R182" i="26"/>
  <c r="X182" i="26"/>
  <c r="AF182" i="26"/>
  <c r="AG182" i="26" s="1"/>
  <c r="R481" i="26"/>
  <c r="X481" i="26"/>
  <c r="AA481" i="26" s="1"/>
  <c r="AF481" i="26"/>
  <c r="AH481" i="26" s="1"/>
  <c r="O481" i="26" s="1"/>
  <c r="R83" i="26"/>
  <c r="X83" i="26"/>
  <c r="Z83" i="26" s="1"/>
  <c r="L83" i="26" s="1"/>
  <c r="AF83" i="26"/>
  <c r="AG83" i="26" s="1"/>
  <c r="R84" i="26"/>
  <c r="X84" i="26"/>
  <c r="AA84" i="26" s="1"/>
  <c r="AB84" i="26" s="1"/>
  <c r="K84" i="26" s="1"/>
  <c r="AF84" i="26"/>
  <c r="AH84" i="26" s="1"/>
  <c r="O84" i="26" s="1"/>
  <c r="R756" i="26"/>
  <c r="X756" i="26"/>
  <c r="Y756" i="26" s="1"/>
  <c r="Z756" i="26" s="1"/>
  <c r="L756" i="26" s="1"/>
  <c r="AF756" i="26"/>
  <c r="AM756" i="26" s="1"/>
  <c r="R183" i="26"/>
  <c r="X183" i="26"/>
  <c r="AF183" i="26"/>
  <c r="AG183" i="26" s="1"/>
  <c r="R331" i="26"/>
  <c r="X331" i="26"/>
  <c r="AF331" i="26"/>
  <c r="R655" i="26"/>
  <c r="X655" i="26"/>
  <c r="AF655" i="26"/>
  <c r="R792" i="26"/>
  <c r="X792" i="26"/>
  <c r="Y792" i="26" s="1"/>
  <c r="Z792" i="26" s="1"/>
  <c r="L792" i="26" s="1"/>
  <c r="AF792" i="26"/>
  <c r="AG792" i="26" s="1"/>
  <c r="R85" i="26"/>
  <c r="X85" i="26"/>
  <c r="Y85" i="26" s="1"/>
  <c r="AF85" i="26"/>
  <c r="AL85" i="26" s="1"/>
  <c r="R263" i="26"/>
  <c r="X263" i="26"/>
  <c r="AC263" i="26" s="1"/>
  <c r="AF263" i="26"/>
  <c r="AJ263" i="26" s="1"/>
  <c r="N263" i="26" s="1"/>
  <c r="R332" i="26"/>
  <c r="X332" i="26"/>
  <c r="AF332" i="26"/>
  <c r="AG332" i="26" s="1"/>
  <c r="R333" i="26"/>
  <c r="X333" i="26"/>
  <c r="AF333" i="26"/>
  <c r="AG333" i="26" s="1"/>
  <c r="R184" i="26"/>
  <c r="X184" i="26"/>
  <c r="AF184" i="26"/>
  <c r="AK184" i="26" s="1"/>
  <c r="R334" i="26"/>
  <c r="X334" i="26"/>
  <c r="Y334" i="26" s="1"/>
  <c r="AF334" i="26"/>
  <c r="AI334" i="26" s="1"/>
  <c r="R335" i="26"/>
  <c r="X335" i="26"/>
  <c r="AA335" i="26" s="1"/>
  <c r="AF335" i="26"/>
  <c r="AL335" i="26" s="1"/>
  <c r="R492" i="26"/>
  <c r="X492" i="26"/>
  <c r="AA492" i="26" s="1"/>
  <c r="AF492" i="26"/>
  <c r="R86" i="26"/>
  <c r="X86" i="26"/>
  <c r="AF86" i="26"/>
  <c r="AI86" i="26" s="1"/>
  <c r="R828" i="26"/>
  <c r="X828" i="26"/>
  <c r="AA828" i="26" s="1"/>
  <c r="AF828" i="26"/>
  <c r="AL828" i="26" s="1"/>
  <c r="R559" i="26"/>
  <c r="X559" i="26"/>
  <c r="AA559" i="26" s="1"/>
  <c r="AF559" i="26"/>
  <c r="R844" i="26"/>
  <c r="X844" i="26"/>
  <c r="Y844" i="26" s="1"/>
  <c r="Z844" i="26" s="1"/>
  <c r="L844" i="26" s="1"/>
  <c r="AF844" i="26"/>
  <c r="AL844" i="26" s="1"/>
  <c r="R336" i="26"/>
  <c r="X336" i="26"/>
  <c r="AF336" i="26"/>
  <c r="R798" i="26"/>
  <c r="X798" i="26"/>
  <c r="Y798" i="26" s="1"/>
  <c r="AF798" i="26"/>
  <c r="AJ798" i="26" s="1"/>
  <c r="N798" i="26" s="1"/>
  <c r="R736" i="26"/>
  <c r="X736" i="26"/>
  <c r="AF736" i="26"/>
  <c r="AJ736" i="26" s="1"/>
  <c r="N736" i="26" s="1"/>
  <c r="R435" i="26"/>
  <c r="X435" i="26"/>
  <c r="AF435" i="26"/>
  <c r="AI435" i="26" s="1"/>
  <c r="R818" i="26"/>
  <c r="X818" i="26"/>
  <c r="AA818" i="26" s="1"/>
  <c r="AB818" i="26" s="1"/>
  <c r="K818" i="26" s="1"/>
  <c r="AF818" i="26"/>
  <c r="AK818" i="26" s="1"/>
  <c r="R87" i="26"/>
  <c r="X87" i="26"/>
  <c r="AF87" i="26"/>
  <c r="AI87" i="26" s="1"/>
  <c r="R737" i="26"/>
  <c r="X737" i="26"/>
  <c r="AF737" i="26"/>
  <c r="AI737" i="26" s="1"/>
  <c r="R337" i="26"/>
  <c r="X337" i="26"/>
  <c r="AA337" i="26" s="1"/>
  <c r="AF337" i="26"/>
  <c r="AI337" i="26" s="1"/>
  <c r="R105" i="26"/>
  <c r="X105" i="26"/>
  <c r="AF105" i="26"/>
  <c r="AG105" i="26" s="1"/>
  <c r="R841" i="26"/>
  <c r="X841" i="26"/>
  <c r="AF841" i="26"/>
  <c r="AL841" i="26" s="1"/>
  <c r="R185" i="26"/>
  <c r="X185" i="26"/>
  <c r="Z185" i="26" s="1"/>
  <c r="L185" i="26" s="1"/>
  <c r="AF185" i="26"/>
  <c r="AH185" i="26" s="1"/>
  <c r="O185" i="26" s="1"/>
  <c r="R436" i="26"/>
  <c r="X436" i="26"/>
  <c r="AF436" i="26"/>
  <c r="AJ436" i="26" s="1"/>
  <c r="N436" i="26" s="1"/>
  <c r="R266" i="26"/>
  <c r="X266" i="26"/>
  <c r="AF266" i="26"/>
  <c r="AI266" i="26" s="1"/>
  <c r="R186" i="26"/>
  <c r="X186" i="26"/>
  <c r="Y186" i="26" s="1"/>
  <c r="Z186" i="26" s="1"/>
  <c r="L186" i="26" s="1"/>
  <c r="AF186" i="26"/>
  <c r="AH186" i="26" s="1"/>
  <c r="O186" i="26" s="1"/>
  <c r="R187" i="26"/>
  <c r="X187" i="26"/>
  <c r="Y187" i="26" s="1"/>
  <c r="AF187" i="26"/>
  <c r="AG187" i="26" s="1"/>
  <c r="R656" i="26"/>
  <c r="X656" i="26"/>
  <c r="AA656" i="26" s="1"/>
  <c r="AF656" i="26"/>
  <c r="R338" i="26"/>
  <c r="X338" i="26"/>
  <c r="AA338" i="26" s="1"/>
  <c r="AF338" i="26"/>
  <c r="R486" i="26"/>
  <c r="X486" i="26"/>
  <c r="Y486" i="26" s="1"/>
  <c r="AF486" i="26"/>
  <c r="AG486" i="26" s="1"/>
  <c r="R546" i="26"/>
  <c r="X546" i="26"/>
  <c r="AF546" i="26"/>
  <c r="R339" i="26"/>
  <c r="X339" i="26"/>
  <c r="AA339" i="26" s="1"/>
  <c r="AF339" i="26"/>
  <c r="AL339" i="26" s="1"/>
  <c r="R854" i="26"/>
  <c r="X854" i="26"/>
  <c r="AA854" i="26" s="1"/>
  <c r="AF854" i="26"/>
  <c r="AG854" i="26" s="1"/>
  <c r="R340" i="26"/>
  <c r="X340" i="26"/>
  <c r="AF340" i="26"/>
  <c r="AH340" i="26" s="1"/>
  <c r="O340" i="26" s="1"/>
  <c r="R739" i="26"/>
  <c r="X739" i="26"/>
  <c r="Y739" i="26" s="1"/>
  <c r="Z739" i="26" s="1"/>
  <c r="L739" i="26" s="1"/>
  <c r="AF739" i="26"/>
  <c r="R341" i="26"/>
  <c r="X341" i="26"/>
  <c r="Z341" i="26" s="1"/>
  <c r="L341" i="26" s="1"/>
  <c r="AF341" i="26"/>
  <c r="AJ341" i="26" s="1"/>
  <c r="N341" i="26" s="1"/>
  <c r="R32" i="26"/>
  <c r="X32" i="26"/>
  <c r="AF32" i="26"/>
  <c r="AI32" i="26" s="1"/>
  <c r="R118" i="26"/>
  <c r="X118" i="26"/>
  <c r="AA118" i="26" s="1"/>
  <c r="AF118" i="26"/>
  <c r="AL118" i="26" s="1"/>
  <c r="R547" i="26"/>
  <c r="X547" i="26"/>
  <c r="Y547" i="26" s="1"/>
  <c r="AF547" i="26"/>
  <c r="AG547" i="26" s="1"/>
  <c r="R437" i="26"/>
  <c r="X437" i="26"/>
  <c r="AA437" i="26" s="1"/>
  <c r="AF437" i="26"/>
  <c r="AH437" i="26" s="1"/>
  <c r="O437" i="26" s="1"/>
  <c r="R188" i="26"/>
  <c r="X188" i="26"/>
  <c r="Y188" i="26" s="1"/>
  <c r="AF188" i="26"/>
  <c r="R775" i="26"/>
  <c r="X775" i="26"/>
  <c r="Y775" i="26" s="1"/>
  <c r="AF775" i="26"/>
  <c r="AL775" i="26" s="1"/>
  <c r="R342" i="26"/>
  <c r="X342" i="26"/>
  <c r="AA342" i="26" s="1"/>
  <c r="AB342" i="26" s="1"/>
  <c r="K342" i="26" s="1"/>
  <c r="AF342" i="26"/>
  <c r="AH342" i="26" s="1"/>
  <c r="O342" i="26" s="1"/>
  <c r="R343" i="26"/>
  <c r="X343" i="26"/>
  <c r="Y343" i="26" s="1"/>
  <c r="Z343" i="26" s="1"/>
  <c r="L343" i="26" s="1"/>
  <c r="AF343" i="26"/>
  <c r="AG343" i="26" s="1"/>
  <c r="R189" i="26"/>
  <c r="X189" i="26"/>
  <c r="AF189" i="26"/>
  <c r="AK189" i="26" s="1"/>
  <c r="R344" i="26"/>
  <c r="X344" i="26"/>
  <c r="AA344" i="26" s="1"/>
  <c r="AF344" i="26"/>
  <c r="R689" i="26"/>
  <c r="X689" i="26"/>
  <c r="Y689" i="26" s="1"/>
  <c r="Z689" i="26" s="1"/>
  <c r="L689" i="26" s="1"/>
  <c r="AF689" i="26"/>
  <c r="AG689" i="26" s="1"/>
  <c r="R550" i="26"/>
  <c r="X550" i="26"/>
  <c r="AA550" i="26" s="1"/>
  <c r="AF550" i="26"/>
  <c r="AG550" i="26" s="1"/>
  <c r="R345" i="26"/>
  <c r="X345" i="26"/>
  <c r="AA345" i="26" s="1"/>
  <c r="AB345" i="26" s="1"/>
  <c r="K345" i="26" s="1"/>
  <c r="AF345" i="26"/>
  <c r="AH345" i="26" s="1"/>
  <c r="O345" i="26" s="1"/>
  <c r="R832" i="26"/>
  <c r="X832" i="26"/>
  <c r="AA832" i="26" s="1"/>
  <c r="AB832" i="26" s="1"/>
  <c r="K832" i="26" s="1"/>
  <c r="AF832" i="26"/>
  <c r="AG832" i="26" s="1"/>
  <c r="R44" i="26"/>
  <c r="X44" i="26"/>
  <c r="AF44" i="26"/>
  <c r="AG44" i="26" s="1"/>
  <c r="R438" i="26"/>
  <c r="X438" i="26"/>
  <c r="AF438" i="26"/>
  <c r="AH438" i="26" s="1"/>
  <c r="O438" i="26" s="1"/>
  <c r="R548" i="26"/>
  <c r="X548" i="26"/>
  <c r="AA548" i="26" s="1"/>
  <c r="AF548" i="26"/>
  <c r="AG548" i="26" s="1"/>
  <c r="R119" i="26"/>
  <c r="X119" i="26"/>
  <c r="Y119" i="26" s="1"/>
  <c r="AF119" i="26"/>
  <c r="AG119" i="26" s="1"/>
  <c r="R346" i="26"/>
  <c r="X346" i="26"/>
  <c r="AF346" i="26"/>
  <c r="AG346" i="26" s="1"/>
  <c r="R823" i="26"/>
  <c r="X823" i="26"/>
  <c r="Y823" i="26" s="1"/>
  <c r="AF823" i="26"/>
  <c r="AI823" i="26" s="1"/>
  <c r="R699" i="26"/>
  <c r="X699" i="26"/>
  <c r="Y699" i="26" s="1"/>
  <c r="AF699" i="26"/>
  <c r="AI699" i="26" s="1"/>
  <c r="R786" i="26"/>
  <c r="X786" i="26"/>
  <c r="AA786" i="26" s="1"/>
  <c r="AB786" i="26" s="1"/>
  <c r="K786" i="26" s="1"/>
  <c r="AF786" i="26"/>
  <c r="AL786" i="26" s="1"/>
  <c r="R35" i="26"/>
  <c r="X35" i="26"/>
  <c r="AF35" i="26"/>
  <c r="AI35" i="26" s="1"/>
  <c r="R482" i="26"/>
  <c r="X482" i="26"/>
  <c r="AF482" i="26"/>
  <c r="AG482" i="26" s="1"/>
  <c r="R483" i="26"/>
  <c r="X483" i="26"/>
  <c r="AA483" i="26" s="1"/>
  <c r="AF483" i="26"/>
  <c r="AL483" i="26" s="1"/>
  <c r="R484" i="26"/>
  <c r="X484" i="26"/>
  <c r="Y484" i="26" s="1"/>
  <c r="AF484" i="26"/>
  <c r="AI484" i="26" s="1"/>
  <c r="R208" i="26"/>
  <c r="X208" i="26"/>
  <c r="AA208" i="26" s="1"/>
  <c r="AF208" i="26"/>
  <c r="AG208" i="26" s="1"/>
  <c r="R347" i="26"/>
  <c r="X347" i="26"/>
  <c r="AA347" i="26" s="1"/>
  <c r="AF347" i="26"/>
  <c r="AL347" i="26" s="1"/>
  <c r="R348" i="26"/>
  <c r="X348" i="26"/>
  <c r="Y348" i="26" s="1"/>
  <c r="Z348" i="26" s="1"/>
  <c r="L348" i="26" s="1"/>
  <c r="AF348" i="26"/>
  <c r="AI348" i="26" s="1"/>
  <c r="R243" i="26"/>
  <c r="X243" i="26"/>
  <c r="Z243" i="26" s="1"/>
  <c r="L243" i="26" s="1"/>
  <c r="AF243" i="26"/>
  <c r="AG243" i="26" s="1"/>
  <c r="R738" i="26"/>
  <c r="X738" i="26"/>
  <c r="AF738" i="26"/>
  <c r="AL738" i="26" s="1"/>
  <c r="R209" i="26"/>
  <c r="X209" i="26"/>
  <c r="Y209" i="26" s="1"/>
  <c r="AF209" i="26"/>
  <c r="AI209" i="26" s="1"/>
  <c r="R239" i="26"/>
  <c r="X239" i="26"/>
  <c r="AA239" i="26" s="1"/>
  <c r="AF239" i="26"/>
  <c r="AH239" i="26" s="1"/>
  <c r="O239" i="26" s="1"/>
  <c r="R349" i="26"/>
  <c r="X349" i="26"/>
  <c r="Y349" i="26" s="1"/>
  <c r="AF349" i="26"/>
  <c r="R350" i="26"/>
  <c r="X350" i="26"/>
  <c r="Y350" i="26" s="1"/>
  <c r="AF350" i="26"/>
  <c r="AG350" i="26" s="1"/>
  <c r="AH350" i="26" s="1"/>
  <c r="O350" i="26" s="1"/>
  <c r="R351" i="26"/>
  <c r="X351" i="26"/>
  <c r="AA351" i="26" s="1"/>
  <c r="AF351" i="26"/>
  <c r="AG351" i="26" s="1"/>
  <c r="R352" i="26"/>
  <c r="X352" i="26"/>
  <c r="Y352" i="26" s="1"/>
  <c r="AF352" i="26"/>
  <c r="AI352" i="26" s="1"/>
  <c r="R190" i="26"/>
  <c r="X190" i="26"/>
  <c r="AF190" i="26"/>
  <c r="AM190" i="26" s="1"/>
  <c r="X353" i="26"/>
  <c r="Y353" i="26" s="1"/>
  <c r="AF353" i="26"/>
  <c r="AG353" i="26" s="1"/>
  <c r="R210" i="26"/>
  <c r="X210" i="26"/>
  <c r="Y210" i="26" s="1"/>
  <c r="Z210" i="26" s="1"/>
  <c r="L210" i="26" s="1"/>
  <c r="AF210" i="26"/>
  <c r="AI210" i="26" s="1"/>
  <c r="R211" i="26"/>
  <c r="X211" i="26"/>
  <c r="AF211" i="26"/>
  <c r="AM211" i="26" s="1"/>
  <c r="X757" i="26"/>
  <c r="AA757" i="26" s="1"/>
  <c r="AB757" i="26" s="1"/>
  <c r="K757" i="26" s="1"/>
  <c r="AF757" i="26"/>
  <c r="AG757" i="26" s="1"/>
  <c r="X354" i="26"/>
  <c r="Y354" i="26" s="1"/>
  <c r="Z354" i="26" s="1"/>
  <c r="L354" i="26" s="1"/>
  <c r="AF354" i="26"/>
  <c r="AI354" i="26" s="1"/>
  <c r="X657" i="26"/>
  <c r="AF657" i="26"/>
  <c r="AM657" i="26" s="1"/>
  <c r="X355" i="26"/>
  <c r="Y355" i="26" s="1"/>
  <c r="Z355" i="26" s="1"/>
  <c r="L355" i="26" s="1"/>
  <c r="AF355" i="26"/>
  <c r="AG355" i="26" s="1"/>
  <c r="X658" i="26"/>
  <c r="Y658" i="26" s="1"/>
  <c r="Z658" i="26" s="1"/>
  <c r="L658" i="26" s="1"/>
  <c r="AF658" i="26"/>
  <c r="AI658" i="26" s="1"/>
  <c r="X659" i="26"/>
  <c r="AF659" i="26"/>
  <c r="AM659" i="26" s="1"/>
  <c r="R800" i="26"/>
  <c r="X800" i="26"/>
  <c r="AA800" i="26" s="1"/>
  <c r="AF800" i="26"/>
  <c r="AG800" i="26" s="1"/>
  <c r="X356" i="26"/>
  <c r="Y356" i="26" s="1"/>
  <c r="AF356" i="26"/>
  <c r="AI356" i="26" s="1"/>
  <c r="X357" i="26"/>
  <c r="Z357" i="26" s="1"/>
  <c r="L357" i="26" s="1"/>
  <c r="AF357" i="26"/>
  <c r="AM357" i="26" s="1"/>
  <c r="X845" i="26"/>
  <c r="AC845" i="26" s="1"/>
  <c r="AF845" i="26"/>
  <c r="AG845" i="26" s="1"/>
  <c r="X358" i="26"/>
  <c r="Y358" i="26" s="1"/>
  <c r="AF358" i="26"/>
  <c r="AI358" i="26" s="1"/>
  <c r="R191" i="26"/>
  <c r="X191" i="26"/>
  <c r="Z191" i="26" s="1"/>
  <c r="L191" i="26" s="1"/>
  <c r="AF191" i="26"/>
  <c r="AM191" i="26" s="1"/>
  <c r="R493" i="26"/>
  <c r="X493" i="26"/>
  <c r="Y493" i="26" s="1"/>
  <c r="Z493" i="26" s="1"/>
  <c r="L493" i="26" s="1"/>
  <c r="AF493" i="26"/>
  <c r="AG493" i="26" s="1"/>
  <c r="R192" i="26"/>
  <c r="X192" i="26"/>
  <c r="Y192" i="26" s="1"/>
  <c r="AF192" i="26"/>
  <c r="AI192" i="26" s="1"/>
  <c r="R193" i="26"/>
  <c r="X193" i="26"/>
  <c r="AF193" i="26"/>
  <c r="AM193" i="26" s="1"/>
  <c r="R212" i="26"/>
  <c r="X212" i="26"/>
  <c r="Y212" i="26" s="1"/>
  <c r="Z212" i="26" s="1"/>
  <c r="L212" i="26" s="1"/>
  <c r="AF212" i="26"/>
  <c r="AG212" i="26" s="1"/>
  <c r="R359" i="26"/>
  <c r="X359" i="26"/>
  <c r="Y359" i="26" s="1"/>
  <c r="AF359" i="26"/>
  <c r="AI359" i="26" s="1"/>
  <c r="R780" i="26"/>
  <c r="X780" i="26"/>
  <c r="AF780" i="26"/>
  <c r="AM780" i="26" s="1"/>
  <c r="X498" i="26"/>
  <c r="AA498" i="26" s="1"/>
  <c r="R498" i="26"/>
  <c r="AF498" i="26"/>
  <c r="E442" i="26" l="1"/>
  <c r="E580" i="26"/>
  <c r="E590" i="26"/>
  <c r="E588" i="26"/>
  <c r="E715" i="26"/>
  <c r="E712" i="26"/>
  <c r="E592" i="26"/>
  <c r="E583" i="26"/>
  <c r="E574" i="26"/>
  <c r="E751" i="26"/>
  <c r="E575" i="26"/>
  <c r="E589" i="26"/>
  <c r="E428" i="26"/>
  <c r="E342" i="26"/>
  <c r="AB326" i="26"/>
  <c r="K326" i="26" s="1"/>
  <c r="AB339" i="26"/>
  <c r="K339" i="26" s="1"/>
  <c r="E446" i="26"/>
  <c r="E570" i="26"/>
  <c r="E591" i="26"/>
  <c r="E80" i="26"/>
  <c r="E636" i="26"/>
  <c r="E776" i="26"/>
  <c r="E587" i="26"/>
  <c r="E714" i="26"/>
  <c r="E581" i="26"/>
  <c r="E319" i="26"/>
  <c r="E118" i="26"/>
  <c r="E609" i="26"/>
  <c r="E252" i="26"/>
  <c r="E568" i="26"/>
  <c r="E577" i="26"/>
  <c r="E586" i="26"/>
  <c r="E150" i="26"/>
  <c r="E149" i="26"/>
  <c r="V572" i="26"/>
  <c r="H572" i="26" s="1"/>
  <c r="T135" i="26"/>
  <c r="I135" i="26" s="1"/>
  <c r="T481" i="26"/>
  <c r="T148" i="26"/>
  <c r="I148" i="26" s="1"/>
  <c r="T40" i="26"/>
  <c r="I40" i="26" s="1"/>
  <c r="T856" i="26"/>
  <c r="T147" i="26"/>
  <c r="I147" i="26" s="1"/>
  <c r="T782" i="26"/>
  <c r="I782" i="26" s="1"/>
  <c r="T550" i="26"/>
  <c r="I550" i="26" s="1"/>
  <c r="T779" i="26"/>
  <c r="I779" i="26" s="1"/>
  <c r="T801" i="26"/>
  <c r="I801" i="26" s="1"/>
  <c r="V437" i="26"/>
  <c r="H437" i="26" s="1"/>
  <c r="V685" i="26"/>
  <c r="H685" i="26" s="1"/>
  <c r="V682" i="26"/>
  <c r="H682" i="26" s="1"/>
  <c r="V22" i="26"/>
  <c r="H22" i="26" s="1"/>
  <c r="V816" i="26"/>
  <c r="H816" i="26" s="1"/>
  <c r="V106" i="26"/>
  <c r="H106" i="26" s="1"/>
  <c r="V229" i="26"/>
  <c r="H229" i="26" s="1"/>
  <c r="V781" i="26"/>
  <c r="H781" i="26" s="1"/>
  <c r="V400" i="26"/>
  <c r="H400" i="26" s="1"/>
  <c r="V216" i="26"/>
  <c r="H216" i="26" s="1"/>
  <c r="V851" i="26"/>
  <c r="V207" i="26"/>
  <c r="H207" i="26" s="1"/>
  <c r="V206" i="26"/>
  <c r="H206" i="26" s="1"/>
  <c r="V808" i="26"/>
  <c r="H808" i="26" s="1"/>
  <c r="V200" i="26"/>
  <c r="H200" i="26" s="1"/>
  <c r="V378" i="26"/>
  <c r="H378" i="26" s="1"/>
  <c r="V661" i="26"/>
  <c r="H661" i="26" s="1"/>
  <c r="V371" i="26"/>
  <c r="H371" i="26" s="1"/>
  <c r="V364" i="26"/>
  <c r="H364" i="26" s="1"/>
  <c r="V194" i="26"/>
  <c r="H194" i="26" s="1"/>
  <c r="V355" i="26"/>
  <c r="H355" i="26" s="1"/>
  <c r="V347" i="26"/>
  <c r="H347" i="26" s="1"/>
  <c r="V515" i="26"/>
  <c r="H515" i="26" s="1"/>
  <c r="T283" i="26"/>
  <c r="I283" i="26" s="1"/>
  <c r="AB181" i="26"/>
  <c r="K181" i="26" s="1"/>
  <c r="V853" i="26"/>
  <c r="V209" i="26"/>
  <c r="H209" i="26" s="1"/>
  <c r="V824" i="26"/>
  <c r="H824" i="26" s="1"/>
  <c r="V760" i="26"/>
  <c r="H760" i="26" s="1"/>
  <c r="V337" i="26"/>
  <c r="H337" i="26" s="1"/>
  <c r="V857" i="26"/>
  <c r="V179" i="26"/>
  <c r="H179" i="26" s="1"/>
  <c r="V72" i="26"/>
  <c r="H72" i="26" s="1"/>
  <c r="V748" i="26"/>
  <c r="H748" i="26" s="1"/>
  <c r="V543" i="26"/>
  <c r="H543" i="26" s="1"/>
  <c r="V29" i="26"/>
  <c r="H29" i="26" s="1"/>
  <c r="V421" i="26"/>
  <c r="H421" i="26" s="1"/>
  <c r="V391" i="26"/>
  <c r="H391" i="26" s="1"/>
  <c r="V651" i="26"/>
  <c r="H651" i="26" s="1"/>
  <c r="AG583" i="26"/>
  <c r="AH583" i="26" s="1"/>
  <c r="O583" i="26" s="1"/>
  <c r="F583" i="26"/>
  <c r="V398" i="26"/>
  <c r="H398" i="26" s="1"/>
  <c r="T114" i="26"/>
  <c r="I114" i="26" s="1"/>
  <c r="T674" i="26"/>
  <c r="I674" i="26" s="1"/>
  <c r="T406" i="26"/>
  <c r="I406" i="26" s="1"/>
  <c r="T208" i="26"/>
  <c r="I208" i="26" s="1"/>
  <c r="T762" i="26"/>
  <c r="I762" i="26" s="1"/>
  <c r="T664" i="26"/>
  <c r="I664" i="26" s="1"/>
  <c r="T846" i="26"/>
  <c r="T849" i="26"/>
  <c r="T527" i="26"/>
  <c r="I527" i="26" s="1"/>
  <c r="V567" i="26"/>
  <c r="H567" i="26" s="1"/>
  <c r="V535" i="26"/>
  <c r="H535" i="26" s="1"/>
  <c r="V498" i="26"/>
  <c r="H498" i="26" s="1"/>
  <c r="V798" i="26"/>
  <c r="H798" i="26" s="1"/>
  <c r="V423" i="26"/>
  <c r="H423" i="26" s="1"/>
  <c r="V25" i="26"/>
  <c r="H25" i="26" s="1"/>
  <c r="V254" i="26"/>
  <c r="V408" i="26"/>
  <c r="H408" i="26" s="1"/>
  <c r="V102" i="26"/>
  <c r="H102" i="26" s="1"/>
  <c r="V217" i="26"/>
  <c r="H217" i="26" s="1"/>
  <c r="V847" i="26"/>
  <c r="V370" i="26"/>
  <c r="H370" i="26" s="1"/>
  <c r="V193" i="26"/>
  <c r="H193" i="26" s="1"/>
  <c r="V351" i="26"/>
  <c r="H351" i="26" s="1"/>
  <c r="V75" i="26"/>
  <c r="H75" i="26" s="1"/>
  <c r="V243" i="26"/>
  <c r="H243" i="26" s="1"/>
  <c r="V708" i="26"/>
  <c r="H708" i="26" s="1"/>
  <c r="V519" i="26"/>
  <c r="H519" i="26" s="1"/>
  <c r="V495" i="26"/>
  <c r="H495" i="26" s="1"/>
  <c r="V482" i="26"/>
  <c r="H482" i="26" s="1"/>
  <c r="V676" i="26"/>
  <c r="H676" i="26" s="1"/>
  <c r="V416" i="26"/>
  <c r="H416" i="26" s="1"/>
  <c r="V105" i="26"/>
  <c r="H105" i="26" s="1"/>
  <c r="V401" i="26"/>
  <c r="H401" i="26" s="1"/>
  <c r="V221" i="26"/>
  <c r="H221" i="26" s="1"/>
  <c r="V388" i="26"/>
  <c r="H388" i="26" s="1"/>
  <c r="V386" i="26"/>
  <c r="H386" i="26" s="1"/>
  <c r="V93" i="26"/>
  <c r="H93" i="26" s="1"/>
  <c r="V372" i="26"/>
  <c r="H372" i="26" s="1"/>
  <c r="V348" i="26"/>
  <c r="H348" i="26" s="1"/>
  <c r="V832" i="26"/>
  <c r="H832" i="26" s="1"/>
  <c r="V343" i="26"/>
  <c r="H343" i="26" s="1"/>
  <c r="V340" i="26"/>
  <c r="H340" i="26" s="1"/>
  <c r="V187" i="26"/>
  <c r="H187" i="26" s="1"/>
  <c r="V336" i="26"/>
  <c r="H336" i="26" s="1"/>
  <c r="V756" i="26"/>
  <c r="V16" i="26"/>
  <c r="H16" i="26" s="1"/>
  <c r="V81" i="26"/>
  <c r="H81" i="26" s="1"/>
  <c r="V181" i="26"/>
  <c r="H181" i="26" s="1"/>
  <c r="T579" i="26"/>
  <c r="I579" i="26" s="1"/>
  <c r="T713" i="26"/>
  <c r="I713" i="26" s="1"/>
  <c r="T624" i="26"/>
  <c r="I624" i="26" s="1"/>
  <c r="T301" i="26"/>
  <c r="I301" i="26" s="1"/>
  <c r="T593" i="26"/>
  <c r="I593" i="26" s="1"/>
  <c r="T584" i="26"/>
  <c r="I584" i="26" s="1"/>
  <c r="V64" i="26"/>
  <c r="H64" i="26" s="1"/>
  <c r="V62" i="26"/>
  <c r="H62" i="26" s="1"/>
  <c r="V320" i="26"/>
  <c r="H320" i="26" s="1"/>
  <c r="V644" i="26"/>
  <c r="H644" i="26" s="1"/>
  <c r="V56" i="26"/>
  <c r="H56" i="26" s="1"/>
  <c r="V315" i="26"/>
  <c r="H315" i="26" s="1"/>
  <c r="V638" i="26"/>
  <c r="H638" i="26" s="1"/>
  <c r="V745" i="26"/>
  <c r="H745" i="26" s="1"/>
  <c r="V55" i="26"/>
  <c r="H55" i="26" s="1"/>
  <c r="V167" i="26"/>
  <c r="H167" i="26" s="1"/>
  <c r="V166" i="26"/>
  <c r="H166" i="26" s="1"/>
  <c r="V10" i="26"/>
  <c r="H10" i="26" s="1"/>
  <c r="V306" i="26"/>
  <c r="H306" i="26" s="1"/>
  <c r="V163" i="26"/>
  <c r="H163" i="26" s="1"/>
  <c r="Y571" i="26"/>
  <c r="Z571" i="26" s="1"/>
  <c r="L571" i="26" s="1"/>
  <c r="AB327" i="26"/>
  <c r="K327" i="26" s="1"/>
  <c r="AI589" i="26"/>
  <c r="Y574" i="26"/>
  <c r="Z574" i="26" s="1"/>
  <c r="L574" i="26" s="1"/>
  <c r="S569" i="26"/>
  <c r="AA583" i="26"/>
  <c r="AB583" i="26" s="1"/>
  <c r="K583" i="26" s="1"/>
  <c r="V741" i="26"/>
  <c r="AM571" i="26"/>
  <c r="AI593" i="26"/>
  <c r="AA582" i="26"/>
  <c r="AB582" i="26" s="1"/>
  <c r="K582" i="26" s="1"/>
  <c r="AH252" i="26"/>
  <c r="O252" i="26" s="1"/>
  <c r="AI578" i="26"/>
  <c r="V339" i="26"/>
  <c r="H339" i="26" s="1"/>
  <c r="V844" i="26"/>
  <c r="V84" i="26"/>
  <c r="H84" i="26" s="1"/>
  <c r="V79" i="26"/>
  <c r="H79" i="26" s="1"/>
  <c r="V77" i="26"/>
  <c r="H77" i="26" s="1"/>
  <c r="V175" i="26"/>
  <c r="H175" i="26" s="1"/>
  <c r="V804" i="26"/>
  <c r="H804" i="26" s="1"/>
  <c r="V67" i="26"/>
  <c r="H67" i="26" s="1"/>
  <c r="V645" i="26"/>
  <c r="H645" i="26" s="1"/>
  <c r="V60" i="26"/>
  <c r="H60" i="26" s="1"/>
  <c r="V316" i="26"/>
  <c r="H316" i="26" s="1"/>
  <c r="V637" i="26"/>
  <c r="H637" i="26" s="1"/>
  <c r="V54" i="26"/>
  <c r="H54" i="26" s="1"/>
  <c r="V11" i="26"/>
  <c r="H11" i="26" s="1"/>
  <c r="V622" i="26"/>
  <c r="H622" i="26" s="1"/>
  <c r="V618" i="26"/>
  <c r="H618" i="26" s="1"/>
  <c r="AG250" i="26"/>
  <c r="AD585" i="26"/>
  <c r="AJ576" i="26"/>
  <c r="N576" i="26" s="1"/>
  <c r="AJ779" i="26"/>
  <c r="N779" i="26" s="1"/>
  <c r="AH590" i="26"/>
  <c r="O590" i="26" s="1"/>
  <c r="AA588" i="26"/>
  <c r="AG584" i="26"/>
  <c r="AL592" i="26"/>
  <c r="S576" i="26"/>
  <c r="AJ777" i="26"/>
  <c r="N777" i="26" s="1"/>
  <c r="AB571" i="26"/>
  <c r="K571" i="26" s="1"/>
  <c r="U568" i="26"/>
  <c r="AK741" i="26"/>
  <c r="AM779" i="26"/>
  <c r="AI592" i="26"/>
  <c r="AJ585" i="26"/>
  <c r="N585" i="26" s="1"/>
  <c r="AI149" i="26"/>
  <c r="AL779" i="26"/>
  <c r="F568" i="26"/>
  <c r="AJ593" i="26"/>
  <c r="N593" i="26" s="1"/>
  <c r="AH592" i="26"/>
  <c r="O592" i="26" s="1"/>
  <c r="U588" i="26"/>
  <c r="V588" i="26" s="1"/>
  <c r="H588" i="26" s="1"/>
  <c r="AK576" i="26"/>
  <c r="AL586" i="26"/>
  <c r="AC149" i="26"/>
  <c r="AH779" i="26"/>
  <c r="O779" i="26" s="1"/>
  <c r="AM776" i="26"/>
  <c r="AI586" i="26"/>
  <c r="Y585" i="26"/>
  <c r="S741" i="26"/>
  <c r="V578" i="26"/>
  <c r="H578" i="26" s="1"/>
  <c r="Z149" i="26"/>
  <c r="L149" i="26" s="1"/>
  <c r="F591" i="26"/>
  <c r="AG586" i="26"/>
  <c r="S711" i="26"/>
  <c r="U715" i="26"/>
  <c r="V715" i="26" s="1"/>
  <c r="H715" i="26" s="1"/>
  <c r="AL578" i="26"/>
  <c r="AD577" i="26"/>
  <c r="AI579" i="26"/>
  <c r="F576" i="26"/>
  <c r="AI714" i="26"/>
  <c r="AC578" i="26"/>
  <c r="AM592" i="26"/>
  <c r="AH714" i="26"/>
  <c r="O714" i="26" s="1"/>
  <c r="AB578" i="26"/>
  <c r="K578" i="26" s="1"/>
  <c r="V576" i="26"/>
  <c r="H576" i="26" s="1"/>
  <c r="Y586" i="26"/>
  <c r="Y150" i="26"/>
  <c r="Y584" i="26"/>
  <c r="AM713" i="26"/>
  <c r="Y149" i="26"/>
  <c r="V250" i="26"/>
  <c r="H250" i="26" s="1"/>
  <c r="U586" i="26"/>
  <c r="V586" i="26" s="1"/>
  <c r="H586" i="26" s="1"/>
  <c r="AG741" i="26"/>
  <c r="AG714" i="26"/>
  <c r="AL577" i="26"/>
  <c r="AC715" i="26"/>
  <c r="AJ577" i="26"/>
  <c r="N577" i="26" s="1"/>
  <c r="U713" i="26"/>
  <c r="V713" i="26" s="1"/>
  <c r="H713" i="26" s="1"/>
  <c r="Y711" i="26"/>
  <c r="Z711" i="26" s="1"/>
  <c r="L711" i="26" s="1"/>
  <c r="V778" i="26"/>
  <c r="H778" i="26" s="1"/>
  <c r="AH776" i="26"/>
  <c r="O776" i="26" s="1"/>
  <c r="AL593" i="26"/>
  <c r="AA715" i="26"/>
  <c r="AI577" i="26"/>
  <c r="AM576" i="26"/>
  <c r="AG572" i="26"/>
  <c r="AI801" i="26"/>
  <c r="AJ801" i="26" s="1"/>
  <c r="N801" i="26" s="1"/>
  <c r="Z579" i="26"/>
  <c r="L579" i="26" s="1"/>
  <c r="Z715" i="26"/>
  <c r="L715" i="26" s="1"/>
  <c r="AA714" i="26"/>
  <c r="AB714" i="26" s="1"/>
  <c r="K714" i="26" s="1"/>
  <c r="AH593" i="26"/>
  <c r="O593" i="26" s="1"/>
  <c r="AK584" i="26"/>
  <c r="U579" i="26"/>
  <c r="V579" i="26" s="1"/>
  <c r="H579" i="26" s="1"/>
  <c r="U714" i="26"/>
  <c r="V714" i="26" s="1"/>
  <c r="H714" i="26" s="1"/>
  <c r="AL575" i="26"/>
  <c r="AG593" i="26"/>
  <c r="AK590" i="26"/>
  <c r="U801" i="26"/>
  <c r="V801" i="26" s="1"/>
  <c r="H801" i="26" s="1"/>
  <c r="AL585" i="26"/>
  <c r="AJ150" i="26"/>
  <c r="N150" i="26" s="1"/>
  <c r="S578" i="26"/>
  <c r="AA577" i="26"/>
  <c r="AD576" i="26"/>
  <c r="AJ575" i="26"/>
  <c r="N575" i="26" s="1"/>
  <c r="AD592" i="26"/>
  <c r="AD586" i="26"/>
  <c r="Y577" i="26"/>
  <c r="AB576" i="26"/>
  <c r="K576" i="26" s="1"/>
  <c r="V615" i="26"/>
  <c r="H615" i="26" s="1"/>
  <c r="V611" i="26"/>
  <c r="H611" i="26" s="1"/>
  <c r="V743" i="26"/>
  <c r="H743" i="26" s="1"/>
  <c r="AJ571" i="26"/>
  <c r="N571" i="26" s="1"/>
  <c r="S250" i="26"/>
  <c r="AC592" i="26"/>
  <c r="AC586" i="26"/>
  <c r="AG585" i="26"/>
  <c r="AB150" i="26"/>
  <c r="K150" i="26" s="1"/>
  <c r="F579" i="26"/>
  <c r="AA576" i="26"/>
  <c r="Y575" i="26"/>
  <c r="Z575" i="26" s="1"/>
  <c r="L575" i="26" s="1"/>
  <c r="V251" i="26"/>
  <c r="H251" i="26" s="1"/>
  <c r="Z592" i="26"/>
  <c r="L592" i="26" s="1"/>
  <c r="AG588" i="26"/>
  <c r="U587" i="26"/>
  <c r="V587" i="26" s="1"/>
  <c r="H587" i="26" s="1"/>
  <c r="AA586" i="26"/>
  <c r="AA150" i="26"/>
  <c r="AB584" i="26"/>
  <c r="K584" i="26" s="1"/>
  <c r="AL714" i="26"/>
  <c r="AM149" i="26"/>
  <c r="AI571" i="26"/>
  <c r="AL570" i="26"/>
  <c r="V711" i="26"/>
  <c r="H711" i="26" s="1"/>
  <c r="F779" i="26"/>
  <c r="U776" i="26"/>
  <c r="V776" i="26" s="1"/>
  <c r="H776" i="26" s="1"/>
  <c r="AA593" i="26"/>
  <c r="AB593" i="26" s="1"/>
  <c r="K593" i="26" s="1"/>
  <c r="F592" i="26"/>
  <c r="U589" i="26"/>
  <c r="V589" i="26" s="1"/>
  <c r="H589" i="26" s="1"/>
  <c r="AC587" i="26"/>
  <c r="AI583" i="26"/>
  <c r="AJ583" i="26" s="1"/>
  <c r="N583" i="26" s="1"/>
  <c r="S251" i="26"/>
  <c r="V607" i="26"/>
  <c r="H607" i="26" s="1"/>
  <c r="V729" i="26"/>
  <c r="H729" i="26" s="1"/>
  <c r="V274" i="26"/>
  <c r="H274" i="26" s="1"/>
  <c r="V154" i="26"/>
  <c r="H154" i="26" s="1"/>
  <c r="AL149" i="26"/>
  <c r="F149" i="26"/>
  <c r="AG571" i="26"/>
  <c r="AJ570" i="26"/>
  <c r="N570" i="26" s="1"/>
  <c r="F777" i="26"/>
  <c r="AG592" i="26"/>
  <c r="AA587" i="26"/>
  <c r="F584" i="26"/>
  <c r="AG578" i="26"/>
  <c r="Z577" i="26"/>
  <c r="L577" i="26" s="1"/>
  <c r="AG576" i="26"/>
  <c r="F252" i="26"/>
  <c r="AK149" i="26"/>
  <c r="U149" i="26"/>
  <c r="V149" i="26" s="1"/>
  <c r="H149" i="26" s="1"/>
  <c r="AG570" i="26"/>
  <c r="AG711" i="26"/>
  <c r="AH711" i="26" s="1"/>
  <c r="O711" i="26" s="1"/>
  <c r="Z593" i="26"/>
  <c r="L593" i="26" s="1"/>
  <c r="AC590" i="26"/>
  <c r="Y587" i="26"/>
  <c r="AD584" i="26"/>
  <c r="F578" i="26"/>
  <c r="F713" i="26"/>
  <c r="AJ149" i="26"/>
  <c r="N149" i="26" s="1"/>
  <c r="AK591" i="26"/>
  <c r="F581" i="26"/>
  <c r="AD578" i="26"/>
  <c r="AK572" i="26"/>
  <c r="AH149" i="26"/>
  <c r="O149" i="26" s="1"/>
  <c r="AC571" i="26"/>
  <c r="AA570" i="26"/>
  <c r="AB570" i="26" s="1"/>
  <c r="K570" i="26" s="1"/>
  <c r="F776" i="26"/>
  <c r="AB592" i="26"/>
  <c r="K592" i="26" s="1"/>
  <c r="AA592" i="26"/>
  <c r="AA716" i="26"/>
  <c r="AB716" i="26" s="1"/>
  <c r="K716" i="26" s="1"/>
  <c r="AK588" i="26"/>
  <c r="AM587" i="26"/>
  <c r="Z586" i="26"/>
  <c r="L586" i="26" s="1"/>
  <c r="AL150" i="26"/>
  <c r="Z583" i="26"/>
  <c r="L583" i="26" s="1"/>
  <c r="Z582" i="26"/>
  <c r="L582" i="26" s="1"/>
  <c r="AM579" i="26"/>
  <c r="AI741" i="26"/>
  <c r="AK714" i="26"/>
  <c r="AA578" i="26"/>
  <c r="Z576" i="26"/>
  <c r="L576" i="26" s="1"/>
  <c r="AH575" i="26"/>
  <c r="O575" i="26" s="1"/>
  <c r="AL587" i="26"/>
  <c r="Z578" i="26"/>
  <c r="L578" i="26" s="1"/>
  <c r="Y576" i="26"/>
  <c r="AG575" i="26"/>
  <c r="V573" i="26"/>
  <c r="H573" i="26" s="1"/>
  <c r="AH251" i="26"/>
  <c r="O251" i="26" s="1"/>
  <c r="AI713" i="26"/>
  <c r="S572" i="26"/>
  <c r="F571" i="26"/>
  <c r="AI568" i="26"/>
  <c r="AJ568" i="26" s="1"/>
  <c r="N568" i="26" s="1"/>
  <c r="AK587" i="26"/>
  <c r="F585" i="26"/>
  <c r="AG150" i="26"/>
  <c r="AL584" i="26"/>
  <c r="AA589" i="26"/>
  <c r="AI587" i="26"/>
  <c r="AM252" i="26"/>
  <c r="Z713" i="26"/>
  <c r="L713" i="26" s="1"/>
  <c r="U712" i="26"/>
  <c r="V712" i="26" s="1"/>
  <c r="H712" i="26" s="1"/>
  <c r="AA149" i="26"/>
  <c r="AL571" i="26"/>
  <c r="AD571" i="26"/>
  <c r="AA568" i="26"/>
  <c r="AB568" i="26" s="1"/>
  <c r="K568" i="26" s="1"/>
  <c r="AJ592" i="26"/>
  <c r="N592" i="26" s="1"/>
  <c r="Z589" i="26"/>
  <c r="L589" i="26" s="1"/>
  <c r="AG587" i="26"/>
  <c r="AA585" i="26"/>
  <c r="AD150" i="26"/>
  <c r="AJ584" i="26"/>
  <c r="N584" i="26" s="1"/>
  <c r="AH580" i="26"/>
  <c r="O580" i="26" s="1"/>
  <c r="AM578" i="26"/>
  <c r="F577" i="26"/>
  <c r="AL576" i="26"/>
  <c r="F574" i="26"/>
  <c r="AK252" i="26"/>
  <c r="AB574" i="26"/>
  <c r="K574" i="26" s="1"/>
  <c r="V582" i="26"/>
  <c r="H582" i="26" s="1"/>
  <c r="V716" i="26"/>
  <c r="H716" i="26" s="1"/>
  <c r="AB575" i="26"/>
  <c r="K575" i="26" s="1"/>
  <c r="AM716" i="26"/>
  <c r="AJ716" i="26"/>
  <c r="N716" i="26" s="1"/>
  <c r="U593" i="26"/>
  <c r="AG716" i="26"/>
  <c r="S716" i="26"/>
  <c r="AL591" i="26"/>
  <c r="Y591" i="26"/>
  <c r="AD590" i="26"/>
  <c r="AB589" i="26"/>
  <c r="K589" i="26" s="1"/>
  <c r="AH588" i="26"/>
  <c r="O588" i="26" s="1"/>
  <c r="Z587" i="26"/>
  <c r="L587" i="26" s="1"/>
  <c r="F587" i="26"/>
  <c r="AK585" i="26"/>
  <c r="AC150" i="26"/>
  <c r="AI584" i="26"/>
  <c r="U584" i="26"/>
  <c r="V584" i="26" s="1"/>
  <c r="H584" i="26" s="1"/>
  <c r="AG582" i="26"/>
  <c r="AH582" i="26" s="1"/>
  <c r="O582" i="26" s="1"/>
  <c r="S582" i="26"/>
  <c r="AL581" i="26"/>
  <c r="Y581" i="26"/>
  <c r="Z581" i="26" s="1"/>
  <c r="L581" i="26" s="1"/>
  <c r="AJ579" i="26"/>
  <c r="N579" i="26" s="1"/>
  <c r="AB715" i="26"/>
  <c r="K715" i="26" s="1"/>
  <c r="AH741" i="26"/>
  <c r="O741" i="26" s="1"/>
  <c r="AM714" i="26"/>
  <c r="Z714" i="26"/>
  <c r="L714" i="26" s="1"/>
  <c r="F714" i="26"/>
  <c r="AK577" i="26"/>
  <c r="AI575" i="26"/>
  <c r="U575" i="26"/>
  <c r="V575" i="26" s="1"/>
  <c r="H575" i="26" s="1"/>
  <c r="AG573" i="26"/>
  <c r="S573" i="26"/>
  <c r="AL252" i="26"/>
  <c r="Y252" i="26"/>
  <c r="AJ713" i="26"/>
  <c r="N713" i="26" s="1"/>
  <c r="AB712" i="26"/>
  <c r="K712" i="26" s="1"/>
  <c r="AH572" i="26"/>
  <c r="O572" i="26" s="1"/>
  <c r="AJ591" i="26"/>
  <c r="N591" i="26" s="1"/>
  <c r="AB590" i="26"/>
  <c r="K590" i="26" s="1"/>
  <c r="AM589" i="26"/>
  <c r="F589" i="26"/>
  <c r="U585" i="26"/>
  <c r="V585" i="26" s="1"/>
  <c r="H585" i="26" s="1"/>
  <c r="AJ581" i="26"/>
  <c r="N581" i="26" s="1"/>
  <c r="AH579" i="26"/>
  <c r="O579" i="26" s="1"/>
  <c r="AM715" i="26"/>
  <c r="F715" i="26"/>
  <c r="U577" i="26"/>
  <c r="V577" i="26" s="1"/>
  <c r="H577" i="26" s="1"/>
  <c r="AJ252" i="26"/>
  <c r="N252" i="26" s="1"/>
  <c r="AH713" i="26"/>
  <c r="O713" i="26" s="1"/>
  <c r="AM712" i="26"/>
  <c r="F712" i="26"/>
  <c r="AI591" i="26"/>
  <c r="U591" i="26"/>
  <c r="V591" i="26" s="1"/>
  <c r="H591" i="26" s="1"/>
  <c r="AA590" i="26"/>
  <c r="AG801" i="26"/>
  <c r="AH801" i="26" s="1"/>
  <c r="O801" i="26" s="1"/>
  <c r="AL589" i="26"/>
  <c r="Y589" i="26"/>
  <c r="AD588" i="26"/>
  <c r="AJ587" i="26"/>
  <c r="N587" i="26" s="1"/>
  <c r="AH585" i="26"/>
  <c r="O585" i="26" s="1"/>
  <c r="AM150" i="26"/>
  <c r="F150" i="26"/>
  <c r="AI581" i="26"/>
  <c r="U581" i="26"/>
  <c r="V581" i="26" s="1"/>
  <c r="H581" i="26" s="1"/>
  <c r="AA580" i="26"/>
  <c r="AB580" i="26" s="1"/>
  <c r="K580" i="26" s="1"/>
  <c r="AG579" i="26"/>
  <c r="AL715" i="26"/>
  <c r="Y715" i="26"/>
  <c r="AD741" i="26"/>
  <c r="AH577" i="26"/>
  <c r="O577" i="26" s="1"/>
  <c r="AI252" i="26"/>
  <c r="U252" i="26"/>
  <c r="V252" i="26" s="1"/>
  <c r="AA251" i="26"/>
  <c r="AG713" i="26"/>
  <c r="AL712" i="26"/>
  <c r="Y712" i="26"/>
  <c r="Z712" i="26" s="1"/>
  <c r="L712" i="26" s="1"/>
  <c r="AD572" i="26"/>
  <c r="AH591" i="26"/>
  <c r="O591" i="26" s="1"/>
  <c r="AM590" i="26"/>
  <c r="Z590" i="26"/>
  <c r="L590" i="26" s="1"/>
  <c r="F590" i="26"/>
  <c r="AK589" i="26"/>
  <c r="AC588" i="26"/>
  <c r="S585" i="26"/>
  <c r="AH581" i="26"/>
  <c r="O581" i="26" s="1"/>
  <c r="AM580" i="26"/>
  <c r="F580" i="26"/>
  <c r="AK715" i="26"/>
  <c r="AC741" i="26"/>
  <c r="AM251" i="26"/>
  <c r="F251" i="26"/>
  <c r="AK712" i="26"/>
  <c r="AC572" i="26"/>
  <c r="U592" i="26"/>
  <c r="V592" i="26" s="1"/>
  <c r="H592" i="26" s="1"/>
  <c r="AG591" i="26"/>
  <c r="AL590" i="26"/>
  <c r="AJ589" i="26"/>
  <c r="N589" i="26" s="1"/>
  <c r="AB588" i="26"/>
  <c r="K588" i="26" s="1"/>
  <c r="AM586" i="26"/>
  <c r="F586" i="26"/>
  <c r="AK150" i="26"/>
  <c r="AC584" i="26"/>
  <c r="U583" i="26"/>
  <c r="AG581" i="26"/>
  <c r="AL580" i="26"/>
  <c r="AD579" i="26"/>
  <c r="AJ715" i="26"/>
  <c r="N715" i="26" s="1"/>
  <c r="AB741" i="26"/>
  <c r="K741" i="26" s="1"/>
  <c r="AI574" i="26"/>
  <c r="U574" i="26"/>
  <c r="AA573" i="26"/>
  <c r="AC573" i="26" s="1"/>
  <c r="AL251" i="26"/>
  <c r="AD713" i="26"/>
  <c r="AJ712" i="26"/>
  <c r="N712" i="26" s="1"/>
  <c r="AB572" i="26"/>
  <c r="K572" i="26" s="1"/>
  <c r="F582" i="26"/>
  <c r="AK580" i="26"/>
  <c r="AC579" i="26"/>
  <c r="AI715" i="26"/>
  <c r="AA741" i="26"/>
  <c r="AM573" i="26"/>
  <c r="F573" i="26"/>
  <c r="AK251" i="26"/>
  <c r="AC713" i="26"/>
  <c r="AI712" i="26"/>
  <c r="AA572" i="26"/>
  <c r="AL716" i="26"/>
  <c r="AD591" i="26"/>
  <c r="AJ590" i="26"/>
  <c r="N590" i="26" s="1"/>
  <c r="AH589" i="26"/>
  <c r="O589" i="26" s="1"/>
  <c r="AM588" i="26"/>
  <c r="Z588" i="26"/>
  <c r="L588" i="26" s="1"/>
  <c r="F588" i="26"/>
  <c r="AK586" i="26"/>
  <c r="AC585" i="26"/>
  <c r="AI150" i="26"/>
  <c r="U150" i="26"/>
  <c r="V150" i="26" s="1"/>
  <c r="H150" i="26" s="1"/>
  <c r="AA584" i="26"/>
  <c r="AJ580" i="26"/>
  <c r="N580" i="26" s="1"/>
  <c r="AB579" i="26"/>
  <c r="K579" i="26" s="1"/>
  <c r="AH715" i="26"/>
  <c r="O715" i="26" s="1"/>
  <c r="AM741" i="26"/>
  <c r="Z741" i="26"/>
  <c r="L741" i="26" s="1"/>
  <c r="F741" i="26"/>
  <c r="AK578" i="26"/>
  <c r="AC577" i="26"/>
  <c r="AI576" i="26"/>
  <c r="AL573" i="26"/>
  <c r="AD252" i="26"/>
  <c r="AJ251" i="26"/>
  <c r="N251" i="26" s="1"/>
  <c r="AB713" i="26"/>
  <c r="K713" i="26" s="1"/>
  <c r="AH712" i="26"/>
  <c r="O712" i="26" s="1"/>
  <c r="AM572" i="26"/>
  <c r="Z572" i="26"/>
  <c r="L572" i="26" s="1"/>
  <c r="F572" i="26"/>
  <c r="AM593" i="26"/>
  <c r="F593" i="26"/>
  <c r="AK716" i="26"/>
  <c r="AC591" i="26"/>
  <c r="AI590" i="26"/>
  <c r="U590" i="26"/>
  <c r="V590" i="26" s="1"/>
  <c r="H590" i="26" s="1"/>
  <c r="AA801" i="26"/>
  <c r="AL588" i="26"/>
  <c r="AD587" i="26"/>
  <c r="AJ586" i="26"/>
  <c r="N586" i="26" s="1"/>
  <c r="AB585" i="26"/>
  <c r="K585" i="26" s="1"/>
  <c r="AM584" i="26"/>
  <c r="AI580" i="26"/>
  <c r="U580" i="26"/>
  <c r="AA579" i="26"/>
  <c r="AL741" i="26"/>
  <c r="AJ578" i="26"/>
  <c r="N578" i="26" s="1"/>
  <c r="AM575" i="26"/>
  <c r="F575" i="26"/>
  <c r="AK573" i="26"/>
  <c r="AC252" i="26"/>
  <c r="AI251" i="26"/>
  <c r="AA713" i="26"/>
  <c r="AL572" i="26"/>
  <c r="F716" i="26"/>
  <c r="AB591" i="26"/>
  <c r="K591" i="26" s="1"/>
  <c r="AJ573" i="26"/>
  <c r="N573" i="26" s="1"/>
  <c r="AB252" i="26"/>
  <c r="K252" i="26" s="1"/>
  <c r="AI716" i="26"/>
  <c r="AA591" i="26"/>
  <c r="AD589" i="26"/>
  <c r="AJ588" i="26"/>
  <c r="N588" i="26" s="1"/>
  <c r="AM585" i="26"/>
  <c r="AI582" i="26"/>
  <c r="AA581" i="26"/>
  <c r="AB581" i="26" s="1"/>
  <c r="K581" i="26" s="1"/>
  <c r="AL579" i="26"/>
  <c r="AM577" i="26"/>
  <c r="AI573" i="26"/>
  <c r="AA252" i="26"/>
  <c r="AL713" i="26"/>
  <c r="AJ572" i="26"/>
  <c r="N572" i="26" s="1"/>
  <c r="AM591" i="26"/>
  <c r="AM581" i="26"/>
  <c r="Z252" i="26"/>
  <c r="L252" i="26" s="1"/>
  <c r="AB711" i="26"/>
  <c r="K711" i="26" s="1"/>
  <c r="AD711" i="26"/>
  <c r="AK571" i="26"/>
  <c r="AI711" i="26"/>
  <c r="AA779" i="26"/>
  <c r="AG778" i="26"/>
  <c r="S778" i="26"/>
  <c r="AL777" i="26"/>
  <c r="Y777" i="26"/>
  <c r="Z777" i="26" s="1"/>
  <c r="L777" i="26" s="1"/>
  <c r="AJ569" i="26"/>
  <c r="N569" i="26" s="1"/>
  <c r="V569" i="26"/>
  <c r="H569" i="26" s="1"/>
  <c r="AH250" i="26"/>
  <c r="O250" i="26" s="1"/>
  <c r="AB149" i="26"/>
  <c r="K149" i="26" s="1"/>
  <c r="AM570" i="26"/>
  <c r="F570" i="26"/>
  <c r="AK779" i="26"/>
  <c r="AI777" i="26"/>
  <c r="U777" i="26"/>
  <c r="V777" i="26" s="1"/>
  <c r="H777" i="26" s="1"/>
  <c r="AA776" i="26"/>
  <c r="AG569" i="26"/>
  <c r="AH569" i="26" s="1"/>
  <c r="O569" i="26" s="1"/>
  <c r="Y568" i="26"/>
  <c r="Z568" i="26" s="1"/>
  <c r="L568" i="26" s="1"/>
  <c r="S571" i="26"/>
  <c r="AH777" i="26"/>
  <c r="O777" i="26" s="1"/>
  <c r="AK570" i="26"/>
  <c r="AC711" i="26"/>
  <c r="AI779" i="26"/>
  <c r="U779" i="26"/>
  <c r="V779" i="26" s="1"/>
  <c r="H779" i="26" s="1"/>
  <c r="AA778" i="26"/>
  <c r="AG777" i="26"/>
  <c r="S777" i="26"/>
  <c r="AL776" i="26"/>
  <c r="AM778" i="26"/>
  <c r="F778" i="26"/>
  <c r="AK776" i="26"/>
  <c r="AA250" i="26"/>
  <c r="AD250" i="26" s="1"/>
  <c r="AI570" i="26"/>
  <c r="U570" i="26"/>
  <c r="V570" i="26" s="1"/>
  <c r="H570" i="26" s="1"/>
  <c r="AL778" i="26"/>
  <c r="AJ776" i="26"/>
  <c r="N776" i="26" s="1"/>
  <c r="AH568" i="26"/>
  <c r="O568" i="26" s="1"/>
  <c r="AM250" i="26"/>
  <c r="Z250" i="26"/>
  <c r="L250" i="26" s="1"/>
  <c r="F250" i="26"/>
  <c r="V571" i="26"/>
  <c r="H571" i="26" s="1"/>
  <c r="AK778" i="26"/>
  <c r="AI776" i="26"/>
  <c r="AA569" i="26"/>
  <c r="AC569" i="26" s="1"/>
  <c r="AL250" i="26"/>
  <c r="AJ778" i="26"/>
  <c r="N778" i="26" s="1"/>
  <c r="Z569" i="26"/>
  <c r="L569" i="26" s="1"/>
  <c r="F569" i="26"/>
  <c r="AK250" i="26"/>
  <c r="AI778" i="26"/>
  <c r="AA777" i="26"/>
  <c r="AJ250" i="26"/>
  <c r="N250" i="26" s="1"/>
  <c r="AM777" i="26"/>
  <c r="S515" i="26"/>
  <c r="S437" i="26"/>
  <c r="S207" i="26"/>
  <c r="S355" i="26"/>
  <c r="V606" i="26"/>
  <c r="H606" i="26" s="1"/>
  <c r="S844" i="26"/>
  <c r="S84" i="26"/>
  <c r="S316" i="26"/>
  <c r="F560" i="26"/>
  <c r="S11" i="26"/>
  <c r="S622" i="26"/>
  <c r="U261" i="26"/>
  <c r="V261" i="26" s="1"/>
  <c r="S161" i="26"/>
  <c r="U446" i="26"/>
  <c r="V446" i="26" s="1"/>
  <c r="H446" i="26" s="1"/>
  <c r="S720" i="26"/>
  <c r="U762" i="26"/>
  <c r="V762" i="26" s="1"/>
  <c r="H762" i="26" s="1"/>
  <c r="U319" i="26"/>
  <c r="V319" i="26" s="1"/>
  <c r="H319" i="26" s="1"/>
  <c r="AB214" i="26"/>
  <c r="K214" i="26" s="1"/>
  <c r="AB218" i="26"/>
  <c r="K218" i="26" s="1"/>
  <c r="S851" i="26"/>
  <c r="S339" i="26"/>
  <c r="S54" i="26"/>
  <c r="U550" i="26"/>
  <c r="AC550" i="26" s="1"/>
  <c r="S264" i="26"/>
  <c r="U264" i="26"/>
  <c r="V264" i="26" s="1"/>
  <c r="S817" i="26"/>
  <c r="U817" i="26"/>
  <c r="V817" i="26" s="1"/>
  <c r="H817" i="26" s="1"/>
  <c r="S563" i="26"/>
  <c r="U563" i="26"/>
  <c r="V563" i="26" s="1"/>
  <c r="H563" i="26" s="1"/>
  <c r="S247" i="26"/>
  <c r="U247" i="26"/>
  <c r="V247" i="26" s="1"/>
  <c r="H247" i="26" s="1"/>
  <c r="S560" i="26"/>
  <c r="U560" i="26"/>
  <c r="V560" i="26" s="1"/>
  <c r="H560" i="26" s="1"/>
  <c r="S558" i="26"/>
  <c r="S556" i="26"/>
  <c r="U556" i="26"/>
  <c r="V556" i="26" s="1"/>
  <c r="H556" i="26" s="1"/>
  <c r="U244" i="26"/>
  <c r="V244" i="26" s="1"/>
  <c r="H244" i="26" s="1"/>
  <c r="S43" i="26"/>
  <c r="U43" i="26"/>
  <c r="V43" i="26" s="1"/>
  <c r="H43" i="26" s="1"/>
  <c r="S800" i="26"/>
  <c r="U800" i="26"/>
  <c r="V800" i="26" s="1"/>
  <c r="H800" i="26" s="1"/>
  <c r="S547" i="26"/>
  <c r="U547" i="26"/>
  <c r="V547" i="26" s="1"/>
  <c r="H547" i="26" s="1"/>
  <c r="S709" i="26"/>
  <c r="U709" i="26"/>
  <c r="V709" i="26" s="1"/>
  <c r="H709" i="26" s="1"/>
  <c r="S544" i="26"/>
  <c r="U544" i="26"/>
  <c r="V544" i="26" s="1"/>
  <c r="H544" i="26" s="1"/>
  <c r="S540" i="26"/>
  <c r="S42" i="26"/>
  <c r="U42" i="26"/>
  <c r="V42" i="26" s="1"/>
  <c r="H42" i="26" s="1"/>
  <c r="S536" i="26"/>
  <c r="U536" i="26"/>
  <c r="V536" i="26" s="1"/>
  <c r="H536" i="26" s="1"/>
  <c r="S789" i="26"/>
  <c r="U789" i="26"/>
  <c r="V789" i="26" s="1"/>
  <c r="S532" i="26"/>
  <c r="U532" i="26"/>
  <c r="V532" i="26" s="1"/>
  <c r="H532" i="26" s="1"/>
  <c r="S529" i="26"/>
  <c r="U529" i="26"/>
  <c r="V529" i="26" s="1"/>
  <c r="H529" i="26" s="1"/>
  <c r="S526" i="26"/>
  <c r="U526" i="26"/>
  <c r="V526" i="26" s="1"/>
  <c r="H526" i="26" s="1"/>
  <c r="S811" i="26"/>
  <c r="U811" i="26"/>
  <c r="V811" i="26" s="1"/>
  <c r="H811" i="26" s="1"/>
  <c r="S140" i="26"/>
  <c r="U140" i="26"/>
  <c r="V140" i="26" s="1"/>
  <c r="H140" i="26" s="1"/>
  <c r="S521" i="26"/>
  <c r="U521" i="26"/>
  <c r="V521" i="26" s="1"/>
  <c r="H521" i="26" s="1"/>
  <c r="S520" i="26"/>
  <c r="U520" i="26"/>
  <c r="V520" i="26" s="1"/>
  <c r="H520" i="26" s="1"/>
  <c r="S705" i="26"/>
  <c r="U705" i="26"/>
  <c r="V705" i="26" s="1"/>
  <c r="H705" i="26" s="1"/>
  <c r="S517" i="26"/>
  <c r="U517" i="26"/>
  <c r="V517" i="26" s="1"/>
  <c r="H517" i="26" s="1"/>
  <c r="S241" i="26"/>
  <c r="U241" i="26"/>
  <c r="V241" i="26" s="1"/>
  <c r="H241" i="26" s="1"/>
  <c r="S513" i="26"/>
  <c r="U513" i="26"/>
  <c r="V513" i="26" s="1"/>
  <c r="H513" i="26" s="1"/>
  <c r="S510" i="26"/>
  <c r="U510" i="26"/>
  <c r="V510" i="26" s="1"/>
  <c r="H510" i="26" s="1"/>
  <c r="S508" i="26"/>
  <c r="U508" i="26"/>
  <c r="V508" i="26" s="1"/>
  <c r="H508" i="26" s="1"/>
  <c r="S507" i="26"/>
  <c r="U507" i="26"/>
  <c r="V507" i="26" s="1"/>
  <c r="H507" i="26" s="1"/>
  <c r="S37" i="26"/>
  <c r="U37" i="26"/>
  <c r="V37" i="26" s="1"/>
  <c r="H37" i="26" s="1"/>
  <c r="S137" i="26"/>
  <c r="U137" i="26"/>
  <c r="V137" i="26" s="1"/>
  <c r="H137" i="26" s="1"/>
  <c r="S767" i="26"/>
  <c r="U767" i="26"/>
  <c r="V767" i="26" s="1"/>
  <c r="H767" i="26" s="1"/>
  <c r="S701" i="26"/>
  <c r="U701" i="26"/>
  <c r="V701" i="26" s="1"/>
  <c r="H701" i="26" s="1"/>
  <c r="S136" i="26"/>
  <c r="U136" i="26"/>
  <c r="V136" i="26" s="1"/>
  <c r="H136" i="26" s="1"/>
  <c r="S134" i="26"/>
  <c r="U134" i="26"/>
  <c r="V134" i="26" s="1"/>
  <c r="H134" i="26" s="1"/>
  <c r="S493" i="26"/>
  <c r="U493" i="26"/>
  <c r="V493" i="26" s="1"/>
  <c r="H493" i="26" s="1"/>
  <c r="S490" i="26"/>
  <c r="U490" i="26"/>
  <c r="V490" i="26" s="1"/>
  <c r="H490" i="26" s="1"/>
  <c r="S486" i="26"/>
  <c r="U486" i="26"/>
  <c r="V486" i="26" s="1"/>
  <c r="H486" i="26" s="1"/>
  <c r="S483" i="26"/>
  <c r="U483" i="26"/>
  <c r="V483" i="26" s="1"/>
  <c r="H483" i="26" s="1"/>
  <c r="S699" i="26"/>
  <c r="U699" i="26"/>
  <c r="V699" i="26" s="1"/>
  <c r="H699" i="26" s="1"/>
  <c r="S855" i="26"/>
  <c r="U855" i="26"/>
  <c r="V855" i="26" s="1"/>
  <c r="S809" i="26"/>
  <c r="U809" i="26"/>
  <c r="V809" i="26" s="1"/>
  <c r="H809" i="26" s="1"/>
  <c r="S794" i="26"/>
  <c r="U794" i="26"/>
  <c r="V794" i="26" s="1"/>
  <c r="H794" i="26" s="1"/>
  <c r="S474" i="26"/>
  <c r="U474" i="26"/>
  <c r="V474" i="26" s="1"/>
  <c r="H474" i="26" s="1"/>
  <c r="S472" i="26"/>
  <c r="U472" i="26"/>
  <c r="V472" i="26" s="1"/>
  <c r="H472" i="26" s="1"/>
  <c r="S469" i="26"/>
  <c r="U469" i="26"/>
  <c r="V469" i="26" s="1"/>
  <c r="H469" i="26" s="1"/>
  <c r="S467" i="26"/>
  <c r="U467" i="26"/>
  <c r="V467" i="26" s="1"/>
  <c r="H467" i="26" s="1"/>
  <c r="S695" i="26"/>
  <c r="U695" i="26"/>
  <c r="V695" i="26" s="1"/>
  <c r="H695" i="26" s="1"/>
  <c r="S129" i="26"/>
  <c r="U129" i="26"/>
  <c r="V129" i="26" s="1"/>
  <c r="H129" i="26" s="1"/>
  <c r="S125" i="26"/>
  <c r="U125" i="26"/>
  <c r="V125" i="26" s="1"/>
  <c r="H125" i="26" s="1"/>
  <c r="S462" i="26"/>
  <c r="U462" i="26"/>
  <c r="V462" i="26" s="1"/>
  <c r="H462" i="26" s="1"/>
  <c r="S459" i="26"/>
  <c r="U459" i="26"/>
  <c r="V459" i="26" s="1"/>
  <c r="H459" i="26" s="1"/>
  <c r="S455" i="26"/>
  <c r="U455" i="26"/>
  <c r="V455" i="26" s="1"/>
  <c r="H455" i="26" s="1"/>
  <c r="S453" i="26"/>
  <c r="U453" i="26"/>
  <c r="V453" i="26" s="1"/>
  <c r="H453" i="26" s="1"/>
  <c r="S449" i="26"/>
  <c r="U449" i="26"/>
  <c r="V449" i="26" s="1"/>
  <c r="H449" i="26" s="1"/>
  <c r="S122" i="26"/>
  <c r="U122" i="26"/>
  <c r="V122" i="26" s="1"/>
  <c r="H122" i="26" s="1"/>
  <c r="S445" i="26"/>
  <c r="U445" i="26"/>
  <c r="V445" i="26" s="1"/>
  <c r="H445" i="26" s="1"/>
  <c r="S443" i="26"/>
  <c r="U443" i="26"/>
  <c r="V443" i="26" s="1"/>
  <c r="H443" i="26" s="1"/>
  <c r="S440" i="26"/>
  <c r="U440" i="26"/>
  <c r="V440" i="26" s="1"/>
  <c r="H440" i="26" s="1"/>
  <c r="S120" i="26"/>
  <c r="U120" i="26"/>
  <c r="V120" i="26" s="1"/>
  <c r="H120" i="26" s="1"/>
  <c r="S438" i="26"/>
  <c r="U438" i="26"/>
  <c r="V438" i="26" s="1"/>
  <c r="H438" i="26" s="1"/>
  <c r="S854" i="26"/>
  <c r="U854" i="26"/>
  <c r="V854" i="26" s="1"/>
  <c r="S433" i="26"/>
  <c r="U433" i="26"/>
  <c r="V433" i="26" s="1"/>
  <c r="H433" i="26" s="1"/>
  <c r="S430" i="26"/>
  <c r="U430" i="26"/>
  <c r="V430" i="26" s="1"/>
  <c r="H430" i="26" s="1"/>
  <c r="S427" i="26"/>
  <c r="U427" i="26"/>
  <c r="V427" i="26" s="1"/>
  <c r="H427" i="26" s="1"/>
  <c r="S238" i="26"/>
  <c r="U238" i="26"/>
  <c r="V238" i="26" s="1"/>
  <c r="H238" i="26" s="1"/>
  <c r="S686" i="26"/>
  <c r="U686" i="26"/>
  <c r="V686" i="26" s="1"/>
  <c r="H686" i="26" s="1"/>
  <c r="S268" i="26"/>
  <c r="U268" i="26"/>
  <c r="V268" i="26" s="1"/>
  <c r="S422" i="26"/>
  <c r="U422" i="26"/>
  <c r="V422" i="26" s="1"/>
  <c r="H422" i="26" s="1"/>
  <c r="S113" i="26"/>
  <c r="U113" i="26"/>
  <c r="V113" i="26" s="1"/>
  <c r="H113" i="26" s="1"/>
  <c r="S111" i="26"/>
  <c r="U111" i="26"/>
  <c r="V111" i="26" s="1"/>
  <c r="H111" i="26" s="1"/>
  <c r="S419" i="26"/>
  <c r="U419" i="26"/>
  <c r="V419" i="26" s="1"/>
  <c r="H419" i="26" s="1"/>
  <c r="S679" i="26"/>
  <c r="U679" i="26"/>
  <c r="V679" i="26" s="1"/>
  <c r="H679" i="26" s="1"/>
  <c r="S677" i="26"/>
  <c r="U677" i="26"/>
  <c r="V677" i="26" s="1"/>
  <c r="H677" i="26" s="1"/>
  <c r="S255" i="26"/>
  <c r="U255" i="26"/>
  <c r="V255" i="26" s="1"/>
  <c r="S237" i="26"/>
  <c r="U237" i="26"/>
  <c r="V237" i="26" s="1"/>
  <c r="H237" i="26" s="1"/>
  <c r="S673" i="26"/>
  <c r="U673" i="26"/>
  <c r="V673" i="26" s="1"/>
  <c r="H673" i="26" s="1"/>
  <c r="S413" i="26"/>
  <c r="U413" i="26"/>
  <c r="V413" i="26" s="1"/>
  <c r="H413" i="26" s="1"/>
  <c r="S236" i="26"/>
  <c r="U236" i="26"/>
  <c r="V236" i="26" s="1"/>
  <c r="H236" i="26" s="1"/>
  <c r="S409" i="26"/>
  <c r="U409" i="26"/>
  <c r="V409" i="26" s="1"/>
  <c r="H409" i="26" s="1"/>
  <c r="S235" i="26"/>
  <c r="U235" i="26"/>
  <c r="V235" i="26" s="1"/>
  <c r="H235" i="26" s="1"/>
  <c r="S231" i="26"/>
  <c r="U231" i="26"/>
  <c r="V231" i="26" s="1"/>
  <c r="H231" i="26" s="1"/>
  <c r="S227" i="26"/>
  <c r="U227" i="26"/>
  <c r="V227" i="26" s="1"/>
  <c r="H227" i="26" s="1"/>
  <c r="S223" i="26"/>
  <c r="U223" i="26"/>
  <c r="V223" i="26" s="1"/>
  <c r="H223" i="26" s="1"/>
  <c r="S739" i="26"/>
  <c r="U739" i="26"/>
  <c r="V739" i="26" s="1"/>
  <c r="H739" i="26" s="1"/>
  <c r="S671" i="26"/>
  <c r="U671" i="26"/>
  <c r="V671" i="26" s="1"/>
  <c r="H671" i="26" s="1"/>
  <c r="S103" i="26"/>
  <c r="U103" i="26"/>
  <c r="V103" i="26" s="1"/>
  <c r="H103" i="26" s="1"/>
  <c r="S402" i="26"/>
  <c r="U402" i="26"/>
  <c r="V402" i="26" s="1"/>
  <c r="H402" i="26" s="1"/>
  <c r="S100" i="26"/>
  <c r="U100" i="26"/>
  <c r="V100" i="26" s="1"/>
  <c r="H100" i="26" s="1"/>
  <c r="S399" i="26"/>
  <c r="U399" i="26"/>
  <c r="V399" i="26" s="1"/>
  <c r="H399" i="26" s="1"/>
  <c r="S218" i="26"/>
  <c r="U218" i="26"/>
  <c r="V218" i="26" s="1"/>
  <c r="H218" i="26" s="1"/>
  <c r="S214" i="26"/>
  <c r="U214" i="26"/>
  <c r="V214" i="26" s="1"/>
  <c r="H214" i="26" s="1"/>
  <c r="S210" i="26"/>
  <c r="U210" i="26"/>
  <c r="V210" i="26" s="1"/>
  <c r="H210" i="26" s="1"/>
  <c r="S828" i="26"/>
  <c r="U828" i="26"/>
  <c r="V828" i="26" s="1"/>
  <c r="S839" i="26"/>
  <c r="U839" i="26"/>
  <c r="V839" i="26" s="1"/>
  <c r="S836" i="26"/>
  <c r="U836" i="26"/>
  <c r="V836" i="26" s="1"/>
  <c r="S819" i="26"/>
  <c r="U819" i="26"/>
  <c r="V819" i="26" s="1"/>
  <c r="S763" i="26"/>
  <c r="U763" i="26"/>
  <c r="V763" i="26" s="1"/>
  <c r="H763" i="26" s="1"/>
  <c r="S96" i="26"/>
  <c r="U96" i="26"/>
  <c r="V96" i="26" s="1"/>
  <c r="H96" i="26" s="1"/>
  <c r="S392" i="26"/>
  <c r="U392" i="26"/>
  <c r="V392" i="26" s="1"/>
  <c r="H392" i="26" s="1"/>
  <c r="S774" i="26"/>
  <c r="U774" i="26"/>
  <c r="V774" i="26" s="1"/>
  <c r="S389" i="26"/>
  <c r="U389" i="26"/>
  <c r="V389" i="26" s="1"/>
  <c r="H389" i="26" s="1"/>
  <c r="S387" i="26"/>
  <c r="U387" i="26"/>
  <c r="V387" i="26" s="1"/>
  <c r="H387" i="26" s="1"/>
  <c r="S669" i="26"/>
  <c r="U669" i="26"/>
  <c r="V669" i="26" s="1"/>
  <c r="S204" i="26"/>
  <c r="U204" i="26"/>
  <c r="V204" i="26" s="1"/>
  <c r="H204" i="26" s="1"/>
  <c r="S761" i="26"/>
  <c r="U761" i="26"/>
  <c r="V761" i="26" s="1"/>
  <c r="H761" i="26" s="1"/>
  <c r="S19" i="26"/>
  <c r="U19" i="26"/>
  <c r="V19" i="26" s="1"/>
  <c r="H19" i="26" s="1"/>
  <c r="S383" i="26"/>
  <c r="U383" i="26"/>
  <c r="V383" i="26" s="1"/>
  <c r="H383" i="26" s="1"/>
  <c r="S379" i="26"/>
  <c r="U379" i="26"/>
  <c r="V379" i="26" s="1"/>
  <c r="H379" i="26" s="1"/>
  <c r="S667" i="26"/>
  <c r="U667" i="26"/>
  <c r="V667" i="26" s="1"/>
  <c r="H667" i="26" s="1"/>
  <c r="S666" i="26"/>
  <c r="U666" i="26"/>
  <c r="V666" i="26" s="1"/>
  <c r="H666" i="26" s="1"/>
  <c r="S663" i="26"/>
  <c r="U663" i="26"/>
  <c r="V663" i="26" s="1"/>
  <c r="H663" i="26" s="1"/>
  <c r="S834" i="26"/>
  <c r="U834" i="26"/>
  <c r="V834" i="26" s="1"/>
  <c r="S773" i="26"/>
  <c r="U773" i="26"/>
  <c r="V773" i="26" s="1"/>
  <c r="H773" i="26" s="1"/>
  <c r="S772" i="26"/>
  <c r="U772" i="26"/>
  <c r="V772" i="26" s="1"/>
  <c r="H772" i="26" s="1"/>
  <c r="S758" i="26"/>
  <c r="U758" i="26"/>
  <c r="V758" i="26" s="1"/>
  <c r="H758" i="26" s="1"/>
  <c r="S90" i="26"/>
  <c r="U90" i="26"/>
  <c r="V90" i="26" s="1"/>
  <c r="H90" i="26" s="1"/>
  <c r="S366" i="26"/>
  <c r="U366" i="26"/>
  <c r="V366" i="26" s="1"/>
  <c r="H366" i="26" s="1"/>
  <c r="S362" i="26"/>
  <c r="U362" i="26"/>
  <c r="V362" i="26" s="1"/>
  <c r="H362" i="26" s="1"/>
  <c r="S195" i="26"/>
  <c r="U195" i="26"/>
  <c r="V195" i="26" s="1"/>
  <c r="H195" i="26" s="1"/>
  <c r="S771" i="26"/>
  <c r="U771" i="26"/>
  <c r="V771" i="26" s="1"/>
  <c r="H771" i="26" s="1"/>
  <c r="S359" i="26"/>
  <c r="U359" i="26"/>
  <c r="V359" i="26" s="1"/>
  <c r="H359" i="26" s="1"/>
  <c r="S358" i="26"/>
  <c r="U358" i="26"/>
  <c r="V358" i="26" s="1"/>
  <c r="H358" i="26" s="1"/>
  <c r="S659" i="26"/>
  <c r="U659" i="26"/>
  <c r="V659" i="26" s="1"/>
  <c r="H659" i="26" s="1"/>
  <c r="S354" i="26"/>
  <c r="U354" i="26"/>
  <c r="V354" i="26" s="1"/>
  <c r="H354" i="26" s="1"/>
  <c r="S352" i="26"/>
  <c r="U352" i="26"/>
  <c r="V352" i="26" s="1"/>
  <c r="H352" i="26" s="1"/>
  <c r="S738" i="26"/>
  <c r="U738" i="26"/>
  <c r="V738" i="26" s="1"/>
  <c r="H738" i="26" s="1"/>
  <c r="S346" i="26"/>
  <c r="U346" i="26"/>
  <c r="V346" i="26" s="1"/>
  <c r="H346" i="26" s="1"/>
  <c r="S189" i="26"/>
  <c r="U189" i="26"/>
  <c r="V189" i="26" s="1"/>
  <c r="H189" i="26" s="1"/>
  <c r="S341" i="26"/>
  <c r="U341" i="26"/>
  <c r="V341" i="26" s="1"/>
  <c r="H341" i="26" s="1"/>
  <c r="S656" i="26"/>
  <c r="U656" i="26"/>
  <c r="V656" i="26" s="1"/>
  <c r="H656" i="26" s="1"/>
  <c r="S185" i="26"/>
  <c r="U185" i="26"/>
  <c r="V185" i="26" s="1"/>
  <c r="H185" i="26" s="1"/>
  <c r="S736" i="26"/>
  <c r="U736" i="26"/>
  <c r="V736" i="26" s="1"/>
  <c r="H736" i="26" s="1"/>
  <c r="S335" i="26"/>
  <c r="U335" i="26"/>
  <c r="V335" i="26" s="1"/>
  <c r="H335" i="26" s="1"/>
  <c r="S332" i="26"/>
  <c r="U332" i="26"/>
  <c r="V332" i="26" s="1"/>
  <c r="H332" i="26" s="1"/>
  <c r="S183" i="26"/>
  <c r="U183" i="26"/>
  <c r="V183" i="26" s="1"/>
  <c r="H183" i="26" s="1"/>
  <c r="S182" i="26"/>
  <c r="U182" i="26"/>
  <c r="V182" i="26" s="1"/>
  <c r="H182" i="26" s="1"/>
  <c r="S82" i="26"/>
  <c r="U82" i="26"/>
  <c r="V82" i="26" s="1"/>
  <c r="H82" i="26" s="1"/>
  <c r="S330" i="26"/>
  <c r="U330" i="26"/>
  <c r="V330" i="26" s="1"/>
  <c r="H330" i="26" s="1"/>
  <c r="S78" i="26"/>
  <c r="U78" i="26"/>
  <c r="V78" i="26" s="1"/>
  <c r="H78" i="26" s="1"/>
  <c r="S755" i="26"/>
  <c r="U755" i="26"/>
  <c r="V755" i="26" s="1"/>
  <c r="H755" i="26" s="1"/>
  <c r="S754" i="26"/>
  <c r="U754" i="26"/>
  <c r="V754" i="26" s="1"/>
  <c r="H754" i="26" s="1"/>
  <c r="S76" i="26"/>
  <c r="U76" i="26"/>
  <c r="V76" i="26" s="1"/>
  <c r="H76" i="26" s="1"/>
  <c r="S325" i="26"/>
  <c r="U325" i="26"/>
  <c r="V325" i="26" s="1"/>
  <c r="H325" i="26" s="1"/>
  <c r="S177" i="26"/>
  <c r="U177" i="26"/>
  <c r="V177" i="26" s="1"/>
  <c r="H177" i="26" s="1"/>
  <c r="S735" i="26"/>
  <c r="U735" i="26"/>
  <c r="V735" i="26" s="1"/>
  <c r="H735" i="26" s="1"/>
  <c r="S650" i="26"/>
  <c r="U650" i="26"/>
  <c r="V650" i="26" s="1"/>
  <c r="H650" i="26" s="1"/>
  <c r="S750" i="26"/>
  <c r="U750" i="26"/>
  <c r="V750" i="26" s="1"/>
  <c r="H750" i="26" s="1"/>
  <c r="S648" i="26"/>
  <c r="U648" i="26"/>
  <c r="V648" i="26" s="1"/>
  <c r="H648" i="26" s="1"/>
  <c r="S321" i="26"/>
  <c r="U321" i="26"/>
  <c r="V321" i="26" s="1"/>
  <c r="H321" i="26" s="1"/>
  <c r="S69" i="26"/>
  <c r="U69" i="26"/>
  <c r="V69" i="26" s="1"/>
  <c r="H69" i="26" s="1"/>
  <c r="S65" i="26"/>
  <c r="U65" i="26"/>
  <c r="V65" i="26" s="1"/>
  <c r="H65" i="26" s="1"/>
  <c r="S63" i="26"/>
  <c r="U63" i="26"/>
  <c r="V63" i="26" s="1"/>
  <c r="H63" i="26" s="1"/>
  <c r="S13" i="26"/>
  <c r="U13" i="26"/>
  <c r="V13" i="26" s="1"/>
  <c r="H13" i="26" s="1"/>
  <c r="S784" i="26"/>
  <c r="U784" i="26"/>
  <c r="V784" i="26" s="1"/>
  <c r="S12" i="26"/>
  <c r="U12" i="26"/>
  <c r="V12" i="26" s="1"/>
  <c r="H12" i="26" s="1"/>
  <c r="S796" i="26"/>
  <c r="U796" i="26"/>
  <c r="V796" i="26" s="1"/>
  <c r="H796" i="26" s="1"/>
  <c r="S643" i="26"/>
  <c r="U643" i="26"/>
  <c r="V643" i="26" s="1"/>
  <c r="H643" i="26" s="1"/>
  <c r="S821" i="26"/>
  <c r="U821" i="26"/>
  <c r="V821" i="26" s="1"/>
  <c r="S317" i="26"/>
  <c r="U317" i="26"/>
  <c r="V317" i="26" s="1"/>
  <c r="H317" i="26" s="1"/>
  <c r="S57" i="26"/>
  <c r="U57" i="26"/>
  <c r="V57" i="26" s="1"/>
  <c r="H57" i="26" s="1"/>
  <c r="S831" i="26"/>
  <c r="U831" i="26"/>
  <c r="V831" i="26" s="1"/>
  <c r="S783" i="26"/>
  <c r="U783" i="26"/>
  <c r="V783" i="26" s="1"/>
  <c r="S313" i="26"/>
  <c r="U313" i="26"/>
  <c r="V313" i="26" s="1"/>
  <c r="H313" i="26" s="1"/>
  <c r="S152" i="26"/>
  <c r="U152" i="26"/>
  <c r="V152" i="26" s="1"/>
  <c r="S151" i="26"/>
  <c r="U151" i="26"/>
  <c r="V151" i="26" s="1"/>
  <c r="S633" i="26"/>
  <c r="U633" i="26"/>
  <c r="V633" i="26" s="1"/>
  <c r="H633" i="26" s="1"/>
  <c r="S311" i="26"/>
  <c r="U311" i="26"/>
  <c r="V311" i="26" s="1"/>
  <c r="H311" i="26" s="1"/>
  <c r="S50" i="26"/>
  <c r="U50" i="26"/>
  <c r="V50" i="26" s="1"/>
  <c r="H50" i="26" s="1"/>
  <c r="S628" i="26"/>
  <c r="U628" i="26"/>
  <c r="V628" i="26" s="1"/>
  <c r="H628" i="26" s="1"/>
  <c r="S625" i="26"/>
  <c r="U625" i="26"/>
  <c r="V625" i="26" s="1"/>
  <c r="H625" i="26" s="1"/>
  <c r="S620" i="26"/>
  <c r="U620" i="26"/>
  <c r="V620" i="26" s="1"/>
  <c r="H620" i="26" s="1"/>
  <c r="S49" i="26"/>
  <c r="U49" i="26"/>
  <c r="V49" i="26" s="1"/>
  <c r="H49" i="26" s="1"/>
  <c r="S803" i="26"/>
  <c r="U803" i="26"/>
  <c r="V803" i="26" s="1"/>
  <c r="H803" i="26" s="1"/>
  <c r="S305" i="26"/>
  <c r="U305" i="26"/>
  <c r="V305" i="26" s="1"/>
  <c r="H305" i="26" s="1"/>
  <c r="S616" i="26"/>
  <c r="U616" i="26"/>
  <c r="V616" i="26" s="1"/>
  <c r="H616" i="26" s="1"/>
  <c r="S613" i="26"/>
  <c r="U613" i="26"/>
  <c r="V613" i="26" s="1"/>
  <c r="H613" i="26" s="1"/>
  <c r="S302" i="26"/>
  <c r="U302" i="26"/>
  <c r="V302" i="26" s="1"/>
  <c r="H302" i="26" s="1"/>
  <c r="S744" i="26"/>
  <c r="U744" i="26"/>
  <c r="V744" i="26" s="1"/>
  <c r="S9" i="26"/>
  <c r="U9" i="26"/>
  <c r="V9" i="26" s="1"/>
  <c r="H9" i="26" s="1"/>
  <c r="S860" i="26"/>
  <c r="U860" i="26"/>
  <c r="V860" i="26" s="1"/>
  <c r="S297" i="26"/>
  <c r="U297" i="26"/>
  <c r="V297" i="26" s="1"/>
  <c r="H297" i="26" s="1"/>
  <c r="S293" i="26"/>
  <c r="U293" i="26"/>
  <c r="V293" i="26" s="1"/>
  <c r="H293" i="26" s="1"/>
  <c r="S289" i="26"/>
  <c r="U289" i="26"/>
  <c r="V289" i="26" s="1"/>
  <c r="H289" i="26" s="1"/>
  <c r="S285" i="26"/>
  <c r="U285" i="26"/>
  <c r="V285" i="26" s="1"/>
  <c r="H285" i="26" s="1"/>
  <c r="S282" i="26"/>
  <c r="U282" i="26"/>
  <c r="V282" i="26" s="1"/>
  <c r="H282" i="26" s="1"/>
  <c r="S604" i="26"/>
  <c r="U604" i="26"/>
  <c r="V604" i="26" s="1"/>
  <c r="H604" i="26" s="1"/>
  <c r="S279" i="26"/>
  <c r="U279" i="26"/>
  <c r="V279" i="26" s="1"/>
  <c r="H279" i="26" s="1"/>
  <c r="S600" i="26"/>
  <c r="U600" i="26"/>
  <c r="V600" i="26" s="1"/>
  <c r="H600" i="26" s="1"/>
  <c r="S730" i="26"/>
  <c r="U730" i="26"/>
  <c r="V730" i="26" s="1"/>
  <c r="H730" i="26" s="1"/>
  <c r="S727" i="26"/>
  <c r="U727" i="26"/>
  <c r="V727" i="26" s="1"/>
  <c r="H727" i="26" s="1"/>
  <c r="S160" i="26"/>
  <c r="U160" i="26"/>
  <c r="V160" i="26" s="1"/>
  <c r="H160" i="26" s="1"/>
  <c r="S724" i="26"/>
  <c r="U724" i="26"/>
  <c r="V724" i="26" s="1"/>
  <c r="H724" i="26" s="1"/>
  <c r="S721" i="26"/>
  <c r="U721" i="26"/>
  <c r="V721" i="26" s="1"/>
  <c r="H721" i="26" s="1"/>
  <c r="S718" i="26"/>
  <c r="U718" i="26"/>
  <c r="V718" i="26" s="1"/>
  <c r="H718" i="26" s="1"/>
  <c r="S595" i="26"/>
  <c r="U595" i="26"/>
  <c r="V595" i="26" s="1"/>
  <c r="H595" i="26" s="1"/>
  <c r="S717" i="26"/>
  <c r="U717" i="26"/>
  <c r="V717" i="26" s="1"/>
  <c r="H717" i="26" s="1"/>
  <c r="S843" i="26"/>
  <c r="U843" i="26"/>
  <c r="V843" i="26" s="1"/>
  <c r="S594" i="26"/>
  <c r="U594" i="26"/>
  <c r="V594" i="26" s="1"/>
  <c r="H594" i="26" s="1"/>
  <c r="S45" i="26"/>
  <c r="U45" i="26"/>
  <c r="V45" i="26" s="1"/>
  <c r="H45" i="26" s="1"/>
  <c r="S206" i="26"/>
  <c r="U665" i="26"/>
  <c r="V665" i="26" s="1"/>
  <c r="H665" i="26" s="1"/>
  <c r="AB289" i="26"/>
  <c r="K289" i="26" s="1"/>
  <c r="S36" i="26"/>
  <c r="S685" i="26"/>
  <c r="S808" i="26"/>
  <c r="S79" i="26"/>
  <c r="S618" i="26"/>
  <c r="U118" i="26"/>
  <c r="V118" i="26" s="1"/>
  <c r="H118" i="26" s="1"/>
  <c r="U664" i="26"/>
  <c r="V664" i="26" s="1"/>
  <c r="H664" i="26" s="1"/>
  <c r="U636" i="26"/>
  <c r="V636" i="26" s="1"/>
  <c r="H636" i="26" s="1"/>
  <c r="S682" i="26"/>
  <c r="S200" i="26"/>
  <c r="S77" i="26"/>
  <c r="S304" i="26"/>
  <c r="U540" i="26"/>
  <c r="V540" i="26" s="1"/>
  <c r="H540" i="26" s="1"/>
  <c r="V36" i="26"/>
  <c r="H36" i="26" s="1"/>
  <c r="U361" i="26"/>
  <c r="V361" i="26" s="1"/>
  <c r="H361" i="26" s="1"/>
  <c r="U624" i="26"/>
  <c r="V624" i="26" s="1"/>
  <c r="H624" i="26" s="1"/>
  <c r="S248" i="26"/>
  <c r="U248" i="26"/>
  <c r="V248" i="26" s="1"/>
  <c r="H248" i="26" s="1"/>
  <c r="S562" i="26"/>
  <c r="U562" i="26"/>
  <c r="V562" i="26" s="1"/>
  <c r="H562" i="26" s="1"/>
  <c r="U44" i="26"/>
  <c r="V44" i="26" s="1"/>
  <c r="H44" i="26" s="1"/>
  <c r="S145" i="26"/>
  <c r="U145" i="26"/>
  <c r="V145" i="26" s="1"/>
  <c r="H145" i="26" s="1"/>
  <c r="S555" i="26"/>
  <c r="U555" i="26"/>
  <c r="V555" i="26" s="1"/>
  <c r="H555" i="26" s="1"/>
  <c r="S552" i="26"/>
  <c r="U552" i="26"/>
  <c r="V552" i="26" s="1"/>
  <c r="H552" i="26" s="1"/>
  <c r="V546" i="26"/>
  <c r="H546" i="26" s="1"/>
  <c r="U545" i="26"/>
  <c r="V545" i="26" s="1"/>
  <c r="H545" i="26" s="1"/>
  <c r="S143" i="26"/>
  <c r="U143" i="26"/>
  <c r="V143" i="26" s="1"/>
  <c r="H143" i="26" s="1"/>
  <c r="S41" i="26"/>
  <c r="U41" i="26"/>
  <c r="V41" i="26" s="1"/>
  <c r="H41" i="26" s="1"/>
  <c r="U533" i="26"/>
  <c r="V533" i="26" s="1"/>
  <c r="H533" i="26" s="1"/>
  <c r="U531" i="26"/>
  <c r="V531" i="26" s="1"/>
  <c r="H531" i="26" s="1"/>
  <c r="U141" i="26"/>
  <c r="V141" i="26" s="1"/>
  <c r="H141" i="26" s="1"/>
  <c r="U524" i="26"/>
  <c r="V524" i="26" s="1"/>
  <c r="H524" i="26" s="1"/>
  <c r="U523" i="26"/>
  <c r="V523" i="26" s="1"/>
  <c r="H523" i="26" s="1"/>
  <c r="U787" i="26"/>
  <c r="V787" i="26" s="1"/>
  <c r="S516" i="26"/>
  <c r="U516" i="26"/>
  <c r="V516" i="26" s="1"/>
  <c r="H516" i="26" s="1"/>
  <c r="U38" i="26"/>
  <c r="V38" i="26" s="1"/>
  <c r="H38" i="26" s="1"/>
  <c r="S704" i="26"/>
  <c r="U704" i="26"/>
  <c r="V704" i="26" s="1"/>
  <c r="H704" i="26" s="1"/>
  <c r="U509" i="26"/>
  <c r="V509" i="26" s="1"/>
  <c r="H509" i="26" s="1"/>
  <c r="S703" i="26"/>
  <c r="U703" i="26"/>
  <c r="V703" i="26" s="1"/>
  <c r="H703" i="26" s="1"/>
  <c r="S815" i="26"/>
  <c r="U815" i="26"/>
  <c r="V815" i="26" s="1"/>
  <c r="H815" i="26" s="1"/>
  <c r="S506" i="26"/>
  <c r="U506" i="26"/>
  <c r="V506" i="26" s="1"/>
  <c r="H506" i="26" s="1"/>
  <c r="S503" i="26"/>
  <c r="U503" i="26"/>
  <c r="V503" i="26" s="1"/>
  <c r="H503" i="26" s="1"/>
  <c r="S501" i="26"/>
  <c r="U501" i="26"/>
  <c r="V501" i="26" s="1"/>
  <c r="H501" i="26" s="1"/>
  <c r="U496" i="26"/>
  <c r="V496" i="26" s="1"/>
  <c r="H496" i="26" s="1"/>
  <c r="U818" i="26"/>
  <c r="V818" i="26" s="1"/>
  <c r="S489" i="26"/>
  <c r="U489" i="26"/>
  <c r="V489" i="26" s="1"/>
  <c r="H489" i="26" s="1"/>
  <c r="U700" i="26"/>
  <c r="V700" i="26" s="1"/>
  <c r="H700" i="26" s="1"/>
  <c r="S480" i="26"/>
  <c r="U480" i="26"/>
  <c r="V480" i="26" s="1"/>
  <c r="H480" i="26" s="1"/>
  <c r="S477" i="26"/>
  <c r="U477" i="26"/>
  <c r="V477" i="26" s="1"/>
  <c r="H477" i="26" s="1"/>
  <c r="S34" i="26"/>
  <c r="U34" i="26"/>
  <c r="V34" i="26" s="1"/>
  <c r="H34" i="26" s="1"/>
  <c r="S131" i="26"/>
  <c r="U131" i="26"/>
  <c r="V131" i="26" s="1"/>
  <c r="H131" i="26" s="1"/>
  <c r="U697" i="26"/>
  <c r="V697" i="26" s="1"/>
  <c r="H697" i="26" s="1"/>
  <c r="S31" i="26"/>
  <c r="U31" i="26"/>
  <c r="V31" i="26" s="1"/>
  <c r="H31" i="26" s="1"/>
  <c r="U696" i="26"/>
  <c r="V696" i="26" s="1"/>
  <c r="H696" i="26" s="1"/>
  <c r="S128" i="26"/>
  <c r="U128" i="26"/>
  <c r="V128" i="26" s="1"/>
  <c r="H128" i="26" s="1"/>
  <c r="S464" i="26"/>
  <c r="U464" i="26"/>
  <c r="V464" i="26" s="1"/>
  <c r="H464" i="26" s="1"/>
  <c r="S461" i="26"/>
  <c r="U461" i="26"/>
  <c r="V461" i="26" s="1"/>
  <c r="H461" i="26" s="1"/>
  <c r="S458" i="26"/>
  <c r="U458" i="26"/>
  <c r="V458" i="26" s="1"/>
  <c r="H458" i="26" s="1"/>
  <c r="S693" i="26"/>
  <c r="U693" i="26"/>
  <c r="V693" i="26" s="1"/>
  <c r="H693" i="26" s="1"/>
  <c r="U452" i="26"/>
  <c r="V452" i="26" s="1"/>
  <c r="H452" i="26" s="1"/>
  <c r="S448" i="26"/>
  <c r="U448" i="26"/>
  <c r="V448" i="26" s="1"/>
  <c r="H448" i="26" s="1"/>
  <c r="S691" i="26"/>
  <c r="U691" i="26"/>
  <c r="V691" i="26" s="1"/>
  <c r="H691" i="26" s="1"/>
  <c r="S848" i="26"/>
  <c r="U848" i="26"/>
  <c r="V848" i="26" s="1"/>
  <c r="S797" i="26"/>
  <c r="U797" i="26"/>
  <c r="V797" i="26" s="1"/>
  <c r="H797" i="26" s="1"/>
  <c r="S825" i="26"/>
  <c r="U825" i="26"/>
  <c r="V825" i="26" s="1"/>
  <c r="H825" i="26" s="1"/>
  <c r="S439" i="26"/>
  <c r="U439" i="26"/>
  <c r="V439" i="26" s="1"/>
  <c r="H439" i="26" s="1"/>
  <c r="S689" i="26"/>
  <c r="U689" i="26"/>
  <c r="V689" i="26" s="1"/>
  <c r="H689" i="26" s="1"/>
  <c r="U436" i="26"/>
  <c r="V436" i="26" s="1"/>
  <c r="H436" i="26" s="1"/>
  <c r="U432" i="26"/>
  <c r="V432" i="26" s="1"/>
  <c r="H432" i="26" s="1"/>
  <c r="U429" i="26"/>
  <c r="V429" i="26" s="1"/>
  <c r="H429" i="26" s="1"/>
  <c r="U117" i="26"/>
  <c r="V117" i="26" s="1"/>
  <c r="H117" i="26" s="1"/>
  <c r="S115" i="26"/>
  <c r="U115" i="26"/>
  <c r="V115" i="26" s="1"/>
  <c r="H115" i="26" s="1"/>
  <c r="U425" i="26"/>
  <c r="V425" i="26" s="1"/>
  <c r="H425" i="26" s="1"/>
  <c r="U684" i="26"/>
  <c r="V684" i="26" s="1"/>
  <c r="H684" i="26" s="1"/>
  <c r="S112" i="26"/>
  <c r="U112" i="26"/>
  <c r="V112" i="26" s="1"/>
  <c r="H112" i="26" s="1"/>
  <c r="U418" i="26"/>
  <c r="V418" i="26" s="1"/>
  <c r="H418" i="26" s="1"/>
  <c r="S109" i="26"/>
  <c r="U109" i="26"/>
  <c r="V109" i="26" s="1"/>
  <c r="H109" i="26" s="1"/>
  <c r="S412" i="26"/>
  <c r="U412" i="26"/>
  <c r="V412" i="26" s="1"/>
  <c r="H412" i="26" s="1"/>
  <c r="S107" i="26"/>
  <c r="U107" i="26"/>
  <c r="V107" i="26" s="1"/>
  <c r="H107" i="26" s="1"/>
  <c r="S234" i="26"/>
  <c r="U234" i="26"/>
  <c r="V234" i="26" s="1"/>
  <c r="H234" i="26" s="1"/>
  <c r="S230" i="26"/>
  <c r="U230" i="26"/>
  <c r="V230" i="26" s="1"/>
  <c r="H230" i="26" s="1"/>
  <c r="S226" i="26"/>
  <c r="U226" i="26"/>
  <c r="V226" i="26" s="1"/>
  <c r="H226" i="26" s="1"/>
  <c r="S99" i="26"/>
  <c r="U99" i="26"/>
  <c r="V99" i="26" s="1"/>
  <c r="H99" i="26" s="1"/>
  <c r="S213" i="26"/>
  <c r="U213" i="26"/>
  <c r="V213" i="26" s="1"/>
  <c r="H213" i="26" s="1"/>
  <c r="S827" i="26"/>
  <c r="U827" i="26"/>
  <c r="V827" i="26" s="1"/>
  <c r="S838" i="26"/>
  <c r="U838" i="26"/>
  <c r="V838" i="26" s="1"/>
  <c r="S97" i="26"/>
  <c r="U97" i="26"/>
  <c r="V97" i="26" s="1"/>
  <c r="H97" i="26" s="1"/>
  <c r="S835" i="26"/>
  <c r="U835" i="26"/>
  <c r="V835" i="26" s="1"/>
  <c r="H835" i="26" s="1"/>
  <c r="S395" i="26"/>
  <c r="U395" i="26"/>
  <c r="V395" i="26" s="1"/>
  <c r="H395" i="26" s="1"/>
  <c r="S203" i="26"/>
  <c r="U203" i="26"/>
  <c r="V203" i="26" s="1"/>
  <c r="H203" i="26" s="1"/>
  <c r="S382" i="26"/>
  <c r="U382" i="26"/>
  <c r="V382" i="26" s="1"/>
  <c r="H382" i="26" s="1"/>
  <c r="S92" i="26"/>
  <c r="U92" i="26"/>
  <c r="V92" i="26" s="1"/>
  <c r="H92" i="26" s="1"/>
  <c r="S377" i="26"/>
  <c r="U377" i="26"/>
  <c r="V377" i="26" s="1"/>
  <c r="H377" i="26" s="1"/>
  <c r="S662" i="26"/>
  <c r="U662" i="26"/>
  <c r="V662" i="26" s="1"/>
  <c r="H662" i="26" s="1"/>
  <c r="S376" i="26"/>
  <c r="U376" i="26"/>
  <c r="V376" i="26" s="1"/>
  <c r="H376" i="26" s="1"/>
  <c r="S375" i="26"/>
  <c r="U375" i="26"/>
  <c r="V375" i="26" s="1"/>
  <c r="H375" i="26" s="1"/>
  <c r="S368" i="26"/>
  <c r="U368" i="26"/>
  <c r="V368" i="26" s="1"/>
  <c r="H368" i="26" s="1"/>
  <c r="S365" i="26"/>
  <c r="U365" i="26"/>
  <c r="V365" i="26" s="1"/>
  <c r="H365" i="26" s="1"/>
  <c r="S89" i="26"/>
  <c r="U89" i="26"/>
  <c r="V89" i="26" s="1"/>
  <c r="H89" i="26" s="1"/>
  <c r="S360" i="26"/>
  <c r="U360" i="26"/>
  <c r="V360" i="26" s="1"/>
  <c r="H360" i="26" s="1"/>
  <c r="S845" i="26"/>
  <c r="U845" i="26"/>
  <c r="V845" i="26" s="1"/>
  <c r="S658" i="26"/>
  <c r="U658" i="26"/>
  <c r="V658" i="26" s="1"/>
  <c r="H658" i="26" s="1"/>
  <c r="S757" i="26"/>
  <c r="U757" i="26"/>
  <c r="V757" i="26" s="1"/>
  <c r="H757" i="26" s="1"/>
  <c r="S334" i="26"/>
  <c r="U334" i="26"/>
  <c r="V334" i="26" s="1"/>
  <c r="H334" i="26" s="1"/>
  <c r="S85" i="26"/>
  <c r="U85" i="26"/>
  <c r="V85" i="26" s="1"/>
  <c r="H85" i="26" s="1"/>
  <c r="S329" i="26"/>
  <c r="U329" i="26"/>
  <c r="V329" i="26" s="1"/>
  <c r="H329" i="26" s="1"/>
  <c r="S753" i="26"/>
  <c r="U753" i="26"/>
  <c r="V753" i="26" s="1"/>
  <c r="H753" i="26" s="1"/>
  <c r="S176" i="26"/>
  <c r="U176" i="26"/>
  <c r="V176" i="26" s="1"/>
  <c r="H176" i="26" s="1"/>
  <c r="S749" i="26"/>
  <c r="U749" i="26"/>
  <c r="V749" i="26" s="1"/>
  <c r="H749" i="26" s="1"/>
  <c r="S323" i="26"/>
  <c r="U323" i="26"/>
  <c r="V323" i="26" s="1"/>
  <c r="H323" i="26" s="1"/>
  <c r="S68" i="26"/>
  <c r="U68" i="26"/>
  <c r="V68" i="26" s="1"/>
  <c r="H68" i="26" s="1"/>
  <c r="S646" i="26"/>
  <c r="U646" i="26"/>
  <c r="V646" i="26" s="1"/>
  <c r="H646" i="26" s="1"/>
  <c r="S746" i="26"/>
  <c r="U746" i="26"/>
  <c r="V746" i="26" s="1"/>
  <c r="H746" i="26" s="1"/>
  <c r="S642" i="26"/>
  <c r="U642" i="26"/>
  <c r="V642" i="26" s="1"/>
  <c r="H642" i="26" s="1"/>
  <c r="S265" i="26"/>
  <c r="U265" i="26"/>
  <c r="V265" i="26" s="1"/>
  <c r="S171" i="26"/>
  <c r="U171" i="26"/>
  <c r="V171" i="26" s="1"/>
  <c r="H171" i="26" s="1"/>
  <c r="S169" i="26"/>
  <c r="U169" i="26"/>
  <c r="V169" i="26" s="1"/>
  <c r="H169" i="26" s="1"/>
  <c r="S632" i="26"/>
  <c r="U632" i="26"/>
  <c r="V632" i="26" s="1"/>
  <c r="H632" i="26" s="1"/>
  <c r="S631" i="26"/>
  <c r="U631" i="26"/>
  <c r="V631" i="26" s="1"/>
  <c r="H631" i="26" s="1"/>
  <c r="S310" i="26"/>
  <c r="U310" i="26"/>
  <c r="V310" i="26" s="1"/>
  <c r="H310" i="26" s="1"/>
  <c r="S309" i="26"/>
  <c r="U309" i="26"/>
  <c r="V309" i="26" s="1"/>
  <c r="H309" i="26" s="1"/>
  <c r="S612" i="26"/>
  <c r="U612" i="26"/>
  <c r="V612" i="26" s="1"/>
  <c r="H612" i="26" s="1"/>
  <c r="S732" i="26"/>
  <c r="U732" i="26"/>
  <c r="V732" i="26" s="1"/>
  <c r="H732" i="26" s="1"/>
  <c r="S862" i="26"/>
  <c r="U862" i="26"/>
  <c r="V862" i="26" s="1"/>
  <c r="S296" i="26"/>
  <c r="U296" i="26"/>
  <c r="V296" i="26" s="1"/>
  <c r="H296" i="26" s="1"/>
  <c r="S292" i="26"/>
  <c r="U292" i="26"/>
  <c r="V292" i="26" s="1"/>
  <c r="H292" i="26" s="1"/>
  <c r="S288" i="26"/>
  <c r="U288" i="26"/>
  <c r="V288" i="26" s="1"/>
  <c r="H288" i="26" s="1"/>
  <c r="S284" i="26"/>
  <c r="U284" i="26"/>
  <c r="V284" i="26" s="1"/>
  <c r="H284" i="26" s="1"/>
  <c r="S281" i="26"/>
  <c r="U281" i="26"/>
  <c r="V281" i="26" s="1"/>
  <c r="H281" i="26" s="1"/>
  <c r="S603" i="26"/>
  <c r="U603" i="26"/>
  <c r="V603" i="26" s="1"/>
  <c r="H603" i="26" s="1"/>
  <c r="S278" i="26"/>
  <c r="U278" i="26"/>
  <c r="V278" i="26" s="1"/>
  <c r="H278" i="26" s="1"/>
  <c r="S599" i="26"/>
  <c r="U599" i="26"/>
  <c r="V599" i="26" s="1"/>
  <c r="H599" i="26" s="1"/>
  <c r="S726" i="26"/>
  <c r="U726" i="26"/>
  <c r="V726" i="26" s="1"/>
  <c r="H726" i="26" s="1"/>
  <c r="S598" i="26"/>
  <c r="U598" i="26"/>
  <c r="V598" i="26" s="1"/>
  <c r="H598" i="26" s="1"/>
  <c r="S157" i="26"/>
  <c r="U157" i="26"/>
  <c r="V157" i="26" s="1"/>
  <c r="H157" i="26" s="1"/>
  <c r="S156" i="26"/>
  <c r="U156" i="26"/>
  <c r="V156" i="26" s="1"/>
  <c r="H156" i="26" s="1"/>
  <c r="S7" i="26"/>
  <c r="U7" i="26"/>
  <c r="V7" i="26" s="1"/>
  <c r="H7" i="26" s="1"/>
  <c r="S271" i="26"/>
  <c r="U271" i="26"/>
  <c r="V271" i="26" s="1"/>
  <c r="H271" i="26" s="1"/>
  <c r="S488" i="26"/>
  <c r="S22" i="26"/>
  <c r="S378" i="26"/>
  <c r="S175" i="26"/>
  <c r="S829" i="26"/>
  <c r="U114" i="26"/>
  <c r="V114" i="26" s="1"/>
  <c r="H114" i="26" s="1"/>
  <c r="U846" i="26"/>
  <c r="V846" i="26" s="1"/>
  <c r="U623" i="26"/>
  <c r="V623" i="26" s="1"/>
  <c r="H623" i="26" s="1"/>
  <c r="AB279" i="26"/>
  <c r="K279" i="26" s="1"/>
  <c r="U4" i="26"/>
  <c r="V4" i="26" s="1"/>
  <c r="H4" i="26" s="1"/>
  <c r="S816" i="26"/>
  <c r="S661" i="26"/>
  <c r="S804" i="26"/>
  <c r="S295" i="26"/>
  <c r="U146" i="26"/>
  <c r="V146" i="26" s="1"/>
  <c r="H146" i="26" s="1"/>
  <c r="U609" i="26"/>
  <c r="V609" i="26" s="1"/>
  <c r="H609" i="26" s="1"/>
  <c r="S33" i="26"/>
  <c r="S106" i="26"/>
  <c r="S371" i="26"/>
  <c r="S67" i="26"/>
  <c r="S606" i="26"/>
  <c r="U674" i="26"/>
  <c r="V674" i="26" s="1"/>
  <c r="H674" i="26" s="1"/>
  <c r="U342" i="26"/>
  <c r="V342" i="26" s="1"/>
  <c r="H342" i="26" s="1"/>
  <c r="U301" i="26"/>
  <c r="V301" i="26" s="1"/>
  <c r="H301" i="26" s="1"/>
  <c r="U148" i="26"/>
  <c r="V148" i="26" s="1"/>
  <c r="H148" i="26" s="1"/>
  <c r="S793" i="26"/>
  <c r="V793" i="26"/>
  <c r="S565" i="26"/>
  <c r="V565" i="26"/>
  <c r="H565" i="26" s="1"/>
  <c r="U147" i="26"/>
  <c r="V147" i="26" s="1"/>
  <c r="H147" i="26" s="1"/>
  <c r="S246" i="26"/>
  <c r="U246" i="26"/>
  <c r="V246" i="26" s="1"/>
  <c r="H246" i="26" s="1"/>
  <c r="S559" i="26"/>
  <c r="U559" i="26"/>
  <c r="V559" i="26" s="1"/>
  <c r="H559" i="26" s="1"/>
  <c r="U782" i="26"/>
  <c r="V782" i="26" s="1"/>
  <c r="H782" i="26" s="1"/>
  <c r="S554" i="26"/>
  <c r="U554" i="26"/>
  <c r="V554" i="26" s="1"/>
  <c r="H554" i="26" s="1"/>
  <c r="S144" i="26"/>
  <c r="U144" i="26"/>
  <c r="V144" i="26" s="1"/>
  <c r="H144" i="26" s="1"/>
  <c r="S548" i="26"/>
  <c r="U548" i="26"/>
  <c r="V548" i="26" s="1"/>
  <c r="H548" i="26" s="1"/>
  <c r="S263" i="26"/>
  <c r="U263" i="26"/>
  <c r="V263" i="26" s="1"/>
  <c r="U791" i="26"/>
  <c r="V791" i="26" s="1"/>
  <c r="S542" i="26"/>
  <c r="U542" i="26"/>
  <c r="V542" i="26" s="1"/>
  <c r="H542" i="26" s="1"/>
  <c r="S539" i="26"/>
  <c r="U539" i="26"/>
  <c r="V539" i="26" s="1"/>
  <c r="H539" i="26" s="1"/>
  <c r="U538" i="26"/>
  <c r="V538" i="26" s="1"/>
  <c r="H538" i="26" s="1"/>
  <c r="S790" i="26"/>
  <c r="U790" i="26"/>
  <c r="V790" i="26" s="1"/>
  <c r="S256" i="26"/>
  <c r="U256" i="26"/>
  <c r="V256" i="26" s="1"/>
  <c r="U530" i="26"/>
  <c r="V530" i="26" s="1"/>
  <c r="H530" i="26" s="1"/>
  <c r="S528" i="26"/>
  <c r="U528" i="26"/>
  <c r="V528" i="26" s="1"/>
  <c r="H528" i="26" s="1"/>
  <c r="S707" i="26"/>
  <c r="U707" i="26"/>
  <c r="V707" i="26" s="1"/>
  <c r="H707" i="26" s="1"/>
  <c r="U810" i="26"/>
  <c r="V810" i="26" s="1"/>
  <c r="H810" i="26" s="1"/>
  <c r="S269" i="26"/>
  <c r="U269" i="26"/>
  <c r="V269" i="26" s="1"/>
  <c r="S260" i="26"/>
  <c r="U260" i="26"/>
  <c r="V260" i="26" s="1"/>
  <c r="U40" i="26"/>
  <c r="V40" i="26" s="1"/>
  <c r="H40" i="26" s="1"/>
  <c r="S259" i="26"/>
  <c r="U259" i="26"/>
  <c r="V259" i="26" s="1"/>
  <c r="S242" i="26"/>
  <c r="U242" i="26"/>
  <c r="V242" i="26" s="1"/>
  <c r="H242" i="26" s="1"/>
  <c r="S512" i="26"/>
  <c r="U512" i="26"/>
  <c r="V512" i="26" s="1"/>
  <c r="H512" i="26" s="1"/>
  <c r="S258" i="26"/>
  <c r="U258" i="26"/>
  <c r="V258" i="26" s="1"/>
  <c r="U856" i="26"/>
  <c r="V856" i="26" s="1"/>
  <c r="S138" i="26"/>
  <c r="U138" i="26"/>
  <c r="V138" i="26" s="1"/>
  <c r="H138" i="26" s="1"/>
  <c r="S505" i="26"/>
  <c r="U505" i="26"/>
  <c r="V505" i="26" s="1"/>
  <c r="H505" i="26" s="1"/>
  <c r="S500" i="26"/>
  <c r="U500" i="26"/>
  <c r="V500" i="26" s="1"/>
  <c r="H500" i="26" s="1"/>
  <c r="S497" i="26"/>
  <c r="U497" i="26"/>
  <c r="V497" i="26" s="1"/>
  <c r="H497" i="26" s="1"/>
  <c r="U135" i="26"/>
  <c r="V135" i="26" s="1"/>
  <c r="H135" i="26" s="1"/>
  <c r="S494" i="26"/>
  <c r="U494" i="26"/>
  <c r="V494" i="26" s="1"/>
  <c r="H494" i="26" s="1"/>
  <c r="S492" i="26"/>
  <c r="U492" i="26"/>
  <c r="V492" i="26" s="1"/>
  <c r="H492" i="26" s="1"/>
  <c r="V488" i="26"/>
  <c r="H488" i="26" s="1"/>
  <c r="S485" i="26"/>
  <c r="U485" i="26"/>
  <c r="V485" i="26" s="1"/>
  <c r="H485" i="26" s="1"/>
  <c r="S35" i="26"/>
  <c r="U35" i="26"/>
  <c r="V35" i="26" s="1"/>
  <c r="H35" i="26" s="1"/>
  <c r="U481" i="26"/>
  <c r="V481" i="26" s="1"/>
  <c r="S479" i="26"/>
  <c r="U479" i="26"/>
  <c r="V479" i="26" s="1"/>
  <c r="H479" i="26" s="1"/>
  <c r="S476" i="26"/>
  <c r="U476" i="26"/>
  <c r="V476" i="26" s="1"/>
  <c r="H476" i="26" s="1"/>
  <c r="S473" i="26"/>
  <c r="U473" i="26"/>
  <c r="V473" i="26" s="1"/>
  <c r="H473" i="26" s="1"/>
  <c r="S471" i="26"/>
  <c r="U471" i="26"/>
  <c r="V471" i="26" s="1"/>
  <c r="H471" i="26" s="1"/>
  <c r="U30" i="26"/>
  <c r="V30" i="26" s="1"/>
  <c r="H30" i="26" s="1"/>
  <c r="S466" i="26"/>
  <c r="U466" i="26"/>
  <c r="V466" i="26" s="1"/>
  <c r="H466" i="26" s="1"/>
  <c r="S694" i="26"/>
  <c r="U694" i="26"/>
  <c r="V694" i="26" s="1"/>
  <c r="H694" i="26" s="1"/>
  <c r="S463" i="26"/>
  <c r="U463" i="26"/>
  <c r="V463" i="26" s="1"/>
  <c r="H463" i="26" s="1"/>
  <c r="S123" i="26"/>
  <c r="U123" i="26"/>
  <c r="V123" i="26" s="1"/>
  <c r="H123" i="26" s="1"/>
  <c r="U457" i="26"/>
  <c r="V457" i="26" s="1"/>
  <c r="H457" i="26" s="1"/>
  <c r="S692" i="26"/>
  <c r="U692" i="26"/>
  <c r="V692" i="26" s="1"/>
  <c r="H692" i="26" s="1"/>
  <c r="S451" i="26"/>
  <c r="U451" i="26"/>
  <c r="V451" i="26" s="1"/>
  <c r="H451" i="26" s="1"/>
  <c r="U447" i="26"/>
  <c r="V447" i="26" s="1"/>
  <c r="H447" i="26" s="1"/>
  <c r="S842" i="26"/>
  <c r="U842" i="26"/>
  <c r="V842" i="26" s="1"/>
  <c r="S444" i="26"/>
  <c r="U444" i="26"/>
  <c r="V444" i="26" s="1"/>
  <c r="H444" i="26" s="1"/>
  <c r="U442" i="26"/>
  <c r="V442" i="26" s="1"/>
  <c r="H442" i="26" s="1"/>
  <c r="S690" i="26"/>
  <c r="U690" i="26"/>
  <c r="V690" i="26" s="1"/>
  <c r="H690" i="26" s="1"/>
  <c r="S239" i="26"/>
  <c r="U239" i="26"/>
  <c r="V239" i="26" s="1"/>
  <c r="H239" i="26" s="1"/>
  <c r="S435" i="26"/>
  <c r="U435" i="26"/>
  <c r="V435" i="26" s="1"/>
  <c r="H435" i="26" s="1"/>
  <c r="S431" i="26"/>
  <c r="U431" i="26"/>
  <c r="V431" i="26" s="1"/>
  <c r="H431" i="26" s="1"/>
  <c r="U428" i="26"/>
  <c r="V428" i="26" s="1"/>
  <c r="H428" i="26" s="1"/>
  <c r="S426" i="26"/>
  <c r="U426" i="26"/>
  <c r="V426" i="26" s="1"/>
  <c r="H426" i="26" s="1"/>
  <c r="S687" i="26"/>
  <c r="U687" i="26"/>
  <c r="V687" i="26" s="1"/>
  <c r="H687" i="26" s="1"/>
  <c r="S683" i="26"/>
  <c r="U683" i="26"/>
  <c r="V683" i="26" s="1"/>
  <c r="H683" i="26" s="1"/>
  <c r="S680" i="26"/>
  <c r="U680" i="26"/>
  <c r="V680" i="26" s="1"/>
  <c r="H680" i="26" s="1"/>
  <c r="S24" i="26"/>
  <c r="U24" i="26"/>
  <c r="V24" i="26" s="1"/>
  <c r="H24" i="26" s="1"/>
  <c r="S675" i="26"/>
  <c r="U675" i="26"/>
  <c r="V675" i="26" s="1"/>
  <c r="H675" i="26" s="1"/>
  <c r="S415" i="26"/>
  <c r="U415" i="26"/>
  <c r="V415" i="26" s="1"/>
  <c r="H415" i="26" s="1"/>
  <c r="S108" i="26"/>
  <c r="U108" i="26"/>
  <c r="V108" i="26" s="1"/>
  <c r="H108" i="26" s="1"/>
  <c r="S407" i="26"/>
  <c r="U407" i="26"/>
  <c r="V407" i="26" s="1"/>
  <c r="H407" i="26" s="1"/>
  <c r="S233" i="26"/>
  <c r="U233" i="26"/>
  <c r="V233" i="26" s="1"/>
  <c r="H233" i="26" s="1"/>
  <c r="S225" i="26"/>
  <c r="U225" i="26"/>
  <c r="V225" i="26" s="1"/>
  <c r="H225" i="26" s="1"/>
  <c r="S405" i="26"/>
  <c r="U405" i="26"/>
  <c r="V405" i="26" s="1"/>
  <c r="H405" i="26" s="1"/>
  <c r="S852" i="26"/>
  <c r="U852" i="26"/>
  <c r="V852" i="26" s="1"/>
  <c r="S98" i="26"/>
  <c r="U98" i="26"/>
  <c r="V98" i="26" s="1"/>
  <c r="H98" i="26" s="1"/>
  <c r="S220" i="26"/>
  <c r="U220" i="26"/>
  <c r="V220" i="26" s="1"/>
  <c r="H220" i="26" s="1"/>
  <c r="S212" i="26"/>
  <c r="U212" i="26"/>
  <c r="V212" i="26" s="1"/>
  <c r="H212" i="26" s="1"/>
  <c r="S837" i="26"/>
  <c r="U837" i="26"/>
  <c r="V837" i="26" s="1"/>
  <c r="S765" i="26"/>
  <c r="U765" i="26"/>
  <c r="V765" i="26" s="1"/>
  <c r="H765" i="26" s="1"/>
  <c r="S396" i="26"/>
  <c r="U396" i="26"/>
  <c r="V396" i="26" s="1"/>
  <c r="H396" i="26" s="1"/>
  <c r="S394" i="26"/>
  <c r="U394" i="26"/>
  <c r="V394" i="26" s="1"/>
  <c r="H394" i="26" s="1"/>
  <c r="S390" i="26"/>
  <c r="U390" i="26"/>
  <c r="V390" i="26" s="1"/>
  <c r="H390" i="26" s="1"/>
  <c r="S385" i="26"/>
  <c r="U385" i="26"/>
  <c r="V385" i="26" s="1"/>
  <c r="H385" i="26" s="1"/>
  <c r="S202" i="26"/>
  <c r="U202" i="26"/>
  <c r="V202" i="26" s="1"/>
  <c r="H202" i="26" s="1"/>
  <c r="S18" i="26"/>
  <c r="U18" i="26"/>
  <c r="V18" i="26" s="1"/>
  <c r="H18" i="26" s="1"/>
  <c r="S381" i="26"/>
  <c r="U381" i="26"/>
  <c r="V381" i="26" s="1"/>
  <c r="H381" i="26" s="1"/>
  <c r="S807" i="26"/>
  <c r="U807" i="26"/>
  <c r="V807" i="26" s="1"/>
  <c r="H807" i="26" s="1"/>
  <c r="S199" i="26"/>
  <c r="U199" i="26"/>
  <c r="V199" i="26" s="1"/>
  <c r="H199" i="26" s="1"/>
  <c r="S374" i="26"/>
  <c r="U374" i="26"/>
  <c r="V374" i="26" s="1"/>
  <c r="H374" i="26" s="1"/>
  <c r="S17" i="26"/>
  <c r="U17" i="26"/>
  <c r="V17" i="26" s="1"/>
  <c r="H17" i="26" s="1"/>
  <c r="S367" i="26"/>
  <c r="U367" i="26"/>
  <c r="V367" i="26" s="1"/>
  <c r="H367" i="26" s="1"/>
  <c r="S196" i="26"/>
  <c r="U196" i="26"/>
  <c r="V196" i="26" s="1"/>
  <c r="H196" i="26" s="1"/>
  <c r="S192" i="26"/>
  <c r="U192" i="26"/>
  <c r="V192" i="26" s="1"/>
  <c r="H192" i="26" s="1"/>
  <c r="S357" i="26"/>
  <c r="U357" i="26"/>
  <c r="V357" i="26" s="1"/>
  <c r="H357" i="26" s="1"/>
  <c r="S353" i="26"/>
  <c r="U353" i="26"/>
  <c r="V353" i="26" s="1"/>
  <c r="H353" i="26" s="1"/>
  <c r="S350" i="26"/>
  <c r="U350" i="26"/>
  <c r="V350" i="26" s="1"/>
  <c r="H350" i="26" s="1"/>
  <c r="S345" i="26"/>
  <c r="U345" i="26"/>
  <c r="V345" i="26" s="1"/>
  <c r="H345" i="26" s="1"/>
  <c r="S186" i="26"/>
  <c r="U186" i="26"/>
  <c r="V186" i="26" s="1"/>
  <c r="H186" i="26" s="1"/>
  <c r="S737" i="26"/>
  <c r="U737" i="26"/>
  <c r="V737" i="26" s="1"/>
  <c r="H737" i="26" s="1"/>
  <c r="S184" i="26"/>
  <c r="U184" i="26"/>
  <c r="V184" i="26" s="1"/>
  <c r="H184" i="26" s="1"/>
  <c r="S655" i="26"/>
  <c r="U655" i="26"/>
  <c r="V655" i="26" s="1"/>
  <c r="H655" i="26" s="1"/>
  <c r="S654" i="26"/>
  <c r="U654" i="26"/>
  <c r="V654" i="26" s="1"/>
  <c r="H654" i="26" s="1"/>
  <c r="S652" i="26"/>
  <c r="U652" i="26"/>
  <c r="V652" i="26" s="1"/>
  <c r="H652" i="26" s="1"/>
  <c r="S328" i="26"/>
  <c r="U328" i="26"/>
  <c r="V328" i="26" s="1"/>
  <c r="H328" i="26" s="1"/>
  <c r="S74" i="26"/>
  <c r="U74" i="26"/>
  <c r="V74" i="26" s="1"/>
  <c r="H74" i="26" s="1"/>
  <c r="S805" i="26"/>
  <c r="U805" i="26"/>
  <c r="V805" i="26" s="1"/>
  <c r="H805" i="26" s="1"/>
  <c r="S173" i="26"/>
  <c r="U173" i="26"/>
  <c r="V173" i="26" s="1"/>
  <c r="H173" i="26" s="1"/>
  <c r="S15" i="26"/>
  <c r="U15" i="26"/>
  <c r="V15" i="26" s="1"/>
  <c r="H15" i="26" s="1"/>
  <c r="S71" i="26"/>
  <c r="U71" i="26"/>
  <c r="V71" i="26" s="1"/>
  <c r="H71" i="26" s="1"/>
  <c r="S14" i="26"/>
  <c r="U14" i="26"/>
  <c r="V14" i="26" s="1"/>
  <c r="H14" i="26" s="1"/>
  <c r="S61" i="26"/>
  <c r="U61" i="26"/>
  <c r="V61" i="26" s="1"/>
  <c r="H61" i="26" s="1"/>
  <c r="S734" i="26"/>
  <c r="U734" i="26"/>
  <c r="V734" i="26" s="1"/>
  <c r="H734" i="26" s="1"/>
  <c r="S641" i="26"/>
  <c r="U641" i="26"/>
  <c r="V641" i="26" s="1"/>
  <c r="H641" i="26" s="1"/>
  <c r="S58" i="26"/>
  <c r="U58" i="26"/>
  <c r="V58" i="26" s="1"/>
  <c r="H58" i="26" s="1"/>
  <c r="S639" i="26"/>
  <c r="U639" i="26"/>
  <c r="V639" i="26" s="1"/>
  <c r="H639" i="26" s="1"/>
  <c r="S314" i="26"/>
  <c r="U314" i="26"/>
  <c r="V314" i="26" s="1"/>
  <c r="H314" i="26" s="1"/>
  <c r="S312" i="26"/>
  <c r="U312" i="26"/>
  <c r="V312" i="26" s="1"/>
  <c r="H312" i="26" s="1"/>
  <c r="S52" i="26"/>
  <c r="U52" i="26"/>
  <c r="V52" i="26" s="1"/>
  <c r="H52" i="26" s="1"/>
  <c r="S630" i="26"/>
  <c r="U630" i="26"/>
  <c r="V630" i="26" s="1"/>
  <c r="H630" i="26" s="1"/>
  <c r="S627" i="26"/>
  <c r="U627" i="26"/>
  <c r="V627" i="26" s="1"/>
  <c r="H627" i="26" s="1"/>
  <c r="S165" i="26"/>
  <c r="U165" i="26"/>
  <c r="V165" i="26" s="1"/>
  <c r="H165" i="26" s="1"/>
  <c r="S308" i="26"/>
  <c r="U308" i="26"/>
  <c r="V308" i="26" s="1"/>
  <c r="H308" i="26" s="1"/>
  <c r="S733" i="26"/>
  <c r="U733" i="26"/>
  <c r="V733" i="26" s="1"/>
  <c r="H733" i="26" s="1"/>
  <c r="S162" i="26"/>
  <c r="U162" i="26"/>
  <c r="V162" i="26" s="1"/>
  <c r="H162" i="26" s="1"/>
  <c r="S802" i="26"/>
  <c r="U802" i="26"/>
  <c r="V802" i="26" s="1"/>
  <c r="H802" i="26" s="1"/>
  <c r="V304" i="26"/>
  <c r="H304" i="26" s="1"/>
  <c r="S610" i="26"/>
  <c r="U610" i="26"/>
  <c r="V610" i="26" s="1"/>
  <c r="H610" i="26" s="1"/>
  <c r="S300" i="26"/>
  <c r="U300" i="26"/>
  <c r="V300" i="26" s="1"/>
  <c r="H300" i="26" s="1"/>
  <c r="V829" i="26"/>
  <c r="H829" i="26" s="1"/>
  <c r="S8" i="26"/>
  <c r="U8" i="26"/>
  <c r="V8" i="26" s="1"/>
  <c r="H8" i="26" s="1"/>
  <c r="S859" i="26"/>
  <c r="U859" i="26"/>
  <c r="V859" i="26" s="1"/>
  <c r="V295" i="26"/>
  <c r="H295" i="26" s="1"/>
  <c r="S291" i="26"/>
  <c r="U291" i="26"/>
  <c r="V291" i="26" s="1"/>
  <c r="H291" i="26" s="1"/>
  <c r="S287" i="26"/>
  <c r="U287" i="26"/>
  <c r="V287" i="26" s="1"/>
  <c r="H287" i="26" s="1"/>
  <c r="S280" i="26"/>
  <c r="U280" i="26"/>
  <c r="V280" i="26" s="1"/>
  <c r="H280" i="26" s="1"/>
  <c r="S602" i="26"/>
  <c r="U602" i="26"/>
  <c r="V602" i="26" s="1"/>
  <c r="H602" i="26" s="1"/>
  <c r="V277" i="26"/>
  <c r="H277" i="26" s="1"/>
  <c r="S275" i="26"/>
  <c r="U275" i="26"/>
  <c r="V275" i="26" s="1"/>
  <c r="H275" i="26" s="1"/>
  <c r="S728" i="26"/>
  <c r="U728" i="26"/>
  <c r="V728" i="26" s="1"/>
  <c r="H728" i="26" s="1"/>
  <c r="V161" i="26"/>
  <c r="H161" i="26" s="1"/>
  <c r="S597" i="26"/>
  <c r="U597" i="26"/>
  <c r="V597" i="26" s="1"/>
  <c r="H597" i="26" s="1"/>
  <c r="S722" i="26"/>
  <c r="U722" i="26"/>
  <c r="V722" i="26" s="1"/>
  <c r="H722" i="26" s="1"/>
  <c r="V720" i="26"/>
  <c r="H720" i="26" s="1"/>
  <c r="S596" i="26"/>
  <c r="U596" i="26"/>
  <c r="V596" i="26" s="1"/>
  <c r="H596" i="26" s="1"/>
  <c r="S48" i="26"/>
  <c r="U48" i="26"/>
  <c r="V48" i="26" s="1"/>
  <c r="H48" i="26" s="1"/>
  <c r="V273" i="26"/>
  <c r="H273" i="26" s="1"/>
  <c r="S47" i="26"/>
  <c r="U47" i="26"/>
  <c r="V47" i="26" s="1"/>
  <c r="H47" i="26" s="1"/>
  <c r="S5" i="26"/>
  <c r="U5" i="26"/>
  <c r="V5" i="26" s="1"/>
  <c r="H5" i="26" s="1"/>
  <c r="S791" i="26"/>
  <c r="S30" i="26"/>
  <c r="S229" i="26"/>
  <c r="S364" i="26"/>
  <c r="S645" i="26"/>
  <c r="S277" i="26"/>
  <c r="U558" i="26"/>
  <c r="V558" i="26" s="1"/>
  <c r="H558" i="26" s="1"/>
  <c r="U849" i="26"/>
  <c r="V849" i="26" s="1"/>
  <c r="V33" i="26"/>
  <c r="H33" i="26" s="1"/>
  <c r="U222" i="26"/>
  <c r="V222" i="26" s="1"/>
  <c r="H222" i="26" s="1"/>
  <c r="S538" i="26"/>
  <c r="S127" i="26"/>
  <c r="S781" i="26"/>
  <c r="S194" i="26"/>
  <c r="S60" i="26"/>
  <c r="U406" i="26"/>
  <c r="V406" i="26" s="1"/>
  <c r="H406" i="26" s="1"/>
  <c r="U80" i="26"/>
  <c r="V80" i="26" s="1"/>
  <c r="H80" i="26" s="1"/>
  <c r="U283" i="26"/>
  <c r="V283" i="26" s="1"/>
  <c r="H283" i="26" s="1"/>
  <c r="S530" i="26"/>
  <c r="S457" i="26"/>
  <c r="S400" i="26"/>
  <c r="U527" i="26"/>
  <c r="V527" i="26" s="1"/>
  <c r="H527" i="26" s="1"/>
  <c r="V127" i="26"/>
  <c r="H127" i="26" s="1"/>
  <c r="U723" i="26"/>
  <c r="V723" i="26" s="1"/>
  <c r="H723" i="26" s="1"/>
  <c r="S249" i="26"/>
  <c r="U249" i="26"/>
  <c r="V249" i="26" s="1"/>
  <c r="H249" i="26" s="1"/>
  <c r="S566" i="26"/>
  <c r="U566" i="26"/>
  <c r="V566" i="26" s="1"/>
  <c r="H566" i="26" s="1"/>
  <c r="S564" i="26"/>
  <c r="U564" i="26"/>
  <c r="V564" i="26" s="1"/>
  <c r="H564" i="26" s="1"/>
  <c r="S561" i="26"/>
  <c r="U561" i="26"/>
  <c r="V561" i="26" s="1"/>
  <c r="H561" i="26" s="1"/>
  <c r="S768" i="26"/>
  <c r="V768" i="26"/>
  <c r="H768" i="26" s="1"/>
  <c r="S245" i="26"/>
  <c r="U245" i="26"/>
  <c r="V245" i="26" s="1"/>
  <c r="H245" i="26" s="1"/>
  <c r="S557" i="26"/>
  <c r="U557" i="26"/>
  <c r="V557" i="26" s="1"/>
  <c r="H557" i="26" s="1"/>
  <c r="S553" i="26"/>
  <c r="V553" i="26"/>
  <c r="H553" i="26" s="1"/>
  <c r="S710" i="26"/>
  <c r="U710" i="26"/>
  <c r="V710" i="26" s="1"/>
  <c r="H710" i="26" s="1"/>
  <c r="S549" i="26"/>
  <c r="U549" i="26"/>
  <c r="V549" i="26" s="1"/>
  <c r="H549" i="26" s="1"/>
  <c r="S775" i="26"/>
  <c r="U775" i="26"/>
  <c r="V775" i="26" s="1"/>
  <c r="H775" i="26" s="1"/>
  <c r="S792" i="26"/>
  <c r="U792" i="26"/>
  <c r="V792" i="26" s="1"/>
  <c r="S799" i="26"/>
  <c r="V799" i="26"/>
  <c r="H799" i="26" s="1"/>
  <c r="S541" i="26"/>
  <c r="U541" i="26"/>
  <c r="V541" i="26" s="1"/>
  <c r="H541" i="26" s="1"/>
  <c r="S142" i="26"/>
  <c r="U142" i="26"/>
  <c r="V142" i="26" s="1"/>
  <c r="H142" i="26" s="1"/>
  <c r="S537" i="26"/>
  <c r="V537" i="26"/>
  <c r="H537" i="26" s="1"/>
  <c r="S534" i="26"/>
  <c r="U534" i="26"/>
  <c r="V534" i="26" s="1"/>
  <c r="H534" i="26" s="1"/>
  <c r="S262" i="26"/>
  <c r="U262" i="26"/>
  <c r="V262" i="26" s="1"/>
  <c r="S525" i="26"/>
  <c r="U525" i="26"/>
  <c r="V525" i="26" s="1"/>
  <c r="H525" i="26" s="1"/>
  <c r="S826" i="26"/>
  <c r="U826" i="26"/>
  <c r="V826" i="26" s="1"/>
  <c r="H826" i="26" s="1"/>
  <c r="S522" i="26"/>
  <c r="U522" i="26"/>
  <c r="V522" i="26" s="1"/>
  <c r="H522" i="26" s="1"/>
  <c r="S788" i="26"/>
  <c r="U788" i="26"/>
  <c r="V788" i="26" s="1"/>
  <c r="S706" i="26"/>
  <c r="U706" i="26"/>
  <c r="V706" i="26" s="1"/>
  <c r="H706" i="26" s="1"/>
  <c r="S518" i="26"/>
  <c r="U518" i="26"/>
  <c r="V518" i="26" s="1"/>
  <c r="H518" i="26" s="1"/>
  <c r="S39" i="26"/>
  <c r="U39" i="26"/>
  <c r="V39" i="26" s="1"/>
  <c r="H39" i="26" s="1"/>
  <c r="S514" i="26"/>
  <c r="U514" i="26"/>
  <c r="V514" i="26" s="1"/>
  <c r="H514" i="26" s="1"/>
  <c r="S511" i="26"/>
  <c r="U511" i="26"/>
  <c r="V511" i="26" s="1"/>
  <c r="H511" i="26" s="1"/>
  <c r="S257" i="26"/>
  <c r="U257" i="26"/>
  <c r="V257" i="26" s="1"/>
  <c r="S139" i="26"/>
  <c r="U139" i="26"/>
  <c r="V139" i="26" s="1"/>
  <c r="H139" i="26" s="1"/>
  <c r="S702" i="26"/>
  <c r="U702" i="26"/>
  <c r="V702" i="26" s="1"/>
  <c r="H702" i="26" s="1"/>
  <c r="S504" i="26"/>
  <c r="U504" i="26"/>
  <c r="V504" i="26" s="1"/>
  <c r="H504" i="26" s="1"/>
  <c r="S502" i="26"/>
  <c r="U502" i="26"/>
  <c r="V502" i="26" s="1"/>
  <c r="H502" i="26" s="1"/>
  <c r="S499" i="26"/>
  <c r="U499" i="26"/>
  <c r="V499" i="26" s="1"/>
  <c r="H499" i="26" s="1"/>
  <c r="S240" i="26"/>
  <c r="U240" i="26"/>
  <c r="V240" i="26" s="1"/>
  <c r="H240" i="26" s="1"/>
  <c r="S814" i="26"/>
  <c r="U814" i="26"/>
  <c r="V814" i="26" s="1"/>
  <c r="S133" i="26"/>
  <c r="U133" i="26"/>
  <c r="V133" i="26" s="1"/>
  <c r="H133" i="26" s="1"/>
  <c r="S491" i="26"/>
  <c r="U491" i="26"/>
  <c r="V491" i="26" s="1"/>
  <c r="H491" i="26" s="1"/>
  <c r="S487" i="26"/>
  <c r="U487" i="26"/>
  <c r="V487" i="26" s="1"/>
  <c r="H487" i="26" s="1"/>
  <c r="S484" i="26"/>
  <c r="U484" i="26"/>
  <c r="V484" i="26" s="1"/>
  <c r="H484" i="26" s="1"/>
  <c r="S786" i="26"/>
  <c r="U786" i="26"/>
  <c r="V786" i="26" s="1"/>
  <c r="S132" i="26"/>
  <c r="U132" i="26"/>
  <c r="V132" i="26" s="1"/>
  <c r="H132" i="26" s="1"/>
  <c r="S478" i="26"/>
  <c r="U478" i="26"/>
  <c r="V478" i="26" s="1"/>
  <c r="H478" i="26" s="1"/>
  <c r="S475" i="26"/>
  <c r="U475" i="26"/>
  <c r="V475" i="26" s="1"/>
  <c r="H475" i="26" s="1"/>
  <c r="S32" i="26"/>
  <c r="U32" i="26"/>
  <c r="V32" i="26" s="1"/>
  <c r="H32" i="26" s="1"/>
  <c r="S698" i="26"/>
  <c r="U698" i="26"/>
  <c r="V698" i="26" s="1"/>
  <c r="H698" i="26" s="1"/>
  <c r="S470" i="26"/>
  <c r="U470" i="26"/>
  <c r="V470" i="26" s="1"/>
  <c r="H470" i="26" s="1"/>
  <c r="S468" i="26"/>
  <c r="U468" i="26"/>
  <c r="V468" i="26" s="1"/>
  <c r="H468" i="26" s="1"/>
  <c r="S465" i="26"/>
  <c r="U465" i="26"/>
  <c r="V465" i="26" s="1"/>
  <c r="H465" i="26" s="1"/>
  <c r="S130" i="26"/>
  <c r="U130" i="26"/>
  <c r="V130" i="26" s="1"/>
  <c r="H130" i="26" s="1"/>
  <c r="S126" i="26"/>
  <c r="U126" i="26"/>
  <c r="V126" i="26" s="1"/>
  <c r="H126" i="26" s="1"/>
  <c r="S124" i="26"/>
  <c r="U124" i="26"/>
  <c r="V124" i="26" s="1"/>
  <c r="H124" i="26" s="1"/>
  <c r="S460" i="26"/>
  <c r="U460" i="26"/>
  <c r="V460" i="26" s="1"/>
  <c r="H460" i="26" s="1"/>
  <c r="S456" i="26"/>
  <c r="U456" i="26"/>
  <c r="V456" i="26" s="1"/>
  <c r="H456" i="26" s="1"/>
  <c r="S454" i="26"/>
  <c r="U454" i="26"/>
  <c r="V454" i="26" s="1"/>
  <c r="H454" i="26" s="1"/>
  <c r="S450" i="26"/>
  <c r="U450" i="26"/>
  <c r="V450" i="26" s="1"/>
  <c r="H450" i="26" s="1"/>
  <c r="S28" i="26"/>
  <c r="U28" i="26"/>
  <c r="AD28" i="26" s="1"/>
  <c r="S27" i="26"/>
  <c r="U27" i="26"/>
  <c r="V27" i="26" s="1"/>
  <c r="H27" i="26" s="1"/>
  <c r="S441" i="26"/>
  <c r="U441" i="26"/>
  <c r="V441" i="26" s="1"/>
  <c r="H441" i="26" s="1"/>
  <c r="S121" i="26"/>
  <c r="U121" i="26"/>
  <c r="V121" i="26" s="1"/>
  <c r="H121" i="26" s="1"/>
  <c r="S119" i="26"/>
  <c r="U119" i="26"/>
  <c r="V119" i="26" s="1"/>
  <c r="H119" i="26" s="1"/>
  <c r="S434" i="26"/>
  <c r="U434" i="26"/>
  <c r="V434" i="26" s="1"/>
  <c r="H434" i="26" s="1"/>
  <c r="S766" i="26"/>
  <c r="U766" i="26"/>
  <c r="V766" i="26" s="1"/>
  <c r="S688" i="26"/>
  <c r="U688" i="26"/>
  <c r="V688" i="26" s="1"/>
  <c r="H688" i="26" s="1"/>
  <c r="S116" i="26"/>
  <c r="U116" i="26"/>
  <c r="V116" i="26" s="1"/>
  <c r="H116" i="26" s="1"/>
  <c r="S785" i="26"/>
  <c r="U785" i="26"/>
  <c r="V785" i="26" s="1"/>
  <c r="S424" i="26"/>
  <c r="U424" i="26"/>
  <c r="V424" i="26" s="1"/>
  <c r="H424" i="26" s="1"/>
  <c r="S858" i="26"/>
  <c r="U858" i="26"/>
  <c r="V858" i="26" s="1"/>
  <c r="S26" i="26"/>
  <c r="U26" i="26"/>
  <c r="V26" i="26" s="1"/>
  <c r="H26" i="26" s="1"/>
  <c r="S681" i="26"/>
  <c r="U681" i="26"/>
  <c r="V681" i="26" s="1"/>
  <c r="H681" i="26" s="1"/>
  <c r="S420" i="26"/>
  <c r="U420" i="26"/>
  <c r="V420" i="26" s="1"/>
  <c r="H420" i="26" s="1"/>
  <c r="S23" i="26"/>
  <c r="U23" i="26"/>
  <c r="V23" i="26" s="1"/>
  <c r="H23" i="26" s="1"/>
  <c r="S678" i="26"/>
  <c r="U678" i="26"/>
  <c r="V678" i="26" s="1"/>
  <c r="H678" i="26" s="1"/>
  <c r="S417" i="26"/>
  <c r="U417" i="26"/>
  <c r="V417" i="26" s="1"/>
  <c r="H417" i="26" s="1"/>
  <c r="S21" i="26"/>
  <c r="U21" i="26"/>
  <c r="V21" i="26" s="1"/>
  <c r="H21" i="26" s="1"/>
  <c r="S110" i="26"/>
  <c r="U110" i="26"/>
  <c r="V110" i="26" s="1"/>
  <c r="H110" i="26" s="1"/>
  <c r="S414" i="26"/>
  <c r="U414" i="26"/>
  <c r="V414" i="26" s="1"/>
  <c r="H414" i="26" s="1"/>
  <c r="S411" i="26"/>
  <c r="U411" i="26"/>
  <c r="V411" i="26" s="1"/>
  <c r="H411" i="26" s="1"/>
  <c r="S410" i="26"/>
  <c r="U410" i="26"/>
  <c r="V410" i="26" s="1"/>
  <c r="H410" i="26" s="1"/>
  <c r="S672" i="26"/>
  <c r="U672" i="26"/>
  <c r="V672" i="26" s="1"/>
  <c r="H672" i="26" s="1"/>
  <c r="S232" i="26"/>
  <c r="U232" i="26"/>
  <c r="V232" i="26" s="1"/>
  <c r="H232" i="26" s="1"/>
  <c r="S228" i="26"/>
  <c r="U228" i="26"/>
  <c r="V228" i="26" s="1"/>
  <c r="H228" i="26" s="1"/>
  <c r="S224" i="26"/>
  <c r="U224" i="26"/>
  <c r="V224" i="26" s="1"/>
  <c r="H224" i="26" s="1"/>
  <c r="S740" i="26"/>
  <c r="U740" i="26"/>
  <c r="V740" i="26" s="1"/>
  <c r="H740" i="26" s="1"/>
  <c r="S104" i="26"/>
  <c r="U104" i="26"/>
  <c r="V104" i="26" s="1"/>
  <c r="H104" i="26" s="1"/>
  <c r="S404" i="26"/>
  <c r="U404" i="26"/>
  <c r="V404" i="26" s="1"/>
  <c r="H404" i="26" s="1"/>
  <c r="S403" i="26"/>
  <c r="U403" i="26"/>
  <c r="V403" i="26" s="1"/>
  <c r="H403" i="26" s="1"/>
  <c r="S101" i="26"/>
  <c r="U101" i="26"/>
  <c r="V101" i="26" s="1"/>
  <c r="H101" i="26" s="1"/>
  <c r="S670" i="26"/>
  <c r="U670" i="26"/>
  <c r="V670" i="26" s="1"/>
  <c r="H670" i="26" s="1"/>
  <c r="S219" i="26"/>
  <c r="U219" i="26"/>
  <c r="V219" i="26" s="1"/>
  <c r="H219" i="26" s="1"/>
  <c r="S215" i="26"/>
  <c r="U215" i="26"/>
  <c r="V215" i="26" s="1"/>
  <c r="H215" i="26" s="1"/>
  <c r="S211" i="26"/>
  <c r="U211" i="26"/>
  <c r="V211" i="26" s="1"/>
  <c r="H211" i="26" s="1"/>
  <c r="S841" i="26"/>
  <c r="U841" i="26"/>
  <c r="V841" i="26" s="1"/>
  <c r="S840" i="26"/>
  <c r="U840" i="26"/>
  <c r="V840" i="26" s="1"/>
  <c r="H840" i="26" s="1"/>
  <c r="S742" i="26"/>
  <c r="U742" i="26"/>
  <c r="V742" i="26" s="1"/>
  <c r="S764" i="26"/>
  <c r="U764" i="26"/>
  <c r="V764" i="26" s="1"/>
  <c r="H764" i="26" s="1"/>
  <c r="S397" i="26"/>
  <c r="U397" i="26"/>
  <c r="V397" i="26" s="1"/>
  <c r="H397" i="26" s="1"/>
  <c r="S850" i="26"/>
  <c r="U850" i="26"/>
  <c r="V850" i="26" s="1"/>
  <c r="S393" i="26"/>
  <c r="U393" i="26"/>
  <c r="V393" i="26" s="1"/>
  <c r="H393" i="26" s="1"/>
  <c r="S267" i="26"/>
  <c r="U267" i="26"/>
  <c r="V267" i="26" s="1"/>
  <c r="S20" i="26"/>
  <c r="U20" i="26"/>
  <c r="V20" i="26" s="1"/>
  <c r="H20" i="26" s="1"/>
  <c r="S95" i="26"/>
  <c r="U95" i="26"/>
  <c r="V95" i="26" s="1"/>
  <c r="H95" i="26" s="1"/>
  <c r="S94" i="26"/>
  <c r="U94" i="26"/>
  <c r="V94" i="26" s="1"/>
  <c r="H94" i="26" s="1"/>
  <c r="S205" i="26"/>
  <c r="U205" i="26"/>
  <c r="V205" i="26" s="1"/>
  <c r="H205" i="26" s="1"/>
  <c r="S201" i="26"/>
  <c r="U201" i="26"/>
  <c r="V201" i="26" s="1"/>
  <c r="H201" i="26" s="1"/>
  <c r="S668" i="26"/>
  <c r="U668" i="26"/>
  <c r="V668" i="26" s="1"/>
  <c r="H668" i="26" s="1"/>
  <c r="S384" i="26"/>
  <c r="U384" i="26"/>
  <c r="V384" i="26" s="1"/>
  <c r="H384" i="26" s="1"/>
  <c r="S380" i="26"/>
  <c r="U380" i="26"/>
  <c r="V380" i="26" s="1"/>
  <c r="H380" i="26" s="1"/>
  <c r="S759" i="26"/>
  <c r="U759" i="26"/>
  <c r="V759" i="26" s="1"/>
  <c r="S806" i="26"/>
  <c r="U806" i="26"/>
  <c r="V806" i="26" s="1"/>
  <c r="H806" i="26" s="1"/>
  <c r="S91" i="26"/>
  <c r="U91" i="26"/>
  <c r="V91" i="26" s="1"/>
  <c r="H91" i="26" s="1"/>
  <c r="S660" i="26"/>
  <c r="U660" i="26"/>
  <c r="V660" i="26" s="1"/>
  <c r="H660" i="26" s="1"/>
  <c r="S813" i="26"/>
  <c r="U813" i="26"/>
  <c r="V813" i="26" s="1"/>
  <c r="H813" i="26" s="1"/>
  <c r="S373" i="26"/>
  <c r="U373" i="26"/>
  <c r="V373" i="26" s="1"/>
  <c r="H373" i="26" s="1"/>
  <c r="S198" i="26"/>
  <c r="U198" i="26"/>
  <c r="V198" i="26" s="1"/>
  <c r="H198" i="26" s="1"/>
  <c r="S369" i="26"/>
  <c r="U369" i="26"/>
  <c r="V369" i="26" s="1"/>
  <c r="H369" i="26" s="1"/>
  <c r="S197" i="26"/>
  <c r="U197" i="26"/>
  <c r="V197" i="26" s="1"/>
  <c r="H197" i="26" s="1"/>
  <c r="S363" i="26"/>
  <c r="U363" i="26"/>
  <c r="V363" i="26" s="1"/>
  <c r="H363" i="26" s="1"/>
  <c r="S88" i="26"/>
  <c r="U88" i="26"/>
  <c r="V88" i="26" s="1"/>
  <c r="H88" i="26" s="1"/>
  <c r="S833" i="26"/>
  <c r="U833" i="26"/>
  <c r="V833" i="26" s="1"/>
  <c r="H833" i="26" s="1"/>
  <c r="S780" i="26"/>
  <c r="U780" i="26"/>
  <c r="V780" i="26" s="1"/>
  <c r="H780" i="26" s="1"/>
  <c r="S191" i="26"/>
  <c r="U191" i="26"/>
  <c r="V191" i="26" s="1"/>
  <c r="H191" i="26" s="1"/>
  <c r="S356" i="26"/>
  <c r="U356" i="26"/>
  <c r="V356" i="26" s="1"/>
  <c r="H356" i="26" s="1"/>
  <c r="S657" i="26"/>
  <c r="U657" i="26"/>
  <c r="V657" i="26" s="1"/>
  <c r="H657" i="26" s="1"/>
  <c r="S190" i="26"/>
  <c r="U190" i="26"/>
  <c r="V190" i="26" s="1"/>
  <c r="H190" i="26" s="1"/>
  <c r="S349" i="26"/>
  <c r="U349" i="26"/>
  <c r="V349" i="26" s="1"/>
  <c r="H349" i="26" s="1"/>
  <c r="S823" i="26"/>
  <c r="U823" i="26"/>
  <c r="V823" i="26" s="1"/>
  <c r="S344" i="26"/>
  <c r="U344" i="26"/>
  <c r="V344" i="26" s="1"/>
  <c r="H344" i="26" s="1"/>
  <c r="S188" i="26"/>
  <c r="U188" i="26"/>
  <c r="V188" i="26" s="1"/>
  <c r="H188" i="26" s="1"/>
  <c r="S338" i="26"/>
  <c r="U338" i="26"/>
  <c r="V338" i="26" s="1"/>
  <c r="H338" i="26" s="1"/>
  <c r="S266" i="26"/>
  <c r="U266" i="26"/>
  <c r="V266" i="26" s="1"/>
  <c r="H266" i="26" s="1"/>
  <c r="S87" i="26"/>
  <c r="U87" i="26"/>
  <c r="V87" i="26" s="1"/>
  <c r="S86" i="26"/>
  <c r="U86" i="26"/>
  <c r="V86" i="26" s="1"/>
  <c r="H86" i="26" s="1"/>
  <c r="S333" i="26"/>
  <c r="U333" i="26"/>
  <c r="V333" i="26" s="1"/>
  <c r="H333" i="26" s="1"/>
  <c r="S331" i="26"/>
  <c r="U331" i="26"/>
  <c r="V331" i="26" s="1"/>
  <c r="H331" i="26" s="1"/>
  <c r="S83" i="26"/>
  <c r="U83" i="26"/>
  <c r="V83" i="26" s="1"/>
  <c r="H83" i="26" s="1"/>
  <c r="S770" i="26"/>
  <c r="U770" i="26"/>
  <c r="V770" i="26" s="1"/>
  <c r="H770" i="26" s="1"/>
  <c r="S769" i="26"/>
  <c r="U769" i="26"/>
  <c r="V769" i="26" s="1"/>
  <c r="H769" i="26" s="1"/>
  <c r="S653" i="26"/>
  <c r="U653" i="26"/>
  <c r="V653" i="26" s="1"/>
  <c r="H653" i="26" s="1"/>
  <c r="S180" i="26"/>
  <c r="U180" i="26"/>
  <c r="V180" i="26" s="1"/>
  <c r="H180" i="26" s="1"/>
  <c r="S327" i="26"/>
  <c r="U327" i="26"/>
  <c r="V327" i="26" s="1"/>
  <c r="H327" i="26" s="1"/>
  <c r="S326" i="26"/>
  <c r="U326" i="26"/>
  <c r="V326" i="26" s="1"/>
  <c r="H326" i="26" s="1"/>
  <c r="S752" i="26"/>
  <c r="U752" i="26"/>
  <c r="V752" i="26" s="1"/>
  <c r="H752" i="26" s="1"/>
  <c r="S178" i="26"/>
  <c r="U178" i="26"/>
  <c r="V178" i="26" s="1"/>
  <c r="H178" i="26" s="1"/>
  <c r="S174" i="26"/>
  <c r="U174" i="26"/>
  <c r="V174" i="26" s="1"/>
  <c r="H174" i="26" s="1"/>
  <c r="S73" i="26"/>
  <c r="U73" i="26"/>
  <c r="V73" i="26" s="1"/>
  <c r="H73" i="26" s="1"/>
  <c r="S649" i="26"/>
  <c r="U649" i="26"/>
  <c r="V649" i="26" s="1"/>
  <c r="H649" i="26" s="1"/>
  <c r="S324" i="26"/>
  <c r="U324" i="26"/>
  <c r="V324" i="26" s="1"/>
  <c r="H324" i="26" s="1"/>
  <c r="S322" i="26"/>
  <c r="U322" i="26"/>
  <c r="V322" i="26" s="1"/>
  <c r="H322" i="26" s="1"/>
  <c r="S70" i="26"/>
  <c r="U70" i="26"/>
  <c r="V70" i="26" s="1"/>
  <c r="H70" i="26" s="1"/>
  <c r="S66" i="26"/>
  <c r="U66" i="26"/>
  <c r="V66" i="26" s="1"/>
  <c r="H66" i="26" s="1"/>
  <c r="S172" i="26"/>
  <c r="U172" i="26"/>
  <c r="V172" i="26" s="1"/>
  <c r="H172" i="26" s="1"/>
  <c r="S647" i="26"/>
  <c r="U647" i="26"/>
  <c r="V647" i="26" s="1"/>
  <c r="H647" i="26" s="1"/>
  <c r="S747" i="26"/>
  <c r="U747" i="26"/>
  <c r="V747" i="26" s="1"/>
  <c r="H747" i="26" s="1"/>
  <c r="S153" i="26"/>
  <c r="U153" i="26"/>
  <c r="V153" i="26" s="1"/>
  <c r="S318" i="26"/>
  <c r="U318" i="26"/>
  <c r="V318" i="26" s="1"/>
  <c r="H318" i="26" s="1"/>
  <c r="S59" i="26"/>
  <c r="U59" i="26"/>
  <c r="V59" i="26" s="1"/>
  <c r="H59" i="26" s="1"/>
  <c r="S822" i="26"/>
  <c r="U822" i="26"/>
  <c r="V822" i="26" s="1"/>
  <c r="H822" i="26" s="1"/>
  <c r="S640" i="26"/>
  <c r="U640" i="26"/>
  <c r="V640" i="26" s="1"/>
  <c r="H640" i="26" s="1"/>
  <c r="S820" i="26"/>
  <c r="U820" i="26"/>
  <c r="V820" i="26" s="1"/>
  <c r="H820" i="26" s="1"/>
  <c r="S170" i="26"/>
  <c r="U170" i="26"/>
  <c r="V170" i="26" s="1"/>
  <c r="H170" i="26" s="1"/>
  <c r="S253" i="26"/>
  <c r="U253" i="26"/>
  <c r="V253" i="26" s="1"/>
  <c r="S830" i="26"/>
  <c r="U830" i="26"/>
  <c r="V830" i="26" s="1"/>
  <c r="H830" i="26" s="1"/>
  <c r="S635" i="26"/>
  <c r="U635" i="26"/>
  <c r="V635" i="26" s="1"/>
  <c r="H635" i="26" s="1"/>
  <c r="S634" i="26"/>
  <c r="U634" i="26"/>
  <c r="V634" i="26" s="1"/>
  <c r="H634" i="26" s="1"/>
  <c r="S53" i="26"/>
  <c r="U53" i="26"/>
  <c r="V53" i="26" s="1"/>
  <c r="H53" i="26" s="1"/>
  <c r="S51" i="26"/>
  <c r="U51" i="26"/>
  <c r="V51" i="26" s="1"/>
  <c r="H51" i="26" s="1"/>
  <c r="S168" i="26"/>
  <c r="U168" i="26"/>
  <c r="V168" i="26" s="1"/>
  <c r="H168" i="26" s="1"/>
  <c r="S629" i="26"/>
  <c r="U629" i="26"/>
  <c r="V629" i="26" s="1"/>
  <c r="H629" i="26" s="1"/>
  <c r="S626" i="26"/>
  <c r="U626" i="26"/>
  <c r="V626" i="26" s="1"/>
  <c r="H626" i="26" s="1"/>
  <c r="S164" i="26"/>
  <c r="U164" i="26"/>
  <c r="V164" i="26" s="1"/>
  <c r="H164" i="26" s="1"/>
  <c r="S621" i="26"/>
  <c r="U621" i="26"/>
  <c r="V621" i="26" s="1"/>
  <c r="H621" i="26" s="1"/>
  <c r="S307" i="26"/>
  <c r="U307" i="26"/>
  <c r="V307" i="26" s="1"/>
  <c r="H307" i="26" s="1"/>
  <c r="S619" i="26"/>
  <c r="U619" i="26"/>
  <c r="V619" i="26" s="1"/>
  <c r="H619" i="26" s="1"/>
  <c r="S812" i="26"/>
  <c r="U812" i="26"/>
  <c r="V812" i="26" s="1"/>
  <c r="H812" i="26" s="1"/>
  <c r="S617" i="26"/>
  <c r="U617" i="26"/>
  <c r="V617" i="26" s="1"/>
  <c r="H617" i="26" s="1"/>
  <c r="S614" i="26"/>
  <c r="U614" i="26"/>
  <c r="V614" i="26" s="1"/>
  <c r="H614" i="26" s="1"/>
  <c r="S303" i="26"/>
  <c r="U303" i="26"/>
  <c r="V303" i="26" s="1"/>
  <c r="H303" i="26" s="1"/>
  <c r="S299" i="26"/>
  <c r="U299" i="26"/>
  <c r="V299" i="26" s="1"/>
  <c r="H299" i="26" s="1"/>
  <c r="S608" i="26"/>
  <c r="U608" i="26"/>
  <c r="V608" i="26" s="1"/>
  <c r="H608" i="26" s="1"/>
  <c r="S861" i="26"/>
  <c r="U861" i="26"/>
  <c r="V861" i="26" s="1"/>
  <c r="S298" i="26"/>
  <c r="U298" i="26"/>
  <c r="V298" i="26" s="1"/>
  <c r="H298" i="26" s="1"/>
  <c r="S294" i="26"/>
  <c r="U294" i="26"/>
  <c r="V294" i="26" s="1"/>
  <c r="H294" i="26" s="1"/>
  <c r="S290" i="26"/>
  <c r="U290" i="26"/>
  <c r="V290" i="26" s="1"/>
  <c r="H290" i="26" s="1"/>
  <c r="S286" i="26"/>
  <c r="U286" i="26"/>
  <c r="V286" i="26" s="1"/>
  <c r="H286" i="26" s="1"/>
  <c r="S605" i="26"/>
  <c r="U605" i="26"/>
  <c r="V605" i="26" s="1"/>
  <c r="H605" i="26" s="1"/>
  <c r="S601" i="26"/>
  <c r="U601" i="26"/>
  <c r="V601" i="26" s="1"/>
  <c r="H601" i="26" s="1"/>
  <c r="S276" i="26"/>
  <c r="U276" i="26"/>
  <c r="V276" i="26" s="1"/>
  <c r="H276" i="26" s="1"/>
  <c r="S731" i="26"/>
  <c r="U731" i="26"/>
  <c r="V731" i="26" s="1"/>
  <c r="H731" i="26" s="1"/>
  <c r="S795" i="26"/>
  <c r="U795" i="26"/>
  <c r="V795" i="26" s="1"/>
  <c r="H795" i="26" s="1"/>
  <c r="S725" i="26"/>
  <c r="U725" i="26"/>
  <c r="V725" i="26" s="1"/>
  <c r="H725" i="26" s="1"/>
  <c r="S159" i="26"/>
  <c r="U159" i="26"/>
  <c r="V159" i="26" s="1"/>
  <c r="H159" i="26" s="1"/>
  <c r="S158" i="26"/>
  <c r="U158" i="26"/>
  <c r="V158" i="26" s="1"/>
  <c r="H158" i="26" s="1"/>
  <c r="S719" i="26"/>
  <c r="U719" i="26"/>
  <c r="V719" i="26" s="1"/>
  <c r="H719" i="26" s="1"/>
  <c r="S155" i="26"/>
  <c r="U155" i="26"/>
  <c r="V155" i="26" s="1"/>
  <c r="H155" i="26" s="1"/>
  <c r="S6" i="26"/>
  <c r="U6" i="26"/>
  <c r="V6" i="26" s="1"/>
  <c r="H6" i="26" s="1"/>
  <c r="S272" i="26"/>
  <c r="U272" i="26"/>
  <c r="V272" i="26" s="1"/>
  <c r="H272" i="26" s="1"/>
  <c r="S270" i="26"/>
  <c r="U270" i="26"/>
  <c r="V270" i="26" s="1"/>
  <c r="H270" i="26" s="1"/>
  <c r="S46" i="26"/>
  <c r="U46" i="26"/>
  <c r="V46" i="26" s="1"/>
  <c r="H46" i="26" s="1"/>
  <c r="S810" i="26"/>
  <c r="S447" i="26"/>
  <c r="S216" i="26"/>
  <c r="S347" i="26"/>
  <c r="S637" i="26"/>
  <c r="S273" i="26"/>
  <c r="U551" i="26"/>
  <c r="V551" i="26" s="1"/>
  <c r="H551" i="26" s="1"/>
  <c r="U208" i="26"/>
  <c r="V208" i="26" s="1"/>
  <c r="H208" i="26" s="1"/>
  <c r="U751" i="26"/>
  <c r="V751" i="26" s="1"/>
  <c r="H751" i="26" s="1"/>
  <c r="S567" i="26"/>
  <c r="S44" i="26"/>
  <c r="S551" i="26"/>
  <c r="S243" i="26"/>
  <c r="S546" i="26"/>
  <c r="S545" i="26"/>
  <c r="S543" i="26"/>
  <c r="S535" i="26"/>
  <c r="S533" i="26"/>
  <c r="S531" i="26"/>
  <c r="S708" i="26"/>
  <c r="S141" i="26"/>
  <c r="S524" i="26"/>
  <c r="S523" i="26"/>
  <c r="S519" i="26"/>
  <c r="S787" i="26"/>
  <c r="S38" i="26"/>
  <c r="S509" i="26"/>
  <c r="S498" i="26"/>
  <c r="S496" i="26"/>
  <c r="S495" i="26"/>
  <c r="S818" i="26"/>
  <c r="S700" i="26"/>
  <c r="S482" i="26"/>
  <c r="S798" i="26"/>
  <c r="S697" i="26"/>
  <c r="S696" i="26"/>
  <c r="S29" i="26"/>
  <c r="S452" i="26"/>
  <c r="S436" i="26"/>
  <c r="S432" i="26"/>
  <c r="S429" i="26"/>
  <c r="S117" i="26"/>
  <c r="S425" i="26"/>
  <c r="S423" i="26"/>
  <c r="S684" i="26"/>
  <c r="S421" i="26"/>
  <c r="S25" i="26"/>
  <c r="S418" i="26"/>
  <c r="S676" i="26"/>
  <c r="S254" i="26"/>
  <c r="S416" i="26"/>
  <c r="S408" i="26"/>
  <c r="S105" i="26"/>
  <c r="S853" i="26"/>
  <c r="S102" i="26"/>
  <c r="S401" i="26"/>
  <c r="S221" i="26"/>
  <c r="S217" i="26"/>
  <c r="S209" i="26"/>
  <c r="S398" i="26"/>
  <c r="S824" i="26"/>
  <c r="S391" i="26"/>
  <c r="S388" i="26"/>
  <c r="S847" i="26"/>
  <c r="S386" i="26"/>
  <c r="S760" i="26"/>
  <c r="S93" i="26"/>
  <c r="S372" i="26"/>
  <c r="S370" i="26"/>
  <c r="S193" i="26"/>
  <c r="S351" i="26"/>
  <c r="S348" i="26"/>
  <c r="S832" i="26"/>
  <c r="S343" i="26"/>
  <c r="S340" i="26"/>
  <c r="S187" i="26"/>
  <c r="S337" i="26"/>
  <c r="S336" i="26"/>
  <c r="S756" i="26"/>
  <c r="S16" i="26"/>
  <c r="S81" i="26"/>
  <c r="S181" i="26"/>
  <c r="S857" i="26"/>
  <c r="S75" i="26"/>
  <c r="S179" i="26"/>
  <c r="S651" i="26"/>
  <c r="S72" i="26"/>
  <c r="S748" i="26"/>
  <c r="S64" i="26"/>
  <c r="S62" i="26"/>
  <c r="S320" i="26"/>
  <c r="S644" i="26"/>
  <c r="S56" i="26"/>
  <c r="S315" i="26"/>
  <c r="S638" i="26"/>
  <c r="S745" i="26"/>
  <c r="S55" i="26"/>
  <c r="S167" i="26"/>
  <c r="S166" i="26"/>
  <c r="S10" i="26"/>
  <c r="S306" i="26"/>
  <c r="S163" i="26"/>
  <c r="S615" i="26"/>
  <c r="S611" i="26"/>
  <c r="S743" i="26"/>
  <c r="S607" i="26"/>
  <c r="S729" i="26"/>
  <c r="S274" i="26"/>
  <c r="S154" i="26"/>
  <c r="S4" i="26"/>
  <c r="S244" i="26"/>
  <c r="T723" i="26"/>
  <c r="I723" i="26" s="1"/>
  <c r="T222" i="26"/>
  <c r="I222" i="26" s="1"/>
  <c r="T623" i="26"/>
  <c r="I623" i="26" s="1"/>
  <c r="T146" i="26"/>
  <c r="I146" i="26" s="1"/>
  <c r="T261" i="26"/>
  <c r="T665" i="26"/>
  <c r="I665" i="26" s="1"/>
  <c r="T361" i="26"/>
  <c r="I361" i="26" s="1"/>
  <c r="AA567" i="26"/>
  <c r="AB567" i="26" s="1"/>
  <c r="K567" i="26" s="1"/>
  <c r="AJ567" i="26"/>
  <c r="N567" i="26" s="1"/>
  <c r="F249" i="26"/>
  <c r="AL567" i="26"/>
  <c r="AG567" i="26"/>
  <c r="AL148" i="26"/>
  <c r="AH248" i="26"/>
  <c r="O248" i="26" s="1"/>
  <c r="AH249" i="26"/>
  <c r="O249" i="26" s="1"/>
  <c r="AK248" i="26"/>
  <c r="AH793" i="26"/>
  <c r="O793" i="26" s="1"/>
  <c r="Y817" i="26"/>
  <c r="F567" i="26"/>
  <c r="AB793" i="26"/>
  <c r="K793" i="26" s="1"/>
  <c r="F793" i="26"/>
  <c r="AK264" i="26"/>
  <c r="F566" i="26"/>
  <c r="F565" i="26"/>
  <c r="AJ249" i="26"/>
  <c r="N249" i="26" s="1"/>
  <c r="AC264" i="26"/>
  <c r="Y567" i="26"/>
  <c r="Z567" i="26" s="1"/>
  <c r="L567" i="26" s="1"/>
  <c r="AL817" i="26"/>
  <c r="AK565" i="26"/>
  <c r="AK817" i="26"/>
  <c r="AJ817" i="26"/>
  <c r="N817" i="26" s="1"/>
  <c r="AJ248" i="26"/>
  <c r="N248" i="26" s="1"/>
  <c r="AC565" i="26"/>
  <c r="F148" i="26"/>
  <c r="AB249" i="26"/>
  <c r="K249" i="26" s="1"/>
  <c r="AG817" i="26"/>
  <c r="AB148" i="26"/>
  <c r="K148" i="26" s="1"/>
  <c r="AK566" i="26"/>
  <c r="AA148" i="26"/>
  <c r="AB817" i="26"/>
  <c r="K817" i="26" s="1"/>
  <c r="Y148" i="26"/>
  <c r="AJ793" i="26"/>
  <c r="N793" i="26" s="1"/>
  <c r="AA817" i="26"/>
  <c r="AM148" i="26"/>
  <c r="Z148" i="26"/>
  <c r="L148" i="26" s="1"/>
  <c r="AI249" i="26"/>
  <c r="AD264" i="26"/>
  <c r="AM567" i="26"/>
  <c r="AI793" i="26"/>
  <c r="AM817" i="26"/>
  <c r="Z817" i="26"/>
  <c r="L817" i="26" s="1"/>
  <c r="AI248" i="26"/>
  <c r="AD565" i="26"/>
  <c r="AK148" i="26"/>
  <c r="AG249" i="26"/>
  <c r="AB264" i="26"/>
  <c r="K264" i="26" s="1"/>
  <c r="AK567" i="26"/>
  <c r="AG793" i="26"/>
  <c r="AG248" i="26"/>
  <c r="AB565" i="26"/>
  <c r="K565" i="26" s="1"/>
  <c r="F264" i="26"/>
  <c r="AJ148" i="26"/>
  <c r="N148" i="26" s="1"/>
  <c r="AA264" i="26"/>
  <c r="AA566" i="26"/>
  <c r="AA565" i="26"/>
  <c r="AI148" i="26"/>
  <c r="AD249" i="26"/>
  <c r="AM264" i="26"/>
  <c r="Z264" i="26"/>
  <c r="L264" i="26" s="1"/>
  <c r="AI567" i="26"/>
  <c r="AD793" i="26"/>
  <c r="AM566" i="26"/>
  <c r="Z566" i="26"/>
  <c r="L566" i="26" s="1"/>
  <c r="AI817" i="26"/>
  <c r="AM565" i="26"/>
  <c r="Z565" i="26"/>
  <c r="L565" i="26" s="1"/>
  <c r="F817" i="26"/>
  <c r="AH148" i="26"/>
  <c r="O148" i="26" s="1"/>
  <c r="AC249" i="26"/>
  <c r="AL264" i="26"/>
  <c r="AC793" i="26"/>
  <c r="AL566" i="26"/>
  <c r="AL565" i="26"/>
  <c r="AA249" i="26"/>
  <c r="AJ264" i="26"/>
  <c r="N264" i="26" s="1"/>
  <c r="AA793" i="26"/>
  <c r="AJ566" i="26"/>
  <c r="N566" i="26" s="1"/>
  <c r="AA248" i="26"/>
  <c r="AJ565" i="26"/>
  <c r="N565" i="26" s="1"/>
  <c r="AD148" i="26"/>
  <c r="AM249" i="26"/>
  <c r="Z249" i="26"/>
  <c r="L249" i="26" s="1"/>
  <c r="AI264" i="26"/>
  <c r="AM793" i="26"/>
  <c r="Z793" i="26"/>
  <c r="L793" i="26" s="1"/>
  <c r="AI566" i="26"/>
  <c r="AD817" i="26"/>
  <c r="AM248" i="26"/>
  <c r="Z248" i="26"/>
  <c r="L248" i="26" s="1"/>
  <c r="AI565" i="26"/>
  <c r="F248" i="26"/>
  <c r="AL249" i="26"/>
  <c r="AH264" i="26"/>
  <c r="O264" i="26" s="1"/>
  <c r="AL793" i="26"/>
  <c r="AH566" i="26"/>
  <c r="O566" i="26" s="1"/>
  <c r="AH565" i="26"/>
  <c r="O565" i="26" s="1"/>
  <c r="F457" i="26"/>
  <c r="AI724" i="26"/>
  <c r="AL722" i="26"/>
  <c r="F123" i="26"/>
  <c r="AB263" i="26"/>
  <c r="K263" i="26" s="1"/>
  <c r="AI526" i="26"/>
  <c r="AC296" i="26"/>
  <c r="AH785" i="26"/>
  <c r="O785" i="26" s="1"/>
  <c r="AG359" i="26"/>
  <c r="AL91" i="26"/>
  <c r="AA564" i="26"/>
  <c r="AH625" i="26"/>
  <c r="O625" i="26" s="1"/>
  <c r="Y564" i="26"/>
  <c r="AA562" i="26"/>
  <c r="Y562" i="26"/>
  <c r="Z562" i="26" s="1"/>
  <c r="L562" i="26" s="1"/>
  <c r="AB564" i="26"/>
  <c r="K564" i="26" s="1"/>
  <c r="Z564" i="26"/>
  <c r="L564" i="26" s="1"/>
  <c r="F562" i="26"/>
  <c r="AG352" i="26"/>
  <c r="AJ775" i="26"/>
  <c r="N775" i="26" s="1"/>
  <c r="AI219" i="26"/>
  <c r="AA563" i="26"/>
  <c r="AI563" i="26"/>
  <c r="AJ563" i="26" s="1"/>
  <c r="N563" i="26" s="1"/>
  <c r="Z563" i="26"/>
  <c r="L563" i="26" s="1"/>
  <c r="AG563" i="26"/>
  <c r="AH563" i="26" s="1"/>
  <c r="O563" i="26" s="1"/>
  <c r="F564" i="26"/>
  <c r="AD564" i="26"/>
  <c r="AM564" i="26"/>
  <c r="AK564" i="26"/>
  <c r="AM562" i="26"/>
  <c r="AJ564" i="26"/>
  <c r="N564" i="26" s="1"/>
  <c r="AL562" i="26"/>
  <c r="F563" i="26"/>
  <c r="AI564" i="26"/>
  <c r="AK562" i="26"/>
  <c r="AH564" i="26"/>
  <c r="O564" i="26" s="1"/>
  <c r="AJ562" i="26"/>
  <c r="N562" i="26" s="1"/>
  <c r="AG564" i="26"/>
  <c r="AI562" i="26"/>
  <c r="AH562" i="26"/>
  <c r="O562" i="26" s="1"/>
  <c r="AL822" i="26"/>
  <c r="AJ448" i="26"/>
  <c r="N448" i="26" s="1"/>
  <c r="AA602" i="26"/>
  <c r="AD602" i="26" s="1"/>
  <c r="AH448" i="26"/>
  <c r="O448" i="26" s="1"/>
  <c r="AG448" i="26"/>
  <c r="Y517" i="26"/>
  <c r="AG358" i="26"/>
  <c r="AL603" i="26"/>
  <c r="AJ630" i="26"/>
  <c r="N630" i="26" s="1"/>
  <c r="AK629" i="26"/>
  <c r="AG823" i="26"/>
  <c r="AH823" i="26" s="1"/>
  <c r="O823" i="26" s="1"/>
  <c r="AI490" i="26"/>
  <c r="AJ490" i="26" s="1"/>
  <c r="N490" i="26" s="1"/>
  <c r="AI649" i="26"/>
  <c r="AJ649" i="26" s="1"/>
  <c r="N649" i="26" s="1"/>
  <c r="AM441" i="26"/>
  <c r="AH85" i="26"/>
  <c r="O85" i="26" s="1"/>
  <c r="AK540" i="26"/>
  <c r="AK824" i="26"/>
  <c r="AL422" i="26"/>
  <c r="AK697" i="26"/>
  <c r="AJ202" i="26"/>
  <c r="N202" i="26" s="1"/>
  <c r="AJ297" i="26"/>
  <c r="N297" i="26" s="1"/>
  <c r="AK841" i="26"/>
  <c r="F146" i="26"/>
  <c r="AK193" i="26"/>
  <c r="AI841" i="26"/>
  <c r="AH824" i="26"/>
  <c r="O824" i="26" s="1"/>
  <c r="AG452" i="26"/>
  <c r="AI697" i="26"/>
  <c r="AJ479" i="26"/>
  <c r="N479" i="26" s="1"/>
  <c r="AL215" i="26"/>
  <c r="AH158" i="26"/>
  <c r="O158" i="26" s="1"/>
  <c r="AL141" i="26"/>
  <c r="AA203" i="26"/>
  <c r="AD203" i="26" s="1"/>
  <c r="AI128" i="26"/>
  <c r="AA34" i="26"/>
  <c r="AB34" i="26" s="1"/>
  <c r="K34" i="26" s="1"/>
  <c r="AM322" i="26"/>
  <c r="AA516" i="26"/>
  <c r="AB516" i="26" s="1"/>
  <c r="K516" i="26" s="1"/>
  <c r="AG507" i="26"/>
  <c r="AH376" i="26"/>
  <c r="O376" i="26" s="1"/>
  <c r="AH773" i="26"/>
  <c r="O773" i="26" s="1"/>
  <c r="AG658" i="26"/>
  <c r="AH658" i="26" s="1"/>
  <c r="O658" i="26" s="1"/>
  <c r="AG209" i="26"/>
  <c r="AL417" i="26"/>
  <c r="AI476" i="26"/>
  <c r="AI829" i="26"/>
  <c r="AK119" i="26"/>
  <c r="AG86" i="26"/>
  <c r="AH671" i="26"/>
  <c r="O671" i="26" s="1"/>
  <c r="AA328" i="26"/>
  <c r="AB328" i="26" s="1"/>
  <c r="K328" i="26" s="1"/>
  <c r="AH476" i="26"/>
  <c r="O476" i="26" s="1"/>
  <c r="AG663" i="26"/>
  <c r="AH663" i="26" s="1"/>
  <c r="O663" i="26" s="1"/>
  <c r="AH483" i="26"/>
  <c r="O483" i="26" s="1"/>
  <c r="AH35" i="26"/>
  <c r="O35" i="26" s="1"/>
  <c r="AD341" i="26"/>
  <c r="AM647" i="26"/>
  <c r="AI269" i="26"/>
  <c r="AI679" i="26"/>
  <c r="AH305" i="26"/>
  <c r="O305" i="26" s="1"/>
  <c r="AJ162" i="26"/>
  <c r="N162" i="26" s="1"/>
  <c r="AG300" i="26"/>
  <c r="AI34" i="26"/>
  <c r="AJ34" i="26" s="1"/>
  <c r="N34" i="26" s="1"/>
  <c r="AJ446" i="26"/>
  <c r="N446" i="26" s="1"/>
  <c r="Y214" i="26"/>
  <c r="Z214" i="26" s="1"/>
  <c r="L214" i="26" s="1"/>
  <c r="AI833" i="26"/>
  <c r="AJ833" i="26" s="1"/>
  <c r="N833" i="26" s="1"/>
  <c r="AJ486" i="26"/>
  <c r="N486" i="26" s="1"/>
  <c r="AI74" i="26"/>
  <c r="AJ74" i="26" s="1"/>
  <c r="N74" i="26" s="1"/>
  <c r="AK765" i="26"/>
  <c r="AG95" i="26"/>
  <c r="AH95" i="26" s="1"/>
  <c r="O95" i="26" s="1"/>
  <c r="AG202" i="26"/>
  <c r="AH202" i="26" s="1"/>
  <c r="O202" i="26" s="1"/>
  <c r="Y289" i="26"/>
  <c r="Z289" i="26" s="1"/>
  <c r="L289" i="26" s="1"/>
  <c r="AI661" i="26"/>
  <c r="Y223" i="26"/>
  <c r="Z223" i="26" s="1"/>
  <c r="L223" i="26" s="1"/>
  <c r="AJ81" i="26"/>
  <c r="N81" i="26" s="1"/>
  <c r="Y436" i="26"/>
  <c r="Z436" i="26" s="1"/>
  <c r="L436" i="26" s="1"/>
  <c r="AG81" i="26"/>
  <c r="AA642" i="26"/>
  <c r="AB642" i="26" s="1"/>
  <c r="K642" i="26" s="1"/>
  <c r="AG422" i="26"/>
  <c r="AJ10" i="26"/>
  <c r="N10" i="26" s="1"/>
  <c r="AG812" i="26"/>
  <c r="AG477" i="26"/>
  <c r="AL297" i="26"/>
  <c r="AI218" i="26"/>
  <c r="AL218" i="26" s="1"/>
  <c r="AL197" i="26"/>
  <c r="AG848" i="26"/>
  <c r="AG829" i="26"/>
  <c r="AI297" i="26"/>
  <c r="Z517" i="26"/>
  <c r="L517" i="26" s="1"/>
  <c r="AA412" i="26"/>
  <c r="AM501" i="26"/>
  <c r="AH693" i="26"/>
  <c r="O693" i="26" s="1"/>
  <c r="AJ7" i="26"/>
  <c r="N7" i="26" s="1"/>
  <c r="AJ243" i="26"/>
  <c r="N243" i="26" s="1"/>
  <c r="AI335" i="26"/>
  <c r="AI851" i="26"/>
  <c r="AM851" i="26" s="1"/>
  <c r="AJ824" i="26"/>
  <c r="N824" i="26" s="1"/>
  <c r="AJ425" i="26"/>
  <c r="N425" i="26" s="1"/>
  <c r="AA255" i="26"/>
  <c r="AB255" i="26" s="1"/>
  <c r="K255" i="26" s="1"/>
  <c r="AH507" i="26"/>
  <c r="O507" i="26" s="1"/>
  <c r="AK305" i="26"/>
  <c r="AK483" i="26"/>
  <c r="AH263" i="26"/>
  <c r="O263" i="26" s="1"/>
  <c r="AG824" i="26"/>
  <c r="AM428" i="26"/>
  <c r="AL465" i="26"/>
  <c r="AJ305" i="26"/>
  <c r="N305" i="26" s="1"/>
  <c r="Y615" i="26"/>
  <c r="Z615" i="26" s="1"/>
  <c r="L615" i="26" s="1"/>
  <c r="AA291" i="26"/>
  <c r="AB291" i="26" s="1"/>
  <c r="K291" i="26" s="1"/>
  <c r="AJ515" i="26"/>
  <c r="N515" i="26" s="1"/>
  <c r="AM409" i="26"/>
  <c r="AK373" i="26"/>
  <c r="Z352" i="26"/>
  <c r="L352" i="26" s="1"/>
  <c r="Y453" i="26"/>
  <c r="Z453" i="26" s="1"/>
  <c r="L453" i="26" s="1"/>
  <c r="Y830" i="26"/>
  <c r="AC185" i="26"/>
  <c r="AB185" i="26"/>
  <c r="K185" i="26" s="1"/>
  <c r="AA185" i="26"/>
  <c r="Y326" i="26"/>
  <c r="Z326" i="26" s="1"/>
  <c r="L326" i="26" s="1"/>
  <c r="Y538" i="26"/>
  <c r="AA553" i="26"/>
  <c r="AC553" i="26" s="1"/>
  <c r="AA689" i="26"/>
  <c r="AB689" i="26" s="1"/>
  <c r="K689" i="26" s="1"/>
  <c r="AC47" i="26"/>
  <c r="Y296" i="26"/>
  <c r="AA418" i="26"/>
  <c r="AA198" i="26"/>
  <c r="F246" i="26"/>
  <c r="AC192" i="26"/>
  <c r="Z845" i="26"/>
  <c r="L845" i="26" s="1"/>
  <c r="Z785" i="26"/>
  <c r="L785" i="26" s="1"/>
  <c r="Y292" i="26"/>
  <c r="Z292" i="26" s="1"/>
  <c r="L292" i="26" s="1"/>
  <c r="Y235" i="26"/>
  <c r="Z235" i="26" s="1"/>
  <c r="L235" i="26" s="1"/>
  <c r="Y723" i="26"/>
  <c r="Z723" i="26" s="1"/>
  <c r="L723" i="26" s="1"/>
  <c r="AA431" i="26"/>
  <c r="AB361" i="26"/>
  <c r="K361" i="26" s="1"/>
  <c r="AB491" i="26"/>
  <c r="K491" i="26" s="1"/>
  <c r="Y72" i="26"/>
  <c r="Z72" i="26" s="1"/>
  <c r="L72" i="26" s="1"/>
  <c r="AA608" i="26"/>
  <c r="Y107" i="26"/>
  <c r="AB545" i="26"/>
  <c r="K545" i="26" s="1"/>
  <c r="Y35" i="26"/>
  <c r="Z35" i="26" s="1"/>
  <c r="L35" i="26" s="1"/>
  <c r="Y545" i="26"/>
  <c r="AA136" i="26"/>
  <c r="AC131" i="26"/>
  <c r="AA640" i="26"/>
  <c r="AD640" i="26" s="1"/>
  <c r="AA253" i="26"/>
  <c r="AB253" i="26" s="1"/>
  <c r="K253" i="26" s="1"/>
  <c r="Y20" i="26"/>
  <c r="Z20" i="26" s="1"/>
  <c r="L20" i="26" s="1"/>
  <c r="AD30" i="26"/>
  <c r="AC830" i="26"/>
  <c r="Y858" i="26"/>
  <c r="Z858" i="26" s="1"/>
  <c r="L858" i="26" s="1"/>
  <c r="AA241" i="26"/>
  <c r="AD351" i="26"/>
  <c r="AD749" i="26"/>
  <c r="AD858" i="26"/>
  <c r="AC416" i="26"/>
  <c r="AD862" i="26"/>
  <c r="AI350" i="26"/>
  <c r="AJ350" i="26" s="1"/>
  <c r="N350" i="26" s="1"/>
  <c r="AG239" i="26"/>
  <c r="AG348" i="26"/>
  <c r="AG699" i="26"/>
  <c r="AI183" i="26"/>
  <c r="AI497" i="26"/>
  <c r="AJ497" i="26" s="1"/>
  <c r="N497" i="26" s="1"/>
  <c r="AM630" i="26"/>
  <c r="AH50" i="26"/>
  <c r="O50" i="26" s="1"/>
  <c r="AA826" i="26"/>
  <c r="AB826" i="26" s="1"/>
  <c r="K826" i="26" s="1"/>
  <c r="Y468" i="26"/>
  <c r="AJ622" i="26"/>
  <c r="N622" i="26" s="1"/>
  <c r="Z385" i="26"/>
  <c r="L385" i="26" s="1"/>
  <c r="AI456" i="26"/>
  <c r="AM662" i="26"/>
  <c r="AK661" i="26"/>
  <c r="AK199" i="26"/>
  <c r="Y366" i="26"/>
  <c r="Z366" i="26" s="1"/>
  <c r="L366" i="26" s="1"/>
  <c r="AA364" i="26"/>
  <c r="AB364" i="26" s="1"/>
  <c r="K364" i="26" s="1"/>
  <c r="Y596" i="26"/>
  <c r="Z596" i="26" s="1"/>
  <c r="L596" i="26" s="1"/>
  <c r="AI848" i="26"/>
  <c r="AD696" i="26"/>
  <c r="AB192" i="26"/>
  <c r="K192" i="26" s="1"/>
  <c r="AG356" i="26"/>
  <c r="Y548" i="26"/>
  <c r="Z548" i="26" s="1"/>
  <c r="L548" i="26" s="1"/>
  <c r="AJ189" i="26"/>
  <c r="N189" i="26" s="1"/>
  <c r="Y338" i="26"/>
  <c r="Z338" i="26" s="1"/>
  <c r="L338" i="26" s="1"/>
  <c r="AH266" i="26"/>
  <c r="O266" i="26" s="1"/>
  <c r="AJ841" i="26"/>
  <c r="N841" i="26" s="1"/>
  <c r="AM335" i="26"/>
  <c r="AG184" i="26"/>
  <c r="AI837" i="26"/>
  <c r="AJ837" i="26" s="1"/>
  <c r="N837" i="26" s="1"/>
  <c r="AA177" i="26"/>
  <c r="AB177" i="26" s="1"/>
  <c r="K177" i="26" s="1"/>
  <c r="AJ319" i="26"/>
  <c r="N319" i="26" s="1"/>
  <c r="AA820" i="26"/>
  <c r="AB820" i="26" s="1"/>
  <c r="K820" i="26" s="1"/>
  <c r="Y393" i="26"/>
  <c r="Z393" i="26" s="1"/>
  <c r="L393" i="26" s="1"/>
  <c r="AJ95" i="26"/>
  <c r="N95" i="26" s="1"/>
  <c r="AI634" i="26"/>
  <c r="AG141" i="26"/>
  <c r="AG630" i="26"/>
  <c r="AH422" i="26"/>
  <c r="O422" i="26" s="1"/>
  <c r="AA113" i="26"/>
  <c r="AB113" i="26" s="1"/>
  <c r="K113" i="26" s="1"/>
  <c r="AA682" i="26"/>
  <c r="AC682" i="26" s="1"/>
  <c r="AJ697" i="26"/>
  <c r="N697" i="26" s="1"/>
  <c r="AM855" i="26"/>
  <c r="AJ204" i="26"/>
  <c r="N204" i="26" s="1"/>
  <c r="AH788" i="26"/>
  <c r="O788" i="26" s="1"/>
  <c r="AJ829" i="26"/>
  <c r="N829" i="26" s="1"/>
  <c r="AL293" i="26"/>
  <c r="AI510" i="26"/>
  <c r="AJ489" i="26"/>
  <c r="N489" i="26" s="1"/>
  <c r="AH138" i="26"/>
  <c r="O138" i="26" s="1"/>
  <c r="AM377" i="26"/>
  <c r="AJ603" i="26"/>
  <c r="N603" i="26" s="1"/>
  <c r="Z137" i="26"/>
  <c r="L137" i="26" s="1"/>
  <c r="AM7" i="26"/>
  <c r="AB459" i="26"/>
  <c r="K459" i="26" s="1"/>
  <c r="AG727" i="26"/>
  <c r="AL7" i="26"/>
  <c r="AG500" i="26"/>
  <c r="AA260" i="26"/>
  <c r="AD260" i="26" s="1"/>
  <c r="AD616" i="26"/>
  <c r="Y351" i="26"/>
  <c r="Z351" i="26" s="1"/>
  <c r="L351" i="26" s="1"/>
  <c r="Y832" i="26"/>
  <c r="Z832" i="26" s="1"/>
  <c r="L832" i="26" s="1"/>
  <c r="Y118" i="26"/>
  <c r="Z118" i="26" s="1"/>
  <c r="L118" i="26" s="1"/>
  <c r="Y341" i="26"/>
  <c r="Y339" i="26"/>
  <c r="Z339" i="26" s="1"/>
  <c r="L339" i="26" s="1"/>
  <c r="AL186" i="26"/>
  <c r="Y185" i="26"/>
  <c r="AH709" i="26"/>
  <c r="O709" i="26" s="1"/>
  <c r="AG853" i="26"/>
  <c r="AH853" i="26" s="1"/>
  <c r="O853" i="26" s="1"/>
  <c r="AI176" i="26"/>
  <c r="AB540" i="26"/>
  <c r="K540" i="26" s="1"/>
  <c r="AG647" i="26"/>
  <c r="AJ314" i="26"/>
  <c r="N314" i="26" s="1"/>
  <c r="AB830" i="26"/>
  <c r="K830" i="26" s="1"/>
  <c r="AG529" i="26"/>
  <c r="AG526" i="26"/>
  <c r="AA453" i="26"/>
  <c r="AH130" i="26"/>
  <c r="O130" i="26" s="1"/>
  <c r="AK146" i="26"/>
  <c r="AA39" i="26"/>
  <c r="AA560" i="26"/>
  <c r="AC728" i="26"/>
  <c r="AC719" i="26"/>
  <c r="AI7" i="26"/>
  <c r="Y39" i="26"/>
  <c r="AJ219" i="26"/>
  <c r="N219" i="26" s="1"/>
  <c r="AI601" i="26"/>
  <c r="AG702" i="26"/>
  <c r="AH702" i="26" s="1"/>
  <c r="O702" i="26" s="1"/>
  <c r="AA33" i="26"/>
  <c r="AD33" i="26" s="1"/>
  <c r="AG601" i="26"/>
  <c r="AB468" i="26"/>
  <c r="K468" i="26" s="1"/>
  <c r="AL299" i="26"/>
  <c r="AD107" i="26"/>
  <c r="AJ410" i="26"/>
  <c r="N410" i="26" s="1"/>
  <c r="AA503" i="26"/>
  <c r="AK773" i="26"/>
  <c r="AH373" i="26"/>
  <c r="O373" i="26" s="1"/>
  <c r="Z47" i="26"/>
  <c r="L47" i="26" s="1"/>
  <c r="AM848" i="26"/>
  <c r="AL145" i="26"/>
  <c r="AL353" i="26"/>
  <c r="AK699" i="26"/>
  <c r="Y481" i="26"/>
  <c r="AJ145" i="26"/>
  <c r="N145" i="26" s="1"/>
  <c r="Y755" i="26"/>
  <c r="Z755" i="26" s="1"/>
  <c r="L755" i="26" s="1"/>
  <c r="Z104" i="26"/>
  <c r="L104" i="26" s="1"/>
  <c r="AJ538" i="26"/>
  <c r="N538" i="26" s="1"/>
  <c r="AI60" i="26"/>
  <c r="AJ60" i="26" s="1"/>
  <c r="N60" i="26" s="1"/>
  <c r="Z468" i="26"/>
  <c r="L468" i="26" s="1"/>
  <c r="AL622" i="26"/>
  <c r="AC519" i="26"/>
  <c r="AK507" i="26"/>
  <c r="AM661" i="26"/>
  <c r="AK848" i="26"/>
  <c r="AK357" i="26"/>
  <c r="AM483" i="26"/>
  <c r="AH786" i="26"/>
  <c r="O786" i="26" s="1"/>
  <c r="AG189" i="26"/>
  <c r="AH335" i="26"/>
  <c r="O335" i="26" s="1"/>
  <c r="AD263" i="26"/>
  <c r="AI83" i="26"/>
  <c r="AI640" i="26"/>
  <c r="AJ639" i="26"/>
  <c r="N639" i="26" s="1"/>
  <c r="AD529" i="26"/>
  <c r="AL613" i="26"/>
  <c r="AM129" i="26"/>
  <c r="AK109" i="26"/>
  <c r="AK286" i="26"/>
  <c r="AM259" i="26"/>
  <c r="AJ409" i="26"/>
  <c r="N409" i="26" s="1"/>
  <c r="AM122" i="26"/>
  <c r="AD48" i="26"/>
  <c r="AK491" i="26"/>
  <c r="AG639" i="26"/>
  <c r="AH639" i="26" s="1"/>
  <c r="O639" i="26" s="1"/>
  <c r="AB529" i="26"/>
  <c r="K529" i="26" s="1"/>
  <c r="Y528" i="26"/>
  <c r="AI631" i="26"/>
  <c r="AJ631" i="26" s="1"/>
  <c r="N631" i="26" s="1"/>
  <c r="AL26" i="26"/>
  <c r="AD678" i="26"/>
  <c r="AB520" i="26"/>
  <c r="K520" i="26" s="1"/>
  <c r="AG129" i="26"/>
  <c r="AC517" i="26"/>
  <c r="AC39" i="26"/>
  <c r="AH409" i="26"/>
  <c r="O409" i="26" s="1"/>
  <c r="AA462" i="26"/>
  <c r="AC462" i="26" s="1"/>
  <c r="AM139" i="26"/>
  <c r="AL601" i="26"/>
  <c r="AL377" i="26"/>
  <c r="AM806" i="26"/>
  <c r="AL376" i="26"/>
  <c r="AB728" i="26"/>
  <c r="K728" i="26" s="1"/>
  <c r="AK89" i="26"/>
  <c r="AL845" i="26"/>
  <c r="AM332" i="26"/>
  <c r="AJ792" i="26"/>
  <c r="N792" i="26" s="1"/>
  <c r="AA83" i="26"/>
  <c r="AJ654" i="26"/>
  <c r="N654" i="26" s="1"/>
  <c r="AI770" i="26"/>
  <c r="AA76" i="26"/>
  <c r="AD76" i="26" s="1"/>
  <c r="AJ491" i="26"/>
  <c r="N491" i="26" s="1"/>
  <c r="AA143" i="26"/>
  <c r="AJ207" i="26"/>
  <c r="N207" i="26" s="1"/>
  <c r="AJ132" i="26"/>
  <c r="N132" i="26" s="1"/>
  <c r="AM429" i="26"/>
  <c r="AH427" i="26"/>
  <c r="O427" i="26" s="1"/>
  <c r="AD238" i="26"/>
  <c r="AA629" i="26"/>
  <c r="AB629" i="26" s="1"/>
  <c r="K629" i="26" s="1"/>
  <c r="AI684" i="26"/>
  <c r="AI469" i="26"/>
  <c r="AD386" i="26"/>
  <c r="AB760" i="26"/>
  <c r="K760" i="26" s="1"/>
  <c r="AM91" i="26"/>
  <c r="AK376" i="26"/>
  <c r="Z728" i="26"/>
  <c r="L728" i="26" s="1"/>
  <c r="AI194" i="26"/>
  <c r="AJ194" i="26" s="1"/>
  <c r="N194" i="26" s="1"/>
  <c r="AK780" i="26"/>
  <c r="AJ845" i="26"/>
  <c r="N845" i="26" s="1"/>
  <c r="AA210" i="26"/>
  <c r="AB210" i="26" s="1"/>
  <c r="K210" i="26" s="1"/>
  <c r="AA119" i="26"/>
  <c r="AB119" i="26" s="1"/>
  <c r="K119" i="26" s="1"/>
  <c r="AA547" i="26"/>
  <c r="AG435" i="26"/>
  <c r="AH435" i="26" s="1"/>
  <c r="O435" i="26" s="1"/>
  <c r="AK828" i="26"/>
  <c r="AG770" i="26"/>
  <c r="AK80" i="26"/>
  <c r="AA180" i="26"/>
  <c r="AH491" i="26"/>
  <c r="O491" i="26" s="1"/>
  <c r="AI207" i="26"/>
  <c r="AL830" i="26"/>
  <c r="AG808" i="26"/>
  <c r="AA669" i="26"/>
  <c r="AB669" i="26" s="1"/>
  <c r="K669" i="26" s="1"/>
  <c r="AD468" i="26"/>
  <c r="AA622" i="26"/>
  <c r="AC622" i="26" s="1"/>
  <c r="AC386" i="26"/>
  <c r="AM130" i="26"/>
  <c r="AL794" i="26"/>
  <c r="AA283" i="26"/>
  <c r="AB283" i="26" s="1"/>
  <c r="K283" i="26" s="1"/>
  <c r="AA842" i="26"/>
  <c r="AB842" i="26" s="1"/>
  <c r="K842" i="26" s="1"/>
  <c r="AH7" i="26"/>
  <c r="O7" i="26" s="1"/>
  <c r="AL351" i="26"/>
  <c r="AK312" i="26"/>
  <c r="AB386" i="26"/>
  <c r="K386" i="26" s="1"/>
  <c r="AA385" i="26"/>
  <c r="AL385" i="26" s="1"/>
  <c r="AK130" i="26"/>
  <c r="AA414" i="26"/>
  <c r="AI794" i="26"/>
  <c r="Z34" i="26"/>
  <c r="L34" i="26" s="1"/>
  <c r="AG198" i="26"/>
  <c r="AM595" i="26"/>
  <c r="AH6" i="26"/>
  <c r="O6" i="26" s="1"/>
  <c r="AA194" i="26"/>
  <c r="AD194" i="26" s="1"/>
  <c r="AI828" i="26"/>
  <c r="AJ80" i="26"/>
  <c r="N80" i="26" s="1"/>
  <c r="AL212" i="26"/>
  <c r="AD845" i="26"/>
  <c r="AJ351" i="26"/>
  <c r="N351" i="26" s="1"/>
  <c r="AA739" i="26"/>
  <c r="AB739" i="26" s="1"/>
  <c r="K739" i="26" s="1"/>
  <c r="AM186" i="26"/>
  <c r="AG828" i="26"/>
  <c r="AH80" i="26"/>
  <c r="O80" i="26" s="1"/>
  <c r="AD207" i="26"/>
  <c r="AL746" i="26"/>
  <c r="AD830" i="26"/>
  <c r="AI312" i="26"/>
  <c r="AK422" i="26"/>
  <c r="AA468" i="26"/>
  <c r="Y622" i="26"/>
  <c r="Z622" i="26" s="1"/>
  <c r="L622" i="26" s="1"/>
  <c r="AL466" i="26"/>
  <c r="Y386" i="26"/>
  <c r="AA478" i="26"/>
  <c r="AB478" i="26" s="1"/>
  <c r="K478" i="26" s="1"/>
  <c r="AJ130" i="26"/>
  <c r="N130" i="26" s="1"/>
  <c r="AA477" i="26"/>
  <c r="Y8" i="26"/>
  <c r="Z8" i="26" s="1"/>
  <c r="L8" i="26" s="1"/>
  <c r="AG794" i="26"/>
  <c r="AJ242" i="26"/>
  <c r="N242" i="26" s="1"/>
  <c r="AI606" i="26"/>
  <c r="AJ606" i="26" s="1"/>
  <c r="N606" i="26" s="1"/>
  <c r="Y283" i="26"/>
  <c r="Z283" i="26" s="1"/>
  <c r="L283" i="26" s="1"/>
  <c r="AI605" i="26"/>
  <c r="AJ605" i="26" s="1"/>
  <c r="N605" i="26" s="1"/>
  <c r="AM603" i="26"/>
  <c r="AK217" i="26"/>
  <c r="AH275" i="26"/>
  <c r="O275" i="26" s="1"/>
  <c r="AD376" i="26"/>
  <c r="AH813" i="26"/>
  <c r="O813" i="26" s="1"/>
  <c r="AH157" i="26"/>
  <c r="O157" i="26" s="1"/>
  <c r="AH595" i="26"/>
  <c r="O595" i="26" s="1"/>
  <c r="AA717" i="26"/>
  <c r="AB717" i="26" s="1"/>
  <c r="K717" i="26" s="1"/>
  <c r="AM643" i="26"/>
  <c r="AM858" i="26"/>
  <c r="AM677" i="26"/>
  <c r="AK518" i="26"/>
  <c r="AB134" i="26"/>
  <c r="K134" i="26" s="1"/>
  <c r="AA334" i="26"/>
  <c r="AD334" i="26" s="1"/>
  <c r="Z334" i="26"/>
  <c r="L334" i="26" s="1"/>
  <c r="AM65" i="26"/>
  <c r="AK643" i="26"/>
  <c r="AA830" i="26"/>
  <c r="AB785" i="26"/>
  <c r="K785" i="26" s="1"/>
  <c r="AA695" i="26"/>
  <c r="AL677" i="26"/>
  <c r="AA130" i="26"/>
  <c r="AB130" i="26" s="1"/>
  <c r="K130" i="26" s="1"/>
  <c r="AG297" i="26"/>
  <c r="AA673" i="26"/>
  <c r="AI518" i="26"/>
  <c r="AJ384" i="26"/>
  <c r="N384" i="26" s="1"/>
  <c r="AA513" i="26"/>
  <c r="AB513" i="26" s="1"/>
  <c r="K513" i="26" s="1"/>
  <c r="AA134" i="26"/>
  <c r="AK704" i="26"/>
  <c r="AI603" i="26"/>
  <c r="AM507" i="26"/>
  <c r="Z807" i="26"/>
  <c r="L807" i="26" s="1"/>
  <c r="AA660" i="26"/>
  <c r="AC367" i="26"/>
  <c r="AA719" i="26"/>
  <c r="AA358" i="26"/>
  <c r="AA775" i="26"/>
  <c r="AB775" i="26" s="1"/>
  <c r="K775" i="26" s="1"/>
  <c r="AC437" i="26"/>
  <c r="AA85" i="26"/>
  <c r="AB85" i="26" s="1"/>
  <c r="K85" i="26" s="1"/>
  <c r="AD826" i="26"/>
  <c r="AK858" i="26"/>
  <c r="AD192" i="26"/>
  <c r="Z358" i="26"/>
  <c r="L358" i="26" s="1"/>
  <c r="AG354" i="26"/>
  <c r="AI482" i="26"/>
  <c r="AJ482" i="26" s="1"/>
  <c r="N482" i="26" s="1"/>
  <c r="AJ118" i="26"/>
  <c r="N118" i="26" s="1"/>
  <c r="AJ737" i="26"/>
  <c r="N737" i="26" s="1"/>
  <c r="Z85" i="26"/>
  <c r="L85" i="26" s="1"/>
  <c r="AK65" i="26"/>
  <c r="AG643" i="26"/>
  <c r="AA633" i="26"/>
  <c r="AB633" i="26" s="1"/>
  <c r="K633" i="26" s="1"/>
  <c r="AG707" i="26"/>
  <c r="AH707" i="26" s="1"/>
  <c r="O707" i="26" s="1"/>
  <c r="AA422" i="26"/>
  <c r="AM622" i="26"/>
  <c r="Z695" i="26"/>
  <c r="L695" i="26" s="1"/>
  <c r="AG677" i="26"/>
  <c r="AI200" i="26"/>
  <c r="AL829" i="26"/>
  <c r="AM146" i="26"/>
  <c r="Y134" i="26"/>
  <c r="AM446" i="26"/>
  <c r="AK279" i="26"/>
  <c r="AD552" i="26"/>
  <c r="AL600" i="26"/>
  <c r="AA235" i="26"/>
  <c r="AL767" i="26"/>
  <c r="Z455" i="26"/>
  <c r="L455" i="26" s="1"/>
  <c r="AI361" i="26"/>
  <c r="AL27" i="26"/>
  <c r="AG279" i="26"/>
  <c r="AJ600" i="26"/>
  <c r="N600" i="26" s="1"/>
  <c r="AJ767" i="26"/>
  <c r="N767" i="26" s="1"/>
  <c r="AA155" i="26"/>
  <c r="AK409" i="26"/>
  <c r="AH767" i="26"/>
  <c r="O767" i="26" s="1"/>
  <c r="AH726" i="26"/>
  <c r="O726" i="26" s="1"/>
  <c r="AJ557" i="26"/>
  <c r="N557" i="26" s="1"/>
  <c r="AH184" i="26"/>
  <c r="O184" i="26" s="1"/>
  <c r="AI263" i="26"/>
  <c r="AJ85" i="26"/>
  <c r="N85" i="26" s="1"/>
  <c r="AB83" i="26"/>
  <c r="K83" i="26" s="1"/>
  <c r="Y851" i="26"/>
  <c r="Z851" i="26" s="1"/>
  <c r="L851" i="26" s="1"/>
  <c r="AH432" i="26"/>
  <c r="O432" i="26" s="1"/>
  <c r="AI103" i="26"/>
  <c r="AG646" i="26"/>
  <c r="AH646" i="26" s="1"/>
  <c r="O646" i="26" s="1"/>
  <c r="AJ640" i="26"/>
  <c r="N640" i="26" s="1"/>
  <c r="Y96" i="26"/>
  <c r="Z96" i="26" s="1"/>
  <c r="L96" i="26" s="1"/>
  <c r="AA96" i="26"/>
  <c r="AD96" i="26" s="1"/>
  <c r="AI523" i="26"/>
  <c r="AM523" i="26" s="1"/>
  <c r="AG523" i="26"/>
  <c r="AG626" i="26"/>
  <c r="AJ626" i="26"/>
  <c r="N626" i="26" s="1"/>
  <c r="AM626" i="26"/>
  <c r="AH626" i="26"/>
  <c r="O626" i="26" s="1"/>
  <c r="AI25" i="26"/>
  <c r="AL22" i="26"/>
  <c r="AM22" i="26"/>
  <c r="AH22" i="26"/>
  <c r="O22" i="26" s="1"/>
  <c r="AK22" i="26"/>
  <c r="Y744" i="26"/>
  <c r="Z744" i="26" s="1"/>
  <c r="L744" i="26" s="1"/>
  <c r="AA744" i="26"/>
  <c r="AC744" i="26" s="1"/>
  <c r="AA354" i="26"/>
  <c r="AB354" i="26" s="1"/>
  <c r="K354" i="26" s="1"/>
  <c r="AA349" i="26"/>
  <c r="AJ119" i="26"/>
  <c r="N119" i="26" s="1"/>
  <c r="AG737" i="26"/>
  <c r="AH737" i="26" s="1"/>
  <c r="O737" i="26" s="1"/>
  <c r="Y83" i="26"/>
  <c r="AG497" i="26"/>
  <c r="AH497" i="26" s="1"/>
  <c r="O497" i="26" s="1"/>
  <c r="AG652" i="26"/>
  <c r="AH652" i="26" s="1"/>
  <c r="O652" i="26" s="1"/>
  <c r="AL322" i="26"/>
  <c r="AG56" i="26"/>
  <c r="AK56" i="26"/>
  <c r="AH56" i="26"/>
  <c r="O56" i="26" s="1"/>
  <c r="Z55" i="26"/>
  <c r="L55" i="26" s="1"/>
  <c r="Y55" i="26"/>
  <c r="AD55" i="26"/>
  <c r="AB526" i="26"/>
  <c r="K526" i="26" s="1"/>
  <c r="AJ52" i="26"/>
  <c r="N52" i="26" s="1"/>
  <c r="AH52" i="26"/>
  <c r="O52" i="26" s="1"/>
  <c r="Y115" i="26"/>
  <c r="Z115" i="26" s="1"/>
  <c r="L115" i="26" s="1"/>
  <c r="AD115" i="26"/>
  <c r="AG685" i="26"/>
  <c r="AH685" i="26" s="1"/>
  <c r="O685" i="26" s="1"/>
  <c r="Z681" i="26"/>
  <c r="L681" i="26" s="1"/>
  <c r="Z814" i="26"/>
  <c r="L814" i="26" s="1"/>
  <c r="AC463" i="26"/>
  <c r="AD463" i="26"/>
  <c r="AB463" i="26"/>
  <c r="K463" i="26" s="1"/>
  <c r="Y463" i="26"/>
  <c r="AD832" i="26"/>
  <c r="AH176" i="26"/>
  <c r="O176" i="26" s="1"/>
  <c r="AM176" i="26"/>
  <c r="AK176" i="26"/>
  <c r="AB265" i="26"/>
  <c r="K265" i="26" s="1"/>
  <c r="AL151" i="26"/>
  <c r="AG151" i="26"/>
  <c r="AD524" i="26"/>
  <c r="AC524" i="26"/>
  <c r="AA624" i="26"/>
  <c r="AB624" i="26" s="1"/>
  <c r="K624" i="26" s="1"/>
  <c r="AA192" i="26"/>
  <c r="AB845" i="26"/>
  <c r="K845" i="26" s="1"/>
  <c r="Z16" i="26"/>
  <c r="L16" i="26" s="1"/>
  <c r="AL709" i="26"/>
  <c r="AI709" i="26"/>
  <c r="Y79" i="26"/>
  <c r="AA79" i="26"/>
  <c r="AB79" i="26" s="1"/>
  <c r="K79" i="26" s="1"/>
  <c r="AM76" i="26"/>
  <c r="AJ76" i="26"/>
  <c r="N76" i="26" s="1"/>
  <c r="AK76" i="26"/>
  <c r="AH76" i="26"/>
  <c r="O76" i="26" s="1"/>
  <c r="AG404" i="26"/>
  <c r="AM404" i="26"/>
  <c r="AI68" i="26"/>
  <c r="AK68" i="26"/>
  <c r="AG68" i="26"/>
  <c r="AG19" i="26"/>
  <c r="AK19" i="26"/>
  <c r="AG648" i="26"/>
  <c r="Y783" i="26"/>
  <c r="AA783" i="26"/>
  <c r="AH635" i="26"/>
  <c r="O635" i="26" s="1"/>
  <c r="AG635" i="26"/>
  <c r="AJ635" i="26"/>
  <c r="N635" i="26" s="1"/>
  <c r="AL411" i="26"/>
  <c r="AI411" i="26"/>
  <c r="AK411" i="26"/>
  <c r="AM411" i="26"/>
  <c r="AJ411" i="26"/>
  <c r="N411" i="26" s="1"/>
  <c r="AG558" i="26"/>
  <c r="AM804" i="26"/>
  <c r="AK804" i="26"/>
  <c r="AJ804" i="26"/>
  <c r="N804" i="26" s="1"/>
  <c r="AM212" i="26"/>
  <c r="Z192" i="26"/>
  <c r="L192" i="26" s="1"/>
  <c r="AK191" i="26"/>
  <c r="AA845" i="26"/>
  <c r="AM353" i="26"/>
  <c r="AK243" i="26"/>
  <c r="AG483" i="26"/>
  <c r="AJ699" i="26"/>
  <c r="N699" i="26" s="1"/>
  <c r="AA44" i="26"/>
  <c r="AC341" i="26"/>
  <c r="AJ186" i="26"/>
  <c r="N186" i="26" s="1"/>
  <c r="AG841" i="26"/>
  <c r="AG335" i="26"/>
  <c r="AA263" i="26"/>
  <c r="AL182" i="26"/>
  <c r="AJ245" i="26"/>
  <c r="N245" i="26" s="1"/>
  <c r="AG769" i="26"/>
  <c r="AI755" i="26"/>
  <c r="AM755" i="26" s="1"/>
  <c r="Y404" i="26"/>
  <c r="Z404" i="26" s="1"/>
  <c r="L404" i="26" s="1"/>
  <c r="AA404" i="26"/>
  <c r="AC404" i="26" s="1"/>
  <c r="AA539" i="26"/>
  <c r="Y316" i="26"/>
  <c r="Z316" i="26" s="1"/>
  <c r="L316" i="26" s="1"/>
  <c r="AA316" i="26"/>
  <c r="AD316" i="26" s="1"/>
  <c r="AI391" i="26"/>
  <c r="AG391" i="26"/>
  <c r="AI43" i="26"/>
  <c r="AH164" i="26"/>
  <c r="O164" i="26" s="1"/>
  <c r="AM164" i="26"/>
  <c r="Y23" i="26"/>
  <c r="Z23" i="26" s="1"/>
  <c r="L23" i="26" s="1"/>
  <c r="AA23" i="26"/>
  <c r="AA466" i="26"/>
  <c r="AB466" i="26" s="1"/>
  <c r="K466" i="26" s="1"/>
  <c r="Y466" i="26"/>
  <c r="Z466" i="26" s="1"/>
  <c r="L466" i="26" s="1"/>
  <c r="AJ619" i="26"/>
  <c r="N619" i="26" s="1"/>
  <c r="AL292" i="26"/>
  <c r="Y288" i="26"/>
  <c r="Z288" i="26" s="1"/>
  <c r="L288" i="26" s="1"/>
  <c r="Y242" i="26"/>
  <c r="Z242" i="26" s="1"/>
  <c r="L242" i="26" s="1"/>
  <c r="AA242" i="26"/>
  <c r="AB242" i="26" s="1"/>
  <c r="K242" i="26" s="1"/>
  <c r="AL815" i="26"/>
  <c r="AM815" i="26"/>
  <c r="AI815" i="26"/>
  <c r="AG815" i="26"/>
  <c r="AG667" i="26"/>
  <c r="AH667" i="26" s="1"/>
  <c r="O667" i="26" s="1"/>
  <c r="AI667" i="26"/>
  <c r="AJ667" i="26" s="1"/>
  <c r="N667" i="26" s="1"/>
  <c r="AJ731" i="26"/>
  <c r="N731" i="26" s="1"/>
  <c r="AK731" i="26"/>
  <c r="AL731" i="26"/>
  <c r="AH731" i="26"/>
  <c r="O731" i="26" s="1"/>
  <c r="AD828" i="26"/>
  <c r="Z263" i="26"/>
  <c r="L263" i="26" s="1"/>
  <c r="Z76" i="26"/>
  <c r="L76" i="26" s="1"/>
  <c r="AG324" i="26"/>
  <c r="AH324" i="26" s="1"/>
  <c r="O324" i="26" s="1"/>
  <c r="AH63" i="26"/>
  <c r="O63" i="26" s="1"/>
  <c r="AK63" i="26"/>
  <c r="AB42" i="26"/>
  <c r="K42" i="26" s="1"/>
  <c r="AK320" i="26"/>
  <c r="AI131" i="26"/>
  <c r="AA530" i="26"/>
  <c r="AB530" i="26" s="1"/>
  <c r="K530" i="26" s="1"/>
  <c r="AA99" i="26"/>
  <c r="AB99" i="26" s="1"/>
  <c r="K99" i="26" s="1"/>
  <c r="Y99" i="26"/>
  <c r="Z99" i="26" s="1"/>
  <c r="L99" i="26" s="1"/>
  <c r="AI687" i="26"/>
  <c r="AH680" i="26"/>
  <c r="O680" i="26" s="1"/>
  <c r="AK680" i="26"/>
  <c r="AA619" i="26"/>
  <c r="AJ260" i="26"/>
  <c r="N260" i="26" s="1"/>
  <c r="AD859" i="26"/>
  <c r="AJ212" i="26"/>
  <c r="N212" i="26" s="1"/>
  <c r="Y845" i="26"/>
  <c r="AJ353" i="26"/>
  <c r="N353" i="26" s="1"/>
  <c r="AB337" i="26"/>
  <c r="K337" i="26" s="1"/>
  <c r="AB245" i="26"/>
  <c r="K245" i="26" s="1"/>
  <c r="AD791" i="26"/>
  <c r="Z752" i="26"/>
  <c r="L752" i="26" s="1"/>
  <c r="AK72" i="26"/>
  <c r="AL72" i="26"/>
  <c r="AI72" i="26"/>
  <c r="Y102" i="26"/>
  <c r="Z102" i="26" s="1"/>
  <c r="L102" i="26" s="1"/>
  <c r="AA102" i="26"/>
  <c r="AB102" i="26" s="1"/>
  <c r="K102" i="26" s="1"/>
  <c r="AC318" i="26"/>
  <c r="Y535" i="26"/>
  <c r="Z535" i="26" s="1"/>
  <c r="L535" i="26" s="1"/>
  <c r="AD535" i="26"/>
  <c r="AM58" i="26"/>
  <c r="AG58" i="26"/>
  <c r="AH687" i="26"/>
  <c r="O687" i="26" s="1"/>
  <c r="Y785" i="26"/>
  <c r="AD785" i="26"/>
  <c r="AC785" i="26"/>
  <c r="Z258" i="26"/>
  <c r="L258" i="26" s="1"/>
  <c r="AD757" i="26"/>
  <c r="AI353" i="26"/>
  <c r="AI239" i="26"/>
  <c r="AA243" i="26"/>
  <c r="AH347" i="26"/>
  <c r="O347" i="26" s="1"/>
  <c r="AM35" i="26"/>
  <c r="AH32" i="26"/>
  <c r="O32" i="26" s="1"/>
  <c r="AJ87" i="26"/>
  <c r="N87" i="26" s="1"/>
  <c r="AA245" i="26"/>
  <c r="AC245" i="26" s="1"/>
  <c r="AJ555" i="26"/>
  <c r="N555" i="26" s="1"/>
  <c r="AL782" i="26"/>
  <c r="AK180" i="26"/>
  <c r="AM556" i="26"/>
  <c r="AL491" i="26"/>
  <c r="AG491" i="26"/>
  <c r="AM491" i="26"/>
  <c r="Y143" i="26"/>
  <c r="Z143" i="26" s="1"/>
  <c r="L143" i="26" s="1"/>
  <c r="AB143" i="26"/>
  <c r="K143" i="26" s="1"/>
  <c r="AI14" i="26"/>
  <c r="AJ14" i="26" s="1"/>
  <c r="N14" i="26" s="1"/>
  <c r="AH312" i="26"/>
  <c r="O312" i="26" s="1"/>
  <c r="AG312" i="26"/>
  <c r="AH632" i="26"/>
  <c r="O632" i="26" s="1"/>
  <c r="AI632" i="26"/>
  <c r="AJ632" i="26"/>
  <c r="N632" i="26" s="1"/>
  <c r="AK632" i="26"/>
  <c r="AM632" i="26"/>
  <c r="AG632" i="26"/>
  <c r="AK811" i="26"/>
  <c r="AM811" i="26"/>
  <c r="AG810" i="26"/>
  <c r="AL810" i="26"/>
  <c r="AL695" i="26"/>
  <c r="AJ695" i="26"/>
  <c r="N695" i="26" s="1"/>
  <c r="AI408" i="26"/>
  <c r="AJ408" i="26" s="1"/>
  <c r="N408" i="26" s="1"/>
  <c r="AG408" i="26"/>
  <c r="AH408" i="26" s="1"/>
  <c r="O408" i="26" s="1"/>
  <c r="AG753" i="26"/>
  <c r="AH753" i="26" s="1"/>
  <c r="O753" i="26" s="1"/>
  <c r="AC752" i="26"/>
  <c r="AD752" i="26"/>
  <c r="AB752" i="26"/>
  <c r="K752" i="26" s="1"/>
  <c r="AM103" i="26"/>
  <c r="AG397" i="26"/>
  <c r="AH397" i="26" s="1"/>
  <c r="O397" i="26" s="1"/>
  <c r="AI397" i="26"/>
  <c r="AD538" i="26"/>
  <c r="AC790" i="26"/>
  <c r="AI430" i="26"/>
  <c r="AA708" i="26"/>
  <c r="AD708" i="26" s="1"/>
  <c r="AL687" i="26"/>
  <c r="AK687" i="26"/>
  <c r="Z425" i="26"/>
  <c r="L425" i="26" s="1"/>
  <c r="AH609" i="26"/>
  <c r="O609" i="26" s="1"/>
  <c r="AK609" i="26"/>
  <c r="AH291" i="26"/>
  <c r="O291" i="26" s="1"/>
  <c r="AI291" i="26"/>
  <c r="Y704" i="26"/>
  <c r="Z704" i="26" s="1"/>
  <c r="L704" i="26" s="1"/>
  <c r="Y835" i="26"/>
  <c r="Z835" i="26" s="1"/>
  <c r="L835" i="26" s="1"/>
  <c r="AA835" i="26"/>
  <c r="AB835" i="26" s="1"/>
  <c r="K835" i="26" s="1"/>
  <c r="AH686" i="26"/>
  <c r="O686" i="26" s="1"/>
  <c r="AL686" i="26"/>
  <c r="Z454" i="26"/>
  <c r="L454" i="26" s="1"/>
  <c r="AC454" i="26"/>
  <c r="AB359" i="26"/>
  <c r="K359" i="26" s="1"/>
  <c r="AA212" i="26"/>
  <c r="AI355" i="26"/>
  <c r="AG210" i="26"/>
  <c r="AK35" i="26"/>
  <c r="AG786" i="26"/>
  <c r="AC345" i="26"/>
  <c r="Z188" i="26"/>
  <c r="L188" i="26" s="1"/>
  <c r="AJ339" i="26"/>
  <c r="N339" i="26" s="1"/>
  <c r="AI546" i="26"/>
  <c r="AM184" i="26"/>
  <c r="AC481" i="26"/>
  <c r="Z330" i="26"/>
  <c r="L330" i="26" s="1"/>
  <c r="AC330" i="26"/>
  <c r="AL555" i="26"/>
  <c r="AG555" i="26"/>
  <c r="AH555" i="26"/>
  <c r="O555" i="26" s="1"/>
  <c r="AM555" i="26"/>
  <c r="Y544" i="26"/>
  <c r="AA544" i="26"/>
  <c r="AB544" i="26" s="1"/>
  <c r="K544" i="26" s="1"/>
  <c r="AK103" i="26"/>
  <c r="AA789" i="26"/>
  <c r="AM635" i="26"/>
  <c r="AM55" i="26"/>
  <c r="Z708" i="26"/>
  <c r="L708" i="26" s="1"/>
  <c r="AK117" i="26"/>
  <c r="AG117" i="26"/>
  <c r="AC115" i="26"/>
  <c r="AM25" i="26"/>
  <c r="AK761" i="26"/>
  <c r="AH761" i="26"/>
  <c r="O761" i="26" s="1"/>
  <c r="AK743" i="26"/>
  <c r="AL743" i="26"/>
  <c r="AL61" i="26"/>
  <c r="AI61" i="26"/>
  <c r="AJ61" i="26"/>
  <c r="N61" i="26" s="1"/>
  <c r="AK61" i="26"/>
  <c r="AH61" i="26"/>
  <c r="O61" i="26" s="1"/>
  <c r="AI681" i="26"/>
  <c r="AJ681" i="26" s="1"/>
  <c r="N681" i="26" s="1"/>
  <c r="AH681" i="26"/>
  <c r="O681" i="26" s="1"/>
  <c r="AG557" i="26"/>
  <c r="AI557" i="26"/>
  <c r="F105" i="26"/>
  <c r="AL35" i="26"/>
  <c r="AA359" i="26"/>
  <c r="AG192" i="26"/>
  <c r="AM845" i="26"/>
  <c r="Z356" i="26"/>
  <c r="L356" i="26" s="1"/>
  <c r="AC757" i="26"/>
  <c r="Y239" i="26"/>
  <c r="Z239" i="26" s="1"/>
  <c r="L239" i="26" s="1"/>
  <c r="AJ35" i="26"/>
  <c r="N35" i="26" s="1"/>
  <c r="AA438" i="26"/>
  <c r="AB438" i="26" s="1"/>
  <c r="K438" i="26" s="1"/>
  <c r="AH339" i="26"/>
  <c r="O339" i="26" s="1"/>
  <c r="AJ184" i="26"/>
  <c r="N184" i="26" s="1"/>
  <c r="AK85" i="26"/>
  <c r="AG145" i="26"/>
  <c r="AK838" i="26"/>
  <c r="AJ838" i="26"/>
  <c r="N838" i="26" s="1"/>
  <c r="AJ648" i="26"/>
  <c r="N648" i="26" s="1"/>
  <c r="AJ103" i="26"/>
  <c r="N103" i="26" s="1"/>
  <c r="AM61" i="26"/>
  <c r="AK207" i="26"/>
  <c r="AA533" i="26"/>
  <c r="Z533" i="26"/>
  <c r="L533" i="26" s="1"/>
  <c r="AJ638" i="26"/>
  <c r="N638" i="26" s="1"/>
  <c r="AK638" i="26"/>
  <c r="AK635" i="26"/>
  <c r="AJ55" i="26"/>
  <c r="N55" i="26" s="1"/>
  <c r="AM430" i="26"/>
  <c r="AK430" i="26"/>
  <c r="AL430" i="26"/>
  <c r="AJ430" i="26"/>
  <c r="N430" i="26" s="1"/>
  <c r="AB115" i="26"/>
  <c r="K115" i="26" s="1"/>
  <c r="AI686" i="26"/>
  <c r="AJ686" i="26" s="1"/>
  <c r="N686" i="26" s="1"/>
  <c r="AA811" i="26"/>
  <c r="AD811" i="26" s="1"/>
  <c r="AL684" i="26"/>
  <c r="AK684" i="26"/>
  <c r="AH26" i="26"/>
  <c r="O26" i="26" s="1"/>
  <c r="AK26" i="26"/>
  <c r="Y111" i="26"/>
  <c r="Z111" i="26" s="1"/>
  <c r="L111" i="26" s="1"/>
  <c r="AC111" i="26"/>
  <c r="AD111" i="26"/>
  <c r="AB111" i="26"/>
  <c r="K111" i="26" s="1"/>
  <c r="AA454" i="26"/>
  <c r="AI626" i="26"/>
  <c r="AI480" i="26"/>
  <c r="AJ480" i="26" s="1"/>
  <c r="N480" i="26" s="1"/>
  <c r="AJ308" i="26"/>
  <c r="N308" i="26" s="1"/>
  <c r="AJ25" i="26"/>
  <c r="N25" i="26" s="1"/>
  <c r="AA24" i="26"/>
  <c r="Y24" i="26"/>
  <c r="Z24" i="26" s="1"/>
  <c r="L24" i="26" s="1"/>
  <c r="AB221" i="26"/>
  <c r="K221" i="26" s="1"/>
  <c r="Z49" i="26"/>
  <c r="L49" i="26" s="1"/>
  <c r="AB761" i="26"/>
  <c r="K761" i="26" s="1"/>
  <c r="Y613" i="26"/>
  <c r="Z613" i="26" s="1"/>
  <c r="L613" i="26" s="1"/>
  <c r="AA743" i="26"/>
  <c r="AB743" i="26" s="1"/>
  <c r="K743" i="26" s="1"/>
  <c r="AB295" i="26"/>
  <c r="K295" i="26" s="1"/>
  <c r="AC295" i="26"/>
  <c r="AM415" i="26"/>
  <c r="AG415" i="26"/>
  <c r="AH415" i="26"/>
  <c r="O415" i="26" s="1"/>
  <c r="AL415" i="26"/>
  <c r="AJ415" i="26"/>
  <c r="N415" i="26" s="1"/>
  <c r="AK415" i="26"/>
  <c r="AI415" i="26"/>
  <c r="AI860" i="26"/>
  <c r="AM860" i="26"/>
  <c r="AA297" i="26"/>
  <c r="AB297" i="26" s="1"/>
  <c r="K297" i="26" s="1"/>
  <c r="AI706" i="26"/>
  <c r="AJ706" i="26" s="1"/>
  <c r="N706" i="26" s="1"/>
  <c r="AL706" i="26"/>
  <c r="AA721" i="26"/>
  <c r="AC721" i="26"/>
  <c r="Y721" i="26"/>
  <c r="AA383" i="26"/>
  <c r="AC383" i="26" s="1"/>
  <c r="AA372" i="26"/>
  <c r="AD372" i="26" s="1"/>
  <c r="Y372" i="26"/>
  <c r="Z372" i="26" s="1"/>
  <c r="L372" i="26" s="1"/>
  <c r="AC270" i="26"/>
  <c r="AB270" i="26"/>
  <c r="K270" i="26" s="1"/>
  <c r="AA270" i="26"/>
  <c r="AB71" i="26"/>
  <c r="K71" i="26" s="1"/>
  <c r="AB453" i="26"/>
  <c r="K453" i="26" s="1"/>
  <c r="AG668" i="26"/>
  <c r="Y816" i="26"/>
  <c r="AA816" i="26"/>
  <c r="AB816" i="26" s="1"/>
  <c r="K816" i="26" s="1"/>
  <c r="AJ246" i="26"/>
  <c r="N246" i="26" s="1"/>
  <c r="AK246" i="26"/>
  <c r="AH246" i="26"/>
  <c r="O246" i="26" s="1"/>
  <c r="AI381" i="26"/>
  <c r="AJ381" i="26" s="1"/>
  <c r="N381" i="26" s="1"/>
  <c r="AG381" i="26"/>
  <c r="AH381" i="26" s="1"/>
  <c r="O381" i="26" s="1"/>
  <c r="Y768" i="26"/>
  <c r="Z768" i="26" s="1"/>
  <c r="L768" i="26" s="1"/>
  <c r="AA768" i="26"/>
  <c r="AC768" i="26" s="1"/>
  <c r="Z230" i="26"/>
  <c r="L230" i="26" s="1"/>
  <c r="AC230" i="26"/>
  <c r="AB755" i="26"/>
  <c r="K755" i="26" s="1"/>
  <c r="AM319" i="26"/>
  <c r="AH644" i="26"/>
  <c r="O644" i="26" s="1"/>
  <c r="AD312" i="26"/>
  <c r="AC424" i="26"/>
  <c r="AL808" i="26"/>
  <c r="AA472" i="26"/>
  <c r="AD418" i="26"/>
  <c r="Y201" i="26"/>
  <c r="Z201" i="26" s="1"/>
  <c r="L201" i="26" s="1"/>
  <c r="AA201" i="26"/>
  <c r="AI130" i="26"/>
  <c r="AH829" i="26"/>
  <c r="O829" i="26" s="1"/>
  <c r="AL128" i="26"/>
  <c r="AH128" i="26"/>
  <c r="O128" i="26" s="1"/>
  <c r="AL146" i="26"/>
  <c r="AL39" i="26"/>
  <c r="AA384" i="26"/>
  <c r="AG598" i="26"/>
  <c r="AI598" i="26"/>
  <c r="AJ604" i="26"/>
  <c r="N604" i="26" s="1"/>
  <c r="AL604" i="26"/>
  <c r="AH604" i="26"/>
  <c r="O604" i="26" s="1"/>
  <c r="Z511" i="26"/>
  <c r="L511" i="26" s="1"/>
  <c r="AA509" i="26"/>
  <c r="AB509" i="26" s="1"/>
  <c r="K509" i="26" s="1"/>
  <c r="AH92" i="26"/>
  <c r="O92" i="26" s="1"/>
  <c r="AK92" i="26"/>
  <c r="AM92" i="26"/>
  <c r="AJ92" i="26"/>
  <c r="N92" i="26" s="1"/>
  <c r="AA597" i="26"/>
  <c r="Y597" i="26"/>
  <c r="Z597" i="26" s="1"/>
  <c r="L597" i="26" s="1"/>
  <c r="AL224" i="26"/>
  <c r="AI224" i="26"/>
  <c r="AM224" i="26"/>
  <c r="AH224" i="26"/>
  <c r="O224" i="26" s="1"/>
  <c r="AA836" i="26"/>
  <c r="AM836" i="26" s="1"/>
  <c r="AM543" i="26"/>
  <c r="AJ65" i="26"/>
  <c r="N65" i="26" s="1"/>
  <c r="AL59" i="26"/>
  <c r="AL554" i="26"/>
  <c r="AH314" i="26"/>
  <c r="O314" i="26" s="1"/>
  <c r="Z637" i="26"/>
  <c r="L637" i="26" s="1"/>
  <c r="AJ830" i="26"/>
  <c r="N830" i="26" s="1"/>
  <c r="AA635" i="26"/>
  <c r="AA312" i="26"/>
  <c r="AB312" i="26" s="1"/>
  <c r="K312" i="26" s="1"/>
  <c r="AK429" i="26"/>
  <c r="AA52" i="26"/>
  <c r="AC52" i="26" s="1"/>
  <c r="AM115" i="26"/>
  <c r="AI425" i="26"/>
  <c r="AA424" i="26"/>
  <c r="AB424" i="26" s="1"/>
  <c r="K424" i="26" s="1"/>
  <c r="AH111" i="26"/>
  <c r="O111" i="26" s="1"/>
  <c r="AJ111" i="26"/>
  <c r="N111" i="26" s="1"/>
  <c r="AK111" i="26"/>
  <c r="AK452" i="26"/>
  <c r="AB680" i="26"/>
  <c r="K680" i="26" s="1"/>
  <c r="AA165" i="26"/>
  <c r="AA623" i="26"/>
  <c r="AD623" i="26" s="1"/>
  <c r="Y25" i="26"/>
  <c r="Z25" i="26" s="1"/>
  <c r="L25" i="26" s="1"/>
  <c r="AC25" i="26"/>
  <c r="AD25" i="26"/>
  <c r="AJ465" i="26"/>
  <c r="N465" i="26" s="1"/>
  <c r="Y478" i="26"/>
  <c r="Z478" i="26" s="1"/>
  <c r="L478" i="26" s="1"/>
  <c r="Y678" i="26"/>
  <c r="Z678" i="26" s="1"/>
  <c r="L678" i="26" s="1"/>
  <c r="AG130" i="26"/>
  <c r="AK417" i="26"/>
  <c r="AG674" i="26"/>
  <c r="AH674" i="26" s="1"/>
  <c r="O674" i="26" s="1"/>
  <c r="AA300" i="26"/>
  <c r="AI93" i="26"/>
  <c r="AJ93" i="26" s="1"/>
  <c r="N93" i="26" s="1"/>
  <c r="AG93" i="26"/>
  <c r="AH93" i="26" s="1"/>
  <c r="O93" i="26" s="1"/>
  <c r="Z515" i="26"/>
  <c r="L515" i="26" s="1"/>
  <c r="AA515" i="26"/>
  <c r="AC515" i="26" s="1"/>
  <c r="AB515" i="26"/>
  <c r="K515" i="26" s="1"/>
  <c r="Y515" i="26"/>
  <c r="AA837" i="26"/>
  <c r="AD837" i="26" s="1"/>
  <c r="Z136" i="26"/>
  <c r="L136" i="26" s="1"/>
  <c r="AI65" i="26"/>
  <c r="AK13" i="26"/>
  <c r="AJ746" i="26"/>
  <c r="N746" i="26" s="1"/>
  <c r="AK59" i="26"/>
  <c r="AK554" i="26"/>
  <c r="AA473" i="26"/>
  <c r="AC473" i="26" s="1"/>
  <c r="AI830" i="26"/>
  <c r="AI774" i="26"/>
  <c r="AK774" i="26" s="1"/>
  <c r="Z100" i="26"/>
  <c r="L100" i="26" s="1"/>
  <c r="AM98" i="26"/>
  <c r="AJ429" i="26"/>
  <c r="N429" i="26" s="1"/>
  <c r="AJ427" i="26"/>
  <c r="N427" i="26" s="1"/>
  <c r="AI115" i="26"/>
  <c r="AG425" i="26"/>
  <c r="Z424" i="26"/>
  <c r="L424" i="26" s="1"/>
  <c r="AK141" i="26"/>
  <c r="AI421" i="26"/>
  <c r="AG454" i="26"/>
  <c r="Y680" i="26"/>
  <c r="Z623" i="26"/>
  <c r="L623" i="26" s="1"/>
  <c r="AI465" i="26"/>
  <c r="AI814" i="26"/>
  <c r="AJ814" i="26" s="1"/>
  <c r="N814" i="26" s="1"/>
  <c r="AI146" i="26"/>
  <c r="AH146" i="26"/>
  <c r="O146" i="26" s="1"/>
  <c r="AK242" i="26"/>
  <c r="AM242" i="26"/>
  <c r="AI242" i="26"/>
  <c r="Y672" i="26"/>
  <c r="Z672" i="26" s="1"/>
  <c r="L672" i="26" s="1"/>
  <c r="AA199" i="26"/>
  <c r="AB199" i="26" s="1"/>
  <c r="K199" i="26" s="1"/>
  <c r="Y199" i="26"/>
  <c r="Z199" i="26" s="1"/>
  <c r="L199" i="26" s="1"/>
  <c r="AM375" i="26"/>
  <c r="AI375" i="26"/>
  <c r="AJ375" i="26"/>
  <c r="N375" i="26" s="1"/>
  <c r="AL375" i="26"/>
  <c r="AG375" i="26"/>
  <c r="Z837" i="26"/>
  <c r="L837" i="26" s="1"/>
  <c r="AA543" i="26"/>
  <c r="AB543" i="26" s="1"/>
  <c r="K543" i="26" s="1"/>
  <c r="AJ13" i="26"/>
  <c r="N13" i="26" s="1"/>
  <c r="AH831" i="26"/>
  <c r="O831" i="26" s="1"/>
  <c r="AA745" i="26"/>
  <c r="AB745" i="26" s="1"/>
  <c r="K745" i="26" s="1"/>
  <c r="AG114" i="26"/>
  <c r="AM114" i="26"/>
  <c r="Y480" i="26"/>
  <c r="Z480" i="26" s="1"/>
  <c r="L480" i="26" s="1"/>
  <c r="AA480" i="26"/>
  <c r="AK480" i="26" s="1"/>
  <c r="AH465" i="26"/>
  <c r="O465" i="26" s="1"/>
  <c r="Y10" i="26"/>
  <c r="Z10" i="26"/>
  <c r="L10" i="26" s="1"/>
  <c r="AA10" i="26"/>
  <c r="AG417" i="26"/>
  <c r="AI417" i="26"/>
  <c r="AG860" i="26"/>
  <c r="AG706" i="26"/>
  <c r="AA18" i="26"/>
  <c r="AB18" i="26" s="1"/>
  <c r="K18" i="26" s="1"/>
  <c r="AA413" i="26"/>
  <c r="AD413" i="26" s="1"/>
  <c r="Y413" i="26"/>
  <c r="Z413" i="26" s="1"/>
  <c r="L413" i="26" s="1"/>
  <c r="AL122" i="26"/>
  <c r="AI122" i="26"/>
  <c r="AJ122" i="26"/>
  <c r="N122" i="26" s="1"/>
  <c r="AK122" i="26"/>
  <c r="AH122" i="26"/>
  <c r="O122" i="26" s="1"/>
  <c r="AK219" i="26"/>
  <c r="AK601" i="26"/>
  <c r="AM600" i="26"/>
  <c r="AB503" i="26"/>
  <c r="K503" i="26" s="1"/>
  <c r="AK813" i="26"/>
  <c r="AJ198" i="26"/>
  <c r="N198" i="26" s="1"/>
  <c r="AD367" i="26"/>
  <c r="AM197" i="26"/>
  <c r="AL724" i="26"/>
  <c r="AI158" i="26"/>
  <c r="AB360" i="26"/>
  <c r="K360" i="26" s="1"/>
  <c r="AB367" i="26"/>
  <c r="K367" i="26" s="1"/>
  <c r="AK197" i="26"/>
  <c r="Z194" i="26"/>
  <c r="L194" i="26" s="1"/>
  <c r="AD39" i="26"/>
  <c r="Z462" i="26"/>
  <c r="L462" i="26" s="1"/>
  <c r="AA495" i="26"/>
  <c r="AG219" i="26"/>
  <c r="AB139" i="26"/>
  <c r="K139" i="26" s="1"/>
  <c r="Z815" i="26"/>
  <c r="L815" i="26" s="1"/>
  <c r="AD92" i="26"/>
  <c r="AD246" i="26"/>
  <c r="AD144" i="26"/>
  <c r="AG600" i="26"/>
  <c r="AK664" i="26"/>
  <c r="AK91" i="26"/>
  <c r="AJ662" i="26"/>
  <c r="N662" i="26" s="1"/>
  <c r="AI216" i="26"/>
  <c r="AM373" i="26"/>
  <c r="Y728" i="26"/>
  <c r="AJ494" i="26"/>
  <c r="N494" i="26" s="1"/>
  <c r="AA367" i="26"/>
  <c r="AJ197" i="26"/>
  <c r="N197" i="26" s="1"/>
  <c r="AA365" i="26"/>
  <c r="AB365" i="26" s="1"/>
  <c r="K365" i="26" s="1"/>
  <c r="AL693" i="26"/>
  <c r="AA6" i="26"/>
  <c r="AB6" i="26" s="1"/>
  <c r="K6" i="26" s="1"/>
  <c r="AA47" i="26"/>
  <c r="AI846" i="26"/>
  <c r="AM444" i="26"/>
  <c r="AH440" i="26"/>
  <c r="O440" i="26" s="1"/>
  <c r="Z495" i="26"/>
  <c r="L495" i="26" s="1"/>
  <c r="AA604" i="26"/>
  <c r="AA507" i="26"/>
  <c r="Z92" i="26"/>
  <c r="L92" i="26" s="1"/>
  <c r="AA122" i="26"/>
  <c r="AD122" i="26" s="1"/>
  <c r="AC246" i="26"/>
  <c r="AM138" i="26"/>
  <c r="AK807" i="26"/>
  <c r="AJ664" i="26"/>
  <c r="N664" i="26" s="1"/>
  <c r="AG91" i="26"/>
  <c r="AH662" i="26"/>
  <c r="O662" i="26" s="1"/>
  <c r="AL137" i="26"/>
  <c r="Z367" i="26"/>
  <c r="L367" i="26" s="1"/>
  <c r="AI197" i="26"/>
  <c r="AJ693" i="26"/>
  <c r="N693" i="26" s="1"/>
  <c r="AG363" i="26"/>
  <c r="AH363" i="26" s="1"/>
  <c r="O363" i="26" s="1"/>
  <c r="Z722" i="26"/>
  <c r="L722" i="26" s="1"/>
  <c r="Y6" i="26"/>
  <c r="Z6" i="26" s="1"/>
  <c r="L6" i="26" s="1"/>
  <c r="AI797" i="26"/>
  <c r="AJ797" i="26" s="1"/>
  <c r="N797" i="26" s="1"/>
  <c r="AA225" i="26"/>
  <c r="AB225" i="26" s="1"/>
  <c r="K225" i="26" s="1"/>
  <c r="AI439" i="26"/>
  <c r="AK33" i="26"/>
  <c r="AK297" i="26"/>
  <c r="AB39" i="26"/>
  <c r="K39" i="26" s="1"/>
  <c r="AB246" i="26"/>
  <c r="K246" i="26" s="1"/>
  <c r="AH807" i="26"/>
  <c r="O807" i="26" s="1"/>
  <c r="AD600" i="26"/>
  <c r="AG664" i="26"/>
  <c r="AI373" i="26"/>
  <c r="AH197" i="26"/>
  <c r="O197" i="26" s="1"/>
  <c r="AK160" i="26"/>
  <c r="AA159" i="26"/>
  <c r="AB159" i="26" s="1"/>
  <c r="K159" i="26" s="1"/>
  <c r="AI693" i="26"/>
  <c r="AJ692" i="26"/>
  <c r="N692" i="26" s="1"/>
  <c r="AA158" i="26"/>
  <c r="AB158" i="26" s="1"/>
  <c r="K158" i="26" s="1"/>
  <c r="AA156" i="26"/>
  <c r="AB156" i="26" s="1"/>
  <c r="K156" i="26" s="1"/>
  <c r="AM361" i="26"/>
  <c r="AC846" i="26"/>
  <c r="AL848" i="26"/>
  <c r="AM27" i="26"/>
  <c r="AG797" i="26"/>
  <c r="AH797" i="26" s="1"/>
  <c r="O797" i="26" s="1"/>
  <c r="AD223" i="26"/>
  <c r="AJ33" i="26"/>
  <c r="N33" i="26" s="1"/>
  <c r="Z225" i="26"/>
  <c r="L225" i="26" s="1"/>
  <c r="AJ500" i="26"/>
  <c r="N500" i="26" s="1"/>
  <c r="AI33" i="26"/>
  <c r="AC134" i="26"/>
  <c r="AA807" i="26"/>
  <c r="AC807" i="26" s="1"/>
  <c r="AI597" i="26"/>
  <c r="AG455" i="26"/>
  <c r="Y156" i="26"/>
  <c r="Z156" i="26" s="1"/>
  <c r="L156" i="26" s="1"/>
  <c r="Y48" i="26"/>
  <c r="Z48" i="26" s="1"/>
  <c r="L48" i="26" s="1"/>
  <c r="AL195" i="26"/>
  <c r="AJ271" i="26"/>
  <c r="N271" i="26" s="1"/>
  <c r="AJ27" i="26"/>
  <c r="N27" i="26" s="1"/>
  <c r="AI825" i="26"/>
  <c r="AI500" i="26"/>
  <c r="AG33" i="26"/>
  <c r="Z110" i="26"/>
  <c r="L110" i="26" s="1"/>
  <c r="Z464" i="26"/>
  <c r="L464" i="26" s="1"/>
  <c r="AM728" i="26"/>
  <c r="AJ501" i="26"/>
  <c r="N501" i="26" s="1"/>
  <c r="AA758" i="26"/>
  <c r="AD758" i="26" s="1"/>
  <c r="Z842" i="26"/>
  <c r="L842" i="26" s="1"/>
  <c r="AA693" i="26"/>
  <c r="AB693" i="26" s="1"/>
  <c r="K693" i="26" s="1"/>
  <c r="AL719" i="26"/>
  <c r="Y718" i="26"/>
  <c r="Z718" i="26" s="1"/>
  <c r="L718" i="26" s="1"/>
  <c r="AI155" i="26"/>
  <c r="AJ155" i="26" s="1"/>
  <c r="N155" i="26" s="1"/>
  <c r="AG270" i="26"/>
  <c r="Z361" i="26"/>
  <c r="L361" i="26" s="1"/>
  <c r="AD27" i="26"/>
  <c r="AC825" i="26"/>
  <c r="AJ46" i="26"/>
  <c r="N46" i="26" s="1"/>
  <c r="Z134" i="26"/>
  <c r="L134" i="26" s="1"/>
  <c r="AM601" i="26"/>
  <c r="AJ377" i="26"/>
  <c r="N377" i="26" s="1"/>
  <c r="AA374" i="26"/>
  <c r="AB374" i="26" s="1"/>
  <c r="K374" i="26" s="1"/>
  <c r="AH728" i="26"/>
  <c r="O728" i="26" s="1"/>
  <c r="AH501" i="26"/>
  <c r="O501" i="26" s="1"/>
  <c r="Y758" i="26"/>
  <c r="Z758" i="26" s="1"/>
  <c r="L758" i="26" s="1"/>
  <c r="AL364" i="26"/>
  <c r="AM158" i="26"/>
  <c r="AK719" i="26"/>
  <c r="AG155" i="26"/>
  <c r="AH155" i="26" s="1"/>
  <c r="O155" i="26" s="1"/>
  <c r="AD595" i="26"/>
  <c r="AC7" i="26"/>
  <c r="Y848" i="26"/>
  <c r="AI488" i="26"/>
  <c r="AJ488" i="26" s="1"/>
  <c r="N488" i="26" s="1"/>
  <c r="Y27" i="26"/>
  <c r="AJ442" i="26"/>
  <c r="N442" i="26" s="1"/>
  <c r="AM219" i="26"/>
  <c r="AL813" i="26"/>
  <c r="AA726" i="26"/>
  <c r="AB726" i="26" s="1"/>
  <c r="K726" i="26" s="1"/>
  <c r="AH161" i="26"/>
  <c r="O161" i="26" s="1"/>
  <c r="AI364" i="26"/>
  <c r="Y693" i="26"/>
  <c r="Z693" i="26" s="1"/>
  <c r="L693" i="26" s="1"/>
  <c r="AH719" i="26"/>
  <c r="O719" i="26" s="1"/>
  <c r="AA595" i="26"/>
  <c r="AB483" i="26"/>
  <c r="K483" i="26" s="1"/>
  <c r="AA486" i="26"/>
  <c r="AD486" i="26" s="1"/>
  <c r="AI655" i="26"/>
  <c r="AJ655" i="26" s="1"/>
  <c r="N655" i="26" s="1"/>
  <c r="AA654" i="26"/>
  <c r="AB654" i="26" s="1"/>
  <c r="K654" i="26" s="1"/>
  <c r="Y329" i="26"/>
  <c r="Z329" i="26" s="1"/>
  <c r="L329" i="26" s="1"/>
  <c r="AA329" i="26"/>
  <c r="AB329" i="26"/>
  <c r="K329" i="26" s="1"/>
  <c r="AK840" i="26"/>
  <c r="AG840" i="26"/>
  <c r="AH840" i="26"/>
  <c r="O840" i="26" s="1"/>
  <c r="AJ840" i="26"/>
  <c r="N840" i="26" s="1"/>
  <c r="AG175" i="26"/>
  <c r="AI175" i="26"/>
  <c r="AM175" i="26" s="1"/>
  <c r="AJ175" i="26"/>
  <c r="N175" i="26" s="1"/>
  <c r="AK175" i="26"/>
  <c r="AA97" i="26"/>
  <c r="AC97" i="26" s="1"/>
  <c r="Y534" i="26"/>
  <c r="Z534" i="26" s="1"/>
  <c r="L534" i="26" s="1"/>
  <c r="AA534" i="26"/>
  <c r="Y766" i="26"/>
  <c r="AA766" i="26"/>
  <c r="AG101" i="26"/>
  <c r="AL101" i="26"/>
  <c r="AJ101" i="26"/>
  <c r="N101" i="26" s="1"/>
  <c r="AK101" i="26"/>
  <c r="AM101" i="26"/>
  <c r="AH101" i="26"/>
  <c r="O101" i="26" s="1"/>
  <c r="AI101" i="26"/>
  <c r="AA415" i="26"/>
  <c r="AB415" i="26" s="1"/>
  <c r="K415" i="26" s="1"/>
  <c r="AG79" i="26"/>
  <c r="AI79" i="26"/>
  <c r="Y694" i="26"/>
  <c r="Z694" i="26" s="1"/>
  <c r="L694" i="26" s="1"/>
  <c r="AJ420" i="26"/>
  <c r="N420" i="26" s="1"/>
  <c r="AL420" i="26"/>
  <c r="F483" i="26"/>
  <c r="Z359" i="26"/>
  <c r="L359" i="26" s="1"/>
  <c r="AA658" i="26"/>
  <c r="AB658" i="26" s="1"/>
  <c r="K658" i="26" s="1"/>
  <c r="AI351" i="26"/>
  <c r="Z349" i="26"/>
  <c r="L349" i="26" s="1"/>
  <c r="AA348" i="26"/>
  <c r="AB348" i="26" s="1"/>
  <c r="K348" i="26" s="1"/>
  <c r="Y44" i="26"/>
  <c r="Z44" i="26" s="1"/>
  <c r="L44" i="26" s="1"/>
  <c r="AJ546" i="26"/>
  <c r="N546" i="26" s="1"/>
  <c r="Z828" i="26"/>
  <c r="L828" i="26" s="1"/>
  <c r="AH792" i="26"/>
  <c r="O792" i="26" s="1"/>
  <c r="AI792" i="26"/>
  <c r="AK792" i="26"/>
  <c r="AH183" i="26"/>
  <c r="O183" i="26" s="1"/>
  <c r="AJ183" i="26"/>
  <c r="N183" i="26" s="1"/>
  <c r="AK183" i="26"/>
  <c r="AL183" i="26"/>
  <c r="AM183" i="26"/>
  <c r="AI749" i="26"/>
  <c r="AG821" i="26"/>
  <c r="AH821" i="26"/>
  <c r="O821" i="26" s="1"/>
  <c r="AJ821" i="26"/>
  <c r="N821" i="26" s="1"/>
  <c r="AK821" i="26"/>
  <c r="Y639" i="26"/>
  <c r="Z639" i="26" s="1"/>
  <c r="L639" i="26" s="1"/>
  <c r="AA639" i="26"/>
  <c r="AI453" i="26"/>
  <c r="AK453" i="26" s="1"/>
  <c r="AJ453" i="26"/>
  <c r="N453" i="26" s="1"/>
  <c r="AL453" i="26"/>
  <c r="AM453" i="26"/>
  <c r="AB31" i="26"/>
  <c r="K31" i="26" s="1"/>
  <c r="Y31" i="26"/>
  <c r="Z31" i="26" s="1"/>
  <c r="L31" i="26" s="1"/>
  <c r="AA420" i="26"/>
  <c r="AB420" i="26" s="1"/>
  <c r="K420" i="26" s="1"/>
  <c r="Y420" i="26"/>
  <c r="Z420" i="26" s="1"/>
  <c r="L420" i="26" s="1"/>
  <c r="AM522" i="26"/>
  <c r="AI522" i="26"/>
  <c r="AL522" i="26"/>
  <c r="AJ522" i="26"/>
  <c r="N522" i="26" s="1"/>
  <c r="Y617" i="26"/>
  <c r="Z617" i="26" s="1"/>
  <c r="L617" i="26" s="1"/>
  <c r="AA617" i="26"/>
  <c r="AK545" i="26"/>
  <c r="AG545" i="26"/>
  <c r="AI545" i="26"/>
  <c r="AJ545" i="26"/>
  <c r="N545" i="26" s="1"/>
  <c r="AJ535" i="26"/>
  <c r="N535" i="26" s="1"/>
  <c r="AK535" i="26"/>
  <c r="AL535" i="26"/>
  <c r="F44" i="26"/>
  <c r="AB351" i="26"/>
  <c r="K351" i="26" s="1"/>
  <c r="AB548" i="26"/>
  <c r="K548" i="26" s="1"/>
  <c r="AM437" i="26"/>
  <c r="AH118" i="26"/>
  <c r="O118" i="26" s="1"/>
  <c r="AM118" i="26"/>
  <c r="AK340" i="26"/>
  <c r="AD854" i="26"/>
  <c r="AM818" i="26"/>
  <c r="AC559" i="26"/>
  <c r="Y559" i="26"/>
  <c r="AD559" i="26"/>
  <c r="AK263" i="26"/>
  <c r="AG263" i="26"/>
  <c r="AL263" i="26"/>
  <c r="AA792" i="26"/>
  <c r="AB792" i="26" s="1"/>
  <c r="K792" i="26" s="1"/>
  <c r="AL84" i="26"/>
  <c r="AI84" i="26"/>
  <c r="AJ84" i="26"/>
  <c r="N84" i="26" s="1"/>
  <c r="AK84" i="26"/>
  <c r="Y80" i="26"/>
  <c r="Z80" i="26" s="1"/>
  <c r="L80" i="26" s="1"/>
  <c r="AA80" i="26"/>
  <c r="AB80" i="26" s="1"/>
  <c r="K80" i="26" s="1"/>
  <c r="Y769" i="26"/>
  <c r="Z769" i="26" s="1"/>
  <c r="L769" i="26" s="1"/>
  <c r="AA769" i="26"/>
  <c r="AI240" i="26"/>
  <c r="AJ240" i="26"/>
  <c r="N240" i="26" s="1"/>
  <c r="AK240" i="26"/>
  <c r="AL240" i="26"/>
  <c r="AC555" i="26"/>
  <c r="AK62" i="26"/>
  <c r="AG62" i="26"/>
  <c r="AJ62" i="26"/>
  <c r="N62" i="26" s="1"/>
  <c r="AL62" i="26"/>
  <c r="AG820" i="26"/>
  <c r="AJ820" i="26"/>
  <c r="N820" i="26" s="1"/>
  <c r="AI820" i="26"/>
  <c r="Y314" i="26"/>
  <c r="Z314" i="26"/>
  <c r="L314" i="26" s="1"/>
  <c r="AA314" i="26"/>
  <c r="AD314" i="26" s="1"/>
  <c r="AM561" i="26"/>
  <c r="AI561" i="26"/>
  <c r="AJ561" i="26"/>
  <c r="N561" i="26" s="1"/>
  <c r="AK561" i="26"/>
  <c r="AH561" i="26"/>
  <c r="O561" i="26" s="1"/>
  <c r="AL561" i="26"/>
  <c r="Y184" i="26"/>
  <c r="Z184" i="26" s="1"/>
  <c r="L184" i="26" s="1"/>
  <c r="AA184" i="26"/>
  <c r="AB184" i="26" s="1"/>
  <c r="K184" i="26" s="1"/>
  <c r="Z65" i="26"/>
  <c r="L65" i="26" s="1"/>
  <c r="AB65" i="26"/>
  <c r="K65" i="26" s="1"/>
  <c r="AA65" i="26"/>
  <c r="AD65" i="26"/>
  <c r="AG763" i="26"/>
  <c r="AH763" i="26"/>
  <c r="O763" i="26" s="1"/>
  <c r="AK763" i="26"/>
  <c r="AM763" i="26"/>
  <c r="Y132" i="26"/>
  <c r="AA132" i="26"/>
  <c r="AB132" i="26"/>
  <c r="K132" i="26" s="1"/>
  <c r="AC132" i="26"/>
  <c r="AA54" i="26"/>
  <c r="AL54" i="26" s="1"/>
  <c r="AD54" i="26"/>
  <c r="AM800" i="26"/>
  <c r="Y757" i="26"/>
  <c r="Z757" i="26" s="1"/>
  <c r="L757" i="26" s="1"/>
  <c r="AA352" i="26"/>
  <c r="AB243" i="26"/>
  <c r="K243" i="26" s="1"/>
  <c r="AL699" i="26"/>
  <c r="Y550" i="26"/>
  <c r="Z550" i="26" s="1"/>
  <c r="L550" i="26" s="1"/>
  <c r="AC342" i="26"/>
  <c r="AJ437" i="26"/>
  <c r="N437" i="26" s="1"/>
  <c r="AI547" i="26"/>
  <c r="AJ547" i="26" s="1"/>
  <c r="N547" i="26" s="1"/>
  <c r="AB118" i="26"/>
  <c r="K118" i="26" s="1"/>
  <c r="AI340" i="26"/>
  <c r="AC854" i="26"/>
  <c r="AI656" i="26"/>
  <c r="AI187" i="26"/>
  <c r="AJ187" i="26" s="1"/>
  <c r="N187" i="26" s="1"/>
  <c r="AJ435" i="26"/>
  <c r="N435" i="26" s="1"/>
  <c r="AK333" i="26"/>
  <c r="AH332" i="26"/>
  <c r="O332" i="26" s="1"/>
  <c r="AI332" i="26"/>
  <c r="AJ332" i="26"/>
  <c r="N332" i="26" s="1"/>
  <c r="AK332" i="26"/>
  <c r="AL332" i="26"/>
  <c r="Y240" i="26"/>
  <c r="Z240" i="26" s="1"/>
  <c r="L240" i="26" s="1"/>
  <c r="AA240" i="26"/>
  <c r="AJ147" i="26"/>
  <c r="N147" i="26" s="1"/>
  <c r="AL852" i="26"/>
  <c r="AJ852" i="26"/>
  <c r="N852" i="26" s="1"/>
  <c r="AM852" i="26"/>
  <c r="AH852" i="26"/>
  <c r="O852" i="26" s="1"/>
  <c r="AK852" i="26"/>
  <c r="AA343" i="26"/>
  <c r="AB343" i="26" s="1"/>
  <c r="K343" i="26" s="1"/>
  <c r="AH818" i="26"/>
  <c r="O818" i="26" s="1"/>
  <c r="AI818" i="26"/>
  <c r="AK844" i="26"/>
  <c r="AM844" i="26"/>
  <c r="Y492" i="26"/>
  <c r="Z492" i="26" s="1"/>
  <c r="L492" i="26" s="1"/>
  <c r="AA331" i="26"/>
  <c r="AB331" i="26" s="1"/>
  <c r="K331" i="26" s="1"/>
  <c r="AG147" i="26"/>
  <c r="AA558" i="26"/>
  <c r="AB558" i="26" s="1"/>
  <c r="K558" i="26" s="1"/>
  <c r="AI781" i="26"/>
  <c r="AG781" i="26"/>
  <c r="AG178" i="26"/>
  <c r="AC389" i="26"/>
  <c r="AK708" i="26"/>
  <c r="AM708" i="26"/>
  <c r="AK528" i="26"/>
  <c r="AG528" i="26"/>
  <c r="AL528" i="26"/>
  <c r="AM528" i="26"/>
  <c r="Y557" i="26"/>
  <c r="Z557" i="26" s="1"/>
  <c r="L557" i="26" s="1"/>
  <c r="AA557" i="26"/>
  <c r="AI827" i="26"/>
  <c r="AJ827" i="26"/>
  <c r="N827" i="26" s="1"/>
  <c r="AL827" i="26"/>
  <c r="AM827" i="26"/>
  <c r="AB432" i="26"/>
  <c r="K432" i="26" s="1"/>
  <c r="Y748" i="26"/>
  <c r="Z748" i="26" s="1"/>
  <c r="L748" i="26" s="1"/>
  <c r="AA748" i="26"/>
  <c r="AD748" i="26" s="1"/>
  <c r="AL764" i="26"/>
  <c r="AJ764" i="26"/>
  <c r="N764" i="26" s="1"/>
  <c r="AM764" i="26"/>
  <c r="AG764" i="26"/>
  <c r="AH764" i="26"/>
  <c r="O764" i="26" s="1"/>
  <c r="AI764" i="26"/>
  <c r="AK764" i="26"/>
  <c r="AA493" i="26"/>
  <c r="AD493" i="26" s="1"/>
  <c r="AL800" i="26"/>
  <c r="AD353" i="26"/>
  <c r="AJ800" i="26"/>
  <c r="N800" i="26" s="1"/>
  <c r="Y208" i="26"/>
  <c r="Z208" i="26" s="1"/>
  <c r="L208" i="26" s="1"/>
  <c r="AI437" i="26"/>
  <c r="AK437" i="26"/>
  <c r="AJ340" i="26"/>
  <c r="N340" i="26" s="1"/>
  <c r="AM340" i="26"/>
  <c r="Z854" i="26"/>
  <c r="L854" i="26" s="1"/>
  <c r="Y854" i="26"/>
  <c r="AG436" i="26"/>
  <c r="AI436" i="26"/>
  <c r="Y818" i="26"/>
  <c r="Z818" i="26" s="1"/>
  <c r="L818" i="26" s="1"/>
  <c r="AL333" i="26"/>
  <c r="AI333" i="26"/>
  <c r="AA75" i="26"/>
  <c r="AD75" i="26" s="1"/>
  <c r="AH67" i="26"/>
  <c r="O67" i="26" s="1"/>
  <c r="AI67" i="26"/>
  <c r="AK67" i="26"/>
  <c r="AG67" i="26"/>
  <c r="AJ67" i="26"/>
  <c r="N67" i="26" s="1"/>
  <c r="AM67" i="26"/>
  <c r="AD64" i="26"/>
  <c r="AB64" i="26"/>
  <c r="K64" i="26" s="1"/>
  <c r="AC64" i="26"/>
  <c r="AB403" i="26"/>
  <c r="K403" i="26" s="1"/>
  <c r="AG636" i="26"/>
  <c r="AH636" i="26" s="1"/>
  <c r="O636" i="26" s="1"/>
  <c r="AI636" i="26"/>
  <c r="AJ636" i="26" s="1"/>
  <c r="N636" i="26" s="1"/>
  <c r="AA709" i="26"/>
  <c r="Z709" i="26"/>
  <c r="L709" i="26" s="1"/>
  <c r="AB709" i="26"/>
  <c r="K709" i="26" s="1"/>
  <c r="AJ177" i="26"/>
  <c r="N177" i="26" s="1"/>
  <c r="AI177" i="26"/>
  <c r="AK177" i="26"/>
  <c r="AM177" i="26"/>
  <c r="Z187" i="26"/>
  <c r="L187" i="26" s="1"/>
  <c r="AA187" i="26"/>
  <c r="AK187" i="26" s="1"/>
  <c r="Y332" i="26"/>
  <c r="Z332" i="26" s="1"/>
  <c r="L332" i="26" s="1"/>
  <c r="AA332" i="26"/>
  <c r="AB332" i="26" s="1"/>
  <c r="K332" i="26" s="1"/>
  <c r="Y331" i="26"/>
  <c r="Z331" i="26" s="1"/>
  <c r="L331" i="26" s="1"/>
  <c r="AG653" i="26"/>
  <c r="AH653" i="26" s="1"/>
  <c r="O653" i="26" s="1"/>
  <c r="AG104" i="26"/>
  <c r="AK104" i="26"/>
  <c r="AM104" i="26"/>
  <c r="AL757" i="26"/>
  <c r="AA353" i="26"/>
  <c r="AC353" i="26" s="1"/>
  <c r="AL239" i="26"/>
  <c r="AL209" i="26"/>
  <c r="AK347" i="26"/>
  <c r="AI189" i="26"/>
  <c r="AL189" i="26"/>
  <c r="Z547" i="26"/>
  <c r="L547" i="26" s="1"/>
  <c r="AC118" i="26"/>
  <c r="AD118" i="26"/>
  <c r="AG341" i="26"/>
  <c r="AI341" i="26"/>
  <c r="Y333" i="26"/>
  <c r="Z333" i="26" s="1"/>
  <c r="L333" i="26" s="1"/>
  <c r="AA333" i="26"/>
  <c r="AG82" i="26"/>
  <c r="AH82" i="26"/>
  <c r="O82" i="26" s="1"/>
  <c r="AA556" i="26"/>
  <c r="Y556" i="26"/>
  <c r="Z556" i="26" s="1"/>
  <c r="L556" i="26" s="1"/>
  <c r="AH791" i="26"/>
  <c r="O791" i="26" s="1"/>
  <c r="AG791" i="26"/>
  <c r="AI791" i="26"/>
  <c r="AK791" i="26"/>
  <c r="AM791" i="26"/>
  <c r="Y742" i="26"/>
  <c r="Z742" i="26" s="1"/>
  <c r="L742" i="26" s="1"/>
  <c r="AA742" i="26"/>
  <c r="AD742" i="26" s="1"/>
  <c r="Y323" i="26"/>
  <c r="Z323" i="26" s="1"/>
  <c r="L323" i="26" s="1"/>
  <c r="AG388" i="26"/>
  <c r="AH388" i="26" s="1"/>
  <c r="O388" i="26" s="1"/>
  <c r="AI388" i="26"/>
  <c r="AJ388" i="26" s="1"/>
  <c r="N388" i="26" s="1"/>
  <c r="AI51" i="26"/>
  <c r="AJ51" i="26" s="1"/>
  <c r="N51" i="26" s="1"/>
  <c r="AG51" i="26"/>
  <c r="AH51" i="26" s="1"/>
  <c r="O51" i="26" s="1"/>
  <c r="Y847" i="26"/>
  <c r="Z847" i="26" s="1"/>
  <c r="L847" i="26" s="1"/>
  <c r="AA847" i="26"/>
  <c r="AM847" i="26" s="1"/>
  <c r="Y465" i="26"/>
  <c r="Z465" i="26" s="1"/>
  <c r="L465" i="26" s="1"/>
  <c r="AA465" i="26"/>
  <c r="AB353" i="26"/>
  <c r="K353" i="26" s="1"/>
  <c r="AM347" i="26"/>
  <c r="AI756" i="26"/>
  <c r="AG756" i="26"/>
  <c r="AH756" i="26"/>
  <c r="O756" i="26" s="1"/>
  <c r="AJ756" i="26"/>
  <c r="N756" i="26" s="1"/>
  <c r="AK756" i="26"/>
  <c r="AH323" i="26"/>
  <c r="O323" i="26" s="1"/>
  <c r="AG323" i="26"/>
  <c r="AI323" i="26"/>
  <c r="AJ323" i="26"/>
  <c r="N323" i="26" s="1"/>
  <c r="AK323" i="26"/>
  <c r="AL321" i="26"/>
  <c r="AI321" i="26"/>
  <c r="AK321" i="26"/>
  <c r="AH734" i="26"/>
  <c r="O734" i="26" s="1"/>
  <c r="Y60" i="26"/>
  <c r="Z60" i="26" s="1"/>
  <c r="L60" i="26" s="1"/>
  <c r="AA60" i="26"/>
  <c r="AC60" i="26" s="1"/>
  <c r="Y498" i="26"/>
  <c r="Z498" i="26" s="1"/>
  <c r="L498" i="26" s="1"/>
  <c r="AD359" i="26"/>
  <c r="AJ757" i="26"/>
  <c r="N757" i="26" s="1"/>
  <c r="Z353" i="26"/>
  <c r="L353" i="26" s="1"/>
  <c r="AK239" i="26"/>
  <c r="AK209" i="26"/>
  <c r="AJ347" i="26"/>
  <c r="N347" i="26" s="1"/>
  <c r="AB344" i="26"/>
  <c r="K344" i="26" s="1"/>
  <c r="AA189" i="26"/>
  <c r="AB338" i="26"/>
  <c r="K338" i="26" s="1"/>
  <c r="Y337" i="26"/>
  <c r="Z337" i="26" s="1"/>
  <c r="L337" i="26" s="1"/>
  <c r="AI654" i="26"/>
  <c r="AK654" i="26"/>
  <c r="AL654" i="26"/>
  <c r="AH329" i="26"/>
  <c r="O329" i="26" s="1"/>
  <c r="AJ329" i="26"/>
  <c r="N329" i="26" s="1"/>
  <c r="AK329" i="26"/>
  <c r="AL329" i="26"/>
  <c r="AG533" i="26"/>
  <c r="AH533" i="26"/>
  <c r="O533" i="26" s="1"/>
  <c r="AJ533" i="26"/>
  <c r="N533" i="26" s="1"/>
  <c r="AM533" i="26"/>
  <c r="AA426" i="26"/>
  <c r="AD426" i="26" s="1"/>
  <c r="Z426" i="26"/>
  <c r="L426" i="26" s="1"/>
  <c r="AG15" i="26"/>
  <c r="AH15" i="26" s="1"/>
  <c r="O15" i="26" s="1"/>
  <c r="AI15" i="26"/>
  <c r="AJ15" i="26" s="1"/>
  <c r="N15" i="26" s="1"/>
  <c r="F786" i="26"/>
  <c r="AI433" i="26"/>
  <c r="AJ433" i="26" s="1"/>
  <c r="N433" i="26" s="1"/>
  <c r="AG433" i="26"/>
  <c r="AH433" i="26" s="1"/>
  <c r="O433" i="26" s="1"/>
  <c r="AJ857" i="26"/>
  <c r="N857" i="26" s="1"/>
  <c r="AK857" i="26"/>
  <c r="AM857" i="26"/>
  <c r="AD356" i="26"/>
  <c r="AM757" i="26"/>
  <c r="AM239" i="26"/>
  <c r="AG245" i="26"/>
  <c r="AH245" i="26" s="1"/>
  <c r="O245" i="26" s="1"/>
  <c r="AI245" i="26"/>
  <c r="AM245" i="26" s="1"/>
  <c r="AC147" i="26"/>
  <c r="Z147" i="26"/>
  <c r="L147" i="26" s="1"/>
  <c r="AA147" i="26"/>
  <c r="AB147" i="26"/>
  <c r="K147" i="26" s="1"/>
  <c r="AJ70" i="26"/>
  <c r="N70" i="26" s="1"/>
  <c r="AI70" i="26"/>
  <c r="AG70" i="26"/>
  <c r="AK70" i="26"/>
  <c r="AM70" i="26"/>
  <c r="AB800" i="26"/>
  <c r="K800" i="26" s="1"/>
  <c r="AC359" i="26"/>
  <c r="AA356" i="26"/>
  <c r="AC356" i="26" s="1"/>
  <c r="Y800" i="26"/>
  <c r="Z800" i="26" s="1"/>
  <c r="L800" i="26" s="1"/>
  <c r="AA355" i="26"/>
  <c r="AD355" i="26" s="1"/>
  <c r="AI757" i="26"/>
  <c r="AM351" i="26"/>
  <c r="AJ239" i="26"/>
  <c r="N239" i="26" s="1"/>
  <c r="AH209" i="26"/>
  <c r="O209" i="26" s="1"/>
  <c r="AH348" i="26"/>
  <c r="O348" i="26" s="1"/>
  <c r="AI347" i="26"/>
  <c r="Y189" i="26"/>
  <c r="Z189" i="26" s="1"/>
  <c r="L189" i="26" s="1"/>
  <c r="AI775" i="26"/>
  <c r="AG775" i="26"/>
  <c r="AK775" i="26"/>
  <c r="AA188" i="26"/>
  <c r="AB188" i="26" s="1"/>
  <c r="K188" i="26" s="1"/>
  <c r="AI486" i="26"/>
  <c r="AL486" i="26"/>
  <c r="AM792" i="26"/>
  <c r="AG655" i="26"/>
  <c r="AH655" i="26" s="1"/>
  <c r="O655" i="26" s="1"/>
  <c r="Y654" i="26"/>
  <c r="Z654" i="26" s="1"/>
  <c r="L654" i="26" s="1"/>
  <c r="AD329" i="26"/>
  <c r="AI405" i="26"/>
  <c r="AJ405" i="26" s="1"/>
  <c r="N405" i="26" s="1"/>
  <c r="AK405" i="26"/>
  <c r="AG539" i="26"/>
  <c r="AJ539" i="26"/>
  <c r="N539" i="26" s="1"/>
  <c r="AK539" i="26"/>
  <c r="AA41" i="26"/>
  <c r="AB41" i="26" s="1"/>
  <c r="K41" i="26" s="1"/>
  <c r="AG850" i="26"/>
  <c r="AK850" i="26"/>
  <c r="AM850" i="26"/>
  <c r="Z827" i="26"/>
  <c r="L827" i="26" s="1"/>
  <c r="AA330" i="26"/>
  <c r="AA781" i="26"/>
  <c r="AB781" i="26" s="1"/>
  <c r="K781" i="26" s="1"/>
  <c r="AJ782" i="26"/>
  <c r="N782" i="26" s="1"/>
  <c r="AL556" i="26"/>
  <c r="AA74" i="26"/>
  <c r="AB74" i="26" s="1"/>
  <c r="K74" i="26" s="1"/>
  <c r="AB178" i="26"/>
  <c r="K178" i="26" s="1"/>
  <c r="AM735" i="26"/>
  <c r="AG541" i="26"/>
  <c r="AI541" i="26"/>
  <c r="AM541" i="26"/>
  <c r="AJ404" i="26"/>
  <c r="N404" i="26" s="1"/>
  <c r="AJ765" i="26"/>
  <c r="N765" i="26" s="1"/>
  <c r="AJ322" i="26"/>
  <c r="N322" i="26" s="1"/>
  <c r="Y70" i="26"/>
  <c r="AL172" i="26"/>
  <c r="AJ647" i="26"/>
  <c r="N647" i="26" s="1"/>
  <c r="AI13" i="26"/>
  <c r="AG645" i="26"/>
  <c r="AH645" i="26" s="1"/>
  <c r="O645" i="26" s="1"/>
  <c r="AI642" i="26"/>
  <c r="AL534" i="26"/>
  <c r="Y101" i="26"/>
  <c r="Z101" i="26" s="1"/>
  <c r="L101" i="26" s="1"/>
  <c r="AA101" i="26"/>
  <c r="AD101" i="26" s="1"/>
  <c r="Y679" i="26"/>
  <c r="Z679" i="26" s="1"/>
  <c r="L679" i="26" s="1"/>
  <c r="AA679" i="26"/>
  <c r="AA202" i="26"/>
  <c r="AL202" i="26" s="1"/>
  <c r="AA770" i="26"/>
  <c r="Y330" i="26"/>
  <c r="AG782" i="26"/>
  <c r="AL326" i="26"/>
  <c r="AK556" i="26"/>
  <c r="Z74" i="26"/>
  <c r="L74" i="26" s="1"/>
  <c r="AJ542" i="26"/>
  <c r="N542" i="26" s="1"/>
  <c r="AD541" i="26"/>
  <c r="AA648" i="26"/>
  <c r="AM648" i="26" s="1"/>
  <c r="AK172" i="26"/>
  <c r="AL63" i="26"/>
  <c r="AG63" i="26"/>
  <c r="AI63" i="26"/>
  <c r="AG538" i="26"/>
  <c r="AK538" i="26"/>
  <c r="AH647" i="26"/>
  <c r="O647" i="26" s="1"/>
  <c r="AG642" i="26"/>
  <c r="AK534" i="26"/>
  <c r="AD789" i="26"/>
  <c r="AM637" i="26"/>
  <c r="Y392" i="26"/>
  <c r="Z392" i="26" s="1"/>
  <c r="L392" i="26" s="1"/>
  <c r="AA392" i="26"/>
  <c r="AC392" i="26" s="1"/>
  <c r="Y390" i="26"/>
  <c r="Z390" i="26" s="1"/>
  <c r="L390" i="26" s="1"/>
  <c r="AA390" i="26"/>
  <c r="AA425" i="26"/>
  <c r="AC425" i="26" s="1"/>
  <c r="AD141" i="26"/>
  <c r="AA611" i="26"/>
  <c r="AK754" i="26"/>
  <c r="AK326" i="26"/>
  <c r="AI556" i="26"/>
  <c r="AH542" i="26"/>
  <c r="O542" i="26" s="1"/>
  <c r="AC541" i="26"/>
  <c r="AJ650" i="26"/>
  <c r="N650" i="26" s="1"/>
  <c r="AL136" i="26"/>
  <c r="AA66" i="26"/>
  <c r="AC66" i="26" s="1"/>
  <c r="Y401" i="26"/>
  <c r="Z401" i="26" s="1"/>
  <c r="L401" i="26" s="1"/>
  <c r="AD401" i="26"/>
  <c r="AI784" i="26"/>
  <c r="AL12" i="26"/>
  <c r="AK12" i="26"/>
  <c r="AB256" i="26"/>
  <c r="K256" i="26" s="1"/>
  <c r="AH637" i="26"/>
  <c r="O637" i="26" s="1"/>
  <c r="AA686" i="26"/>
  <c r="AC11" i="26"/>
  <c r="AL140" i="26"/>
  <c r="AJ140" i="26"/>
  <c r="N140" i="26" s="1"/>
  <c r="AM140" i="26"/>
  <c r="AI140" i="26"/>
  <c r="AK140" i="26"/>
  <c r="AG140" i="26"/>
  <c r="AH140" i="26"/>
  <c r="O140" i="26" s="1"/>
  <c r="Y855" i="26"/>
  <c r="Z855" i="26" s="1"/>
  <c r="L855" i="26" s="1"/>
  <c r="AD855" i="26"/>
  <c r="AC855" i="26"/>
  <c r="AA855" i="26"/>
  <c r="AI623" i="26"/>
  <c r="AL623" i="26"/>
  <c r="AJ623" i="26"/>
  <c r="N623" i="26" s="1"/>
  <c r="AM623" i="26"/>
  <c r="AA308" i="26"/>
  <c r="AC308" i="26" s="1"/>
  <c r="AD308" i="26"/>
  <c r="Y308" i="26"/>
  <c r="Z308" i="26"/>
  <c r="L308" i="26" s="1"/>
  <c r="AB308" i="26"/>
  <c r="K308" i="26" s="1"/>
  <c r="AA204" i="26"/>
  <c r="AD204" i="26" s="1"/>
  <c r="Y204" i="26"/>
  <c r="Z204" i="26" s="1"/>
  <c r="L204" i="26" s="1"/>
  <c r="AI732" i="26"/>
  <c r="AJ732" i="26" s="1"/>
  <c r="N732" i="26" s="1"/>
  <c r="AG732" i="26"/>
  <c r="AH732" i="26" s="1"/>
  <c r="O732" i="26" s="1"/>
  <c r="AD185" i="26"/>
  <c r="AM841" i="26"/>
  <c r="AM828" i="26"/>
  <c r="AM80" i="26"/>
  <c r="AK709" i="26"/>
  <c r="AI754" i="26"/>
  <c r="AI326" i="26"/>
  <c r="AG556" i="26"/>
  <c r="AL76" i="26"/>
  <c r="AI799" i="26"/>
  <c r="AJ799" i="26" s="1"/>
  <c r="N799" i="26" s="1"/>
  <c r="AD544" i="26"/>
  <c r="AA474" i="26"/>
  <c r="AA541" i="26"/>
  <c r="AI750" i="26"/>
  <c r="AM750" i="26" s="1"/>
  <c r="AA324" i="26"/>
  <c r="AB324" i="26" s="1"/>
  <c r="K324" i="26" s="1"/>
  <c r="AJ42" i="26"/>
  <c r="N42" i="26" s="1"/>
  <c r="AA13" i="26"/>
  <c r="AC13" i="26"/>
  <c r="Y645" i="26"/>
  <c r="Z645" i="26" s="1"/>
  <c r="L645" i="26" s="1"/>
  <c r="AA645" i="26"/>
  <c r="AB645" i="26" s="1"/>
  <c r="K645" i="26" s="1"/>
  <c r="AG784" i="26"/>
  <c r="AJ318" i="26"/>
  <c r="N318" i="26" s="1"/>
  <c r="AM641" i="26"/>
  <c r="Y265" i="26"/>
  <c r="Z265" i="26" s="1"/>
  <c r="L265" i="26" s="1"/>
  <c r="AD265" i="26"/>
  <c r="Y554" i="26"/>
  <c r="Z554" i="26" s="1"/>
  <c r="L554" i="26" s="1"/>
  <c r="AA554" i="26"/>
  <c r="Y789" i="26"/>
  <c r="AA256" i="26"/>
  <c r="AH531" i="26"/>
  <c r="O531" i="26" s="1"/>
  <c r="AM531" i="26"/>
  <c r="AG531" i="26"/>
  <c r="AJ531" i="26"/>
  <c r="N531" i="26" s="1"/>
  <c r="AK531" i="26"/>
  <c r="AL531" i="26"/>
  <c r="AA262" i="26"/>
  <c r="Y262" i="26"/>
  <c r="AG98" i="26"/>
  <c r="AI98" i="26"/>
  <c r="AH98" i="26"/>
  <c r="O98" i="26" s="1"/>
  <c r="AJ98" i="26"/>
  <c r="N98" i="26" s="1"/>
  <c r="AK98" i="26"/>
  <c r="Y169" i="26"/>
  <c r="Z169" i="26" s="1"/>
  <c r="L169" i="26" s="1"/>
  <c r="AL53" i="26"/>
  <c r="Z135" i="26"/>
  <c r="L135" i="26" s="1"/>
  <c r="Y135" i="26"/>
  <c r="AA135" i="26"/>
  <c r="AC135" i="26" s="1"/>
  <c r="AC812" i="26"/>
  <c r="AD812" i="26"/>
  <c r="Z812" i="26"/>
  <c r="L812" i="26" s="1"/>
  <c r="AH255" i="26"/>
  <c r="O255" i="26" s="1"/>
  <c r="AJ255" i="26"/>
  <c r="N255" i="26" s="1"/>
  <c r="AK255" i="26"/>
  <c r="AG255" i="26"/>
  <c r="AM255" i="26"/>
  <c r="AG754" i="26"/>
  <c r="AI805" i="26"/>
  <c r="AJ805" i="26" s="1"/>
  <c r="N805" i="26" s="1"/>
  <c r="AH735" i="26"/>
  <c r="O735" i="26" s="1"/>
  <c r="AG735" i="26"/>
  <c r="AJ735" i="26"/>
  <c r="N735" i="26" s="1"/>
  <c r="AL542" i="26"/>
  <c r="AI542" i="26"/>
  <c r="AM542" i="26"/>
  <c r="Z541" i="26"/>
  <c r="L541" i="26" s="1"/>
  <c r="Y750" i="26"/>
  <c r="Z750" i="26" s="1"/>
  <c r="L750" i="26" s="1"/>
  <c r="AH136" i="26"/>
  <c r="O136" i="26" s="1"/>
  <c r="AI136" i="26"/>
  <c r="AI69" i="26"/>
  <c r="AJ69" i="26" s="1"/>
  <c r="N69" i="26" s="1"/>
  <c r="Y66" i="26"/>
  <c r="Z66" i="26" s="1"/>
  <c r="L66" i="26" s="1"/>
  <c r="AB647" i="26"/>
  <c r="K647" i="26" s="1"/>
  <c r="AG747" i="26"/>
  <c r="AH747" i="26" s="1"/>
  <c r="O747" i="26" s="1"/>
  <c r="AA746" i="26"/>
  <c r="AB746" i="26" s="1"/>
  <c r="K746" i="26" s="1"/>
  <c r="Y12" i="26"/>
  <c r="AA12" i="26"/>
  <c r="AI835" i="26"/>
  <c r="Y131" i="26"/>
  <c r="AB131" i="26"/>
  <c r="K131" i="26" s="1"/>
  <c r="AJ641" i="26"/>
  <c r="N641" i="26" s="1"/>
  <c r="AG790" i="26"/>
  <c r="AI790" i="26"/>
  <c r="AJ637" i="26"/>
  <c r="N637" i="26" s="1"/>
  <c r="AI637" i="26"/>
  <c r="AK637" i="26"/>
  <c r="AL637" i="26"/>
  <c r="AK152" i="26"/>
  <c r="AH152" i="26"/>
  <c r="O152" i="26" s="1"/>
  <c r="AJ152" i="26"/>
  <c r="N152" i="26" s="1"/>
  <c r="AI152" i="26"/>
  <c r="AL152" i="26"/>
  <c r="AM152" i="26"/>
  <c r="AH53" i="26"/>
  <c r="O53" i="26" s="1"/>
  <c r="AI116" i="26"/>
  <c r="AH116" i="26"/>
  <c r="O116" i="26" s="1"/>
  <c r="AL116" i="26"/>
  <c r="AK116" i="26"/>
  <c r="AM116" i="26"/>
  <c r="AH450" i="26"/>
  <c r="O450" i="26" s="1"/>
  <c r="AM450" i="26"/>
  <c r="AG450" i="26"/>
  <c r="AJ450" i="26"/>
  <c r="N450" i="26" s="1"/>
  <c r="AK450" i="26"/>
  <c r="AL450" i="26"/>
  <c r="AG683" i="26"/>
  <c r="AH683" i="26" s="1"/>
  <c r="O683" i="26" s="1"/>
  <c r="AI683" i="26"/>
  <c r="AJ683" i="26" s="1"/>
  <c r="N683" i="26" s="1"/>
  <c r="AH112" i="26"/>
  <c r="O112" i="26" s="1"/>
  <c r="AI112" i="26"/>
  <c r="AM112" i="26" s="1"/>
  <c r="AL698" i="26"/>
  <c r="AJ698" i="26"/>
  <c r="N698" i="26" s="1"/>
  <c r="AH698" i="26"/>
  <c r="O698" i="26" s="1"/>
  <c r="AK698" i="26"/>
  <c r="AH42" i="26"/>
  <c r="O42" i="26" s="1"/>
  <c r="AM42" i="26"/>
  <c r="Y490" i="26"/>
  <c r="Z490" i="26" s="1"/>
  <c r="L490" i="26" s="1"/>
  <c r="AA490" i="26"/>
  <c r="AB490" i="26" s="1"/>
  <c r="K490" i="26" s="1"/>
  <c r="AG783" i="26"/>
  <c r="AH783" i="26"/>
  <c r="O783" i="26" s="1"/>
  <c r="AJ783" i="26"/>
  <c r="N783" i="26" s="1"/>
  <c r="Y256" i="26"/>
  <c r="AC256" i="26"/>
  <c r="AD256" i="26"/>
  <c r="AI532" i="26"/>
  <c r="AM532" i="26"/>
  <c r="AC311" i="26"/>
  <c r="AC116" i="26"/>
  <c r="Z116" i="26"/>
  <c r="L116" i="26" s="1"/>
  <c r="Y116" i="26"/>
  <c r="AA116" i="26"/>
  <c r="AB116" i="26"/>
  <c r="K116" i="26" s="1"/>
  <c r="AA450" i="26"/>
  <c r="AC450" i="26" s="1"/>
  <c r="Y450" i="26"/>
  <c r="Z450" i="26" s="1"/>
  <c r="L450" i="26" s="1"/>
  <c r="Y485" i="26"/>
  <c r="AA341" i="26"/>
  <c r="AA340" i="26"/>
  <c r="AB340" i="26" s="1"/>
  <c r="K340" i="26" s="1"/>
  <c r="AA436" i="26"/>
  <c r="AH841" i="26"/>
  <c r="O841" i="26" s="1"/>
  <c r="AL184" i="26"/>
  <c r="AI85" i="26"/>
  <c r="AA756" i="26"/>
  <c r="AG481" i="26"/>
  <c r="AI182" i="26"/>
  <c r="AA16" i="26"/>
  <c r="AD16" i="26" s="1"/>
  <c r="AG80" i="26"/>
  <c r="AG434" i="26"/>
  <c r="AH434" i="26" s="1"/>
  <c r="O434" i="26" s="1"/>
  <c r="AB104" i="26"/>
  <c r="K104" i="26" s="1"/>
  <c r="AG327" i="26"/>
  <c r="AH327" i="26" s="1"/>
  <c r="O327" i="26" s="1"/>
  <c r="AG838" i="26"/>
  <c r="AG76" i="26"/>
  <c r="Z544" i="26"/>
  <c r="L544" i="26" s="1"/>
  <c r="Y540" i="26"/>
  <c r="Z540" i="26" s="1"/>
  <c r="L540" i="26" s="1"/>
  <c r="AI804" i="26"/>
  <c r="AL65" i="26"/>
  <c r="AH65" i="26"/>
  <c r="O65" i="26" s="1"/>
  <c r="Y64" i="26"/>
  <c r="Z64" i="26" s="1"/>
  <c r="L64" i="26" s="1"/>
  <c r="AI403" i="26"/>
  <c r="AK403" i="26" s="1"/>
  <c r="AB402" i="26"/>
  <c r="K402" i="26" s="1"/>
  <c r="AL536" i="26"/>
  <c r="Y784" i="26"/>
  <c r="Z784" i="26" s="1"/>
  <c r="L784" i="26" s="1"/>
  <c r="AA784" i="26"/>
  <c r="AD784" i="26" s="1"/>
  <c r="AJ153" i="26"/>
  <c r="N153" i="26" s="1"/>
  <c r="AG153" i="26"/>
  <c r="Y318" i="26"/>
  <c r="AA318" i="26"/>
  <c r="AA59" i="26"/>
  <c r="AD59" i="26" s="1"/>
  <c r="AA821" i="26"/>
  <c r="AC821" i="26" s="1"/>
  <c r="Z783" i="26"/>
  <c r="L783" i="26" s="1"/>
  <c r="AG267" i="26"/>
  <c r="AJ267" i="26"/>
  <c r="N267" i="26" s="1"/>
  <c r="AH267" i="26"/>
  <c r="O267" i="26" s="1"/>
  <c r="AL267" i="26"/>
  <c r="AM267" i="26"/>
  <c r="AH99" i="26"/>
  <c r="O99" i="26" s="1"/>
  <c r="AG99" i="26"/>
  <c r="AJ99" i="26"/>
  <c r="N99" i="26" s="1"/>
  <c r="AK99" i="26"/>
  <c r="AM99" i="26"/>
  <c r="AA269" i="26"/>
  <c r="AB269" i="26" s="1"/>
  <c r="K269" i="26" s="1"/>
  <c r="Y269" i="26"/>
  <c r="Z269" i="26" s="1"/>
  <c r="L269" i="26" s="1"/>
  <c r="AM244" i="26"/>
  <c r="AJ244" i="26"/>
  <c r="N244" i="26" s="1"/>
  <c r="AL244" i="26"/>
  <c r="AI244" i="26"/>
  <c r="AK244" i="26"/>
  <c r="AG244" i="26"/>
  <c r="AH244" i="26"/>
  <c r="O244" i="26" s="1"/>
  <c r="AA447" i="26"/>
  <c r="AL447" i="26" s="1"/>
  <c r="Y650" i="26"/>
  <c r="Z650" i="26" s="1"/>
  <c r="L650" i="26" s="1"/>
  <c r="AA650" i="26"/>
  <c r="AC136" i="26"/>
  <c r="AB136" i="26"/>
  <c r="K136" i="26" s="1"/>
  <c r="AC62" i="26"/>
  <c r="Z62" i="26"/>
  <c r="L62" i="26" s="1"/>
  <c r="AD62" i="26"/>
  <c r="Y790" i="26"/>
  <c r="AD790" i="26"/>
  <c r="AJ56" i="26"/>
  <c r="N56" i="26" s="1"/>
  <c r="AM56" i="26"/>
  <c r="Y391" i="26"/>
  <c r="Z391" i="26" s="1"/>
  <c r="L391" i="26" s="1"/>
  <c r="AA391" i="26"/>
  <c r="AB391" i="26" s="1"/>
  <c r="K391" i="26" s="1"/>
  <c r="AJ847" i="26"/>
  <c r="N847" i="26" s="1"/>
  <c r="AB427" i="26"/>
  <c r="K427" i="26" s="1"/>
  <c r="Y427" i="26"/>
  <c r="AI449" i="26"/>
  <c r="AG449" i="26"/>
  <c r="AH449" i="26" s="1"/>
  <c r="O449" i="26" s="1"/>
  <c r="AA186" i="26"/>
  <c r="AB186" i="26" s="1"/>
  <c r="K186" i="26" s="1"/>
  <c r="AJ337" i="26"/>
  <c r="N337" i="26" s="1"/>
  <c r="AI184" i="26"/>
  <c r="AD481" i="26"/>
  <c r="AJ770" i="26"/>
  <c r="N770" i="26" s="1"/>
  <c r="AD330" i="26"/>
  <c r="AK648" i="26"/>
  <c r="AJ68" i="26"/>
  <c r="N68" i="26" s="1"/>
  <c r="AM68" i="26"/>
  <c r="AM63" i="26"/>
  <c r="AG537" i="26"/>
  <c r="AH537" i="26" s="1"/>
  <c r="O537" i="26" s="1"/>
  <c r="Y153" i="26"/>
  <c r="Z153" i="26" s="1"/>
  <c r="L153" i="26" s="1"/>
  <c r="AC153" i="26"/>
  <c r="AH58" i="26"/>
  <c r="O58" i="26" s="1"/>
  <c r="AJ58" i="26"/>
  <c r="N58" i="26" s="1"/>
  <c r="AK58" i="26"/>
  <c r="AK682" i="26"/>
  <c r="AI682" i="26"/>
  <c r="AG682" i="26"/>
  <c r="AJ682" i="26"/>
  <c r="N682" i="26" s="1"/>
  <c r="AH49" i="26"/>
  <c r="O49" i="26" s="1"/>
  <c r="AI49" i="26"/>
  <c r="AJ49" i="26"/>
  <c r="N49" i="26" s="1"/>
  <c r="AG31" i="26"/>
  <c r="AH31" i="26" s="1"/>
  <c r="O31" i="26" s="1"/>
  <c r="Z164" i="26"/>
  <c r="L164" i="26" s="1"/>
  <c r="Y164" i="26"/>
  <c r="Y521" i="26"/>
  <c r="Z521" i="26" s="1"/>
  <c r="L521" i="26" s="1"/>
  <c r="AA521" i="26"/>
  <c r="AB521" i="26" s="1"/>
  <c r="K521" i="26" s="1"/>
  <c r="Y261" i="26"/>
  <c r="Z261" i="26"/>
  <c r="L261" i="26" s="1"/>
  <c r="AA261" i="26"/>
  <c r="AC261" i="26"/>
  <c r="AG302" i="26"/>
  <c r="AH302" i="26" s="1"/>
  <c r="O302" i="26" s="1"/>
  <c r="AI302" i="26"/>
  <c r="AJ302" i="26" s="1"/>
  <c r="N302" i="26" s="1"/>
  <c r="AG475" i="26"/>
  <c r="AH475" i="26" s="1"/>
  <c r="O475" i="26" s="1"/>
  <c r="AG517" i="26"/>
  <c r="AH517" i="26"/>
  <c r="O517" i="26" s="1"/>
  <c r="AJ517" i="26"/>
  <c r="N517" i="26" s="1"/>
  <c r="AM517" i="26"/>
  <c r="AG612" i="26"/>
  <c r="AH612" i="26"/>
  <c r="O612" i="26" s="1"/>
  <c r="AL612" i="26"/>
  <c r="Y302" i="26"/>
  <c r="Z302" i="26" s="1"/>
  <c r="L302" i="26" s="1"/>
  <c r="AA302" i="26"/>
  <c r="AB302" i="26" s="1"/>
  <c r="K302" i="26" s="1"/>
  <c r="AG289" i="26"/>
  <c r="AH289" i="26" s="1"/>
  <c r="O289" i="26" s="1"/>
  <c r="AM787" i="26"/>
  <c r="AK787" i="26"/>
  <c r="AG787" i="26"/>
  <c r="AL787" i="26"/>
  <c r="AH787" i="26"/>
  <c r="O787" i="26" s="1"/>
  <c r="AI787" i="26"/>
  <c r="AM462" i="26"/>
  <c r="AG462" i="26"/>
  <c r="AI462" i="26"/>
  <c r="AJ462" i="26"/>
  <c r="N462" i="26" s="1"/>
  <c r="AH462" i="26"/>
  <c r="O462" i="26" s="1"/>
  <c r="Y685" i="26"/>
  <c r="Z685" i="26" s="1"/>
  <c r="L685" i="26" s="1"/>
  <c r="AH629" i="26"/>
  <c r="O629" i="26" s="1"/>
  <c r="AJ629" i="26"/>
  <c r="N629" i="26" s="1"/>
  <c r="AI629" i="26"/>
  <c r="AL629" i="26"/>
  <c r="Y524" i="26"/>
  <c r="AB524" i="26"/>
  <c r="K524" i="26" s="1"/>
  <c r="Z524" i="26"/>
  <c r="L524" i="26" s="1"/>
  <c r="AA524" i="26"/>
  <c r="AD140" i="26"/>
  <c r="AA140" i="26"/>
  <c r="AI627" i="26"/>
  <c r="AJ627" i="26" s="1"/>
  <c r="N627" i="26" s="1"/>
  <c r="AH627" i="26"/>
  <c r="O627" i="26" s="1"/>
  <c r="AI621" i="26"/>
  <c r="AJ621" i="26" s="1"/>
  <c r="N621" i="26" s="1"/>
  <c r="Y419" i="26"/>
  <c r="Z419" i="26" s="1"/>
  <c r="L419" i="26" s="1"/>
  <c r="AA419" i="26"/>
  <c r="AB419" i="26" s="1"/>
  <c r="K419" i="26" s="1"/>
  <c r="AI466" i="26"/>
  <c r="AJ466" i="26"/>
  <c r="N466" i="26" s="1"/>
  <c r="AM200" i="26"/>
  <c r="AH200" i="26"/>
  <c r="O200" i="26" s="1"/>
  <c r="AL200" i="26"/>
  <c r="AM859" i="26"/>
  <c r="AJ859" i="26"/>
  <c r="N859" i="26" s="1"/>
  <c r="AL859" i="26"/>
  <c r="AK859" i="26"/>
  <c r="AG859" i="26"/>
  <c r="AH859" i="26"/>
  <c r="O859" i="26" s="1"/>
  <c r="AI859" i="26"/>
  <c r="AM295" i="26"/>
  <c r="AI295" i="26"/>
  <c r="AK295" i="26"/>
  <c r="AL295" i="26"/>
  <c r="AG295" i="26"/>
  <c r="AH295" i="26"/>
  <c r="O295" i="26" s="1"/>
  <c r="AD292" i="26"/>
  <c r="AC292" i="26"/>
  <c r="AI447" i="26"/>
  <c r="AK447" i="26" s="1"/>
  <c r="AG447" i="26"/>
  <c r="AH447" i="26"/>
  <c r="O447" i="26" s="1"/>
  <c r="AA395" i="26"/>
  <c r="Y313" i="26"/>
  <c r="Z313" i="26" s="1"/>
  <c r="L313" i="26" s="1"/>
  <c r="AA313" i="26"/>
  <c r="AA206" i="26"/>
  <c r="AD206" i="26" s="1"/>
  <c r="Z529" i="26"/>
  <c r="L529" i="26" s="1"/>
  <c r="AA636" i="26"/>
  <c r="AI762" i="26"/>
  <c r="AJ762" i="26" s="1"/>
  <c r="N762" i="26" s="1"/>
  <c r="AI429" i="26"/>
  <c r="AG52" i="26"/>
  <c r="AA117" i="26"/>
  <c r="AB117" i="26" s="1"/>
  <c r="K117" i="26" s="1"/>
  <c r="Y50" i="26"/>
  <c r="Z50" i="26" s="1"/>
  <c r="L50" i="26" s="1"/>
  <c r="Z621" i="26"/>
  <c r="L621" i="26" s="1"/>
  <c r="AA621" i="26"/>
  <c r="AI399" i="26"/>
  <c r="AM399" i="26" s="1"/>
  <c r="AJ399" i="26"/>
  <c r="N399" i="26" s="1"/>
  <c r="Y618" i="26"/>
  <c r="Z618" i="26" s="1"/>
  <c r="L618" i="26" s="1"/>
  <c r="AA618" i="26"/>
  <c r="AC618" i="26" s="1"/>
  <c r="AJ205" i="26"/>
  <c r="N205" i="26" s="1"/>
  <c r="AG303" i="26"/>
  <c r="AK237" i="26"/>
  <c r="AH237" i="26"/>
  <c r="O237" i="26" s="1"/>
  <c r="Z473" i="26"/>
  <c r="L473" i="26" s="1"/>
  <c r="AH55" i="26"/>
  <c r="O55" i="26" s="1"/>
  <c r="AI55" i="26"/>
  <c r="AK55" i="26"/>
  <c r="AH762" i="26"/>
  <c r="O762" i="26" s="1"/>
  <c r="AC708" i="26"/>
  <c r="AH115" i="26"/>
  <c r="O115" i="26" s="1"/>
  <c r="AL115" i="26"/>
  <c r="Y451" i="26"/>
  <c r="Z451" i="26" s="1"/>
  <c r="L451" i="26" s="1"/>
  <c r="AA451" i="26"/>
  <c r="AB451" i="26" s="1"/>
  <c r="K451" i="26" s="1"/>
  <c r="AG680" i="26"/>
  <c r="AJ680" i="26"/>
  <c r="N680" i="26" s="1"/>
  <c r="AH855" i="26"/>
  <c r="O855" i="26" s="1"/>
  <c r="AI855" i="26"/>
  <c r="Y670" i="26"/>
  <c r="Z670" i="26" s="1"/>
  <c r="L670" i="26" s="1"/>
  <c r="AA670" i="26"/>
  <c r="AB620" i="26"/>
  <c r="K620" i="26" s="1"/>
  <c r="AA620" i="26"/>
  <c r="AD620" i="26" s="1"/>
  <c r="Z620" i="26"/>
  <c r="L620" i="26" s="1"/>
  <c r="Y496" i="26"/>
  <c r="Z496" i="26" s="1"/>
  <c r="L496" i="26" s="1"/>
  <c r="AA496" i="26"/>
  <c r="AC496" i="26" s="1"/>
  <c r="AH260" i="26"/>
  <c r="O260" i="26" s="1"/>
  <c r="AL260" i="26"/>
  <c r="AM260" i="26"/>
  <c r="AA22" i="26"/>
  <c r="AB22" i="26" s="1"/>
  <c r="K22" i="26" s="1"/>
  <c r="AG460" i="26"/>
  <c r="AM460" i="26"/>
  <c r="AJ460" i="26"/>
  <c r="N460" i="26" s="1"/>
  <c r="AK460" i="26"/>
  <c r="AI460" i="26"/>
  <c r="AG394" i="26"/>
  <c r="AH394" i="26" s="1"/>
  <c r="O394" i="26" s="1"/>
  <c r="AC774" i="26"/>
  <c r="AC529" i="26"/>
  <c r="AA529" i="26"/>
  <c r="AG429" i="26"/>
  <c r="AL429" i="26"/>
  <c r="AG238" i="26"/>
  <c r="AJ238" i="26"/>
  <c r="N238" i="26" s="1"/>
  <c r="AL811" i="26"/>
  <c r="AG811" i="26"/>
  <c r="Y472" i="26"/>
  <c r="Z472" i="26" s="1"/>
  <c r="L472" i="26" s="1"/>
  <c r="AM309" i="26"/>
  <c r="AI309" i="26"/>
  <c r="AJ309" i="26"/>
  <c r="N309" i="26" s="1"/>
  <c r="AI386" i="26"/>
  <c r="AL386" i="26"/>
  <c r="AJ386" i="26"/>
  <c r="N386" i="26" s="1"/>
  <c r="AM386" i="26"/>
  <c r="AA399" i="26"/>
  <c r="AI694" i="26"/>
  <c r="Z40" i="26"/>
  <c r="L40" i="26" s="1"/>
  <c r="AA40" i="26"/>
  <c r="AB40" i="26" s="1"/>
  <c r="K40" i="26" s="1"/>
  <c r="AI705" i="26"/>
  <c r="AG705" i="26"/>
  <c r="AH705" i="26" s="1"/>
  <c r="O705" i="26" s="1"/>
  <c r="AJ744" i="26"/>
  <c r="N744" i="26" s="1"/>
  <c r="AM744" i="26"/>
  <c r="AI18" i="26"/>
  <c r="AA284" i="26"/>
  <c r="Z284" i="26"/>
  <c r="L284" i="26" s="1"/>
  <c r="Y446" i="26"/>
  <c r="Z446" i="26" s="1"/>
  <c r="L446" i="26" s="1"/>
  <c r="AH643" i="26"/>
  <c r="O643" i="26" s="1"/>
  <c r="AH830" i="26"/>
  <c r="O830" i="26" s="1"/>
  <c r="AM830" i="26"/>
  <c r="AI313" i="26"/>
  <c r="Z745" i="26"/>
  <c r="L745" i="26" s="1"/>
  <c r="AL824" i="26"/>
  <c r="AI824" i="26"/>
  <c r="AA98" i="26"/>
  <c r="AD98" i="26" s="1"/>
  <c r="AA388" i="26"/>
  <c r="Z633" i="26"/>
  <c r="L633" i="26" s="1"/>
  <c r="Y238" i="26"/>
  <c r="Z238" i="26"/>
  <c r="L238" i="26" s="1"/>
  <c r="AG424" i="26"/>
  <c r="AH424" i="26" s="1"/>
  <c r="O424" i="26" s="1"/>
  <c r="Y525" i="26"/>
  <c r="Z525" i="26" s="1"/>
  <c r="L525" i="26" s="1"/>
  <c r="AJ310" i="26"/>
  <c r="N310" i="26" s="1"/>
  <c r="AH810" i="26"/>
  <c r="O810" i="26" s="1"/>
  <c r="AI810" i="26"/>
  <c r="AK810" i="26"/>
  <c r="AM810" i="26"/>
  <c r="AL628" i="26"/>
  <c r="AG628" i="26"/>
  <c r="AH628" i="26" s="1"/>
  <c r="O628" i="26" s="1"/>
  <c r="AA683" i="26"/>
  <c r="AB683" i="26" s="1"/>
  <c r="K683" i="26" s="1"/>
  <c r="Z683" i="26"/>
  <c r="L683" i="26" s="1"/>
  <c r="Y112" i="26"/>
  <c r="Z112" i="26" s="1"/>
  <c r="L112" i="26" s="1"/>
  <c r="AA112" i="26"/>
  <c r="AB112" i="26" s="1"/>
  <c r="K112" i="26" s="1"/>
  <c r="AM452" i="26"/>
  <c r="AJ452" i="26"/>
  <c r="N452" i="26" s="1"/>
  <c r="AL452" i="26"/>
  <c r="AI452" i="26"/>
  <c r="Y247" i="26"/>
  <c r="Z247" i="26" s="1"/>
  <c r="L247" i="26" s="1"/>
  <c r="AA247" i="26"/>
  <c r="AL247" i="26" s="1"/>
  <c r="AH521" i="26"/>
  <c r="O521" i="26" s="1"/>
  <c r="AI135" i="26"/>
  <c r="AL135" i="26"/>
  <c r="AJ135" i="26"/>
  <c r="N135" i="26" s="1"/>
  <c r="AM135" i="26"/>
  <c r="AH162" i="26"/>
  <c r="O162" i="26" s="1"/>
  <c r="AG162" i="26"/>
  <c r="AI162" i="26"/>
  <c r="AK162" i="26"/>
  <c r="AL162" i="26"/>
  <c r="AM477" i="26"/>
  <c r="AH477" i="26"/>
  <c r="O477" i="26" s="1"/>
  <c r="AI477" i="26"/>
  <c r="AJ477" i="26"/>
  <c r="N477" i="26" s="1"/>
  <c r="Y860" i="26"/>
  <c r="Z860" i="26" s="1"/>
  <c r="L860" i="26" s="1"/>
  <c r="AA860" i="26"/>
  <c r="AB860" i="26" s="1"/>
  <c r="K860" i="26" s="1"/>
  <c r="AJ241" i="26"/>
  <c r="N241" i="26" s="1"/>
  <c r="AM241" i="26"/>
  <c r="AL241" i="26"/>
  <c r="AH241" i="26"/>
  <c r="O241" i="26" s="1"/>
  <c r="AK241" i="26"/>
  <c r="Y532" i="26"/>
  <c r="Z532" i="26" s="1"/>
  <c r="L532" i="26" s="1"/>
  <c r="AH313" i="26"/>
  <c r="O313" i="26" s="1"/>
  <c r="Z98" i="26"/>
  <c r="L98" i="26" s="1"/>
  <c r="Y312" i="26"/>
  <c r="Z312" i="26" s="1"/>
  <c r="L312" i="26" s="1"/>
  <c r="AC312" i="26"/>
  <c r="AB527" i="26"/>
  <c r="K527" i="26" s="1"/>
  <c r="Y526" i="26"/>
  <c r="Z526" i="26" s="1"/>
  <c r="L526" i="26" s="1"/>
  <c r="AM687" i="26"/>
  <c r="AJ687" i="26"/>
  <c r="N687" i="26" s="1"/>
  <c r="AG310" i="26"/>
  <c r="AH310" i="26" s="1"/>
  <c r="O310" i="26" s="1"/>
  <c r="AC469" i="26"/>
  <c r="Z469" i="26"/>
  <c r="L469" i="26" s="1"/>
  <c r="AC30" i="26"/>
  <c r="Z30" i="26"/>
  <c r="L30" i="26" s="1"/>
  <c r="AB30" i="26"/>
  <c r="K30" i="26" s="1"/>
  <c r="AG164" i="26"/>
  <c r="AI164" i="26"/>
  <c r="AL164" i="26"/>
  <c r="Y522" i="26"/>
  <c r="Z522" i="26"/>
  <c r="L522" i="26" s="1"/>
  <c r="AA522" i="26"/>
  <c r="AB522" i="26" s="1"/>
  <c r="K522" i="26" s="1"/>
  <c r="AB10" i="26"/>
  <c r="K10" i="26" s="1"/>
  <c r="AD10" i="26"/>
  <c r="AC10" i="26"/>
  <c r="AG675" i="26"/>
  <c r="AH675" i="26" s="1"/>
  <c r="O675" i="26" s="1"/>
  <c r="AI254" i="26"/>
  <c r="AM254" i="26" s="1"/>
  <c r="AH254" i="26"/>
  <c r="O254" i="26" s="1"/>
  <c r="AG254" i="26"/>
  <c r="AG608" i="26"/>
  <c r="AA607" i="26"/>
  <c r="AC607" i="26"/>
  <c r="Z607" i="26"/>
  <c r="L607" i="26" s="1"/>
  <c r="AB607" i="26"/>
  <c r="K607" i="26" s="1"/>
  <c r="Y607" i="26"/>
  <c r="AD607" i="26"/>
  <c r="AI288" i="26"/>
  <c r="AJ288" i="26" s="1"/>
  <c r="N288" i="26" s="1"/>
  <c r="AG288" i="26"/>
  <c r="AH288" i="26" s="1"/>
  <c r="O288" i="26" s="1"/>
  <c r="AA281" i="26"/>
  <c r="AB281" i="26" s="1"/>
  <c r="K281" i="26" s="1"/>
  <c r="Y281" i="26"/>
  <c r="Z281" i="26" s="1"/>
  <c r="L281" i="26" s="1"/>
  <c r="AG387" i="26"/>
  <c r="AH387" i="26" s="1"/>
  <c r="O387" i="26" s="1"/>
  <c r="AJ387" i="26"/>
  <c r="N387" i="26" s="1"/>
  <c r="AI685" i="26"/>
  <c r="AM629" i="26"/>
  <c r="AL524" i="26"/>
  <c r="AI524" i="26"/>
  <c r="AG524" i="26"/>
  <c r="Y684" i="26"/>
  <c r="Z684" i="26" s="1"/>
  <c r="L684" i="26" s="1"/>
  <c r="AA684" i="26"/>
  <c r="AD684" i="26" s="1"/>
  <c r="AI31" i="26"/>
  <c r="Z523" i="26"/>
  <c r="L523" i="26" s="1"/>
  <c r="AA523" i="26"/>
  <c r="AD523" i="26" s="1"/>
  <c r="AA164" i="26"/>
  <c r="AD164" i="26" s="1"/>
  <c r="AD261" i="26"/>
  <c r="Y49" i="26"/>
  <c r="AA49" i="26"/>
  <c r="AC49" i="26" s="1"/>
  <c r="AD49" i="26"/>
  <c r="Y803" i="26"/>
  <c r="Z803" i="26" s="1"/>
  <c r="L803" i="26" s="1"/>
  <c r="AA803" i="26"/>
  <c r="AB803" i="26" s="1"/>
  <c r="K803" i="26" s="1"/>
  <c r="AI614" i="26"/>
  <c r="AJ612" i="26"/>
  <c r="N612" i="26" s="1"/>
  <c r="Y304" i="26"/>
  <c r="Z304" i="26" s="1"/>
  <c r="L304" i="26" s="1"/>
  <c r="AC304" i="26"/>
  <c r="AI459" i="26"/>
  <c r="AK459" i="26"/>
  <c r="AM459" i="26"/>
  <c r="AG459" i="26"/>
  <c r="AL144" i="26"/>
  <c r="AG144" i="26"/>
  <c r="AK144" i="26"/>
  <c r="AM144" i="26"/>
  <c r="AH144" i="26"/>
  <c r="O144" i="26" s="1"/>
  <c r="AL298" i="26"/>
  <c r="AG298" i="26"/>
  <c r="AM298" i="26"/>
  <c r="AH110" i="26"/>
  <c r="O110" i="26" s="1"/>
  <c r="AJ110" i="26"/>
  <c r="N110" i="26" s="1"/>
  <c r="AG110" i="26"/>
  <c r="Y706" i="26"/>
  <c r="Z706" i="26" s="1"/>
  <c r="L706" i="26" s="1"/>
  <c r="AA706" i="26"/>
  <c r="AJ463" i="26"/>
  <c r="N463" i="26" s="1"/>
  <c r="AL463" i="26"/>
  <c r="AM463" i="26"/>
  <c r="AB380" i="26"/>
  <c r="K380" i="26" s="1"/>
  <c r="AH278" i="26"/>
  <c r="O278" i="26" s="1"/>
  <c r="AJ278" i="26"/>
  <c r="N278" i="26" s="1"/>
  <c r="Z731" i="26"/>
  <c r="L731" i="26" s="1"/>
  <c r="AB731" i="26"/>
  <c r="K731" i="26" s="1"/>
  <c r="AD731" i="26"/>
  <c r="AC731" i="26"/>
  <c r="AA731" i="26"/>
  <c r="AA100" i="26"/>
  <c r="AD100" i="26" s="1"/>
  <c r="AH430" i="26"/>
  <c r="O430" i="26" s="1"/>
  <c r="AD528" i="26"/>
  <c r="AL423" i="26"/>
  <c r="AH423" i="26"/>
  <c r="O423" i="26" s="1"/>
  <c r="AI26" i="26"/>
  <c r="AG26" i="26"/>
  <c r="AL165" i="26"/>
  <c r="AJ165" i="26"/>
  <c r="N165" i="26" s="1"/>
  <c r="AM496" i="26"/>
  <c r="AI496" i="26"/>
  <c r="AJ496" i="26" s="1"/>
  <c r="N496" i="26" s="1"/>
  <c r="Y309" i="26"/>
  <c r="Z309" i="26" s="1"/>
  <c r="L309" i="26" s="1"/>
  <c r="AA309" i="26"/>
  <c r="AC309" i="26" s="1"/>
  <c r="Y418" i="26"/>
  <c r="AC418" i="26"/>
  <c r="Z386" i="26"/>
  <c r="L386" i="26" s="1"/>
  <c r="AB307" i="26"/>
  <c r="K307" i="26" s="1"/>
  <c r="Y307" i="26"/>
  <c r="Z307" i="26" s="1"/>
  <c r="L307" i="26" s="1"/>
  <c r="AJ201" i="26"/>
  <c r="N201" i="26" s="1"/>
  <c r="AI201" i="26"/>
  <c r="AI761" i="26"/>
  <c r="AL761" i="26"/>
  <c r="AJ761" i="26"/>
  <c r="N761" i="26" s="1"/>
  <c r="AM761" i="26"/>
  <c r="AG163" i="26"/>
  <c r="AI163" i="26"/>
  <c r="AM163" i="26"/>
  <c r="Y416" i="26"/>
  <c r="Z416" i="26" s="1"/>
  <c r="L416" i="26" s="1"/>
  <c r="AM109" i="26"/>
  <c r="AJ109" i="26"/>
  <c r="N109" i="26" s="1"/>
  <c r="AL109" i="26"/>
  <c r="AG109" i="26"/>
  <c r="AI109" i="26"/>
  <c r="AA125" i="26"/>
  <c r="AD125" i="26" s="1"/>
  <c r="Y125" i="26"/>
  <c r="Z125" i="26" s="1"/>
  <c r="L125" i="26" s="1"/>
  <c r="AI513" i="26"/>
  <c r="AH513" i="26"/>
  <c r="O513" i="26" s="1"/>
  <c r="AL513" i="26"/>
  <c r="AM513" i="26"/>
  <c r="AJ513" i="26"/>
  <c r="N513" i="26" s="1"/>
  <c r="AM504" i="26"/>
  <c r="AK504" i="26"/>
  <c r="Y612" i="26"/>
  <c r="Z612" i="26" s="1"/>
  <c r="L612" i="26" s="1"/>
  <c r="AM476" i="26"/>
  <c r="AJ476" i="26"/>
  <c r="N476" i="26" s="1"/>
  <c r="AL476" i="26"/>
  <c r="AI296" i="26"/>
  <c r="AH296" i="26"/>
  <c r="O296" i="26" s="1"/>
  <c r="AL296" i="26"/>
  <c r="AG296" i="26"/>
  <c r="AJ296" i="26"/>
  <c r="N296" i="26" s="1"/>
  <c r="AJ816" i="26"/>
  <c r="N816" i="26" s="1"/>
  <c r="AL816" i="26"/>
  <c r="AH816" i="26"/>
  <c r="O816" i="26" s="1"/>
  <c r="AM816" i="26"/>
  <c r="AK38" i="26"/>
  <c r="AL38" i="26"/>
  <c r="AM38" i="26"/>
  <c r="AI38" i="26"/>
  <c r="AJ38" i="26"/>
  <c r="N38" i="26" s="1"/>
  <c r="AK458" i="26"/>
  <c r="AI458" i="26"/>
  <c r="AM458" i="26"/>
  <c r="AJ458" i="26"/>
  <c r="N458" i="26" s="1"/>
  <c r="AC826" i="26"/>
  <c r="AH697" i="26"/>
  <c r="O697" i="26" s="1"/>
  <c r="AM697" i="26"/>
  <c r="AG697" i="26"/>
  <c r="AC680" i="26"/>
  <c r="Z680" i="26"/>
  <c r="L680" i="26" s="1"/>
  <c r="AI695" i="26"/>
  <c r="AM695" i="26"/>
  <c r="AI677" i="26"/>
  <c r="AJ677" i="26"/>
  <c r="N677" i="26" s="1"/>
  <c r="AK677" i="26"/>
  <c r="AB417" i="26"/>
  <c r="K417" i="26" s="1"/>
  <c r="AC417" i="26"/>
  <c r="AD129" i="26"/>
  <c r="Y129" i="26"/>
  <c r="Z129" i="26"/>
  <c r="L129" i="26" s="1"/>
  <c r="AB129" i="26"/>
  <c r="K129" i="26" s="1"/>
  <c r="AI283" i="26"/>
  <c r="Y257" i="26"/>
  <c r="AA257" i="26"/>
  <c r="AB257" i="26"/>
  <c r="K257" i="26" s="1"/>
  <c r="AA408" i="26"/>
  <c r="AC408" i="26" s="1"/>
  <c r="Y408" i="26"/>
  <c r="Z408" i="26" s="1"/>
  <c r="L408" i="26" s="1"/>
  <c r="AM382" i="26"/>
  <c r="AJ382" i="26"/>
  <c r="N382" i="26" s="1"/>
  <c r="AH374" i="26"/>
  <c r="O374" i="26" s="1"/>
  <c r="AK374" i="26"/>
  <c r="AM374" i="26"/>
  <c r="Y11" i="26"/>
  <c r="Z11" i="26" s="1"/>
  <c r="L11" i="26" s="1"/>
  <c r="Z422" i="26"/>
  <c r="L422" i="26" s="1"/>
  <c r="AH113" i="26"/>
  <c r="O113" i="26" s="1"/>
  <c r="AG421" i="26"/>
  <c r="AH421" i="26" s="1"/>
  <c r="O421" i="26" s="1"/>
  <c r="AH469" i="26"/>
  <c r="O469" i="26" s="1"/>
  <c r="AG469" i="26"/>
  <c r="AK469" i="26"/>
  <c r="Y626" i="26"/>
  <c r="Z626" i="26" s="1"/>
  <c r="L626" i="26" s="1"/>
  <c r="Y696" i="26"/>
  <c r="Z696" i="26" s="1"/>
  <c r="L696" i="26" s="1"/>
  <c r="Y221" i="26"/>
  <c r="Z221" i="26" s="1"/>
  <c r="L221" i="26" s="1"/>
  <c r="Y733" i="26"/>
  <c r="Z733" i="26" s="1"/>
  <c r="L733" i="26" s="1"/>
  <c r="AA733" i="26"/>
  <c r="AI306" i="26"/>
  <c r="AH306" i="26"/>
  <c r="O306" i="26" s="1"/>
  <c r="AG479" i="26"/>
  <c r="AH479" i="26" s="1"/>
  <c r="O479" i="26" s="1"/>
  <c r="AI617" i="26"/>
  <c r="AJ617" i="26" s="1"/>
  <c r="N617" i="26" s="1"/>
  <c r="AH617" i="26"/>
  <c r="O617" i="26" s="1"/>
  <c r="AB614" i="26"/>
  <c r="K614" i="26" s="1"/>
  <c r="AA732" i="26"/>
  <c r="AB732" i="26" s="1"/>
  <c r="K732" i="26" s="1"/>
  <c r="AM19" i="26"/>
  <c r="AI19" i="26"/>
  <c r="AH19" i="26"/>
  <c r="O19" i="26" s="1"/>
  <c r="AL19" i="26"/>
  <c r="AB259" i="26"/>
  <c r="K259" i="26" s="1"/>
  <c r="AI516" i="26"/>
  <c r="AD424" i="26"/>
  <c r="AC858" i="26"/>
  <c r="Y698" i="26"/>
  <c r="Z698" i="26" s="1"/>
  <c r="L698" i="26" s="1"/>
  <c r="AB698" i="26"/>
  <c r="K698" i="26" s="1"/>
  <c r="Y166" i="26"/>
  <c r="Z166" i="26" s="1"/>
  <c r="L166" i="26" s="1"/>
  <c r="AA166" i="26"/>
  <c r="AD166" i="26" s="1"/>
  <c r="AB23" i="26"/>
  <c r="K23" i="26" s="1"/>
  <c r="AD23" i="26"/>
  <c r="Y306" i="26"/>
  <c r="Z306" i="26" s="1"/>
  <c r="L306" i="26" s="1"/>
  <c r="AA306" i="26"/>
  <c r="AC306" i="26" s="1"/>
  <c r="Y205" i="26"/>
  <c r="Z205" i="26" s="1"/>
  <c r="L205" i="26" s="1"/>
  <c r="AD205" i="26"/>
  <c r="AI520" i="26"/>
  <c r="Z303" i="26"/>
  <c r="L303" i="26" s="1"/>
  <c r="AA303" i="26"/>
  <c r="AB303" i="26" s="1"/>
  <c r="K303" i="26" s="1"/>
  <c r="AJ40" i="26"/>
  <c r="N40" i="26" s="1"/>
  <c r="AM40" i="26"/>
  <c r="Y809" i="26"/>
  <c r="Z809" i="26" s="1"/>
  <c r="L809" i="26" s="1"/>
  <c r="AA809" i="26"/>
  <c r="AC809" i="26" s="1"/>
  <c r="Y297" i="26"/>
  <c r="Z297" i="26" s="1"/>
  <c r="L297" i="26" s="1"/>
  <c r="AM292" i="26"/>
  <c r="AG292" i="26"/>
  <c r="AH292" i="26" s="1"/>
  <c r="O292" i="26" s="1"/>
  <c r="AK292" i="26"/>
  <c r="AJ126" i="26"/>
  <c r="N126" i="26" s="1"/>
  <c r="AL126" i="26"/>
  <c r="AM126" i="26"/>
  <c r="AG126" i="26"/>
  <c r="AI126" i="26"/>
  <c r="AM856" i="26"/>
  <c r="AK856" i="26"/>
  <c r="Y126" i="26"/>
  <c r="Z126" i="26" s="1"/>
  <c r="L126" i="26" s="1"/>
  <c r="AA126" i="26"/>
  <c r="AC126" i="26" s="1"/>
  <c r="AK134" i="26"/>
  <c r="AM134" i="26"/>
  <c r="AI134" i="26"/>
  <c r="AL134" i="26"/>
  <c r="AI144" i="26"/>
  <c r="AL552" i="26"/>
  <c r="AM552" i="26"/>
  <c r="AA38" i="26"/>
  <c r="AC38" i="26" s="1"/>
  <c r="AJ236" i="26"/>
  <c r="N236" i="26" s="1"/>
  <c r="AC495" i="26"/>
  <c r="AD495" i="26"/>
  <c r="AA123" i="26"/>
  <c r="AB123" i="26" s="1"/>
  <c r="K123" i="26" s="1"/>
  <c r="AD123" i="26"/>
  <c r="AA702" i="26"/>
  <c r="AB702" i="26" s="1"/>
  <c r="K702" i="26" s="1"/>
  <c r="AB814" i="26"/>
  <c r="K814" i="26" s="1"/>
  <c r="AA814" i="26"/>
  <c r="AD814" i="26" s="1"/>
  <c r="AG678" i="26"/>
  <c r="AM678" i="26"/>
  <c r="AA127" i="26"/>
  <c r="AB127" i="26"/>
  <c r="K127" i="26" s="1"/>
  <c r="AC127" i="26"/>
  <c r="AD127" i="26"/>
  <c r="Y127" i="26"/>
  <c r="AJ414" i="26"/>
  <c r="N414" i="26" s="1"/>
  <c r="AA220" i="26"/>
  <c r="AB220" i="26" s="1"/>
  <c r="K220" i="26" s="1"/>
  <c r="Y38" i="26"/>
  <c r="AM461" i="26"/>
  <c r="AG461" i="26"/>
  <c r="AJ461" i="26"/>
  <c r="N461" i="26" s="1"/>
  <c r="AK461" i="26"/>
  <c r="AL768" i="26"/>
  <c r="AG768" i="26"/>
  <c r="AM768" i="26"/>
  <c r="AC613" i="26"/>
  <c r="AJ128" i="26"/>
  <c r="N128" i="26" s="1"/>
  <c r="AK128" i="26"/>
  <c r="AM128" i="26"/>
  <c r="AA93" i="26"/>
  <c r="AB93" i="26" s="1"/>
  <c r="K93" i="26" s="1"/>
  <c r="AD816" i="26"/>
  <c r="AC816" i="26"/>
  <c r="AG606" i="26"/>
  <c r="AH606" i="26" s="1"/>
  <c r="O606" i="26" s="1"/>
  <c r="Z702" i="26"/>
  <c r="L702" i="26" s="1"/>
  <c r="Y275" i="26"/>
  <c r="Z275" i="26" s="1"/>
  <c r="L275" i="26" s="1"/>
  <c r="AB275" i="26"/>
  <c r="K275" i="26" s="1"/>
  <c r="Y363" i="26"/>
  <c r="Z363" i="26" s="1"/>
  <c r="L363" i="26" s="1"/>
  <c r="AA363" i="26"/>
  <c r="AB363" i="26" s="1"/>
  <c r="K363" i="26" s="1"/>
  <c r="Z407" i="26"/>
  <c r="L407" i="26" s="1"/>
  <c r="AA407" i="26"/>
  <c r="AM307" i="26"/>
  <c r="Y29" i="26"/>
  <c r="Z29" i="26" s="1"/>
  <c r="L29" i="26" s="1"/>
  <c r="AA29" i="26"/>
  <c r="AD29" i="26" s="1"/>
  <c r="AK861" i="26"/>
  <c r="AL861" i="26"/>
  <c r="Y285" i="26"/>
  <c r="Z285" i="26" s="1"/>
  <c r="L285" i="26" s="1"/>
  <c r="AL518" i="26"/>
  <c r="AM518" i="26"/>
  <c r="AH518" i="26"/>
  <c r="O518" i="26" s="1"/>
  <c r="AJ518" i="26"/>
  <c r="N518" i="26" s="1"/>
  <c r="Y502" i="26"/>
  <c r="Z502" i="26" s="1"/>
  <c r="L502" i="26" s="1"/>
  <c r="AA502" i="26"/>
  <c r="AB502" i="26" s="1"/>
  <c r="K502" i="26" s="1"/>
  <c r="AI515" i="26"/>
  <c r="AL515" i="26"/>
  <c r="AM515" i="26"/>
  <c r="AK495" i="26"/>
  <c r="AM495" i="26"/>
  <c r="AG495" i="26"/>
  <c r="AI495" i="26"/>
  <c r="AI552" i="26"/>
  <c r="AG503" i="26"/>
  <c r="AJ503" i="26"/>
  <c r="N503" i="26" s="1"/>
  <c r="AI503" i="26"/>
  <c r="AM422" i="26"/>
  <c r="AD453" i="26"/>
  <c r="AK300" i="26"/>
  <c r="AJ300" i="26"/>
  <c r="N300" i="26" s="1"/>
  <c r="Y787" i="26"/>
  <c r="Z787" i="26" s="1"/>
  <c r="L787" i="26" s="1"/>
  <c r="AA787" i="26"/>
  <c r="AB787" i="26" s="1"/>
  <c r="K787" i="26" s="1"/>
  <c r="AJ259" i="26"/>
  <c r="N259" i="26" s="1"/>
  <c r="AI259" i="26"/>
  <c r="AK259" i="26"/>
  <c r="AL259" i="26"/>
  <c r="AG259" i="26"/>
  <c r="AB517" i="26"/>
  <c r="K517" i="26" s="1"/>
  <c r="AD517" i="26"/>
  <c r="Z383" i="26"/>
  <c r="L383" i="26" s="1"/>
  <c r="AG380" i="26"/>
  <c r="AH380" i="26" s="1"/>
  <c r="O380" i="26" s="1"/>
  <c r="AI380" i="26"/>
  <c r="AM380" i="26" s="1"/>
  <c r="AB495" i="26"/>
  <c r="K495" i="26" s="1"/>
  <c r="AH552" i="26"/>
  <c r="O552" i="26" s="1"/>
  <c r="AA464" i="26"/>
  <c r="AB464" i="26" s="1"/>
  <c r="K464" i="26" s="1"/>
  <c r="AA463" i="26"/>
  <c r="AA510" i="26"/>
  <c r="AI509" i="26"/>
  <c r="AK258" i="26"/>
  <c r="AL257" i="26"/>
  <c r="AI508" i="26"/>
  <c r="AC560" i="26"/>
  <c r="AA232" i="26"/>
  <c r="AC232" i="26"/>
  <c r="AK133" i="26"/>
  <c r="AH133" i="26"/>
  <c r="O133" i="26" s="1"/>
  <c r="AI133" i="26"/>
  <c r="AJ133" i="26"/>
  <c r="N133" i="26" s="1"/>
  <c r="AL133" i="26"/>
  <c r="AM133" i="26"/>
  <c r="AH297" i="26"/>
  <c r="O297" i="26" s="1"/>
  <c r="AB292" i="26"/>
  <c r="K292" i="26" s="1"/>
  <c r="AH794" i="26"/>
  <c r="O794" i="26" s="1"/>
  <c r="Z463" i="26"/>
  <c r="L463" i="26" s="1"/>
  <c r="AA409" i="26"/>
  <c r="AH509" i="26"/>
  <c r="O509" i="26" s="1"/>
  <c r="AJ258" i="26"/>
  <c r="N258" i="26" s="1"/>
  <c r="AK257" i="26"/>
  <c r="AL138" i="26"/>
  <c r="AG138" i="26"/>
  <c r="AG276" i="26"/>
  <c r="AH276" i="26" s="1"/>
  <c r="O276" i="26" s="1"/>
  <c r="AI276" i="26"/>
  <c r="AJ276" i="26" s="1"/>
  <c r="N276" i="26" s="1"/>
  <c r="AG137" i="26"/>
  <c r="AJ137" i="26"/>
  <c r="N137" i="26" s="1"/>
  <c r="AM137" i="26"/>
  <c r="Y510" i="26"/>
  <c r="Z510" i="26" s="1"/>
  <c r="L510" i="26" s="1"/>
  <c r="AG509" i="26"/>
  <c r="AH257" i="26"/>
  <c r="O257" i="26" s="1"/>
  <c r="AG666" i="26"/>
  <c r="AH666" i="26" s="1"/>
  <c r="O666" i="26" s="1"/>
  <c r="AA505" i="26"/>
  <c r="AB505" i="26" s="1"/>
  <c r="K505" i="26" s="1"/>
  <c r="AK599" i="26"/>
  <c r="AH456" i="26"/>
  <c r="O456" i="26" s="1"/>
  <c r="AJ456" i="26"/>
  <c r="N456" i="26" s="1"/>
  <c r="AG456" i="26"/>
  <c r="AA489" i="26"/>
  <c r="Z667" i="26"/>
  <c r="L667" i="26" s="1"/>
  <c r="AI37" i="26"/>
  <c r="AJ37" i="26" s="1"/>
  <c r="N37" i="26" s="1"/>
  <c r="AA672" i="26"/>
  <c r="Y456" i="26"/>
  <c r="Z456" i="26" s="1"/>
  <c r="L456" i="26" s="1"/>
  <c r="Z560" i="26"/>
  <c r="L560" i="26" s="1"/>
  <c r="AB560" i="26"/>
  <c r="K560" i="26" s="1"/>
  <c r="AD560" i="26"/>
  <c r="AJ233" i="26"/>
  <c r="N233" i="26" s="1"/>
  <c r="AM233" i="26"/>
  <c r="Y246" i="26"/>
  <c r="Z246" i="26" s="1"/>
  <c r="L246" i="26" s="1"/>
  <c r="AI599" i="26"/>
  <c r="AG599" i="26"/>
  <c r="AJ599" i="26"/>
  <c r="N599" i="26" s="1"/>
  <c r="AM599" i="26"/>
  <c r="AI731" i="26"/>
  <c r="AM731" i="26"/>
  <c r="AG731" i="26"/>
  <c r="AH661" i="26"/>
  <c r="O661" i="26" s="1"/>
  <c r="AJ661" i="26"/>
  <c r="N661" i="26" s="1"/>
  <c r="AL661" i="26"/>
  <c r="AG37" i="26"/>
  <c r="AH37" i="26" s="1"/>
  <c r="O37" i="26" s="1"/>
  <c r="AG502" i="26"/>
  <c r="AL502" i="26"/>
  <c r="Y370" i="26"/>
  <c r="Z370" i="26" s="1"/>
  <c r="L370" i="26" s="1"/>
  <c r="AA370" i="26"/>
  <c r="AB370" i="26" s="1"/>
  <c r="K370" i="26" s="1"/>
  <c r="AG368" i="26"/>
  <c r="AH368" i="26" s="1"/>
  <c r="O368" i="26" s="1"/>
  <c r="AI368" i="26"/>
  <c r="AJ368" i="26" s="1"/>
  <c r="N368" i="26" s="1"/>
  <c r="AA110" i="26"/>
  <c r="AM110" i="26" s="1"/>
  <c r="AG146" i="26"/>
  <c r="AI285" i="26"/>
  <c r="AJ285" i="26" s="1"/>
  <c r="N285" i="26" s="1"/>
  <c r="AH34" i="26"/>
  <c r="O34" i="26" s="1"/>
  <c r="AI284" i="26"/>
  <c r="Z513" i="26"/>
  <c r="L513" i="26" s="1"/>
  <c r="AH411" i="26"/>
  <c r="O411" i="26" s="1"/>
  <c r="AM509" i="26"/>
  <c r="AB600" i="26"/>
  <c r="K600" i="26" s="1"/>
  <c r="Y673" i="26"/>
  <c r="Z673" i="26" s="1"/>
  <c r="L673" i="26" s="1"/>
  <c r="AG285" i="26"/>
  <c r="AH285" i="26" s="1"/>
  <c r="O285" i="26" s="1"/>
  <c r="AM794" i="26"/>
  <c r="Y516" i="26"/>
  <c r="Z516" i="26" s="1"/>
  <c r="L516" i="26" s="1"/>
  <c r="AG411" i="26"/>
  <c r="AK509" i="26"/>
  <c r="Y457" i="26"/>
  <c r="Z457" i="26" s="1"/>
  <c r="L457" i="26" s="1"/>
  <c r="AG235" i="26"/>
  <c r="AH235" i="26"/>
  <c r="O235" i="26" s="1"/>
  <c r="AI367" i="26"/>
  <c r="AG367" i="26"/>
  <c r="AH367" i="26"/>
  <c r="O367" i="26" s="1"/>
  <c r="AJ367" i="26"/>
  <c r="N367" i="26" s="1"/>
  <c r="AK367" i="26"/>
  <c r="AM367" i="26"/>
  <c r="AB718" i="26"/>
  <c r="K718" i="26" s="1"/>
  <c r="AC718" i="26"/>
  <c r="AD718" i="26"/>
  <c r="AB519" i="26"/>
  <c r="K519" i="26" s="1"/>
  <c r="AA511" i="26"/>
  <c r="AJ509" i="26"/>
  <c r="N509" i="26" s="1"/>
  <c r="AM257" i="26"/>
  <c r="Y459" i="26"/>
  <c r="Z459" i="26" s="1"/>
  <c r="L459" i="26" s="1"/>
  <c r="AJ601" i="26"/>
  <c r="N601" i="26" s="1"/>
  <c r="AJ138" i="26"/>
  <c r="N138" i="26" s="1"/>
  <c r="Y552" i="26"/>
  <c r="Z552" i="26" s="1"/>
  <c r="L552" i="26" s="1"/>
  <c r="AJ666" i="26"/>
  <c r="N666" i="26" s="1"/>
  <c r="Y710" i="26"/>
  <c r="Z710" i="26" s="1"/>
  <c r="L710" i="26" s="1"/>
  <c r="Y458" i="26"/>
  <c r="Z458" i="26" s="1"/>
  <c r="L458" i="26" s="1"/>
  <c r="AA458" i="26"/>
  <c r="AM456" i="26"/>
  <c r="AI137" i="26"/>
  <c r="AB46" i="26"/>
  <c r="K46" i="26" s="1"/>
  <c r="AD46" i="26"/>
  <c r="AA157" i="26"/>
  <c r="AB720" i="26"/>
  <c r="K720" i="26" s="1"/>
  <c r="AK48" i="26"/>
  <c r="AH277" i="26"/>
  <c r="O277" i="26" s="1"/>
  <c r="AM664" i="26"/>
  <c r="AJ773" i="26"/>
  <c r="N773" i="26" s="1"/>
  <c r="AJ373" i="26"/>
  <c r="N373" i="26" s="1"/>
  <c r="AK728" i="26"/>
  <c r="Y501" i="26"/>
  <c r="Z501" i="26" s="1"/>
  <c r="L501" i="26" s="1"/>
  <c r="AC133" i="26"/>
  <c r="AA368" i="26"/>
  <c r="AB368" i="26" s="1"/>
  <c r="K368" i="26" s="1"/>
  <c r="AG725" i="26"/>
  <c r="AJ160" i="26"/>
  <c r="N160" i="26" s="1"/>
  <c r="AH598" i="26"/>
  <c r="O598" i="26" s="1"/>
  <c r="AI366" i="26"/>
  <c r="AJ366" i="26" s="1"/>
  <c r="N366" i="26" s="1"/>
  <c r="Z365" i="26"/>
  <c r="L365" i="26" s="1"/>
  <c r="AG597" i="26"/>
  <c r="AH597" i="26" s="1"/>
  <c r="O597" i="26" s="1"/>
  <c r="Z159" i="26"/>
  <c r="L159" i="26" s="1"/>
  <c r="AH724" i="26"/>
  <c r="O724" i="26" s="1"/>
  <c r="AA720" i="26"/>
  <c r="AI718" i="26"/>
  <c r="AJ718" i="26" s="1"/>
  <c r="N718" i="26" s="1"/>
  <c r="AG195" i="26"/>
  <c r="AH361" i="26"/>
  <c r="O361" i="26" s="1"/>
  <c r="Z846" i="26"/>
  <c r="L846" i="26" s="1"/>
  <c r="Z825" i="26"/>
  <c r="L825" i="26" s="1"/>
  <c r="AA121" i="26"/>
  <c r="AB121" i="26" s="1"/>
  <c r="K121" i="26" s="1"/>
  <c r="AA120" i="26"/>
  <c r="AC120" i="26" s="1"/>
  <c r="AA500" i="26"/>
  <c r="AC500" i="26" s="1"/>
  <c r="Y46" i="26"/>
  <c r="Z46" i="26" s="1"/>
  <c r="L46" i="26" s="1"/>
  <c r="AA45" i="26"/>
  <c r="AB499" i="26"/>
  <c r="K499" i="26" s="1"/>
  <c r="AB133" i="26"/>
  <c r="K133" i="26" s="1"/>
  <c r="AH160" i="26"/>
  <c r="O160" i="26" s="1"/>
  <c r="AG724" i="26"/>
  <c r="AD455" i="26"/>
  <c r="AD722" i="26"/>
  <c r="Y157" i="26"/>
  <c r="Z157" i="26" s="1"/>
  <c r="L157" i="26" s="1"/>
  <c r="Z720" i="26"/>
  <c r="L720" i="26" s="1"/>
  <c r="AH718" i="26"/>
  <c r="O718" i="26" s="1"/>
  <c r="AC48" i="26"/>
  <c r="AA272" i="26"/>
  <c r="AM88" i="26"/>
  <c r="AL47" i="26"/>
  <c r="AK690" i="26"/>
  <c r="Y499" i="26"/>
  <c r="AJ730" i="26"/>
  <c r="N730" i="26" s="1"/>
  <c r="AI376" i="26"/>
  <c r="AB813" i="26"/>
  <c r="K813" i="26" s="1"/>
  <c r="AG773" i="26"/>
  <c r="AB230" i="26"/>
  <c r="K230" i="26" s="1"/>
  <c r="AM372" i="26"/>
  <c r="Z133" i="26"/>
  <c r="L133" i="26" s="1"/>
  <c r="AC598" i="26"/>
  <c r="AC455" i="26"/>
  <c r="AC722" i="26"/>
  <c r="AM157" i="26"/>
  <c r="Y720" i="26"/>
  <c r="AK88" i="26"/>
  <c r="AA813" i="26"/>
  <c r="AC813" i="26" s="1"/>
  <c r="AK231" i="26"/>
  <c r="AK372" i="26"/>
  <c r="AD728" i="26"/>
  <c r="Y133" i="26"/>
  <c r="AA725" i="26"/>
  <c r="AB725" i="26" s="1"/>
  <c r="K725" i="26" s="1"/>
  <c r="AB598" i="26"/>
  <c r="K598" i="26" s="1"/>
  <c r="AA724" i="26"/>
  <c r="AD724" i="26" s="1"/>
  <c r="AB455" i="26"/>
  <c r="K455" i="26" s="1"/>
  <c r="AB722" i="26"/>
  <c r="K722" i="26" s="1"/>
  <c r="AL157" i="26"/>
  <c r="AJ88" i="26"/>
  <c r="N88" i="26" s="1"/>
  <c r="AK227" i="26"/>
  <c r="AL225" i="26"/>
  <c r="Z406" i="26"/>
  <c r="L406" i="26" s="1"/>
  <c r="AH154" i="26"/>
  <c r="O154" i="26" s="1"/>
  <c r="AA740" i="26"/>
  <c r="AI600" i="26"/>
  <c r="AG730" i="26"/>
  <c r="AH730" i="26" s="1"/>
  <c r="O730" i="26" s="1"/>
  <c r="AH231" i="26"/>
  <c r="O231" i="26" s="1"/>
  <c r="AJ372" i="26"/>
  <c r="N372" i="26" s="1"/>
  <c r="AJ370" i="26"/>
  <c r="N370" i="26" s="1"/>
  <c r="AA455" i="26"/>
  <c r="AL692" i="26"/>
  <c r="AA722" i="26"/>
  <c r="AK721" i="26"/>
  <c r="AJ157" i="26"/>
  <c r="N157" i="26" s="1"/>
  <c r="AI273" i="26"/>
  <c r="AJ273" i="26" s="1"/>
  <c r="N273" i="26" s="1"/>
  <c r="AI88" i="26"/>
  <c r="AM271" i="26"/>
  <c r="AG227" i="26"/>
  <c r="AK225" i="26"/>
  <c r="AB440" i="26"/>
  <c r="K440" i="26" s="1"/>
  <c r="AD771" i="26"/>
  <c r="AA773" i="26"/>
  <c r="AH372" i="26"/>
  <c r="O372" i="26" s="1"/>
  <c r="AJ225" i="26"/>
  <c r="N225" i="26" s="1"/>
  <c r="AD154" i="26"/>
  <c r="Z740" i="26"/>
  <c r="L740" i="26" s="1"/>
  <c r="AG660" i="26"/>
  <c r="AH660" i="26" s="1"/>
  <c r="O660" i="26" s="1"/>
  <c r="AK501" i="26"/>
  <c r="AH90" i="26"/>
  <c r="O90" i="26" s="1"/>
  <c r="AC723" i="26"/>
  <c r="AD721" i="26"/>
  <c r="AG157" i="26"/>
  <c r="AC595" i="26"/>
  <c r="AK7" i="26"/>
  <c r="AL48" i="26"/>
  <c r="AM89" i="26"/>
  <c r="AA196" i="26"/>
  <c r="AD196" i="26" s="1"/>
  <c r="AH271" i="26"/>
  <c r="O271" i="26" s="1"/>
  <c r="Y594" i="26"/>
  <c r="Z594" i="26" s="1"/>
  <c r="L594" i="26" s="1"/>
  <c r="AJ848" i="26"/>
  <c r="N848" i="26" s="1"/>
  <c r="AH444" i="26"/>
  <c r="O444" i="26" s="1"/>
  <c r="AA227" i="26"/>
  <c r="AC227" i="26" s="1"/>
  <c r="AG225" i="26"/>
  <c r="AG442" i="26"/>
  <c r="Y440" i="26"/>
  <c r="Z440" i="26" s="1"/>
  <c r="L440" i="26" s="1"/>
  <c r="AM222" i="26"/>
  <c r="AM33" i="26"/>
  <c r="AM499" i="26"/>
  <c r="AL596" i="26"/>
  <c r="AB595" i="26"/>
  <c r="K595" i="26" s="1"/>
  <c r="AJ48" i="26"/>
  <c r="N48" i="26" s="1"/>
  <c r="AG717" i="26"/>
  <c r="AH717" i="26" s="1"/>
  <c r="O717" i="26" s="1"/>
  <c r="AL89" i="26"/>
  <c r="AG271" i="26"/>
  <c r="AA441" i="26"/>
  <c r="AH222" i="26"/>
  <c r="O222" i="26" s="1"/>
  <c r="AL499" i="26"/>
  <c r="AM4" i="26"/>
  <c r="AG439" i="26"/>
  <c r="AH439" i="26" s="1"/>
  <c r="O439" i="26" s="1"/>
  <c r="AJ499" i="26"/>
  <c r="N499" i="26" s="1"/>
  <c r="AI4" i="26"/>
  <c r="AM160" i="26"/>
  <c r="AK364" i="26"/>
  <c r="AK724" i="26"/>
  <c r="Z158" i="26"/>
  <c r="L158" i="26" s="1"/>
  <c r="AD720" i="26"/>
  <c r="Z595" i="26"/>
  <c r="L595" i="26" s="1"/>
  <c r="AI362" i="26"/>
  <c r="AJ362" i="26" s="1"/>
  <c r="N362" i="26" s="1"/>
  <c r="AA274" i="26"/>
  <c r="AC274" i="26" s="1"/>
  <c r="AJ89" i="26"/>
  <c r="N89" i="26" s="1"/>
  <c r="Z843" i="26"/>
  <c r="L843" i="26" s="1"/>
  <c r="AK361" i="26"/>
  <c r="AA442" i="26"/>
  <c r="AB223" i="26"/>
  <c r="K223" i="26" s="1"/>
  <c r="AI120" i="26"/>
  <c r="AJ120" i="26" s="1"/>
  <c r="N120" i="26" s="1"/>
  <c r="AI499" i="26"/>
  <c r="AA137" i="26"/>
  <c r="AM199" i="26"/>
  <c r="AJ216" i="26"/>
  <c r="N216" i="26" s="1"/>
  <c r="AH375" i="26"/>
  <c r="O375" i="26" s="1"/>
  <c r="AL373" i="26"/>
  <c r="AA90" i="26"/>
  <c r="AD90" i="26" s="1"/>
  <c r="AL160" i="26"/>
  <c r="AL598" i="26"/>
  <c r="AJ364" i="26"/>
  <c r="N364" i="26" s="1"/>
  <c r="AJ724" i="26"/>
  <c r="N724" i="26" s="1"/>
  <c r="AI719" i="26"/>
  <c r="AG48" i="26"/>
  <c r="AH48" i="26" s="1"/>
  <c r="O48" i="26" s="1"/>
  <c r="AH362" i="26"/>
  <c r="O362" i="26" s="1"/>
  <c r="AI89" i="26"/>
  <c r="AJ361" i="26"/>
  <c r="N361" i="26" s="1"/>
  <c r="AA445" i="26"/>
  <c r="AD445" i="26" s="1"/>
  <c r="AA848" i="26"/>
  <c r="AK27" i="26"/>
  <c r="AG120" i="26"/>
  <c r="AH120" i="26" s="1"/>
  <c r="O120" i="26" s="1"/>
  <c r="AH33" i="26"/>
  <c r="O33" i="26" s="1"/>
  <c r="AG499" i="26"/>
  <c r="AB208" i="26"/>
  <c r="K208" i="26" s="1"/>
  <c r="AC208" i="26"/>
  <c r="AD208" i="26"/>
  <c r="Y105" i="26"/>
  <c r="Z105" i="26" s="1"/>
  <c r="L105" i="26" s="1"/>
  <c r="AL780" i="26"/>
  <c r="Y780" i="26"/>
  <c r="Z780" i="26" s="1"/>
  <c r="L780" i="26" s="1"/>
  <c r="AH359" i="26"/>
  <c r="O359" i="26" s="1"/>
  <c r="AL193" i="26"/>
  <c r="Y193" i="26"/>
  <c r="Z193" i="26" s="1"/>
  <c r="L193" i="26" s="1"/>
  <c r="AH192" i="26"/>
  <c r="O192" i="26" s="1"/>
  <c r="AL191" i="26"/>
  <c r="Y191" i="26"/>
  <c r="AH358" i="26"/>
  <c r="O358" i="26" s="1"/>
  <c r="AL357" i="26"/>
  <c r="Y357" i="26"/>
  <c r="AH356" i="26"/>
  <c r="O356" i="26" s="1"/>
  <c r="AL659" i="26"/>
  <c r="Y659" i="26"/>
  <c r="Z659" i="26" s="1"/>
  <c r="L659" i="26" s="1"/>
  <c r="AL657" i="26"/>
  <c r="Y657" i="26"/>
  <c r="Z657" i="26" s="1"/>
  <c r="L657" i="26" s="1"/>
  <c r="AH354" i="26"/>
  <c r="O354" i="26" s="1"/>
  <c r="AL211" i="26"/>
  <c r="Y211" i="26"/>
  <c r="Z211" i="26" s="1"/>
  <c r="L211" i="26" s="1"/>
  <c r="AH210" i="26"/>
  <c r="O210" i="26" s="1"/>
  <c r="AL190" i="26"/>
  <c r="Y190" i="26"/>
  <c r="Z190" i="26" s="1"/>
  <c r="L190" i="26" s="1"/>
  <c r="AH352" i="26"/>
  <c r="O352" i="26" s="1"/>
  <c r="AM738" i="26"/>
  <c r="AC243" i="26"/>
  <c r="AJ348" i="26"/>
  <c r="N348" i="26" s="1"/>
  <c r="AM484" i="26"/>
  <c r="AA35" i="26"/>
  <c r="AI786" i="26"/>
  <c r="AG188" i="26"/>
  <c r="AI188" i="26"/>
  <c r="AK188" i="26"/>
  <c r="AL341" i="26"/>
  <c r="Y546" i="26"/>
  <c r="Z546" i="26" s="1"/>
  <c r="L546" i="26" s="1"/>
  <c r="AG338" i="26"/>
  <c r="AI338" i="26"/>
  <c r="AK338" i="26"/>
  <c r="AL436" i="26"/>
  <c r="Y737" i="26"/>
  <c r="Z737" i="26" s="1"/>
  <c r="L737" i="26" s="1"/>
  <c r="Y87" i="26"/>
  <c r="Z87" i="26" s="1"/>
  <c r="L87" i="26" s="1"/>
  <c r="AI336" i="26"/>
  <c r="AJ336" i="26" s="1"/>
  <c r="N336" i="26" s="1"/>
  <c r="AJ559" i="26"/>
  <c r="N559" i="26" s="1"/>
  <c r="AL559" i="26"/>
  <c r="AI559" i="26"/>
  <c r="AA433" i="26"/>
  <c r="Y433" i="26"/>
  <c r="Z433" i="26" s="1"/>
  <c r="L433" i="26" s="1"/>
  <c r="AI343" i="26"/>
  <c r="AJ193" i="26"/>
  <c r="N193" i="26" s="1"/>
  <c r="AJ657" i="26"/>
  <c r="N657" i="26" s="1"/>
  <c r="AJ211" i="26"/>
  <c r="N211" i="26" s="1"/>
  <c r="AD347" i="26"/>
  <c r="Y347" i="26"/>
  <c r="Z347" i="26" s="1"/>
  <c r="L347" i="26" s="1"/>
  <c r="AK484" i="26"/>
  <c r="AK345" i="26"/>
  <c r="AG32" i="26"/>
  <c r="AL32" i="26"/>
  <c r="AG266" i="26"/>
  <c r="AL266" i="26"/>
  <c r="AM185" i="26"/>
  <c r="AH86" i="26"/>
  <c r="O86" i="26" s="1"/>
  <c r="AK86" i="26"/>
  <c r="AM86" i="26"/>
  <c r="AJ86" i="26"/>
  <c r="N86" i="26" s="1"/>
  <c r="AI481" i="26"/>
  <c r="AK481" i="26"/>
  <c r="AL481" i="26"/>
  <c r="AM481" i="26"/>
  <c r="AJ481" i="26"/>
  <c r="N481" i="26" s="1"/>
  <c r="Y497" i="26"/>
  <c r="Z497" i="26" s="1"/>
  <c r="L497" i="26" s="1"/>
  <c r="AA497" i="26"/>
  <c r="AC145" i="26"/>
  <c r="AD145" i="26"/>
  <c r="AA145" i="26"/>
  <c r="AB145" i="26"/>
  <c r="K145" i="26" s="1"/>
  <c r="Y145" i="26"/>
  <c r="Z145" i="26" s="1"/>
  <c r="L145" i="26" s="1"/>
  <c r="AH781" i="26"/>
  <c r="O781" i="26" s="1"/>
  <c r="AM781" i="26"/>
  <c r="AK781" i="26"/>
  <c r="AL781" i="26"/>
  <c r="AJ781" i="26"/>
  <c r="N781" i="26" s="1"/>
  <c r="AH328" i="26"/>
  <c r="O328" i="26" s="1"/>
  <c r="AJ328" i="26"/>
  <c r="N328" i="26" s="1"/>
  <c r="AM328" i="26"/>
  <c r="AI328" i="26"/>
  <c r="AK328" i="26"/>
  <c r="AL328" i="26"/>
  <c r="AG328" i="26"/>
  <c r="AL325" i="26"/>
  <c r="AG325" i="26"/>
  <c r="AH325" i="26"/>
  <c r="O325" i="26" s="1"/>
  <c r="AJ325" i="26"/>
  <c r="N325" i="26" s="1"/>
  <c r="AM325" i="26"/>
  <c r="AK325" i="26"/>
  <c r="AC176" i="26"/>
  <c r="Z176" i="26"/>
  <c r="L176" i="26" s="1"/>
  <c r="AA176" i="26"/>
  <c r="AB176" i="26" s="1"/>
  <c r="K176" i="26" s="1"/>
  <c r="AK657" i="26"/>
  <c r="AK211" i="26"/>
  <c r="AI832" i="26"/>
  <c r="AK832" i="26" s="1"/>
  <c r="AI689" i="26"/>
  <c r="AK689" i="26"/>
  <c r="AM342" i="26"/>
  <c r="AG798" i="26"/>
  <c r="AH798" i="26"/>
  <c r="O798" i="26" s="1"/>
  <c r="AI798" i="26"/>
  <c r="AJ780" i="26"/>
  <c r="N780" i="26" s="1"/>
  <c r="AJ357" i="26"/>
  <c r="N357" i="26" s="1"/>
  <c r="AJ190" i="26"/>
  <c r="N190" i="26" s="1"/>
  <c r="AJ738" i="26"/>
  <c r="N738" i="26" s="1"/>
  <c r="AK438" i="26"/>
  <c r="AK342" i="26"/>
  <c r="AI780" i="26"/>
  <c r="AI193" i="26"/>
  <c r="AI191" i="26"/>
  <c r="AI357" i="26"/>
  <c r="AI659" i="26"/>
  <c r="AI657" i="26"/>
  <c r="AI211" i="26"/>
  <c r="AI190" i="26"/>
  <c r="AA209" i="26"/>
  <c r="AB209" i="26" s="1"/>
  <c r="K209" i="26" s="1"/>
  <c r="AI738" i="26"/>
  <c r="Y243" i="26"/>
  <c r="AJ484" i="26"/>
  <c r="N484" i="26" s="1"/>
  <c r="AA823" i="26"/>
  <c r="AB823" i="26" s="1"/>
  <c r="K823" i="26" s="1"/>
  <c r="AI346" i="26"/>
  <c r="AJ346" i="26" s="1"/>
  <c r="N346" i="26" s="1"/>
  <c r="Z119" i="26"/>
  <c r="L119" i="26" s="1"/>
  <c r="AJ438" i="26"/>
  <c r="N438" i="26" s="1"/>
  <c r="AJ345" i="26"/>
  <c r="N345" i="26" s="1"/>
  <c r="AB550" i="26"/>
  <c r="K550" i="26" s="1"/>
  <c r="AJ342" i="26"/>
  <c r="N342" i="26" s="1"/>
  <c r="Z775" i="26"/>
  <c r="L775" i="26" s="1"/>
  <c r="Y340" i="26"/>
  <c r="Z340" i="26" s="1"/>
  <c r="L340" i="26" s="1"/>
  <c r="AG339" i="26"/>
  <c r="AI339" i="26"/>
  <c r="AK339" i="26"/>
  <c r="Z486" i="26"/>
  <c r="L486" i="26" s="1"/>
  <c r="AL185" i="26"/>
  <c r="AG337" i="26"/>
  <c r="AH337" i="26" s="1"/>
  <c r="O337" i="26" s="1"/>
  <c r="AL337" i="26"/>
  <c r="Y336" i="26"/>
  <c r="Z336" i="26" s="1"/>
  <c r="L336" i="26" s="1"/>
  <c r="AA336" i="26"/>
  <c r="AB336" i="26" s="1"/>
  <c r="K336" i="26" s="1"/>
  <c r="AA844" i="26"/>
  <c r="AC844" i="26" s="1"/>
  <c r="Y335" i="26"/>
  <c r="Z335" i="26" s="1"/>
  <c r="L335" i="26" s="1"/>
  <c r="AB335" i="26"/>
  <c r="K335" i="26" s="1"/>
  <c r="AI331" i="26"/>
  <c r="AG331" i="26"/>
  <c r="AH331" i="26" s="1"/>
  <c r="O331" i="26" s="1"/>
  <c r="AG75" i="26"/>
  <c r="AH75" i="26"/>
  <c r="O75" i="26" s="1"/>
  <c r="AJ75" i="26"/>
  <c r="N75" i="26" s="1"/>
  <c r="AK75" i="26"/>
  <c r="AM75" i="26"/>
  <c r="AL75" i="26"/>
  <c r="AM173" i="26"/>
  <c r="Z69" i="26"/>
  <c r="L69" i="26" s="1"/>
  <c r="AA69" i="26"/>
  <c r="AK190" i="26"/>
  <c r="AK738" i="26"/>
  <c r="AH208" i="26"/>
  <c r="O208" i="26" s="1"/>
  <c r="AL484" i="26"/>
  <c r="AH105" i="26"/>
  <c r="O105" i="26" s="1"/>
  <c r="AI105" i="26"/>
  <c r="AJ105" i="26" s="1"/>
  <c r="N105" i="26" s="1"/>
  <c r="AH736" i="26"/>
  <c r="O736" i="26" s="1"/>
  <c r="AI736" i="26"/>
  <c r="AK736" i="26"/>
  <c r="AM736" i="26"/>
  <c r="AG736" i="26"/>
  <c r="AG492" i="26"/>
  <c r="AH492" i="26" s="1"/>
  <c r="O492" i="26" s="1"/>
  <c r="AI492" i="26"/>
  <c r="AK492" i="26" s="1"/>
  <c r="Z537" i="26"/>
  <c r="L537" i="26" s="1"/>
  <c r="AA537" i="26"/>
  <c r="AB537" i="26" s="1"/>
  <c r="K537" i="26" s="1"/>
  <c r="AJ191" i="26"/>
  <c r="N191" i="26" s="1"/>
  <c r="AH780" i="26"/>
  <c r="O780" i="26" s="1"/>
  <c r="AH193" i="26"/>
  <c r="O193" i="26" s="1"/>
  <c r="AH357" i="26"/>
  <c r="O357" i="26" s="1"/>
  <c r="AH659" i="26"/>
  <c r="O659" i="26" s="1"/>
  <c r="AH657" i="26"/>
  <c r="O657" i="26" s="1"/>
  <c r="AH211" i="26"/>
  <c r="O211" i="26" s="1"/>
  <c r="AH190" i="26"/>
  <c r="O190" i="26" s="1"/>
  <c r="Z209" i="26"/>
  <c r="L209" i="26" s="1"/>
  <c r="AH738" i="26"/>
  <c r="O738" i="26" s="1"/>
  <c r="AH484" i="26"/>
  <c r="O484" i="26" s="1"/>
  <c r="AH482" i="26"/>
  <c r="O482" i="26" s="1"/>
  <c r="AC786" i="26"/>
  <c r="Z823" i="26"/>
  <c r="L823" i="26" s="1"/>
  <c r="AH346" i="26"/>
  <c r="O346" i="26" s="1"/>
  <c r="AI438" i="26"/>
  <c r="AI345" i="26"/>
  <c r="AI344" i="26"/>
  <c r="AK344" i="26" s="1"/>
  <c r="AI342" i="26"/>
  <c r="AA32" i="26"/>
  <c r="AK341" i="26"/>
  <c r="AM341" i="26"/>
  <c r="AH341" i="26"/>
  <c r="O341" i="26" s="1"/>
  <c r="AD339" i="26"/>
  <c r="AA266" i="26"/>
  <c r="AC266" i="26" s="1"/>
  <c r="AK436" i="26"/>
  <c r="AM436" i="26"/>
  <c r="AH436" i="26"/>
  <c r="O436" i="26" s="1"/>
  <c r="AJ185" i="26"/>
  <c r="N185" i="26" s="1"/>
  <c r="AA105" i="26"/>
  <c r="AD105" i="26" s="1"/>
  <c r="AA798" i="26"/>
  <c r="AC798" i="26" s="1"/>
  <c r="Z798" i="26"/>
  <c r="L798" i="26" s="1"/>
  <c r="AH79" i="26"/>
  <c r="O79" i="26" s="1"/>
  <c r="AM79" i="26"/>
  <c r="AK79" i="26"/>
  <c r="AL79" i="26"/>
  <c r="AJ79" i="26"/>
  <c r="N79" i="26" s="1"/>
  <c r="AC181" i="26"/>
  <c r="AH752" i="26"/>
  <c r="O752" i="26" s="1"/>
  <c r="AL752" i="26"/>
  <c r="AM752" i="26"/>
  <c r="AI752" i="26"/>
  <c r="AK752" i="26"/>
  <c r="AJ752" i="26"/>
  <c r="N752" i="26" s="1"/>
  <c r="AK173" i="26"/>
  <c r="AK659" i="26"/>
  <c r="Z699" i="26"/>
  <c r="L699" i="26" s="1"/>
  <c r="AI548" i="26"/>
  <c r="AK548" i="26"/>
  <c r="AM438" i="26"/>
  <c r="AM345" i="26"/>
  <c r="AK854" i="26"/>
  <c r="AM854" i="26"/>
  <c r="AH854" i="26"/>
  <c r="O854" i="26" s="1"/>
  <c r="AJ659" i="26"/>
  <c r="N659" i="26" s="1"/>
  <c r="AH191" i="26"/>
  <c r="O191" i="26" s="1"/>
  <c r="AG780" i="26"/>
  <c r="AK212" i="26"/>
  <c r="AG193" i="26"/>
  <c r="AG191" i="26"/>
  <c r="AK845" i="26"/>
  <c r="AG357" i="26"/>
  <c r="AK800" i="26"/>
  <c r="AG659" i="26"/>
  <c r="AG657" i="26"/>
  <c r="AK757" i="26"/>
  <c r="AG211" i="26"/>
  <c r="AK353" i="26"/>
  <c r="AG190" i="26"/>
  <c r="AK351" i="26"/>
  <c r="AM209" i="26"/>
  <c r="AG738" i="26"/>
  <c r="AL243" i="26"/>
  <c r="AG484" i="26"/>
  <c r="Y483" i="26"/>
  <c r="Z483" i="26" s="1"/>
  <c r="L483" i="26" s="1"/>
  <c r="AL119" i="26"/>
  <c r="AG437" i="26"/>
  <c r="AL437" i="26"/>
  <c r="AG656" i="26"/>
  <c r="AH656" i="26" s="1"/>
  <c r="O656" i="26" s="1"/>
  <c r="Y841" i="26"/>
  <c r="Z841" i="26" s="1"/>
  <c r="L841" i="26" s="1"/>
  <c r="AA841" i="26"/>
  <c r="AC841" i="26" s="1"/>
  <c r="Y435" i="26"/>
  <c r="Z435" i="26" s="1"/>
  <c r="L435" i="26" s="1"/>
  <c r="AA435" i="26"/>
  <c r="AB435" i="26" s="1"/>
  <c r="K435" i="26" s="1"/>
  <c r="Y736" i="26"/>
  <c r="Z736" i="26" s="1"/>
  <c r="L736" i="26" s="1"/>
  <c r="AA736" i="26"/>
  <c r="AC736" i="26" s="1"/>
  <c r="Y828" i="26"/>
  <c r="AC828" i="26"/>
  <c r="AB828" i="26"/>
  <c r="K828" i="26" s="1"/>
  <c r="Y86" i="26"/>
  <c r="Z86" i="26" s="1"/>
  <c r="L86" i="26" s="1"/>
  <c r="AA86" i="26"/>
  <c r="AC86" i="26" s="1"/>
  <c r="AC492" i="26"/>
  <c r="Y182" i="26"/>
  <c r="Z182" i="26" s="1"/>
  <c r="L182" i="26" s="1"/>
  <c r="AA182" i="26"/>
  <c r="AD182" i="26" s="1"/>
  <c r="AL82" i="26"/>
  <c r="AJ82" i="26"/>
  <c r="N82" i="26" s="1"/>
  <c r="AK82" i="26"/>
  <c r="AM82" i="26"/>
  <c r="AI82" i="26"/>
  <c r="AA81" i="26"/>
  <c r="AC81" i="26" s="1"/>
  <c r="Y81" i="26"/>
  <c r="Z81" i="26" s="1"/>
  <c r="L81" i="26" s="1"/>
  <c r="AC851" i="26"/>
  <c r="Y652" i="26"/>
  <c r="Z652" i="26" s="1"/>
  <c r="L652" i="26" s="1"/>
  <c r="AB652" i="26"/>
  <c r="K652" i="26" s="1"/>
  <c r="AG739" i="26"/>
  <c r="AH739" i="26" s="1"/>
  <c r="O739" i="26" s="1"/>
  <c r="AI739" i="26"/>
  <c r="AB266" i="26"/>
  <c r="K266" i="26" s="1"/>
  <c r="Y266" i="26"/>
  <c r="Z266" i="26" s="1"/>
  <c r="L266" i="26" s="1"/>
  <c r="AJ853" i="26"/>
  <c r="N853" i="26" s="1"/>
  <c r="AM359" i="26"/>
  <c r="AI212" i="26"/>
  <c r="AM192" i="26"/>
  <c r="AI493" i="26"/>
  <c r="AD191" i="26"/>
  <c r="AM358" i="26"/>
  <c r="AI845" i="26"/>
  <c r="AD357" i="26"/>
  <c r="AM356" i="26"/>
  <c r="AI800" i="26"/>
  <c r="AM354" i="26"/>
  <c r="AM210" i="26"/>
  <c r="AM352" i="26"/>
  <c r="AM699" i="26"/>
  <c r="AH699" i="26"/>
  <c r="O699" i="26" s="1"/>
  <c r="AC832" i="26"/>
  <c r="AH547" i="26"/>
  <c r="O547" i="26" s="1"/>
  <c r="AH187" i="26"/>
  <c r="O187" i="26" s="1"/>
  <c r="AH330" i="26"/>
  <c r="O330" i="26" s="1"/>
  <c r="AM330" i="26"/>
  <c r="AI330" i="26"/>
  <c r="AJ330" i="26"/>
  <c r="N330" i="26" s="1"/>
  <c r="AK330" i="26"/>
  <c r="AL330" i="26"/>
  <c r="AG330" i="26"/>
  <c r="AG748" i="26"/>
  <c r="AH748" i="26" s="1"/>
  <c r="O748" i="26" s="1"/>
  <c r="AI748" i="26"/>
  <c r="AL748" i="26" s="1"/>
  <c r="AG345" i="26"/>
  <c r="AL345" i="26"/>
  <c r="AG344" i="26"/>
  <c r="AH344" i="26" s="1"/>
  <c r="O344" i="26" s="1"/>
  <c r="AG342" i="26"/>
  <c r="AL342" i="26"/>
  <c r="AL359" i="26"/>
  <c r="AH212" i="26"/>
  <c r="O212" i="26" s="1"/>
  <c r="AL192" i="26"/>
  <c r="AH493" i="26"/>
  <c r="O493" i="26" s="1"/>
  <c r="AC191" i="26"/>
  <c r="AL358" i="26"/>
  <c r="AH845" i="26"/>
  <c r="O845" i="26" s="1"/>
  <c r="AC357" i="26"/>
  <c r="AL356" i="26"/>
  <c r="AH800" i="26"/>
  <c r="O800" i="26" s="1"/>
  <c r="AH355" i="26"/>
  <c r="O355" i="26" s="1"/>
  <c r="AL354" i="26"/>
  <c r="AH757" i="26"/>
  <c r="O757" i="26" s="1"/>
  <c r="AL210" i="26"/>
  <c r="AH353" i="26"/>
  <c r="O353" i="26" s="1"/>
  <c r="AL352" i="26"/>
  <c r="AH351" i="26"/>
  <c r="O351" i="26" s="1"/>
  <c r="AA350" i="26"/>
  <c r="AB350" i="26" s="1"/>
  <c r="K350" i="26" s="1"/>
  <c r="AI349" i="26"/>
  <c r="AB239" i="26"/>
  <c r="K239" i="26" s="1"/>
  <c r="AJ209" i="26"/>
  <c r="N209" i="26" s="1"/>
  <c r="AB738" i="26"/>
  <c r="K738" i="26" s="1"/>
  <c r="AI243" i="26"/>
  <c r="AG347" i="26"/>
  <c r="AJ483" i="26"/>
  <c r="N483" i="26" s="1"/>
  <c r="AA482" i="26"/>
  <c r="AG35" i="26"/>
  <c r="AD786" i="26"/>
  <c r="Y786" i="26"/>
  <c r="Z786" i="26" s="1"/>
  <c r="L786" i="26" s="1"/>
  <c r="AI119" i="26"/>
  <c r="AM548" i="26"/>
  <c r="AI44" i="26"/>
  <c r="AJ44" i="26" s="1"/>
  <c r="N44" i="26" s="1"/>
  <c r="AM832" i="26"/>
  <c r="AI550" i="26"/>
  <c r="AM689" i="26"/>
  <c r="AM188" i="26"/>
  <c r="AG546" i="26"/>
  <c r="AH546" i="26" s="1"/>
  <c r="O546" i="26" s="1"/>
  <c r="AL546" i="26"/>
  <c r="AM338" i="26"/>
  <c r="AG87" i="26"/>
  <c r="AH87" i="26" s="1"/>
  <c r="O87" i="26" s="1"/>
  <c r="AM559" i="26"/>
  <c r="Y671" i="26"/>
  <c r="Z671" i="26" s="1"/>
  <c r="L671" i="26" s="1"/>
  <c r="AB671" i="26"/>
  <c r="K671" i="26" s="1"/>
  <c r="AG438" i="26"/>
  <c r="AL438" i="26"/>
  <c r="AG185" i="26"/>
  <c r="AI185" i="26"/>
  <c r="AK185" i="26"/>
  <c r="AK359" i="26"/>
  <c r="AK192" i="26"/>
  <c r="AB191" i="26"/>
  <c r="K191" i="26" s="1"/>
  <c r="AK358" i="26"/>
  <c r="AB357" i="26"/>
  <c r="K357" i="26" s="1"/>
  <c r="AK356" i="26"/>
  <c r="AK354" i="26"/>
  <c r="AK210" i="26"/>
  <c r="AK352" i="26"/>
  <c r="Z350" i="26"/>
  <c r="L350" i="26" s="1"/>
  <c r="AA738" i="26"/>
  <c r="AC738" i="26" s="1"/>
  <c r="AM348" i="26"/>
  <c r="AA484" i="26"/>
  <c r="AI483" i="26"/>
  <c r="Y482" i="26"/>
  <c r="Z482" i="26" s="1"/>
  <c r="L482" i="26" s="1"/>
  <c r="AM786" i="26"/>
  <c r="AJ823" i="26"/>
  <c r="N823" i="26" s="1"/>
  <c r="AA346" i="26"/>
  <c r="AD346" i="26" s="1"/>
  <c r="AL548" i="26"/>
  <c r="AL832" i="26"/>
  <c r="AL689" i="26"/>
  <c r="AL188" i="26"/>
  <c r="AB437" i="26"/>
  <c r="K437" i="26" s="1"/>
  <c r="AD437" i="26"/>
  <c r="Y437" i="26"/>
  <c r="Z437" i="26" s="1"/>
  <c r="L437" i="26" s="1"/>
  <c r="AG118" i="26"/>
  <c r="AI118" i="26"/>
  <c r="AK118" i="26"/>
  <c r="AM32" i="26"/>
  <c r="AL854" i="26"/>
  <c r="AC339" i="26"/>
  <c r="AL338" i="26"/>
  <c r="AB656" i="26"/>
  <c r="K656" i="26" s="1"/>
  <c r="Y656" i="26"/>
  <c r="Z656" i="26" s="1"/>
  <c r="L656" i="26" s="1"/>
  <c r="AG186" i="26"/>
  <c r="AI186" i="26"/>
  <c r="AK186" i="26"/>
  <c r="AM266" i="26"/>
  <c r="AJ818" i="26"/>
  <c r="N818" i="26" s="1"/>
  <c r="AL818" i="26"/>
  <c r="AG818" i="26"/>
  <c r="AM798" i="26"/>
  <c r="AK559" i="26"/>
  <c r="AA655" i="26"/>
  <c r="Y655" i="26"/>
  <c r="Z655" i="26" s="1"/>
  <c r="L655" i="26" s="1"/>
  <c r="AC827" i="26"/>
  <c r="AB827" i="26"/>
  <c r="K827" i="26" s="1"/>
  <c r="AD827" i="26"/>
  <c r="AA827" i="26"/>
  <c r="Y78" i="26"/>
  <c r="Z78" i="26" s="1"/>
  <c r="L78" i="26" s="1"/>
  <c r="AC78" i="26"/>
  <c r="AD78" i="26"/>
  <c r="AB78" i="26"/>
  <c r="K78" i="26" s="1"/>
  <c r="AA782" i="26"/>
  <c r="AB782" i="26" s="1"/>
  <c r="K782" i="26" s="1"/>
  <c r="Y782" i="26"/>
  <c r="Z782" i="26" s="1"/>
  <c r="L782" i="26" s="1"/>
  <c r="AG742" i="26"/>
  <c r="AH742" i="26" s="1"/>
  <c r="O742" i="26" s="1"/>
  <c r="AI742" i="26"/>
  <c r="Y32" i="26"/>
  <c r="Z32" i="26" s="1"/>
  <c r="L32" i="26" s="1"/>
  <c r="Y805" i="26"/>
  <c r="Z805" i="26" s="1"/>
  <c r="L805" i="26" s="1"/>
  <c r="AA805" i="26"/>
  <c r="AB805" i="26" s="1"/>
  <c r="K805" i="26" s="1"/>
  <c r="AA780" i="26"/>
  <c r="AB780" i="26" s="1"/>
  <c r="K780" i="26" s="1"/>
  <c r="AJ359" i="26"/>
  <c r="N359" i="26" s="1"/>
  <c r="AA193" i="26"/>
  <c r="AB193" i="26" s="1"/>
  <c r="K193" i="26" s="1"/>
  <c r="AJ192" i="26"/>
  <c r="N192" i="26" s="1"/>
  <c r="AA191" i="26"/>
  <c r="AJ358" i="26"/>
  <c r="N358" i="26" s="1"/>
  <c r="AA357" i="26"/>
  <c r="AJ356" i="26"/>
  <c r="N356" i="26" s="1"/>
  <c r="AA659" i="26"/>
  <c r="AJ658" i="26"/>
  <c r="N658" i="26" s="1"/>
  <c r="AA657" i="26"/>
  <c r="AJ354" i="26"/>
  <c r="N354" i="26" s="1"/>
  <c r="AA211" i="26"/>
  <c r="AB211" i="26" s="1"/>
  <c r="K211" i="26" s="1"/>
  <c r="AJ210" i="26"/>
  <c r="N210" i="26" s="1"/>
  <c r="AA190" i="26"/>
  <c r="AB190" i="26" s="1"/>
  <c r="K190" i="26" s="1"/>
  <c r="AJ352" i="26"/>
  <c r="N352" i="26" s="1"/>
  <c r="AG349" i="26"/>
  <c r="AH349" i="26" s="1"/>
  <c r="O349" i="26" s="1"/>
  <c r="AM243" i="26"/>
  <c r="AH243" i="26"/>
  <c r="O243" i="26" s="1"/>
  <c r="AL348" i="26"/>
  <c r="AC347" i="26"/>
  <c r="Z484" i="26"/>
  <c r="L484" i="26" s="1"/>
  <c r="AK786" i="26"/>
  <c r="AM119" i="26"/>
  <c r="AH119" i="26"/>
  <c r="O119" i="26" s="1"/>
  <c r="AJ548" i="26"/>
  <c r="N548" i="26" s="1"/>
  <c r="AH44" i="26"/>
  <c r="O44" i="26" s="1"/>
  <c r="AJ832" i="26"/>
  <c r="N832" i="26" s="1"/>
  <c r="AH550" i="26"/>
  <c r="O550" i="26" s="1"/>
  <c r="AJ689" i="26"/>
  <c r="N689" i="26" s="1"/>
  <c r="AM189" i="26"/>
  <c r="AH189" i="26"/>
  <c r="O189" i="26" s="1"/>
  <c r="AM775" i="26"/>
  <c r="AH775" i="26"/>
  <c r="O775" i="26" s="1"/>
  <c r="AJ188" i="26"/>
  <c r="N188" i="26" s="1"/>
  <c r="AK32" i="26"/>
  <c r="AJ854" i="26"/>
  <c r="N854" i="26" s="1"/>
  <c r="AA546" i="26"/>
  <c r="AB546" i="26" s="1"/>
  <c r="K546" i="26" s="1"/>
  <c r="AK486" i="26"/>
  <c r="AM486" i="26"/>
  <c r="AH486" i="26"/>
  <c r="O486" i="26" s="1"/>
  <c r="AJ338" i="26"/>
  <c r="N338" i="26" s="1"/>
  <c r="AK266" i="26"/>
  <c r="AM337" i="26"/>
  <c r="AA87" i="26"/>
  <c r="AL87" i="26" s="1"/>
  <c r="AD818" i="26"/>
  <c r="AL798" i="26"/>
  <c r="AH559" i="26"/>
  <c r="O559" i="26" s="1"/>
  <c r="AH334" i="26"/>
  <c r="O334" i="26" s="1"/>
  <c r="AG334" i="26"/>
  <c r="AJ334" i="26"/>
  <c r="N334" i="26" s="1"/>
  <c r="AK334" i="26"/>
  <c r="AL334" i="26"/>
  <c r="AM334" i="26"/>
  <c r="AA183" i="26"/>
  <c r="AB183" i="26" s="1"/>
  <c r="K183" i="26" s="1"/>
  <c r="Y183" i="26"/>
  <c r="Z183" i="26" s="1"/>
  <c r="L183" i="26" s="1"/>
  <c r="AH16" i="26"/>
  <c r="O16" i="26" s="1"/>
  <c r="AM16" i="26"/>
  <c r="AI16" i="26"/>
  <c r="AJ16" i="26" s="1"/>
  <c r="N16" i="26" s="1"/>
  <c r="AG16" i="26"/>
  <c r="AH179" i="26"/>
  <c r="O179" i="26" s="1"/>
  <c r="AG179" i="26"/>
  <c r="AK179" i="26"/>
  <c r="AL179" i="26"/>
  <c r="AM179" i="26"/>
  <c r="AJ179" i="26"/>
  <c r="N179" i="26" s="1"/>
  <c r="AH819" i="26"/>
  <c r="O819" i="26" s="1"/>
  <c r="AL819" i="26"/>
  <c r="AM819" i="26"/>
  <c r="AI819" i="26"/>
  <c r="AK819" i="26"/>
  <c r="AJ819" i="26"/>
  <c r="N819" i="26" s="1"/>
  <c r="AD738" i="26"/>
  <c r="Y738" i="26"/>
  <c r="Z738" i="26" s="1"/>
  <c r="L738" i="26" s="1"/>
  <c r="AD243" i="26"/>
  <c r="AK348" i="26"/>
  <c r="AB347" i="26"/>
  <c r="K347" i="26" s="1"/>
  <c r="AI208" i="26"/>
  <c r="AJ208" i="26" s="1"/>
  <c r="N208" i="26" s="1"/>
  <c r="AJ786" i="26"/>
  <c r="N786" i="26" s="1"/>
  <c r="AA699" i="26"/>
  <c r="AC699" i="26" s="1"/>
  <c r="Y346" i="26"/>
  <c r="Z346" i="26" s="1"/>
  <c r="L346" i="26" s="1"/>
  <c r="AH548" i="26"/>
  <c r="O548" i="26" s="1"/>
  <c r="Y438" i="26"/>
  <c r="Z438" i="26" s="1"/>
  <c r="L438" i="26" s="1"/>
  <c r="AH832" i="26"/>
  <c r="O832" i="26" s="1"/>
  <c r="AD345" i="26"/>
  <c r="Y345" i="26"/>
  <c r="Z345" i="26" s="1"/>
  <c r="L345" i="26" s="1"/>
  <c r="AH689" i="26"/>
  <c r="O689" i="26" s="1"/>
  <c r="Y344" i="26"/>
  <c r="Z344" i="26" s="1"/>
  <c r="L344" i="26" s="1"/>
  <c r="AH343" i="26"/>
  <c r="O343" i="26" s="1"/>
  <c r="AD342" i="26"/>
  <c r="Y342" i="26"/>
  <c r="Z342" i="26" s="1"/>
  <c r="L342" i="26" s="1"/>
  <c r="AH188" i="26"/>
  <c r="O188" i="26" s="1"/>
  <c r="AJ32" i="26"/>
  <c r="N32" i="26" s="1"/>
  <c r="AG340" i="26"/>
  <c r="AL340" i="26"/>
  <c r="AI854" i="26"/>
  <c r="AM339" i="26"/>
  <c r="AH338" i="26"/>
  <c r="O338" i="26" s="1"/>
  <c r="AJ266" i="26"/>
  <c r="N266" i="26" s="1"/>
  <c r="AK337" i="26"/>
  <c r="AA737" i="26"/>
  <c r="AK737" i="26" s="1"/>
  <c r="AL736" i="26"/>
  <c r="AK798" i="26"/>
  <c r="AG336" i="26"/>
  <c r="AH336" i="26" s="1"/>
  <c r="O336" i="26" s="1"/>
  <c r="AH844" i="26"/>
  <c r="O844" i="26" s="1"/>
  <c r="AG844" i="26"/>
  <c r="AI844" i="26"/>
  <c r="AJ844" i="26"/>
  <c r="N844" i="26" s="1"/>
  <c r="AG559" i="26"/>
  <c r="AL86" i="26"/>
  <c r="AI769" i="26"/>
  <c r="AK769" i="26"/>
  <c r="AL769" i="26"/>
  <c r="AM769" i="26"/>
  <c r="AJ769" i="26"/>
  <c r="N769" i="26" s="1"/>
  <c r="AH102" i="26"/>
  <c r="O102" i="26" s="1"/>
  <c r="AG102" i="26"/>
  <c r="AI102" i="26"/>
  <c r="AJ102" i="26"/>
  <c r="N102" i="26" s="1"/>
  <c r="AK102" i="26"/>
  <c r="AL102" i="26"/>
  <c r="AM102" i="26"/>
  <c r="AB492" i="26"/>
  <c r="K492" i="26" s="1"/>
  <c r="AJ335" i="26"/>
  <c r="N335" i="26" s="1"/>
  <c r="AM85" i="26"/>
  <c r="AM84" i="26"/>
  <c r="AC83" i="26"/>
  <c r="AM654" i="26"/>
  <c r="AM709" i="26"/>
  <c r="AM240" i="26"/>
  <c r="AC329" i="26"/>
  <c r="AH181" i="26"/>
  <c r="O181" i="26" s="1"/>
  <c r="AI181" i="26"/>
  <c r="AL181" i="26" s="1"/>
  <c r="AH180" i="26"/>
  <c r="O180" i="26" s="1"/>
  <c r="AI180" i="26"/>
  <c r="AL180" i="26" s="1"/>
  <c r="AH857" i="26"/>
  <c r="O857" i="26" s="1"/>
  <c r="AI857" i="26"/>
  <c r="AL857" i="26"/>
  <c r="AH544" i="26"/>
  <c r="O544" i="26" s="1"/>
  <c r="AI544" i="26"/>
  <c r="AK544" i="26" s="1"/>
  <c r="AJ544" i="26"/>
  <c r="N544" i="26" s="1"/>
  <c r="Y178" i="26"/>
  <c r="Z178" i="26" s="1"/>
  <c r="L178" i="26" s="1"/>
  <c r="AC178" i="26"/>
  <c r="AD178" i="26"/>
  <c r="Y175" i="26"/>
  <c r="Z175" i="26" s="1"/>
  <c r="L175" i="26" s="1"/>
  <c r="AA175" i="26"/>
  <c r="AB175" i="26" s="1"/>
  <c r="K175" i="26" s="1"/>
  <c r="Y542" i="26"/>
  <c r="Z542" i="26" s="1"/>
  <c r="L542" i="26" s="1"/>
  <c r="AA542" i="26"/>
  <c r="AB542" i="26" s="1"/>
  <c r="K542" i="26" s="1"/>
  <c r="AL71" i="26"/>
  <c r="AH71" i="26"/>
  <c r="O71" i="26" s="1"/>
  <c r="AI71" i="26"/>
  <c r="AJ71" i="26"/>
  <c r="N71" i="26" s="1"/>
  <c r="AK71" i="26"/>
  <c r="AM71" i="26"/>
  <c r="AH64" i="26"/>
  <c r="O64" i="26" s="1"/>
  <c r="AI64" i="26"/>
  <c r="AK64" i="26" s="1"/>
  <c r="Y403" i="26"/>
  <c r="Z403" i="26" s="1"/>
  <c r="L403" i="26" s="1"/>
  <c r="AC403" i="26"/>
  <c r="AD403" i="26"/>
  <c r="AI401" i="26"/>
  <c r="AM401" i="26" s="1"/>
  <c r="AG401" i="26"/>
  <c r="AH401" i="26" s="1"/>
  <c r="O401" i="26" s="1"/>
  <c r="AL849" i="26"/>
  <c r="AJ849" i="26"/>
  <c r="N849" i="26" s="1"/>
  <c r="AK849" i="26"/>
  <c r="AG849" i="26"/>
  <c r="AI849" i="26"/>
  <c r="AM849" i="26"/>
  <c r="AH755" i="26"/>
  <c r="O755" i="26" s="1"/>
  <c r="AH838" i="26"/>
  <c r="O838" i="26" s="1"/>
  <c r="AI838" i="26"/>
  <c r="AL838" i="26"/>
  <c r="AG799" i="26"/>
  <c r="AH799" i="26" s="1"/>
  <c r="O799" i="26" s="1"/>
  <c r="AB325" i="26"/>
  <c r="K325" i="26" s="1"/>
  <c r="AH751" i="26"/>
  <c r="O751" i="26" s="1"/>
  <c r="AI751" i="26"/>
  <c r="AL751" i="26" s="1"/>
  <c r="AK751" i="26"/>
  <c r="AM751" i="26"/>
  <c r="Y71" i="26"/>
  <c r="Z71" i="26" s="1"/>
  <c r="L71" i="26" s="1"/>
  <c r="AC71" i="26"/>
  <c r="AD71" i="26"/>
  <c r="Y14" i="26"/>
  <c r="Z14" i="26" s="1"/>
  <c r="L14" i="26" s="1"/>
  <c r="AA14" i="26"/>
  <c r="Y42" i="26"/>
  <c r="Z42" i="26" s="1"/>
  <c r="L42" i="26" s="1"/>
  <c r="AC42" i="26"/>
  <c r="AD42" i="26"/>
  <c r="AG316" i="26"/>
  <c r="AH316" i="26" s="1"/>
  <c r="O316" i="26" s="1"/>
  <c r="AI316" i="26"/>
  <c r="AH770" i="26"/>
  <c r="O770" i="26" s="1"/>
  <c r="AM770" i="26"/>
  <c r="AC82" i="26"/>
  <c r="AH545" i="26"/>
  <c r="O545" i="26" s="1"/>
  <c r="AM545" i="26"/>
  <c r="Y147" i="26"/>
  <c r="AD147" i="26"/>
  <c r="AI653" i="26"/>
  <c r="AL840" i="26"/>
  <c r="AM840" i="26"/>
  <c r="AI840" i="26"/>
  <c r="AL434" i="26"/>
  <c r="AM434" i="26"/>
  <c r="AI434" i="26"/>
  <c r="AK434" i="26" s="1"/>
  <c r="Y857" i="26"/>
  <c r="Z857" i="26" s="1"/>
  <c r="L857" i="26" s="1"/>
  <c r="AA857" i="26"/>
  <c r="AB857" i="26" s="1"/>
  <c r="K857" i="26" s="1"/>
  <c r="AH754" i="26"/>
  <c r="O754" i="26" s="1"/>
  <c r="AJ754" i="26"/>
  <c r="N754" i="26" s="1"/>
  <c r="AM754" i="26"/>
  <c r="AC179" i="26"/>
  <c r="Y179" i="26"/>
  <c r="Z179" i="26" s="1"/>
  <c r="L179" i="26" s="1"/>
  <c r="AB179" i="26"/>
  <c r="K179" i="26" s="1"/>
  <c r="AD179" i="26"/>
  <c r="AM73" i="26"/>
  <c r="AG650" i="26"/>
  <c r="AH650" i="26" s="1"/>
  <c r="O650" i="26" s="1"/>
  <c r="AB751" i="26"/>
  <c r="K751" i="26" s="1"/>
  <c r="AC750" i="26"/>
  <c r="AD750" i="26"/>
  <c r="AG398" i="26"/>
  <c r="AH398" i="26" s="1"/>
  <c r="O398" i="26" s="1"/>
  <c r="AI398" i="26"/>
  <c r="AJ398" i="26" s="1"/>
  <c r="N398" i="26" s="1"/>
  <c r="AB68" i="26"/>
  <c r="K68" i="26" s="1"/>
  <c r="Z142" i="26"/>
  <c r="L142" i="26" s="1"/>
  <c r="AA142" i="26"/>
  <c r="AC142" i="26" s="1"/>
  <c r="Z320" i="26"/>
  <c r="L320" i="26" s="1"/>
  <c r="AA320" i="26"/>
  <c r="AD320" i="26" s="1"/>
  <c r="AB341" i="26"/>
  <c r="K341" i="26" s="1"/>
  <c r="AB854" i="26"/>
  <c r="K854" i="26" s="1"/>
  <c r="AB559" i="26"/>
  <c r="K559" i="26" s="1"/>
  <c r="AJ828" i="26"/>
  <c r="N828" i="26" s="1"/>
  <c r="AM333" i="26"/>
  <c r="AM263" i="26"/>
  <c r="Y263" i="26"/>
  <c r="AG85" i="26"/>
  <c r="AG84" i="26"/>
  <c r="AL83" i="26"/>
  <c r="AB481" i="26"/>
  <c r="K481" i="26" s="1"/>
  <c r="AJ182" i="26"/>
  <c r="N182" i="26" s="1"/>
  <c r="AG654" i="26"/>
  <c r="Y245" i="26"/>
  <c r="Z245" i="26" s="1"/>
  <c r="L245" i="26" s="1"/>
  <c r="AD245" i="26"/>
  <c r="AD770" i="26"/>
  <c r="AK827" i="26"/>
  <c r="AB82" i="26"/>
  <c r="K82" i="26" s="1"/>
  <c r="AG709" i="26"/>
  <c r="AG240" i="26"/>
  <c r="Y555" i="26"/>
  <c r="Z555" i="26" s="1"/>
  <c r="L555" i="26" s="1"/>
  <c r="AD555" i="26"/>
  <c r="AC545" i="26"/>
  <c r="AK145" i="26"/>
  <c r="Y181" i="26"/>
  <c r="Z181" i="26" s="1"/>
  <c r="L181" i="26" s="1"/>
  <c r="AD181" i="26"/>
  <c r="AD840" i="26"/>
  <c r="AK782" i="26"/>
  <c r="Y180" i="26"/>
  <c r="Z180" i="26" s="1"/>
  <c r="L180" i="26" s="1"/>
  <c r="AD434" i="26"/>
  <c r="Z328" i="26"/>
  <c r="L328" i="26" s="1"/>
  <c r="Y327" i="26"/>
  <c r="Z327" i="26" s="1"/>
  <c r="L327" i="26" s="1"/>
  <c r="AD753" i="26"/>
  <c r="Y799" i="26"/>
  <c r="Z799" i="26" s="1"/>
  <c r="L799" i="26" s="1"/>
  <c r="AA799" i="26"/>
  <c r="AB799" i="26" s="1"/>
  <c r="K799" i="26" s="1"/>
  <c r="Y853" i="26"/>
  <c r="Z853" i="26" s="1"/>
  <c r="L853" i="26" s="1"/>
  <c r="AA853" i="26"/>
  <c r="AD853" i="26" s="1"/>
  <c r="Y405" i="26"/>
  <c r="Z405" i="26" s="1"/>
  <c r="L405" i="26" s="1"/>
  <c r="AA405" i="26"/>
  <c r="AL405" i="26" s="1"/>
  <c r="AL73" i="26"/>
  <c r="AH765" i="26"/>
  <c r="O765" i="26" s="1"/>
  <c r="AL765" i="26"/>
  <c r="AM765" i="26"/>
  <c r="AI765" i="26"/>
  <c r="AH143" i="26"/>
  <c r="O143" i="26" s="1"/>
  <c r="AI143" i="26"/>
  <c r="AL143" i="26" s="1"/>
  <c r="AM143" i="26"/>
  <c r="AH172" i="26"/>
  <c r="O172" i="26" s="1"/>
  <c r="AI172" i="26"/>
  <c r="AM172" i="26"/>
  <c r="AJ172" i="26"/>
  <c r="N172" i="26" s="1"/>
  <c r="AB207" i="26"/>
  <c r="K207" i="26" s="1"/>
  <c r="AD536" i="26"/>
  <c r="AA400" i="26"/>
  <c r="AC400" i="26" s="1"/>
  <c r="Y400" i="26"/>
  <c r="Z400" i="26" s="1"/>
  <c r="L400" i="26" s="1"/>
  <c r="AA170" i="26"/>
  <c r="AB170" i="26" s="1"/>
  <c r="K170" i="26" s="1"/>
  <c r="Y170" i="26"/>
  <c r="Z170" i="26" s="1"/>
  <c r="L170" i="26" s="1"/>
  <c r="AH256" i="26"/>
  <c r="O256" i="26" s="1"/>
  <c r="AI256" i="26"/>
  <c r="AK256" i="26"/>
  <c r="AL256" i="26"/>
  <c r="AM256" i="26"/>
  <c r="AG256" i="26"/>
  <c r="AK83" i="26"/>
  <c r="AC770" i="26"/>
  <c r="AA82" i="26"/>
  <c r="AM147" i="26"/>
  <c r="AB653" i="26"/>
  <c r="K653" i="26" s="1"/>
  <c r="AH558" i="26"/>
  <c r="O558" i="26" s="1"/>
  <c r="AI558" i="26"/>
  <c r="AM558" i="26" s="1"/>
  <c r="AL558" i="26"/>
  <c r="AB840" i="26"/>
  <c r="K840" i="26" s="1"/>
  <c r="AH839" i="26"/>
  <c r="O839" i="26" s="1"/>
  <c r="AI839" i="26"/>
  <c r="AL839" i="26" s="1"/>
  <c r="AB434" i="26"/>
  <c r="K434" i="26" s="1"/>
  <c r="AH104" i="26"/>
  <c r="O104" i="26" s="1"/>
  <c r="AI104" i="26"/>
  <c r="AL104" i="26"/>
  <c r="AK671" i="26"/>
  <c r="AA754" i="26"/>
  <c r="AB754" i="26" s="1"/>
  <c r="K754" i="26" s="1"/>
  <c r="AB753" i="26"/>
  <c r="K753" i="26" s="1"/>
  <c r="AH77" i="26"/>
  <c r="O77" i="26" s="1"/>
  <c r="AI77" i="26"/>
  <c r="AL557" i="26"/>
  <c r="AK557" i="26"/>
  <c r="AM557" i="26"/>
  <c r="AH557" i="26"/>
  <c r="O557" i="26" s="1"/>
  <c r="Y75" i="26"/>
  <c r="Z75" i="26" s="1"/>
  <c r="L75" i="26" s="1"/>
  <c r="AG174" i="26"/>
  <c r="AH174" i="26" s="1"/>
  <c r="O174" i="26" s="1"/>
  <c r="AI174" i="26"/>
  <c r="AM174" i="26" s="1"/>
  <c r="AH543" i="26"/>
  <c r="O543" i="26" s="1"/>
  <c r="AL543" i="26"/>
  <c r="AG543" i="26"/>
  <c r="AI543" i="26"/>
  <c r="AK543" i="26"/>
  <c r="AJ73" i="26"/>
  <c r="N73" i="26" s="1"/>
  <c r="Y751" i="26"/>
  <c r="Z751" i="26" s="1"/>
  <c r="L751" i="26" s="1"/>
  <c r="AC751" i="26"/>
  <c r="AD751" i="26"/>
  <c r="AA398" i="26"/>
  <c r="AB398" i="26" s="1"/>
  <c r="K398" i="26" s="1"/>
  <c r="AI487" i="26"/>
  <c r="Y68" i="26"/>
  <c r="Z68" i="26" s="1"/>
  <c r="L68" i="26" s="1"/>
  <c r="AC68" i="26"/>
  <c r="AD68" i="26"/>
  <c r="AB536" i="26"/>
  <c r="K536" i="26" s="1"/>
  <c r="AH96" i="26"/>
  <c r="O96" i="26" s="1"/>
  <c r="AK96" i="26"/>
  <c r="AL96" i="26"/>
  <c r="AM96" i="26"/>
  <c r="AG96" i="26"/>
  <c r="AJ96" i="26"/>
  <c r="N96" i="26" s="1"/>
  <c r="AI20" i="26"/>
  <c r="AJ20" i="26" s="1"/>
  <c r="N20" i="26" s="1"/>
  <c r="AH20" i="26"/>
  <c r="O20" i="26" s="1"/>
  <c r="AG20" i="26"/>
  <c r="AC818" i="26"/>
  <c r="Z559" i="26"/>
  <c r="L559" i="26" s="1"/>
  <c r="AH828" i="26"/>
  <c r="O828" i="26" s="1"/>
  <c r="AJ333" i="26"/>
  <c r="N333" i="26" s="1"/>
  <c r="AL792" i="26"/>
  <c r="AL756" i="26"/>
  <c r="AC84" i="26"/>
  <c r="AJ83" i="26"/>
  <c r="N83" i="26" s="1"/>
  <c r="Z481" i="26"/>
  <c r="L481" i="26" s="1"/>
  <c r="AH182" i="26"/>
  <c r="O182" i="26" s="1"/>
  <c r="AK245" i="26"/>
  <c r="AB770" i="26"/>
  <c r="K770" i="26" s="1"/>
  <c r="AH827" i="26"/>
  <c r="O827" i="26" s="1"/>
  <c r="AH81" i="26"/>
  <c r="O81" i="26" s="1"/>
  <c r="AM81" i="26"/>
  <c r="AL80" i="26"/>
  <c r="AC709" i="26"/>
  <c r="AK555" i="26"/>
  <c r="AM329" i="26"/>
  <c r="AI329" i="26"/>
  <c r="AK147" i="26"/>
  <c r="AD79" i="26"/>
  <c r="Z79" i="26"/>
  <c r="L79" i="26" s="1"/>
  <c r="Z781" i="26"/>
  <c r="L781" i="26" s="1"/>
  <c r="AC839" i="26"/>
  <c r="AC755" i="26"/>
  <c r="AD755" i="26"/>
  <c r="AC104" i="26"/>
  <c r="AJ671" i="26"/>
  <c r="N671" i="26" s="1"/>
  <c r="Y838" i="26"/>
  <c r="Z838" i="26" s="1"/>
  <c r="L838" i="26" s="1"/>
  <c r="AA838" i="26"/>
  <c r="AD838" i="26" s="1"/>
  <c r="AH326" i="26"/>
  <c r="O326" i="26" s="1"/>
  <c r="AJ326" i="26"/>
  <c r="N326" i="26" s="1"/>
  <c r="AM326" i="26"/>
  <c r="Y791" i="26"/>
  <c r="Z791" i="26"/>
  <c r="L791" i="26" s="1"/>
  <c r="AB791" i="26"/>
  <c r="K791" i="26" s="1"/>
  <c r="AC791" i="26"/>
  <c r="AK651" i="26"/>
  <c r="AH540" i="26"/>
  <c r="O540" i="26" s="1"/>
  <c r="AL540" i="26"/>
  <c r="AI540" i="26"/>
  <c r="AJ540" i="26"/>
  <c r="N540" i="26" s="1"/>
  <c r="AM540" i="26"/>
  <c r="AH322" i="26"/>
  <c r="O322" i="26" s="1"/>
  <c r="AG322" i="26"/>
  <c r="AK322" i="26"/>
  <c r="Y321" i="26"/>
  <c r="Z321" i="26" s="1"/>
  <c r="L321" i="26" s="1"/>
  <c r="AA321" i="26"/>
  <c r="Y764" i="26"/>
  <c r="Z764" i="26" s="1"/>
  <c r="L764" i="26" s="1"/>
  <c r="AA764" i="26"/>
  <c r="AB764" i="26" s="1"/>
  <c r="K764" i="26" s="1"/>
  <c r="AH402" i="26"/>
  <c r="O402" i="26" s="1"/>
  <c r="AI402" i="26"/>
  <c r="Y97" i="26"/>
  <c r="Z97" i="26"/>
  <c r="L97" i="26" s="1"/>
  <c r="Y394" i="26"/>
  <c r="Z394" i="26" s="1"/>
  <c r="L394" i="26" s="1"/>
  <c r="AA394" i="26"/>
  <c r="Y82" i="26"/>
  <c r="AD82" i="26"/>
  <c r="Y653" i="26"/>
  <c r="Z653" i="26" s="1"/>
  <c r="L653" i="26" s="1"/>
  <c r="Y840" i="26"/>
  <c r="Z840" i="26" s="1"/>
  <c r="L840" i="26" s="1"/>
  <c r="AC840" i="26"/>
  <c r="Y434" i="26"/>
  <c r="Z434" i="26" s="1"/>
  <c r="L434" i="26" s="1"/>
  <c r="AC434" i="26"/>
  <c r="Z754" i="26"/>
  <c r="L754" i="26" s="1"/>
  <c r="Y753" i="26"/>
  <c r="Z753" i="26" s="1"/>
  <c r="L753" i="26" s="1"/>
  <c r="AC753" i="26"/>
  <c r="AH73" i="26"/>
  <c r="O73" i="26" s="1"/>
  <c r="AG73" i="26"/>
  <c r="AK73" i="26"/>
  <c r="Y398" i="26"/>
  <c r="Z398" i="26" s="1"/>
  <c r="L398" i="26" s="1"/>
  <c r="Y15" i="26"/>
  <c r="Z15" i="26" s="1"/>
  <c r="L15" i="26" s="1"/>
  <c r="AA15" i="26"/>
  <c r="Y322" i="26"/>
  <c r="Z322" i="26"/>
  <c r="L322" i="26" s="1"/>
  <c r="AA322" i="26"/>
  <c r="AC322" i="26" s="1"/>
  <c r="AB322" i="26"/>
  <c r="K322" i="26" s="1"/>
  <c r="AL487" i="26"/>
  <c r="AJ487" i="26"/>
  <c r="N487" i="26" s="1"/>
  <c r="AK487" i="26"/>
  <c r="AM487" i="26"/>
  <c r="AG487" i="26"/>
  <c r="AC536" i="26"/>
  <c r="Z536" i="26"/>
  <c r="L536" i="26" s="1"/>
  <c r="AA536" i="26"/>
  <c r="AA315" i="26"/>
  <c r="AL315" i="26" s="1"/>
  <c r="Y315" i="26"/>
  <c r="Z315" i="26" s="1"/>
  <c r="L315" i="26" s="1"/>
  <c r="AH766" i="26"/>
  <c r="O766" i="26" s="1"/>
  <c r="AG766" i="26"/>
  <c r="AI766" i="26"/>
  <c r="AJ766" i="26"/>
  <c r="N766" i="26" s="1"/>
  <c r="AK766" i="26"/>
  <c r="AM766" i="26"/>
  <c r="AH333" i="26"/>
  <c r="O333" i="26" s="1"/>
  <c r="Y770" i="26"/>
  <c r="AD545" i="26"/>
  <c r="Z545" i="26"/>
  <c r="L545" i="26" s="1"/>
  <c r="AH145" i="26"/>
  <c r="O145" i="26" s="1"/>
  <c r="AM145" i="26"/>
  <c r="AH782" i="26"/>
  <c r="O782" i="26" s="1"/>
  <c r="AM782" i="26"/>
  <c r="AL178" i="26"/>
  <c r="AH178" i="26"/>
  <c r="O178" i="26" s="1"/>
  <c r="AI178" i="26"/>
  <c r="AK178" i="26"/>
  <c r="AM178" i="26"/>
  <c r="AJ836" i="26"/>
  <c r="N836" i="26" s="1"/>
  <c r="AG836" i="26"/>
  <c r="AH836" i="26" s="1"/>
  <c r="O836" i="26" s="1"/>
  <c r="Y543" i="26"/>
  <c r="Z543" i="26" s="1"/>
  <c r="L543" i="26" s="1"/>
  <c r="AL173" i="26"/>
  <c r="AG173" i="26"/>
  <c r="AH173" i="26" s="1"/>
  <c r="O173" i="26" s="1"/>
  <c r="AJ173" i="26"/>
  <c r="N173" i="26" s="1"/>
  <c r="Y648" i="26"/>
  <c r="Z648" i="26" s="1"/>
  <c r="L648" i="26" s="1"/>
  <c r="Y63" i="26"/>
  <c r="Z63" i="26" s="1"/>
  <c r="L63" i="26" s="1"/>
  <c r="AC63" i="26"/>
  <c r="AA63" i="26"/>
  <c r="AD63" i="26" s="1"/>
  <c r="AB63" i="26"/>
  <c r="K63" i="26" s="1"/>
  <c r="AC207" i="26"/>
  <c r="AI392" i="26"/>
  <c r="AG392" i="26"/>
  <c r="AH392" i="26" s="1"/>
  <c r="O392" i="26" s="1"/>
  <c r="AH83" i="26"/>
  <c r="O83" i="26" s="1"/>
  <c r="AM83" i="26"/>
  <c r="AH851" i="26"/>
  <c r="O851" i="26" s="1"/>
  <c r="AI78" i="26"/>
  <c r="AM78" i="26" s="1"/>
  <c r="AI652" i="26"/>
  <c r="AL671" i="26"/>
  <c r="AM671" i="26"/>
  <c r="AI671" i="26"/>
  <c r="Y77" i="26"/>
  <c r="Z77" i="26" s="1"/>
  <c r="L77" i="26" s="1"/>
  <c r="AA77" i="26"/>
  <c r="AB77" i="26" s="1"/>
  <c r="K77" i="26" s="1"/>
  <c r="Y174" i="26"/>
  <c r="Z174" i="26" s="1"/>
  <c r="L174" i="26" s="1"/>
  <c r="AB174" i="26"/>
  <c r="K174" i="26" s="1"/>
  <c r="AH651" i="26"/>
  <c r="O651" i="26" s="1"/>
  <c r="AM651" i="26"/>
  <c r="AI651" i="26"/>
  <c r="AJ651" i="26" s="1"/>
  <c r="N651" i="26" s="1"/>
  <c r="AB173" i="26"/>
  <c r="K173" i="26" s="1"/>
  <c r="AC73" i="26"/>
  <c r="Y73" i="26"/>
  <c r="Z73" i="26" s="1"/>
  <c r="L73" i="26" s="1"/>
  <c r="AB73" i="26"/>
  <c r="K73" i="26" s="1"/>
  <c r="AD73" i="26"/>
  <c r="Y551" i="26"/>
  <c r="Z551" i="26" s="1"/>
  <c r="L551" i="26" s="1"/>
  <c r="AA551" i="26"/>
  <c r="AL749" i="26"/>
  <c r="AJ749" i="26"/>
  <c r="N749" i="26" s="1"/>
  <c r="AK749" i="26"/>
  <c r="AM749" i="26"/>
  <c r="AG749" i="26"/>
  <c r="AH749" i="26" s="1"/>
  <c r="O749" i="26" s="1"/>
  <c r="Y103" i="26"/>
  <c r="Z103" i="26" s="1"/>
  <c r="L103" i="26" s="1"/>
  <c r="AA103" i="26"/>
  <c r="AD103" i="26" s="1"/>
  <c r="AH41" i="26"/>
  <c r="O41" i="26" s="1"/>
  <c r="AL41" i="26"/>
  <c r="AM41" i="26"/>
  <c r="AI41" i="26"/>
  <c r="AJ41" i="26"/>
  <c r="N41" i="26" s="1"/>
  <c r="AK41" i="26"/>
  <c r="Z796" i="26"/>
  <c r="L796" i="26" s="1"/>
  <c r="AA796" i="26"/>
  <c r="AD796" i="26" s="1"/>
  <c r="Z822" i="26"/>
  <c r="L822" i="26" s="1"/>
  <c r="AA822" i="26"/>
  <c r="AB822" i="26" s="1"/>
  <c r="K822" i="26" s="1"/>
  <c r="Y317" i="26"/>
  <c r="Z317" i="26" s="1"/>
  <c r="L317" i="26" s="1"/>
  <c r="AB317" i="26"/>
  <c r="K317" i="26" s="1"/>
  <c r="AL171" i="26"/>
  <c r="AI171" i="26"/>
  <c r="AK171" i="26"/>
  <c r="AM171" i="26"/>
  <c r="AG171" i="26"/>
  <c r="AJ171" i="26"/>
  <c r="N171" i="26" s="1"/>
  <c r="AD492" i="26"/>
  <c r="AK335" i="26"/>
  <c r="Y84" i="26"/>
  <c r="Z84" i="26" s="1"/>
  <c r="L84" i="26" s="1"/>
  <c r="AD84" i="26"/>
  <c r="AD83" i="26"/>
  <c r="AL770" i="26"/>
  <c r="Y709" i="26"/>
  <c r="AD709" i="26"/>
  <c r="AD851" i="26"/>
  <c r="AL545" i="26"/>
  <c r="AI147" i="26"/>
  <c r="AL147" i="26"/>
  <c r="Y558" i="26"/>
  <c r="Z558" i="26" s="1"/>
  <c r="L558" i="26" s="1"/>
  <c r="Y839" i="26"/>
  <c r="Z839" i="26" s="1"/>
  <c r="L839" i="26" s="1"/>
  <c r="AD839" i="26"/>
  <c r="Y104" i="26"/>
  <c r="AD104" i="26"/>
  <c r="AM838" i="26"/>
  <c r="AH805" i="26"/>
  <c r="O805" i="26" s="1"/>
  <c r="AG805" i="26"/>
  <c r="Y804" i="26"/>
  <c r="AA804" i="26"/>
  <c r="AB804" i="26"/>
  <c r="K804" i="26" s="1"/>
  <c r="AC804" i="26"/>
  <c r="AD804" i="26"/>
  <c r="AC152" i="26"/>
  <c r="Y152" i="26"/>
  <c r="Z152" i="26" s="1"/>
  <c r="L152" i="26" s="1"/>
  <c r="AB152" i="26"/>
  <c r="K152" i="26" s="1"/>
  <c r="AD152" i="26"/>
  <c r="AI317" i="26"/>
  <c r="AJ317" i="26" s="1"/>
  <c r="N317" i="26" s="1"/>
  <c r="AH431" i="26"/>
  <c r="O431" i="26" s="1"/>
  <c r="AK431" i="26"/>
  <c r="AL431" i="26"/>
  <c r="AM431" i="26"/>
  <c r="AG789" i="26"/>
  <c r="AH789" i="26"/>
  <c r="O789" i="26" s="1"/>
  <c r="AI789" i="26"/>
  <c r="AM789" i="26"/>
  <c r="Y56" i="26"/>
  <c r="AB56" i="26"/>
  <c r="K56" i="26" s="1"/>
  <c r="AC56" i="26"/>
  <c r="AD56" i="26"/>
  <c r="Y831" i="26"/>
  <c r="Z831" i="26" s="1"/>
  <c r="L831" i="26" s="1"/>
  <c r="AA531" i="26"/>
  <c r="AD531" i="26" s="1"/>
  <c r="AC531" i="26"/>
  <c r="Y531" i="26"/>
  <c r="Z531" i="26" s="1"/>
  <c r="L531" i="26" s="1"/>
  <c r="Y51" i="26"/>
  <c r="Z51" i="26" s="1"/>
  <c r="L51" i="26" s="1"/>
  <c r="AA51" i="26"/>
  <c r="AI327" i="26"/>
  <c r="AJ327" i="26" s="1"/>
  <c r="N327" i="26" s="1"/>
  <c r="AI753" i="26"/>
  <c r="AL753" i="26" s="1"/>
  <c r="AI76" i="26"/>
  <c r="AJ791" i="26"/>
  <c r="N791" i="26" s="1"/>
  <c r="Y325" i="26"/>
  <c r="Z325" i="26" s="1"/>
  <c r="L325" i="26" s="1"/>
  <c r="AM474" i="26"/>
  <c r="AI432" i="26"/>
  <c r="AL432" i="26" s="1"/>
  <c r="AK542" i="26"/>
  <c r="AB541" i="26"/>
  <c r="K541" i="26" s="1"/>
  <c r="Y173" i="26"/>
  <c r="Z173" i="26" s="1"/>
  <c r="L173" i="26" s="1"/>
  <c r="AM72" i="26"/>
  <c r="AC72" i="26"/>
  <c r="AI324" i="26"/>
  <c r="AB404" i="26"/>
  <c r="K404" i="26" s="1"/>
  <c r="Y491" i="26"/>
  <c r="Z491" i="26" s="1"/>
  <c r="L491" i="26" s="1"/>
  <c r="AD143" i="26"/>
  <c r="AM136" i="26"/>
  <c r="AI852" i="26"/>
  <c r="Y65" i="26"/>
  <c r="AC65" i="26"/>
  <c r="AH62" i="26"/>
  <c r="O62" i="26" s="1"/>
  <c r="AI62" i="26"/>
  <c r="Y207" i="26"/>
  <c r="Z207" i="26" s="1"/>
  <c r="L207" i="26" s="1"/>
  <c r="AB401" i="26"/>
  <c r="K401" i="26" s="1"/>
  <c r="AH538" i="26"/>
  <c r="O538" i="26" s="1"/>
  <c r="AI538" i="26"/>
  <c r="AM538" i="26"/>
  <c r="Y646" i="26"/>
  <c r="Z646" i="26" s="1"/>
  <c r="L646" i="26" s="1"/>
  <c r="AB646" i="26"/>
  <c r="K646" i="26" s="1"/>
  <c r="AI747" i="26"/>
  <c r="AK747" i="26" s="1"/>
  <c r="AH784" i="26"/>
  <c r="O784" i="26" s="1"/>
  <c r="AK784" i="26"/>
  <c r="AL784" i="26"/>
  <c r="AM784" i="26"/>
  <c r="AG746" i="26"/>
  <c r="AH746" i="26"/>
  <c r="O746" i="26" s="1"/>
  <c r="AI746" i="26"/>
  <c r="AM746" i="26"/>
  <c r="Y319" i="26"/>
  <c r="Z319" i="26" s="1"/>
  <c r="L319" i="26" s="1"/>
  <c r="AB319" i="26"/>
  <c r="K319" i="26" s="1"/>
  <c r="AL644" i="26"/>
  <c r="AI644" i="26"/>
  <c r="AH60" i="26"/>
  <c r="O60" i="26" s="1"/>
  <c r="AG59" i="26"/>
  <c r="AH59" i="26"/>
  <c r="O59" i="26" s="1"/>
  <c r="AI59" i="26"/>
  <c r="AM59" i="26"/>
  <c r="Y641" i="26"/>
  <c r="Z641" i="26" s="1"/>
  <c r="L641" i="26" s="1"/>
  <c r="AB641" i="26"/>
  <c r="K641" i="26" s="1"/>
  <c r="AL821" i="26"/>
  <c r="AI821" i="26"/>
  <c r="AH490" i="26"/>
  <c r="O490" i="26" s="1"/>
  <c r="AG265" i="26"/>
  <c r="AH265" i="26" s="1"/>
  <c r="O265" i="26" s="1"/>
  <c r="AI265" i="26"/>
  <c r="AK265" i="26" s="1"/>
  <c r="AM265" i="26"/>
  <c r="AK533" i="26"/>
  <c r="AK532" i="26"/>
  <c r="AL532" i="26"/>
  <c r="AH532" i="26"/>
  <c r="O532" i="26" s="1"/>
  <c r="AJ532" i="26"/>
  <c r="N532" i="26" s="1"/>
  <c r="AL426" i="26"/>
  <c r="AG426" i="26"/>
  <c r="AH426" i="26" s="1"/>
  <c r="O426" i="26" s="1"/>
  <c r="AI426" i="26"/>
  <c r="AJ426" i="26" s="1"/>
  <c r="N426" i="26" s="1"/>
  <c r="AC687" i="26"/>
  <c r="AB687" i="26"/>
  <c r="K687" i="26" s="1"/>
  <c r="AD687" i="26"/>
  <c r="Y687" i="26"/>
  <c r="AA687" i="26"/>
  <c r="Y700" i="26"/>
  <c r="Z700" i="26" s="1"/>
  <c r="L700" i="26" s="1"/>
  <c r="AA700" i="26"/>
  <c r="AJ474" i="26"/>
  <c r="N474" i="26" s="1"/>
  <c r="AH177" i="26"/>
  <c r="O177" i="26" s="1"/>
  <c r="AL177" i="26"/>
  <c r="AL176" i="26"/>
  <c r="AA735" i="26"/>
  <c r="AD735" i="26" s="1"/>
  <c r="AJ72" i="26"/>
  <c r="N72" i="26" s="1"/>
  <c r="AH649" i="26"/>
  <c r="O649" i="26" s="1"/>
  <c r="AL750" i="26"/>
  <c r="AB749" i="26"/>
  <c r="K749" i="26" s="1"/>
  <c r="AA323" i="26"/>
  <c r="AC323" i="26" s="1"/>
  <c r="AM321" i="26"/>
  <c r="AJ136" i="26"/>
  <c r="N136" i="26" s="1"/>
  <c r="AH70" i="26"/>
  <c r="O70" i="26" s="1"/>
  <c r="AL70" i="26"/>
  <c r="AB487" i="26"/>
  <c r="K487" i="26" s="1"/>
  <c r="AA67" i="26"/>
  <c r="AC67" i="26" s="1"/>
  <c r="AG14" i="26"/>
  <c r="AH14" i="26" s="1"/>
  <c r="O14" i="26" s="1"/>
  <c r="AA62" i="26"/>
  <c r="AK142" i="26"/>
  <c r="Y41" i="26"/>
  <c r="Z41" i="26"/>
  <c r="L41" i="26" s="1"/>
  <c r="AD41" i="26"/>
  <c r="AL647" i="26"/>
  <c r="AI647" i="26"/>
  <c r="Y747" i="26"/>
  <c r="Z747" i="26" s="1"/>
  <c r="L747" i="26" s="1"/>
  <c r="AB747" i="26"/>
  <c r="K747" i="26" s="1"/>
  <c r="AC747" i="26"/>
  <c r="AD747" i="26"/>
  <c r="AI734" i="26"/>
  <c r="AJ734" i="26" s="1"/>
  <c r="N734" i="26" s="1"/>
  <c r="AH153" i="26"/>
  <c r="O153" i="26" s="1"/>
  <c r="AK153" i="26"/>
  <c r="AL153" i="26"/>
  <c r="AM153" i="26"/>
  <c r="AG12" i="26"/>
  <c r="AH12" i="26"/>
  <c r="O12" i="26" s="1"/>
  <c r="AI12" i="26"/>
  <c r="AM12" i="26"/>
  <c r="AJ763" i="26"/>
  <c r="N763" i="26" s="1"/>
  <c r="AJ835" i="26"/>
  <c r="N835" i="26" s="1"/>
  <c r="AL320" i="26"/>
  <c r="Y644" i="26"/>
  <c r="Z644" i="26" s="1"/>
  <c r="L644" i="26" s="1"/>
  <c r="AB644" i="26"/>
  <c r="K644" i="26" s="1"/>
  <c r="AC644" i="26"/>
  <c r="AD644" i="26"/>
  <c r="AL643" i="26"/>
  <c r="AI643" i="26"/>
  <c r="AH642" i="26"/>
  <c r="O642" i="26" s="1"/>
  <c r="AK642" i="26"/>
  <c r="AL642" i="26"/>
  <c r="AM642" i="26"/>
  <c r="AG535" i="26"/>
  <c r="AH535" i="26"/>
  <c r="O535" i="26" s="1"/>
  <c r="AI535" i="26"/>
  <c r="AM535" i="26"/>
  <c r="AJ131" i="26"/>
  <c r="N131" i="26" s="1"/>
  <c r="Y821" i="26"/>
  <c r="Z821" i="26" s="1"/>
  <c r="L821" i="26" s="1"/>
  <c r="AL58" i="26"/>
  <c r="AI58" i="26"/>
  <c r="AH640" i="26"/>
  <c r="O640" i="26" s="1"/>
  <c r="AK640" i="26"/>
  <c r="AL640" i="26"/>
  <c r="AM640" i="26"/>
  <c r="AG554" i="26"/>
  <c r="AH554" i="26"/>
  <c r="O554" i="26" s="1"/>
  <c r="AI554" i="26"/>
  <c r="AM554" i="26"/>
  <c r="AJ850" i="26"/>
  <c r="N850" i="26" s="1"/>
  <c r="AJ790" i="26"/>
  <c r="N790" i="26" s="1"/>
  <c r="AC789" i="26"/>
  <c r="Z789" i="26"/>
  <c r="L789" i="26" s="1"/>
  <c r="AA637" i="26"/>
  <c r="AB637" i="26" s="1"/>
  <c r="K637" i="26" s="1"/>
  <c r="AH745" i="26"/>
  <c r="O745" i="26" s="1"/>
  <c r="AI745" i="26"/>
  <c r="AK745" i="26"/>
  <c r="AL745" i="26"/>
  <c r="AM745" i="26"/>
  <c r="AG745" i="26"/>
  <c r="AI206" i="26"/>
  <c r="AG206" i="26"/>
  <c r="AH206" i="26" s="1"/>
  <c r="O206" i="26" s="1"/>
  <c r="AL391" i="26"/>
  <c r="AJ391" i="26"/>
  <c r="N391" i="26" s="1"/>
  <c r="AM391" i="26"/>
  <c r="AH391" i="26"/>
  <c r="O391" i="26" s="1"/>
  <c r="AK391" i="26"/>
  <c r="Y762" i="26"/>
  <c r="Z762" i="26" s="1"/>
  <c r="L762" i="26" s="1"/>
  <c r="AA762" i="26"/>
  <c r="AB762" i="26" s="1"/>
  <c r="K762" i="26" s="1"/>
  <c r="AJ525" i="26"/>
  <c r="N525" i="26" s="1"/>
  <c r="AL525" i="26"/>
  <c r="AG525" i="26"/>
  <c r="AH525" i="26"/>
  <c r="O525" i="26" s="1"/>
  <c r="AK525" i="26"/>
  <c r="AM525" i="26"/>
  <c r="AI525" i="26"/>
  <c r="Y402" i="26"/>
  <c r="Z402" i="26" s="1"/>
  <c r="L402" i="26" s="1"/>
  <c r="AC401" i="26"/>
  <c r="Y171" i="26"/>
  <c r="Z171" i="26" s="1"/>
  <c r="L171" i="26" s="1"/>
  <c r="AB171" i="26"/>
  <c r="K171" i="26" s="1"/>
  <c r="AC171" i="26"/>
  <c r="AD171" i="26"/>
  <c r="AL533" i="26"/>
  <c r="AI533" i="26"/>
  <c r="AH820" i="26"/>
  <c r="O820" i="26" s="1"/>
  <c r="AK820" i="26"/>
  <c r="AL820" i="26"/>
  <c r="AM820" i="26"/>
  <c r="AG57" i="26"/>
  <c r="AH57" i="26" s="1"/>
  <c r="O57" i="26" s="1"/>
  <c r="AI57" i="26"/>
  <c r="AJ473" i="26"/>
  <c r="N473" i="26" s="1"/>
  <c r="AL783" i="26"/>
  <c r="AM783" i="26"/>
  <c r="AI783" i="26"/>
  <c r="AK783" i="26"/>
  <c r="AG638" i="26"/>
  <c r="AH638" i="26"/>
  <c r="O638" i="26" s="1"/>
  <c r="AI638" i="26"/>
  <c r="AM638" i="26"/>
  <c r="AC766" i="26"/>
  <c r="AD766" i="26"/>
  <c r="Z766" i="26"/>
  <c r="L766" i="26" s="1"/>
  <c r="AB766" i="26"/>
  <c r="K766" i="26" s="1"/>
  <c r="AH708" i="26"/>
  <c r="O708" i="26" s="1"/>
  <c r="AI708" i="26"/>
  <c r="AG708" i="26"/>
  <c r="AJ708" i="26"/>
  <c r="N708" i="26" s="1"/>
  <c r="AL708" i="26"/>
  <c r="Y630" i="26"/>
  <c r="Z630" i="26" s="1"/>
  <c r="L630" i="26" s="1"/>
  <c r="AA630" i="26"/>
  <c r="AB630" i="26" s="1"/>
  <c r="K630" i="26" s="1"/>
  <c r="AJ556" i="26"/>
  <c r="N556" i="26" s="1"/>
  <c r="AA752" i="26"/>
  <c r="AG474" i="26"/>
  <c r="AH474" i="26" s="1"/>
  <c r="O474" i="26" s="1"/>
  <c r="AJ176" i="26"/>
  <c r="N176" i="26" s="1"/>
  <c r="AH175" i="26"/>
  <c r="O175" i="26" s="1"/>
  <c r="AL175" i="26"/>
  <c r="Y735" i="26"/>
  <c r="Z735" i="26" s="1"/>
  <c r="L735" i="26" s="1"/>
  <c r="AK541" i="26"/>
  <c r="AA651" i="26"/>
  <c r="AB651" i="26" s="1"/>
  <c r="K651" i="26" s="1"/>
  <c r="AJ551" i="26"/>
  <c r="N551" i="26" s="1"/>
  <c r="AG72" i="26"/>
  <c r="AH72" i="26" s="1"/>
  <c r="O72" i="26" s="1"/>
  <c r="AJ750" i="26"/>
  <c r="N750" i="26" s="1"/>
  <c r="AH804" i="26"/>
  <c r="O804" i="26" s="1"/>
  <c r="AL804" i="26"/>
  <c r="AK404" i="26"/>
  <c r="AA765" i="26"/>
  <c r="AD765" i="26" s="1"/>
  <c r="AJ321" i="26"/>
  <c r="N321" i="26" s="1"/>
  <c r="AG136" i="26"/>
  <c r="AH103" i="26"/>
  <c r="O103" i="26" s="1"/>
  <c r="AL103" i="26"/>
  <c r="AB852" i="26"/>
  <c r="K852" i="26" s="1"/>
  <c r="Y67" i="26"/>
  <c r="Z67" i="26" s="1"/>
  <c r="L67" i="26" s="1"/>
  <c r="AA819" i="26"/>
  <c r="AB819" i="26" s="1"/>
  <c r="K819" i="26" s="1"/>
  <c r="AA172" i="26"/>
  <c r="Y62" i="26"/>
  <c r="AH539" i="26"/>
  <c r="O539" i="26" s="1"/>
  <c r="AL539" i="26"/>
  <c r="AM539" i="26"/>
  <c r="AK42" i="26"/>
  <c r="AC538" i="26"/>
  <c r="Z538" i="26"/>
  <c r="L538" i="26" s="1"/>
  <c r="AH13" i="26"/>
  <c r="O13" i="26" s="1"/>
  <c r="AL13" i="26"/>
  <c r="AM13" i="26"/>
  <c r="Z746" i="26"/>
  <c r="L746" i="26" s="1"/>
  <c r="AB12" i="26"/>
  <c r="K12" i="26" s="1"/>
  <c r="AK319" i="26"/>
  <c r="Z59" i="26"/>
  <c r="L59" i="26" s="1"/>
  <c r="AB535" i="26"/>
  <c r="K535" i="26" s="1"/>
  <c r="AK641" i="26"/>
  <c r="AC265" i="26"/>
  <c r="AH253" i="26"/>
  <c r="O253" i="26" s="1"/>
  <c r="AI253" i="26"/>
  <c r="AK253" i="26"/>
  <c r="AL253" i="26"/>
  <c r="AM253" i="26"/>
  <c r="AG253" i="26"/>
  <c r="AG395" i="26"/>
  <c r="AH395" i="26" s="1"/>
  <c r="O395" i="26" s="1"/>
  <c r="AI395" i="26"/>
  <c r="Y849" i="26"/>
  <c r="Z849" i="26" s="1"/>
  <c r="L849" i="26" s="1"/>
  <c r="AA849" i="26"/>
  <c r="AC849" i="26" s="1"/>
  <c r="AK262" i="26"/>
  <c r="AG100" i="26"/>
  <c r="AI100" i="26"/>
  <c r="AL100" i="26" s="1"/>
  <c r="AK100" i="26"/>
  <c r="AH100" i="26"/>
  <c r="O100" i="26" s="1"/>
  <c r="AL527" i="26"/>
  <c r="AI527" i="26"/>
  <c r="AK527" i="26"/>
  <c r="AM527" i="26"/>
  <c r="AG527" i="26"/>
  <c r="AJ527" i="26"/>
  <c r="N527" i="26" s="1"/>
  <c r="AD810" i="26"/>
  <c r="Y810" i="26"/>
  <c r="AA810" i="26"/>
  <c r="AB810" i="26"/>
  <c r="K810" i="26" s="1"/>
  <c r="AC810" i="26"/>
  <c r="Z810" i="26"/>
  <c r="L810" i="26" s="1"/>
  <c r="Y836" i="26"/>
  <c r="Z836" i="26" s="1"/>
  <c r="L836" i="26" s="1"/>
  <c r="Y749" i="26"/>
  <c r="Z749" i="26" s="1"/>
  <c r="L749" i="26" s="1"/>
  <c r="AC749" i="26"/>
  <c r="Y487" i="26"/>
  <c r="Z487" i="26" s="1"/>
  <c r="L487" i="26" s="1"/>
  <c r="AH142" i="26"/>
  <c r="O142" i="26" s="1"/>
  <c r="AI142" i="26"/>
  <c r="AJ142" i="26" s="1"/>
  <c r="N142" i="26" s="1"/>
  <c r="AI537" i="26"/>
  <c r="Y734" i="26"/>
  <c r="Z734" i="26" s="1"/>
  <c r="L734" i="26" s="1"/>
  <c r="AB734" i="26"/>
  <c r="K734" i="26" s="1"/>
  <c r="AL763" i="26"/>
  <c r="AI763" i="26"/>
  <c r="AH835" i="26"/>
  <c r="O835" i="26" s="1"/>
  <c r="AK835" i="26"/>
  <c r="AL835" i="26"/>
  <c r="AM835" i="26"/>
  <c r="AG320" i="26"/>
  <c r="AH320" i="26"/>
  <c r="O320" i="26" s="1"/>
  <c r="AI320" i="26"/>
  <c r="AM320" i="26"/>
  <c r="Y643" i="26"/>
  <c r="Z643" i="26" s="1"/>
  <c r="L643" i="26" s="1"/>
  <c r="AB643" i="26"/>
  <c r="K643" i="26" s="1"/>
  <c r="AC643" i="26"/>
  <c r="AD643" i="26"/>
  <c r="AI396" i="26"/>
  <c r="AJ396" i="26" s="1"/>
  <c r="N396" i="26" s="1"/>
  <c r="AH131" i="26"/>
  <c r="O131" i="26" s="1"/>
  <c r="AK131" i="26"/>
  <c r="AL131" i="26"/>
  <c r="AM131" i="26"/>
  <c r="AG400" i="26"/>
  <c r="AH400" i="26" s="1"/>
  <c r="O400" i="26" s="1"/>
  <c r="AI400" i="26"/>
  <c r="Y58" i="26"/>
  <c r="Z58" i="26" s="1"/>
  <c r="L58" i="26" s="1"/>
  <c r="AB58" i="26"/>
  <c r="K58" i="26" s="1"/>
  <c r="AC58" i="26"/>
  <c r="AD58" i="26"/>
  <c r="AL850" i="26"/>
  <c r="AI850" i="26"/>
  <c r="AH790" i="26"/>
  <c r="O790" i="26" s="1"/>
  <c r="AK790" i="26"/>
  <c r="AL790" i="26"/>
  <c r="AM790" i="26"/>
  <c r="AH473" i="26"/>
  <c r="O473" i="26" s="1"/>
  <c r="AI473" i="26"/>
  <c r="AK473" i="26"/>
  <c r="AL473" i="26"/>
  <c r="AM473" i="26"/>
  <c r="Y638" i="26"/>
  <c r="Z638" i="26" s="1"/>
  <c r="L638" i="26" s="1"/>
  <c r="AA638" i="26"/>
  <c r="AB638" i="26" s="1"/>
  <c r="K638" i="26" s="1"/>
  <c r="AI262" i="26"/>
  <c r="AD72" i="26"/>
  <c r="AA649" i="26"/>
  <c r="AG750" i="26"/>
  <c r="AH750" i="26" s="1"/>
  <c r="O750" i="26" s="1"/>
  <c r="AH648" i="26"/>
  <c r="O648" i="26" s="1"/>
  <c r="AL648" i="26"/>
  <c r="AL323" i="26"/>
  <c r="AI404" i="26"/>
  <c r="Y765" i="26"/>
  <c r="Z765" i="26" s="1"/>
  <c r="L765" i="26" s="1"/>
  <c r="AH321" i="26"/>
  <c r="O321" i="26" s="1"/>
  <c r="AD136" i="26"/>
  <c r="AA70" i="26"/>
  <c r="AC70" i="26" s="1"/>
  <c r="AH68" i="26"/>
  <c r="O68" i="26" s="1"/>
  <c r="AL68" i="26"/>
  <c r="AL67" i="26"/>
  <c r="AI66" i="26"/>
  <c r="AH403" i="26"/>
  <c r="O403" i="26" s="1"/>
  <c r="Y172" i="26"/>
  <c r="Z172" i="26" s="1"/>
  <c r="L172" i="26" s="1"/>
  <c r="AI97" i="26"/>
  <c r="AJ97" i="26" s="1"/>
  <c r="N97" i="26" s="1"/>
  <c r="AM62" i="26"/>
  <c r="AH207" i="26"/>
  <c r="O207" i="26" s="1"/>
  <c r="AL207" i="26"/>
  <c r="AM207" i="26"/>
  <c r="Y397" i="26"/>
  <c r="Z397" i="26" s="1"/>
  <c r="L397" i="26" s="1"/>
  <c r="Y647" i="26"/>
  <c r="Z647" i="26" s="1"/>
  <c r="L647" i="26" s="1"/>
  <c r="AC647" i="26"/>
  <c r="AD647" i="26"/>
  <c r="AB13" i="26"/>
  <c r="K13" i="26" s="1"/>
  <c r="AI645" i="26"/>
  <c r="AJ645" i="26" s="1"/>
  <c r="N645" i="26" s="1"/>
  <c r="AK536" i="26"/>
  <c r="AA763" i="26"/>
  <c r="AB763" i="26" s="1"/>
  <c r="K763" i="26" s="1"/>
  <c r="AH319" i="26"/>
  <c r="O319" i="26" s="1"/>
  <c r="AI318" i="26"/>
  <c r="AM644" i="26"/>
  <c r="AA396" i="26"/>
  <c r="AH641" i="26"/>
  <c r="O641" i="26" s="1"/>
  <c r="AI132" i="26"/>
  <c r="AK822" i="26"/>
  <c r="AM821" i="26"/>
  <c r="AA850" i="26"/>
  <c r="AG534" i="26"/>
  <c r="AH534" i="26"/>
  <c r="O534" i="26" s="1"/>
  <c r="AI534" i="26"/>
  <c r="AM534" i="26"/>
  <c r="AJ431" i="26"/>
  <c r="N431" i="26" s="1"/>
  <c r="AL789" i="26"/>
  <c r="Y533" i="26"/>
  <c r="AB533" i="26"/>
  <c r="K533" i="26" s="1"/>
  <c r="AC533" i="26"/>
  <c r="AD533" i="26"/>
  <c r="AA57" i="26"/>
  <c r="AD57" i="26" s="1"/>
  <c r="AL56" i="26"/>
  <c r="AI56" i="26"/>
  <c r="AG170" i="26"/>
  <c r="AH170" i="26"/>
  <c r="O170" i="26" s="1"/>
  <c r="AI170" i="26"/>
  <c r="AM170" i="26" s="1"/>
  <c r="AL314" i="26"/>
  <c r="AM314" i="26"/>
  <c r="AI314" i="26"/>
  <c r="AK314" i="26"/>
  <c r="AJ393" i="26"/>
  <c r="N393" i="26" s="1"/>
  <c r="AG530" i="26"/>
  <c r="AL530" i="26"/>
  <c r="AI530" i="26"/>
  <c r="AJ530" i="26"/>
  <c r="N530" i="26" s="1"/>
  <c r="AM530" i="26"/>
  <c r="AH530" i="26"/>
  <c r="O530" i="26" s="1"/>
  <c r="AD267" i="26"/>
  <c r="AM327" i="26"/>
  <c r="AG405" i="26"/>
  <c r="AH405" i="26" s="1"/>
  <c r="O405" i="26" s="1"/>
  <c r="Z177" i="26"/>
  <c r="L177" i="26" s="1"/>
  <c r="Y432" i="26"/>
  <c r="Z432" i="26" s="1"/>
  <c r="L432" i="26" s="1"/>
  <c r="AG551" i="26"/>
  <c r="AH551" i="26" s="1"/>
  <c r="O551" i="26" s="1"/>
  <c r="Z649" i="26"/>
  <c r="L649" i="26" s="1"/>
  <c r="Y324" i="26"/>
  <c r="Z324" i="26" s="1"/>
  <c r="L324" i="26" s="1"/>
  <c r="AG321" i="26"/>
  <c r="Z70" i="26"/>
  <c r="L70" i="26" s="1"/>
  <c r="AH69" i="26"/>
  <c r="O69" i="26" s="1"/>
  <c r="Y852" i="26"/>
  <c r="Z852" i="26" s="1"/>
  <c r="L852" i="26" s="1"/>
  <c r="AC12" i="26"/>
  <c r="Z12" i="26"/>
  <c r="L12" i="26" s="1"/>
  <c r="AC535" i="26"/>
  <c r="AI431" i="26"/>
  <c r="AK789" i="26"/>
  <c r="AA56" i="26"/>
  <c r="AL831" i="26"/>
  <c r="AM831" i="26"/>
  <c r="AI831" i="26"/>
  <c r="AJ831" i="26" s="1"/>
  <c r="N831" i="26" s="1"/>
  <c r="AG315" i="26"/>
  <c r="AH315" i="26"/>
  <c r="O315" i="26" s="1"/>
  <c r="AI315" i="26"/>
  <c r="AJ315" i="26" s="1"/>
  <c r="N315" i="26" s="1"/>
  <c r="Z395" i="26"/>
  <c r="L395" i="26" s="1"/>
  <c r="AM262" i="26"/>
  <c r="AH262" i="26"/>
  <c r="O262" i="26" s="1"/>
  <c r="AJ262" i="26"/>
  <c r="N262" i="26" s="1"/>
  <c r="AL262" i="26"/>
  <c r="AG54" i="26"/>
  <c r="AH54" i="26" s="1"/>
  <c r="O54" i="26" s="1"/>
  <c r="AI54" i="26"/>
  <c r="AK54" i="26" s="1"/>
  <c r="AH74" i="26"/>
  <c r="O74" i="26" s="1"/>
  <c r="AH541" i="26"/>
  <c r="O541" i="26" s="1"/>
  <c r="AL541" i="26"/>
  <c r="AH404" i="26"/>
  <c r="O404" i="26" s="1"/>
  <c r="AL404" i="26"/>
  <c r="AH66" i="26"/>
  <c r="O66" i="26" s="1"/>
  <c r="AH97" i="26"/>
  <c r="O97" i="26" s="1"/>
  <c r="Y61" i="26"/>
  <c r="Z61" i="26" s="1"/>
  <c r="L61" i="26" s="1"/>
  <c r="AC61" i="26"/>
  <c r="AD61" i="26"/>
  <c r="Y539" i="26"/>
  <c r="Z539" i="26" s="1"/>
  <c r="L539" i="26" s="1"/>
  <c r="AL42" i="26"/>
  <c r="AI42" i="26"/>
  <c r="Y13" i="26"/>
  <c r="Z13" i="26"/>
  <c r="L13" i="26" s="1"/>
  <c r="AD13" i="26"/>
  <c r="AI646" i="26"/>
  <c r="AJ646" i="26" s="1"/>
  <c r="N646" i="26" s="1"/>
  <c r="AG536" i="26"/>
  <c r="AH536" i="26"/>
  <c r="O536" i="26" s="1"/>
  <c r="AI536" i="26"/>
  <c r="AM536" i="26"/>
  <c r="Y763" i="26"/>
  <c r="Z763" i="26" s="1"/>
  <c r="L763" i="26" s="1"/>
  <c r="AL319" i="26"/>
  <c r="AI319" i="26"/>
  <c r="AH318" i="26"/>
  <c r="O318" i="26" s="1"/>
  <c r="AK318" i="26"/>
  <c r="AL318" i="26"/>
  <c r="AM318" i="26"/>
  <c r="AG796" i="26"/>
  <c r="AH796" i="26"/>
  <c r="O796" i="26" s="1"/>
  <c r="AI796" i="26"/>
  <c r="AJ796" i="26" s="1"/>
  <c r="N796" i="26" s="1"/>
  <c r="Y396" i="26"/>
  <c r="Z396" i="26" s="1"/>
  <c r="L396" i="26" s="1"/>
  <c r="AL641" i="26"/>
  <c r="AI641" i="26"/>
  <c r="AH132" i="26"/>
  <c r="O132" i="26" s="1"/>
  <c r="AK132" i="26"/>
  <c r="AL132" i="26"/>
  <c r="AM132" i="26"/>
  <c r="AG822" i="26"/>
  <c r="AH822" i="26"/>
  <c r="O822" i="26" s="1"/>
  <c r="AI822" i="26"/>
  <c r="AM822" i="26"/>
  <c r="Y850" i="26"/>
  <c r="AB850" i="26"/>
  <c r="K850" i="26" s="1"/>
  <c r="AC850" i="26"/>
  <c r="AD850" i="26"/>
  <c r="AG317" i="26"/>
  <c r="AH317" i="26" s="1"/>
  <c r="O317" i="26" s="1"/>
  <c r="AG431" i="26"/>
  <c r="AJ789" i="26"/>
  <c r="N789" i="26" s="1"/>
  <c r="Z57" i="26"/>
  <c r="L57" i="26" s="1"/>
  <c r="Z56" i="26"/>
  <c r="L56" i="26" s="1"/>
  <c r="AA831" i="26"/>
  <c r="AB831" i="26" s="1"/>
  <c r="K831" i="26" s="1"/>
  <c r="AH393" i="26"/>
  <c r="O393" i="26" s="1"/>
  <c r="AL393" i="26"/>
  <c r="AM393" i="26"/>
  <c r="AI393" i="26"/>
  <c r="AK393" i="26"/>
  <c r="AB531" i="26"/>
  <c r="K531" i="26" s="1"/>
  <c r="Y824" i="26"/>
  <c r="AA824" i="26"/>
  <c r="AB824" i="26"/>
  <c r="K824" i="26" s="1"/>
  <c r="AD824" i="26"/>
  <c r="Z824" i="26"/>
  <c r="L824" i="26" s="1"/>
  <c r="AL390" i="26"/>
  <c r="AJ390" i="26"/>
  <c r="N390" i="26" s="1"/>
  <c r="AK390" i="26"/>
  <c r="AH390" i="26"/>
  <c r="O390" i="26" s="1"/>
  <c r="AI390" i="26"/>
  <c r="AM390" i="26"/>
  <c r="AG390" i="26"/>
  <c r="AC267" i="26"/>
  <c r="AB267" i="26"/>
  <c r="K267" i="26" s="1"/>
  <c r="Y774" i="26"/>
  <c r="Z774" i="26" s="1"/>
  <c r="L774" i="26" s="1"/>
  <c r="AB774" i="26"/>
  <c r="K774" i="26" s="1"/>
  <c r="AD774" i="26"/>
  <c r="Y430" i="26"/>
  <c r="Z430" i="26" s="1"/>
  <c r="L430" i="26" s="1"/>
  <c r="AH633" i="26"/>
  <c r="O633" i="26" s="1"/>
  <c r="AK633" i="26"/>
  <c r="AG633" i="26"/>
  <c r="AH11" i="26"/>
  <c r="O11" i="26" s="1"/>
  <c r="AK11" i="26"/>
  <c r="AM11" i="26"/>
  <c r="AG11" i="26"/>
  <c r="AJ11" i="26"/>
  <c r="N11" i="26" s="1"/>
  <c r="Y114" i="26"/>
  <c r="Z114" i="26" s="1"/>
  <c r="L114" i="26" s="1"/>
  <c r="AA114" i="26"/>
  <c r="AB114" i="26" s="1"/>
  <c r="K114" i="26" s="1"/>
  <c r="AB26" i="26"/>
  <c r="K26" i="26" s="1"/>
  <c r="Y26" i="26"/>
  <c r="Z26" i="26" s="1"/>
  <c r="L26" i="26" s="1"/>
  <c r="AI607" i="26"/>
  <c r="AH607" i="26"/>
  <c r="O607" i="26" s="1"/>
  <c r="AK607" i="26"/>
  <c r="AM607" i="26"/>
  <c r="AG607" i="26"/>
  <c r="AL607" i="26"/>
  <c r="AJ607" i="26"/>
  <c r="N607" i="26" s="1"/>
  <c r="AG470" i="26"/>
  <c r="AH470" i="26" s="1"/>
  <c r="O470" i="26" s="1"/>
  <c r="AI470" i="26"/>
  <c r="AJ470" i="26" s="1"/>
  <c r="N470" i="26" s="1"/>
  <c r="AG620" i="26"/>
  <c r="AK620" i="26"/>
  <c r="AL620" i="26"/>
  <c r="AM620" i="26"/>
  <c r="AH620" i="26"/>
  <c r="O620" i="26" s="1"/>
  <c r="AJ620" i="26"/>
  <c r="N620" i="26" s="1"/>
  <c r="AG220" i="26"/>
  <c r="AH220" i="26" s="1"/>
  <c r="O220" i="26" s="1"/>
  <c r="AI220" i="26"/>
  <c r="AJ220" i="26" s="1"/>
  <c r="N220" i="26" s="1"/>
  <c r="AD153" i="26"/>
  <c r="AD318" i="26"/>
  <c r="AD131" i="26"/>
  <c r="AD132" i="26"/>
  <c r="AB11" i="26"/>
  <c r="K11" i="26" s="1"/>
  <c r="AD11" i="26"/>
  <c r="AG423" i="26"/>
  <c r="AI423" i="26"/>
  <c r="AK423" i="26"/>
  <c r="AJ423" i="26"/>
  <c r="N423" i="26" s="1"/>
  <c r="AM423" i="26"/>
  <c r="AA697" i="26"/>
  <c r="Y697" i="26"/>
  <c r="Z697" i="26" s="1"/>
  <c r="L697" i="26" s="1"/>
  <c r="Y470" i="26"/>
  <c r="Z470" i="26" s="1"/>
  <c r="L470" i="26" s="1"/>
  <c r="AA470" i="26"/>
  <c r="AB470" i="26" s="1"/>
  <c r="K470" i="26" s="1"/>
  <c r="AH268" i="26"/>
  <c r="O268" i="26" s="1"/>
  <c r="AG268" i="26"/>
  <c r="AI268" i="26"/>
  <c r="AJ268" i="26"/>
  <c r="N268" i="26" s="1"/>
  <c r="AK268" i="26"/>
  <c r="AM268" i="26"/>
  <c r="AL268" i="26"/>
  <c r="AA829" i="26"/>
  <c r="AD829" i="26" s="1"/>
  <c r="Y829" i="26"/>
  <c r="Z829" i="26" s="1"/>
  <c r="L829" i="26" s="1"/>
  <c r="Y631" i="26"/>
  <c r="Z631" i="26" s="1"/>
  <c r="L631" i="26" s="1"/>
  <c r="AA631" i="26"/>
  <c r="AJ50" i="26"/>
  <c r="N50" i="26" s="1"/>
  <c r="AK50" i="26"/>
  <c r="AL50" i="26"/>
  <c r="AG50" i="26"/>
  <c r="AI50" i="26"/>
  <c r="Z423" i="26"/>
  <c r="L423" i="26" s="1"/>
  <c r="AA423" i="26"/>
  <c r="AB423" i="26" s="1"/>
  <c r="K423" i="26" s="1"/>
  <c r="Z318" i="26"/>
  <c r="L318" i="26" s="1"/>
  <c r="Z642" i="26"/>
  <c r="L642" i="26" s="1"/>
  <c r="Z131" i="26"/>
  <c r="L131" i="26" s="1"/>
  <c r="Z132" i="26"/>
  <c r="L132" i="26" s="1"/>
  <c r="Z640" i="26"/>
  <c r="L640" i="26" s="1"/>
  <c r="Z790" i="26"/>
  <c r="L790" i="26" s="1"/>
  <c r="Z431" i="26"/>
  <c r="L431" i="26" s="1"/>
  <c r="Z820" i="26"/>
  <c r="L820" i="26" s="1"/>
  <c r="AD783" i="26"/>
  <c r="AM313" i="26"/>
  <c r="Y530" i="26"/>
  <c r="Z530" i="26" s="1"/>
  <c r="L530" i="26" s="1"/>
  <c r="AD262" i="26"/>
  <c r="AM529" i="26"/>
  <c r="AL389" i="26"/>
  <c r="AG389" i="26"/>
  <c r="AH389" i="26" s="1"/>
  <c r="O389" i="26" s="1"/>
  <c r="AI389" i="26"/>
  <c r="AJ389" i="26" s="1"/>
  <c r="N389" i="26" s="1"/>
  <c r="AL634" i="26"/>
  <c r="AG634" i="26"/>
  <c r="AH634" i="26"/>
  <c r="O634" i="26" s="1"/>
  <c r="AJ634" i="26"/>
  <c r="N634" i="26" s="1"/>
  <c r="AM634" i="26"/>
  <c r="AA53" i="26"/>
  <c r="AB53" i="26" s="1"/>
  <c r="K53" i="26" s="1"/>
  <c r="AL117" i="26"/>
  <c r="AH117" i="26"/>
  <c r="O117" i="26" s="1"/>
  <c r="AI117" i="26"/>
  <c r="AM117" i="26"/>
  <c r="AA808" i="26"/>
  <c r="AB808" i="26" s="1"/>
  <c r="K808" i="26" s="1"/>
  <c r="Y808" i="26"/>
  <c r="Z808" i="26" s="1"/>
  <c r="L808" i="26" s="1"/>
  <c r="AL826" i="26"/>
  <c r="AM826" i="26"/>
  <c r="AG826" i="26"/>
  <c r="AI826" i="26"/>
  <c r="AH826" i="26"/>
  <c r="O826" i="26" s="1"/>
  <c r="AJ826" i="26"/>
  <c r="N826" i="26" s="1"/>
  <c r="AG468" i="26"/>
  <c r="AH468" i="26"/>
  <c r="O468" i="26" s="1"/>
  <c r="AK468" i="26"/>
  <c r="AJ468" i="26"/>
  <c r="N468" i="26" s="1"/>
  <c r="AL468" i="26"/>
  <c r="AM468" i="26"/>
  <c r="AI468" i="26"/>
  <c r="AC783" i="26"/>
  <c r="AA532" i="26"/>
  <c r="AB532" i="26" s="1"/>
  <c r="K532" i="26" s="1"/>
  <c r="AI394" i="26"/>
  <c r="AJ394" i="26" s="1"/>
  <c r="N394" i="26" s="1"/>
  <c r="AB393" i="26"/>
  <c r="K393" i="26" s="1"/>
  <c r="AK830" i="26"/>
  <c r="AK313" i="26"/>
  <c r="AC262" i="26"/>
  <c r="AK529" i="26"/>
  <c r="AH151" i="26"/>
  <c r="O151" i="26" s="1"/>
  <c r="AJ151" i="26"/>
  <c r="N151" i="26" s="1"/>
  <c r="AK151" i="26"/>
  <c r="AM151" i="26"/>
  <c r="AB169" i="26"/>
  <c r="K169" i="26" s="1"/>
  <c r="AC169" i="26"/>
  <c r="AD169" i="26"/>
  <c r="AC429" i="26"/>
  <c r="AD429" i="26"/>
  <c r="Z429" i="26"/>
  <c r="L429" i="26" s="1"/>
  <c r="Y429" i="26"/>
  <c r="AB429" i="26"/>
  <c r="K429" i="26" s="1"/>
  <c r="AL428" i="26"/>
  <c r="AJ428" i="26"/>
  <c r="N428" i="26" s="1"/>
  <c r="AG428" i="26"/>
  <c r="AH428" i="26"/>
  <c r="O428" i="26" s="1"/>
  <c r="AI428" i="26"/>
  <c r="AK427" i="26"/>
  <c r="AI427" i="26"/>
  <c r="AL427" i="26"/>
  <c r="AM427" i="26"/>
  <c r="Y310" i="26"/>
  <c r="Z310" i="26" s="1"/>
  <c r="L310" i="26" s="1"/>
  <c r="AA310" i="26"/>
  <c r="AH471" i="26"/>
  <c r="O471" i="26" s="1"/>
  <c r="AI471" i="26"/>
  <c r="AJ471" i="26"/>
  <c r="N471" i="26" s="1"/>
  <c r="AK471" i="26"/>
  <c r="AM471" i="26"/>
  <c r="AL471" i="26"/>
  <c r="AG467" i="26"/>
  <c r="AH467" i="26"/>
  <c r="O467" i="26" s="1"/>
  <c r="AI467" i="26"/>
  <c r="AJ467" i="26"/>
  <c r="N467" i="26" s="1"/>
  <c r="AL467" i="26"/>
  <c r="AK467" i="26"/>
  <c r="AB783" i="26"/>
  <c r="K783" i="26" s="1"/>
  <c r="AB561" i="26"/>
  <c r="K561" i="26" s="1"/>
  <c r="AJ313" i="26"/>
  <c r="N313" i="26" s="1"/>
  <c r="AI267" i="26"/>
  <c r="AK267" i="26"/>
  <c r="AH774" i="26"/>
  <c r="O774" i="26" s="1"/>
  <c r="AG549" i="26"/>
  <c r="AH549" i="26" s="1"/>
  <c r="O549" i="26" s="1"/>
  <c r="AJ549" i="26"/>
  <c r="N549" i="26" s="1"/>
  <c r="AD151" i="26"/>
  <c r="AH311" i="26"/>
  <c r="O311" i="26" s="1"/>
  <c r="AM311" i="26"/>
  <c r="AJ311" i="26"/>
  <c r="N311" i="26" s="1"/>
  <c r="AG311" i="26"/>
  <c r="AK311" i="26"/>
  <c r="AL311" i="26"/>
  <c r="AL238" i="26"/>
  <c r="AM238" i="26"/>
  <c r="AI238" i="26"/>
  <c r="AK238" i="26"/>
  <c r="AG94" i="26"/>
  <c r="AH94" i="26" s="1"/>
  <c r="O94" i="26" s="1"/>
  <c r="AJ94" i="26"/>
  <c r="N94" i="26" s="1"/>
  <c r="AC471" i="26"/>
  <c r="Y471" i="26"/>
  <c r="Z471" i="26"/>
  <c r="L471" i="26" s="1"/>
  <c r="AA471" i="26"/>
  <c r="AD471" i="26"/>
  <c r="AB471" i="26"/>
  <c r="K471" i="26" s="1"/>
  <c r="Y467" i="26"/>
  <c r="Z467" i="26" s="1"/>
  <c r="L467" i="26" s="1"/>
  <c r="AA467" i="26"/>
  <c r="AB467" i="26" s="1"/>
  <c r="K467" i="26" s="1"/>
  <c r="Z625" i="26"/>
  <c r="L625" i="26" s="1"/>
  <c r="AA625" i="26"/>
  <c r="AB625" i="26" s="1"/>
  <c r="K625" i="26" s="1"/>
  <c r="AG24" i="26"/>
  <c r="AH24" i="26"/>
  <c r="O24" i="26" s="1"/>
  <c r="AK24" i="26"/>
  <c r="AI24" i="26"/>
  <c r="AJ24" i="26"/>
  <c r="N24" i="26" s="1"/>
  <c r="AL24" i="26"/>
  <c r="AM24" i="26"/>
  <c r="AK418" i="26"/>
  <c r="AL418" i="26"/>
  <c r="AG418" i="26"/>
  <c r="AI418" i="26"/>
  <c r="AJ418" i="26"/>
  <c r="N418" i="26" s="1"/>
  <c r="AM418" i="26"/>
  <c r="AH418" i="26"/>
  <c r="O418" i="26" s="1"/>
  <c r="AC55" i="26"/>
  <c r="AB55" i="26"/>
  <c r="K55" i="26" s="1"/>
  <c r="AB20" i="26"/>
  <c r="K20" i="26" s="1"/>
  <c r="Y389" i="26"/>
  <c r="Z389" i="26" s="1"/>
  <c r="L389" i="26" s="1"/>
  <c r="AD389" i="26"/>
  <c r="AB389" i="26"/>
  <c r="K389" i="26" s="1"/>
  <c r="Y95" i="26"/>
  <c r="Z95" i="26" s="1"/>
  <c r="L95" i="26" s="1"/>
  <c r="AA95" i="26"/>
  <c r="AL95" i="26" s="1"/>
  <c r="AD311" i="26"/>
  <c r="AG847" i="26"/>
  <c r="AH847" i="26" s="1"/>
  <c r="O847" i="26" s="1"/>
  <c r="AA688" i="26"/>
  <c r="AH168" i="26"/>
  <c r="O168" i="26" s="1"/>
  <c r="AI168" i="26"/>
  <c r="AJ168" i="26"/>
  <c r="N168" i="26" s="1"/>
  <c r="AK168" i="26"/>
  <c r="AG168" i="26"/>
  <c r="AL168" i="26"/>
  <c r="AM168" i="26"/>
  <c r="Z262" i="26"/>
  <c r="L262" i="26" s="1"/>
  <c r="AB262" i="26"/>
  <c r="K262" i="26" s="1"/>
  <c r="AH529" i="26"/>
  <c r="O529" i="26" s="1"/>
  <c r="AJ529" i="26"/>
  <c r="N529" i="26" s="1"/>
  <c r="AL529" i="26"/>
  <c r="Y634" i="26"/>
  <c r="Z634" i="26" s="1"/>
  <c r="L634" i="26" s="1"/>
  <c r="AB634" i="26"/>
  <c r="K634" i="26" s="1"/>
  <c r="AA549" i="26"/>
  <c r="Y549" i="26"/>
  <c r="Z549" i="26" s="1"/>
  <c r="L549" i="26" s="1"/>
  <c r="AC151" i="26"/>
  <c r="AA151" i="26"/>
  <c r="AB151" i="26"/>
  <c r="K151" i="26" s="1"/>
  <c r="Y151" i="26"/>
  <c r="AL451" i="26"/>
  <c r="AG451" i="26"/>
  <c r="AI451" i="26"/>
  <c r="AJ451" i="26" s="1"/>
  <c r="N451" i="26" s="1"/>
  <c r="AH451" i="26"/>
  <c r="O451" i="26" s="1"/>
  <c r="AK451" i="26"/>
  <c r="AA707" i="26"/>
  <c r="AB707" i="26" s="1"/>
  <c r="K707" i="26" s="1"/>
  <c r="Y707" i="26"/>
  <c r="Z707" i="26" s="1"/>
  <c r="L707" i="26" s="1"/>
  <c r="Y561" i="26"/>
  <c r="Z561" i="26" s="1"/>
  <c r="L561" i="26" s="1"/>
  <c r="AG313" i="26"/>
  <c r="Y267" i="26"/>
  <c r="Z267" i="26" s="1"/>
  <c r="L267" i="26" s="1"/>
  <c r="AA430" i="26"/>
  <c r="AB430" i="26" s="1"/>
  <c r="K430" i="26" s="1"/>
  <c r="Z528" i="26"/>
  <c r="L528" i="26" s="1"/>
  <c r="AB528" i="26"/>
  <c r="K528" i="26" s="1"/>
  <c r="AC528" i="26"/>
  <c r="AI633" i="26"/>
  <c r="AL633" i="26" s="1"/>
  <c r="AA632" i="26"/>
  <c r="Y632" i="26"/>
  <c r="Z632" i="26" s="1"/>
  <c r="L632" i="26" s="1"/>
  <c r="Y688" i="26"/>
  <c r="Z688" i="26" s="1"/>
  <c r="L688" i="26" s="1"/>
  <c r="Y168" i="26"/>
  <c r="Z168" i="26" s="1"/>
  <c r="L168" i="26" s="1"/>
  <c r="AA168" i="26"/>
  <c r="AB168" i="26" s="1"/>
  <c r="K168" i="26" s="1"/>
  <c r="AI11" i="26"/>
  <c r="AL11" i="26" s="1"/>
  <c r="AK125" i="26"/>
  <c r="AG125" i="26"/>
  <c r="AI125" i="26"/>
  <c r="AJ125" i="26"/>
  <c r="N125" i="26" s="1"/>
  <c r="AL125" i="26"/>
  <c r="AM125" i="26"/>
  <c r="AH125" i="26"/>
  <c r="O125" i="26" s="1"/>
  <c r="AI478" i="26"/>
  <c r="AM478" i="26"/>
  <c r="AH478" i="26"/>
  <c r="O478" i="26" s="1"/>
  <c r="AG478" i="26"/>
  <c r="AJ478" i="26"/>
  <c r="N478" i="26" s="1"/>
  <c r="AK478" i="26"/>
  <c r="Y802" i="26"/>
  <c r="Z802" i="26" s="1"/>
  <c r="L802" i="26" s="1"/>
  <c r="AA802" i="26"/>
  <c r="AD802" i="26" s="1"/>
  <c r="AG247" i="26"/>
  <c r="AH247" i="26" s="1"/>
  <c r="O247" i="26" s="1"/>
  <c r="AI247" i="26"/>
  <c r="AK247" i="26" s="1"/>
  <c r="AJ247" i="26"/>
  <c r="N247" i="26" s="1"/>
  <c r="AM247" i="26"/>
  <c r="AL221" i="26"/>
  <c r="AC205" i="26"/>
  <c r="AM205" i="26"/>
  <c r="Y675" i="26"/>
  <c r="Z675" i="26" s="1"/>
  <c r="L675" i="26" s="1"/>
  <c r="AA675" i="26"/>
  <c r="AL635" i="26"/>
  <c r="AC98" i="26"/>
  <c r="AB98" i="26"/>
  <c r="K98" i="26" s="1"/>
  <c r="AL55" i="26"/>
  <c r="AM53" i="26"/>
  <c r="AL52" i="26"/>
  <c r="AM52" i="26"/>
  <c r="AI52" i="26"/>
  <c r="AC117" i="26"/>
  <c r="AM808" i="26"/>
  <c r="Y94" i="26"/>
  <c r="Z94" i="26" s="1"/>
  <c r="L94" i="26" s="1"/>
  <c r="AA94" i="26"/>
  <c r="AC94" i="26" s="1"/>
  <c r="Y268" i="26"/>
  <c r="Z268" i="26" s="1"/>
  <c r="L268" i="26" s="1"/>
  <c r="AA268" i="26"/>
  <c r="AC268" i="26" s="1"/>
  <c r="Y452" i="26"/>
  <c r="Z452" i="26" s="1"/>
  <c r="L452" i="26" s="1"/>
  <c r="AA452" i="26"/>
  <c r="AD452" i="26" s="1"/>
  <c r="AB452" i="26"/>
  <c r="K452" i="26" s="1"/>
  <c r="Y627" i="26"/>
  <c r="Z627" i="26" s="1"/>
  <c r="L627" i="26" s="1"/>
  <c r="AB627" i="26"/>
  <c r="K627" i="26" s="1"/>
  <c r="Y527" i="26"/>
  <c r="Z527" i="26" s="1"/>
  <c r="L527" i="26" s="1"/>
  <c r="Y311" i="26"/>
  <c r="Z311" i="26" s="1"/>
  <c r="L311" i="26" s="1"/>
  <c r="Y811" i="26"/>
  <c r="Z811" i="26" s="1"/>
  <c r="L811" i="26" s="1"/>
  <c r="AC811" i="26"/>
  <c r="Y628" i="26"/>
  <c r="Z628" i="26" s="1"/>
  <c r="L628" i="26" s="1"/>
  <c r="AA628" i="26"/>
  <c r="AG30" i="26"/>
  <c r="AH30" i="26"/>
  <c r="O30" i="26" s="1"/>
  <c r="AI30" i="26"/>
  <c r="AJ30" i="26"/>
  <c r="N30" i="26" s="1"/>
  <c r="AK30" i="26"/>
  <c r="AM30" i="26"/>
  <c r="AG420" i="26"/>
  <c r="AH420" i="26"/>
  <c r="O420" i="26" s="1"/>
  <c r="AK420" i="26"/>
  <c r="AM420" i="26"/>
  <c r="AI420" i="26"/>
  <c r="AK261" i="26"/>
  <c r="AL261" i="26"/>
  <c r="AG261" i="26"/>
  <c r="AH261" i="26"/>
  <c r="O261" i="26" s="1"/>
  <c r="AI261" i="26"/>
  <c r="AJ261" i="26"/>
  <c r="N261" i="26" s="1"/>
  <c r="AM261" i="26"/>
  <c r="AG221" i="26"/>
  <c r="AH221" i="26"/>
  <c r="O221" i="26" s="1"/>
  <c r="AK221" i="26"/>
  <c r="AM221" i="26"/>
  <c r="AI221" i="26"/>
  <c r="AG733" i="26"/>
  <c r="AH733" i="26" s="1"/>
  <c r="O733" i="26" s="1"/>
  <c r="AI733" i="26"/>
  <c r="AJ733" i="26" s="1"/>
  <c r="N733" i="26" s="1"/>
  <c r="Y163" i="26"/>
  <c r="Z163" i="26" s="1"/>
  <c r="L163" i="26" s="1"/>
  <c r="AA163" i="26"/>
  <c r="AB163" i="26" s="1"/>
  <c r="K163" i="26" s="1"/>
  <c r="AC678" i="26"/>
  <c r="AI519" i="26"/>
  <c r="AJ519" i="26" s="1"/>
  <c r="N519" i="26" s="1"/>
  <c r="AG519" i="26"/>
  <c r="AH519" i="26" s="1"/>
  <c r="O519" i="26" s="1"/>
  <c r="AH528" i="26"/>
  <c r="O528" i="26" s="1"/>
  <c r="AI528" i="26"/>
  <c r="AJ528" i="26"/>
  <c r="N528" i="26" s="1"/>
  <c r="Z427" i="26"/>
  <c r="L427" i="26" s="1"/>
  <c r="AA427" i="26"/>
  <c r="AC427" i="26" s="1"/>
  <c r="AM141" i="26"/>
  <c r="AH141" i="26"/>
  <c r="O141" i="26" s="1"/>
  <c r="AJ141" i="26"/>
  <c r="N141" i="26" s="1"/>
  <c r="AG700" i="26"/>
  <c r="AH700" i="26" s="1"/>
  <c r="O700" i="26" s="1"/>
  <c r="AI700" i="26"/>
  <c r="Y140" i="26"/>
  <c r="Z140" i="26"/>
  <c r="L140" i="26" s="1"/>
  <c r="AB140" i="26"/>
  <c r="K140" i="26" s="1"/>
  <c r="AH454" i="26"/>
  <c r="O454" i="26" s="1"/>
  <c r="AI454" i="26"/>
  <c r="AJ454" i="26"/>
  <c r="N454" i="26" s="1"/>
  <c r="AK454" i="26"/>
  <c r="AL454" i="26"/>
  <c r="AG165" i="26"/>
  <c r="AH165" i="26"/>
  <c r="O165" i="26" s="1"/>
  <c r="AK165" i="26"/>
  <c r="AM165" i="26"/>
  <c r="AI165" i="26"/>
  <c r="AK553" i="26"/>
  <c r="AL553" i="26"/>
  <c r="AG553" i="26"/>
  <c r="AH553" i="26"/>
  <c r="O553" i="26" s="1"/>
  <c r="AI553" i="26"/>
  <c r="AJ553" i="26"/>
  <c r="N553" i="26" s="1"/>
  <c r="AM553" i="26"/>
  <c r="AG624" i="26"/>
  <c r="AH624" i="26" s="1"/>
  <c r="O624" i="26" s="1"/>
  <c r="AK624" i="26"/>
  <c r="AJ624" i="26"/>
  <c r="N624" i="26" s="1"/>
  <c r="AL624" i="26"/>
  <c r="AM624" i="26"/>
  <c r="AG803" i="26"/>
  <c r="AH803" i="26"/>
  <c r="O803" i="26" s="1"/>
  <c r="AK803" i="26"/>
  <c r="AJ803" i="26"/>
  <c r="N803" i="26" s="1"/>
  <c r="AL803" i="26"/>
  <c r="AM803" i="26"/>
  <c r="Z676" i="26"/>
  <c r="L676" i="26" s="1"/>
  <c r="AA676" i="26"/>
  <c r="AB676" i="26" s="1"/>
  <c r="K676" i="26" s="1"/>
  <c r="AG166" i="26"/>
  <c r="AH166" i="26" s="1"/>
  <c r="O166" i="26" s="1"/>
  <c r="AI166" i="26"/>
  <c r="AJ166" i="26" s="1"/>
  <c r="N166" i="26" s="1"/>
  <c r="AG203" i="26"/>
  <c r="AK203" i="26"/>
  <c r="AI203" i="26"/>
  <c r="AJ203" i="26"/>
  <c r="N203" i="26" s="1"/>
  <c r="AL203" i="26"/>
  <c r="AM203" i="26"/>
  <c r="AD788" i="26"/>
  <c r="Y788" i="26"/>
  <c r="Z788" i="26" s="1"/>
  <c r="L788" i="26" s="1"/>
  <c r="AA788" i="26"/>
  <c r="AC788" i="26" s="1"/>
  <c r="AB788" i="26"/>
  <c r="K788" i="26" s="1"/>
  <c r="AD761" i="26"/>
  <c r="Z761" i="26"/>
  <c r="L761" i="26" s="1"/>
  <c r="AC761" i="26"/>
  <c r="Y761" i="26"/>
  <c r="Y387" i="26"/>
  <c r="Z387" i="26" s="1"/>
  <c r="L387" i="26" s="1"/>
  <c r="AA387" i="26"/>
  <c r="AD387" i="26" s="1"/>
  <c r="AJ53" i="26"/>
  <c r="N53" i="26" s="1"/>
  <c r="AK53" i="26"/>
  <c r="AG53" i="26"/>
  <c r="Y117" i="26"/>
  <c r="Z117" i="26" s="1"/>
  <c r="L117" i="26" s="1"/>
  <c r="AD117" i="26"/>
  <c r="AL785" i="26"/>
  <c r="AJ785" i="26"/>
  <c r="N785" i="26" s="1"/>
  <c r="AK785" i="26"/>
  <c r="AM785" i="26"/>
  <c r="AG785" i="26"/>
  <c r="AI707" i="26"/>
  <c r="AH808" i="26"/>
  <c r="O808" i="26" s="1"/>
  <c r="AI808" i="26"/>
  <c r="AJ808" i="26"/>
  <c r="N808" i="26" s="1"/>
  <c r="AH858" i="26"/>
  <c r="O858" i="26" s="1"/>
  <c r="AG858" i="26"/>
  <c r="AJ858" i="26"/>
  <c r="N858" i="26" s="1"/>
  <c r="AL858" i="26"/>
  <c r="AL113" i="26"/>
  <c r="AJ113" i="26"/>
  <c r="N113" i="26" s="1"/>
  <c r="AK113" i="26"/>
  <c r="AM113" i="26"/>
  <c r="AG113" i="26"/>
  <c r="Y167" i="26"/>
  <c r="Z167" i="26" s="1"/>
  <c r="L167" i="26" s="1"/>
  <c r="AA167" i="26"/>
  <c r="AD167" i="26" s="1"/>
  <c r="AG419" i="26"/>
  <c r="AK419" i="26"/>
  <c r="AI419" i="26"/>
  <c r="AJ419" i="26"/>
  <c r="N419" i="26" s="1"/>
  <c r="AL419" i="26"/>
  <c r="AM419" i="26"/>
  <c r="AG618" i="26"/>
  <c r="AH618" i="26" s="1"/>
  <c r="O618" i="26" s="1"/>
  <c r="AI618" i="26"/>
  <c r="AA305" i="26"/>
  <c r="AB305" i="26" s="1"/>
  <c r="K305" i="26" s="1"/>
  <c r="Y305" i="26"/>
  <c r="Z305" i="26" s="1"/>
  <c r="L305" i="26" s="1"/>
  <c r="AI611" i="26"/>
  <c r="AJ611" i="26" s="1"/>
  <c r="N611" i="26" s="1"/>
  <c r="AG611" i="26"/>
  <c r="AH611" i="26" s="1"/>
  <c r="O611" i="26" s="1"/>
  <c r="AL526" i="26"/>
  <c r="AK526" i="26"/>
  <c r="AM526" i="26"/>
  <c r="AH526" i="26"/>
  <c r="O526" i="26" s="1"/>
  <c r="AG688" i="26"/>
  <c r="AH688" i="26" s="1"/>
  <c r="O688" i="26" s="1"/>
  <c r="AI688" i="26"/>
  <c r="AC141" i="26"/>
  <c r="Y141" i="26"/>
  <c r="Z141" i="26"/>
  <c r="L141" i="26" s="1"/>
  <c r="AA141" i="26"/>
  <c r="AL630" i="26"/>
  <c r="AI630" i="26"/>
  <c r="AK630" i="26"/>
  <c r="Z629" i="26"/>
  <c r="L629" i="26" s="1"/>
  <c r="AL114" i="26"/>
  <c r="AH114" i="26"/>
  <c r="O114" i="26" s="1"/>
  <c r="AI114" i="26"/>
  <c r="AJ114" i="26"/>
  <c r="N114" i="26" s="1"/>
  <c r="AK114" i="26"/>
  <c r="AK696" i="26"/>
  <c r="AL696" i="26"/>
  <c r="AG696" i="26"/>
  <c r="AH696" i="26"/>
  <c r="O696" i="26" s="1"/>
  <c r="AI696" i="26"/>
  <c r="AJ696" i="26"/>
  <c r="N696" i="26" s="1"/>
  <c r="AG814" i="26"/>
  <c r="AK814" i="26"/>
  <c r="AL814" i="26"/>
  <c r="AM814" i="26"/>
  <c r="AH814" i="26"/>
  <c r="O814" i="26" s="1"/>
  <c r="AA610" i="26"/>
  <c r="Y610" i="26"/>
  <c r="Z610" i="26" s="1"/>
  <c r="L610" i="26" s="1"/>
  <c r="AG29" i="26"/>
  <c r="AH29" i="26" s="1"/>
  <c r="O29" i="26" s="1"/>
  <c r="AJ29" i="26"/>
  <c r="N29" i="26" s="1"/>
  <c r="AC8" i="26"/>
  <c r="AL99" i="26"/>
  <c r="AL312" i="26"/>
  <c r="AM312" i="26"/>
  <c r="AC54" i="26"/>
  <c r="Y54" i="26"/>
  <c r="Z54" i="26" s="1"/>
  <c r="L54" i="26" s="1"/>
  <c r="Y428" i="26"/>
  <c r="Z428" i="26" s="1"/>
  <c r="L428" i="26" s="1"/>
  <c r="AA428" i="26"/>
  <c r="AD116" i="26"/>
  <c r="AG669" i="26"/>
  <c r="AH669" i="26" s="1"/>
  <c r="O669" i="26" s="1"/>
  <c r="AI669" i="26"/>
  <c r="AG472" i="26"/>
  <c r="AH472" i="26" s="1"/>
  <c r="O472" i="26" s="1"/>
  <c r="AI472" i="26"/>
  <c r="AG23" i="26"/>
  <c r="AK23" i="26"/>
  <c r="AH23" i="26"/>
  <c r="O23" i="26" s="1"/>
  <c r="AI23" i="26"/>
  <c r="AJ23" i="26"/>
  <c r="N23" i="26" s="1"/>
  <c r="AL23" i="26"/>
  <c r="AK679" i="26"/>
  <c r="AL679" i="26"/>
  <c r="AG679" i="26"/>
  <c r="AM679" i="26"/>
  <c r="AH679" i="26"/>
  <c r="O679" i="26" s="1"/>
  <c r="Z686" i="26"/>
  <c r="L686" i="26" s="1"/>
  <c r="AH425" i="26"/>
  <c r="O425" i="26" s="1"/>
  <c r="AA685" i="26"/>
  <c r="AD685" i="26" s="1"/>
  <c r="AI424" i="26"/>
  <c r="AM424" i="26" s="1"/>
  <c r="AH524" i="26"/>
  <c r="O524" i="26" s="1"/>
  <c r="AM684" i="26"/>
  <c r="AM26" i="26"/>
  <c r="AH682" i="26"/>
  <c r="O682" i="26" s="1"/>
  <c r="AA681" i="26"/>
  <c r="AI111" i="26"/>
  <c r="AA421" i="26"/>
  <c r="AI698" i="26"/>
  <c r="AD454" i="26"/>
  <c r="AL469" i="26"/>
  <c r="AI680" i="26"/>
  <c r="AG269" i="26"/>
  <c r="AH269" i="26"/>
  <c r="O269" i="26" s="1"/>
  <c r="AK269" i="26"/>
  <c r="AG521" i="26"/>
  <c r="AK521" i="26"/>
  <c r="AG10" i="26"/>
  <c r="AH10" i="26"/>
  <c r="O10" i="26" s="1"/>
  <c r="AK10" i="26"/>
  <c r="AI788" i="26"/>
  <c r="AJ788" i="26"/>
  <c r="N788" i="26" s="1"/>
  <c r="AK788" i="26"/>
  <c r="AI760" i="26"/>
  <c r="AL760" i="26" s="1"/>
  <c r="AI812" i="26"/>
  <c r="AM812" i="26"/>
  <c r="AH812" i="26"/>
  <c r="O812" i="26" s="1"/>
  <c r="AB616" i="26"/>
  <c r="K616" i="26" s="1"/>
  <c r="AC616" i="26"/>
  <c r="Y616" i="26"/>
  <c r="Z616" i="26" s="1"/>
  <c r="L616" i="26" s="1"/>
  <c r="AB615" i="26"/>
  <c r="K615" i="26" s="1"/>
  <c r="AC615" i="26"/>
  <c r="Y614" i="26"/>
  <c r="Z614" i="26" s="1"/>
  <c r="L614" i="26" s="1"/>
  <c r="AI809" i="26"/>
  <c r="AJ809" i="26"/>
  <c r="N809" i="26" s="1"/>
  <c r="AG809" i="26"/>
  <c r="AK809" i="26"/>
  <c r="AL809" i="26"/>
  <c r="AM809" i="26"/>
  <c r="AI301" i="26"/>
  <c r="AH301" i="26"/>
  <c r="O301" i="26" s="1"/>
  <c r="AK301" i="26"/>
  <c r="AM301" i="26"/>
  <c r="AG301" i="26"/>
  <c r="AJ301" i="26"/>
  <c r="N301" i="26" s="1"/>
  <c r="AL301" i="26"/>
  <c r="AA705" i="26"/>
  <c r="AB705" i="26" s="1"/>
  <c r="K705" i="26" s="1"/>
  <c r="Y705" i="26"/>
  <c r="Z705" i="26" s="1"/>
  <c r="L705" i="26" s="1"/>
  <c r="AA794" i="26"/>
  <c r="Y794" i="26"/>
  <c r="Z794" i="26" s="1"/>
  <c r="L794" i="26" s="1"/>
  <c r="AM299" i="26"/>
  <c r="AH299" i="26"/>
  <c r="O299" i="26" s="1"/>
  <c r="AG299" i="26"/>
  <c r="AJ299" i="26"/>
  <c r="N299" i="26" s="1"/>
  <c r="AI299" i="26"/>
  <c r="AI8" i="26"/>
  <c r="AK8" i="26" s="1"/>
  <c r="AG8" i="26"/>
  <c r="AH8" i="26" s="1"/>
  <c r="O8" i="26" s="1"/>
  <c r="Y293" i="26"/>
  <c r="Z293" i="26" s="1"/>
  <c r="L293" i="26" s="1"/>
  <c r="AA293" i="26"/>
  <c r="AD293" i="26" s="1"/>
  <c r="AJ684" i="26"/>
  <c r="N684" i="26" s="1"/>
  <c r="Y421" i="26"/>
  <c r="Z421" i="26" s="1"/>
  <c r="L421" i="26" s="1"/>
  <c r="AG698" i="26"/>
  <c r="AB454" i="26"/>
  <c r="K454" i="26" s="1"/>
  <c r="AJ469" i="26"/>
  <c r="N469" i="26" s="1"/>
  <c r="AG621" i="26"/>
  <c r="AH621" i="26" s="1"/>
  <c r="O621" i="26" s="1"/>
  <c r="AK621" i="26"/>
  <c r="AM308" i="26"/>
  <c r="AK25" i="26"/>
  <c r="AL25" i="26"/>
  <c r="AG25" i="26"/>
  <c r="AG386" i="26"/>
  <c r="AH386" i="26"/>
  <c r="O386" i="26" s="1"/>
  <c r="AK386" i="26"/>
  <c r="AL307" i="26"/>
  <c r="AM306" i="26"/>
  <c r="AG385" i="26"/>
  <c r="AH385" i="26" s="1"/>
  <c r="O385" i="26" s="1"/>
  <c r="Y677" i="26"/>
  <c r="Z677" i="26" s="1"/>
  <c r="L677" i="26" s="1"/>
  <c r="AA677" i="26"/>
  <c r="Y301" i="26"/>
  <c r="Z301" i="26" s="1"/>
  <c r="L301" i="26" s="1"/>
  <c r="AA301" i="26"/>
  <c r="AC301" i="26" s="1"/>
  <c r="AB301" i="26"/>
  <c r="K301" i="26" s="1"/>
  <c r="AI294" i="26"/>
  <c r="AG294" i="26"/>
  <c r="AH294" i="26"/>
  <c r="O294" i="26" s="1"/>
  <c r="AL294" i="26"/>
  <c r="AM294" i="26"/>
  <c r="AJ294" i="26"/>
  <c r="N294" i="26" s="1"/>
  <c r="AI290" i="26"/>
  <c r="AJ290" i="26" s="1"/>
  <c r="N290" i="26" s="1"/>
  <c r="AG290" i="26"/>
  <c r="AH290" i="26" s="1"/>
  <c r="O290" i="26" s="1"/>
  <c r="AB518" i="26"/>
  <c r="K518" i="26" s="1"/>
  <c r="Y518" i="26"/>
  <c r="AA518" i="26"/>
  <c r="AD518" i="26"/>
  <c r="AC518" i="26"/>
  <c r="Y30" i="26"/>
  <c r="AG43" i="26"/>
  <c r="AH43" i="26" s="1"/>
  <c r="O43" i="26" s="1"/>
  <c r="AD680" i="26"/>
  <c r="AK164" i="26"/>
  <c r="AG623" i="26"/>
  <c r="AK623" i="26"/>
  <c r="AJ670" i="26"/>
  <c r="N670" i="26" s="1"/>
  <c r="AK309" i="26"/>
  <c r="AL309" i="26"/>
  <c r="AG309" i="26"/>
  <c r="AL308" i="26"/>
  <c r="AJ307" i="26"/>
  <c r="N307" i="26" s="1"/>
  <c r="AG260" i="26"/>
  <c r="AK260" i="26"/>
  <c r="AJ306" i="26"/>
  <c r="N306" i="26" s="1"/>
  <c r="Z203" i="26"/>
  <c r="L203" i="26" s="1"/>
  <c r="AD760" i="26"/>
  <c r="Y760" i="26"/>
  <c r="Z760" i="26" s="1"/>
  <c r="L760" i="26" s="1"/>
  <c r="AC760" i="26"/>
  <c r="AI305" i="26"/>
  <c r="AG305" i="26"/>
  <c r="AL305" i="26"/>
  <c r="AM610" i="26"/>
  <c r="AJ610" i="26"/>
  <c r="N610" i="26" s="1"/>
  <c r="AH610" i="26"/>
  <c r="O610" i="26" s="1"/>
  <c r="AI610" i="26"/>
  <c r="AK610" i="26"/>
  <c r="AL610" i="26"/>
  <c r="Z19" i="26"/>
  <c r="L19" i="26" s="1"/>
  <c r="AA19" i="26"/>
  <c r="Y381" i="26"/>
  <c r="Z381" i="26" s="1"/>
  <c r="L381" i="26" s="1"/>
  <c r="AA381" i="26"/>
  <c r="AD381" i="26" s="1"/>
  <c r="AA50" i="26"/>
  <c r="AD50" i="26" s="1"/>
  <c r="AH684" i="26"/>
  <c r="O684" i="26" s="1"/>
  <c r="AI625" i="26"/>
  <c r="AM625" i="26" s="1"/>
  <c r="AG480" i="26"/>
  <c r="AH480" i="26" s="1"/>
  <c r="O480" i="26" s="1"/>
  <c r="AG466" i="26"/>
  <c r="AH466" i="26"/>
  <c r="O466" i="26" s="1"/>
  <c r="AK466" i="26"/>
  <c r="AK205" i="26"/>
  <c r="AL205" i="26"/>
  <c r="AG205" i="26"/>
  <c r="AH205" i="26" s="1"/>
  <c r="O205" i="26" s="1"/>
  <c r="AM201" i="26"/>
  <c r="AK201" i="26"/>
  <c r="AL201" i="26"/>
  <c r="AG201" i="26"/>
  <c r="AH201" i="26" s="1"/>
  <c r="O201" i="26" s="1"/>
  <c r="AB304" i="26"/>
  <c r="K304" i="26" s="1"/>
  <c r="AD304" i="26"/>
  <c r="AM485" i="26"/>
  <c r="AG485" i="26"/>
  <c r="AH485" i="26"/>
  <c r="O485" i="26" s="1"/>
  <c r="AK485" i="26"/>
  <c r="AL485" i="26"/>
  <c r="AI485" i="26"/>
  <c r="AJ485" i="26"/>
  <c r="N485" i="26" s="1"/>
  <c r="Z254" i="26"/>
  <c r="L254" i="26" s="1"/>
  <c r="AA254" i="26"/>
  <c r="AC254" i="26" s="1"/>
  <c r="AD254" i="26"/>
  <c r="AI862" i="26"/>
  <c r="AM862" i="26"/>
  <c r="AH862" i="26"/>
  <c r="O862" i="26" s="1"/>
  <c r="AJ862" i="26"/>
  <c r="N862" i="26" s="1"/>
  <c r="AL862" i="26"/>
  <c r="AK862" i="26"/>
  <c r="Z244" i="26"/>
  <c r="L244" i="26" s="1"/>
  <c r="AA244" i="26"/>
  <c r="AC244" i="26" s="1"/>
  <c r="AB244" i="26"/>
  <c r="K244" i="26" s="1"/>
  <c r="AG670" i="26"/>
  <c r="AH670" i="26" s="1"/>
  <c r="O670" i="26" s="1"/>
  <c r="AG308" i="26"/>
  <c r="AH308" i="26" s="1"/>
  <c r="O308" i="26" s="1"/>
  <c r="AK308" i="26"/>
  <c r="AG307" i="26"/>
  <c r="AH307" i="26" s="1"/>
  <c r="O307" i="26" s="1"/>
  <c r="AK307" i="26"/>
  <c r="AK306" i="26"/>
  <c r="AL306" i="26"/>
  <c r="AG306" i="26"/>
  <c r="Y22" i="26"/>
  <c r="Z22" i="26" s="1"/>
  <c r="L22" i="26" s="1"/>
  <c r="Y609" i="26"/>
  <c r="Z609" i="26" s="1"/>
  <c r="L609" i="26" s="1"/>
  <c r="AA609" i="26"/>
  <c r="Y674" i="26"/>
  <c r="Z674" i="26" s="1"/>
  <c r="L674" i="26" s="1"/>
  <c r="AA674" i="26"/>
  <c r="Z128" i="26"/>
  <c r="L128" i="26" s="1"/>
  <c r="AA128" i="26"/>
  <c r="AB128" i="26" s="1"/>
  <c r="K128" i="26" s="1"/>
  <c r="AM425" i="26"/>
  <c r="AM682" i="26"/>
  <c r="AD469" i="26"/>
  <c r="AG496" i="26"/>
  <c r="AH496" i="26" s="1"/>
  <c r="O496" i="26" s="1"/>
  <c r="AK496" i="26"/>
  <c r="AM521" i="26"/>
  <c r="AG399" i="26"/>
  <c r="AH399" i="26" s="1"/>
  <c r="O399" i="26" s="1"/>
  <c r="AK399" i="26"/>
  <c r="AG204" i="26"/>
  <c r="AH204" i="26" s="1"/>
  <c r="O204" i="26" s="1"/>
  <c r="Z479" i="26"/>
  <c r="L479" i="26" s="1"/>
  <c r="AA479" i="26"/>
  <c r="AB479" i="26" s="1"/>
  <c r="K479" i="26" s="1"/>
  <c r="AI802" i="26"/>
  <c r="AG802" i="26"/>
  <c r="AH802" i="26" s="1"/>
  <c r="O802" i="26" s="1"/>
  <c r="AI613" i="26"/>
  <c r="AM613" i="26"/>
  <c r="AH613" i="26"/>
  <c r="O613" i="26" s="1"/>
  <c r="AJ613" i="26"/>
  <c r="N613" i="26" s="1"/>
  <c r="AK613" i="26"/>
  <c r="Z485" i="26"/>
  <c r="L485" i="26" s="1"/>
  <c r="AA485" i="26"/>
  <c r="AC485" i="26" s="1"/>
  <c r="AB485" i="26"/>
  <c r="K485" i="26" s="1"/>
  <c r="AB859" i="26"/>
  <c r="K859" i="26" s="1"/>
  <c r="AC859" i="26"/>
  <c r="Y859" i="26"/>
  <c r="Z859" i="26" s="1"/>
  <c r="L859" i="26" s="1"/>
  <c r="AI287" i="26"/>
  <c r="AM287" i="26" s="1"/>
  <c r="AG287" i="26"/>
  <c r="AJ287" i="26"/>
  <c r="N287" i="26" s="1"/>
  <c r="AH287" i="26"/>
  <c r="O287" i="26" s="1"/>
  <c r="AK287" i="26"/>
  <c r="AB426" i="26"/>
  <c r="K426" i="26" s="1"/>
  <c r="AJ116" i="26"/>
  <c r="N116" i="26" s="1"/>
  <c r="AC238" i="26"/>
  <c r="AK115" i="26"/>
  <c r="AL425" i="26"/>
  <c r="AJ811" i="26"/>
  <c r="N811" i="26" s="1"/>
  <c r="AM524" i="26"/>
  <c r="Y826" i="26"/>
  <c r="Z826" i="26" s="1"/>
  <c r="L826" i="26" s="1"/>
  <c r="AB858" i="26"/>
  <c r="K858" i="26" s="1"/>
  <c r="AJ422" i="26"/>
  <c r="N422" i="26" s="1"/>
  <c r="AL682" i="26"/>
  <c r="AM111" i="26"/>
  <c r="AG453" i="26"/>
  <c r="AH453" i="26" s="1"/>
  <c r="O453" i="26" s="1"/>
  <c r="AB469" i="26"/>
  <c r="K469" i="26" s="1"/>
  <c r="AH523" i="26"/>
  <c r="O523" i="26" s="1"/>
  <c r="AK523" i="26"/>
  <c r="AM680" i="26"/>
  <c r="AM269" i="26"/>
  <c r="AK855" i="26"/>
  <c r="AL855" i="26"/>
  <c r="AG855" i="26"/>
  <c r="AG522" i="26"/>
  <c r="AH522" i="26"/>
  <c r="O522" i="26" s="1"/>
  <c r="AK522" i="26"/>
  <c r="AL521" i="26"/>
  <c r="AG465" i="26"/>
  <c r="AK465" i="26"/>
  <c r="AM10" i="26"/>
  <c r="AG619" i="26"/>
  <c r="AH619" i="26" s="1"/>
  <c r="O619" i="26" s="1"/>
  <c r="AG135" i="26"/>
  <c r="AH135" i="26"/>
  <c r="O135" i="26" s="1"/>
  <c r="AK135" i="26"/>
  <c r="AM788" i="26"/>
  <c r="Y202" i="26"/>
  <c r="Z202" i="26" s="1"/>
  <c r="L202" i="26" s="1"/>
  <c r="AL812" i="26"/>
  <c r="AM615" i="26"/>
  <c r="AK615" i="26"/>
  <c r="AH615" i="26"/>
  <c r="O615" i="26" s="1"/>
  <c r="AG615" i="26"/>
  <c r="AI615" i="26"/>
  <c r="AJ615" i="26"/>
  <c r="N615" i="26" s="1"/>
  <c r="AG520" i="26"/>
  <c r="AH520" i="26" s="1"/>
  <c r="O520" i="26" s="1"/>
  <c r="AA287" i="26"/>
  <c r="AB287" i="26" s="1"/>
  <c r="K287" i="26" s="1"/>
  <c r="Y287" i="26"/>
  <c r="Z287" i="26" s="1"/>
  <c r="L287" i="26" s="1"/>
  <c r="AI169" i="26"/>
  <c r="AJ169" i="26" s="1"/>
  <c r="N169" i="26" s="1"/>
  <c r="AB238" i="26"/>
  <c r="K238" i="26" s="1"/>
  <c r="AJ115" i="26"/>
  <c r="N115" i="26" s="1"/>
  <c r="AA525" i="26"/>
  <c r="AB525" i="26" s="1"/>
  <c r="K525" i="26" s="1"/>
  <c r="AI811" i="26"/>
  <c r="AK524" i="26"/>
  <c r="AL111" i="26"/>
  <c r="AM698" i="26"/>
  <c r="AA469" i="26"/>
  <c r="AI167" i="26"/>
  <c r="Y43" i="26"/>
  <c r="Z43" i="26" s="1"/>
  <c r="L43" i="26" s="1"/>
  <c r="AB43" i="26"/>
  <c r="K43" i="26" s="1"/>
  <c r="AL680" i="26"/>
  <c r="AK626" i="26"/>
  <c r="AL626" i="26"/>
  <c r="AL269" i="26"/>
  <c r="AG622" i="26"/>
  <c r="AH622" i="26"/>
  <c r="O622" i="26" s="1"/>
  <c r="AK622" i="26"/>
  <c r="AM621" i="26"/>
  <c r="AJ521" i="26"/>
  <c r="N521" i="26" s="1"/>
  <c r="AK49" i="26"/>
  <c r="AL49" i="26"/>
  <c r="AG49" i="26"/>
  <c r="AL10" i="26"/>
  <c r="AG695" i="26"/>
  <c r="AH695" i="26"/>
  <c r="O695" i="26" s="1"/>
  <c r="AK695" i="26"/>
  <c r="AL788" i="26"/>
  <c r="AK812" i="26"/>
  <c r="AM616" i="26"/>
  <c r="AK616" i="26"/>
  <c r="AJ616" i="26"/>
  <c r="N616" i="26" s="1"/>
  <c r="AL616" i="26"/>
  <c r="AG616" i="26"/>
  <c r="AH616" i="26" s="1"/>
  <c r="O616" i="26" s="1"/>
  <c r="AI678" i="26"/>
  <c r="AJ678" i="26"/>
  <c r="N678" i="26" s="1"/>
  <c r="AH678" i="26"/>
  <c r="O678" i="26" s="1"/>
  <c r="AL678" i="26"/>
  <c r="AD615" i="26"/>
  <c r="Y514" i="26"/>
  <c r="Z514" i="26" s="1"/>
  <c r="L514" i="26" s="1"/>
  <c r="AA514" i="26"/>
  <c r="AK108" i="26"/>
  <c r="AI108" i="26"/>
  <c r="AG108" i="26"/>
  <c r="AJ108" i="26"/>
  <c r="N108" i="26" s="1"/>
  <c r="AM108" i="26"/>
  <c r="AL108" i="26"/>
  <c r="AA694" i="26"/>
  <c r="AB694" i="26" s="1"/>
  <c r="K694" i="26" s="1"/>
  <c r="AK303" i="26"/>
  <c r="AM303" i="26"/>
  <c r="AI675" i="26"/>
  <c r="AJ675" i="26" s="1"/>
  <c r="N675" i="26" s="1"/>
  <c r="Z477" i="26"/>
  <c r="L477" i="26" s="1"/>
  <c r="AD477" i="26"/>
  <c r="AJ416" i="26"/>
  <c r="N416" i="26" s="1"/>
  <c r="AH416" i="26"/>
  <c r="O416" i="26" s="1"/>
  <c r="AI416" i="26"/>
  <c r="AM416" i="26"/>
  <c r="AG416" i="26"/>
  <c r="AL416" i="26"/>
  <c r="AJ293" i="26"/>
  <c r="N293" i="26" s="1"/>
  <c r="AG293" i="26"/>
  <c r="AI293" i="26"/>
  <c r="AH293" i="26"/>
  <c r="O293" i="26" s="1"/>
  <c r="AH124" i="26"/>
  <c r="O124" i="26" s="1"/>
  <c r="AK124" i="26"/>
  <c r="AI124" i="26"/>
  <c r="AL124" i="26"/>
  <c r="AG124" i="26"/>
  <c r="AJ124" i="26"/>
  <c r="N124" i="26" s="1"/>
  <c r="AM124" i="26"/>
  <c r="Y217" i="26"/>
  <c r="Z217" i="26" s="1"/>
  <c r="L217" i="26" s="1"/>
  <c r="AA217" i="26"/>
  <c r="AD217" i="26" s="1"/>
  <c r="AG602" i="26"/>
  <c r="AM602" i="26"/>
  <c r="AH602" i="26"/>
  <c r="O602" i="26" s="1"/>
  <c r="AK602" i="26"/>
  <c r="AL602" i="26"/>
  <c r="AJ602" i="26"/>
  <c r="N602" i="26" s="1"/>
  <c r="AG412" i="26"/>
  <c r="AH412" i="26"/>
  <c r="O412" i="26" s="1"/>
  <c r="AI412" i="26"/>
  <c r="AK412" i="26"/>
  <c r="AJ412" i="26"/>
  <c r="N412" i="26" s="1"/>
  <c r="AL412" i="26"/>
  <c r="AK464" i="26"/>
  <c r="AG464" i="26"/>
  <c r="AH464" i="26"/>
  <c r="O464" i="26" s="1"/>
  <c r="AI464" i="26"/>
  <c r="AL464" i="26"/>
  <c r="AM464" i="26"/>
  <c r="Y109" i="26"/>
  <c r="Z109" i="26" s="1"/>
  <c r="L109" i="26" s="1"/>
  <c r="AA109" i="26"/>
  <c r="AD109" i="26" s="1"/>
  <c r="AG383" i="26"/>
  <c r="AH383" i="26" s="1"/>
  <c r="O383" i="26" s="1"/>
  <c r="AI383" i="26"/>
  <c r="Y856" i="26"/>
  <c r="Z856" i="26" s="1"/>
  <c r="L856" i="26" s="1"/>
  <c r="AA856" i="26"/>
  <c r="AB626" i="26"/>
  <c r="K626" i="26" s="1"/>
  <c r="AB553" i="26"/>
  <c r="K553" i="26" s="1"/>
  <c r="AB855" i="26"/>
  <c r="K855" i="26" s="1"/>
  <c r="AB696" i="26"/>
  <c r="K696" i="26" s="1"/>
  <c r="AB309" i="26"/>
  <c r="K309" i="26" s="1"/>
  <c r="AB25" i="26"/>
  <c r="K25" i="26" s="1"/>
  <c r="AB418" i="26"/>
  <c r="K418" i="26" s="1"/>
  <c r="AB261" i="26"/>
  <c r="K261" i="26" s="1"/>
  <c r="AB49" i="26"/>
  <c r="K49" i="26" s="1"/>
  <c r="AB205" i="26"/>
  <c r="K205" i="26" s="1"/>
  <c r="AB812" i="26"/>
  <c r="K812" i="26" s="1"/>
  <c r="AJ22" i="26"/>
  <c r="N22" i="26" s="1"/>
  <c r="AL163" i="26"/>
  <c r="AB162" i="26"/>
  <c r="K162" i="26" s="1"/>
  <c r="AB416" i="26"/>
  <c r="K416" i="26" s="1"/>
  <c r="AG281" i="26"/>
  <c r="AH281" i="26" s="1"/>
  <c r="O281" i="26" s="1"/>
  <c r="AI281" i="26"/>
  <c r="Y411" i="26"/>
  <c r="Z411" i="26" s="1"/>
  <c r="L411" i="26" s="1"/>
  <c r="AB411" i="26"/>
  <c r="K411" i="26" s="1"/>
  <c r="AA377" i="26"/>
  <c r="AB377" i="26" s="1"/>
  <c r="K377" i="26" s="1"/>
  <c r="Y377" i="26"/>
  <c r="Z377" i="26" s="1"/>
  <c r="L377" i="26" s="1"/>
  <c r="AH106" i="26"/>
  <c r="O106" i="26" s="1"/>
  <c r="AG106" i="26"/>
  <c r="AJ106" i="26"/>
  <c r="N106" i="26" s="1"/>
  <c r="AM106" i="26"/>
  <c r="AI106" i="26"/>
  <c r="AK106" i="26"/>
  <c r="AL106" i="26"/>
  <c r="AL512" i="26"/>
  <c r="AH512" i="26"/>
  <c r="O512" i="26" s="1"/>
  <c r="AJ512" i="26"/>
  <c r="N512" i="26" s="1"/>
  <c r="AI512" i="26"/>
  <c r="AK512" i="26"/>
  <c r="AM512" i="26"/>
  <c r="AG512" i="26"/>
  <c r="AC164" i="26"/>
  <c r="AC620" i="26"/>
  <c r="AC23" i="26"/>
  <c r="AC814" i="26"/>
  <c r="Y812" i="26"/>
  <c r="AG22" i="26"/>
  <c r="Y162" i="26"/>
  <c r="Z162" i="26" s="1"/>
  <c r="L162" i="26" s="1"/>
  <c r="AG694" i="26"/>
  <c r="AH694" i="26" s="1"/>
  <c r="O694" i="26" s="1"/>
  <c r="AM612" i="26"/>
  <c r="AK612" i="26"/>
  <c r="AL303" i="26"/>
  <c r="AI609" i="26"/>
  <c r="AM609" i="26"/>
  <c r="AJ609" i="26"/>
  <c r="N609" i="26" s="1"/>
  <c r="AL609" i="26"/>
  <c r="AI743" i="26"/>
  <c r="AH743" i="26"/>
  <c r="O743" i="26" s="1"/>
  <c r="AJ743" i="26"/>
  <c r="N743" i="26" s="1"/>
  <c r="AM743" i="26"/>
  <c r="AG743" i="26"/>
  <c r="AH129" i="26"/>
  <c r="O129" i="26" s="1"/>
  <c r="AL129" i="26"/>
  <c r="AI129" i="26"/>
  <c r="AK129" i="26"/>
  <c r="AL608" i="26"/>
  <c r="AH608" i="26"/>
  <c r="O608" i="26" s="1"/>
  <c r="AI608" i="26"/>
  <c r="AM608" i="26" s="1"/>
  <c r="AA448" i="26"/>
  <c r="AC448" i="26" s="1"/>
  <c r="Z448" i="26"/>
  <c r="L448" i="26" s="1"/>
  <c r="AB448" i="26"/>
  <c r="K448" i="26" s="1"/>
  <c r="AI127" i="26"/>
  <c r="AL127" i="26"/>
  <c r="AM127" i="26"/>
  <c r="AG127" i="26"/>
  <c r="AH127" i="26"/>
  <c r="O127" i="26" s="1"/>
  <c r="AJ127" i="26"/>
  <c r="N127" i="26" s="1"/>
  <c r="AK127" i="26"/>
  <c r="AK413" i="26"/>
  <c r="AG413" i="26"/>
  <c r="AI413" i="26"/>
  <c r="AL413" i="26"/>
  <c r="AH413" i="26"/>
  <c r="O413" i="26" s="1"/>
  <c r="AJ413" i="26"/>
  <c r="N413" i="26" s="1"/>
  <c r="AJ163" i="26"/>
  <c r="N163" i="26" s="1"/>
  <c r="AK163" i="26"/>
  <c r="AJ303" i="26"/>
  <c r="N303" i="26" s="1"/>
  <c r="Y611" i="26"/>
  <c r="Z611" i="26" s="1"/>
  <c r="L611" i="26" s="1"/>
  <c r="AG676" i="26"/>
  <c r="AH676" i="26" s="1"/>
  <c r="O676" i="26" s="1"/>
  <c r="AI676" i="26"/>
  <c r="AI40" i="26"/>
  <c r="AH40" i="26"/>
  <c r="O40" i="26" s="1"/>
  <c r="AG40" i="26"/>
  <c r="AK40" i="26"/>
  <c r="AC477" i="26"/>
  <c r="AI21" i="26"/>
  <c r="AH21" i="26"/>
  <c r="O21" i="26" s="1"/>
  <c r="AM21" i="26"/>
  <c r="AG21" i="26"/>
  <c r="AJ21" i="26"/>
  <c r="N21" i="26" s="1"/>
  <c r="AL21" i="26"/>
  <c r="Z449" i="26"/>
  <c r="L449" i="26" s="1"/>
  <c r="AA449" i="26"/>
  <c r="Y286" i="26"/>
  <c r="Z286" i="26" s="1"/>
  <c r="L286" i="26" s="1"/>
  <c r="AA286" i="26"/>
  <c r="AC286" i="26" s="1"/>
  <c r="AG514" i="26"/>
  <c r="AI514" i="26"/>
  <c r="AJ514" i="26"/>
  <c r="N514" i="26" s="1"/>
  <c r="AK514" i="26"/>
  <c r="AL514" i="26"/>
  <c r="AH514" i="26"/>
  <c r="O514" i="26" s="1"/>
  <c r="AM514" i="26"/>
  <c r="AH107" i="26"/>
  <c r="O107" i="26" s="1"/>
  <c r="AK107" i="26"/>
  <c r="AJ107" i="26"/>
  <c r="N107" i="26" s="1"/>
  <c r="AG107" i="26"/>
  <c r="AL107" i="26"/>
  <c r="AM107" i="26"/>
  <c r="Y603" i="26"/>
  <c r="Z603" i="26" s="1"/>
  <c r="L603" i="26" s="1"/>
  <c r="AB603" i="26"/>
  <c r="K603" i="26" s="1"/>
  <c r="AB678" i="26"/>
  <c r="K678" i="26" s="1"/>
  <c r="Y520" i="26"/>
  <c r="Z520" i="26" s="1"/>
  <c r="L520" i="26" s="1"/>
  <c r="AI304" i="26"/>
  <c r="AJ304" i="26" s="1"/>
  <c r="N304" i="26" s="1"/>
  <c r="AH304" i="26"/>
  <c r="O304" i="26" s="1"/>
  <c r="AI303" i="26"/>
  <c r="AB477" i="26"/>
  <c r="K477" i="26" s="1"/>
  <c r="Z476" i="26"/>
  <c r="L476" i="26" s="1"/>
  <c r="AA476" i="26"/>
  <c r="AC476" i="26" s="1"/>
  <c r="Y476" i="26"/>
  <c r="Y300" i="26"/>
  <c r="Z300" i="26" s="1"/>
  <c r="L300" i="26" s="1"/>
  <c r="AA200" i="26"/>
  <c r="AC200" i="26" s="1"/>
  <c r="Y200" i="26"/>
  <c r="Z200" i="26" s="1"/>
  <c r="L200" i="26" s="1"/>
  <c r="AD668" i="26"/>
  <c r="AB862" i="26"/>
  <c r="K862" i="26" s="1"/>
  <c r="AM293" i="26"/>
  <c r="AG673" i="26"/>
  <c r="AH673" i="26" s="1"/>
  <c r="O673" i="26" s="1"/>
  <c r="AI673" i="26"/>
  <c r="AJ673" i="26" s="1"/>
  <c r="N673" i="26" s="1"/>
  <c r="Y606" i="26"/>
  <c r="Z606" i="26" s="1"/>
  <c r="L606" i="26" s="1"/>
  <c r="AA606" i="26"/>
  <c r="AC606" i="26" s="1"/>
  <c r="Y743" i="26"/>
  <c r="Z743" i="26" s="1"/>
  <c r="L743" i="26" s="1"/>
  <c r="Z9" i="26"/>
  <c r="L9" i="26" s="1"/>
  <c r="AA9" i="26"/>
  <c r="AA296" i="26"/>
  <c r="Z296" i="26"/>
  <c r="L296" i="26" s="1"/>
  <c r="AB296" i="26"/>
  <c r="K296" i="26" s="1"/>
  <c r="AJ286" i="26"/>
  <c r="N286" i="26" s="1"/>
  <c r="AG286" i="26"/>
  <c r="AH286" i="26"/>
  <c r="O286" i="26" s="1"/>
  <c r="AL286" i="26"/>
  <c r="AG282" i="26"/>
  <c r="AH282" i="26" s="1"/>
  <c r="O282" i="26" s="1"/>
  <c r="AI282" i="26"/>
  <c r="Y512" i="26"/>
  <c r="Z512" i="26" s="1"/>
  <c r="L512" i="26" s="1"/>
  <c r="AA512" i="26"/>
  <c r="AH856" i="26"/>
  <c r="O856" i="26" s="1"/>
  <c r="AJ856" i="26"/>
  <c r="N856" i="26" s="1"/>
  <c r="AG856" i="26"/>
  <c r="AI856" i="26"/>
  <c r="AL856" i="26"/>
  <c r="Y460" i="26"/>
  <c r="AD460" i="26"/>
  <c r="AC460" i="26"/>
  <c r="AA460" i="26"/>
  <c r="Z460" i="26"/>
  <c r="L460" i="26" s="1"/>
  <c r="AB460" i="26"/>
  <c r="K460" i="26" s="1"/>
  <c r="AI255" i="26"/>
  <c r="AL255" i="26"/>
  <c r="AI668" i="26"/>
  <c r="AJ668" i="26" s="1"/>
  <c r="N668" i="26" s="1"/>
  <c r="AM668" i="26"/>
  <c r="AH668" i="26"/>
  <c r="O668" i="26" s="1"/>
  <c r="Y862" i="26"/>
  <c r="Z862" i="26" s="1"/>
  <c r="L862" i="26" s="1"/>
  <c r="AC862" i="26"/>
  <c r="AI861" i="26"/>
  <c r="AH861" i="26"/>
  <c r="O861" i="26" s="1"/>
  <c r="AJ861" i="26"/>
  <c r="N861" i="26" s="1"/>
  <c r="AM861" i="26"/>
  <c r="AJ237" i="26"/>
  <c r="N237" i="26" s="1"/>
  <c r="AG237" i="26"/>
  <c r="AI237" i="26"/>
  <c r="AL237" i="26"/>
  <c r="AH706" i="26"/>
  <c r="O706" i="26" s="1"/>
  <c r="AA288" i="26"/>
  <c r="AL410" i="26"/>
  <c r="AI410" i="26"/>
  <c r="AG410" i="26"/>
  <c r="AH410" i="26"/>
  <c r="O410" i="26" s="1"/>
  <c r="AK410" i="26"/>
  <c r="AH379" i="26"/>
  <c r="O379" i="26" s="1"/>
  <c r="AM379" i="26"/>
  <c r="AG379" i="26"/>
  <c r="AJ379" i="26"/>
  <c r="N379" i="26" s="1"/>
  <c r="AI379" i="26"/>
  <c r="AK379" i="26"/>
  <c r="AG703" i="26"/>
  <c r="AH703" i="26" s="1"/>
  <c r="O703" i="26" s="1"/>
  <c r="AI703" i="26"/>
  <c r="AD613" i="26"/>
  <c r="AM417" i="26"/>
  <c r="AH417" i="26"/>
  <c r="O417" i="26" s="1"/>
  <c r="AH744" i="26"/>
  <c r="O744" i="26" s="1"/>
  <c r="AI744" i="26"/>
  <c r="AK744" i="26" s="1"/>
  <c r="AB8" i="26"/>
  <c r="K8" i="26" s="1"/>
  <c r="AH860" i="26"/>
  <c r="O860" i="26" s="1"/>
  <c r="AJ860" i="26"/>
  <c r="N860" i="26" s="1"/>
  <c r="AL860" i="26"/>
  <c r="AI298" i="26"/>
  <c r="AJ298" i="26"/>
  <c r="N298" i="26" s="1"/>
  <c r="AK298" i="26"/>
  <c r="Z295" i="26"/>
  <c r="L295" i="26" s="1"/>
  <c r="Y295" i="26"/>
  <c r="AA295" i="26"/>
  <c r="AD295" i="26"/>
  <c r="AA294" i="26"/>
  <c r="AB294" i="26" s="1"/>
  <c r="K294" i="26" s="1"/>
  <c r="Y294" i="26"/>
  <c r="Z294" i="26" s="1"/>
  <c r="L294" i="26" s="1"/>
  <c r="Y415" i="26"/>
  <c r="Z415" i="26" s="1"/>
  <c r="L415" i="26" s="1"/>
  <c r="AB282" i="26"/>
  <c r="K282" i="26" s="1"/>
  <c r="Y282" i="26"/>
  <c r="Z282" i="26" s="1"/>
  <c r="L282" i="26" s="1"/>
  <c r="Y379" i="26"/>
  <c r="Z379" i="26" s="1"/>
  <c r="L379" i="26" s="1"/>
  <c r="AA379" i="26"/>
  <c r="AB379" i="26" s="1"/>
  <c r="K379" i="26" s="1"/>
  <c r="AI511" i="26"/>
  <c r="AJ511" i="26" s="1"/>
  <c r="N511" i="26" s="1"/>
  <c r="AG511" i="26"/>
  <c r="AH511" i="26" s="1"/>
  <c r="O511" i="26" s="1"/>
  <c r="AH378" i="26"/>
  <c r="O378" i="26" s="1"/>
  <c r="AK378" i="26"/>
  <c r="AG378" i="26"/>
  <c r="AL378" i="26"/>
  <c r="AM378" i="26"/>
  <c r="AI378" i="26"/>
  <c r="AJ378" i="26"/>
  <c r="N378" i="26" s="1"/>
  <c r="AB612" i="26"/>
  <c r="K612" i="26" s="1"/>
  <c r="AD519" i="26"/>
  <c r="Y519" i="26"/>
  <c r="Z519" i="26" s="1"/>
  <c r="L519" i="26" s="1"/>
  <c r="AI300" i="26"/>
  <c r="AH300" i="26"/>
  <c r="O300" i="26" s="1"/>
  <c r="AM300" i="26"/>
  <c r="Y668" i="26"/>
  <c r="Z668" i="26" s="1"/>
  <c r="L668" i="26" s="1"/>
  <c r="AC668" i="26"/>
  <c r="Y861" i="26"/>
  <c r="Z861" i="26" s="1"/>
  <c r="L861" i="26" s="1"/>
  <c r="AA861" i="26"/>
  <c r="AB861" i="26" s="1"/>
  <c r="K861" i="26" s="1"/>
  <c r="AA298" i="26"/>
  <c r="Y298" i="26"/>
  <c r="Z298" i="26" s="1"/>
  <c r="L298" i="26" s="1"/>
  <c r="AA237" i="26"/>
  <c r="AI475" i="26"/>
  <c r="Y108" i="26"/>
  <c r="AB108" i="26"/>
  <c r="K108" i="26" s="1"/>
  <c r="Z108" i="26"/>
  <c r="L108" i="26" s="1"/>
  <c r="AA108" i="26"/>
  <c r="AC108" i="26"/>
  <c r="AD108" i="26"/>
  <c r="AL236" i="26"/>
  <c r="AG236" i="26"/>
  <c r="AI236" i="26"/>
  <c r="AK236" i="26"/>
  <c r="AM236" i="26"/>
  <c r="AA106" i="26"/>
  <c r="AB106" i="26" s="1"/>
  <c r="K106" i="26" s="1"/>
  <c r="Y106" i="26"/>
  <c r="Z106" i="26" s="1"/>
  <c r="L106" i="26" s="1"/>
  <c r="AG280" i="26"/>
  <c r="AH280" i="26" s="1"/>
  <c r="O280" i="26" s="1"/>
  <c r="AI280" i="26"/>
  <c r="AJ280" i="26" s="1"/>
  <c r="N280" i="26" s="1"/>
  <c r="Y124" i="26"/>
  <c r="Z124" i="26" s="1"/>
  <c r="L124" i="26" s="1"/>
  <c r="AA124" i="26"/>
  <c r="AD124" i="26" s="1"/>
  <c r="AG614" i="26"/>
  <c r="AH614" i="26" s="1"/>
  <c r="O614" i="26" s="1"/>
  <c r="AD417" i="26"/>
  <c r="Y417" i="26"/>
  <c r="Z417" i="26" s="1"/>
  <c r="L417" i="26" s="1"/>
  <c r="AI674" i="26"/>
  <c r="AC21" i="26"/>
  <c r="AD21" i="26"/>
  <c r="Y21" i="26"/>
  <c r="Z21" i="26" s="1"/>
  <c r="L21" i="26" s="1"/>
  <c r="AA146" i="26"/>
  <c r="AD146" i="26" s="1"/>
  <c r="Y146" i="26"/>
  <c r="Z146" i="26" s="1"/>
  <c r="L146" i="26" s="1"/>
  <c r="AI289" i="26"/>
  <c r="AD259" i="26"/>
  <c r="AC259" i="26"/>
  <c r="Y259" i="26"/>
  <c r="Z259" i="26" s="1"/>
  <c r="L259" i="26" s="1"/>
  <c r="Y236" i="26"/>
  <c r="Z236" i="26" s="1"/>
  <c r="L236" i="26" s="1"/>
  <c r="AC236" i="26"/>
  <c r="AD236" i="26"/>
  <c r="AB236" i="26"/>
  <c r="K236" i="26" s="1"/>
  <c r="AL382" i="26"/>
  <c r="AH382" i="26"/>
  <c r="O382" i="26" s="1"/>
  <c r="AG382" i="26"/>
  <c r="AI382" i="26"/>
  <c r="AK382" i="26"/>
  <c r="Y605" i="26"/>
  <c r="Z605" i="26" s="1"/>
  <c r="L605" i="26" s="1"/>
  <c r="AA605" i="26"/>
  <c r="AL123" i="26"/>
  <c r="AK123" i="26"/>
  <c r="AG123" i="26"/>
  <c r="AI123" i="26"/>
  <c r="AM123" i="26"/>
  <c r="AH123" i="26"/>
  <c r="O123" i="26" s="1"/>
  <c r="Y447" i="26"/>
  <c r="Z447" i="26" s="1"/>
  <c r="L447" i="26" s="1"/>
  <c r="AA290" i="26"/>
  <c r="AB290" i="26" s="1"/>
  <c r="K290" i="26" s="1"/>
  <c r="Y475" i="26"/>
  <c r="Z475" i="26" s="1"/>
  <c r="L475" i="26" s="1"/>
  <c r="AA475" i="26"/>
  <c r="AB475" i="26" s="1"/>
  <c r="K475" i="26" s="1"/>
  <c r="AM286" i="26"/>
  <c r="AK39" i="26"/>
  <c r="AG39" i="26"/>
  <c r="AM39" i="26"/>
  <c r="AH39" i="26"/>
  <c r="O39" i="26" s="1"/>
  <c r="AJ39" i="26"/>
  <c r="N39" i="26" s="1"/>
  <c r="AC382" i="26"/>
  <c r="AA382" i="26"/>
  <c r="Y382" i="26"/>
  <c r="Z382" i="26"/>
  <c r="L382" i="26" s="1"/>
  <c r="AB382" i="26"/>
  <c r="K382" i="26" s="1"/>
  <c r="AD382" i="26"/>
  <c r="Y508" i="26"/>
  <c r="Z508" i="26" s="1"/>
  <c r="L508" i="26" s="1"/>
  <c r="AA508" i="26"/>
  <c r="Y601" i="26"/>
  <c r="Z601" i="26" s="1"/>
  <c r="L601" i="26" s="1"/>
  <c r="AA601" i="26"/>
  <c r="AB601" i="26" s="1"/>
  <c r="K601" i="26" s="1"/>
  <c r="AJ254" i="26"/>
  <c r="N254" i="26" s="1"/>
  <c r="AJ19" i="26"/>
  <c r="N19" i="26" s="1"/>
  <c r="AK296" i="26"/>
  <c r="Z816" i="26"/>
  <c r="L816" i="26" s="1"/>
  <c r="Z291" i="26"/>
  <c r="L291" i="26" s="1"/>
  <c r="Z18" i="26"/>
  <c r="L18" i="26" s="1"/>
  <c r="AK794" i="26"/>
  <c r="AB38" i="26"/>
  <c r="K38" i="26" s="1"/>
  <c r="Z38" i="26"/>
  <c r="L38" i="26" s="1"/>
  <c r="AA704" i="26"/>
  <c r="Y219" i="26"/>
  <c r="Z219" i="26" s="1"/>
  <c r="L219" i="26" s="1"/>
  <c r="AA219" i="26"/>
  <c r="AG510" i="26"/>
  <c r="AH510" i="26" s="1"/>
  <c r="O510" i="26" s="1"/>
  <c r="AH806" i="26"/>
  <c r="O806" i="26" s="1"/>
  <c r="AI806" i="26"/>
  <c r="AL806" i="26"/>
  <c r="AG806" i="26"/>
  <c r="AJ806" i="26"/>
  <c r="N806" i="26" s="1"/>
  <c r="AC276" i="26"/>
  <c r="AG516" i="26"/>
  <c r="AH516" i="26" s="1"/>
  <c r="O516" i="26" s="1"/>
  <c r="AG241" i="26"/>
  <c r="AI241" i="26"/>
  <c r="AK513" i="26"/>
  <c r="AG513" i="26"/>
  <c r="Y123" i="26"/>
  <c r="AC123" i="26"/>
  <c r="Z123" i="26"/>
  <c r="L123" i="26" s="1"/>
  <c r="Y278" i="26"/>
  <c r="AC278" i="26"/>
  <c r="Z278" i="26"/>
  <c r="L278" i="26" s="1"/>
  <c r="AA278" i="26"/>
  <c r="AD278" i="26"/>
  <c r="AB278" i="26"/>
  <c r="K278" i="26" s="1"/>
  <c r="AB806" i="26"/>
  <c r="K806" i="26" s="1"/>
  <c r="AD806" i="26"/>
  <c r="Y806" i="26"/>
  <c r="Z806" i="26" s="1"/>
  <c r="L806" i="26" s="1"/>
  <c r="AC806" i="26"/>
  <c r="AI672" i="26"/>
  <c r="AG672" i="26"/>
  <c r="AH672" i="26" s="1"/>
  <c r="O672" i="26" s="1"/>
  <c r="AI139" i="26"/>
  <c r="AH139" i="26"/>
  <c r="O139" i="26" s="1"/>
  <c r="AG139" i="26"/>
  <c r="AK139" i="26"/>
  <c r="AL139" i="26"/>
  <c r="Y276" i="26"/>
  <c r="Z276" i="26" s="1"/>
  <c r="L276" i="26" s="1"/>
  <c r="AD276" i="26"/>
  <c r="AB276" i="26"/>
  <c r="K276" i="26" s="1"/>
  <c r="AB299" i="26"/>
  <c r="K299" i="26" s="1"/>
  <c r="AJ200" i="26"/>
  <c r="N200" i="26" s="1"/>
  <c r="AJ9" i="26"/>
  <c r="N9" i="26" s="1"/>
  <c r="AD8" i="26"/>
  <c r="AD416" i="26"/>
  <c r="AK816" i="26"/>
  <c r="AB285" i="26"/>
  <c r="K285" i="26" s="1"/>
  <c r="AG414" i="26"/>
  <c r="AH414" i="26" s="1"/>
  <c r="O414" i="26" s="1"/>
  <c r="AL517" i="26"/>
  <c r="AH446" i="26"/>
  <c r="O446" i="26" s="1"/>
  <c r="AI446" i="26"/>
  <c r="AG446" i="26"/>
  <c r="AL446" i="26"/>
  <c r="AM704" i="26"/>
  <c r="AG604" i="26"/>
  <c r="AM604" i="26"/>
  <c r="AI604" i="26"/>
  <c r="AK604" i="26"/>
  <c r="AJ508" i="26"/>
  <c r="N508" i="26" s="1"/>
  <c r="Y277" i="26"/>
  <c r="Z277" i="26" s="1"/>
  <c r="L277" i="26" s="1"/>
  <c r="AA277" i="26"/>
  <c r="AD277" i="26" s="1"/>
  <c r="AA280" i="26"/>
  <c r="AB280" i="26" s="1"/>
  <c r="K280" i="26" s="1"/>
  <c r="AA446" i="26"/>
  <c r="AI704" i="26"/>
  <c r="AA461" i="26"/>
  <c r="AB461" i="26" s="1"/>
  <c r="K461" i="26" s="1"/>
  <c r="AH258" i="26"/>
  <c r="O258" i="26" s="1"/>
  <c r="AM258" i="26"/>
  <c r="AL258" i="26"/>
  <c r="AI258" i="26"/>
  <c r="AB703" i="26"/>
  <c r="K703" i="26" s="1"/>
  <c r="Y703" i="26"/>
  <c r="Z703" i="26" s="1"/>
  <c r="L703" i="26" s="1"/>
  <c r="AC139" i="26"/>
  <c r="AD139" i="26"/>
  <c r="Y139" i="26"/>
  <c r="Z139" i="26" s="1"/>
  <c r="L139" i="26" s="1"/>
  <c r="AJ505" i="26"/>
  <c r="N505" i="26" s="1"/>
  <c r="AK477" i="26"/>
  <c r="AK476" i="26"/>
  <c r="Y299" i="26"/>
  <c r="Z299" i="26" s="1"/>
  <c r="L299" i="26" s="1"/>
  <c r="AG200" i="26"/>
  <c r="AC129" i="26"/>
  <c r="AK829" i="26"/>
  <c r="AG9" i="26"/>
  <c r="AH9" i="26" s="1"/>
  <c r="O9" i="26" s="1"/>
  <c r="Y93" i="26"/>
  <c r="Z93" i="26" s="1"/>
  <c r="L93" i="26" s="1"/>
  <c r="AG816" i="26"/>
  <c r="AG18" i="26"/>
  <c r="AH18" i="26" s="1"/>
  <c r="O18" i="26" s="1"/>
  <c r="AG242" i="26"/>
  <c r="AL242" i="26"/>
  <c r="Y241" i="26"/>
  <c r="Z241" i="26" s="1"/>
  <c r="L241" i="26" s="1"/>
  <c r="AK126" i="26"/>
  <c r="AH126" i="26"/>
  <c r="O126" i="26" s="1"/>
  <c r="AG38" i="26"/>
  <c r="AH38" i="26"/>
  <c r="O38" i="26" s="1"/>
  <c r="AK463" i="26"/>
  <c r="AG463" i="26"/>
  <c r="AI463" i="26"/>
  <c r="AH134" i="26"/>
  <c r="O134" i="26" s="1"/>
  <c r="AJ134" i="26"/>
  <c r="N134" i="26" s="1"/>
  <c r="AL508" i="26"/>
  <c r="AK508" i="26"/>
  <c r="AG508" i="26"/>
  <c r="AM508" i="26"/>
  <c r="AL217" i="26"/>
  <c r="AJ217" i="26"/>
  <c r="N217" i="26" s="1"/>
  <c r="AG217" i="26"/>
  <c r="AI217" i="26"/>
  <c r="AM217" i="26"/>
  <c r="Y37" i="26"/>
  <c r="Z37" i="26" s="1"/>
  <c r="L37" i="26" s="1"/>
  <c r="AA37" i="26"/>
  <c r="AK517" i="26"/>
  <c r="AI517" i="26"/>
  <c r="Z412" i="26"/>
  <c r="L412" i="26" s="1"/>
  <c r="AH704" i="26"/>
  <c r="O704" i="26" s="1"/>
  <c r="AJ704" i="26"/>
  <c r="N704" i="26" s="1"/>
  <c r="AL704" i="26"/>
  <c r="Y378" i="26"/>
  <c r="Z378" i="26" s="1"/>
  <c r="L378" i="26" s="1"/>
  <c r="AA378" i="26"/>
  <c r="AB378" i="26" s="1"/>
  <c r="K378" i="26" s="1"/>
  <c r="Y666" i="26"/>
  <c r="Z666" i="26" s="1"/>
  <c r="L666" i="26" s="1"/>
  <c r="AA666" i="26"/>
  <c r="AB666" i="26" s="1"/>
  <c r="K666" i="26" s="1"/>
  <c r="AL505" i="26"/>
  <c r="AI505" i="26"/>
  <c r="AK505" i="26"/>
  <c r="AH505" i="26"/>
  <c r="O505" i="26" s="1"/>
  <c r="AM505" i="26"/>
  <c r="AJ665" i="26"/>
  <c r="N665" i="26" s="1"/>
  <c r="AL407" i="26"/>
  <c r="AK407" i="26"/>
  <c r="AH407" i="26"/>
  <c r="O407" i="26" s="1"/>
  <c r="AG407" i="26"/>
  <c r="AI407" i="26"/>
  <c r="AJ407" i="26"/>
  <c r="N407" i="26" s="1"/>
  <c r="AH710" i="26"/>
  <c r="O710" i="26" s="1"/>
  <c r="AM710" i="26"/>
  <c r="AK710" i="26"/>
  <c r="AG710" i="26"/>
  <c r="AJ710" i="26"/>
  <c r="N710" i="26" s="1"/>
  <c r="AI710" i="26"/>
  <c r="AL710" i="26"/>
  <c r="Y380" i="26"/>
  <c r="Z380" i="26" s="1"/>
  <c r="L380" i="26" s="1"/>
  <c r="Y509" i="26"/>
  <c r="Z509" i="26" s="1"/>
  <c r="L509" i="26" s="1"/>
  <c r="Y258" i="26"/>
  <c r="AA258" i="26"/>
  <c r="AB258" i="26" s="1"/>
  <c r="K258" i="26" s="1"/>
  <c r="AD258" i="26"/>
  <c r="AI759" i="26"/>
  <c r="AJ759" i="26" s="1"/>
  <c r="N759" i="26" s="1"/>
  <c r="AK278" i="26"/>
  <c r="AH489" i="26"/>
  <c r="O489" i="26" s="1"/>
  <c r="AK489" i="26"/>
  <c r="AG489" i="26"/>
  <c r="AI489" i="26"/>
  <c r="AM489" i="26"/>
  <c r="AH768" i="26"/>
  <c r="O768" i="26" s="1"/>
  <c r="AK768" i="26"/>
  <c r="AI768" i="26"/>
  <c r="AJ768" i="26"/>
  <c r="N768" i="26" s="1"/>
  <c r="Y91" i="26"/>
  <c r="Z91" i="26" s="1"/>
  <c r="L91" i="26" s="1"/>
  <c r="AB91" i="26"/>
  <c r="K91" i="26" s="1"/>
  <c r="AC91" i="26"/>
  <c r="AD91" i="26"/>
  <c r="AG384" i="26"/>
  <c r="AH384" i="26" s="1"/>
  <c r="O384" i="26" s="1"/>
  <c r="AG283" i="26"/>
  <c r="AH283" i="26" s="1"/>
  <c r="O283" i="26" s="1"/>
  <c r="AK515" i="26"/>
  <c r="AG515" i="26"/>
  <c r="Z107" i="26"/>
  <c r="L107" i="26" s="1"/>
  <c r="AA107" i="26"/>
  <c r="AC107" i="26"/>
  <c r="AH461" i="26"/>
  <c r="O461" i="26" s="1"/>
  <c r="AL461" i="26"/>
  <c r="AL495" i="26"/>
  <c r="AH495" i="26"/>
  <c r="O495" i="26" s="1"/>
  <c r="AJ495" i="26"/>
  <c r="N495" i="26" s="1"/>
  <c r="AC257" i="26"/>
  <c r="Z257" i="26"/>
  <c r="L257" i="26" s="1"/>
  <c r="AC92" i="26"/>
  <c r="AB92" i="26"/>
  <c r="K92" i="26" s="1"/>
  <c r="AA92" i="26"/>
  <c r="AA506" i="26"/>
  <c r="Y506" i="26"/>
  <c r="Z506" i="26" s="1"/>
  <c r="L506" i="26" s="1"/>
  <c r="AB665" i="26"/>
  <c r="K665" i="26" s="1"/>
  <c r="Y665" i="26"/>
  <c r="Z665" i="26" s="1"/>
  <c r="L665" i="26" s="1"/>
  <c r="AA599" i="26"/>
  <c r="AD599" i="26" s="1"/>
  <c r="AB599" i="26"/>
  <c r="K599" i="26" s="1"/>
  <c r="Y599" i="26"/>
  <c r="Z599" i="26" s="1"/>
  <c r="L599" i="26" s="1"/>
  <c r="AL278" i="26"/>
  <c r="AG278" i="26"/>
  <c r="AI278" i="26"/>
  <c r="AM278" i="26"/>
  <c r="AM279" i="26"/>
  <c r="AL279" i="26"/>
  <c r="AI279" i="26"/>
  <c r="AH279" i="26"/>
  <c r="O279" i="26" s="1"/>
  <c r="Y489" i="26"/>
  <c r="Z489" i="26" s="1"/>
  <c r="L489" i="26" s="1"/>
  <c r="AG284" i="26"/>
  <c r="AH284" i="26" s="1"/>
  <c r="O284" i="26" s="1"/>
  <c r="Y218" i="26"/>
  <c r="Z218" i="26" s="1"/>
  <c r="L218" i="26" s="1"/>
  <c r="AH815" i="26"/>
  <c r="O815" i="26" s="1"/>
  <c r="AJ815" i="26"/>
  <c r="N815" i="26" s="1"/>
  <c r="AK815" i="26"/>
  <c r="Y279" i="26"/>
  <c r="Z279" i="26" s="1"/>
  <c r="L279" i="26" s="1"/>
  <c r="AG457" i="26"/>
  <c r="AH457" i="26" s="1"/>
  <c r="O457" i="26" s="1"/>
  <c r="AI457" i="26"/>
  <c r="AH377" i="26"/>
  <c r="O377" i="26" s="1"/>
  <c r="AI377" i="26"/>
  <c r="AK377" i="26"/>
  <c r="AA234" i="26"/>
  <c r="Y234" i="26"/>
  <c r="Z234" i="26" s="1"/>
  <c r="L234" i="26" s="1"/>
  <c r="AL462" i="26"/>
  <c r="AK462" i="26"/>
  <c r="AH603" i="26"/>
  <c r="O603" i="26" s="1"/>
  <c r="AG603" i="26"/>
  <c r="Z602" i="26"/>
  <c r="L602" i="26" s="1"/>
  <c r="AL507" i="26"/>
  <c r="AJ507" i="26"/>
  <c r="N507" i="26" s="1"/>
  <c r="AL807" i="26"/>
  <c r="AI807" i="26"/>
  <c r="AJ807" i="26"/>
  <c r="N807" i="26" s="1"/>
  <c r="AC552" i="26"/>
  <c r="AG506" i="26"/>
  <c r="AH506" i="26" s="1"/>
  <c r="O506" i="26" s="1"/>
  <c r="AI506" i="26"/>
  <c r="AC600" i="26"/>
  <c r="AM834" i="26"/>
  <c r="AJ834" i="26"/>
  <c r="N834" i="26" s="1"/>
  <c r="AK834" i="26"/>
  <c r="AI834" i="26"/>
  <c r="AL834" i="26"/>
  <c r="AG834" i="26"/>
  <c r="Y663" i="26"/>
  <c r="Z663" i="26" s="1"/>
  <c r="L663" i="26" s="1"/>
  <c r="AB663" i="26"/>
  <c r="K663" i="26" s="1"/>
  <c r="AA600" i="26"/>
  <c r="Y600" i="26"/>
  <c r="Y664" i="26"/>
  <c r="Z664" i="26" s="1"/>
  <c r="L664" i="26" s="1"/>
  <c r="AB664" i="26"/>
  <c r="K664" i="26" s="1"/>
  <c r="AC376" i="26"/>
  <c r="AL409" i="26"/>
  <c r="AI409" i="26"/>
  <c r="Z604" i="26"/>
  <c r="L604" i="26" s="1"/>
  <c r="AH219" i="26"/>
  <c r="O219" i="26" s="1"/>
  <c r="AL92" i="26"/>
  <c r="AI92" i="26"/>
  <c r="AL460" i="26"/>
  <c r="AH460" i="26"/>
  <c r="O460" i="26" s="1"/>
  <c r="AL246" i="26"/>
  <c r="AM246" i="26"/>
  <c r="AI246" i="26"/>
  <c r="AI702" i="26"/>
  <c r="AJ552" i="26"/>
  <c r="N552" i="26" s="1"/>
  <c r="AK552" i="26"/>
  <c r="AG552" i="26"/>
  <c r="AL458" i="26"/>
  <c r="AH458" i="26"/>
  <c r="O458" i="26" s="1"/>
  <c r="AG458" i="26"/>
  <c r="AH560" i="26"/>
  <c r="O560" i="26" s="1"/>
  <c r="AL560" i="26"/>
  <c r="AG560" i="26"/>
  <c r="AI560" i="26"/>
  <c r="AK560" i="26"/>
  <c r="AM560" i="26"/>
  <c r="Y410" i="26"/>
  <c r="Z410" i="26" s="1"/>
  <c r="L410" i="26" s="1"/>
  <c r="AA410" i="26"/>
  <c r="AG257" i="26"/>
  <c r="AJ257" i="26"/>
  <c r="N257" i="26" s="1"/>
  <c r="AD815" i="26"/>
  <c r="AA815" i="26"/>
  <c r="AC815" i="26" s="1"/>
  <c r="AH459" i="26"/>
  <c r="O459" i="26" s="1"/>
  <c r="AL459" i="26"/>
  <c r="AJ459" i="26"/>
  <c r="N459" i="26" s="1"/>
  <c r="AC122" i="26"/>
  <c r="Y138" i="26"/>
  <c r="Z138" i="26" s="1"/>
  <c r="L138" i="26" s="1"/>
  <c r="AA138" i="26"/>
  <c r="AB138" i="26" s="1"/>
  <c r="K138" i="26" s="1"/>
  <c r="AM807" i="26"/>
  <c r="AB552" i="26"/>
  <c r="K552" i="26" s="1"/>
  <c r="AJ144" i="26"/>
  <c r="N144" i="26" s="1"/>
  <c r="AJ504" i="26"/>
  <c r="N504" i="26" s="1"/>
  <c r="AG504" i="26"/>
  <c r="AH504" i="26"/>
  <c r="O504" i="26" s="1"/>
  <c r="AI504" i="26"/>
  <c r="AL504" i="26"/>
  <c r="AM36" i="26"/>
  <c r="AG36" i="26"/>
  <c r="AI36" i="26"/>
  <c r="AK36" i="26"/>
  <c r="AL36" i="26"/>
  <c r="AH36" i="26"/>
  <c r="O36" i="26" s="1"/>
  <c r="Z767" i="26"/>
  <c r="L767" i="26" s="1"/>
  <c r="Y767" i="26"/>
  <c r="AA767" i="26"/>
  <c r="AB767" i="26"/>
  <c r="K767" i="26" s="1"/>
  <c r="AD767" i="26"/>
  <c r="AC767" i="26"/>
  <c r="AH218" i="26"/>
  <c r="O218" i="26" s="1"/>
  <c r="Y144" i="26"/>
  <c r="Z144" i="26" s="1"/>
  <c r="L144" i="26" s="1"/>
  <c r="AC144" i="26"/>
  <c r="AI277" i="26"/>
  <c r="AI275" i="26"/>
  <c r="AA456" i="26"/>
  <c r="AB456" i="26" s="1"/>
  <c r="K456" i="26" s="1"/>
  <c r="Y662" i="26"/>
  <c r="Z662" i="26" s="1"/>
  <c r="L662" i="26" s="1"/>
  <c r="AM502" i="26"/>
  <c r="Y730" i="26"/>
  <c r="Z730" i="26" s="1"/>
  <c r="L730" i="26" s="1"/>
  <c r="AA730" i="26"/>
  <c r="Z233" i="26"/>
  <c r="L233" i="26" s="1"/>
  <c r="AA233" i="26"/>
  <c r="AC233" i="26" s="1"/>
  <c r="AL599" i="26"/>
  <c r="AK662" i="26"/>
  <c r="Z503" i="26"/>
  <c r="L503" i="26" s="1"/>
  <c r="AC503" i="26"/>
  <c r="AD503" i="26"/>
  <c r="AA373" i="26"/>
  <c r="AB373" i="26" s="1"/>
  <c r="K373" i="26" s="1"/>
  <c r="Y373" i="26"/>
  <c r="Z373" i="26" s="1"/>
  <c r="L373" i="26" s="1"/>
  <c r="Y727" i="26"/>
  <c r="Z727" i="26" s="1"/>
  <c r="L727" i="26" s="1"/>
  <c r="AA727" i="26"/>
  <c r="AD727" i="26" s="1"/>
  <c r="AI502" i="26"/>
  <c r="AH502" i="26"/>
  <c r="O502" i="26" s="1"/>
  <c r="AJ502" i="26"/>
  <c r="N502" i="26" s="1"/>
  <c r="AK502" i="26"/>
  <c r="AH91" i="26"/>
  <c r="O91" i="26" s="1"/>
  <c r="AJ91" i="26"/>
  <c r="N91" i="26" s="1"/>
  <c r="AB457" i="26"/>
  <c r="K457" i="26" s="1"/>
  <c r="AL456" i="26"/>
  <c r="AI662" i="26"/>
  <c r="AG795" i="26"/>
  <c r="AH795" i="26" s="1"/>
  <c r="O795" i="26" s="1"/>
  <c r="AI795" i="26"/>
  <c r="AC229" i="26"/>
  <c r="AG662" i="26"/>
  <c r="AK137" i="26"/>
  <c r="Y691" i="26"/>
  <c r="Z691" i="26" s="1"/>
  <c r="L691" i="26" s="1"/>
  <c r="AA691" i="26"/>
  <c r="AA661" i="26"/>
  <c r="AC661" i="26" s="1"/>
  <c r="Z661" i="26"/>
  <c r="L661" i="26" s="1"/>
  <c r="AM234" i="26"/>
  <c r="AM772" i="26"/>
  <c r="AG772" i="26"/>
  <c r="AI772" i="26"/>
  <c r="AL772" i="26"/>
  <c r="AH772" i="26"/>
  <c r="O772" i="26" s="1"/>
  <c r="AJ772" i="26"/>
  <c r="N772" i="26" s="1"/>
  <c r="AK772" i="26"/>
  <c r="AB504" i="26"/>
  <c r="K504" i="26" s="1"/>
  <c r="Y504" i="26"/>
  <c r="Z504" i="26" s="1"/>
  <c r="L504" i="26" s="1"/>
  <c r="AL234" i="26"/>
  <c r="AI729" i="26"/>
  <c r="AJ729" i="26" s="1"/>
  <c r="N729" i="26" s="1"/>
  <c r="AG729" i="26"/>
  <c r="AH729" i="26" s="1"/>
  <c r="O729" i="26" s="1"/>
  <c r="AD371" i="26"/>
  <c r="AC371" i="26"/>
  <c r="AB371" i="26"/>
  <c r="K371" i="26" s="1"/>
  <c r="Y371" i="26"/>
  <c r="Z371" i="26" s="1"/>
  <c r="L371" i="26" s="1"/>
  <c r="Y507" i="26"/>
  <c r="Z507" i="26" s="1"/>
  <c r="L507" i="26" s="1"/>
  <c r="AA759" i="26"/>
  <c r="AA667" i="26"/>
  <c r="AI138" i="26"/>
  <c r="AB144" i="26"/>
  <c r="K144" i="26" s="1"/>
  <c r="AB710" i="26"/>
  <c r="K710" i="26" s="1"/>
  <c r="AG665" i="26"/>
  <c r="AH665" i="26" s="1"/>
  <c r="O665" i="26" s="1"/>
  <c r="AI664" i="26"/>
  <c r="AI234" i="26"/>
  <c r="Y505" i="26"/>
  <c r="Z505" i="26" s="1"/>
  <c r="L505" i="26" s="1"/>
  <c r="AK600" i="26"/>
  <c r="AH664" i="26"/>
  <c r="O664" i="26" s="1"/>
  <c r="AJ663" i="26"/>
  <c r="N663" i="26" s="1"/>
  <c r="AA662" i="26"/>
  <c r="AM503" i="26"/>
  <c r="AK503" i="26"/>
  <c r="AL503" i="26"/>
  <c r="AH503" i="26"/>
  <c r="O503" i="26" s="1"/>
  <c r="AG234" i="26"/>
  <c r="AJ234" i="26"/>
  <c r="N234" i="26" s="1"/>
  <c r="AK234" i="26"/>
  <c r="Z729" i="26"/>
  <c r="L729" i="26" s="1"/>
  <c r="AA729" i="26"/>
  <c r="AD729" i="26" s="1"/>
  <c r="AM230" i="26"/>
  <c r="AK230" i="26"/>
  <c r="AI230" i="26"/>
  <c r="AG230" i="26"/>
  <c r="AH230" i="26"/>
  <c r="O230" i="26" s="1"/>
  <c r="AJ230" i="26"/>
  <c r="N230" i="26" s="1"/>
  <c r="AL230" i="26"/>
  <c r="AA772" i="26"/>
  <c r="AB772" i="26" s="1"/>
  <c r="K772" i="26" s="1"/>
  <c r="AI371" i="26"/>
  <c r="AK371" i="26" s="1"/>
  <c r="AG371" i="26"/>
  <c r="AH371" i="26" s="1"/>
  <c r="O371" i="26" s="1"/>
  <c r="AM198" i="26"/>
  <c r="AI198" i="26"/>
  <c r="AH198" i="26"/>
  <c r="O198" i="26" s="1"/>
  <c r="Y17" i="26"/>
  <c r="Z17" i="26" s="1"/>
  <c r="L17" i="26" s="1"/>
  <c r="AA17" i="26"/>
  <c r="AB17" i="26" s="1"/>
  <c r="K17" i="26" s="1"/>
  <c r="AL235" i="26"/>
  <c r="AB137" i="26"/>
  <c r="K137" i="26" s="1"/>
  <c r="AC834" i="26"/>
  <c r="AL216" i="26"/>
  <c r="AM231" i="26"/>
  <c r="Y215" i="26"/>
  <c r="Z215" i="26" s="1"/>
  <c r="L215" i="26" s="1"/>
  <c r="AA215" i="26"/>
  <c r="AI228" i="26"/>
  <c r="AG228" i="26"/>
  <c r="AL228" i="26"/>
  <c r="AH228" i="26"/>
  <c r="O228" i="26" s="1"/>
  <c r="AJ228" i="26"/>
  <c r="N228" i="26" s="1"/>
  <c r="AK228" i="26"/>
  <c r="AM228" i="26"/>
  <c r="AB375" i="26"/>
  <c r="K375" i="26" s="1"/>
  <c r="Y375" i="26"/>
  <c r="Z375" i="26" s="1"/>
  <c r="L375" i="26" s="1"/>
  <c r="AJ232" i="26"/>
  <c r="N232" i="26" s="1"/>
  <c r="AM376" i="26"/>
  <c r="AG376" i="26"/>
  <c r="AH216" i="26"/>
  <c r="O216" i="26" s="1"/>
  <c r="AI235" i="26"/>
  <c r="AJ235" i="26"/>
  <c r="N235" i="26" s="1"/>
  <c r="AM235" i="26"/>
  <c r="AD137" i="26"/>
  <c r="AC137" i="26"/>
  <c r="AJ660" i="26"/>
  <c r="N660" i="26" s="1"/>
  <c r="AD834" i="26"/>
  <c r="Y834" i="26"/>
  <c r="Z834" i="26" s="1"/>
  <c r="L834" i="26" s="1"/>
  <c r="AI199" i="26"/>
  <c r="AJ199" i="26"/>
  <c r="N199" i="26" s="1"/>
  <c r="AG199" i="26"/>
  <c r="AL199" i="26"/>
  <c r="AM232" i="26"/>
  <c r="AK232" i="26"/>
  <c r="AI232" i="26"/>
  <c r="AH232" i="26"/>
  <c r="O232" i="26" s="1"/>
  <c r="AL232" i="26"/>
  <c r="AI231" i="26"/>
  <c r="AG231" i="26"/>
  <c r="AL231" i="26"/>
  <c r="Z197" i="26"/>
  <c r="L197" i="26" s="1"/>
  <c r="AA197" i="26"/>
  <c r="AM216" i="26"/>
  <c r="AK216" i="26"/>
  <c r="AM813" i="26"/>
  <c r="AG813" i="26"/>
  <c r="AI813" i="26"/>
  <c r="AD232" i="26"/>
  <c r="AA231" i="26"/>
  <c r="AB231" i="26" s="1"/>
  <c r="K231" i="26" s="1"/>
  <c r="AL198" i="26"/>
  <c r="Z36" i="26"/>
  <c r="L36" i="26" s="1"/>
  <c r="AA36" i="26"/>
  <c r="AB376" i="26"/>
  <c r="K376" i="26" s="1"/>
  <c r="Y376" i="26"/>
  <c r="Z376" i="26" s="1"/>
  <c r="L376" i="26" s="1"/>
  <c r="AG691" i="26"/>
  <c r="AH691" i="26" s="1"/>
  <c r="O691" i="26" s="1"/>
  <c r="AI691" i="26"/>
  <c r="AJ691" i="26" s="1"/>
  <c r="N691" i="26" s="1"/>
  <c r="AM229" i="26"/>
  <c r="AK229" i="26"/>
  <c r="AH229" i="26"/>
  <c r="O229" i="26" s="1"/>
  <c r="AI229" i="26"/>
  <c r="AG229" i="26"/>
  <c r="AJ229" i="26"/>
  <c r="N229" i="26" s="1"/>
  <c r="AL229" i="26"/>
  <c r="AI233" i="26"/>
  <c r="AK233" i="26"/>
  <c r="AG233" i="26"/>
  <c r="AH233" i="26"/>
  <c r="O233" i="26" s="1"/>
  <c r="AL233" i="26"/>
  <c r="Z232" i="26"/>
  <c r="L232" i="26" s="1"/>
  <c r="Y232" i="26"/>
  <c r="AB232" i="26"/>
  <c r="K232" i="26" s="1"/>
  <c r="Y772" i="26"/>
  <c r="Z772" i="26" s="1"/>
  <c r="L772" i="26" s="1"/>
  <c r="AA494" i="26"/>
  <c r="Y494" i="26"/>
  <c r="Z494" i="26" s="1"/>
  <c r="L494" i="26" s="1"/>
  <c r="Y369" i="26"/>
  <c r="Z369" i="26" s="1"/>
  <c r="L369" i="26" s="1"/>
  <c r="AA369" i="26"/>
  <c r="AG159" i="26"/>
  <c r="AK159" i="26"/>
  <c r="AL159" i="26"/>
  <c r="AM159" i="26"/>
  <c r="AH159" i="26"/>
  <c r="O159" i="26" s="1"/>
  <c r="AI159" i="26"/>
  <c r="AJ159" i="26"/>
  <c r="N159" i="26" s="1"/>
  <c r="AI374" i="26"/>
  <c r="AJ374" i="26"/>
  <c r="N374" i="26" s="1"/>
  <c r="AL374" i="26"/>
  <c r="AG374" i="26"/>
  <c r="AA795" i="26"/>
  <c r="AM215" i="26"/>
  <c r="AG215" i="26"/>
  <c r="AJ215" i="26"/>
  <c r="N215" i="26" s="1"/>
  <c r="AK215" i="26"/>
  <c r="AI758" i="26"/>
  <c r="AG758" i="26"/>
  <c r="AH758" i="26" s="1"/>
  <c r="O758" i="26" s="1"/>
  <c r="Z161" i="26"/>
  <c r="L161" i="26" s="1"/>
  <c r="AA161" i="26"/>
  <c r="AB161" i="26" s="1"/>
  <c r="K161" i="26" s="1"/>
  <c r="Y229" i="26"/>
  <c r="Z229" i="26" s="1"/>
  <c r="L229" i="26" s="1"/>
  <c r="AD229" i="26"/>
  <c r="Y692" i="26"/>
  <c r="Z692" i="26" s="1"/>
  <c r="L692" i="26" s="1"/>
  <c r="AA692" i="26"/>
  <c r="AB692" i="26" s="1"/>
  <c r="K692" i="26" s="1"/>
  <c r="AG272" i="26"/>
  <c r="AH272" i="26" s="1"/>
  <c r="O272" i="26" s="1"/>
  <c r="AI272" i="26"/>
  <c r="AM596" i="26"/>
  <c r="AI726" i="26"/>
  <c r="AM161" i="26"/>
  <c r="Z364" i="26"/>
  <c r="L364" i="26" s="1"/>
  <c r="AG720" i="26"/>
  <c r="AK720" i="26"/>
  <c r="AL720" i="26"/>
  <c r="AM720" i="26"/>
  <c r="AH720" i="26"/>
  <c r="O720" i="26" s="1"/>
  <c r="AI720" i="26"/>
  <c r="Y216" i="26"/>
  <c r="Z216" i="26" s="1"/>
  <c r="L216" i="26" s="1"/>
  <c r="AA216" i="26"/>
  <c r="AC216" i="26" s="1"/>
  <c r="AI773" i="26"/>
  <c r="AL773" i="26"/>
  <c r="Y198" i="26"/>
  <c r="Z198" i="26" s="1"/>
  <c r="L198" i="26" s="1"/>
  <c r="AL161" i="26"/>
  <c r="AC596" i="26"/>
  <c r="AK596" i="26"/>
  <c r="AL727" i="26"/>
  <c r="AJ161" i="26"/>
  <c r="N161" i="26" s="1"/>
  <c r="AM90" i="26"/>
  <c r="AI594" i="26"/>
  <c r="AG594" i="26"/>
  <c r="AH594" i="26" s="1"/>
  <c r="O594" i="26" s="1"/>
  <c r="AM767" i="26"/>
  <c r="AK767" i="26"/>
  <c r="AI767" i="26"/>
  <c r="Z813" i="26"/>
  <c r="L813" i="26" s="1"/>
  <c r="AD813" i="26"/>
  <c r="AK375" i="26"/>
  <c r="AD230" i="26"/>
  <c r="Y230" i="26"/>
  <c r="AA230" i="26"/>
  <c r="AI372" i="26"/>
  <c r="AL372" i="26"/>
  <c r="AI722" i="26"/>
  <c r="AK722" i="26"/>
  <c r="AH722" i="26"/>
  <c r="O722" i="26" s="1"/>
  <c r="AJ722" i="26"/>
  <c r="N722" i="26" s="1"/>
  <c r="AM722" i="26"/>
  <c r="AL214" i="26"/>
  <c r="AM727" i="26"/>
  <c r="AK727" i="26"/>
  <c r="AH727" i="26"/>
  <c r="O727" i="26" s="1"/>
  <c r="AI727" i="26"/>
  <c r="AG161" i="26"/>
  <c r="AK161" i="26"/>
  <c r="AG17" i="26"/>
  <c r="AH17" i="26" s="1"/>
  <c r="O17" i="26" s="1"/>
  <c r="AJ17" i="26"/>
  <c r="N17" i="26" s="1"/>
  <c r="AI90" i="26"/>
  <c r="AG90" i="26"/>
  <c r="AK90" i="26"/>
  <c r="AL90" i="26"/>
  <c r="AM725" i="26"/>
  <c r="AK725" i="26"/>
  <c r="AL725" i="26"/>
  <c r="AH725" i="26"/>
  <c r="O725" i="26" s="1"/>
  <c r="AI725" i="26"/>
  <c r="AI365" i="26"/>
  <c r="AG365" i="26"/>
  <c r="AH365" i="26" s="1"/>
  <c r="O365" i="26" s="1"/>
  <c r="AM723" i="26"/>
  <c r="AG723" i="26"/>
  <c r="AK723" i="26"/>
  <c r="AL723" i="26"/>
  <c r="AH723" i="26"/>
  <c r="O723" i="26" s="1"/>
  <c r="AI723" i="26"/>
  <c r="AG369" i="26"/>
  <c r="AH369" i="26" s="1"/>
  <c r="O369" i="26" s="1"/>
  <c r="AI369" i="26"/>
  <c r="Y795" i="26"/>
  <c r="Z795" i="26" s="1"/>
  <c r="L795" i="26" s="1"/>
  <c r="AI501" i="26"/>
  <c r="AG501" i="26"/>
  <c r="AH215" i="26"/>
  <c r="O215" i="26" s="1"/>
  <c r="AG728" i="26"/>
  <c r="AG494" i="26"/>
  <c r="AH494" i="26" s="1"/>
  <c r="O494" i="26" s="1"/>
  <c r="AG370" i="26"/>
  <c r="AH370" i="26" s="1"/>
  <c r="O370" i="26" s="1"/>
  <c r="AG133" i="26"/>
  <c r="AK598" i="26"/>
  <c r="AI455" i="26"/>
  <c r="AK455" i="26"/>
  <c r="AM692" i="26"/>
  <c r="AG692" i="26"/>
  <c r="AG158" i="26"/>
  <c r="AK158" i="26"/>
  <c r="Z719" i="26"/>
  <c r="L719" i="26" s="1"/>
  <c r="AB719" i="26"/>
  <c r="K719" i="26" s="1"/>
  <c r="AA501" i="26"/>
  <c r="Z726" i="26"/>
  <c r="L726" i="26" s="1"/>
  <c r="AA228" i="26"/>
  <c r="AC228" i="26" s="1"/>
  <c r="Z368" i="26"/>
  <c r="L368" i="26" s="1"/>
  <c r="AA160" i="26"/>
  <c r="AJ598" i="26"/>
  <c r="N598" i="26" s="1"/>
  <c r="Z724" i="26"/>
  <c r="L724" i="26" s="1"/>
  <c r="AM693" i="26"/>
  <c r="AL721" i="26"/>
  <c r="Z362" i="26"/>
  <c r="L362" i="26" s="1"/>
  <c r="AA362" i="26"/>
  <c r="Y88" i="26"/>
  <c r="Z88" i="26" s="1"/>
  <c r="L88" i="26" s="1"/>
  <c r="AA88" i="26"/>
  <c r="AD88" i="26" s="1"/>
  <c r="AH740" i="26"/>
  <c r="O740" i="26" s="1"/>
  <c r="AI740" i="26"/>
  <c r="AJ740" i="26"/>
  <c r="N740" i="26" s="1"/>
  <c r="AK740" i="26"/>
  <c r="AL740" i="26"/>
  <c r="AM740" i="26"/>
  <c r="AG740" i="26"/>
  <c r="AB366" i="26"/>
  <c r="K366" i="26" s="1"/>
  <c r="AM364" i="26"/>
  <c r="AK693" i="26"/>
  <c r="AD723" i="26"/>
  <c r="AI721" i="26"/>
  <c r="AG156" i="26"/>
  <c r="AH156" i="26" s="1"/>
  <c r="O156" i="26" s="1"/>
  <c r="AJ156" i="26"/>
  <c r="N156" i="26" s="1"/>
  <c r="Z89" i="26"/>
  <c r="L89" i="26" s="1"/>
  <c r="AA89" i="26"/>
  <c r="AC89" i="26" s="1"/>
  <c r="AM843" i="26"/>
  <c r="AG843" i="26"/>
  <c r="AH843" i="26"/>
  <c r="O843" i="26" s="1"/>
  <c r="AI843" i="26"/>
  <c r="AJ843" i="26"/>
  <c r="N843" i="26" s="1"/>
  <c r="AL843" i="26"/>
  <c r="AA797" i="26"/>
  <c r="AB797" i="26" s="1"/>
  <c r="K797" i="26" s="1"/>
  <c r="Y797" i="26"/>
  <c r="Z797" i="26" s="1"/>
  <c r="L797" i="26" s="1"/>
  <c r="AB224" i="26"/>
  <c r="K224" i="26" s="1"/>
  <c r="AD224" i="26"/>
  <c r="AA133" i="26"/>
  <c r="AI363" i="26"/>
  <c r="AM214" i="26"/>
  <c r="Y273" i="26"/>
  <c r="Z273" i="26" s="1"/>
  <c r="L273" i="26" s="1"/>
  <c r="AA273" i="26"/>
  <c r="AD273" i="26" s="1"/>
  <c r="AH223" i="26"/>
  <c r="O223" i="26" s="1"/>
  <c r="AI223" i="26"/>
  <c r="AJ223" i="26"/>
  <c r="N223" i="26" s="1"/>
  <c r="AK223" i="26"/>
  <c r="AL223" i="26"/>
  <c r="AM223" i="26"/>
  <c r="AG223" i="26"/>
  <c r="AM721" i="26"/>
  <c r="AG721" i="26"/>
  <c r="AJ721" i="26"/>
  <c r="N721" i="26" s="1"/>
  <c r="Y271" i="26"/>
  <c r="Z271" i="26"/>
  <c r="L271" i="26" s="1"/>
  <c r="AA271" i="26"/>
  <c r="AB271" i="26"/>
  <c r="K271" i="26" s="1"/>
  <c r="AC271" i="26"/>
  <c r="Y444" i="26"/>
  <c r="Z444" i="26" s="1"/>
  <c r="L444" i="26" s="1"/>
  <c r="AA444" i="26"/>
  <c r="AD443" i="26"/>
  <c r="AB443" i="26"/>
  <c r="K443" i="26" s="1"/>
  <c r="AA598" i="26"/>
  <c r="AI842" i="26"/>
  <c r="AB723" i="26"/>
  <c r="K723" i="26" s="1"/>
  <c r="Z7" i="26"/>
  <c r="L7" i="26" s="1"/>
  <c r="AA7" i="26"/>
  <c r="AB7" i="26"/>
  <c r="K7" i="26" s="1"/>
  <c r="AD7" i="26"/>
  <c r="AK196" i="26"/>
  <c r="AL728" i="26"/>
  <c r="AL367" i="26"/>
  <c r="AG160" i="26"/>
  <c r="Z598" i="26"/>
  <c r="L598" i="26" s="1"/>
  <c r="AH366" i="26"/>
  <c r="O366" i="26" s="1"/>
  <c r="AH364" i="26"/>
  <c r="O364" i="26" s="1"/>
  <c r="AL455" i="26"/>
  <c r="AK692" i="26"/>
  <c r="AL158" i="26"/>
  <c r="AD719" i="26"/>
  <c r="Y222" i="26"/>
  <c r="Z222" i="26" s="1"/>
  <c r="L222" i="26" s="1"/>
  <c r="AA222" i="26"/>
  <c r="AC222" i="26" s="1"/>
  <c r="Z725" i="26"/>
  <c r="L725" i="26" s="1"/>
  <c r="Y598" i="26"/>
  <c r="AJ455" i="26"/>
  <c r="N455" i="26" s="1"/>
  <c r="AG214" i="26"/>
  <c r="AH214" i="26" s="1"/>
  <c r="O214" i="26" s="1"/>
  <c r="AK214" i="26"/>
  <c r="AH196" i="26"/>
  <c r="O196" i="26" s="1"/>
  <c r="AI196" i="26"/>
  <c r="AJ196" i="26"/>
  <c r="N196" i="26" s="1"/>
  <c r="AL196" i="26"/>
  <c r="AM196" i="26"/>
  <c r="AA439" i="26"/>
  <c r="AB439" i="26" s="1"/>
  <c r="K439" i="26" s="1"/>
  <c r="Y439" i="26"/>
  <c r="Z439" i="26" s="1"/>
  <c r="L439" i="26" s="1"/>
  <c r="AJ728" i="26"/>
  <c r="N728" i="26" s="1"/>
  <c r="AM598" i="26"/>
  <c r="AH455" i="26"/>
  <c r="O455" i="26" s="1"/>
  <c r="AI692" i="26"/>
  <c r="Z721" i="26"/>
  <c r="L721" i="26" s="1"/>
  <c r="AB721" i="26"/>
  <c r="K721" i="26" s="1"/>
  <c r="AB596" i="26"/>
  <c r="K596" i="26" s="1"/>
  <c r="AD596" i="26"/>
  <c r="AG595" i="26"/>
  <c r="AI595" i="26"/>
  <c r="AJ595" i="26"/>
  <c r="N595" i="26" s="1"/>
  <c r="AK595" i="26"/>
  <c r="Y195" i="26"/>
  <c r="Z195" i="26" s="1"/>
  <c r="L195" i="26" s="1"/>
  <c r="AA195" i="26"/>
  <c r="AJ719" i="26"/>
  <c r="N719" i="26" s="1"/>
  <c r="AJ596" i="26"/>
  <c r="N596" i="26" s="1"/>
  <c r="AM47" i="26"/>
  <c r="AD270" i="26"/>
  <c r="AA846" i="26"/>
  <c r="AH488" i="26"/>
  <c r="O488" i="26" s="1"/>
  <c r="AH442" i="26"/>
  <c r="O442" i="26" s="1"/>
  <c r="AJ224" i="26"/>
  <c r="N224" i="26" s="1"/>
  <c r="AA825" i="26"/>
  <c r="AM690" i="26"/>
  <c r="AH771" i="26"/>
  <c r="O771" i="26" s="1"/>
  <c r="AD499" i="26"/>
  <c r="AJ4" i="26"/>
  <c r="N4" i="26" s="1"/>
  <c r="AK47" i="26"/>
  <c r="AH227" i="26"/>
  <c r="O227" i="26" s="1"/>
  <c r="AL227" i="26"/>
  <c r="AK441" i="26"/>
  <c r="AJ690" i="26"/>
  <c r="N690" i="26" s="1"/>
  <c r="AH500" i="26"/>
  <c r="O500" i="26" s="1"/>
  <c r="AL500" i="26"/>
  <c r="AB154" i="26"/>
  <c r="K154" i="26" s="1"/>
  <c r="AI5" i="26"/>
  <c r="AK45" i="26"/>
  <c r="AA499" i="26"/>
  <c r="AG719" i="26"/>
  <c r="AG596" i="26"/>
  <c r="AH596" i="26" s="1"/>
  <c r="O596" i="26" s="1"/>
  <c r="Z272" i="26"/>
  <c r="L272" i="26" s="1"/>
  <c r="AG89" i="26"/>
  <c r="Z196" i="26"/>
  <c r="L196" i="26" s="1"/>
  <c r="AH88" i="26"/>
  <c r="O88" i="26" s="1"/>
  <c r="AJ47" i="26"/>
  <c r="N47" i="26" s="1"/>
  <c r="Z270" i="26"/>
  <c r="L270" i="26" s="1"/>
  <c r="AG361" i="26"/>
  <c r="AM846" i="26"/>
  <c r="AB594" i="26"/>
  <c r="K594" i="26" s="1"/>
  <c r="AI28" i="26"/>
  <c r="AJ28" i="26" s="1"/>
  <c r="N28" i="26" s="1"/>
  <c r="Z445" i="26"/>
  <c r="L445" i="26" s="1"/>
  <c r="AK444" i="26"/>
  <c r="AI27" i="26"/>
  <c r="Y443" i="26"/>
  <c r="Z443" i="26" s="1"/>
  <c r="L443" i="26" s="1"/>
  <c r="AC443" i="26"/>
  <c r="AA226" i="26"/>
  <c r="AC226" i="26" s="1"/>
  <c r="AM225" i="26"/>
  <c r="AJ441" i="26"/>
  <c r="N441" i="26" s="1"/>
  <c r="AG224" i="26"/>
  <c r="AM825" i="26"/>
  <c r="AI690" i="26"/>
  <c r="Z121" i="26"/>
  <c r="L121" i="26" s="1"/>
  <c r="AK222" i="26"/>
  <c r="AB771" i="26"/>
  <c r="K771" i="26" s="1"/>
  <c r="AI406" i="26"/>
  <c r="Y360" i="26"/>
  <c r="Z360" i="26" s="1"/>
  <c r="L360" i="26" s="1"/>
  <c r="AD500" i="26"/>
  <c r="AM46" i="26"/>
  <c r="AC46" i="26"/>
  <c r="Z499" i="26"/>
  <c r="L499" i="26" s="1"/>
  <c r="AG4" i="26"/>
  <c r="AH4" i="26" s="1"/>
  <c r="O4" i="26" s="1"/>
  <c r="AI213" i="26"/>
  <c r="AG88" i="26"/>
  <c r="AI47" i="26"/>
  <c r="Y270" i="26"/>
  <c r="AK846" i="26"/>
  <c r="AD848" i="26"/>
  <c r="AJ444" i="26"/>
  <c r="N444" i="26" s="1"/>
  <c r="AA488" i="26"/>
  <c r="AD488" i="26" s="1"/>
  <c r="AG27" i="26"/>
  <c r="AH833" i="26"/>
  <c r="O833" i="26" s="1"/>
  <c r="AI441" i="26"/>
  <c r="AK825" i="26"/>
  <c r="AH690" i="26"/>
  <c r="O690" i="26" s="1"/>
  <c r="AD120" i="26"/>
  <c r="AJ222" i="26"/>
  <c r="N222" i="26" s="1"/>
  <c r="AA771" i="26"/>
  <c r="AC771" i="26" s="1"/>
  <c r="AG406" i="26"/>
  <c r="AH406" i="26" s="1"/>
  <c r="O406" i="26" s="1"/>
  <c r="AM360" i="26"/>
  <c r="AH5" i="26"/>
  <c r="O5" i="26" s="1"/>
  <c r="AL46" i="26"/>
  <c r="AI45" i="26"/>
  <c r="AL45" i="26" s="1"/>
  <c r="AH213" i="26"/>
  <c r="O213" i="26" s="1"/>
  <c r="AI701" i="26"/>
  <c r="AJ701" i="26" s="1"/>
  <c r="N701" i="26" s="1"/>
  <c r="AM48" i="26"/>
  <c r="AI6" i="26"/>
  <c r="AI274" i="26"/>
  <c r="AJ274" i="26" s="1"/>
  <c r="N274" i="26" s="1"/>
  <c r="AM195" i="26"/>
  <c r="AG47" i="26"/>
  <c r="AM270" i="26"/>
  <c r="AD361" i="26"/>
  <c r="AJ846" i="26"/>
  <c r="N846" i="26" s="1"/>
  <c r="AG28" i="26"/>
  <c r="AH28" i="26" s="1"/>
  <c r="O28" i="26" s="1"/>
  <c r="AB848" i="26"/>
  <c r="K848" i="26" s="1"/>
  <c r="AI444" i="26"/>
  <c r="Z488" i="26"/>
  <c r="L488" i="26" s="1"/>
  <c r="Y226" i="26"/>
  <c r="Z226" i="26" s="1"/>
  <c r="L226" i="26" s="1"/>
  <c r="AJ825" i="26"/>
  <c r="N825" i="26" s="1"/>
  <c r="AG690" i="26"/>
  <c r="AM121" i="26"/>
  <c r="AB120" i="26"/>
  <c r="K120" i="26" s="1"/>
  <c r="AI222" i="26"/>
  <c r="Z771" i="26"/>
  <c r="L771" i="26" s="1"/>
  <c r="AK360" i="26"/>
  <c r="AB500" i="26"/>
  <c r="K500" i="26" s="1"/>
  <c r="Y154" i="26"/>
  <c r="Z154" i="26" s="1"/>
  <c r="L154" i="26" s="1"/>
  <c r="AC154" i="26"/>
  <c r="AK46" i="26"/>
  <c r="AL270" i="26"/>
  <c r="AH441" i="26"/>
  <c r="O441" i="26" s="1"/>
  <c r="AL441" i="26"/>
  <c r="AK121" i="26"/>
  <c r="AJ360" i="26"/>
  <c r="N360" i="26" s="1"/>
  <c r="AM154" i="26"/>
  <c r="AH45" i="26"/>
  <c r="O45" i="26" s="1"/>
  <c r="AH701" i="26"/>
  <c r="O701" i="26" s="1"/>
  <c r="AK157" i="26"/>
  <c r="AK195" i="26"/>
  <c r="AK271" i="26"/>
  <c r="AD47" i="26"/>
  <c r="AK270" i="26"/>
  <c r="Z848" i="26"/>
  <c r="L848" i="26" s="1"/>
  <c r="AG444" i="26"/>
  <c r="AB27" i="26"/>
  <c r="K27" i="26" s="1"/>
  <c r="AI443" i="26"/>
  <c r="AM443" i="26" s="1"/>
  <c r="Z227" i="26"/>
  <c r="L227" i="26" s="1"/>
  <c r="AI225" i="26"/>
  <c r="Y442" i="26"/>
  <c r="Z442" i="26" s="1"/>
  <c r="L442" i="26" s="1"/>
  <c r="AK440" i="26"/>
  <c r="AC223" i="26"/>
  <c r="AD690" i="26"/>
  <c r="AJ121" i="26"/>
  <c r="N121" i="26" s="1"/>
  <c r="Z120" i="26"/>
  <c r="L120" i="26" s="1"/>
  <c r="AG222" i="26"/>
  <c r="AI360" i="26"/>
  <c r="Z500" i="26"/>
  <c r="L500" i="26" s="1"/>
  <c r="AK154" i="26"/>
  <c r="AI46" i="26"/>
  <c r="Y33" i="26"/>
  <c r="Z33" i="26" s="1"/>
  <c r="L33" i="26" s="1"/>
  <c r="AD45" i="26"/>
  <c r="AK499" i="26"/>
  <c r="AA4" i="26"/>
  <c r="AL4" i="26" s="1"/>
  <c r="AJ195" i="26"/>
  <c r="N195" i="26" s="1"/>
  <c r="AJ270" i="26"/>
  <c r="N270" i="26" s="1"/>
  <c r="AH846" i="26"/>
  <c r="O846" i="26" s="1"/>
  <c r="AL846" i="26"/>
  <c r="AB28" i="26"/>
  <c r="K28" i="26" s="1"/>
  <c r="AI445" i="26"/>
  <c r="AA27" i="26"/>
  <c r="AH443" i="26"/>
  <c r="O443" i="26" s="1"/>
  <c r="AA833" i="26"/>
  <c r="AM442" i="26"/>
  <c r="AJ440" i="26"/>
  <c r="N440" i="26" s="1"/>
  <c r="AH825" i="26"/>
  <c r="O825" i="26" s="1"/>
  <c r="AL825" i="26"/>
  <c r="AB690" i="26"/>
  <c r="K690" i="26" s="1"/>
  <c r="AI121" i="26"/>
  <c r="Y120" i="26"/>
  <c r="AK771" i="26"/>
  <c r="AA406" i="26"/>
  <c r="AH360" i="26"/>
  <c r="O360" i="26" s="1"/>
  <c r="AJ154" i="26"/>
  <c r="N154" i="26" s="1"/>
  <c r="AA5" i="26"/>
  <c r="AG46" i="26"/>
  <c r="AC45" i="26"/>
  <c r="AH194" i="26"/>
  <c r="O194" i="26" s="1"/>
  <c r="AI195" i="26"/>
  <c r="AA843" i="26"/>
  <c r="AB843" i="26" s="1"/>
  <c r="K843" i="26" s="1"/>
  <c r="AI271" i="26"/>
  <c r="AB47" i="26"/>
  <c r="K47" i="26" s="1"/>
  <c r="AI270" i="26"/>
  <c r="Y361" i="26"/>
  <c r="AC361" i="26"/>
  <c r="AD846" i="26"/>
  <c r="Z27" i="26"/>
  <c r="L27" i="26" s="1"/>
  <c r="AM227" i="26"/>
  <c r="AI226" i="26"/>
  <c r="AM226" i="26" s="1"/>
  <c r="Z833" i="26"/>
  <c r="L833" i="26" s="1"/>
  <c r="AK442" i="26"/>
  <c r="AI440" i="26"/>
  <c r="AL440" i="26" s="1"/>
  <c r="Y224" i="26"/>
  <c r="Z224" i="26" s="1"/>
  <c r="L224" i="26" s="1"/>
  <c r="AC224" i="26"/>
  <c r="AD825" i="26"/>
  <c r="AJ771" i="26"/>
  <c r="N771" i="26" s="1"/>
  <c r="AG360" i="26"/>
  <c r="AM500" i="26"/>
  <c r="AI154" i="26"/>
  <c r="Z5" i="26"/>
  <c r="L5" i="26" s="1"/>
  <c r="AB45" i="26"/>
  <c r="K45" i="26" s="1"/>
  <c r="Y4" i="26"/>
  <c r="Z4" i="26" s="1"/>
  <c r="L4" i="26" s="1"/>
  <c r="AC4" i="26"/>
  <c r="Y213" i="26"/>
  <c r="Z213" i="26" s="1"/>
  <c r="L213" i="26" s="1"/>
  <c r="AA213" i="26"/>
  <c r="AB213" i="26" s="1"/>
  <c r="K213" i="26" s="1"/>
  <c r="AH445" i="26"/>
  <c r="O445" i="26" s="1"/>
  <c r="AH121" i="26"/>
  <c r="O121" i="26" s="1"/>
  <c r="AL121" i="26"/>
  <c r="AB846" i="26"/>
  <c r="K846" i="26" s="1"/>
  <c r="Y28" i="26"/>
  <c r="Z28" i="26" s="1"/>
  <c r="L28" i="26" s="1"/>
  <c r="AJ227" i="26"/>
  <c r="N227" i="26" s="1"/>
  <c r="AG226" i="26"/>
  <c r="AH226" i="26" s="1"/>
  <c r="O226" i="26" s="1"/>
  <c r="AI442" i="26"/>
  <c r="Z441" i="26"/>
  <c r="L441" i="26" s="1"/>
  <c r="AK224" i="26"/>
  <c r="AB825" i="26"/>
  <c r="K825" i="26" s="1"/>
  <c r="Y690" i="26"/>
  <c r="Z690" i="26" s="1"/>
  <c r="L690" i="26" s="1"/>
  <c r="AC690" i="26"/>
  <c r="AG771" i="26"/>
  <c r="AG154" i="26"/>
  <c r="Z45" i="26"/>
  <c r="L45" i="26" s="1"/>
  <c r="AK4" i="26"/>
  <c r="AA701" i="26"/>
  <c r="Z701" i="26"/>
  <c r="L701" i="26" s="1"/>
  <c r="F125" i="26"/>
  <c r="F468" i="26"/>
  <c r="F798" i="26"/>
  <c r="F559" i="26"/>
  <c r="F461" i="26"/>
  <c r="F477" i="26"/>
  <c r="F464" i="26"/>
  <c r="F459" i="26"/>
  <c r="F398" i="26"/>
  <c r="AC498" i="26"/>
  <c r="F482" i="26"/>
  <c r="F35" i="26"/>
  <c r="F557" i="26"/>
  <c r="F555" i="26"/>
  <c r="F809" i="26"/>
  <c r="F698" i="26"/>
  <c r="F553" i="26"/>
  <c r="F476" i="26"/>
  <c r="F479" i="26"/>
  <c r="F33" i="26"/>
  <c r="F467" i="26"/>
  <c r="F130" i="26"/>
  <c r="F710" i="26"/>
  <c r="F456" i="26"/>
  <c r="F419" i="26"/>
  <c r="F469" i="26"/>
  <c r="F453" i="26"/>
  <c r="F478" i="26"/>
  <c r="F127" i="26"/>
  <c r="F460" i="26"/>
  <c r="F471" i="26"/>
  <c r="F31" i="26"/>
  <c r="F475" i="26"/>
  <c r="F455" i="26"/>
  <c r="F699" i="26"/>
  <c r="F32" i="26"/>
  <c r="F43" i="26"/>
  <c r="F144" i="26"/>
  <c r="F458" i="26"/>
  <c r="F131" i="26"/>
  <c r="F128" i="26"/>
  <c r="F695" i="26"/>
  <c r="F129" i="26"/>
  <c r="F463" i="26"/>
  <c r="F768" i="26"/>
  <c r="F692" i="26"/>
  <c r="F452" i="26"/>
  <c r="F29" i="26"/>
  <c r="F794" i="26"/>
  <c r="F855" i="26"/>
  <c r="F126" i="26"/>
  <c r="F484" i="26"/>
  <c r="F145" i="26"/>
  <c r="F556" i="26"/>
  <c r="F816" i="26"/>
  <c r="F473" i="26"/>
  <c r="F462" i="26"/>
  <c r="F552" i="26"/>
  <c r="F30" i="26"/>
  <c r="F34" i="26"/>
  <c r="F481" i="26"/>
  <c r="F782" i="26"/>
  <c r="F474" i="26"/>
  <c r="F214" i="26"/>
  <c r="F147" i="26"/>
  <c r="F244" i="26"/>
  <c r="F245" i="26"/>
  <c r="F558" i="26"/>
  <c r="F472" i="26"/>
  <c r="F693" i="26"/>
  <c r="F466" i="26"/>
  <c r="F696" i="26"/>
  <c r="F697" i="26"/>
  <c r="F470" i="26"/>
  <c r="F132" i="26"/>
  <c r="F561" i="26"/>
  <c r="F454" i="26"/>
  <c r="F465" i="26"/>
  <c r="F554" i="26"/>
  <c r="F480" i="26"/>
  <c r="F247" i="26"/>
  <c r="F694" i="26"/>
  <c r="F124" i="26"/>
  <c r="F551" i="26"/>
  <c r="F616" i="26"/>
  <c r="F156" i="26"/>
  <c r="F336" i="26"/>
  <c r="F331" i="26"/>
  <c r="F106" i="26"/>
  <c r="F350" i="26"/>
  <c r="F395" i="26"/>
  <c r="F400" i="26"/>
  <c r="F409" i="26"/>
  <c r="F853" i="26"/>
  <c r="F343" i="26"/>
  <c r="F631" i="26"/>
  <c r="F669" i="26"/>
  <c r="F302" i="26"/>
  <c r="F401" i="26"/>
  <c r="F66" i="26"/>
  <c r="F672" i="26"/>
  <c r="F208" i="26"/>
  <c r="F87" i="26"/>
  <c r="F753" i="26"/>
  <c r="F823" i="26"/>
  <c r="F77" i="26"/>
  <c r="F109" i="26"/>
  <c r="F232" i="26"/>
  <c r="F416" i="26"/>
  <c r="F218" i="26"/>
  <c r="F428" i="26"/>
  <c r="F119" i="26"/>
  <c r="F21" i="26"/>
  <c r="F118" i="26"/>
  <c r="F228" i="26"/>
  <c r="F230" i="26"/>
  <c r="F25" i="26"/>
  <c r="F103" i="26"/>
  <c r="F810" i="26"/>
  <c r="F679" i="26"/>
  <c r="F235" i="26"/>
  <c r="F254" i="26"/>
  <c r="F117" i="26"/>
  <c r="F402" i="26"/>
  <c r="F414" i="26"/>
  <c r="F685" i="26"/>
  <c r="F408" i="26"/>
  <c r="F427" i="26"/>
  <c r="F434" i="26"/>
  <c r="F418" i="26"/>
  <c r="F22" i="26"/>
  <c r="F226" i="26"/>
  <c r="F114" i="26"/>
  <c r="F411" i="26"/>
  <c r="F112" i="26"/>
  <c r="F547" i="26"/>
  <c r="F42" i="26"/>
  <c r="F437" i="26"/>
  <c r="F417" i="26"/>
  <c r="F216" i="26"/>
  <c r="F525" i="26"/>
  <c r="F682" i="26"/>
  <c r="F223" i="26"/>
  <c r="F255" i="26"/>
  <c r="F533" i="26"/>
  <c r="F40" i="26"/>
  <c r="F107" i="26"/>
  <c r="F256" i="26"/>
  <c r="F689" i="26"/>
  <c r="F681" i="26"/>
  <c r="F543" i="26"/>
  <c r="F542" i="26"/>
  <c r="F413" i="26"/>
  <c r="F406" i="26"/>
  <c r="F23" i="26"/>
  <c r="F229" i="26"/>
  <c r="F422" i="26"/>
  <c r="F234" i="26"/>
  <c r="F104" i="26"/>
  <c r="F433" i="26"/>
  <c r="F687" i="26"/>
  <c r="F225" i="26"/>
  <c r="F683" i="26"/>
  <c r="F673" i="26"/>
  <c r="F420" i="26"/>
  <c r="F110" i="26"/>
  <c r="F424" i="26"/>
  <c r="F415" i="26"/>
  <c r="F116" i="26"/>
  <c r="F26" i="26"/>
  <c r="F858" i="26"/>
  <c r="F674" i="26"/>
  <c r="F231" i="26"/>
  <c r="F429" i="26"/>
  <c r="F237" i="26"/>
  <c r="F108" i="26"/>
  <c r="F407" i="26"/>
  <c r="F739" i="26"/>
  <c r="F423" i="26"/>
  <c r="F676" i="26"/>
  <c r="F222" i="26"/>
  <c r="F113" i="26"/>
  <c r="F678" i="26"/>
  <c r="F421" i="26"/>
  <c r="F675" i="26"/>
  <c r="F236" i="26"/>
  <c r="F257" i="26"/>
  <c r="F701" i="26"/>
  <c r="F38" i="26"/>
  <c r="F412" i="26"/>
  <c r="F410" i="26"/>
  <c r="F852" i="26"/>
  <c r="F99" i="26"/>
  <c r="F505" i="26"/>
  <c r="F677" i="26"/>
  <c r="F233" i="26"/>
  <c r="F227" i="26"/>
  <c r="F524" i="26"/>
  <c r="F217" i="26"/>
  <c r="F403" i="26"/>
  <c r="F269" i="26"/>
  <c r="F670" i="26"/>
  <c r="F404" i="26"/>
  <c r="F263" i="26"/>
  <c r="F792" i="26"/>
  <c r="F799" i="26"/>
  <c r="F826" i="26"/>
  <c r="F526" i="26"/>
  <c r="F708" i="26"/>
  <c r="F243" i="26"/>
  <c r="F535" i="26"/>
  <c r="F544" i="26"/>
  <c r="F767" i="26"/>
  <c r="F142" i="26"/>
  <c r="F36" i="26"/>
  <c r="F507" i="26"/>
  <c r="F800" i="26"/>
  <c r="F224" i="26"/>
  <c r="F39" i="26"/>
  <c r="F709" i="26"/>
  <c r="F791" i="26"/>
  <c r="F516" i="26"/>
  <c r="F789" i="26"/>
  <c r="F522" i="26"/>
  <c r="F259" i="26"/>
  <c r="F501" i="26"/>
  <c r="F534" i="26"/>
  <c r="F531" i="26"/>
  <c r="F261" i="26"/>
  <c r="F138" i="26"/>
  <c r="F513" i="26"/>
  <c r="F98" i="26"/>
  <c r="F221" i="26"/>
  <c r="F514" i="26"/>
  <c r="F143" i="26"/>
  <c r="F499" i="26"/>
  <c r="F541" i="26"/>
  <c r="F213" i="26"/>
  <c r="F704" i="26"/>
  <c r="F518" i="26"/>
  <c r="F523" i="26"/>
  <c r="F101" i="26"/>
  <c r="F405" i="26"/>
  <c r="F537" i="26"/>
  <c r="F545" i="26"/>
  <c r="F140" i="26"/>
  <c r="F706" i="26"/>
  <c r="F506" i="26"/>
  <c r="F511" i="26"/>
  <c r="F781" i="26"/>
  <c r="F100" i="26"/>
  <c r="F102" i="26"/>
  <c r="F671" i="26"/>
  <c r="F219" i="26"/>
  <c r="F220" i="26"/>
  <c r="F137" i="26"/>
  <c r="F788" i="26"/>
  <c r="F141" i="26"/>
  <c r="F517" i="26"/>
  <c r="F811" i="26"/>
  <c r="F529" i="26"/>
  <c r="F775" i="26"/>
  <c r="F215" i="26"/>
  <c r="F510" i="26"/>
  <c r="F790" i="26"/>
  <c r="F528" i="26"/>
  <c r="F512" i="26"/>
  <c r="F520" i="26"/>
  <c r="F815" i="26"/>
  <c r="F139" i="26"/>
  <c r="F399" i="26"/>
  <c r="F527" i="26"/>
  <c r="F530" i="26"/>
  <c r="F498" i="26"/>
  <c r="F532" i="26"/>
  <c r="F258" i="26"/>
  <c r="F508" i="26"/>
  <c r="F500" i="26"/>
  <c r="F539" i="26"/>
  <c r="F509" i="26"/>
  <c r="F707" i="26"/>
  <c r="F540" i="26"/>
  <c r="F242" i="26"/>
  <c r="F41" i="26"/>
  <c r="F502" i="26"/>
  <c r="F538" i="26"/>
  <c r="F515" i="26"/>
  <c r="F521" i="26"/>
  <c r="F849" i="26"/>
  <c r="F504" i="26"/>
  <c r="F702" i="26"/>
  <c r="F536" i="26"/>
  <c r="F546" i="26"/>
  <c r="F703" i="26"/>
  <c r="F548" i="26"/>
  <c r="F37" i="26"/>
  <c r="F705" i="26"/>
  <c r="F503" i="26"/>
  <c r="F260" i="26"/>
  <c r="F856" i="26"/>
  <c r="F262" i="26"/>
  <c r="F241" i="26"/>
  <c r="F787" i="26"/>
  <c r="F519" i="26"/>
  <c r="F686" i="26"/>
  <c r="F425" i="26"/>
  <c r="F680" i="26"/>
  <c r="F431" i="26"/>
  <c r="F426" i="26"/>
  <c r="F432" i="26"/>
  <c r="F684" i="26"/>
  <c r="F854" i="26"/>
  <c r="F785" i="26"/>
  <c r="F268" i="26"/>
  <c r="F111" i="26"/>
  <c r="F24" i="26"/>
  <c r="F766" i="26"/>
  <c r="F238" i="26"/>
  <c r="F239" i="26"/>
  <c r="F438" i="26"/>
  <c r="F435" i="26"/>
  <c r="F430" i="26"/>
  <c r="F436" i="26"/>
  <c r="F688" i="26"/>
  <c r="F115" i="26"/>
  <c r="F740" i="26"/>
  <c r="F389" i="26"/>
  <c r="F344" i="26"/>
  <c r="F780" i="26"/>
  <c r="F658" i="26"/>
  <c r="F349" i="26"/>
  <c r="F550" i="26"/>
  <c r="F85" i="26"/>
  <c r="F59" i="26"/>
  <c r="F315" i="26"/>
  <c r="F313" i="26"/>
  <c r="F803" i="26"/>
  <c r="F760" i="26"/>
  <c r="F379" i="26"/>
  <c r="F81" i="26"/>
  <c r="F496" i="26"/>
  <c r="F744" i="26"/>
  <c r="F447" i="26"/>
  <c r="F275" i="26"/>
  <c r="AG498" i="26"/>
  <c r="AH498" i="26" s="1"/>
  <c r="O498" i="26" s="1"/>
  <c r="AI498" i="26"/>
  <c r="F827" i="26"/>
  <c r="F735" i="26"/>
  <c r="F831" i="26"/>
  <c r="F451" i="26"/>
  <c r="F619" i="26"/>
  <c r="F761" i="26"/>
  <c r="F612" i="26"/>
  <c r="F325" i="26"/>
  <c r="F212" i="26"/>
  <c r="F67" i="26"/>
  <c r="F388" i="26"/>
  <c r="F54" i="26"/>
  <c r="F626" i="26"/>
  <c r="F19" i="26"/>
  <c r="F282" i="26"/>
  <c r="F377" i="26"/>
  <c r="F6" i="26"/>
  <c r="F183" i="26"/>
  <c r="F397" i="26"/>
  <c r="F96" i="26"/>
  <c r="F743" i="26"/>
  <c r="F298" i="26"/>
  <c r="F289" i="26"/>
  <c r="F281" i="26"/>
  <c r="F602" i="26"/>
  <c r="F187" i="26"/>
  <c r="F828" i="26"/>
  <c r="F92" i="26"/>
  <c r="F806" i="26"/>
  <c r="F731" i="26"/>
  <c r="F442" i="26"/>
  <c r="F46" i="26"/>
  <c r="F643" i="26"/>
  <c r="F497" i="26"/>
  <c r="F322" i="26"/>
  <c r="F609" i="26"/>
  <c r="F651" i="26"/>
  <c r="F487" i="26"/>
  <c r="F62" i="26"/>
  <c r="F850" i="26"/>
  <c r="F151" i="26"/>
  <c r="F620" i="26"/>
  <c r="F347" i="26"/>
  <c r="F266" i="26"/>
  <c r="F176" i="26"/>
  <c r="F320" i="26"/>
  <c r="F52" i="26"/>
  <c r="F205" i="26"/>
  <c r="F341" i="26"/>
  <c r="F748" i="26"/>
  <c r="F821" i="26"/>
  <c r="F56" i="26"/>
  <c r="F394" i="26"/>
  <c r="F615" i="26"/>
  <c r="F9" i="26"/>
  <c r="F834" i="26"/>
  <c r="F318" i="26"/>
  <c r="F393" i="26"/>
  <c r="F862" i="26"/>
  <c r="F293" i="26"/>
  <c r="F381" i="26"/>
  <c r="F352" i="26"/>
  <c r="F75" i="26"/>
  <c r="F265" i="26"/>
  <c r="F623" i="26"/>
  <c r="F10" i="26"/>
  <c r="F300" i="26"/>
  <c r="F376" i="26"/>
  <c r="F196" i="26"/>
  <c r="F333" i="26"/>
  <c r="F770" i="26"/>
  <c r="F70" i="26"/>
  <c r="F644" i="26"/>
  <c r="F606" i="26"/>
  <c r="F368" i="26"/>
  <c r="F194" i="26"/>
  <c r="F371" i="26"/>
  <c r="F369" i="26"/>
  <c r="F597" i="26"/>
  <c r="F720" i="26"/>
  <c r="F274" i="26"/>
  <c r="F846" i="26"/>
  <c r="F771" i="26"/>
  <c r="F193" i="26"/>
  <c r="F354" i="26"/>
  <c r="F348" i="26"/>
  <c r="F188" i="26"/>
  <c r="F337" i="26"/>
  <c r="F184" i="26"/>
  <c r="F654" i="26"/>
  <c r="F79" i="26"/>
  <c r="F838" i="26"/>
  <c r="F179" i="26"/>
  <c r="F650" i="26"/>
  <c r="F765" i="26"/>
  <c r="F764" i="26"/>
  <c r="F835" i="26"/>
  <c r="F822" i="26"/>
  <c r="F57" i="26"/>
  <c r="F635" i="26"/>
  <c r="F387" i="26"/>
  <c r="F628" i="26"/>
  <c r="F385" i="26"/>
  <c r="F305" i="26"/>
  <c r="F795" i="26"/>
  <c r="F363" i="26"/>
  <c r="F445" i="26"/>
  <c r="F719" i="26"/>
  <c r="F273" i="26"/>
  <c r="F594" i="26"/>
  <c r="F360" i="26"/>
  <c r="F192" i="26"/>
  <c r="F757" i="26"/>
  <c r="F737" i="26"/>
  <c r="F653" i="26"/>
  <c r="F754" i="26"/>
  <c r="F805" i="26"/>
  <c r="F72" i="26"/>
  <c r="F491" i="26"/>
  <c r="F647" i="26"/>
  <c r="F637" i="26"/>
  <c r="F152" i="26"/>
  <c r="F450" i="26"/>
  <c r="F167" i="26"/>
  <c r="F618" i="26"/>
  <c r="F163" i="26"/>
  <c r="F611" i="26"/>
  <c r="F297" i="26"/>
  <c r="F288" i="26"/>
  <c r="F280" i="26"/>
  <c r="F666" i="26"/>
  <c r="F661" i="26"/>
  <c r="F727" i="26"/>
  <c r="F158" i="26"/>
  <c r="F848" i="26"/>
  <c r="F718" i="26"/>
  <c r="F272" i="26"/>
  <c r="F28" i="26"/>
  <c r="F439" i="26"/>
  <c r="F493" i="26"/>
  <c r="F211" i="26"/>
  <c r="F340" i="26"/>
  <c r="F332" i="26"/>
  <c r="F78" i="26"/>
  <c r="F178" i="26"/>
  <c r="F751" i="26"/>
  <c r="F819" i="26"/>
  <c r="F13" i="26"/>
  <c r="F319" i="26"/>
  <c r="F490" i="26"/>
  <c r="F639" i="26"/>
  <c r="F392" i="26"/>
  <c r="F390" i="26"/>
  <c r="F169" i="26"/>
  <c r="F700" i="26"/>
  <c r="F627" i="26"/>
  <c r="F309" i="26"/>
  <c r="F135" i="26"/>
  <c r="F162" i="26"/>
  <c r="F610" i="26"/>
  <c r="F829" i="26"/>
  <c r="F296" i="26"/>
  <c r="F287" i="26"/>
  <c r="F134" i="26"/>
  <c r="F378" i="26"/>
  <c r="F277" i="26"/>
  <c r="F660" i="26"/>
  <c r="F494" i="26"/>
  <c r="F444" i="26"/>
  <c r="F154" i="26"/>
  <c r="F191" i="26"/>
  <c r="F210" i="26"/>
  <c r="F339" i="26"/>
  <c r="F818" i="26"/>
  <c r="F82" i="26"/>
  <c r="F181" i="26"/>
  <c r="F177" i="26"/>
  <c r="F649" i="26"/>
  <c r="F321" i="26"/>
  <c r="F65" i="26"/>
  <c r="F646" i="26"/>
  <c r="F170" i="26"/>
  <c r="F830" i="26"/>
  <c r="F55" i="26"/>
  <c r="F808" i="26"/>
  <c r="F308" i="26"/>
  <c r="F814" i="26"/>
  <c r="F617" i="26"/>
  <c r="F608" i="26"/>
  <c r="F295" i="26"/>
  <c r="F286" i="26"/>
  <c r="F446" i="26"/>
  <c r="F759" i="26"/>
  <c r="F276" i="26"/>
  <c r="F17" i="26"/>
  <c r="F596" i="26"/>
  <c r="F488" i="26"/>
  <c r="F813" i="26"/>
  <c r="F5" i="26"/>
  <c r="F358" i="26"/>
  <c r="F353" i="26"/>
  <c r="F346" i="26"/>
  <c r="F486" i="26"/>
  <c r="F736" i="26"/>
  <c r="F655" i="26"/>
  <c r="F840" i="26"/>
  <c r="F326" i="26"/>
  <c r="F750" i="26"/>
  <c r="F64" i="26"/>
  <c r="F645" i="26"/>
  <c r="F796" i="26"/>
  <c r="F58" i="26"/>
  <c r="F20" i="26"/>
  <c r="F53" i="26"/>
  <c r="F630" i="26"/>
  <c r="F625" i="26"/>
  <c r="F386" i="26"/>
  <c r="F485" i="26"/>
  <c r="F294" i="26"/>
  <c r="F18" i="26"/>
  <c r="F382" i="26"/>
  <c r="F122" i="26"/>
  <c r="F665" i="26"/>
  <c r="F730" i="26"/>
  <c r="F90" i="26"/>
  <c r="F155" i="26"/>
  <c r="F797" i="26"/>
  <c r="F773" i="26"/>
  <c r="F691" i="26"/>
  <c r="F197" i="26"/>
  <c r="F845" i="26"/>
  <c r="F190" i="26"/>
  <c r="F832" i="26"/>
  <c r="F338" i="26"/>
  <c r="F80" i="26"/>
  <c r="F839" i="26"/>
  <c r="F76" i="26"/>
  <c r="F836" i="26"/>
  <c r="F749" i="26"/>
  <c r="F136" i="26"/>
  <c r="F14" i="26"/>
  <c r="F747" i="26"/>
  <c r="F640" i="26"/>
  <c r="F745" i="26"/>
  <c r="F633" i="26"/>
  <c r="F168" i="26"/>
  <c r="F166" i="26"/>
  <c r="F307" i="26"/>
  <c r="F204" i="26"/>
  <c r="F301" i="26"/>
  <c r="F285" i="26"/>
  <c r="F601" i="26"/>
  <c r="F600" i="26"/>
  <c r="F133" i="26"/>
  <c r="F595" i="26"/>
  <c r="F758" i="26"/>
  <c r="F725" i="26"/>
  <c r="F441" i="26"/>
  <c r="F45" i="26"/>
  <c r="F357" i="26"/>
  <c r="F345" i="26"/>
  <c r="F656" i="26"/>
  <c r="F844" i="26"/>
  <c r="F851" i="26"/>
  <c r="F652" i="26"/>
  <c r="F837" i="26"/>
  <c r="F175" i="26"/>
  <c r="F804" i="26"/>
  <c r="F71" i="26"/>
  <c r="F172" i="26"/>
  <c r="F784" i="26"/>
  <c r="F60" i="26"/>
  <c r="F314" i="26"/>
  <c r="F824" i="26"/>
  <c r="F632" i="26"/>
  <c r="F50" i="26"/>
  <c r="F165" i="26"/>
  <c r="F49" i="26"/>
  <c r="F203" i="26"/>
  <c r="F802" i="26"/>
  <c r="F732" i="26"/>
  <c r="F8" i="26"/>
  <c r="F292" i="26"/>
  <c r="F284" i="26"/>
  <c r="F380" i="26"/>
  <c r="F279" i="26"/>
  <c r="F599" i="26"/>
  <c r="F199" i="26"/>
  <c r="F374" i="26"/>
  <c r="F723" i="26"/>
  <c r="F7" i="26"/>
  <c r="F843" i="26"/>
  <c r="F27" i="26"/>
  <c r="F440" i="26"/>
  <c r="F4" i="26"/>
  <c r="F356" i="26"/>
  <c r="F351" i="26"/>
  <c r="F756" i="26"/>
  <c r="F769" i="26"/>
  <c r="F180" i="26"/>
  <c r="F174" i="26"/>
  <c r="F63" i="26"/>
  <c r="F746" i="26"/>
  <c r="F317" i="26"/>
  <c r="F253" i="26"/>
  <c r="F206" i="26"/>
  <c r="F762" i="26"/>
  <c r="F310" i="26"/>
  <c r="F164" i="26"/>
  <c r="F202" i="26"/>
  <c r="F614" i="26"/>
  <c r="F449" i="26"/>
  <c r="F93" i="26"/>
  <c r="F495" i="26"/>
  <c r="F278" i="26"/>
  <c r="F664" i="26"/>
  <c r="F729" i="26"/>
  <c r="F367" i="26"/>
  <c r="F89" i="26"/>
  <c r="F373" i="26"/>
  <c r="F726" i="26"/>
  <c r="F598" i="26"/>
  <c r="F722" i="26"/>
  <c r="F48" i="26"/>
  <c r="F271" i="26"/>
  <c r="F443" i="26"/>
  <c r="F825" i="26"/>
  <c r="F833" i="26"/>
  <c r="F659" i="26"/>
  <c r="F186" i="26"/>
  <c r="F86" i="26"/>
  <c r="F84" i="26"/>
  <c r="F755" i="26"/>
  <c r="F742" i="26"/>
  <c r="F324" i="26"/>
  <c r="F69" i="26"/>
  <c r="F97" i="26"/>
  <c r="F734" i="26"/>
  <c r="F171" i="26"/>
  <c r="F267" i="26"/>
  <c r="F312" i="26"/>
  <c r="F51" i="26"/>
  <c r="F11" i="26"/>
  <c r="F624" i="26"/>
  <c r="F733" i="26"/>
  <c r="F201" i="26"/>
  <c r="F613" i="26"/>
  <c r="F299" i="26"/>
  <c r="F861" i="26"/>
  <c r="F291" i="26"/>
  <c r="F384" i="26"/>
  <c r="F605" i="26"/>
  <c r="F489" i="26"/>
  <c r="F91" i="26"/>
  <c r="F375" i="26"/>
  <c r="F160" i="26"/>
  <c r="F772" i="26"/>
  <c r="F370" i="26"/>
  <c r="F366" i="26"/>
  <c r="F690" i="26"/>
  <c r="F189" i="26"/>
  <c r="F492" i="26"/>
  <c r="F83" i="26"/>
  <c r="F330" i="26"/>
  <c r="F857" i="26"/>
  <c r="F74" i="26"/>
  <c r="F648" i="26"/>
  <c r="F153" i="26"/>
  <c r="F642" i="26"/>
  <c r="F783" i="26"/>
  <c r="F774" i="26"/>
  <c r="F95" i="26"/>
  <c r="F311" i="26"/>
  <c r="F629" i="26"/>
  <c r="F200" i="26"/>
  <c r="F860" i="26"/>
  <c r="F448" i="26"/>
  <c r="F383" i="26"/>
  <c r="F667" i="26"/>
  <c r="F372" i="26"/>
  <c r="F842" i="26"/>
  <c r="F88" i="26"/>
  <c r="F161" i="26"/>
  <c r="F365" i="26"/>
  <c r="F721" i="26"/>
  <c r="F362" i="26"/>
  <c r="F270" i="26"/>
  <c r="F121" i="26"/>
  <c r="F359" i="26"/>
  <c r="F355" i="26"/>
  <c r="F209" i="26"/>
  <c r="F185" i="26"/>
  <c r="F335" i="26"/>
  <c r="F182" i="26"/>
  <c r="F240" i="26"/>
  <c r="F328" i="26"/>
  <c r="F752" i="26"/>
  <c r="F173" i="26"/>
  <c r="F323" i="26"/>
  <c r="F68" i="26"/>
  <c r="F61" i="26"/>
  <c r="F12" i="26"/>
  <c r="F396" i="26"/>
  <c r="F316" i="26"/>
  <c r="F638" i="26"/>
  <c r="F636" i="26"/>
  <c r="F634" i="26"/>
  <c r="F847" i="26"/>
  <c r="F94" i="26"/>
  <c r="F622" i="26"/>
  <c r="F304" i="26"/>
  <c r="F668" i="26"/>
  <c r="F607" i="26"/>
  <c r="F283" i="26"/>
  <c r="F604" i="26"/>
  <c r="F663" i="26"/>
  <c r="F198" i="26"/>
  <c r="F159" i="26"/>
  <c r="F195" i="26"/>
  <c r="F364" i="26"/>
  <c r="F157" i="26"/>
  <c r="F717" i="26"/>
  <c r="F361" i="26"/>
  <c r="F120" i="26"/>
  <c r="F657" i="26"/>
  <c r="F738" i="26"/>
  <c r="F342" i="26"/>
  <c r="F841" i="26"/>
  <c r="F334" i="26"/>
  <c r="F16" i="26"/>
  <c r="F329" i="26"/>
  <c r="F327" i="26"/>
  <c r="F73" i="26"/>
  <c r="F15" i="26"/>
  <c r="F207" i="26"/>
  <c r="F763" i="26"/>
  <c r="F641" i="26"/>
  <c r="F820" i="26"/>
  <c r="F391" i="26"/>
  <c r="F549" i="26"/>
  <c r="F621" i="26"/>
  <c r="F306" i="26"/>
  <c r="F812" i="26"/>
  <c r="F303" i="26"/>
  <c r="F859" i="26"/>
  <c r="F290" i="26"/>
  <c r="F603" i="26"/>
  <c r="F807" i="26"/>
  <c r="F662" i="26"/>
  <c r="F728" i="26"/>
  <c r="F724" i="26"/>
  <c r="F47" i="26"/>
  <c r="J841" i="26" l="1"/>
  <c r="M841" i="26"/>
  <c r="J153" i="26"/>
  <c r="M153" i="26"/>
  <c r="J373" i="26"/>
  <c r="M373" i="26"/>
  <c r="J356" i="26"/>
  <c r="M356" i="26"/>
  <c r="M307" i="26"/>
  <c r="J181" i="26"/>
  <c r="M181" i="26"/>
  <c r="M392" i="26"/>
  <c r="J392" i="26"/>
  <c r="M754" i="26"/>
  <c r="J754" i="26"/>
  <c r="J376" i="26"/>
  <c r="M376" i="26"/>
  <c r="J46" i="26"/>
  <c r="M46" i="26"/>
  <c r="M325" i="26"/>
  <c r="M238" i="26"/>
  <c r="J238" i="26"/>
  <c r="J139" i="26"/>
  <c r="M139" i="26"/>
  <c r="M140" i="26"/>
  <c r="J140" i="26"/>
  <c r="J243" i="26"/>
  <c r="M243" i="26"/>
  <c r="J429" i="26"/>
  <c r="M429" i="26"/>
  <c r="J208" i="26"/>
  <c r="M208" i="26"/>
  <c r="M244" i="26"/>
  <c r="J244" i="26"/>
  <c r="J460" i="26"/>
  <c r="M460" i="26"/>
  <c r="J477" i="26"/>
  <c r="M477" i="26"/>
  <c r="M391" i="26"/>
  <c r="J648" i="26"/>
  <c r="M648" i="26"/>
  <c r="J89" i="26"/>
  <c r="M89" i="26"/>
  <c r="M45" i="26"/>
  <c r="J45" i="26"/>
  <c r="J814" i="26"/>
  <c r="M814" i="26"/>
  <c r="M79" i="26"/>
  <c r="J79" i="26"/>
  <c r="J347" i="26"/>
  <c r="M347" i="26"/>
  <c r="J780" i="26"/>
  <c r="M780" i="26"/>
  <c r="J815" i="26"/>
  <c r="M815" i="26"/>
  <c r="M791" i="26"/>
  <c r="J791" i="26"/>
  <c r="M689" i="26"/>
  <c r="J454" i="26"/>
  <c r="M454" i="26"/>
  <c r="M127" i="26"/>
  <c r="J127" i="26"/>
  <c r="M160" i="26"/>
  <c r="M60" i="26"/>
  <c r="J60" i="26"/>
  <c r="J839" i="26"/>
  <c r="M839" i="26"/>
  <c r="M358" i="26"/>
  <c r="M134" i="26"/>
  <c r="J134" i="26"/>
  <c r="J297" i="26"/>
  <c r="M297" i="26"/>
  <c r="M305" i="26"/>
  <c r="J834" i="26"/>
  <c r="M834" i="26"/>
  <c r="J96" i="26"/>
  <c r="M96" i="26"/>
  <c r="M658" i="26"/>
  <c r="M540" i="26"/>
  <c r="J141" i="26"/>
  <c r="M141" i="26"/>
  <c r="J524" i="26"/>
  <c r="M524" i="26"/>
  <c r="J225" i="26"/>
  <c r="M225" i="26"/>
  <c r="M350" i="26"/>
  <c r="M556" i="26"/>
  <c r="M476" i="26"/>
  <c r="J476" i="26"/>
  <c r="M724" i="26"/>
  <c r="J724" i="26"/>
  <c r="M604" i="26"/>
  <c r="J86" i="26"/>
  <c r="M86" i="26"/>
  <c r="J292" i="26"/>
  <c r="M292" i="26"/>
  <c r="M80" i="26"/>
  <c r="J80" i="26"/>
  <c r="J287" i="26"/>
  <c r="M287" i="26"/>
  <c r="M300" i="26"/>
  <c r="J766" i="26"/>
  <c r="M766" i="26"/>
  <c r="M221" i="26"/>
  <c r="M231" i="26"/>
  <c r="J231" i="26"/>
  <c r="J21" i="26"/>
  <c r="M21" i="26"/>
  <c r="M566" i="26"/>
  <c r="J560" i="26"/>
  <c r="M560" i="26"/>
  <c r="M716" i="26"/>
  <c r="M741" i="26"/>
  <c r="J741" i="26"/>
  <c r="M252" i="26"/>
  <c r="J252" i="26"/>
  <c r="J209" i="26"/>
  <c r="M209" i="26"/>
  <c r="J762" i="26"/>
  <c r="M762" i="26"/>
  <c r="M612" i="26"/>
  <c r="J708" i="26"/>
  <c r="M708" i="26"/>
  <c r="M461" i="26"/>
  <c r="M738" i="26"/>
  <c r="J738" i="26"/>
  <c r="J383" i="26"/>
  <c r="M383" i="26"/>
  <c r="M186" i="26"/>
  <c r="J186" i="26"/>
  <c r="J8" i="26"/>
  <c r="M8" i="26"/>
  <c r="M338" i="26"/>
  <c r="J308" i="26"/>
  <c r="M308" i="26"/>
  <c r="J296" i="26"/>
  <c r="M296" i="26"/>
  <c r="M163" i="26"/>
  <c r="M731" i="26"/>
  <c r="J731" i="26"/>
  <c r="M24" i="26"/>
  <c r="M526" i="26"/>
  <c r="M483" i="26"/>
  <c r="M47" i="26"/>
  <c r="J47" i="26"/>
  <c r="J372" i="26"/>
  <c r="M372" i="26"/>
  <c r="M84" i="26"/>
  <c r="J84" i="26"/>
  <c r="J58" i="26"/>
  <c r="M58" i="26"/>
  <c r="J493" i="26"/>
  <c r="M493" i="26"/>
  <c r="J838" i="26"/>
  <c r="M838" i="26"/>
  <c r="J266" i="26"/>
  <c r="M266" i="26"/>
  <c r="J744" i="26"/>
  <c r="M744" i="26"/>
  <c r="M514" i="26"/>
  <c r="J236" i="26"/>
  <c r="M236" i="26"/>
  <c r="M437" i="26"/>
  <c r="J437" i="26"/>
  <c r="M465" i="26"/>
  <c r="M695" i="26"/>
  <c r="M396" i="26"/>
  <c r="J11" i="26"/>
  <c r="M11" i="26"/>
  <c r="M784" i="26"/>
  <c r="J784" i="26"/>
  <c r="M796" i="26"/>
  <c r="J796" i="26"/>
  <c r="M442" i="26"/>
  <c r="M686" i="26"/>
  <c r="J788" i="26"/>
  <c r="M788" i="26"/>
  <c r="J227" i="26"/>
  <c r="M227" i="26"/>
  <c r="M687" i="26"/>
  <c r="J687" i="26"/>
  <c r="M147" i="26"/>
  <c r="J147" i="26"/>
  <c r="J145" i="26"/>
  <c r="M145" i="26"/>
  <c r="J553" i="26"/>
  <c r="M553" i="26"/>
  <c r="J820" i="26"/>
  <c r="M820" i="26"/>
  <c r="M74" i="26"/>
  <c r="J74" i="26"/>
  <c r="M206" i="26"/>
  <c r="J206" i="26"/>
  <c r="M441" i="26"/>
  <c r="J813" i="26"/>
  <c r="M813" i="26"/>
  <c r="J654" i="26"/>
  <c r="M654" i="26"/>
  <c r="M620" i="26"/>
  <c r="J620" i="26"/>
  <c r="J81" i="26"/>
  <c r="M81" i="26"/>
  <c r="M536" i="26"/>
  <c r="J536" i="26"/>
  <c r="J233" i="26"/>
  <c r="M233" i="26"/>
  <c r="J119" i="26"/>
  <c r="M119" i="26"/>
  <c r="M561" i="26"/>
  <c r="J131" i="26"/>
  <c r="M131" i="26"/>
  <c r="M662" i="26"/>
  <c r="J607" i="26"/>
  <c r="M607" i="26"/>
  <c r="M448" i="26"/>
  <c r="J448" i="26"/>
  <c r="J312" i="26"/>
  <c r="M312" i="26"/>
  <c r="J27" i="26"/>
  <c r="M27" i="26"/>
  <c r="J725" i="26"/>
  <c r="M725" i="26"/>
  <c r="J382" i="26"/>
  <c r="M382" i="26"/>
  <c r="M808" i="26"/>
  <c r="J808" i="26"/>
  <c r="M272" i="26"/>
  <c r="M387" i="26"/>
  <c r="J387" i="26"/>
  <c r="J623" i="26"/>
  <c r="M623" i="26"/>
  <c r="J6" i="26"/>
  <c r="M6" i="26"/>
  <c r="J111" i="26"/>
  <c r="M111" i="26"/>
  <c r="M512" i="26"/>
  <c r="J39" i="26"/>
  <c r="M39" i="26"/>
  <c r="J858" i="26"/>
  <c r="M858" i="26"/>
  <c r="J112" i="26"/>
  <c r="M112" i="26"/>
  <c r="M401" i="26"/>
  <c r="J401" i="26"/>
  <c r="M474" i="26"/>
  <c r="M809" i="26"/>
  <c r="J809" i="26"/>
  <c r="J807" i="26"/>
  <c r="M807" i="26"/>
  <c r="J668" i="26"/>
  <c r="M668" i="26"/>
  <c r="J860" i="26"/>
  <c r="M860" i="26"/>
  <c r="M605" i="26"/>
  <c r="J267" i="26"/>
  <c r="M267" i="26"/>
  <c r="J843" i="26"/>
  <c r="M843" i="26"/>
  <c r="J802" i="26"/>
  <c r="M802" i="26"/>
  <c r="M804" i="26"/>
  <c r="J804" i="26"/>
  <c r="J758" i="26"/>
  <c r="M758" i="26"/>
  <c r="J745" i="26"/>
  <c r="M745" i="26"/>
  <c r="M190" i="26"/>
  <c r="J18" i="26"/>
  <c r="M18" i="26"/>
  <c r="M750" i="26"/>
  <c r="J750" i="26"/>
  <c r="J596" i="26"/>
  <c r="M596" i="26"/>
  <c r="J55" i="26"/>
  <c r="M55" i="26"/>
  <c r="M210" i="26"/>
  <c r="M610" i="26"/>
  <c r="M13" i="26"/>
  <c r="J13" i="26"/>
  <c r="J718" i="26"/>
  <c r="M718" i="26"/>
  <c r="J167" i="26"/>
  <c r="M167" i="26"/>
  <c r="M192" i="26"/>
  <c r="J192" i="26"/>
  <c r="M635" i="26"/>
  <c r="M337" i="26"/>
  <c r="J194" i="26"/>
  <c r="M194" i="26"/>
  <c r="J265" i="26"/>
  <c r="M265" i="26"/>
  <c r="J56" i="26"/>
  <c r="M56" i="26"/>
  <c r="J850" i="26"/>
  <c r="M850" i="26"/>
  <c r="M728" i="26"/>
  <c r="J728" i="26"/>
  <c r="J355" i="26"/>
  <c r="M355" i="26"/>
  <c r="J51" i="26"/>
  <c r="M51" i="26"/>
  <c r="M440" i="26"/>
  <c r="M168" i="26"/>
  <c r="J818" i="26"/>
  <c r="M818" i="26"/>
  <c r="J737" i="26"/>
  <c r="M737" i="26"/>
  <c r="J10" i="26"/>
  <c r="M10" i="26"/>
  <c r="M183" i="26"/>
  <c r="M344" i="26"/>
  <c r="M509" i="26"/>
  <c r="J709" i="26"/>
  <c r="M709" i="26"/>
  <c r="M256" i="26"/>
  <c r="J256" i="26"/>
  <c r="J66" i="26"/>
  <c r="M66" i="26"/>
  <c r="M214" i="26"/>
  <c r="M698" i="26"/>
  <c r="M641" i="26"/>
  <c r="M61" i="26"/>
  <c r="J61" i="26"/>
  <c r="J857" i="26"/>
  <c r="M857" i="26"/>
  <c r="M659" i="26"/>
  <c r="J253" i="26"/>
  <c r="M253" i="26"/>
  <c r="M71" i="26"/>
  <c r="J71" i="26"/>
  <c r="J832" i="26"/>
  <c r="M832" i="26"/>
  <c r="J488" i="26"/>
  <c r="M488" i="26"/>
  <c r="J829" i="26"/>
  <c r="M829" i="26"/>
  <c r="J757" i="26"/>
  <c r="M757" i="26"/>
  <c r="J806" i="26"/>
  <c r="M806" i="26"/>
  <c r="M389" i="26"/>
  <c r="J389" i="26"/>
  <c r="M220" i="26"/>
  <c r="M513" i="26"/>
  <c r="M677" i="26"/>
  <c r="J104" i="26"/>
  <c r="M104" i="26"/>
  <c r="M428" i="26"/>
  <c r="J132" i="26"/>
  <c r="M132" i="26"/>
  <c r="M458" i="26"/>
  <c r="J120" i="26"/>
  <c r="M120" i="26"/>
  <c r="J121" i="26"/>
  <c r="M121" i="26"/>
  <c r="M664" i="26"/>
  <c r="M185" i="26"/>
  <c r="J185" i="26"/>
  <c r="M624" i="26"/>
  <c r="J624" i="26"/>
  <c r="J357" i="26"/>
  <c r="M357" i="26"/>
  <c r="M720" i="26"/>
  <c r="J720" i="26"/>
  <c r="M425" i="26"/>
  <c r="J425" i="26"/>
  <c r="J118" i="26"/>
  <c r="M118" i="26"/>
  <c r="J342" i="26"/>
  <c r="M342" i="26"/>
  <c r="M375" i="26"/>
  <c r="J166" i="26"/>
  <c r="M166" i="26"/>
  <c r="M82" i="26"/>
  <c r="J82" i="26"/>
  <c r="J385" i="26"/>
  <c r="M385" i="26"/>
  <c r="J496" i="26"/>
  <c r="M496" i="26"/>
  <c r="M546" i="26"/>
  <c r="J545" i="26"/>
  <c r="M545" i="26"/>
  <c r="M42" i="26"/>
  <c r="J42" i="26"/>
  <c r="M106" i="26"/>
  <c r="J106" i="26"/>
  <c r="J128" i="26"/>
  <c r="M128" i="26"/>
  <c r="M12" i="26"/>
  <c r="J12" i="26"/>
  <c r="J91" i="26"/>
  <c r="M91" i="26"/>
  <c r="J367" i="26"/>
  <c r="M367" i="26"/>
  <c r="M172" i="26"/>
  <c r="J122" i="26"/>
  <c r="M122" i="26"/>
  <c r="M490" i="26"/>
  <c r="M628" i="26"/>
  <c r="J615" i="26"/>
  <c r="M615" i="26"/>
  <c r="J761" i="26"/>
  <c r="M761" i="26"/>
  <c r="M137" i="26"/>
  <c r="J137" i="26"/>
  <c r="J98" i="26"/>
  <c r="M98" i="26"/>
  <c r="M331" i="26"/>
  <c r="M484" i="26"/>
  <c r="M478" i="26"/>
  <c r="J559" i="26"/>
  <c r="M559" i="26"/>
  <c r="M657" i="26"/>
  <c r="J359" i="26"/>
  <c r="M359" i="26"/>
  <c r="M489" i="26"/>
  <c r="J729" i="26"/>
  <c r="M729" i="26"/>
  <c r="M633" i="26"/>
  <c r="J64" i="26"/>
  <c r="M64" i="26"/>
  <c r="J339" i="26"/>
  <c r="M339" i="26"/>
  <c r="M319" i="26"/>
  <c r="M184" i="26"/>
  <c r="J151" i="26"/>
  <c r="M151" i="26"/>
  <c r="M379" i="26"/>
  <c r="J787" i="26"/>
  <c r="M787" i="26"/>
  <c r="M539" i="26"/>
  <c r="J405" i="26"/>
  <c r="M405" i="26"/>
  <c r="J826" i="26"/>
  <c r="M826" i="26"/>
  <c r="J678" i="26"/>
  <c r="M678" i="26"/>
  <c r="J107" i="26"/>
  <c r="M107" i="26"/>
  <c r="J117" i="26"/>
  <c r="M117" i="26"/>
  <c r="M336" i="26"/>
  <c r="J126" i="26"/>
  <c r="M126" i="26"/>
  <c r="J453" i="26"/>
  <c r="M453" i="26"/>
  <c r="M798" i="26"/>
  <c r="J798" i="26"/>
  <c r="J763" i="26"/>
  <c r="M763" i="26"/>
  <c r="J68" i="26"/>
  <c r="M68" i="26"/>
  <c r="J330" i="26"/>
  <c r="M330" i="26"/>
  <c r="J833" i="26"/>
  <c r="M833" i="26"/>
  <c r="J105" i="26"/>
  <c r="M105" i="26"/>
  <c r="M148" i="26"/>
  <c r="J148" i="26"/>
  <c r="J249" i="26"/>
  <c r="M249" i="26"/>
  <c r="J572" i="26"/>
  <c r="M572" i="26"/>
  <c r="G576" i="26"/>
  <c r="J576" i="26"/>
  <c r="M576" i="26"/>
  <c r="M793" i="26"/>
  <c r="J793" i="26"/>
  <c r="M570" i="26"/>
  <c r="M715" i="26"/>
  <c r="J715" i="26"/>
  <c r="J585" i="26"/>
  <c r="M585" i="26"/>
  <c r="J713" i="26"/>
  <c r="M713" i="26"/>
  <c r="G579" i="26"/>
  <c r="J579" i="26"/>
  <c r="M579" i="26"/>
  <c r="J590" i="26"/>
  <c r="M590" i="26"/>
  <c r="J578" i="26"/>
  <c r="M578" i="26"/>
  <c r="M246" i="26"/>
  <c r="J246" i="26"/>
  <c r="M567" i="26"/>
  <c r="J584" i="26"/>
  <c r="M584" i="26"/>
  <c r="E856" i="26"/>
  <c r="I856" i="26"/>
  <c r="M251" i="26"/>
  <c r="J571" i="26"/>
  <c r="M571" i="26"/>
  <c r="M776" i="26"/>
  <c r="E261" i="26"/>
  <c r="I261" i="26"/>
  <c r="M575" i="26"/>
  <c r="J577" i="26"/>
  <c r="M577" i="26"/>
  <c r="M562" i="26"/>
  <c r="J589" i="26"/>
  <c r="M589" i="26"/>
  <c r="M777" i="26"/>
  <c r="E481" i="26"/>
  <c r="I481" i="26"/>
  <c r="M123" i="26"/>
  <c r="J123" i="26"/>
  <c r="M580" i="26"/>
  <c r="M712" i="26"/>
  <c r="M714" i="26"/>
  <c r="E849" i="26"/>
  <c r="I849" i="26"/>
  <c r="J146" i="26"/>
  <c r="M146" i="26"/>
  <c r="M264" i="26"/>
  <c r="J264" i="26"/>
  <c r="J250" i="26"/>
  <c r="M250" i="26"/>
  <c r="M573" i="26"/>
  <c r="M150" i="26"/>
  <c r="J150" i="26"/>
  <c r="J149" i="26"/>
  <c r="M149" i="26"/>
  <c r="E846" i="26"/>
  <c r="I846" i="26"/>
  <c r="J92" i="26"/>
  <c r="M92" i="26"/>
  <c r="M377" i="26"/>
  <c r="J451" i="26"/>
  <c r="M451" i="26"/>
  <c r="J760" i="26"/>
  <c r="M760" i="26"/>
  <c r="M740" i="26"/>
  <c r="J268" i="26"/>
  <c r="M268" i="26"/>
  <c r="M241" i="26"/>
  <c r="M504" i="26"/>
  <c r="J500" i="26"/>
  <c r="M500" i="26"/>
  <c r="J528" i="26"/>
  <c r="M528" i="26"/>
  <c r="M219" i="26"/>
  <c r="J101" i="26"/>
  <c r="M101" i="26"/>
  <c r="J138" i="26"/>
  <c r="M138" i="26"/>
  <c r="J224" i="26"/>
  <c r="M224" i="26"/>
  <c r="J505" i="26"/>
  <c r="M505" i="26"/>
  <c r="J113" i="26"/>
  <c r="M113" i="26"/>
  <c r="M26" i="26"/>
  <c r="M234" i="26"/>
  <c r="M40" i="26"/>
  <c r="M411" i="26"/>
  <c r="J254" i="26"/>
  <c r="M254" i="26"/>
  <c r="M218" i="26"/>
  <c r="J302" i="26"/>
  <c r="M302" i="26"/>
  <c r="M156" i="26"/>
  <c r="M782" i="26"/>
  <c r="M855" i="26"/>
  <c r="J855" i="26"/>
  <c r="M144" i="26"/>
  <c r="J144" i="26"/>
  <c r="J469" i="26"/>
  <c r="M469" i="26"/>
  <c r="J555" i="26"/>
  <c r="M555" i="26"/>
  <c r="J468" i="26"/>
  <c r="M468" i="26"/>
  <c r="M603" i="26"/>
  <c r="M207" i="26"/>
  <c r="J207" i="26"/>
  <c r="J361" i="26"/>
  <c r="M361" i="26"/>
  <c r="J304" i="26"/>
  <c r="M304" i="26"/>
  <c r="J323" i="26"/>
  <c r="M323" i="26"/>
  <c r="M270" i="26"/>
  <c r="J270" i="26"/>
  <c r="M200" i="26"/>
  <c r="J200" i="26"/>
  <c r="J83" i="26"/>
  <c r="M83" i="26"/>
  <c r="J171" i="26"/>
  <c r="M171" i="26"/>
  <c r="J825" i="26"/>
  <c r="M825" i="26"/>
  <c r="J278" i="26"/>
  <c r="M278" i="26"/>
  <c r="J746" i="26"/>
  <c r="M746" i="26"/>
  <c r="J7" i="26"/>
  <c r="M7" i="26"/>
  <c r="J203" i="26"/>
  <c r="M203" i="26"/>
  <c r="M175" i="26"/>
  <c r="J595" i="26"/>
  <c r="M595" i="26"/>
  <c r="M640" i="26"/>
  <c r="J640" i="26"/>
  <c r="J845" i="26"/>
  <c r="M845" i="26"/>
  <c r="J294" i="26"/>
  <c r="M294" i="26"/>
  <c r="M326" i="26"/>
  <c r="J17" i="26"/>
  <c r="M17" i="26"/>
  <c r="J830" i="26"/>
  <c r="M830" i="26"/>
  <c r="J191" i="26"/>
  <c r="M191" i="26"/>
  <c r="M162" i="26"/>
  <c r="J819" i="26"/>
  <c r="M819" i="26"/>
  <c r="J848" i="26"/>
  <c r="M848" i="26"/>
  <c r="J450" i="26"/>
  <c r="M450" i="26"/>
  <c r="M360" i="26"/>
  <c r="J57" i="26"/>
  <c r="M57" i="26"/>
  <c r="M188" i="26"/>
  <c r="J368" i="26"/>
  <c r="M368" i="26"/>
  <c r="J75" i="26"/>
  <c r="M75" i="26"/>
  <c r="M821" i="26"/>
  <c r="J821" i="26"/>
  <c r="J62" i="26"/>
  <c r="M62" i="26"/>
  <c r="J828" i="26"/>
  <c r="M828" i="26"/>
  <c r="J831" i="26"/>
  <c r="M831" i="26"/>
  <c r="J803" i="26"/>
  <c r="M803" i="26"/>
  <c r="J115" i="26"/>
  <c r="M115" i="26"/>
  <c r="J785" i="26"/>
  <c r="M785" i="26"/>
  <c r="J262" i="26"/>
  <c r="M262" i="26"/>
  <c r="J849" i="26"/>
  <c r="M849" i="26"/>
  <c r="M508" i="26"/>
  <c r="M790" i="26"/>
  <c r="J790" i="26"/>
  <c r="M671" i="26"/>
  <c r="J523" i="26"/>
  <c r="M523" i="26"/>
  <c r="J261" i="26"/>
  <c r="M261" i="26"/>
  <c r="M800" i="26"/>
  <c r="J792" i="26"/>
  <c r="M792" i="26"/>
  <c r="J99" i="26"/>
  <c r="M99" i="26"/>
  <c r="J222" i="26"/>
  <c r="M222" i="26"/>
  <c r="J116" i="26"/>
  <c r="M116" i="26"/>
  <c r="M422" i="26"/>
  <c r="J533" i="26"/>
  <c r="M533" i="26"/>
  <c r="J114" i="26"/>
  <c r="M114" i="26"/>
  <c r="M235" i="26"/>
  <c r="J416" i="26"/>
  <c r="M416" i="26"/>
  <c r="J669" i="26"/>
  <c r="M669" i="26"/>
  <c r="M616" i="26"/>
  <c r="J616" i="26"/>
  <c r="M697" i="26"/>
  <c r="M481" i="26"/>
  <c r="J481" i="26"/>
  <c r="M794" i="26"/>
  <c r="M419" i="26"/>
  <c r="M557" i="26"/>
  <c r="J125" i="26"/>
  <c r="M125" i="26"/>
  <c r="M15" i="26"/>
  <c r="J15" i="26"/>
  <c r="M717" i="26"/>
  <c r="M622" i="26"/>
  <c r="M173" i="26"/>
  <c r="J362" i="26"/>
  <c r="M362" i="26"/>
  <c r="J629" i="26"/>
  <c r="M629" i="26"/>
  <c r="J492" i="26"/>
  <c r="M492" i="26"/>
  <c r="M734" i="26"/>
  <c r="M443" i="26"/>
  <c r="J443" i="26"/>
  <c r="J495" i="26"/>
  <c r="M495" i="26"/>
  <c r="M63" i="26"/>
  <c r="J63" i="26"/>
  <c r="J723" i="26"/>
  <c r="M723" i="26"/>
  <c r="J49" i="26"/>
  <c r="M49" i="26"/>
  <c r="J837" i="26"/>
  <c r="M837" i="26"/>
  <c r="J133" i="26"/>
  <c r="M133" i="26"/>
  <c r="J747" i="26"/>
  <c r="M747" i="26"/>
  <c r="M197" i="26"/>
  <c r="J485" i="26"/>
  <c r="M485" i="26"/>
  <c r="J840" i="26"/>
  <c r="M840" i="26"/>
  <c r="J276" i="26"/>
  <c r="M276" i="26"/>
  <c r="J170" i="26"/>
  <c r="M170" i="26"/>
  <c r="J154" i="26"/>
  <c r="M154" i="26"/>
  <c r="M135" i="26"/>
  <c r="J135" i="26"/>
  <c r="M751" i="26"/>
  <c r="J751" i="26"/>
  <c r="M158" i="26"/>
  <c r="J152" i="26"/>
  <c r="M152" i="26"/>
  <c r="J822" i="26"/>
  <c r="M822" i="26"/>
  <c r="M348" i="26"/>
  <c r="M352" i="26"/>
  <c r="J748" i="26"/>
  <c r="M748" i="26"/>
  <c r="M487" i="26"/>
  <c r="J187" i="26"/>
  <c r="M187" i="26"/>
  <c r="M19" i="26"/>
  <c r="M735" i="26"/>
  <c r="J735" i="26"/>
  <c r="M313" i="26"/>
  <c r="J854" i="26"/>
  <c r="M854" i="26"/>
  <c r="J856" i="26"/>
  <c r="M856" i="26"/>
  <c r="J521" i="26"/>
  <c r="M521" i="26"/>
  <c r="J258" i="26"/>
  <c r="M258" i="26"/>
  <c r="J102" i="26"/>
  <c r="M102" i="26"/>
  <c r="M518" i="26"/>
  <c r="J518" i="26"/>
  <c r="M531" i="26"/>
  <c r="J531" i="26"/>
  <c r="M507" i="26"/>
  <c r="M263" i="26"/>
  <c r="J263" i="26"/>
  <c r="J852" i="26"/>
  <c r="M852" i="26"/>
  <c r="M415" i="26"/>
  <c r="J415" i="26"/>
  <c r="M229" i="26"/>
  <c r="J229" i="26"/>
  <c r="J255" i="26"/>
  <c r="M255" i="26"/>
  <c r="J226" i="26"/>
  <c r="M226" i="26"/>
  <c r="M679" i="26"/>
  <c r="J232" i="26"/>
  <c r="M232" i="26"/>
  <c r="M631" i="26"/>
  <c r="M696" i="26"/>
  <c r="J696" i="26"/>
  <c r="M34" i="26"/>
  <c r="M32" i="26"/>
  <c r="M456" i="26"/>
  <c r="M35" i="26"/>
  <c r="M248" i="26"/>
  <c r="M817" i="26"/>
  <c r="J817" i="26"/>
  <c r="J859" i="26"/>
  <c r="M859" i="26"/>
  <c r="J73" i="26"/>
  <c r="M73" i="26"/>
  <c r="M157" i="26"/>
  <c r="J94" i="26"/>
  <c r="M94" i="26"/>
  <c r="J752" i="26"/>
  <c r="M752" i="26"/>
  <c r="J721" i="26"/>
  <c r="M721" i="26"/>
  <c r="J311" i="26"/>
  <c r="M311" i="26"/>
  <c r="M189" i="26"/>
  <c r="J861" i="26"/>
  <c r="M861" i="26"/>
  <c r="J97" i="26"/>
  <c r="M97" i="26"/>
  <c r="J271" i="26"/>
  <c r="M271" i="26"/>
  <c r="J93" i="26"/>
  <c r="M93" i="26"/>
  <c r="M174" i="26"/>
  <c r="J374" i="26"/>
  <c r="M374" i="26"/>
  <c r="M165" i="26"/>
  <c r="J600" i="26"/>
  <c r="M600" i="26"/>
  <c r="J386" i="26"/>
  <c r="M386" i="26"/>
  <c r="J759" i="26"/>
  <c r="M759" i="26"/>
  <c r="M646" i="26"/>
  <c r="M444" i="26"/>
  <c r="J309" i="26"/>
  <c r="M309" i="26"/>
  <c r="J178" i="26"/>
  <c r="M178" i="26"/>
  <c r="J727" i="26"/>
  <c r="M727" i="26"/>
  <c r="M637" i="26"/>
  <c r="J273" i="26"/>
  <c r="M273" i="26"/>
  <c r="M835" i="26"/>
  <c r="M354" i="26"/>
  <c r="M644" i="26"/>
  <c r="J644" i="26"/>
  <c r="J381" i="26"/>
  <c r="M381" i="26"/>
  <c r="J341" i="26"/>
  <c r="M341" i="26"/>
  <c r="J651" i="26"/>
  <c r="M651" i="26"/>
  <c r="J602" i="26"/>
  <c r="M602" i="26"/>
  <c r="M626" i="26"/>
  <c r="J827" i="26"/>
  <c r="M827" i="26"/>
  <c r="J315" i="26"/>
  <c r="M315" i="26"/>
  <c r="M436" i="26"/>
  <c r="J684" i="26"/>
  <c r="M684" i="26"/>
  <c r="M260" i="26"/>
  <c r="J260" i="26"/>
  <c r="J515" i="26"/>
  <c r="M515" i="26"/>
  <c r="M532" i="26"/>
  <c r="M215" i="26"/>
  <c r="J100" i="26"/>
  <c r="M100" i="26"/>
  <c r="M704" i="26"/>
  <c r="M534" i="26"/>
  <c r="M36" i="26"/>
  <c r="M404" i="26"/>
  <c r="J404" i="26"/>
  <c r="M410" i="26"/>
  <c r="M423" i="26"/>
  <c r="J423" i="26"/>
  <c r="J424" i="26"/>
  <c r="M424" i="26"/>
  <c r="J23" i="26"/>
  <c r="M23" i="26"/>
  <c r="M223" i="26"/>
  <c r="J223" i="26"/>
  <c r="M22" i="26"/>
  <c r="J22" i="26"/>
  <c r="M810" i="26"/>
  <c r="J810" i="26"/>
  <c r="J109" i="26"/>
  <c r="M109" i="26"/>
  <c r="M343" i="26"/>
  <c r="J124" i="26"/>
  <c r="M124" i="26"/>
  <c r="J466" i="26"/>
  <c r="M466" i="26"/>
  <c r="M30" i="26"/>
  <c r="J30" i="26"/>
  <c r="J452" i="26"/>
  <c r="M452" i="26"/>
  <c r="J699" i="26"/>
  <c r="M699" i="26"/>
  <c r="M710" i="26"/>
  <c r="J303" i="26"/>
  <c r="M303" i="26"/>
  <c r="M327" i="26"/>
  <c r="M364" i="26"/>
  <c r="J847" i="26"/>
  <c r="M847" i="26"/>
  <c r="J328" i="26"/>
  <c r="M328" i="26"/>
  <c r="J95" i="26"/>
  <c r="M95" i="26"/>
  <c r="M690" i="26"/>
  <c r="J690" i="26"/>
  <c r="M299" i="26"/>
  <c r="M69" i="26"/>
  <c r="J69" i="26"/>
  <c r="J48" i="26"/>
  <c r="M48" i="26"/>
  <c r="M180" i="26"/>
  <c r="M199" i="26"/>
  <c r="J50" i="26"/>
  <c r="M50" i="26"/>
  <c r="M851" i="26"/>
  <c r="J851" i="26"/>
  <c r="M601" i="26"/>
  <c r="J601" i="26"/>
  <c r="M136" i="26"/>
  <c r="J136" i="26"/>
  <c r="M773" i="26"/>
  <c r="M625" i="26"/>
  <c r="J736" i="26"/>
  <c r="M736" i="26"/>
  <c r="M446" i="26"/>
  <c r="M65" i="26"/>
  <c r="J65" i="26"/>
  <c r="M627" i="26"/>
  <c r="M78" i="26"/>
  <c r="J78" i="26"/>
  <c r="M661" i="26"/>
  <c r="J661" i="26"/>
  <c r="J647" i="26"/>
  <c r="M647" i="26"/>
  <c r="M719" i="26"/>
  <c r="J719" i="26"/>
  <c r="J764" i="26"/>
  <c r="M764" i="26"/>
  <c r="M193" i="26"/>
  <c r="J70" i="26"/>
  <c r="M70" i="26"/>
  <c r="J293" i="26"/>
  <c r="M293" i="26"/>
  <c r="J205" i="26"/>
  <c r="M205" i="26"/>
  <c r="M609" i="26"/>
  <c r="J54" i="26"/>
  <c r="M54" i="26"/>
  <c r="J59" i="26"/>
  <c r="M59" i="26"/>
  <c r="J430" i="26"/>
  <c r="M430" i="26"/>
  <c r="M432" i="26"/>
  <c r="M503" i="26"/>
  <c r="J503" i="26"/>
  <c r="J538" i="26"/>
  <c r="M538" i="26"/>
  <c r="M498" i="26"/>
  <c r="M775" i="26"/>
  <c r="M781" i="26"/>
  <c r="J781" i="26"/>
  <c r="M213" i="26"/>
  <c r="M501" i="26"/>
  <c r="J142" i="26"/>
  <c r="M142" i="26"/>
  <c r="M412" i="26"/>
  <c r="M739" i="26"/>
  <c r="J110" i="26"/>
  <c r="M110" i="26"/>
  <c r="M682" i="26"/>
  <c r="M418" i="26"/>
  <c r="J418" i="26"/>
  <c r="J103" i="26"/>
  <c r="M103" i="26"/>
  <c r="M77" i="26"/>
  <c r="J77" i="26"/>
  <c r="J853" i="26"/>
  <c r="M853" i="26"/>
  <c r="M693" i="26"/>
  <c r="J552" i="26"/>
  <c r="M552" i="26"/>
  <c r="M692" i="26"/>
  <c r="J455" i="26"/>
  <c r="M455" i="26"/>
  <c r="J130" i="26"/>
  <c r="M130" i="26"/>
  <c r="M778" i="26"/>
  <c r="J586" i="26"/>
  <c r="M586" i="26"/>
  <c r="M592" i="26"/>
  <c r="J592" i="26"/>
  <c r="G591" i="26"/>
  <c r="J591" i="26"/>
  <c r="M591" i="26"/>
  <c r="J812" i="26"/>
  <c r="M812" i="26"/>
  <c r="J329" i="26"/>
  <c r="M329" i="26"/>
  <c r="M195" i="26"/>
  <c r="M634" i="26"/>
  <c r="M240" i="26"/>
  <c r="M161" i="26"/>
  <c r="J774" i="26"/>
  <c r="M774" i="26"/>
  <c r="M366" i="26"/>
  <c r="J613" i="26"/>
  <c r="M613" i="26"/>
  <c r="M722" i="26"/>
  <c r="J722" i="26"/>
  <c r="M769" i="26"/>
  <c r="M599" i="26"/>
  <c r="J599" i="26"/>
  <c r="M632" i="26"/>
  <c r="M844" i="26"/>
  <c r="J844" i="26"/>
  <c r="J749" i="26"/>
  <c r="M749" i="26"/>
  <c r="M630" i="26"/>
  <c r="J486" i="26"/>
  <c r="M486" i="26"/>
  <c r="J286" i="26"/>
  <c r="M286" i="26"/>
  <c r="M321" i="26"/>
  <c r="M332" i="26"/>
  <c r="M491" i="26"/>
  <c r="M445" i="26"/>
  <c r="J445" i="26"/>
  <c r="J765" i="26"/>
  <c r="M765" i="26"/>
  <c r="J771" i="26"/>
  <c r="M771" i="26"/>
  <c r="J770" i="26"/>
  <c r="M770" i="26"/>
  <c r="J862" i="26"/>
  <c r="M862" i="26"/>
  <c r="J52" i="26"/>
  <c r="M52" i="26"/>
  <c r="J322" i="26"/>
  <c r="M322" i="26"/>
  <c r="J388" i="26"/>
  <c r="M388" i="26"/>
  <c r="J85" i="26"/>
  <c r="M85" i="26"/>
  <c r="J426" i="26"/>
  <c r="M426" i="26"/>
  <c r="M502" i="26"/>
  <c r="M530" i="26"/>
  <c r="J529" i="26"/>
  <c r="M529" i="26"/>
  <c r="J541" i="26"/>
  <c r="M541" i="26"/>
  <c r="M259" i="26"/>
  <c r="J259" i="26"/>
  <c r="J767" i="26"/>
  <c r="M767" i="26"/>
  <c r="M269" i="26"/>
  <c r="J269" i="26"/>
  <c r="J38" i="26"/>
  <c r="M38" i="26"/>
  <c r="M407" i="26"/>
  <c r="M420" i="26"/>
  <c r="J413" i="26"/>
  <c r="M413" i="26"/>
  <c r="M525" i="26"/>
  <c r="J434" i="26"/>
  <c r="M434" i="26"/>
  <c r="J25" i="26"/>
  <c r="M25" i="26"/>
  <c r="J823" i="26"/>
  <c r="M823" i="26"/>
  <c r="M409" i="26"/>
  <c r="M247" i="26"/>
  <c r="J462" i="26"/>
  <c r="M462" i="26"/>
  <c r="M768" i="26"/>
  <c r="J467" i="26"/>
  <c r="M467" i="26"/>
  <c r="J786" i="26"/>
  <c r="M786" i="26"/>
  <c r="M306" i="26"/>
  <c r="J16" i="26"/>
  <c r="M16" i="26"/>
  <c r="M159" i="26"/>
  <c r="M182" i="26"/>
  <c r="J182" i="26"/>
  <c r="J88" i="26"/>
  <c r="M88" i="26"/>
  <c r="J783" i="26"/>
  <c r="M783" i="26"/>
  <c r="J370" i="26"/>
  <c r="M370" i="26"/>
  <c r="M201" i="26"/>
  <c r="J742" i="26"/>
  <c r="M742" i="26"/>
  <c r="M598" i="26"/>
  <c r="J598" i="26"/>
  <c r="M202" i="26"/>
  <c r="J202" i="26"/>
  <c r="J756" i="26"/>
  <c r="M756" i="26"/>
  <c r="M279" i="26"/>
  <c r="J824" i="26"/>
  <c r="M824" i="26"/>
  <c r="J301" i="26"/>
  <c r="M301" i="26"/>
  <c r="M836" i="26"/>
  <c r="J836" i="26"/>
  <c r="M155" i="26"/>
  <c r="J53" i="26"/>
  <c r="M53" i="26"/>
  <c r="J346" i="26"/>
  <c r="M346" i="26"/>
  <c r="J295" i="26"/>
  <c r="M295" i="26"/>
  <c r="J277" i="26"/>
  <c r="M277" i="26"/>
  <c r="J169" i="26"/>
  <c r="M169" i="26"/>
  <c r="M340" i="26"/>
  <c r="J72" i="26"/>
  <c r="M72" i="26"/>
  <c r="J846" i="26"/>
  <c r="M846" i="26"/>
  <c r="M333" i="26"/>
  <c r="M393" i="26"/>
  <c r="J320" i="26"/>
  <c r="M320" i="26"/>
  <c r="M298" i="26"/>
  <c r="M67" i="26"/>
  <c r="J67" i="26"/>
  <c r="M438" i="26"/>
  <c r="M431" i="26"/>
  <c r="J41" i="26"/>
  <c r="M41" i="26"/>
  <c r="M527" i="26"/>
  <c r="M811" i="26"/>
  <c r="J811" i="26"/>
  <c r="M499" i="26"/>
  <c r="J499" i="26"/>
  <c r="J522" i="26"/>
  <c r="M522" i="26"/>
  <c r="J544" i="26"/>
  <c r="M544" i="26"/>
  <c r="M403" i="26"/>
  <c r="J403" i="26"/>
  <c r="J108" i="26"/>
  <c r="M108" i="26"/>
  <c r="M542" i="26"/>
  <c r="J542" i="26"/>
  <c r="M216" i="26"/>
  <c r="M427" i="26"/>
  <c r="J427" i="26"/>
  <c r="J230" i="26"/>
  <c r="M230" i="26"/>
  <c r="J753" i="26"/>
  <c r="M753" i="26"/>
  <c r="M400" i="26"/>
  <c r="J480" i="26"/>
  <c r="M480" i="26"/>
  <c r="M558" i="26"/>
  <c r="J473" i="26"/>
  <c r="M473" i="26"/>
  <c r="J463" i="26"/>
  <c r="M463" i="26"/>
  <c r="M33" i="26"/>
  <c r="J33" i="26"/>
  <c r="M459" i="26"/>
  <c r="M621" i="26"/>
  <c r="J334" i="26"/>
  <c r="M334" i="26"/>
  <c r="M198" i="26"/>
  <c r="M638" i="26"/>
  <c r="M335" i="26"/>
  <c r="J842" i="26"/>
  <c r="M842" i="26"/>
  <c r="M642" i="26"/>
  <c r="M772" i="26"/>
  <c r="M755" i="26"/>
  <c r="J755" i="26"/>
  <c r="J164" i="26"/>
  <c r="M164" i="26"/>
  <c r="J351" i="26"/>
  <c r="M351" i="26"/>
  <c r="M380" i="26"/>
  <c r="J314" i="26"/>
  <c r="M314" i="26"/>
  <c r="J345" i="26"/>
  <c r="M345" i="26"/>
  <c r="J204" i="26"/>
  <c r="M204" i="26"/>
  <c r="M76" i="26"/>
  <c r="J76" i="26"/>
  <c r="J90" i="26"/>
  <c r="M90" i="26"/>
  <c r="M20" i="26"/>
  <c r="J353" i="26"/>
  <c r="M353" i="26"/>
  <c r="M608" i="26"/>
  <c r="M177" i="26"/>
  <c r="M378" i="26"/>
  <c r="M390" i="26"/>
  <c r="M211" i="26"/>
  <c r="M805" i="26"/>
  <c r="J805" i="26"/>
  <c r="J179" i="26"/>
  <c r="M179" i="26"/>
  <c r="J274" i="26"/>
  <c r="M274" i="26"/>
  <c r="J196" i="26"/>
  <c r="M196" i="26"/>
  <c r="J318" i="26"/>
  <c r="M318" i="26"/>
  <c r="J176" i="26"/>
  <c r="M176" i="26"/>
  <c r="J643" i="26"/>
  <c r="M643" i="26"/>
  <c r="J743" i="26"/>
  <c r="M743" i="26"/>
  <c r="M212" i="26"/>
  <c r="M447" i="26"/>
  <c r="M239" i="26"/>
  <c r="J680" i="26"/>
  <c r="M680" i="26"/>
  <c r="M548" i="26"/>
  <c r="M242" i="26"/>
  <c r="M399" i="26"/>
  <c r="J517" i="26"/>
  <c r="M517" i="26"/>
  <c r="M706" i="26"/>
  <c r="J143" i="26"/>
  <c r="M143" i="26"/>
  <c r="M789" i="26"/>
  <c r="J789" i="26"/>
  <c r="J535" i="26"/>
  <c r="M535" i="26"/>
  <c r="J217" i="26"/>
  <c r="M217" i="26"/>
  <c r="M257" i="26"/>
  <c r="J257" i="26"/>
  <c r="M237" i="26"/>
  <c r="M543" i="26"/>
  <c r="J417" i="26"/>
  <c r="M417" i="26"/>
  <c r="J228" i="26"/>
  <c r="M228" i="26"/>
  <c r="J87" i="26"/>
  <c r="M87" i="26"/>
  <c r="M395" i="26"/>
  <c r="M554" i="26"/>
  <c r="J245" i="26"/>
  <c r="M245" i="26"/>
  <c r="M816" i="26"/>
  <c r="J816" i="26"/>
  <c r="J129" i="26"/>
  <c r="M129" i="26"/>
  <c r="J471" i="26"/>
  <c r="M471" i="26"/>
  <c r="J479" i="26"/>
  <c r="M479" i="26"/>
  <c r="J464" i="26"/>
  <c r="M464" i="26"/>
  <c r="J564" i="26"/>
  <c r="M564" i="26"/>
  <c r="J565" i="26"/>
  <c r="M565" i="26"/>
  <c r="M593" i="26"/>
  <c r="J588" i="26"/>
  <c r="M588" i="26"/>
  <c r="J587" i="26"/>
  <c r="M587" i="26"/>
  <c r="M581" i="26"/>
  <c r="M779" i="26"/>
  <c r="E527" i="26"/>
  <c r="E135" i="26"/>
  <c r="E723" i="26"/>
  <c r="E623" i="26"/>
  <c r="E222" i="26"/>
  <c r="E584" i="26"/>
  <c r="E664" i="26"/>
  <c r="E283" i="26"/>
  <c r="E801" i="26"/>
  <c r="E593" i="26"/>
  <c r="E762" i="26"/>
  <c r="E779" i="26"/>
  <c r="E301" i="26"/>
  <c r="E208" i="26"/>
  <c r="E550" i="26"/>
  <c r="E624" i="26"/>
  <c r="E406" i="26"/>
  <c r="E782" i="26"/>
  <c r="E713" i="26"/>
  <c r="E674" i="26"/>
  <c r="E147" i="26"/>
  <c r="E361" i="26"/>
  <c r="E579" i="26"/>
  <c r="E114" i="26"/>
  <c r="E665" i="26"/>
  <c r="E40" i="26"/>
  <c r="E148" i="26"/>
  <c r="E146" i="26"/>
  <c r="AC671" i="26"/>
  <c r="G671" i="26" s="1"/>
  <c r="AD214" i="26"/>
  <c r="J214" i="26" s="1"/>
  <c r="AD677" i="26"/>
  <c r="J677" i="26" s="1"/>
  <c r="AD335" i="26"/>
  <c r="J335" i="26" s="1"/>
  <c r="AD409" i="26"/>
  <c r="J409" i="26" s="1"/>
  <c r="AC335" i="26"/>
  <c r="AC628" i="26"/>
  <c r="AC214" i="26"/>
  <c r="G214" i="26" s="1"/>
  <c r="AD671" i="26"/>
  <c r="J671" i="26" s="1"/>
  <c r="AD550" i="26"/>
  <c r="AL43" i="26"/>
  <c r="J43" i="26" s="1"/>
  <c r="AD449" i="26"/>
  <c r="AC446" i="26"/>
  <c r="G446" i="26" s="1"/>
  <c r="AC218" i="26"/>
  <c r="G218" i="26" s="1"/>
  <c r="AD508" i="26"/>
  <c r="J508" i="26" s="1"/>
  <c r="AC520" i="26"/>
  <c r="AD459" i="26"/>
  <c r="J459" i="26" s="1"/>
  <c r="AK520" i="26"/>
  <c r="AD317" i="26"/>
  <c r="AD366" i="26"/>
  <c r="J366" i="26" s="1"/>
  <c r="AC366" i="26"/>
  <c r="G366" i="26" s="1"/>
  <c r="AD319" i="26"/>
  <c r="J319" i="26" s="1"/>
  <c r="AC319" i="26"/>
  <c r="G319" i="26" s="1"/>
  <c r="AC800" i="26"/>
  <c r="G800" i="26" s="1"/>
  <c r="AD440" i="26"/>
  <c r="J440" i="26" s="1"/>
  <c r="AD800" i="26"/>
  <c r="J800" i="26" s="1"/>
  <c r="AD568" i="26"/>
  <c r="AL384" i="26"/>
  <c r="J384" i="26" s="1"/>
  <c r="AC582" i="26"/>
  <c r="AC241" i="26"/>
  <c r="G241" i="26" s="1"/>
  <c r="AL582" i="26"/>
  <c r="J582" i="26" s="1"/>
  <c r="AC704" i="26"/>
  <c r="G704" i="26" s="1"/>
  <c r="AD701" i="26"/>
  <c r="AD458" i="26"/>
  <c r="J458" i="26" s="1"/>
  <c r="AD239" i="26"/>
  <c r="J239" i="26" s="1"/>
  <c r="AD801" i="26"/>
  <c r="AD235" i="26"/>
  <c r="J235" i="26" s="1"/>
  <c r="AD422" i="26"/>
  <c r="J422" i="26" s="1"/>
  <c r="AC510" i="26"/>
  <c r="AC483" i="26"/>
  <c r="AD582" i="26"/>
  <c r="T743" i="26"/>
  <c r="I743" i="26" s="1"/>
  <c r="T56" i="26"/>
  <c r="I56" i="26" s="1"/>
  <c r="T81" i="26"/>
  <c r="I81" i="26" s="1"/>
  <c r="T370" i="26"/>
  <c r="I370" i="26" s="1"/>
  <c r="T221" i="26"/>
  <c r="I221" i="26" s="1"/>
  <c r="T684" i="26"/>
  <c r="I684" i="26" s="1"/>
  <c r="T482" i="26"/>
  <c r="I482" i="26" s="1"/>
  <c r="T141" i="26"/>
  <c r="I141" i="26" s="1"/>
  <c r="T270" i="26"/>
  <c r="I270" i="26" s="1"/>
  <c r="T159" i="26"/>
  <c r="I159" i="26" s="1"/>
  <c r="T605" i="26"/>
  <c r="I605" i="26" s="1"/>
  <c r="T608" i="26"/>
  <c r="I608" i="26" s="1"/>
  <c r="T619" i="26"/>
  <c r="I619" i="26" s="1"/>
  <c r="T168" i="26"/>
  <c r="I168" i="26" s="1"/>
  <c r="T253" i="26"/>
  <c r="T318" i="26"/>
  <c r="I318" i="26" s="1"/>
  <c r="T70" i="26"/>
  <c r="I70" i="26" s="1"/>
  <c r="T178" i="26"/>
  <c r="I178" i="26" s="1"/>
  <c r="T769" i="26"/>
  <c r="I769" i="26" s="1"/>
  <c r="T87" i="26"/>
  <c r="T349" i="26"/>
  <c r="I349" i="26" s="1"/>
  <c r="T833" i="26"/>
  <c r="I833" i="26" s="1"/>
  <c r="T373" i="26"/>
  <c r="I373" i="26" s="1"/>
  <c r="T380" i="26"/>
  <c r="I380" i="26" s="1"/>
  <c r="T95" i="26"/>
  <c r="I95" i="26" s="1"/>
  <c r="T764" i="26"/>
  <c r="I764" i="26" s="1"/>
  <c r="T219" i="26"/>
  <c r="I219" i="26" s="1"/>
  <c r="T740" i="26"/>
  <c r="I740" i="26" s="1"/>
  <c r="T411" i="26"/>
  <c r="I411" i="26" s="1"/>
  <c r="T23" i="26"/>
  <c r="I23" i="26" s="1"/>
  <c r="T785" i="26"/>
  <c r="T121" i="26"/>
  <c r="I121" i="26" s="1"/>
  <c r="T456" i="26"/>
  <c r="I456" i="26" s="1"/>
  <c r="T468" i="26"/>
  <c r="I468" i="26" s="1"/>
  <c r="T132" i="26"/>
  <c r="I132" i="26" s="1"/>
  <c r="T814" i="26"/>
  <c r="T139" i="26"/>
  <c r="I139" i="26" s="1"/>
  <c r="T706" i="26"/>
  <c r="I706" i="26" s="1"/>
  <c r="T534" i="26"/>
  <c r="I534" i="26" s="1"/>
  <c r="T775" i="26"/>
  <c r="I775" i="26" s="1"/>
  <c r="T768" i="26"/>
  <c r="I768" i="26" s="1"/>
  <c r="T400" i="26"/>
  <c r="I400" i="26" s="1"/>
  <c r="T627" i="26"/>
  <c r="I627" i="26" s="1"/>
  <c r="T58" i="26"/>
  <c r="I58" i="26" s="1"/>
  <c r="T15" i="26"/>
  <c r="I15" i="26" s="1"/>
  <c r="T654" i="26"/>
  <c r="I654" i="26" s="1"/>
  <c r="T350" i="26"/>
  <c r="I350" i="26" s="1"/>
  <c r="T17" i="26"/>
  <c r="I17" i="26" s="1"/>
  <c r="T202" i="26"/>
  <c r="I202" i="26" s="1"/>
  <c r="T837" i="26"/>
  <c r="T225" i="26"/>
  <c r="I225" i="26" s="1"/>
  <c r="T24" i="26"/>
  <c r="I24" i="26" s="1"/>
  <c r="T466" i="26"/>
  <c r="I466" i="26" s="1"/>
  <c r="T35" i="26"/>
  <c r="I35" i="26" s="1"/>
  <c r="T500" i="26"/>
  <c r="I500" i="26" s="1"/>
  <c r="T263" i="26"/>
  <c r="T246" i="26"/>
  <c r="I246" i="26" s="1"/>
  <c r="T371" i="26"/>
  <c r="I371" i="26" s="1"/>
  <c r="T156" i="26"/>
  <c r="I156" i="26" s="1"/>
  <c r="T603" i="26"/>
  <c r="I603" i="26" s="1"/>
  <c r="T862" i="26"/>
  <c r="T632" i="26"/>
  <c r="I632" i="26" s="1"/>
  <c r="T646" i="26"/>
  <c r="I646" i="26" s="1"/>
  <c r="T329" i="26"/>
  <c r="I329" i="26" s="1"/>
  <c r="T360" i="26"/>
  <c r="I360" i="26" s="1"/>
  <c r="T662" i="26"/>
  <c r="I662" i="26" s="1"/>
  <c r="T835" i="26"/>
  <c r="I835" i="26" s="1"/>
  <c r="T226" i="26"/>
  <c r="I226" i="26" s="1"/>
  <c r="T77" i="26"/>
  <c r="I77" i="26" s="1"/>
  <c r="T547" i="26"/>
  <c r="I547" i="26" s="1"/>
  <c r="T247" i="26"/>
  <c r="I247" i="26" s="1"/>
  <c r="T844" i="26"/>
  <c r="T711" i="26"/>
  <c r="I711" i="26" s="1"/>
  <c r="AD547" i="26"/>
  <c r="T611" i="26"/>
  <c r="I611" i="26" s="1"/>
  <c r="T644" i="26"/>
  <c r="I644" i="26" s="1"/>
  <c r="T16" i="26"/>
  <c r="I16" i="26" s="1"/>
  <c r="T372" i="26"/>
  <c r="I372" i="26" s="1"/>
  <c r="T401" i="26"/>
  <c r="I401" i="26" s="1"/>
  <c r="T423" i="26"/>
  <c r="I423" i="26" s="1"/>
  <c r="T700" i="26"/>
  <c r="I700" i="26" s="1"/>
  <c r="T708" i="26"/>
  <c r="I708" i="26" s="1"/>
  <c r="T457" i="26"/>
  <c r="I457" i="26" s="1"/>
  <c r="T47" i="26"/>
  <c r="I47" i="26" s="1"/>
  <c r="T291" i="26"/>
  <c r="I291" i="26" s="1"/>
  <c r="T435" i="26"/>
  <c r="I435" i="26" s="1"/>
  <c r="T451" i="26"/>
  <c r="I451" i="26" s="1"/>
  <c r="T259" i="26"/>
  <c r="T106" i="26"/>
  <c r="I106" i="26" s="1"/>
  <c r="T112" i="26"/>
  <c r="I112" i="26" s="1"/>
  <c r="T439" i="26"/>
  <c r="I439" i="26" s="1"/>
  <c r="T31" i="26"/>
  <c r="I31" i="26" s="1"/>
  <c r="T489" i="26"/>
  <c r="I489" i="26" s="1"/>
  <c r="T703" i="26"/>
  <c r="I703" i="26" s="1"/>
  <c r="T145" i="26"/>
  <c r="I145" i="26" s="1"/>
  <c r="T200" i="26"/>
  <c r="I200" i="26" s="1"/>
  <c r="T206" i="26"/>
  <c r="I206" i="26" s="1"/>
  <c r="T718" i="26"/>
  <c r="I718" i="26" s="1"/>
  <c r="T600" i="26"/>
  <c r="I600" i="26" s="1"/>
  <c r="T293" i="26"/>
  <c r="I293" i="26" s="1"/>
  <c r="T613" i="26"/>
  <c r="I613" i="26" s="1"/>
  <c r="T625" i="26"/>
  <c r="I625" i="26" s="1"/>
  <c r="T152" i="26"/>
  <c r="T821" i="26"/>
  <c r="T63" i="26"/>
  <c r="I63" i="26" s="1"/>
  <c r="T650" i="26"/>
  <c r="I650" i="26" s="1"/>
  <c r="T755" i="26"/>
  <c r="I755" i="26" s="1"/>
  <c r="T332" i="26"/>
  <c r="I332" i="26" s="1"/>
  <c r="T189" i="26"/>
  <c r="I189" i="26" s="1"/>
  <c r="T358" i="26"/>
  <c r="I358" i="26" s="1"/>
  <c r="T90" i="26"/>
  <c r="I90" i="26" s="1"/>
  <c r="T666" i="26"/>
  <c r="I666" i="26" s="1"/>
  <c r="T204" i="26"/>
  <c r="I204" i="26" s="1"/>
  <c r="T96" i="26"/>
  <c r="I96" i="26" s="1"/>
  <c r="T210" i="26"/>
  <c r="I210" i="26" s="1"/>
  <c r="T103" i="26"/>
  <c r="I103" i="26" s="1"/>
  <c r="T235" i="26"/>
  <c r="I235" i="26" s="1"/>
  <c r="T255" i="26"/>
  <c r="T422" i="26"/>
  <c r="I422" i="26" s="1"/>
  <c r="T433" i="26"/>
  <c r="I433" i="26" s="1"/>
  <c r="T445" i="26"/>
  <c r="I445" i="26" s="1"/>
  <c r="T462" i="26"/>
  <c r="I462" i="26" s="1"/>
  <c r="T472" i="26"/>
  <c r="I472" i="26" s="1"/>
  <c r="T701" i="26"/>
  <c r="I701" i="26" s="1"/>
  <c r="T521" i="26"/>
  <c r="I521" i="26" s="1"/>
  <c r="T789" i="26"/>
  <c r="T250" i="26"/>
  <c r="I250" i="26" s="1"/>
  <c r="T578" i="26"/>
  <c r="I578" i="26" s="1"/>
  <c r="T615" i="26"/>
  <c r="I615" i="26" s="1"/>
  <c r="T320" i="26"/>
  <c r="I320" i="26" s="1"/>
  <c r="T756" i="26"/>
  <c r="T93" i="26"/>
  <c r="I93" i="26" s="1"/>
  <c r="T102" i="26"/>
  <c r="I102" i="26" s="1"/>
  <c r="T425" i="26"/>
  <c r="I425" i="26" s="1"/>
  <c r="T818" i="26"/>
  <c r="T531" i="26"/>
  <c r="I531" i="26" s="1"/>
  <c r="T272" i="26"/>
  <c r="I272" i="26" s="1"/>
  <c r="T725" i="26"/>
  <c r="I725" i="26" s="1"/>
  <c r="T286" i="26"/>
  <c r="I286" i="26" s="1"/>
  <c r="T299" i="26"/>
  <c r="I299" i="26" s="1"/>
  <c r="T307" i="26"/>
  <c r="I307" i="26" s="1"/>
  <c r="T51" i="26"/>
  <c r="I51" i="26" s="1"/>
  <c r="T170" i="26"/>
  <c r="I170" i="26" s="1"/>
  <c r="T153" i="26"/>
  <c r="T322" i="26"/>
  <c r="I322" i="26" s="1"/>
  <c r="T752" i="26"/>
  <c r="I752" i="26" s="1"/>
  <c r="T770" i="26"/>
  <c r="I770" i="26" s="1"/>
  <c r="T266" i="26"/>
  <c r="I266" i="26" s="1"/>
  <c r="T190" i="26"/>
  <c r="I190" i="26" s="1"/>
  <c r="T88" i="26"/>
  <c r="I88" i="26" s="1"/>
  <c r="T813" i="26"/>
  <c r="I813" i="26" s="1"/>
  <c r="T384" i="26"/>
  <c r="I384" i="26" s="1"/>
  <c r="T20" i="26"/>
  <c r="I20" i="26" s="1"/>
  <c r="T742" i="26"/>
  <c r="T670" i="26"/>
  <c r="I670" i="26" s="1"/>
  <c r="T224" i="26"/>
  <c r="I224" i="26" s="1"/>
  <c r="T414" i="26"/>
  <c r="I414" i="26" s="1"/>
  <c r="T420" i="26"/>
  <c r="I420" i="26" s="1"/>
  <c r="T116" i="26"/>
  <c r="I116" i="26" s="1"/>
  <c r="T441" i="26"/>
  <c r="I441" i="26" s="1"/>
  <c r="T460" i="26"/>
  <c r="I460" i="26" s="1"/>
  <c r="T470" i="26"/>
  <c r="I470" i="26" s="1"/>
  <c r="T786" i="26"/>
  <c r="T240" i="26"/>
  <c r="I240" i="26" s="1"/>
  <c r="T257" i="26"/>
  <c r="T788" i="26"/>
  <c r="T537" i="26"/>
  <c r="I537" i="26" s="1"/>
  <c r="T549" i="26"/>
  <c r="I549" i="26" s="1"/>
  <c r="T561" i="26"/>
  <c r="I561" i="26" s="1"/>
  <c r="T530" i="26"/>
  <c r="I530" i="26" s="1"/>
  <c r="T728" i="26"/>
  <c r="I728" i="26" s="1"/>
  <c r="T802" i="26"/>
  <c r="I802" i="26" s="1"/>
  <c r="T630" i="26"/>
  <c r="I630" i="26" s="1"/>
  <c r="T641" i="26"/>
  <c r="I641" i="26" s="1"/>
  <c r="T173" i="26"/>
  <c r="I173" i="26" s="1"/>
  <c r="T655" i="26"/>
  <c r="I655" i="26" s="1"/>
  <c r="T353" i="26"/>
  <c r="I353" i="26" s="1"/>
  <c r="T374" i="26"/>
  <c r="I374" i="26" s="1"/>
  <c r="T385" i="26"/>
  <c r="I385" i="26" s="1"/>
  <c r="T212" i="26"/>
  <c r="I212" i="26" s="1"/>
  <c r="T233" i="26"/>
  <c r="I233" i="26" s="1"/>
  <c r="T680" i="26"/>
  <c r="I680" i="26" s="1"/>
  <c r="T485" i="26"/>
  <c r="I485" i="26" s="1"/>
  <c r="T505" i="26"/>
  <c r="I505" i="26" s="1"/>
  <c r="T256" i="26"/>
  <c r="T548" i="26"/>
  <c r="I548" i="26" s="1"/>
  <c r="T33" i="26"/>
  <c r="I33" i="26" s="1"/>
  <c r="T829" i="26"/>
  <c r="I829" i="26" s="1"/>
  <c r="T157" i="26"/>
  <c r="I157" i="26" s="1"/>
  <c r="T281" i="26"/>
  <c r="I281" i="26" s="1"/>
  <c r="T732" i="26"/>
  <c r="I732" i="26" s="1"/>
  <c r="T169" i="26"/>
  <c r="I169" i="26" s="1"/>
  <c r="T68" i="26"/>
  <c r="I68" i="26" s="1"/>
  <c r="T85" i="26"/>
  <c r="I85" i="26" s="1"/>
  <c r="T89" i="26"/>
  <c r="I89" i="26" s="1"/>
  <c r="T377" i="26"/>
  <c r="I377" i="26" s="1"/>
  <c r="T97" i="26"/>
  <c r="I97" i="26" s="1"/>
  <c r="T230" i="26"/>
  <c r="I230" i="26" s="1"/>
  <c r="T693" i="26"/>
  <c r="I693" i="26" s="1"/>
  <c r="T682" i="26"/>
  <c r="I682" i="26" s="1"/>
  <c r="T800" i="26"/>
  <c r="I800" i="26" s="1"/>
  <c r="T563" i="26"/>
  <c r="I563" i="26" s="1"/>
  <c r="T355" i="26"/>
  <c r="I355" i="26" s="1"/>
  <c r="T576" i="26"/>
  <c r="I576" i="26" s="1"/>
  <c r="T163" i="26"/>
  <c r="I163" i="26" s="1"/>
  <c r="T62" i="26"/>
  <c r="I62" i="26" s="1"/>
  <c r="T336" i="26"/>
  <c r="I336" i="26" s="1"/>
  <c r="T760" i="26"/>
  <c r="I760" i="26" s="1"/>
  <c r="T853" i="26"/>
  <c r="T117" i="26"/>
  <c r="I117" i="26" s="1"/>
  <c r="T495" i="26"/>
  <c r="I495" i="26" s="1"/>
  <c r="T533" i="26"/>
  <c r="I533" i="26" s="1"/>
  <c r="T273" i="26"/>
  <c r="I273" i="26" s="1"/>
  <c r="T239" i="26"/>
  <c r="I239" i="26" s="1"/>
  <c r="T692" i="26"/>
  <c r="I692" i="26" s="1"/>
  <c r="T471" i="26"/>
  <c r="I471" i="26" s="1"/>
  <c r="V550" i="26"/>
  <c r="H550" i="26" s="1"/>
  <c r="T565" i="26"/>
  <c r="I565" i="26" s="1"/>
  <c r="T175" i="26"/>
  <c r="I175" i="26" s="1"/>
  <c r="T825" i="26"/>
  <c r="I825" i="26" s="1"/>
  <c r="T41" i="26"/>
  <c r="I41" i="26" s="1"/>
  <c r="T45" i="26"/>
  <c r="I45" i="26" s="1"/>
  <c r="T721" i="26"/>
  <c r="I721" i="26" s="1"/>
  <c r="T279" i="26"/>
  <c r="I279" i="26" s="1"/>
  <c r="T297" i="26"/>
  <c r="I297" i="26" s="1"/>
  <c r="T616" i="26"/>
  <c r="I616" i="26" s="1"/>
  <c r="T628" i="26"/>
  <c r="I628" i="26" s="1"/>
  <c r="T313" i="26"/>
  <c r="I313" i="26" s="1"/>
  <c r="T643" i="26"/>
  <c r="I643" i="26" s="1"/>
  <c r="T65" i="26"/>
  <c r="I65" i="26" s="1"/>
  <c r="T735" i="26"/>
  <c r="I735" i="26" s="1"/>
  <c r="T78" i="26"/>
  <c r="I78" i="26" s="1"/>
  <c r="T335" i="26"/>
  <c r="I335" i="26" s="1"/>
  <c r="T346" i="26"/>
  <c r="I346" i="26" s="1"/>
  <c r="T359" i="26"/>
  <c r="I359" i="26" s="1"/>
  <c r="T758" i="26"/>
  <c r="I758" i="26" s="1"/>
  <c r="T667" i="26"/>
  <c r="I667" i="26" s="1"/>
  <c r="T669" i="26"/>
  <c r="T763" i="26"/>
  <c r="I763" i="26" s="1"/>
  <c r="T214" i="26"/>
  <c r="I214" i="26" s="1"/>
  <c r="T671" i="26"/>
  <c r="I671" i="26" s="1"/>
  <c r="T409" i="26"/>
  <c r="I409" i="26" s="1"/>
  <c r="T677" i="26"/>
  <c r="I677" i="26" s="1"/>
  <c r="T268" i="26"/>
  <c r="T854" i="26"/>
  <c r="T122" i="26"/>
  <c r="I122" i="26" s="1"/>
  <c r="T125" i="26"/>
  <c r="I125" i="26" s="1"/>
  <c r="T474" i="26"/>
  <c r="I474" i="26" s="1"/>
  <c r="T486" i="26"/>
  <c r="I486" i="26" s="1"/>
  <c r="T767" i="26"/>
  <c r="I767" i="26" s="1"/>
  <c r="T513" i="26"/>
  <c r="I513" i="26" s="1"/>
  <c r="T140" i="26"/>
  <c r="I140" i="26" s="1"/>
  <c r="T536" i="26"/>
  <c r="I536" i="26" s="1"/>
  <c r="T720" i="26"/>
  <c r="I720" i="26" s="1"/>
  <c r="T207" i="26"/>
  <c r="I207" i="26" s="1"/>
  <c r="T573" i="26"/>
  <c r="I573" i="26" s="1"/>
  <c r="V568" i="26"/>
  <c r="H568" i="26" s="1"/>
  <c r="T181" i="26"/>
  <c r="I181" i="26" s="1"/>
  <c r="T421" i="26"/>
  <c r="I421" i="26" s="1"/>
  <c r="T567" i="26"/>
  <c r="I567" i="26" s="1"/>
  <c r="T597" i="26"/>
  <c r="I597" i="26" s="1"/>
  <c r="T610" i="26"/>
  <c r="I610" i="26" s="1"/>
  <c r="T528" i="26"/>
  <c r="I528" i="26" s="1"/>
  <c r="T689" i="26"/>
  <c r="I689" i="26" s="1"/>
  <c r="T448" i="26"/>
  <c r="I448" i="26" s="1"/>
  <c r="T289" i="26"/>
  <c r="I289" i="26" s="1"/>
  <c r="T151" i="26"/>
  <c r="T754" i="26"/>
  <c r="I754" i="26" s="1"/>
  <c r="T659" i="26"/>
  <c r="I659" i="26" s="1"/>
  <c r="T663" i="26"/>
  <c r="I663" i="26" s="1"/>
  <c r="T828" i="26"/>
  <c r="T237" i="26"/>
  <c r="I237" i="26" s="1"/>
  <c r="T443" i="26"/>
  <c r="I443" i="26" s="1"/>
  <c r="T699" i="26"/>
  <c r="I699" i="26" s="1"/>
  <c r="T520" i="26"/>
  <c r="I520" i="26" s="1"/>
  <c r="T532" i="26"/>
  <c r="I532" i="26" s="1"/>
  <c r="T585" i="26"/>
  <c r="I585" i="26" s="1"/>
  <c r="T306" i="26"/>
  <c r="I306" i="26" s="1"/>
  <c r="T64" i="26"/>
  <c r="I64" i="26" s="1"/>
  <c r="T337" i="26"/>
  <c r="I337" i="26" s="1"/>
  <c r="T386" i="26"/>
  <c r="I386" i="26" s="1"/>
  <c r="T105" i="26"/>
  <c r="I105" i="26" s="1"/>
  <c r="T429" i="26"/>
  <c r="I429" i="26" s="1"/>
  <c r="T496" i="26"/>
  <c r="I496" i="26" s="1"/>
  <c r="T535" i="26"/>
  <c r="I535" i="26" s="1"/>
  <c r="T637" i="26"/>
  <c r="I637" i="26" s="1"/>
  <c r="T6" i="26"/>
  <c r="I6" i="26" s="1"/>
  <c r="T795" i="26"/>
  <c r="I795" i="26" s="1"/>
  <c r="T290" i="26"/>
  <c r="I290" i="26" s="1"/>
  <c r="T303" i="26"/>
  <c r="I303" i="26" s="1"/>
  <c r="T621" i="26"/>
  <c r="I621" i="26" s="1"/>
  <c r="T53" i="26"/>
  <c r="I53" i="26" s="1"/>
  <c r="T820" i="26"/>
  <c r="I820" i="26" s="1"/>
  <c r="T747" i="26"/>
  <c r="I747" i="26" s="1"/>
  <c r="T324" i="26"/>
  <c r="I324" i="26" s="1"/>
  <c r="T326" i="26"/>
  <c r="I326" i="26" s="1"/>
  <c r="T83" i="26"/>
  <c r="I83" i="26" s="1"/>
  <c r="T338" i="26"/>
  <c r="I338" i="26" s="1"/>
  <c r="T657" i="26"/>
  <c r="I657" i="26" s="1"/>
  <c r="T363" i="26"/>
  <c r="I363" i="26" s="1"/>
  <c r="T660" i="26"/>
  <c r="I660" i="26" s="1"/>
  <c r="T668" i="26"/>
  <c r="I668" i="26" s="1"/>
  <c r="T267" i="26"/>
  <c r="T840" i="26"/>
  <c r="I840" i="26" s="1"/>
  <c r="T101" i="26"/>
  <c r="I101" i="26" s="1"/>
  <c r="T228" i="26"/>
  <c r="I228" i="26" s="1"/>
  <c r="T110" i="26"/>
  <c r="I110" i="26" s="1"/>
  <c r="T681" i="26"/>
  <c r="I681" i="26" s="1"/>
  <c r="T688" i="26"/>
  <c r="I688" i="26" s="1"/>
  <c r="T27" i="26"/>
  <c r="I27" i="26" s="1"/>
  <c r="T124" i="26"/>
  <c r="I124" i="26" s="1"/>
  <c r="T698" i="26"/>
  <c r="I698" i="26" s="1"/>
  <c r="T484" i="26"/>
  <c r="I484" i="26" s="1"/>
  <c r="T499" i="26"/>
  <c r="I499" i="26" s="1"/>
  <c r="T511" i="26"/>
  <c r="I511" i="26" s="1"/>
  <c r="T522" i="26"/>
  <c r="I522" i="26" s="1"/>
  <c r="T142" i="26"/>
  <c r="I142" i="26" s="1"/>
  <c r="T710" i="26"/>
  <c r="I710" i="26" s="1"/>
  <c r="T564" i="26"/>
  <c r="I564" i="26" s="1"/>
  <c r="T277" i="26"/>
  <c r="I277" i="26" s="1"/>
  <c r="T48" i="26"/>
  <c r="I48" i="26" s="1"/>
  <c r="T275" i="26"/>
  <c r="I275" i="26" s="1"/>
  <c r="T859" i="26"/>
  <c r="T162" i="26"/>
  <c r="I162" i="26" s="1"/>
  <c r="T52" i="26"/>
  <c r="I52" i="26" s="1"/>
  <c r="T734" i="26"/>
  <c r="I734" i="26" s="1"/>
  <c r="T805" i="26"/>
  <c r="I805" i="26" s="1"/>
  <c r="T184" i="26"/>
  <c r="I184" i="26" s="1"/>
  <c r="T357" i="26"/>
  <c r="I357" i="26" s="1"/>
  <c r="T199" i="26"/>
  <c r="I199" i="26" s="1"/>
  <c r="T390" i="26"/>
  <c r="I390" i="26" s="1"/>
  <c r="T220" i="26"/>
  <c r="I220" i="26" s="1"/>
  <c r="T407" i="26"/>
  <c r="I407" i="26" s="1"/>
  <c r="T683" i="26"/>
  <c r="I683" i="26" s="1"/>
  <c r="T138" i="26"/>
  <c r="I138" i="26" s="1"/>
  <c r="T260" i="26"/>
  <c r="T790" i="26"/>
  <c r="T378" i="26"/>
  <c r="I378" i="26" s="1"/>
  <c r="T598" i="26"/>
  <c r="I598" i="26" s="1"/>
  <c r="T284" i="26"/>
  <c r="I284" i="26" s="1"/>
  <c r="T612" i="26"/>
  <c r="I612" i="26" s="1"/>
  <c r="T171" i="26"/>
  <c r="I171" i="26" s="1"/>
  <c r="T323" i="26"/>
  <c r="I323" i="26" s="1"/>
  <c r="T334" i="26"/>
  <c r="I334" i="26" s="1"/>
  <c r="T365" i="26"/>
  <c r="I365" i="26" s="1"/>
  <c r="T92" i="26"/>
  <c r="I92" i="26" s="1"/>
  <c r="T838" i="26"/>
  <c r="T234" i="26"/>
  <c r="I234" i="26" s="1"/>
  <c r="T458" i="26"/>
  <c r="I458" i="26" s="1"/>
  <c r="T131" i="26"/>
  <c r="I131" i="26" s="1"/>
  <c r="T704" i="26"/>
  <c r="I704" i="26" s="1"/>
  <c r="T562" i="26"/>
  <c r="I562" i="26" s="1"/>
  <c r="T43" i="26"/>
  <c r="I43" i="26" s="1"/>
  <c r="T817" i="26"/>
  <c r="I817" i="26" s="1"/>
  <c r="T437" i="26"/>
  <c r="I437" i="26" s="1"/>
  <c r="T582" i="26"/>
  <c r="I582" i="26" s="1"/>
  <c r="T10" i="26"/>
  <c r="I10" i="26" s="1"/>
  <c r="T748" i="26"/>
  <c r="I748" i="26" s="1"/>
  <c r="T187" i="26"/>
  <c r="I187" i="26" s="1"/>
  <c r="T847" i="26"/>
  <c r="T408" i="26"/>
  <c r="I408" i="26" s="1"/>
  <c r="T432" i="26"/>
  <c r="I432" i="26" s="1"/>
  <c r="T498" i="26"/>
  <c r="I498" i="26" s="1"/>
  <c r="T543" i="26"/>
  <c r="I543" i="26" s="1"/>
  <c r="T347" i="26"/>
  <c r="I347" i="26" s="1"/>
  <c r="T645" i="26"/>
  <c r="I645" i="26" s="1"/>
  <c r="T690" i="26"/>
  <c r="I690" i="26" s="1"/>
  <c r="T473" i="26"/>
  <c r="I473" i="26" s="1"/>
  <c r="T492" i="26"/>
  <c r="I492" i="26" s="1"/>
  <c r="T144" i="26"/>
  <c r="I144" i="26" s="1"/>
  <c r="T793" i="26"/>
  <c r="T295" i="26"/>
  <c r="I295" i="26" s="1"/>
  <c r="T22" i="26"/>
  <c r="I22" i="26" s="1"/>
  <c r="T115" i="26"/>
  <c r="I115" i="26" s="1"/>
  <c r="T797" i="26"/>
  <c r="I797" i="26" s="1"/>
  <c r="T501" i="26"/>
  <c r="I501" i="26" s="1"/>
  <c r="T143" i="26"/>
  <c r="I143" i="26" s="1"/>
  <c r="T594" i="26"/>
  <c r="I594" i="26" s="1"/>
  <c r="T724" i="26"/>
  <c r="I724" i="26" s="1"/>
  <c r="T604" i="26"/>
  <c r="I604" i="26" s="1"/>
  <c r="T860" i="26"/>
  <c r="T305" i="26"/>
  <c r="I305" i="26" s="1"/>
  <c r="T50" i="26"/>
  <c r="I50" i="26" s="1"/>
  <c r="T783" i="26"/>
  <c r="T796" i="26"/>
  <c r="I796" i="26" s="1"/>
  <c r="T69" i="26"/>
  <c r="I69" i="26" s="1"/>
  <c r="T177" i="26"/>
  <c r="I177" i="26" s="1"/>
  <c r="T330" i="26"/>
  <c r="I330" i="26" s="1"/>
  <c r="T736" i="26"/>
  <c r="I736" i="26" s="1"/>
  <c r="T738" i="26"/>
  <c r="I738" i="26" s="1"/>
  <c r="T771" i="26"/>
  <c r="I771" i="26" s="1"/>
  <c r="T772" i="26"/>
  <c r="I772" i="26" s="1"/>
  <c r="T379" i="26"/>
  <c r="I379" i="26" s="1"/>
  <c r="T387" i="26"/>
  <c r="I387" i="26" s="1"/>
  <c r="T819" i="26"/>
  <c r="T218" i="26"/>
  <c r="I218" i="26" s="1"/>
  <c r="T739" i="26"/>
  <c r="I739" i="26" s="1"/>
  <c r="T236" i="26"/>
  <c r="I236" i="26" s="1"/>
  <c r="T679" i="26"/>
  <c r="I679" i="26" s="1"/>
  <c r="T686" i="26"/>
  <c r="I686" i="26" s="1"/>
  <c r="T438" i="26"/>
  <c r="I438" i="26" s="1"/>
  <c r="T449" i="26"/>
  <c r="I449" i="26" s="1"/>
  <c r="T129" i="26"/>
  <c r="I129" i="26" s="1"/>
  <c r="T794" i="26"/>
  <c r="I794" i="26" s="1"/>
  <c r="T490" i="26"/>
  <c r="I490" i="26" s="1"/>
  <c r="T137" i="26"/>
  <c r="I137" i="26" s="1"/>
  <c r="T241" i="26"/>
  <c r="I241" i="26" s="1"/>
  <c r="T811" i="26"/>
  <c r="I811" i="26" s="1"/>
  <c r="T42" i="26"/>
  <c r="I42" i="26" s="1"/>
  <c r="T161" i="26"/>
  <c r="I161" i="26" s="1"/>
  <c r="T515" i="26"/>
  <c r="I515" i="26" s="1"/>
  <c r="T571" i="26"/>
  <c r="I571" i="26" s="1"/>
  <c r="T716" i="26"/>
  <c r="I716" i="26" s="1"/>
  <c r="T741" i="26"/>
  <c r="T244" i="26"/>
  <c r="I244" i="26" s="1"/>
  <c r="T166" i="26"/>
  <c r="I166" i="26" s="1"/>
  <c r="T72" i="26"/>
  <c r="I72" i="26" s="1"/>
  <c r="T340" i="26"/>
  <c r="I340" i="26" s="1"/>
  <c r="T388" i="26"/>
  <c r="I388" i="26" s="1"/>
  <c r="T416" i="26"/>
  <c r="I416" i="26" s="1"/>
  <c r="T436" i="26"/>
  <c r="I436" i="26" s="1"/>
  <c r="T509" i="26"/>
  <c r="I509" i="26" s="1"/>
  <c r="T545" i="26"/>
  <c r="I545" i="26" s="1"/>
  <c r="T216" i="26"/>
  <c r="I216" i="26" s="1"/>
  <c r="T155" i="26"/>
  <c r="I155" i="26" s="1"/>
  <c r="T731" i="26"/>
  <c r="I731" i="26" s="1"/>
  <c r="T294" i="26"/>
  <c r="I294" i="26" s="1"/>
  <c r="T614" i="26"/>
  <c r="I614" i="26" s="1"/>
  <c r="T164" i="26"/>
  <c r="I164" i="26" s="1"/>
  <c r="T634" i="26"/>
  <c r="I634" i="26" s="1"/>
  <c r="T640" i="26"/>
  <c r="I640" i="26" s="1"/>
  <c r="T647" i="26"/>
  <c r="I647" i="26" s="1"/>
  <c r="T649" i="26"/>
  <c r="I649" i="26" s="1"/>
  <c r="T327" i="26"/>
  <c r="I327" i="26" s="1"/>
  <c r="T331" i="26"/>
  <c r="I331" i="26" s="1"/>
  <c r="T188" i="26"/>
  <c r="I188" i="26" s="1"/>
  <c r="T356" i="26"/>
  <c r="I356" i="26" s="1"/>
  <c r="T197" i="26"/>
  <c r="I197" i="26" s="1"/>
  <c r="T91" i="26"/>
  <c r="I91" i="26" s="1"/>
  <c r="T201" i="26"/>
  <c r="I201" i="26" s="1"/>
  <c r="T393" i="26"/>
  <c r="I393" i="26" s="1"/>
  <c r="T841" i="26"/>
  <c r="T403" i="26"/>
  <c r="I403" i="26" s="1"/>
  <c r="T232" i="26"/>
  <c r="I232" i="26" s="1"/>
  <c r="T21" i="26"/>
  <c r="I21" i="26" s="1"/>
  <c r="T26" i="26"/>
  <c r="I26" i="26" s="1"/>
  <c r="T766" i="26"/>
  <c r="T28" i="26"/>
  <c r="I28" i="26" s="1"/>
  <c r="T126" i="26"/>
  <c r="I126" i="26" s="1"/>
  <c r="T32" i="26"/>
  <c r="I32" i="26" s="1"/>
  <c r="T487" i="26"/>
  <c r="I487" i="26" s="1"/>
  <c r="T502" i="26"/>
  <c r="I502" i="26" s="1"/>
  <c r="T514" i="26"/>
  <c r="I514" i="26" s="1"/>
  <c r="T826" i="26"/>
  <c r="I826" i="26" s="1"/>
  <c r="T541" i="26"/>
  <c r="I541" i="26" s="1"/>
  <c r="T553" i="26"/>
  <c r="I553" i="26" s="1"/>
  <c r="T566" i="26"/>
  <c r="I566" i="26" s="1"/>
  <c r="T364" i="26"/>
  <c r="I364" i="26" s="1"/>
  <c r="T596" i="26"/>
  <c r="I596" i="26" s="1"/>
  <c r="T8" i="26"/>
  <c r="I8" i="26" s="1"/>
  <c r="T733" i="26"/>
  <c r="I733" i="26" s="1"/>
  <c r="T312" i="26"/>
  <c r="I312" i="26" s="1"/>
  <c r="T61" i="26"/>
  <c r="I61" i="26" s="1"/>
  <c r="T74" i="26"/>
  <c r="I74" i="26" s="1"/>
  <c r="T737" i="26"/>
  <c r="I737" i="26" s="1"/>
  <c r="T192" i="26"/>
  <c r="I192" i="26" s="1"/>
  <c r="T807" i="26"/>
  <c r="I807" i="26" s="1"/>
  <c r="T394" i="26"/>
  <c r="I394" i="26" s="1"/>
  <c r="T98" i="26"/>
  <c r="I98" i="26" s="1"/>
  <c r="T108" i="26"/>
  <c r="I108" i="26" s="1"/>
  <c r="T687" i="26"/>
  <c r="I687" i="26" s="1"/>
  <c r="T123" i="26"/>
  <c r="I123" i="26" s="1"/>
  <c r="T269" i="26"/>
  <c r="T804" i="26"/>
  <c r="I804" i="26" s="1"/>
  <c r="T488" i="26"/>
  <c r="I488" i="26" s="1"/>
  <c r="T726" i="26"/>
  <c r="I726" i="26" s="1"/>
  <c r="T288" i="26"/>
  <c r="I288" i="26" s="1"/>
  <c r="T309" i="26"/>
  <c r="I309" i="26" s="1"/>
  <c r="T265" i="26"/>
  <c r="T749" i="26"/>
  <c r="I749" i="26" s="1"/>
  <c r="T757" i="26"/>
  <c r="I757" i="26" s="1"/>
  <c r="T368" i="26"/>
  <c r="I368" i="26" s="1"/>
  <c r="T382" i="26"/>
  <c r="I382" i="26" s="1"/>
  <c r="T827" i="26"/>
  <c r="T107" i="26"/>
  <c r="I107" i="26" s="1"/>
  <c r="T461" i="26"/>
  <c r="I461" i="26" s="1"/>
  <c r="T34" i="26"/>
  <c r="I34" i="26" s="1"/>
  <c r="T248" i="26"/>
  <c r="I248" i="26" s="1"/>
  <c r="T618" i="26"/>
  <c r="I618" i="26" s="1"/>
  <c r="T540" i="26"/>
  <c r="I540" i="26" s="1"/>
  <c r="T264" i="26"/>
  <c r="T4" i="26"/>
  <c r="T167" i="26"/>
  <c r="I167" i="26" s="1"/>
  <c r="T651" i="26"/>
  <c r="I651" i="26" s="1"/>
  <c r="T343" i="26"/>
  <c r="I343" i="26" s="1"/>
  <c r="T391" i="26"/>
  <c r="I391" i="26" s="1"/>
  <c r="T254" i="26"/>
  <c r="T452" i="26"/>
  <c r="I452" i="26" s="1"/>
  <c r="T38" i="26"/>
  <c r="I38" i="26" s="1"/>
  <c r="T546" i="26"/>
  <c r="I546" i="26" s="1"/>
  <c r="T447" i="26"/>
  <c r="I447" i="26" s="1"/>
  <c r="T60" i="26"/>
  <c r="I60" i="26" s="1"/>
  <c r="T229" i="26"/>
  <c r="I229" i="26" s="1"/>
  <c r="T602" i="26"/>
  <c r="I602" i="26" s="1"/>
  <c r="T476" i="26"/>
  <c r="I476" i="26" s="1"/>
  <c r="T494" i="26"/>
  <c r="I494" i="26" s="1"/>
  <c r="T258" i="26"/>
  <c r="T539" i="26"/>
  <c r="I539" i="26" s="1"/>
  <c r="T554" i="26"/>
  <c r="I554" i="26" s="1"/>
  <c r="T661" i="26"/>
  <c r="I661" i="26" s="1"/>
  <c r="T848" i="26"/>
  <c r="T503" i="26"/>
  <c r="I503" i="26" s="1"/>
  <c r="T516" i="26"/>
  <c r="I516" i="26" s="1"/>
  <c r="T79" i="26"/>
  <c r="I79" i="26" s="1"/>
  <c r="T843" i="26"/>
  <c r="T160" i="26"/>
  <c r="I160" i="26" s="1"/>
  <c r="T282" i="26"/>
  <c r="I282" i="26" s="1"/>
  <c r="T9" i="26"/>
  <c r="I9" i="26" s="1"/>
  <c r="T803" i="26"/>
  <c r="I803" i="26" s="1"/>
  <c r="T311" i="26"/>
  <c r="I311" i="26" s="1"/>
  <c r="T831" i="26"/>
  <c r="T12" i="26"/>
  <c r="I12" i="26" s="1"/>
  <c r="T321" i="26"/>
  <c r="I321" i="26" s="1"/>
  <c r="T325" i="26"/>
  <c r="I325" i="26" s="1"/>
  <c r="T82" i="26"/>
  <c r="I82" i="26" s="1"/>
  <c r="T185" i="26"/>
  <c r="I185" i="26" s="1"/>
  <c r="T352" i="26"/>
  <c r="I352" i="26" s="1"/>
  <c r="T195" i="26"/>
  <c r="I195" i="26" s="1"/>
  <c r="T773" i="26"/>
  <c r="I773" i="26" s="1"/>
  <c r="T383" i="26"/>
  <c r="I383" i="26" s="1"/>
  <c r="T389" i="26"/>
  <c r="I389" i="26" s="1"/>
  <c r="T836" i="26"/>
  <c r="T399" i="26"/>
  <c r="I399" i="26" s="1"/>
  <c r="T223" i="26"/>
  <c r="I223" i="26" s="1"/>
  <c r="T413" i="26"/>
  <c r="I413" i="26" s="1"/>
  <c r="T419" i="26"/>
  <c r="I419" i="26" s="1"/>
  <c r="T238" i="26"/>
  <c r="I238" i="26" s="1"/>
  <c r="T120" i="26"/>
  <c r="I120" i="26" s="1"/>
  <c r="T453" i="26"/>
  <c r="I453" i="26" s="1"/>
  <c r="T695" i="26"/>
  <c r="I695" i="26" s="1"/>
  <c r="T809" i="26"/>
  <c r="I809" i="26" s="1"/>
  <c r="T493" i="26"/>
  <c r="I493" i="26" s="1"/>
  <c r="T37" i="26"/>
  <c r="I37" i="26" s="1"/>
  <c r="T517" i="26"/>
  <c r="I517" i="26" s="1"/>
  <c r="T526" i="26"/>
  <c r="I526" i="26" s="1"/>
  <c r="T556" i="26"/>
  <c r="I556" i="26" s="1"/>
  <c r="T622" i="26"/>
  <c r="I622" i="26" s="1"/>
  <c r="T315" i="26"/>
  <c r="I315" i="26" s="1"/>
  <c r="T217" i="26"/>
  <c r="I217" i="26" s="1"/>
  <c r="T524" i="26"/>
  <c r="I524" i="26" s="1"/>
  <c r="T538" i="26"/>
  <c r="I538" i="26" s="1"/>
  <c r="T287" i="26"/>
  <c r="I287" i="26" s="1"/>
  <c r="T431" i="26"/>
  <c r="I431" i="26" s="1"/>
  <c r="T242" i="26"/>
  <c r="I242" i="26" s="1"/>
  <c r="T555" i="26"/>
  <c r="I555" i="26" s="1"/>
  <c r="T595" i="26"/>
  <c r="I595" i="26" s="1"/>
  <c r="T620" i="26"/>
  <c r="I620" i="26" s="1"/>
  <c r="T13" i="26"/>
  <c r="I13" i="26" s="1"/>
  <c r="T183" i="26"/>
  <c r="I183" i="26" s="1"/>
  <c r="T761" i="26"/>
  <c r="I761" i="26" s="1"/>
  <c r="T402" i="26"/>
  <c r="I402" i="26" s="1"/>
  <c r="T113" i="26"/>
  <c r="I113" i="26" s="1"/>
  <c r="T459" i="26"/>
  <c r="I459" i="26" s="1"/>
  <c r="T136" i="26"/>
  <c r="I136" i="26" s="1"/>
  <c r="AD563" i="26"/>
  <c r="T154" i="26"/>
  <c r="I154" i="26" s="1"/>
  <c r="T55" i="26"/>
  <c r="I55" i="26" s="1"/>
  <c r="T179" i="26"/>
  <c r="I179" i="26" s="1"/>
  <c r="T832" i="26"/>
  <c r="I832" i="26" s="1"/>
  <c r="T824" i="26"/>
  <c r="I824" i="26" s="1"/>
  <c r="T676" i="26"/>
  <c r="I676" i="26" s="1"/>
  <c r="T29" i="26"/>
  <c r="I29" i="26" s="1"/>
  <c r="T787" i="26"/>
  <c r="T243" i="26"/>
  <c r="I243" i="26" s="1"/>
  <c r="T810" i="26"/>
  <c r="I810" i="26" s="1"/>
  <c r="T719" i="26"/>
  <c r="I719" i="26" s="1"/>
  <c r="T276" i="26"/>
  <c r="I276" i="26" s="1"/>
  <c r="T298" i="26"/>
  <c r="I298" i="26" s="1"/>
  <c r="T617" i="26"/>
  <c r="I617" i="26" s="1"/>
  <c r="T626" i="26"/>
  <c r="I626" i="26" s="1"/>
  <c r="T635" i="26"/>
  <c r="I635" i="26" s="1"/>
  <c r="T822" i="26"/>
  <c r="I822" i="26" s="1"/>
  <c r="T172" i="26"/>
  <c r="I172" i="26" s="1"/>
  <c r="T73" i="26"/>
  <c r="I73" i="26" s="1"/>
  <c r="T180" i="26"/>
  <c r="I180" i="26" s="1"/>
  <c r="T333" i="26"/>
  <c r="I333" i="26" s="1"/>
  <c r="T344" i="26"/>
  <c r="I344" i="26" s="1"/>
  <c r="T191" i="26"/>
  <c r="I191" i="26" s="1"/>
  <c r="T369" i="26"/>
  <c r="I369" i="26" s="1"/>
  <c r="T806" i="26"/>
  <c r="I806" i="26" s="1"/>
  <c r="T205" i="26"/>
  <c r="I205" i="26" s="1"/>
  <c r="T850" i="26"/>
  <c r="T211" i="26"/>
  <c r="I211" i="26" s="1"/>
  <c r="T404" i="26"/>
  <c r="I404" i="26" s="1"/>
  <c r="T672" i="26"/>
  <c r="I672" i="26" s="1"/>
  <c r="T417" i="26"/>
  <c r="I417" i="26" s="1"/>
  <c r="T858" i="26"/>
  <c r="T434" i="26"/>
  <c r="I434" i="26" s="1"/>
  <c r="T450" i="26"/>
  <c r="I450" i="26" s="1"/>
  <c r="T130" i="26"/>
  <c r="I130" i="26" s="1"/>
  <c r="T475" i="26"/>
  <c r="I475" i="26" s="1"/>
  <c r="T491" i="26"/>
  <c r="I491" i="26" s="1"/>
  <c r="T504" i="26"/>
  <c r="I504" i="26" s="1"/>
  <c r="T39" i="26"/>
  <c r="I39" i="26" s="1"/>
  <c r="T525" i="26"/>
  <c r="I525" i="26" s="1"/>
  <c r="T799" i="26"/>
  <c r="I799" i="26" s="1"/>
  <c r="T557" i="26"/>
  <c r="I557" i="26" s="1"/>
  <c r="T249" i="26"/>
  <c r="I249" i="26" s="1"/>
  <c r="T194" i="26"/>
  <c r="I194" i="26" s="1"/>
  <c r="T30" i="26"/>
  <c r="I30" i="26" s="1"/>
  <c r="T308" i="26"/>
  <c r="I308" i="26" s="1"/>
  <c r="T314" i="26"/>
  <c r="I314" i="26" s="1"/>
  <c r="T14" i="26"/>
  <c r="I14" i="26" s="1"/>
  <c r="T328" i="26"/>
  <c r="I328" i="26" s="1"/>
  <c r="T186" i="26"/>
  <c r="I186" i="26" s="1"/>
  <c r="T196" i="26"/>
  <c r="I196" i="26" s="1"/>
  <c r="T381" i="26"/>
  <c r="I381" i="26" s="1"/>
  <c r="T396" i="26"/>
  <c r="I396" i="26" s="1"/>
  <c r="T852" i="26"/>
  <c r="T415" i="26"/>
  <c r="I415" i="26" s="1"/>
  <c r="T426" i="26"/>
  <c r="I426" i="26" s="1"/>
  <c r="T444" i="26"/>
  <c r="I444" i="26" s="1"/>
  <c r="T463" i="26"/>
  <c r="I463" i="26" s="1"/>
  <c r="T816" i="26"/>
  <c r="I816" i="26" s="1"/>
  <c r="T271" i="26"/>
  <c r="I271" i="26" s="1"/>
  <c r="T599" i="26"/>
  <c r="I599" i="26" s="1"/>
  <c r="T292" i="26"/>
  <c r="I292" i="26" s="1"/>
  <c r="T310" i="26"/>
  <c r="I310" i="26" s="1"/>
  <c r="T642" i="26"/>
  <c r="I642" i="26" s="1"/>
  <c r="T176" i="26"/>
  <c r="I176" i="26" s="1"/>
  <c r="T658" i="26"/>
  <c r="I658" i="26" s="1"/>
  <c r="T375" i="26"/>
  <c r="I375" i="26" s="1"/>
  <c r="T203" i="26"/>
  <c r="I203" i="26" s="1"/>
  <c r="T213" i="26"/>
  <c r="I213" i="26" s="1"/>
  <c r="T412" i="26"/>
  <c r="I412" i="26" s="1"/>
  <c r="T464" i="26"/>
  <c r="I464" i="26" s="1"/>
  <c r="T477" i="26"/>
  <c r="I477" i="26" s="1"/>
  <c r="T808" i="26"/>
  <c r="I808" i="26" s="1"/>
  <c r="T544" i="26"/>
  <c r="I544" i="26" s="1"/>
  <c r="T558" i="26"/>
  <c r="I558" i="26" s="1"/>
  <c r="T54" i="26"/>
  <c r="I54" i="26" s="1"/>
  <c r="T11" i="26"/>
  <c r="I11" i="26" s="1"/>
  <c r="T572" i="26"/>
  <c r="I572" i="26" s="1"/>
  <c r="T607" i="26"/>
  <c r="I607" i="26" s="1"/>
  <c r="T193" i="26"/>
  <c r="I193" i="26" s="1"/>
  <c r="T798" i="26"/>
  <c r="I798" i="26" s="1"/>
  <c r="T5" i="26"/>
  <c r="I5" i="26" s="1"/>
  <c r="T67" i="26"/>
  <c r="I67" i="26" s="1"/>
  <c r="T815" i="26"/>
  <c r="I815" i="26" s="1"/>
  <c r="T304" i="26"/>
  <c r="I304" i="26" s="1"/>
  <c r="T730" i="26"/>
  <c r="I730" i="26" s="1"/>
  <c r="T302" i="26"/>
  <c r="I302" i="26" s="1"/>
  <c r="T317" i="26"/>
  <c r="I317" i="26" s="1"/>
  <c r="T750" i="26"/>
  <c r="I750" i="26" s="1"/>
  <c r="T341" i="26"/>
  <c r="I341" i="26" s="1"/>
  <c r="T366" i="26"/>
  <c r="I366" i="26" s="1"/>
  <c r="T392" i="26"/>
  <c r="I392" i="26" s="1"/>
  <c r="T231" i="26"/>
  <c r="I231" i="26" s="1"/>
  <c r="T430" i="26"/>
  <c r="I430" i="26" s="1"/>
  <c r="T469" i="26"/>
  <c r="I469" i="26" s="1"/>
  <c r="T508" i="26"/>
  <c r="I508" i="26" s="1"/>
  <c r="T84" i="26"/>
  <c r="I84" i="26" s="1"/>
  <c r="AC700" i="26"/>
  <c r="T510" i="26"/>
  <c r="I510" i="26" s="1"/>
  <c r="T274" i="26"/>
  <c r="I274" i="26" s="1"/>
  <c r="T745" i="26"/>
  <c r="I745" i="26" s="1"/>
  <c r="T75" i="26"/>
  <c r="I75" i="26" s="1"/>
  <c r="T348" i="26"/>
  <c r="I348" i="26" s="1"/>
  <c r="T398" i="26"/>
  <c r="I398" i="26" s="1"/>
  <c r="T418" i="26"/>
  <c r="I418" i="26" s="1"/>
  <c r="T696" i="26"/>
  <c r="I696" i="26" s="1"/>
  <c r="T519" i="26"/>
  <c r="I519" i="26" s="1"/>
  <c r="T551" i="26"/>
  <c r="I551" i="26" s="1"/>
  <c r="T781" i="26"/>
  <c r="I781" i="26" s="1"/>
  <c r="T791" i="26"/>
  <c r="T722" i="26"/>
  <c r="I722" i="26" s="1"/>
  <c r="T280" i="26"/>
  <c r="I280" i="26" s="1"/>
  <c r="T300" i="26"/>
  <c r="I300" i="26" s="1"/>
  <c r="T479" i="26"/>
  <c r="I479" i="26" s="1"/>
  <c r="T512" i="26"/>
  <c r="I512" i="26" s="1"/>
  <c r="T707" i="26"/>
  <c r="I707" i="26" s="1"/>
  <c r="T542" i="26"/>
  <c r="I542" i="26" s="1"/>
  <c r="T691" i="26"/>
  <c r="I691" i="26" s="1"/>
  <c r="T506" i="26"/>
  <c r="I506" i="26" s="1"/>
  <c r="T552" i="26"/>
  <c r="I552" i="26" s="1"/>
  <c r="T685" i="26"/>
  <c r="I685" i="26" s="1"/>
  <c r="T717" i="26"/>
  <c r="I717" i="26" s="1"/>
  <c r="T727" i="26"/>
  <c r="I727" i="26" s="1"/>
  <c r="T285" i="26"/>
  <c r="I285" i="26" s="1"/>
  <c r="T744" i="26"/>
  <c r="T49" i="26"/>
  <c r="I49" i="26" s="1"/>
  <c r="T633" i="26"/>
  <c r="I633" i="26" s="1"/>
  <c r="T57" i="26"/>
  <c r="I57" i="26" s="1"/>
  <c r="T784" i="26"/>
  <c r="T648" i="26"/>
  <c r="I648" i="26" s="1"/>
  <c r="T76" i="26"/>
  <c r="I76" i="26" s="1"/>
  <c r="T182" i="26"/>
  <c r="I182" i="26" s="1"/>
  <c r="T656" i="26"/>
  <c r="I656" i="26" s="1"/>
  <c r="T354" i="26"/>
  <c r="I354" i="26" s="1"/>
  <c r="T362" i="26"/>
  <c r="I362" i="26" s="1"/>
  <c r="T834" i="26"/>
  <c r="T19" i="26"/>
  <c r="I19" i="26" s="1"/>
  <c r="T774" i="26"/>
  <c r="T839" i="26"/>
  <c r="T100" i="26"/>
  <c r="I100" i="26" s="1"/>
  <c r="T227" i="26"/>
  <c r="I227" i="26" s="1"/>
  <c r="T673" i="26"/>
  <c r="I673" i="26" s="1"/>
  <c r="T111" i="26"/>
  <c r="I111" i="26" s="1"/>
  <c r="T427" i="26"/>
  <c r="I427" i="26" s="1"/>
  <c r="T440" i="26"/>
  <c r="I440" i="26" s="1"/>
  <c r="T455" i="26"/>
  <c r="I455" i="26" s="1"/>
  <c r="T467" i="26"/>
  <c r="I467" i="26" s="1"/>
  <c r="T855" i="26"/>
  <c r="T134" i="26"/>
  <c r="I134" i="26" s="1"/>
  <c r="T507" i="26"/>
  <c r="I507" i="26" s="1"/>
  <c r="T705" i="26"/>
  <c r="I705" i="26" s="1"/>
  <c r="T529" i="26"/>
  <c r="I529" i="26" s="1"/>
  <c r="T339" i="26"/>
  <c r="I339" i="26" s="1"/>
  <c r="T777" i="26"/>
  <c r="I777" i="26" s="1"/>
  <c r="T778" i="26"/>
  <c r="I778" i="26" s="1"/>
  <c r="T251" i="26"/>
  <c r="I251" i="26" s="1"/>
  <c r="T483" i="26"/>
  <c r="I483" i="26" s="1"/>
  <c r="T729" i="26"/>
  <c r="I729" i="26" s="1"/>
  <c r="T638" i="26"/>
  <c r="I638" i="26" s="1"/>
  <c r="T857" i="26"/>
  <c r="T351" i="26"/>
  <c r="I351" i="26" s="1"/>
  <c r="T209" i="26"/>
  <c r="I209" i="26" s="1"/>
  <c r="T25" i="26"/>
  <c r="I25" i="26" s="1"/>
  <c r="T697" i="26"/>
  <c r="I697" i="26" s="1"/>
  <c r="T523" i="26"/>
  <c r="I523" i="26" s="1"/>
  <c r="T44" i="26"/>
  <c r="I44" i="26" s="1"/>
  <c r="T46" i="26"/>
  <c r="I46" i="26" s="1"/>
  <c r="T158" i="26"/>
  <c r="I158" i="26" s="1"/>
  <c r="T601" i="26"/>
  <c r="I601" i="26" s="1"/>
  <c r="T861" i="26"/>
  <c r="T812" i="26"/>
  <c r="I812" i="26" s="1"/>
  <c r="T629" i="26"/>
  <c r="I629" i="26" s="1"/>
  <c r="T830" i="26"/>
  <c r="I830" i="26" s="1"/>
  <c r="T59" i="26"/>
  <c r="I59" i="26" s="1"/>
  <c r="T66" i="26"/>
  <c r="I66" i="26" s="1"/>
  <c r="T174" i="26"/>
  <c r="I174" i="26" s="1"/>
  <c r="T653" i="26"/>
  <c r="I653" i="26" s="1"/>
  <c r="T86" i="26"/>
  <c r="I86" i="26" s="1"/>
  <c r="T823" i="26"/>
  <c r="T780" i="26"/>
  <c r="I780" i="26" s="1"/>
  <c r="T198" i="26"/>
  <c r="I198" i="26" s="1"/>
  <c r="T759" i="26"/>
  <c r="T94" i="26"/>
  <c r="I94" i="26" s="1"/>
  <c r="T397" i="26"/>
  <c r="I397" i="26" s="1"/>
  <c r="T215" i="26"/>
  <c r="I215" i="26" s="1"/>
  <c r="T104" i="26"/>
  <c r="I104" i="26" s="1"/>
  <c r="T410" i="26"/>
  <c r="I410" i="26" s="1"/>
  <c r="T678" i="26"/>
  <c r="I678" i="26" s="1"/>
  <c r="T424" i="26"/>
  <c r="I424" i="26" s="1"/>
  <c r="T119" i="26"/>
  <c r="I119" i="26" s="1"/>
  <c r="T454" i="26"/>
  <c r="I454" i="26" s="1"/>
  <c r="T465" i="26"/>
  <c r="I465" i="26" s="1"/>
  <c r="T478" i="26"/>
  <c r="I478" i="26" s="1"/>
  <c r="T133" i="26"/>
  <c r="I133" i="26" s="1"/>
  <c r="T702" i="26"/>
  <c r="I702" i="26" s="1"/>
  <c r="T518" i="26"/>
  <c r="I518" i="26" s="1"/>
  <c r="T262" i="26"/>
  <c r="T792" i="26"/>
  <c r="T245" i="26"/>
  <c r="I245" i="26" s="1"/>
  <c r="T127" i="26"/>
  <c r="I127" i="26" s="1"/>
  <c r="T165" i="26"/>
  <c r="I165" i="26" s="1"/>
  <c r="T639" i="26"/>
  <c r="I639" i="26" s="1"/>
  <c r="T71" i="26"/>
  <c r="I71" i="26" s="1"/>
  <c r="T652" i="26"/>
  <c r="I652" i="26" s="1"/>
  <c r="T345" i="26"/>
  <c r="I345" i="26" s="1"/>
  <c r="T367" i="26"/>
  <c r="I367" i="26" s="1"/>
  <c r="T18" i="26"/>
  <c r="I18" i="26" s="1"/>
  <c r="T765" i="26"/>
  <c r="I765" i="26" s="1"/>
  <c r="T405" i="26"/>
  <c r="I405" i="26" s="1"/>
  <c r="T675" i="26"/>
  <c r="I675" i="26" s="1"/>
  <c r="T842" i="26"/>
  <c r="T694" i="26"/>
  <c r="I694" i="26" s="1"/>
  <c r="T497" i="26"/>
  <c r="I497" i="26" s="1"/>
  <c r="T559" i="26"/>
  <c r="I559" i="26" s="1"/>
  <c r="T606" i="26"/>
  <c r="I606" i="26" s="1"/>
  <c r="T7" i="26"/>
  <c r="I7" i="26" s="1"/>
  <c r="T278" i="26"/>
  <c r="I278" i="26" s="1"/>
  <c r="T296" i="26"/>
  <c r="I296" i="26" s="1"/>
  <c r="T631" i="26"/>
  <c r="I631" i="26" s="1"/>
  <c r="T746" i="26"/>
  <c r="I746" i="26" s="1"/>
  <c r="T753" i="26"/>
  <c r="I753" i="26" s="1"/>
  <c r="T845" i="26"/>
  <c r="T376" i="26"/>
  <c r="I376" i="26" s="1"/>
  <c r="T395" i="26"/>
  <c r="I395" i="26" s="1"/>
  <c r="T99" i="26"/>
  <c r="I99" i="26" s="1"/>
  <c r="T109" i="26"/>
  <c r="I109" i="26" s="1"/>
  <c r="T128" i="26"/>
  <c r="I128" i="26" s="1"/>
  <c r="T480" i="26"/>
  <c r="I480" i="26" s="1"/>
  <c r="T36" i="26"/>
  <c r="I36" i="26" s="1"/>
  <c r="T709" i="26"/>
  <c r="I709" i="26" s="1"/>
  <c r="T560" i="26"/>
  <c r="I560" i="26" s="1"/>
  <c r="T851" i="26"/>
  <c r="T316" i="26"/>
  <c r="I316" i="26" s="1"/>
  <c r="T569" i="26"/>
  <c r="I569" i="26" s="1"/>
  <c r="AC568" i="26"/>
  <c r="AC556" i="26"/>
  <c r="G556" i="26" s="1"/>
  <c r="AC459" i="26"/>
  <c r="G459" i="26" s="1"/>
  <c r="AD37" i="26"/>
  <c r="AC189" i="26"/>
  <c r="G189" i="26" s="1"/>
  <c r="AD472" i="26"/>
  <c r="AC14" i="26"/>
  <c r="AD19" i="26"/>
  <c r="J19" i="26" s="1"/>
  <c r="AD396" i="26"/>
  <c r="J396" i="26" s="1"/>
  <c r="AC673" i="26"/>
  <c r="AC160" i="26"/>
  <c r="G160" i="26" s="1"/>
  <c r="AC716" i="26"/>
  <c r="G716" i="26" s="1"/>
  <c r="AK656" i="26"/>
  <c r="G656" i="26" s="1"/>
  <c r="AC279" i="26"/>
  <c r="G279" i="26" s="1"/>
  <c r="AD621" i="26"/>
  <c r="J621" i="26" s="1"/>
  <c r="AD483" i="26"/>
  <c r="J483" i="26" s="1"/>
  <c r="AC272" i="26"/>
  <c r="G272" i="26" s="1"/>
  <c r="AC549" i="26"/>
  <c r="AD43" i="26"/>
  <c r="AD561" i="26"/>
  <c r="J561" i="26" s="1"/>
  <c r="AC43" i="26"/>
  <c r="AC674" i="26"/>
  <c r="AD173" i="26"/>
  <c r="J173" i="26" s="1"/>
  <c r="AC561" i="26"/>
  <c r="G561" i="26" s="1"/>
  <c r="AC540" i="26"/>
  <c r="G540" i="26" s="1"/>
  <c r="AD197" i="26"/>
  <c r="J197" i="26" s="1"/>
  <c r="AC239" i="26"/>
  <c r="G239" i="26" s="1"/>
  <c r="AD656" i="26"/>
  <c r="AC656" i="26"/>
  <c r="AM582" i="26"/>
  <c r="M582" i="26" s="1"/>
  <c r="AL703" i="26"/>
  <c r="J703" i="26" s="1"/>
  <c r="AD26" i="26"/>
  <c r="J26" i="26" s="1"/>
  <c r="AD442" i="26"/>
  <c r="J442" i="26" s="1"/>
  <c r="AC703" i="26"/>
  <c r="AD444" i="26"/>
  <c r="J444" i="26" s="1"/>
  <c r="AC663" i="26"/>
  <c r="AC288" i="26"/>
  <c r="AD520" i="26"/>
  <c r="AD484" i="26"/>
  <c r="J484" i="26" s="1"/>
  <c r="AC237" i="26"/>
  <c r="G237" i="26" s="1"/>
  <c r="AC282" i="26"/>
  <c r="AC26" i="26"/>
  <c r="G26" i="26" s="1"/>
  <c r="AC31" i="26"/>
  <c r="AD714" i="26"/>
  <c r="J714" i="26" s="1"/>
  <c r="AC326" i="26"/>
  <c r="G326" i="26" s="1"/>
  <c r="AB547" i="26"/>
  <c r="K547" i="26" s="1"/>
  <c r="AC32" i="26"/>
  <c r="G32" i="26" s="1"/>
  <c r="AC557" i="26"/>
  <c r="G557" i="26" s="1"/>
  <c r="AD491" i="26"/>
  <c r="J491" i="26" s="1"/>
  <c r="AD5" i="26"/>
  <c r="AC33" i="26"/>
  <c r="G33" i="26" s="1"/>
  <c r="AD512" i="26"/>
  <c r="J512" i="26" s="1"/>
  <c r="AC612" i="26"/>
  <c r="G612" i="26" s="1"/>
  <c r="AC369" i="26"/>
  <c r="AD610" i="26"/>
  <c r="J610" i="26" s="1"/>
  <c r="AD703" i="26"/>
  <c r="AC609" i="26"/>
  <c r="G609" i="26" s="1"/>
  <c r="AD504" i="26"/>
  <c r="J504" i="26" s="1"/>
  <c r="AC487" i="26"/>
  <c r="G487" i="26" s="1"/>
  <c r="AC307" i="26"/>
  <c r="G307" i="26" s="1"/>
  <c r="AD494" i="26"/>
  <c r="AC697" i="26"/>
  <c r="G697" i="26" s="1"/>
  <c r="AC491" i="26"/>
  <c r="G491" i="26" s="1"/>
  <c r="AD234" i="26"/>
  <c r="J234" i="26" s="1"/>
  <c r="AC284" i="26"/>
  <c r="AK652" i="26"/>
  <c r="G652" i="26" s="1"/>
  <c r="AC652" i="26"/>
  <c r="AD777" i="26"/>
  <c r="J777" i="26" s="1"/>
  <c r="AL619" i="26"/>
  <c r="J619" i="26" s="1"/>
  <c r="AC526" i="26"/>
  <c r="G526" i="26" s="1"/>
  <c r="AD641" i="26"/>
  <c r="J641" i="26" s="1"/>
  <c r="AD646" i="26"/>
  <c r="J646" i="26" s="1"/>
  <c r="AC174" i="26"/>
  <c r="G174" i="26" s="1"/>
  <c r="AC641" i="26"/>
  <c r="G641" i="26" s="1"/>
  <c r="AC646" i="26"/>
  <c r="G646" i="26" s="1"/>
  <c r="AD487" i="26"/>
  <c r="J487" i="26" s="1"/>
  <c r="AM707" i="26"/>
  <c r="M707" i="26" s="1"/>
  <c r="AL653" i="26"/>
  <c r="J653" i="26" s="1"/>
  <c r="AD526" i="26"/>
  <c r="J526" i="26" s="1"/>
  <c r="AD688" i="26"/>
  <c r="AD695" i="26"/>
  <c r="J695" i="26" s="1"/>
  <c r="AD285" i="26"/>
  <c r="AC605" i="26"/>
  <c r="G605" i="26" s="1"/>
  <c r="AD360" i="26"/>
  <c r="J360" i="26" s="1"/>
  <c r="V28" i="26"/>
  <c r="H28" i="26" s="1"/>
  <c r="AC714" i="26"/>
  <c r="G714" i="26" s="1"/>
  <c r="AK582" i="26"/>
  <c r="G582" i="26" s="1"/>
  <c r="AK574" i="26"/>
  <c r="G574" i="26" s="1"/>
  <c r="AM568" i="26"/>
  <c r="M568" i="26" s="1"/>
  <c r="AC28" i="26"/>
  <c r="AC360" i="26"/>
  <c r="G360" i="26" s="1"/>
  <c r="AC621" i="26"/>
  <c r="G621" i="26" s="1"/>
  <c r="AD675" i="26"/>
  <c r="AD653" i="26"/>
  <c r="AD432" i="26"/>
  <c r="J432" i="26" s="1"/>
  <c r="AD534" i="26"/>
  <c r="J534" i="26" s="1"/>
  <c r="AK397" i="26"/>
  <c r="G397" i="26" s="1"/>
  <c r="AC198" i="26"/>
  <c r="G198" i="26" s="1"/>
  <c r="AD215" i="26"/>
  <c r="J215" i="26" s="1"/>
  <c r="AD597" i="26"/>
  <c r="AD410" i="26"/>
  <c r="J410" i="26" s="1"/>
  <c r="AL275" i="26"/>
  <c r="J275" i="26" s="1"/>
  <c r="AD634" i="26"/>
  <c r="J634" i="26" s="1"/>
  <c r="AC829" i="26"/>
  <c r="G829" i="26" s="1"/>
  <c r="AD174" i="26"/>
  <c r="J174" i="26" s="1"/>
  <c r="AC44" i="26"/>
  <c r="AK369" i="26"/>
  <c r="G369" i="26" s="1"/>
  <c r="AD375" i="26"/>
  <c r="J375" i="26" s="1"/>
  <c r="AL520" i="26"/>
  <c r="J520" i="26" s="1"/>
  <c r="AD707" i="26"/>
  <c r="AC653" i="26"/>
  <c r="AD652" i="26"/>
  <c r="AD441" i="26"/>
  <c r="J441" i="26" s="1"/>
  <c r="AD706" i="26"/>
  <c r="J706" i="26" s="1"/>
  <c r="AD650" i="26"/>
  <c r="AC358" i="26"/>
  <c r="G358" i="26" s="1"/>
  <c r="AL801" i="26"/>
  <c r="J801" i="26" s="1"/>
  <c r="AD580" i="26"/>
  <c r="J580" i="26" s="1"/>
  <c r="AD581" i="26"/>
  <c r="J581" i="26" s="1"/>
  <c r="G590" i="26"/>
  <c r="G715" i="26"/>
  <c r="G577" i="26"/>
  <c r="G584" i="26"/>
  <c r="G95" i="26"/>
  <c r="G736" i="26"/>
  <c r="G486" i="26"/>
  <c r="G445" i="26"/>
  <c r="G529" i="26"/>
  <c r="G182" i="26"/>
  <c r="G742" i="26"/>
  <c r="G301" i="26"/>
  <c r="G169" i="26"/>
  <c r="G108" i="26"/>
  <c r="G793" i="26"/>
  <c r="G334" i="26"/>
  <c r="G842" i="26"/>
  <c r="G314" i="26"/>
  <c r="G204" i="26"/>
  <c r="G90" i="26"/>
  <c r="G353" i="26"/>
  <c r="G805" i="26"/>
  <c r="G274" i="26"/>
  <c r="G318" i="26"/>
  <c r="G643" i="26"/>
  <c r="G789" i="26"/>
  <c r="G816" i="26"/>
  <c r="G479" i="26"/>
  <c r="AM365" i="26"/>
  <c r="M365" i="26" s="1"/>
  <c r="AD663" i="26"/>
  <c r="AC852" i="26"/>
  <c r="G852" i="26" s="1"/>
  <c r="AC327" i="26"/>
  <c r="G327" i="26" s="1"/>
  <c r="AC393" i="26"/>
  <c r="G393" i="26" s="1"/>
  <c r="AD775" i="26"/>
  <c r="J775" i="26" s="1"/>
  <c r="AC275" i="26"/>
  <c r="AC313" i="26"/>
  <c r="G313" i="26" s="1"/>
  <c r="AC436" i="26"/>
  <c r="G436" i="26" s="1"/>
  <c r="AD554" i="26"/>
  <c r="J554" i="26" s="1"/>
  <c r="AD539" i="26"/>
  <c r="J539" i="26" s="1"/>
  <c r="AD594" i="26"/>
  <c r="AD716" i="26"/>
  <c r="J716" i="26" s="1"/>
  <c r="G571" i="26"/>
  <c r="AD393" i="26"/>
  <c r="J393" i="26" s="1"/>
  <c r="G335" i="26"/>
  <c r="G755" i="26"/>
  <c r="G164" i="26"/>
  <c r="G345" i="26"/>
  <c r="G76" i="26"/>
  <c r="G179" i="26"/>
  <c r="G196" i="26"/>
  <c r="G176" i="26"/>
  <c r="G743" i="26"/>
  <c r="G680" i="26"/>
  <c r="G517" i="26"/>
  <c r="G143" i="26"/>
  <c r="G535" i="26"/>
  <c r="G257" i="26"/>
  <c r="G417" i="26"/>
  <c r="G228" i="26"/>
  <c r="G87" i="26"/>
  <c r="G245" i="26"/>
  <c r="G129" i="26"/>
  <c r="G471" i="26"/>
  <c r="G464" i="26"/>
  <c r="AK594" i="26"/>
  <c r="G594" i="26" s="1"/>
  <c r="G47" i="26"/>
  <c r="G841" i="26"/>
  <c r="G185" i="26"/>
  <c r="G372" i="26"/>
  <c r="G153" i="26"/>
  <c r="G624" i="26"/>
  <c r="G84" i="26"/>
  <c r="G373" i="26"/>
  <c r="G356" i="26"/>
  <c r="G60" i="26"/>
  <c r="G357" i="26"/>
  <c r="G839" i="26"/>
  <c r="G58" i="26"/>
  <c r="G181" i="26"/>
  <c r="G134" i="26"/>
  <c r="G392" i="26"/>
  <c r="G493" i="26"/>
  <c r="G297" i="26"/>
  <c r="G754" i="26"/>
  <c r="G838" i="26"/>
  <c r="G720" i="26"/>
  <c r="G376" i="26"/>
  <c r="G834" i="26"/>
  <c r="G266" i="26"/>
  <c r="G46" i="26"/>
  <c r="G96" i="26"/>
  <c r="G744" i="26"/>
  <c r="G238" i="26"/>
  <c r="G425" i="26"/>
  <c r="G139" i="26"/>
  <c r="G141" i="26"/>
  <c r="G140" i="26"/>
  <c r="G243" i="26"/>
  <c r="G524" i="26"/>
  <c r="G236" i="26"/>
  <c r="G429" i="26"/>
  <c r="G225" i="26"/>
  <c r="G437" i="26"/>
  <c r="G118" i="26"/>
  <c r="G208" i="26"/>
  <c r="G244" i="26"/>
  <c r="G460" i="26"/>
  <c r="G476" i="26"/>
  <c r="G477" i="26"/>
  <c r="AK363" i="26"/>
  <c r="G363" i="26" s="1"/>
  <c r="AD795" i="26"/>
  <c r="AM663" i="26"/>
  <c r="M663" i="26" s="1"/>
  <c r="AD326" i="26"/>
  <c r="J326" i="26" s="1"/>
  <c r="AC655" i="26"/>
  <c r="AL663" i="26"/>
  <c r="J663" i="26" s="1"/>
  <c r="AC338" i="26"/>
  <c r="G338" i="26" s="1"/>
  <c r="AC679" i="26"/>
  <c r="G679" i="26" s="1"/>
  <c r="G246" i="26"/>
  <c r="G847" i="26"/>
  <c r="G69" i="26"/>
  <c r="G851" i="26"/>
  <c r="G719" i="26"/>
  <c r="G54" i="26"/>
  <c r="G103" i="26"/>
  <c r="G552" i="26"/>
  <c r="G613" i="26"/>
  <c r="G749" i="26"/>
  <c r="G862" i="26"/>
  <c r="G269" i="26"/>
  <c r="G249" i="26"/>
  <c r="G88" i="26"/>
  <c r="G756" i="26"/>
  <c r="G53" i="26"/>
  <c r="G277" i="26"/>
  <c r="G72" i="26"/>
  <c r="G67" i="26"/>
  <c r="G41" i="26"/>
  <c r="G544" i="26"/>
  <c r="G542" i="26"/>
  <c r="G230" i="26"/>
  <c r="G480" i="26"/>
  <c r="G463" i="26"/>
  <c r="G342" i="26"/>
  <c r="G209" i="26"/>
  <c r="G762" i="26"/>
  <c r="G45" i="26"/>
  <c r="G796" i="26"/>
  <c r="G82" i="26"/>
  <c r="G79" i="26"/>
  <c r="G347" i="26"/>
  <c r="G496" i="26"/>
  <c r="G788" i="26"/>
  <c r="G708" i="26"/>
  <c r="G687" i="26"/>
  <c r="G21" i="26"/>
  <c r="G147" i="26"/>
  <c r="G553" i="26"/>
  <c r="AK614" i="26"/>
  <c r="G614" i="26" s="1"/>
  <c r="AC440" i="26"/>
  <c r="G440" i="26" s="1"/>
  <c r="AC212" i="26"/>
  <c r="G212" i="26" s="1"/>
  <c r="AC402" i="26"/>
  <c r="G560" i="26"/>
  <c r="AC581" i="26"/>
  <c r="G581" i="26" s="1"/>
  <c r="G586" i="26"/>
  <c r="G589" i="26"/>
  <c r="G329" i="26"/>
  <c r="G52" i="26"/>
  <c r="G370" i="26"/>
  <c r="G202" i="26"/>
  <c r="G824" i="26"/>
  <c r="G295" i="26"/>
  <c r="G846" i="26"/>
  <c r="G499" i="26"/>
  <c r="G216" i="26"/>
  <c r="G753" i="26"/>
  <c r="G724" i="26"/>
  <c r="G648" i="26"/>
  <c r="G86" i="26"/>
  <c r="M4" i="26"/>
  <c r="J4" i="26"/>
  <c r="G784" i="26"/>
  <c r="G80" i="26"/>
  <c r="G287" i="26"/>
  <c r="G385" i="26"/>
  <c r="G780" i="26"/>
  <c r="G815" i="26"/>
  <c r="G227" i="26"/>
  <c r="G231" i="26"/>
  <c r="G42" i="26"/>
  <c r="G454" i="26"/>
  <c r="G128" i="26"/>
  <c r="G728" i="26"/>
  <c r="G820" i="26"/>
  <c r="G738" i="26"/>
  <c r="G12" i="26"/>
  <c r="G383" i="26"/>
  <c r="G74" i="26"/>
  <c r="G91" i="26"/>
  <c r="G51" i="26"/>
  <c r="G186" i="26"/>
  <c r="G367" i="26"/>
  <c r="G8" i="26"/>
  <c r="G122" i="26"/>
  <c r="G813" i="26"/>
  <c r="G308" i="26"/>
  <c r="G818" i="26"/>
  <c r="G296" i="26"/>
  <c r="G737" i="26"/>
  <c r="G628" i="26"/>
  <c r="G654" i="26"/>
  <c r="G10" i="26"/>
  <c r="G615" i="26"/>
  <c r="G620" i="26"/>
  <c r="G731" i="26"/>
  <c r="G761" i="26"/>
  <c r="G81" i="26"/>
  <c r="G536" i="26"/>
  <c r="G520" i="26"/>
  <c r="G137" i="26"/>
  <c r="G98" i="26"/>
  <c r="G709" i="26"/>
  <c r="G233" i="26"/>
  <c r="G256" i="26"/>
  <c r="G119" i="26"/>
  <c r="G66" i="26"/>
  <c r="G131" i="26"/>
  <c r="G559" i="26"/>
  <c r="AD702" i="26"/>
  <c r="AD548" i="26"/>
  <c r="J548" i="26" s="1"/>
  <c r="G817" i="26"/>
  <c r="G741" i="26"/>
  <c r="G588" i="26"/>
  <c r="G303" i="26"/>
  <c r="G48" i="26"/>
  <c r="G601" i="26"/>
  <c r="G661" i="26"/>
  <c r="G293" i="26"/>
  <c r="G59" i="26"/>
  <c r="G498" i="26"/>
  <c r="G418" i="26"/>
  <c r="G599" i="26"/>
  <c r="G765" i="26"/>
  <c r="G85" i="26"/>
  <c r="G767" i="26"/>
  <c r="G148" i="26"/>
  <c r="G306" i="26"/>
  <c r="G783" i="26"/>
  <c r="G598" i="26"/>
  <c r="G836" i="26"/>
  <c r="G346" i="26"/>
  <c r="G811" i="26"/>
  <c r="G522" i="26"/>
  <c r="G403" i="26"/>
  <c r="G427" i="26"/>
  <c r="G400" i="26"/>
  <c r="G473" i="26"/>
  <c r="G11" i="26"/>
  <c r="G89" i="26"/>
  <c r="G292" i="26"/>
  <c r="G166" i="26"/>
  <c r="G814" i="26"/>
  <c r="G766" i="26"/>
  <c r="G545" i="26"/>
  <c r="G791" i="26"/>
  <c r="G106" i="26"/>
  <c r="G145" i="26"/>
  <c r="G127" i="26"/>
  <c r="G607" i="26"/>
  <c r="G61" i="26"/>
  <c r="G359" i="26"/>
  <c r="G448" i="26"/>
  <c r="G312" i="26"/>
  <c r="G729" i="26"/>
  <c r="G253" i="26"/>
  <c r="G27" i="26"/>
  <c r="G71" i="26"/>
  <c r="G725" i="26"/>
  <c r="G832" i="26"/>
  <c r="G382" i="26"/>
  <c r="G64" i="26"/>
  <c r="G808" i="26"/>
  <c r="G339" i="26"/>
  <c r="G757" i="26"/>
  <c r="G387" i="26"/>
  <c r="G371" i="26"/>
  <c r="G623" i="26"/>
  <c r="G151" i="26"/>
  <c r="G806" i="26"/>
  <c r="G6" i="26"/>
  <c r="G389" i="26"/>
  <c r="G111" i="26"/>
  <c r="G787" i="26"/>
  <c r="G405" i="26"/>
  <c r="G39" i="26"/>
  <c r="G826" i="26"/>
  <c r="G678" i="26"/>
  <c r="G858" i="26"/>
  <c r="G104" i="26"/>
  <c r="G107" i="26"/>
  <c r="G112" i="26"/>
  <c r="G117" i="26"/>
  <c r="G401" i="26"/>
  <c r="G132" i="26"/>
  <c r="G126" i="26"/>
  <c r="G453" i="26"/>
  <c r="G809" i="26"/>
  <c r="G798" i="26"/>
  <c r="AC594" i="26"/>
  <c r="AC457" i="26"/>
  <c r="AD457" i="26"/>
  <c r="AD614" i="26"/>
  <c r="AM547" i="26"/>
  <c r="M547" i="26" s="1"/>
  <c r="AD248" i="26"/>
  <c r="J248" i="26" s="1"/>
  <c r="AC566" i="26"/>
  <c r="G566" i="26" s="1"/>
  <c r="AD569" i="26"/>
  <c r="AL568" i="26"/>
  <c r="J568" i="26" s="1"/>
  <c r="G572" i="26"/>
  <c r="G573" i="26"/>
  <c r="AC712" i="26"/>
  <c r="G712" i="26" s="1"/>
  <c r="G764" i="26"/>
  <c r="G503" i="26"/>
  <c r="G142" i="26"/>
  <c r="G853" i="26"/>
  <c r="G455" i="26"/>
  <c r="G812" i="26"/>
  <c r="G774" i="26"/>
  <c r="G722" i="26"/>
  <c r="G844" i="26"/>
  <c r="G286" i="26"/>
  <c r="G770" i="26"/>
  <c r="G388" i="26"/>
  <c r="G426" i="26"/>
  <c r="G541" i="26"/>
  <c r="G38" i="26"/>
  <c r="G25" i="26"/>
  <c r="G768" i="26"/>
  <c r="G150" i="26"/>
  <c r="G713" i="26"/>
  <c r="G434" i="26"/>
  <c r="G763" i="26"/>
  <c r="G668" i="26"/>
  <c r="G121" i="26"/>
  <c r="G330" i="26"/>
  <c r="G267" i="26"/>
  <c r="G843" i="26"/>
  <c r="G804" i="26"/>
  <c r="G745" i="26"/>
  <c r="G18" i="26"/>
  <c r="G596" i="26"/>
  <c r="G13" i="26"/>
  <c r="G56" i="26"/>
  <c r="G92" i="26"/>
  <c r="G760" i="26"/>
  <c r="G268" i="26"/>
  <c r="G528" i="26"/>
  <c r="G101" i="26"/>
  <c r="G224" i="26"/>
  <c r="G113" i="26"/>
  <c r="G855" i="26"/>
  <c r="G483" i="26"/>
  <c r="AC507" i="26"/>
  <c r="G507" i="26" s="1"/>
  <c r="G595" i="26"/>
  <c r="G450" i="26"/>
  <c r="G368" i="26"/>
  <c r="G62" i="26"/>
  <c r="G803" i="26"/>
  <c r="G262" i="26"/>
  <c r="G790" i="26"/>
  <c r="G261" i="26"/>
  <c r="G99" i="26"/>
  <c r="G116" i="26"/>
  <c r="G114" i="26"/>
  <c r="G669" i="26"/>
  <c r="G481" i="26"/>
  <c r="G125" i="26"/>
  <c r="G123" i="26"/>
  <c r="AB569" i="26"/>
  <c r="K569" i="26" s="1"/>
  <c r="AK568" i="26"/>
  <c r="G568" i="26" s="1"/>
  <c r="G578" i="26"/>
  <c r="G252" i="26"/>
  <c r="G149" i="26"/>
  <c r="G592" i="26"/>
  <c r="G690" i="26"/>
  <c r="G70" i="26"/>
  <c r="G430" i="26"/>
  <c r="G781" i="26"/>
  <c r="G682" i="26"/>
  <c r="G130" i="26"/>
  <c r="G322" i="26"/>
  <c r="G462" i="26"/>
  <c r="G807" i="26"/>
  <c r="G120" i="26"/>
  <c r="G68" i="26"/>
  <c r="G860" i="26"/>
  <c r="G833" i="26"/>
  <c r="G802" i="26"/>
  <c r="G758" i="26"/>
  <c r="G750" i="26"/>
  <c r="G55" i="26"/>
  <c r="G718" i="26"/>
  <c r="G192" i="26"/>
  <c r="G265" i="26"/>
  <c r="G850" i="26"/>
  <c r="G451" i="26"/>
  <c r="G500" i="26"/>
  <c r="G138" i="26"/>
  <c r="G505" i="26"/>
  <c r="G254" i="26"/>
  <c r="G302" i="26"/>
  <c r="G144" i="26"/>
  <c r="G469" i="26"/>
  <c r="G555" i="26"/>
  <c r="G468" i="26"/>
  <c r="AL702" i="26"/>
  <c r="J702" i="26" s="1"/>
  <c r="G786" i="26"/>
  <c r="G361" i="26"/>
  <c r="G323" i="26"/>
  <c r="G200" i="26"/>
  <c r="G825" i="26"/>
  <c r="G746" i="26"/>
  <c r="G203" i="26"/>
  <c r="G845" i="26"/>
  <c r="G17" i="26"/>
  <c r="G191" i="26"/>
  <c r="G848" i="26"/>
  <c r="G57" i="26"/>
  <c r="G75" i="26"/>
  <c r="G828" i="26"/>
  <c r="G831" i="26"/>
  <c r="G785" i="26"/>
  <c r="G849" i="26"/>
  <c r="G222" i="26"/>
  <c r="G533" i="26"/>
  <c r="G416" i="26"/>
  <c r="AD527" i="26"/>
  <c r="J527" i="26" s="1"/>
  <c r="AC240" i="26"/>
  <c r="G240" i="26" s="1"/>
  <c r="G15" i="26"/>
  <c r="G622" i="26"/>
  <c r="G362" i="26"/>
  <c r="G629" i="26"/>
  <c r="G492" i="26"/>
  <c r="G443" i="26"/>
  <c r="G495" i="26"/>
  <c r="G63" i="26"/>
  <c r="G723" i="26"/>
  <c r="G49" i="26"/>
  <c r="G837" i="26"/>
  <c r="G133" i="26"/>
  <c r="G747" i="26"/>
  <c r="G485" i="26"/>
  <c r="G840" i="26"/>
  <c r="G276" i="26"/>
  <c r="G170" i="26"/>
  <c r="G154" i="26"/>
  <c r="G135" i="26"/>
  <c r="G751" i="26"/>
  <c r="G152" i="26"/>
  <c r="G822" i="26"/>
  <c r="G748" i="26"/>
  <c r="G187" i="26"/>
  <c r="G735" i="26"/>
  <c r="G854" i="26"/>
  <c r="G521" i="26"/>
  <c r="G258" i="26"/>
  <c r="G102" i="26"/>
  <c r="G518" i="26"/>
  <c r="G531" i="26"/>
  <c r="G263" i="26"/>
  <c r="G415" i="26"/>
  <c r="G229" i="26"/>
  <c r="G255" i="26"/>
  <c r="G226" i="26"/>
  <c r="G232" i="26"/>
  <c r="G696" i="26"/>
  <c r="AK663" i="26"/>
  <c r="G663" i="26" s="1"/>
  <c r="AC664" i="26"/>
  <c r="G664" i="26" s="1"/>
  <c r="AC527" i="26"/>
  <c r="G527" i="26" s="1"/>
  <c r="AL402" i="26"/>
  <c r="J402" i="26" s="1"/>
  <c r="AD358" i="26"/>
  <c r="J358" i="26" s="1"/>
  <c r="AD769" i="26"/>
  <c r="J769" i="26" s="1"/>
  <c r="G146" i="26"/>
  <c r="G264" i="26"/>
  <c r="AM569" i="26"/>
  <c r="M569" i="26" s="1"/>
  <c r="AD712" i="26"/>
  <c r="J712" i="26" s="1"/>
  <c r="AB801" i="26"/>
  <c r="K801" i="26" s="1"/>
  <c r="G585" i="26"/>
  <c r="G328" i="26"/>
  <c r="G50" i="26"/>
  <c r="G136" i="26"/>
  <c r="G65" i="26"/>
  <c r="G78" i="26"/>
  <c r="G647" i="26"/>
  <c r="G205" i="26"/>
  <c r="G538" i="26"/>
  <c r="G110" i="26"/>
  <c r="G77" i="26"/>
  <c r="G771" i="26"/>
  <c r="G259" i="26"/>
  <c r="G413" i="26"/>
  <c r="G823" i="26"/>
  <c r="G467" i="26"/>
  <c r="G207" i="26"/>
  <c r="G304" i="26"/>
  <c r="G270" i="26"/>
  <c r="G83" i="26"/>
  <c r="G171" i="26"/>
  <c r="G278" i="26"/>
  <c r="G7" i="26"/>
  <c r="G640" i="26"/>
  <c r="G294" i="26"/>
  <c r="G830" i="26"/>
  <c r="G819" i="26"/>
  <c r="G821" i="26"/>
  <c r="G115" i="26"/>
  <c r="G523" i="26"/>
  <c r="G792" i="26"/>
  <c r="G616" i="26"/>
  <c r="AL457" i="26"/>
  <c r="J457" i="26" s="1"/>
  <c r="AM310" i="26"/>
  <c r="M310" i="26" s="1"/>
  <c r="AC740" i="26"/>
  <c r="G740" i="26" s="1"/>
  <c r="AC548" i="26"/>
  <c r="G548" i="26" s="1"/>
  <c r="AC349" i="26"/>
  <c r="G859" i="26"/>
  <c r="G73" i="26"/>
  <c r="G94" i="26"/>
  <c r="G752" i="26"/>
  <c r="G721" i="26"/>
  <c r="G311" i="26"/>
  <c r="G861" i="26"/>
  <c r="G97" i="26"/>
  <c r="G271" i="26"/>
  <c r="G93" i="26"/>
  <c r="G374" i="26"/>
  <c r="G600" i="26"/>
  <c r="G386" i="26"/>
  <c r="G759" i="26"/>
  <c r="G309" i="26"/>
  <c r="G178" i="26"/>
  <c r="G727" i="26"/>
  <c r="G644" i="26"/>
  <c r="G381" i="26"/>
  <c r="G341" i="26"/>
  <c r="G651" i="26"/>
  <c r="G602" i="26"/>
  <c r="G827" i="26"/>
  <c r="G315" i="26"/>
  <c r="G684" i="26"/>
  <c r="G260" i="26"/>
  <c r="G515" i="26"/>
  <c r="G100" i="26"/>
  <c r="G404" i="26"/>
  <c r="G423" i="26"/>
  <c r="G424" i="26"/>
  <c r="G23" i="26"/>
  <c r="G223" i="26"/>
  <c r="G22" i="26"/>
  <c r="G810" i="26"/>
  <c r="G109" i="26"/>
  <c r="G124" i="26"/>
  <c r="G466" i="26"/>
  <c r="G30" i="26"/>
  <c r="G452" i="26"/>
  <c r="G699" i="26"/>
  <c r="AC504" i="26"/>
  <c r="G504" i="26" s="1"/>
  <c r="AD279" i="26"/>
  <c r="J279" i="26" s="1"/>
  <c r="AD218" i="26"/>
  <c r="J218" i="26" s="1"/>
  <c r="AD681" i="26"/>
  <c r="AC397" i="26"/>
  <c r="AD402" i="26"/>
  <c r="AC173" i="26"/>
  <c r="G173" i="26" s="1"/>
  <c r="AM516" i="26"/>
  <c r="M516" i="26" s="1"/>
  <c r="AC300" i="26"/>
  <c r="G300" i="26" s="1"/>
  <c r="G105" i="26"/>
  <c r="G564" i="26"/>
  <c r="G565" i="26"/>
  <c r="G587" i="26"/>
  <c r="AK801" i="26"/>
  <c r="G801" i="26" s="1"/>
  <c r="AB251" i="26"/>
  <c r="K251" i="26" s="1"/>
  <c r="AC251" i="26"/>
  <c r="G251" i="26" s="1"/>
  <c r="AM801" i="26"/>
  <c r="M801" i="26" s="1"/>
  <c r="AD583" i="26"/>
  <c r="AM583" i="26"/>
  <c r="M583" i="26" s="1"/>
  <c r="V583" i="26"/>
  <c r="H583" i="26" s="1"/>
  <c r="AK583" i="26"/>
  <c r="G583" i="26" s="1"/>
  <c r="AL583" i="26"/>
  <c r="J583" i="26" s="1"/>
  <c r="AC583" i="26"/>
  <c r="AD251" i="26"/>
  <c r="J251" i="26" s="1"/>
  <c r="AB573" i="26"/>
  <c r="K573" i="26" s="1"/>
  <c r="AD573" i="26"/>
  <c r="J573" i="26" s="1"/>
  <c r="V593" i="26"/>
  <c r="H593" i="26" s="1"/>
  <c r="AC593" i="26"/>
  <c r="G593" i="26" s="1"/>
  <c r="AD593" i="26"/>
  <c r="J593" i="26" s="1"/>
  <c r="AD575" i="26"/>
  <c r="J575" i="26" s="1"/>
  <c r="AJ582" i="26"/>
  <c r="N582" i="26" s="1"/>
  <c r="AC574" i="26"/>
  <c r="V574" i="26"/>
  <c r="H574" i="26" s="1"/>
  <c r="AJ574" i="26"/>
  <c r="N574" i="26" s="1"/>
  <c r="AM574" i="26"/>
  <c r="M574" i="26" s="1"/>
  <c r="AC801" i="26"/>
  <c r="V580" i="26"/>
  <c r="H580" i="26" s="1"/>
  <c r="AC580" i="26"/>
  <c r="G580" i="26" s="1"/>
  <c r="AC575" i="26"/>
  <c r="G575" i="26" s="1"/>
  <c r="AL574" i="26"/>
  <c r="J574" i="26" s="1"/>
  <c r="AD574" i="26"/>
  <c r="AL569" i="26"/>
  <c r="J569" i="26" s="1"/>
  <c r="AJ711" i="26"/>
  <c r="N711" i="26" s="1"/>
  <c r="AM711" i="26"/>
  <c r="M711" i="26" s="1"/>
  <c r="AC777" i="26"/>
  <c r="G777" i="26" s="1"/>
  <c r="AD778" i="26"/>
  <c r="J778" i="26" s="1"/>
  <c r="AB778" i="26"/>
  <c r="K778" i="26" s="1"/>
  <c r="AC776" i="26"/>
  <c r="G776" i="26" s="1"/>
  <c r="AB776" i="26"/>
  <c r="K776" i="26" s="1"/>
  <c r="AL711" i="26"/>
  <c r="J711" i="26" s="1"/>
  <c r="AC778" i="26"/>
  <c r="G778" i="26" s="1"/>
  <c r="AD776" i="26"/>
  <c r="J776" i="26" s="1"/>
  <c r="AD570" i="26"/>
  <c r="J570" i="26" s="1"/>
  <c r="AK569" i="26"/>
  <c r="G569" i="26" s="1"/>
  <c r="AB250" i="26"/>
  <c r="K250" i="26" s="1"/>
  <c r="AC250" i="26"/>
  <c r="G250" i="26" s="1"/>
  <c r="AK711" i="26"/>
  <c r="G711" i="26" s="1"/>
  <c r="AC779" i="26"/>
  <c r="G779" i="26" s="1"/>
  <c r="AB777" i="26"/>
  <c r="K777" i="26" s="1"/>
  <c r="AC570" i="26"/>
  <c r="G570" i="26" s="1"/>
  <c r="AB779" i="26"/>
  <c r="K779" i="26" s="1"/>
  <c r="AD779" i="26"/>
  <c r="J779" i="26" s="1"/>
  <c r="AD665" i="26"/>
  <c r="AC672" i="26"/>
  <c r="AD9" i="26"/>
  <c r="AC710" i="26"/>
  <c r="G710" i="26" s="1"/>
  <c r="AC390" i="26"/>
  <c r="G390" i="26" s="1"/>
  <c r="AC333" i="26"/>
  <c r="G333" i="26" s="1"/>
  <c r="AK683" i="26"/>
  <c r="G683" i="26" s="1"/>
  <c r="AM618" i="26"/>
  <c r="M618" i="26" s="1"/>
  <c r="AK666" i="26"/>
  <c r="G666" i="26" s="1"/>
  <c r="AK289" i="26"/>
  <c r="G289" i="26" s="1"/>
  <c r="AK282" i="26"/>
  <c r="G282" i="26" s="1"/>
  <c r="AD627" i="26"/>
  <c r="J627" i="26" s="1"/>
  <c r="AC649" i="26"/>
  <c r="AM497" i="26"/>
  <c r="M497" i="26" s="1"/>
  <c r="AC395" i="26"/>
  <c r="G395" i="26" s="1"/>
  <c r="AC180" i="26"/>
  <c r="G180" i="26" s="1"/>
  <c r="AB198" i="26"/>
  <c r="K198" i="26" s="1"/>
  <c r="AD275" i="26"/>
  <c r="AD380" i="26"/>
  <c r="J380" i="26" s="1"/>
  <c r="AM520" i="26"/>
  <c r="M520" i="26" s="1"/>
  <c r="AC632" i="26"/>
  <c r="G632" i="26" s="1"/>
  <c r="AD397" i="26"/>
  <c r="AC172" i="26"/>
  <c r="G172" i="26" s="1"/>
  <c r="AC317" i="26"/>
  <c r="AD852" i="26"/>
  <c r="AD659" i="26"/>
  <c r="J659" i="26" s="1"/>
  <c r="AD433" i="26"/>
  <c r="AD672" i="26"/>
  <c r="AC686" i="26"/>
  <c r="G686" i="26" s="1"/>
  <c r="AD465" i="26"/>
  <c r="J465" i="26" s="1"/>
  <c r="AD289" i="26"/>
  <c r="AC431" i="26"/>
  <c r="G431" i="26" s="1"/>
  <c r="AC794" i="26"/>
  <c r="G794" i="26" s="1"/>
  <c r="AB189" i="26"/>
  <c r="K189" i="26" s="1"/>
  <c r="AD162" i="26"/>
  <c r="J162" i="26" s="1"/>
  <c r="AC857" i="26"/>
  <c r="G857" i="26" s="1"/>
  <c r="AC380" i="26"/>
  <c r="G380" i="26" s="1"/>
  <c r="AC289" i="26"/>
  <c r="AK281" i="26"/>
  <c r="G281" i="26" s="1"/>
  <c r="AD514" i="26"/>
  <c r="J514" i="26" s="1"/>
  <c r="AL705" i="26"/>
  <c r="J705" i="26" s="1"/>
  <c r="AB44" i="26"/>
  <c r="K44" i="26" s="1"/>
  <c r="AD399" i="26"/>
  <c r="J399" i="26" s="1"/>
  <c r="AC627" i="26"/>
  <c r="G627" i="26" s="1"/>
  <c r="AC449" i="26"/>
  <c r="AD189" i="26"/>
  <c r="J189" i="26" s="1"/>
  <c r="AM550" i="26"/>
  <c r="M550" i="26" s="1"/>
  <c r="AD407" i="26"/>
  <c r="J407" i="26" s="1"/>
  <c r="AD352" i="26"/>
  <c r="J352" i="26" s="1"/>
  <c r="AD617" i="26"/>
  <c r="AC702" i="26"/>
  <c r="AM672" i="26"/>
  <c r="M672" i="26" s="1"/>
  <c r="AD282" i="26"/>
  <c r="AK675" i="26"/>
  <c r="G675" i="26" s="1"/>
  <c r="AK619" i="26"/>
  <c r="G619" i="26" s="1"/>
  <c r="AC634" i="26"/>
  <c r="G634" i="26" s="1"/>
  <c r="AD540" i="26"/>
  <c r="J540" i="26" s="1"/>
  <c r="AC547" i="26"/>
  <c r="AC155" i="26"/>
  <c r="G155" i="26" s="1"/>
  <c r="AD338" i="26"/>
  <c r="J338" i="26" s="1"/>
  <c r="AB507" i="26"/>
  <c r="K507" i="26" s="1"/>
  <c r="AB446" i="26"/>
  <c r="K446" i="26" s="1"/>
  <c r="AD344" i="26"/>
  <c r="J344" i="26" s="1"/>
  <c r="AD510" i="26"/>
  <c r="AD734" i="26"/>
  <c r="J734" i="26" s="1"/>
  <c r="AK660" i="26"/>
  <c r="G660" i="26" s="1"/>
  <c r="AM702" i="26"/>
  <c r="M702" i="26" s="1"/>
  <c r="AM674" i="26"/>
  <c r="M674" i="26" s="1"/>
  <c r="AC298" i="26"/>
  <c r="G298" i="26" s="1"/>
  <c r="AC247" i="26"/>
  <c r="G247" i="26" s="1"/>
  <c r="AC614" i="26"/>
  <c r="AK472" i="26"/>
  <c r="G472" i="26" s="1"/>
  <c r="AL611" i="26"/>
  <c r="J611" i="26" s="1"/>
  <c r="AC734" i="26"/>
  <c r="G734" i="26" s="1"/>
  <c r="AK547" i="26"/>
  <c r="G547" i="26" s="1"/>
  <c r="AL656" i="26"/>
  <c r="J656" i="26" s="1"/>
  <c r="AC35" i="26"/>
  <c r="G35" i="26" s="1"/>
  <c r="AD636" i="26"/>
  <c r="AD639" i="26"/>
  <c r="AB33" i="26"/>
  <c r="K33" i="26" s="1"/>
  <c r="AD201" i="26"/>
  <c r="J201" i="26" s="1"/>
  <c r="AC626" i="26"/>
  <c r="G626" i="26" s="1"/>
  <c r="AD327" i="26"/>
  <c r="J327" i="26" s="1"/>
  <c r="AC344" i="26"/>
  <c r="G344" i="26" s="1"/>
  <c r="AD184" i="26"/>
  <c r="J184" i="26" s="1"/>
  <c r="AD664" i="26"/>
  <c r="J664" i="26" s="1"/>
  <c r="AC660" i="26"/>
  <c r="AC608" i="26"/>
  <c r="G608" i="26" s="1"/>
  <c r="AC162" i="26"/>
  <c r="G162" i="26" s="1"/>
  <c r="AL666" i="26"/>
  <c r="J666" i="26" s="1"/>
  <c r="AD391" i="26"/>
  <c r="J391" i="26" s="1"/>
  <c r="AD321" i="26"/>
  <c r="J321" i="26" s="1"/>
  <c r="AC375" i="26"/>
  <c r="G375" i="26" s="1"/>
  <c r="AL414" i="26"/>
  <c r="J414" i="26" s="1"/>
  <c r="AC412" i="26"/>
  <c r="G412" i="26" s="1"/>
  <c r="AC698" i="26"/>
  <c r="G698" i="26" s="1"/>
  <c r="AC195" i="26"/>
  <c r="G195" i="26" s="1"/>
  <c r="AM414" i="26"/>
  <c r="M414" i="26" s="1"/>
  <c r="AD307" i="26"/>
  <c r="J307" i="26" s="1"/>
  <c r="AC299" i="26"/>
  <c r="G299" i="26" s="1"/>
  <c r="AK494" i="26"/>
  <c r="G494" i="26" s="1"/>
  <c r="AB369" i="26"/>
  <c r="K369" i="26" s="1"/>
  <c r="AM37" i="26"/>
  <c r="M37" i="26" s="1"/>
  <c r="AK414" i="26"/>
  <c r="G414" i="26" s="1"/>
  <c r="AL650" i="26"/>
  <c r="J650" i="26" s="1"/>
  <c r="AD507" i="26"/>
  <c r="J507" i="26" s="1"/>
  <c r="AD299" i="26"/>
  <c r="J299" i="26" s="1"/>
  <c r="AD177" i="26"/>
  <c r="J177" i="26" s="1"/>
  <c r="AC325" i="26"/>
  <c r="G325" i="26" s="1"/>
  <c r="AC773" i="26"/>
  <c r="G773" i="26" s="1"/>
  <c r="AC856" i="26"/>
  <c r="G856" i="26" s="1"/>
  <c r="AC394" i="26"/>
  <c r="AD698" i="26"/>
  <c r="J698" i="26" s="1"/>
  <c r="AC414" i="26"/>
  <c r="AD44" i="26"/>
  <c r="AC670" i="26"/>
  <c r="AD604" i="26"/>
  <c r="J604" i="26" s="1"/>
  <c r="AD369" i="26"/>
  <c r="AD856" i="26"/>
  <c r="AC494" i="26"/>
  <c r="AL670" i="26"/>
  <c r="J670" i="26" s="1"/>
  <c r="AL291" i="26"/>
  <c r="J291" i="26" s="1"/>
  <c r="AK650" i="26"/>
  <c r="G650" i="26" s="1"/>
  <c r="AC501" i="26"/>
  <c r="G501" i="26" s="1"/>
  <c r="AB856" i="26"/>
  <c r="K856" i="26" s="1"/>
  <c r="AK14" i="26"/>
  <c r="G14" i="26" s="1"/>
  <c r="AD325" i="26"/>
  <c r="J325" i="26" s="1"/>
  <c r="AB510" i="26"/>
  <c r="K510" i="26" s="1"/>
  <c r="AD283" i="26"/>
  <c r="AD165" i="26"/>
  <c r="J165" i="26" s="1"/>
  <c r="AD635" i="26"/>
  <c r="J635" i="26" s="1"/>
  <c r="AC775" i="26"/>
  <c r="G775" i="26" s="1"/>
  <c r="AC562" i="26"/>
  <c r="G562" i="26" s="1"/>
  <c r="AD406" i="26"/>
  <c r="AD198" i="26"/>
  <c r="J198" i="26" s="1"/>
  <c r="AD379" i="26"/>
  <c r="J379" i="26" s="1"/>
  <c r="AD411" i="26"/>
  <c r="J411" i="26" s="1"/>
  <c r="AK670" i="26"/>
  <c r="G670" i="26" s="1"/>
  <c r="AC20" i="26"/>
  <c r="G20" i="26" s="1"/>
  <c r="AD438" i="26"/>
  <c r="J438" i="26" s="1"/>
  <c r="AD657" i="26"/>
  <c r="J657" i="26" s="1"/>
  <c r="AL660" i="26"/>
  <c r="J660" i="26" s="1"/>
  <c r="AD20" i="26"/>
  <c r="J20" i="26" s="1"/>
  <c r="AD619" i="26"/>
  <c r="AD626" i="26"/>
  <c r="J626" i="26" s="1"/>
  <c r="AM284" i="26"/>
  <c r="M284" i="26" s="1"/>
  <c r="AD730" i="26"/>
  <c r="AD219" i="26"/>
  <c r="J219" i="26" s="1"/>
  <c r="AC411" i="26"/>
  <c r="G411" i="26" s="1"/>
  <c r="AM670" i="26"/>
  <c r="M670" i="26" s="1"/>
  <c r="AC285" i="26"/>
  <c r="AC177" i="26"/>
  <c r="G177" i="26" s="1"/>
  <c r="AD733" i="26"/>
  <c r="AD557" i="26"/>
  <c r="J557" i="26" s="1"/>
  <c r="AM291" i="26"/>
  <c r="M291" i="26" s="1"/>
  <c r="AD710" i="26"/>
  <c r="J710" i="26" s="1"/>
  <c r="AK408" i="26"/>
  <c r="G408" i="26" s="1"/>
  <c r="AB695" i="26"/>
  <c r="K695" i="26" s="1"/>
  <c r="AJ516" i="26"/>
  <c r="N516" i="26" s="1"/>
  <c r="AL665" i="26"/>
  <c r="J665" i="26" s="1"/>
  <c r="AL597" i="26"/>
  <c r="J597" i="26" s="1"/>
  <c r="AM408" i="26"/>
  <c r="M408" i="26" s="1"/>
  <c r="AL672" i="26"/>
  <c r="J672" i="26" s="1"/>
  <c r="AM316" i="26"/>
  <c r="M316" i="26" s="1"/>
  <c r="AD31" i="26"/>
  <c r="AK506" i="26"/>
  <c r="G506" i="26" s="1"/>
  <c r="AL511" i="26"/>
  <c r="J511" i="26" s="1"/>
  <c r="AD377" i="26"/>
  <c r="J377" i="26" s="1"/>
  <c r="AL700" i="26"/>
  <c r="J700" i="26" s="1"/>
  <c r="AB557" i="26"/>
  <c r="K557" i="26" s="1"/>
  <c r="AK316" i="26"/>
  <c r="G316" i="26" s="1"/>
  <c r="AD612" i="26"/>
  <c r="J612" i="26" s="1"/>
  <c r="AK435" i="26"/>
  <c r="G435" i="26" s="1"/>
  <c r="AC442" i="26"/>
  <c r="G442" i="26" s="1"/>
  <c r="AC458" i="26"/>
  <c r="G458" i="26" s="1"/>
  <c r="AM667" i="26"/>
  <c r="M667" i="26" s="1"/>
  <c r="AD240" i="26"/>
  <c r="J240" i="26" s="1"/>
  <c r="AL439" i="26"/>
  <c r="J439" i="26" s="1"/>
  <c r="AM726" i="26"/>
  <c r="M726" i="26" s="1"/>
  <c r="AC772" i="26"/>
  <c r="G772" i="26" s="1"/>
  <c r="AM675" i="26"/>
  <c r="M675" i="26" s="1"/>
  <c r="AK611" i="26"/>
  <c r="G611" i="26" s="1"/>
  <c r="AD630" i="26"/>
  <c r="J630" i="26" s="1"/>
  <c r="AK349" i="26"/>
  <c r="G349" i="26" s="1"/>
  <c r="AK665" i="26"/>
  <c r="G665" i="26" s="1"/>
  <c r="AC438" i="26"/>
  <c r="G438" i="26" s="1"/>
  <c r="AM676" i="26"/>
  <c r="M676" i="26" s="1"/>
  <c r="AD603" i="26"/>
  <c r="J603" i="26" s="1"/>
  <c r="AD686" i="26"/>
  <c r="J686" i="26" s="1"/>
  <c r="AD549" i="26"/>
  <c r="AK537" i="26"/>
  <c r="G537" i="26" s="1"/>
  <c r="AK324" i="26"/>
  <c r="G324" i="26" s="1"/>
  <c r="AM656" i="26"/>
  <c r="M656" i="26" s="1"/>
  <c r="AD158" i="26"/>
  <c r="J158" i="26" s="1"/>
  <c r="AC797" i="26"/>
  <c r="AC508" i="26"/>
  <c r="G508" i="26" s="1"/>
  <c r="AM611" i="26"/>
  <c r="M611" i="26" s="1"/>
  <c r="AB554" i="26"/>
  <c r="K554" i="26" s="1"/>
  <c r="AK31" i="26"/>
  <c r="G31" i="26" s="1"/>
  <c r="AJ656" i="26"/>
  <c r="N656" i="26" s="1"/>
  <c r="AM14" i="26"/>
  <c r="M14" i="26" s="1"/>
  <c r="AD516" i="26"/>
  <c r="AM475" i="26"/>
  <c r="M475" i="26" s="1"/>
  <c r="AC419" i="26"/>
  <c r="G419" i="26" s="1"/>
  <c r="AC351" i="26"/>
  <c r="G351" i="26" s="1"/>
  <c r="AM795" i="26"/>
  <c r="M795" i="26" s="1"/>
  <c r="AC665" i="26"/>
  <c r="AM665" i="26"/>
  <c r="M665" i="26" s="1"/>
  <c r="AC603" i="26"/>
  <c r="G603" i="26" s="1"/>
  <c r="AC554" i="26"/>
  <c r="G554" i="26" s="1"/>
  <c r="AC432" i="26"/>
  <c r="G432" i="26" s="1"/>
  <c r="AD857" i="26"/>
  <c r="AM597" i="26"/>
  <c r="M597" i="26" s="1"/>
  <c r="AM688" i="26"/>
  <c r="M688" i="26" s="1"/>
  <c r="AM645" i="26"/>
  <c r="M645" i="26" s="1"/>
  <c r="AM650" i="26"/>
  <c r="M650" i="26" s="1"/>
  <c r="AC337" i="26"/>
  <c r="G337" i="26" s="1"/>
  <c r="AC695" i="26"/>
  <c r="G695" i="26" s="1"/>
  <c r="AD611" i="26"/>
  <c r="AD509" i="26"/>
  <c r="J509" i="26" s="1"/>
  <c r="AD562" i="26"/>
  <c r="J562" i="26" s="1"/>
  <c r="AL316" i="26"/>
  <c r="J316" i="26" s="1"/>
  <c r="AM275" i="26"/>
  <c r="M275" i="26" s="1"/>
  <c r="AK365" i="26"/>
  <c r="G365" i="26" s="1"/>
  <c r="AK672" i="26"/>
  <c r="G672" i="26" s="1"/>
  <c r="AK733" i="26"/>
  <c r="G733" i="26" s="1"/>
  <c r="AM44" i="26"/>
  <c r="M44" i="26" s="1"/>
  <c r="AM703" i="26"/>
  <c r="M703" i="26" s="1"/>
  <c r="AL685" i="26"/>
  <c r="J685" i="26" s="1"/>
  <c r="AL421" i="26"/>
  <c r="J421" i="26" s="1"/>
  <c r="AL449" i="26"/>
  <c r="J449" i="26" s="1"/>
  <c r="AL519" i="26"/>
  <c r="J519" i="26" s="1"/>
  <c r="AD419" i="26"/>
  <c r="J419" i="26" s="1"/>
  <c r="AD414" i="26"/>
  <c r="AB768" i="26"/>
  <c r="K768" i="26" s="1"/>
  <c r="AD704" i="26"/>
  <c r="J704" i="26" s="1"/>
  <c r="AD768" i="26"/>
  <c r="J768" i="26" s="1"/>
  <c r="AB414" i="26"/>
  <c r="K414" i="26" s="1"/>
  <c r="AC509" i="26"/>
  <c r="G509" i="26" s="1"/>
  <c r="AB704" i="26"/>
  <c r="K704" i="26" s="1"/>
  <c r="AD288" i="26"/>
  <c r="AC563" i="26"/>
  <c r="AB508" i="26"/>
  <c r="K508" i="26" s="1"/>
  <c r="AC733" i="26"/>
  <c r="AD497" i="26"/>
  <c r="AD216" i="26"/>
  <c r="J216" i="26" s="1"/>
  <c r="AC537" i="26"/>
  <c r="AB352" i="26"/>
  <c r="K352" i="26" s="1"/>
  <c r="AC604" i="26"/>
  <c r="G604" i="26" s="1"/>
  <c r="AC666" i="26"/>
  <c r="AC475" i="26"/>
  <c r="AB514" i="26"/>
  <c r="K514" i="26" s="1"/>
  <c r="AB394" i="26"/>
  <c r="K394" i="26" s="1"/>
  <c r="AB556" i="26"/>
  <c r="K556" i="26" s="1"/>
  <c r="AD530" i="26"/>
  <c r="J530" i="26" s="1"/>
  <c r="AB597" i="26"/>
  <c r="K597" i="26" s="1"/>
  <c r="AC597" i="26"/>
  <c r="AD221" i="26"/>
  <c r="J221" i="26" s="1"/>
  <c r="AC221" i="26"/>
  <c r="G221" i="26" s="1"/>
  <c r="AL551" i="26"/>
  <c r="J551" i="26" s="1"/>
  <c r="AL482" i="26"/>
  <c r="J482" i="26" s="1"/>
  <c r="AD157" i="26"/>
  <c r="J157" i="26" s="1"/>
  <c r="AM551" i="26"/>
  <c r="M551" i="26" s="1"/>
  <c r="AC662" i="26"/>
  <c r="G662" i="26" s="1"/>
  <c r="AC163" i="26"/>
  <c r="G163" i="26" s="1"/>
  <c r="AC482" i="26"/>
  <c r="AD337" i="26"/>
  <c r="J337" i="26" s="1"/>
  <c r="AK732" i="26"/>
  <c r="G732" i="26" s="1"/>
  <c r="AC489" i="26"/>
  <c r="G489" i="26" s="1"/>
  <c r="AL732" i="26"/>
  <c r="J732" i="26" s="1"/>
  <c r="AD163" i="26"/>
  <c r="J163" i="26" s="1"/>
  <c r="AD195" i="26"/>
  <c r="J195" i="26" s="1"/>
  <c r="AL726" i="26"/>
  <c r="J726" i="26" s="1"/>
  <c r="AB494" i="26"/>
  <c r="K494" i="26" s="1"/>
  <c r="AJ795" i="26"/>
  <c r="N795" i="26" s="1"/>
  <c r="AD475" i="26"/>
  <c r="AJ289" i="26"/>
  <c r="N289" i="26" s="1"/>
  <c r="AL282" i="26"/>
  <c r="J282" i="26" s="1"/>
  <c r="AL707" i="26"/>
  <c r="J707" i="26" s="1"/>
  <c r="AB436" i="26"/>
  <c r="K436" i="26" s="1"/>
  <c r="AC183" i="26"/>
  <c r="G183" i="26" s="1"/>
  <c r="AC497" i="26"/>
  <c r="AL797" i="26"/>
  <c r="J797" i="26" s="1"/>
  <c r="AJ614" i="26"/>
  <c r="N614" i="26" s="1"/>
  <c r="AB333" i="26"/>
  <c r="K333" i="26" s="1"/>
  <c r="AC184" i="26"/>
  <c r="G184" i="26" s="1"/>
  <c r="AM510" i="26"/>
  <c r="M510" i="26" s="1"/>
  <c r="AB501" i="26"/>
  <c r="K501" i="26" s="1"/>
  <c r="AJ275" i="26"/>
  <c r="N275" i="26" s="1"/>
  <c r="AL667" i="26"/>
  <c r="J667" i="26" s="1"/>
  <c r="AM282" i="26"/>
  <c r="M282" i="26" s="1"/>
  <c r="AL29" i="26"/>
  <c r="J29" i="26" s="1"/>
  <c r="AJ402" i="26"/>
  <c r="N402" i="26" s="1"/>
  <c r="AD655" i="26"/>
  <c r="AC193" i="26"/>
  <c r="G193" i="26" s="1"/>
  <c r="AJ349" i="26"/>
  <c r="N349" i="26" s="1"/>
  <c r="AK37" i="26"/>
  <c r="G37" i="26" s="1"/>
  <c r="AM43" i="26"/>
  <c r="M43" i="26" s="1"/>
  <c r="AK275" i="26"/>
  <c r="G275" i="26" s="1"/>
  <c r="AC352" i="26"/>
  <c r="G352" i="26" s="1"/>
  <c r="AJ618" i="26"/>
  <c r="N618" i="26" s="1"/>
  <c r="AK707" i="26"/>
  <c r="G707" i="26" s="1"/>
  <c r="AB655" i="26"/>
  <c r="K655" i="26" s="1"/>
  <c r="AL283" i="26"/>
  <c r="J283" i="26" s="1"/>
  <c r="AM449" i="26"/>
  <c r="M449" i="26" s="1"/>
  <c r="AK510" i="26"/>
  <c r="G510" i="26" s="1"/>
  <c r="AC283" i="26"/>
  <c r="AB441" i="26"/>
  <c r="K441" i="26" s="1"/>
  <c r="AK284" i="26"/>
  <c r="G284" i="26" s="1"/>
  <c r="AK283" i="26"/>
  <c r="G283" i="26" s="1"/>
  <c r="AL675" i="26"/>
  <c r="J675" i="26" s="1"/>
  <c r="AK29" i="26"/>
  <c r="G29" i="26" s="1"/>
  <c r="AD638" i="26"/>
  <c r="J638" i="26" s="1"/>
  <c r="AL44" i="26"/>
  <c r="J44" i="26" s="1"/>
  <c r="AJ726" i="26"/>
  <c r="N726" i="26" s="1"/>
  <c r="AD242" i="26"/>
  <c r="J242" i="26" s="1"/>
  <c r="AB240" i="26"/>
  <c r="K240" i="26" s="1"/>
  <c r="AB288" i="26"/>
  <c r="K288" i="26" s="1"/>
  <c r="AD436" i="26"/>
  <c r="J436" i="26" s="1"/>
  <c r="AM457" i="26"/>
  <c r="M457" i="26" s="1"/>
  <c r="AB37" i="26"/>
  <c r="K37" i="26" s="1"/>
  <c r="AJ672" i="26"/>
  <c r="N672" i="26" s="1"/>
  <c r="AC638" i="26"/>
  <c r="G638" i="26" s="1"/>
  <c r="AC551" i="26"/>
  <c r="AD556" i="26"/>
  <c r="J556" i="26" s="1"/>
  <c r="AM439" i="26"/>
  <c r="M439" i="26" s="1"/>
  <c r="AM28" i="26"/>
  <c r="M28" i="26" s="1"/>
  <c r="AB444" i="26"/>
  <c r="K444" i="26" s="1"/>
  <c r="AL365" i="26"/>
  <c r="J365" i="26" s="1"/>
  <c r="AD772" i="26"/>
  <c r="J772" i="26" s="1"/>
  <c r="AK519" i="26"/>
  <c r="G519" i="26" s="1"/>
  <c r="AC168" i="26"/>
  <c r="G168" i="26" s="1"/>
  <c r="AB829" i="26"/>
  <c r="K829" i="26" s="1"/>
  <c r="AD637" i="26"/>
  <c r="J637" i="26" s="1"/>
  <c r="AD180" i="26"/>
  <c r="J180" i="26" s="1"/>
  <c r="AB320" i="26"/>
  <c r="K320" i="26" s="1"/>
  <c r="AJ520" i="26"/>
  <c r="N520" i="26" s="1"/>
  <c r="AM685" i="26"/>
  <c r="M685" i="26" s="1"/>
  <c r="AC525" i="26"/>
  <c r="G525" i="26" s="1"/>
  <c r="AK649" i="26"/>
  <c r="G649" i="26" s="1"/>
  <c r="AK655" i="26"/>
  <c r="G655" i="26" s="1"/>
  <c r="AK667" i="26"/>
  <c r="G667" i="26" s="1"/>
  <c r="AL547" i="26"/>
  <c r="J547" i="26" s="1"/>
  <c r="AM29" i="26"/>
  <c r="M29" i="26" s="1"/>
  <c r="AK705" i="26"/>
  <c r="G705" i="26" s="1"/>
  <c r="AL394" i="26"/>
  <c r="J394" i="26" s="1"/>
  <c r="AM606" i="26"/>
  <c r="M606" i="26" s="1"/>
  <c r="AC441" i="26"/>
  <c r="G441" i="26" s="1"/>
  <c r="AC37" i="26"/>
  <c r="AJ674" i="26"/>
  <c r="N674" i="26" s="1"/>
  <c r="AM673" i="26"/>
  <c r="M673" i="26" s="1"/>
  <c r="AD674" i="26"/>
  <c r="AK470" i="26"/>
  <c r="G470" i="26" s="1"/>
  <c r="AC630" i="26"/>
  <c r="G630" i="26" s="1"/>
  <c r="AD700" i="26"/>
  <c r="AL730" i="26"/>
  <c r="J730" i="26" s="1"/>
  <c r="AM511" i="26"/>
  <c r="M511" i="26" s="1"/>
  <c r="AM732" i="26"/>
  <c r="M732" i="26" s="1"/>
  <c r="AJ685" i="26"/>
  <c r="N685" i="26" s="1"/>
  <c r="AK497" i="26"/>
  <c r="G497" i="26" s="1"/>
  <c r="AB563" i="26"/>
  <c r="K563" i="26" s="1"/>
  <c r="AJ281" i="26"/>
  <c r="N281" i="26" s="1"/>
  <c r="AB700" i="26"/>
  <c r="K700" i="26" s="1"/>
  <c r="AB674" i="26"/>
  <c r="K674" i="26" s="1"/>
  <c r="AL683" i="26"/>
  <c r="J683" i="26" s="1"/>
  <c r="AK799" i="26"/>
  <c r="G799" i="26" s="1"/>
  <c r="AC217" i="26"/>
  <c r="G217" i="26" s="1"/>
  <c r="AB610" i="26"/>
  <c r="K610" i="26" s="1"/>
  <c r="AB697" i="26"/>
  <c r="K697" i="26" s="1"/>
  <c r="AK617" i="26"/>
  <c r="G617" i="26" s="1"/>
  <c r="AD284" i="26"/>
  <c r="AM683" i="26"/>
  <c r="M683" i="26" s="1"/>
  <c r="AB135" i="26"/>
  <c r="K135" i="26" s="1"/>
  <c r="AL284" i="26"/>
  <c r="J284" i="26" s="1"/>
  <c r="AC513" i="26"/>
  <c r="G513" i="26" s="1"/>
  <c r="AK5" i="26"/>
  <c r="G5" i="26" s="1"/>
  <c r="AK795" i="26"/>
  <c r="G795" i="26" s="1"/>
  <c r="AL506" i="26"/>
  <c r="J506" i="26" s="1"/>
  <c r="AB29" i="26"/>
  <c r="K29" i="26" s="1"/>
  <c r="AM519" i="26"/>
  <c r="M519" i="26" s="1"/>
  <c r="AL649" i="26"/>
  <c r="J649" i="26" s="1"/>
  <c r="AD558" i="26"/>
  <c r="J558" i="26" s="1"/>
  <c r="AC558" i="26"/>
  <c r="G558" i="26" s="1"/>
  <c r="AD183" i="26"/>
  <c r="J183" i="26" s="1"/>
  <c r="AL537" i="26"/>
  <c r="J537" i="26" s="1"/>
  <c r="AK482" i="26"/>
  <c r="G482" i="26" s="1"/>
  <c r="AB284" i="26"/>
  <c r="K284" i="26" s="1"/>
  <c r="AK44" i="26"/>
  <c r="G44" i="26" s="1"/>
  <c r="AM655" i="26"/>
  <c r="M655" i="26" s="1"/>
  <c r="AL563" i="26"/>
  <c r="J563" i="26" s="1"/>
  <c r="AL369" i="26"/>
  <c r="J369" i="26" s="1"/>
  <c r="AL349" i="26"/>
  <c r="J349" i="26" s="1"/>
  <c r="AK703" i="26"/>
  <c r="G703" i="26" s="1"/>
  <c r="AJ510" i="26"/>
  <c r="N510" i="26" s="1"/>
  <c r="AK673" i="26"/>
  <c r="G673" i="26" s="1"/>
  <c r="AD606" i="26"/>
  <c r="AK726" i="26"/>
  <c r="G726" i="26" s="1"/>
  <c r="AJ369" i="26"/>
  <c r="N369" i="26" s="1"/>
  <c r="AK439" i="26"/>
  <c r="G439" i="26" s="1"/>
  <c r="AC444" i="26"/>
  <c r="G444" i="26" s="1"/>
  <c r="AD446" i="26"/>
  <c r="J446" i="26" s="1"/>
  <c r="AM289" i="26"/>
  <c r="M289" i="26" s="1"/>
  <c r="AK511" i="26"/>
  <c r="G511" i="26" s="1"/>
  <c r="AJ703" i="26"/>
  <c r="N703" i="26" s="1"/>
  <c r="AB606" i="26"/>
  <c r="K606" i="26" s="1"/>
  <c r="AB300" i="26"/>
  <c r="K300" i="26" s="1"/>
  <c r="AB449" i="26"/>
  <c r="K449" i="26" s="1"/>
  <c r="AB794" i="26"/>
  <c r="K794" i="26" s="1"/>
  <c r="AD799" i="26"/>
  <c r="AB659" i="26"/>
  <c r="K659" i="26" s="1"/>
  <c r="AD193" i="26"/>
  <c r="J193" i="26" s="1"/>
  <c r="AM349" i="26"/>
  <c r="M349" i="26" s="1"/>
  <c r="AM482" i="26"/>
  <c r="M482" i="26" s="1"/>
  <c r="AD537" i="26"/>
  <c r="AC157" i="26"/>
  <c r="G157" i="26" s="1"/>
  <c r="AJ5" i="26"/>
  <c r="N5" i="26" s="1"/>
  <c r="AK28" i="26"/>
  <c r="G28" i="26" s="1"/>
  <c r="AM506" i="26"/>
  <c r="M506" i="26" s="1"/>
  <c r="AL614" i="26"/>
  <c r="J614" i="26" s="1"/>
  <c r="AL288" i="26"/>
  <c r="J288" i="26" s="1"/>
  <c r="AD333" i="26"/>
  <c r="J333" i="26" s="1"/>
  <c r="AJ653" i="26"/>
  <c r="N653" i="26" s="1"/>
  <c r="AC693" i="26"/>
  <c r="G693" i="26" s="1"/>
  <c r="AM797" i="26"/>
  <c r="M797" i="26" s="1"/>
  <c r="AK702" i="26"/>
  <c r="G702" i="26" s="1"/>
  <c r="AD501" i="26"/>
  <c r="J501" i="26" s="1"/>
  <c r="AK43" i="26"/>
  <c r="G43" i="26" s="1"/>
  <c r="AJ284" i="26"/>
  <c r="N284" i="26" s="1"/>
  <c r="AD622" i="26"/>
  <c r="J622" i="26" s="1"/>
  <c r="AK688" i="26"/>
  <c r="G688" i="26" s="1"/>
  <c r="AM617" i="26"/>
  <c r="M617" i="26" s="1"/>
  <c r="AK563" i="26"/>
  <c r="G563" i="26" s="1"/>
  <c r="AD567" i="26"/>
  <c r="J567" i="26" s="1"/>
  <c r="AC248" i="26"/>
  <c r="G248" i="26" s="1"/>
  <c r="AD566" i="26"/>
  <c r="J566" i="26" s="1"/>
  <c r="AB157" i="26"/>
  <c r="K157" i="26" s="1"/>
  <c r="AC567" i="26"/>
  <c r="G567" i="26" s="1"/>
  <c r="AL28" i="26"/>
  <c r="J28" i="26" s="1"/>
  <c r="AC320" i="26"/>
  <c r="G320" i="26" s="1"/>
  <c r="AJ597" i="26"/>
  <c r="N597" i="26" s="1"/>
  <c r="AJ439" i="26"/>
  <c r="N439" i="26" s="1"/>
  <c r="AK676" i="26"/>
  <c r="G676" i="26" s="1"/>
  <c r="AB685" i="26"/>
  <c r="K685" i="26" s="1"/>
  <c r="AM31" i="26"/>
  <c r="M31" i="26" s="1"/>
  <c r="AD435" i="26"/>
  <c r="AL435" i="26"/>
  <c r="J435" i="26" s="1"/>
  <c r="AB672" i="26"/>
  <c r="K672" i="26" s="1"/>
  <c r="AM421" i="26"/>
  <c r="M421" i="26" s="1"/>
  <c r="AK674" i="26"/>
  <c r="G674" i="26" s="1"/>
  <c r="AB313" i="26"/>
  <c r="K313" i="26" s="1"/>
  <c r="AM435" i="26"/>
  <c r="M435" i="26" s="1"/>
  <c r="AJ43" i="26"/>
  <c r="N43" i="26" s="1"/>
  <c r="AD313" i="26"/>
  <c r="J313" i="26" s="1"/>
  <c r="AC502" i="26"/>
  <c r="G502" i="26" s="1"/>
  <c r="AC707" i="26"/>
  <c r="AD693" i="26"/>
  <c r="J693" i="26" s="1"/>
  <c r="AL363" i="26"/>
  <c r="J363" i="26" s="1"/>
  <c r="AB795" i="26"/>
  <c r="K795" i="26" s="1"/>
  <c r="AM705" i="26"/>
  <c r="M705" i="26" s="1"/>
  <c r="AB512" i="26"/>
  <c r="K512" i="26" s="1"/>
  <c r="AD168" i="26"/>
  <c r="J168" i="26" s="1"/>
  <c r="AM5" i="26"/>
  <c r="M5" i="26" s="1"/>
  <c r="AB195" i="26"/>
  <c r="K195" i="26" s="1"/>
  <c r="AJ475" i="26"/>
  <c r="N475" i="26" s="1"/>
  <c r="AC512" i="26"/>
  <c r="G512" i="26" s="1"/>
  <c r="AD300" i="26"/>
  <c r="J300" i="26" s="1"/>
  <c r="AM281" i="26"/>
  <c r="M281" i="26" s="1"/>
  <c r="AM290" i="26"/>
  <c r="M290" i="26" s="1"/>
  <c r="AD705" i="26"/>
  <c r="AM472" i="26"/>
  <c r="M472" i="26" s="1"/>
  <c r="AL470" i="26"/>
  <c r="J470" i="26" s="1"/>
  <c r="AL645" i="26"/>
  <c r="J645" i="26" s="1"/>
  <c r="AD172" i="26"/>
  <c r="J172" i="26" s="1"/>
  <c r="AB14" i="26"/>
  <c r="K14" i="26" s="1"/>
  <c r="AC659" i="26"/>
  <c r="G659" i="26" s="1"/>
  <c r="AJ676" i="26"/>
  <c r="N676" i="26" s="1"/>
  <c r="AD525" i="26"/>
  <c r="J525" i="26" s="1"/>
  <c r="AL289" i="26"/>
  <c r="J289" i="26" s="1"/>
  <c r="AB686" i="26"/>
  <c r="K686" i="26" s="1"/>
  <c r="AB235" i="26"/>
  <c r="K235" i="26" s="1"/>
  <c r="AK730" i="26"/>
  <c r="G730" i="26" s="1"/>
  <c r="AM619" i="26"/>
  <c r="M619" i="26" s="1"/>
  <c r="AB442" i="26"/>
  <c r="K442" i="26" s="1"/>
  <c r="AJ702" i="26"/>
  <c r="N702" i="26" s="1"/>
  <c r="AJ363" i="26"/>
  <c r="N363" i="26" s="1"/>
  <c r="AB622" i="26"/>
  <c r="K622" i="26" s="1"/>
  <c r="AM324" i="26"/>
  <c r="M324" i="26" s="1"/>
  <c r="AM700" i="26"/>
  <c r="M700" i="26" s="1"/>
  <c r="AL549" i="26"/>
  <c r="J549" i="26" s="1"/>
  <c r="AM660" i="26"/>
  <c r="M660" i="26" s="1"/>
  <c r="AB566" i="26"/>
  <c r="K566" i="26" s="1"/>
  <c r="AJ506" i="26"/>
  <c r="N506" i="26" s="1"/>
  <c r="AJ365" i="26"/>
  <c r="N365" i="26" s="1"/>
  <c r="AK700" i="26"/>
  <c r="G700" i="26" s="1"/>
  <c r="AB447" i="26"/>
  <c r="K447" i="26" s="1"/>
  <c r="AK797" i="26"/>
  <c r="G797" i="26" s="1"/>
  <c r="AD797" i="26"/>
  <c r="AD506" i="26"/>
  <c r="AL510" i="26"/>
  <c r="J510" i="26" s="1"/>
  <c r="AK288" i="26"/>
  <c r="G288" i="26" s="1"/>
  <c r="AM614" i="26"/>
  <c r="M614" i="26" s="1"/>
  <c r="AL281" i="26"/>
  <c r="J281" i="26" s="1"/>
  <c r="AC705" i="26"/>
  <c r="AJ472" i="26"/>
  <c r="N472" i="26" s="1"/>
  <c r="AK645" i="26"/>
  <c r="G645" i="26" s="1"/>
  <c r="AM402" i="26"/>
  <c r="M402" i="26" s="1"/>
  <c r="AK597" i="26"/>
  <c r="G597" i="26" s="1"/>
  <c r="AC706" i="26"/>
  <c r="G706" i="26" s="1"/>
  <c r="AM288" i="26"/>
  <c r="M288" i="26" s="1"/>
  <c r="AK694" i="26"/>
  <c r="G694" i="26" s="1"/>
  <c r="AC447" i="26"/>
  <c r="G447" i="26" s="1"/>
  <c r="AK653" i="26"/>
  <c r="G653" i="26" s="1"/>
  <c r="AC511" i="26"/>
  <c r="AL324" i="26"/>
  <c r="J324" i="26" s="1"/>
  <c r="AJ688" i="26"/>
  <c r="N688" i="26" s="1"/>
  <c r="AB673" i="26"/>
  <c r="K673" i="26" s="1"/>
  <c r="AB358" i="26"/>
  <c r="K358" i="26" s="1"/>
  <c r="AM549" i="26"/>
  <c r="M549" i="26" s="1"/>
  <c r="AB248" i="26"/>
  <c r="K248" i="26" s="1"/>
  <c r="AB216" i="26"/>
  <c r="K216" i="26" s="1"/>
  <c r="AB549" i="26"/>
  <c r="K549" i="26" s="1"/>
  <c r="AC516" i="26"/>
  <c r="AC235" i="26"/>
  <c r="G235" i="26" s="1"/>
  <c r="AK549" i="26"/>
  <c r="G549" i="26" s="1"/>
  <c r="AL674" i="26"/>
  <c r="J674" i="26" s="1"/>
  <c r="AD673" i="26"/>
  <c r="AJ537" i="26"/>
  <c r="N537" i="26" s="1"/>
  <c r="AC506" i="26"/>
  <c r="AB506" i="26"/>
  <c r="K506" i="26" s="1"/>
  <c r="AM285" i="26"/>
  <c r="M285" i="26" s="1"/>
  <c r="AB241" i="26"/>
  <c r="K241" i="26" s="1"/>
  <c r="AL516" i="26"/>
  <c r="J516" i="26" s="1"/>
  <c r="AJ282" i="26"/>
  <c r="N282" i="26" s="1"/>
  <c r="AL673" i="26"/>
  <c r="J673" i="26" s="1"/>
  <c r="AL799" i="26"/>
  <c r="J799" i="26" s="1"/>
  <c r="AB497" i="26"/>
  <c r="K497" i="26" s="1"/>
  <c r="AM666" i="26"/>
  <c r="M666" i="26" s="1"/>
  <c r="AK681" i="26"/>
  <c r="G681" i="26" s="1"/>
  <c r="AB733" i="26"/>
  <c r="K733" i="26" s="1"/>
  <c r="AJ283" i="26"/>
  <c r="N283" i="26" s="1"/>
  <c r="AK685" i="26"/>
  <c r="G685" i="26" s="1"/>
  <c r="AJ31" i="26"/>
  <c r="N31" i="26" s="1"/>
  <c r="AL9" i="26"/>
  <c r="J9" i="26" s="1"/>
  <c r="AK449" i="26"/>
  <c r="G449" i="26" s="1"/>
  <c r="AB172" i="26"/>
  <c r="K172" i="26" s="1"/>
  <c r="AL655" i="26"/>
  <c r="J655" i="26" s="1"/>
  <c r="AD511" i="26"/>
  <c r="AL285" i="26"/>
  <c r="J285" i="26" s="1"/>
  <c r="AL408" i="26"/>
  <c r="J408" i="26" s="1"/>
  <c r="AL497" i="26"/>
  <c r="J497" i="26" s="1"/>
  <c r="AM363" i="26"/>
  <c r="M363" i="26" s="1"/>
  <c r="AD513" i="26"/>
  <c r="J513" i="26" s="1"/>
  <c r="AB562" i="26"/>
  <c r="K562" i="26" s="1"/>
  <c r="AL733" i="26"/>
  <c r="J733" i="26" s="1"/>
  <c r="AL688" i="26"/>
  <c r="J688" i="26" s="1"/>
  <c r="AL31" i="26"/>
  <c r="J31" i="26" s="1"/>
  <c r="AB511" i="26"/>
  <c r="K511" i="26" s="1"/>
  <c r="AK701" i="26"/>
  <c r="G701" i="26" s="1"/>
  <c r="AM369" i="26"/>
  <c r="M369" i="26" s="1"/>
  <c r="AB489" i="26"/>
  <c r="K489" i="26" s="1"/>
  <c r="AC377" i="26"/>
  <c r="G377" i="26" s="1"/>
  <c r="AC676" i="26"/>
  <c r="AM733" i="26"/>
  <c r="M733" i="26" s="1"/>
  <c r="AM537" i="26"/>
  <c r="M537" i="26" s="1"/>
  <c r="AC534" i="26"/>
  <c r="G534" i="26" s="1"/>
  <c r="AM433" i="26"/>
  <c r="M433" i="26" s="1"/>
  <c r="AJ316" i="26"/>
  <c r="N316" i="26" s="1"/>
  <c r="AL494" i="26"/>
  <c r="J494" i="26" s="1"/>
  <c r="AC158" i="26"/>
  <c r="G158" i="26" s="1"/>
  <c r="AL280" i="26"/>
  <c r="J280" i="26" s="1"/>
  <c r="AM283" i="26"/>
  <c r="M283" i="26" s="1"/>
  <c r="AD532" i="26"/>
  <c r="J532" i="26" s="1"/>
  <c r="AJ705" i="26"/>
  <c r="N705" i="26" s="1"/>
  <c r="AC685" i="26"/>
  <c r="AK285" i="26"/>
  <c r="G285" i="26" s="1"/>
  <c r="AM681" i="26"/>
  <c r="M681" i="26" s="1"/>
  <c r="AM649" i="26"/>
  <c r="M649" i="26" s="1"/>
  <c r="AK606" i="26"/>
  <c r="G606" i="26" s="1"/>
  <c r="AJ700" i="26"/>
  <c r="N700" i="26" s="1"/>
  <c r="AJ707" i="26"/>
  <c r="N707" i="26" s="1"/>
  <c r="AC532" i="26"/>
  <c r="G532" i="26" s="1"/>
  <c r="AL701" i="26"/>
  <c r="J701" i="26" s="1"/>
  <c r="AL371" i="26"/>
  <c r="J371" i="26" s="1"/>
  <c r="AJ457" i="26"/>
  <c r="N457" i="26" s="1"/>
  <c r="AM280" i="26"/>
  <c r="M280" i="26" s="1"/>
  <c r="AB217" i="26"/>
  <c r="K217" i="26" s="1"/>
  <c r="AC514" i="26"/>
  <c r="G514" i="26" s="1"/>
  <c r="AD794" i="26"/>
  <c r="J794" i="26" s="1"/>
  <c r="AL472" i="26"/>
  <c r="J472" i="26" s="1"/>
  <c r="AD697" i="26"/>
  <c r="J697" i="26" s="1"/>
  <c r="AC637" i="26"/>
  <c r="G637" i="26" s="1"/>
  <c r="AK433" i="26"/>
  <c r="G433" i="26" s="1"/>
  <c r="AD782" i="26"/>
  <c r="J782" i="26" s="1"/>
  <c r="AC435" i="26"/>
  <c r="AM494" i="26"/>
  <c r="M494" i="26" s="1"/>
  <c r="AD502" i="26"/>
  <c r="J502" i="26" s="1"/>
  <c r="AL606" i="26"/>
  <c r="J606" i="26" s="1"/>
  <c r="AK516" i="26"/>
  <c r="G516" i="26" s="1"/>
  <c r="AK9" i="26"/>
  <c r="G9" i="26" s="1"/>
  <c r="AD135" i="26"/>
  <c r="AD241" i="26"/>
  <c r="J241" i="26" s="1"/>
  <c r="AL681" i="26"/>
  <c r="J681" i="26" s="1"/>
  <c r="AC242" i="26"/>
  <c r="G242" i="26" s="1"/>
  <c r="AJ324" i="26"/>
  <c r="N324" i="26" s="1"/>
  <c r="AB701" i="26"/>
  <c r="K701" i="26" s="1"/>
  <c r="AC795" i="26"/>
  <c r="AL795" i="26"/>
  <c r="J795" i="26" s="1"/>
  <c r="AD489" i="26"/>
  <c r="J489" i="26" s="1"/>
  <c r="AJ449" i="26"/>
  <c r="N449" i="26" s="1"/>
  <c r="AL617" i="26"/>
  <c r="J617" i="26" s="1"/>
  <c r="AM470" i="26"/>
  <c r="M470" i="26" s="1"/>
  <c r="AM799" i="26"/>
  <c r="M799" i="26" s="1"/>
  <c r="AM653" i="26"/>
  <c r="M653" i="26" s="1"/>
  <c r="AC190" i="26"/>
  <c r="G190" i="26" s="1"/>
  <c r="AM371" i="26"/>
  <c r="M371" i="26" s="1"/>
  <c r="AK280" i="26"/>
  <c r="G280" i="26" s="1"/>
  <c r="AM9" i="26"/>
  <c r="M9" i="26" s="1"/>
  <c r="AB621" i="26"/>
  <c r="K621" i="26" s="1"/>
  <c r="AL433" i="26"/>
  <c r="J433" i="26" s="1"/>
  <c r="AB458" i="26"/>
  <c r="K458" i="26" s="1"/>
  <c r="AK457" i="26"/>
  <c r="G457" i="26" s="1"/>
  <c r="AB180" i="26"/>
  <c r="K180" i="26" s="1"/>
  <c r="AJ371" i="26"/>
  <c r="N371" i="26" s="1"/>
  <c r="AD498" i="26"/>
  <c r="J498" i="26" s="1"/>
  <c r="AL5" i="26"/>
  <c r="J5" i="26" s="1"/>
  <c r="AD394" i="26"/>
  <c r="AC701" i="26"/>
  <c r="AL37" i="26"/>
  <c r="J37" i="26" s="1"/>
  <c r="AM730" i="26"/>
  <c r="M730" i="26" s="1"/>
  <c r="AM563" i="26"/>
  <c r="M563" i="26" s="1"/>
  <c r="AL676" i="26"/>
  <c r="J676" i="26" s="1"/>
  <c r="AD642" i="26"/>
  <c r="J642" i="26" s="1"/>
  <c r="AK66" i="26"/>
  <c r="AB384" i="26"/>
  <c r="K384" i="26" s="1"/>
  <c r="AL392" i="26"/>
  <c r="AL276" i="26"/>
  <c r="AB35" i="26"/>
  <c r="K35" i="26" s="1"/>
  <c r="AB798" i="26"/>
  <c r="K798" i="26" s="1"/>
  <c r="AD368" i="26"/>
  <c r="AD35" i="26"/>
  <c r="J35" i="26" s="1"/>
  <c r="AB32" i="26"/>
  <c r="K32" i="26" s="1"/>
  <c r="AD32" i="26"/>
  <c r="J32" i="26" s="1"/>
  <c r="AB482" i="26"/>
  <c r="K482" i="26" s="1"/>
  <c r="AD798" i="26"/>
  <c r="AD482" i="26"/>
  <c r="AB670" i="26"/>
  <c r="K670" i="26" s="1"/>
  <c r="AD670" i="26"/>
  <c r="AD740" i="26"/>
  <c r="J740" i="26" s="1"/>
  <c r="AL492" i="26"/>
  <c r="AD392" i="26"/>
  <c r="AB392" i="26"/>
  <c r="K392" i="26" s="1"/>
  <c r="AD272" i="26"/>
  <c r="J272" i="26" s="1"/>
  <c r="AD553" i="26"/>
  <c r="AC260" i="26"/>
  <c r="AD462" i="26"/>
  <c r="AC372" i="26"/>
  <c r="AB462" i="26"/>
  <c r="K462" i="26" s="1"/>
  <c r="AB260" i="26"/>
  <c r="K260" i="26" s="1"/>
  <c r="AC629" i="26"/>
  <c r="AC633" i="26"/>
  <c r="G633" i="26" s="1"/>
  <c r="AD99" i="26"/>
  <c r="AM366" i="26"/>
  <c r="AD842" i="26"/>
  <c r="AC842" i="26"/>
  <c r="AL842" i="26"/>
  <c r="AD633" i="26"/>
  <c r="J633" i="26" s="1"/>
  <c r="AC102" i="26"/>
  <c r="AD102" i="26"/>
  <c r="AD726" i="26"/>
  <c r="AC364" i="26"/>
  <c r="G364" i="26" s="1"/>
  <c r="AD159" i="26"/>
  <c r="J159" i="26" s="1"/>
  <c r="AD364" i="26"/>
  <c r="J364" i="26" s="1"/>
  <c r="AL362" i="26"/>
  <c r="AB465" i="26"/>
  <c r="K465" i="26" s="1"/>
  <c r="AL194" i="26"/>
  <c r="AC640" i="26"/>
  <c r="AC465" i="26"/>
  <c r="G465" i="26" s="1"/>
  <c r="AD682" i="26"/>
  <c r="J682" i="26" s="1"/>
  <c r="AK755" i="26"/>
  <c r="AM15" i="26"/>
  <c r="AD199" i="26"/>
  <c r="J199" i="26" s="1"/>
  <c r="AD743" i="26"/>
  <c r="AC159" i="26"/>
  <c r="G159" i="26" s="1"/>
  <c r="AC743" i="26"/>
  <c r="AK847" i="26"/>
  <c r="AM384" i="26"/>
  <c r="M384" i="26" s="1"/>
  <c r="AC385" i="26"/>
  <c r="AC334" i="26"/>
  <c r="AM833" i="26"/>
  <c r="AC368" i="26"/>
  <c r="AC669" i="26"/>
  <c r="AC642" i="26"/>
  <c r="G642" i="26" s="1"/>
  <c r="AD130" i="26"/>
  <c r="AC255" i="26"/>
  <c r="AD112" i="26"/>
  <c r="AB372" i="26"/>
  <c r="K372" i="26" s="1"/>
  <c r="AC422" i="26"/>
  <c r="G422" i="26" s="1"/>
  <c r="AD119" i="26"/>
  <c r="AD624" i="26"/>
  <c r="AC130" i="26"/>
  <c r="AC76" i="26"/>
  <c r="AL51" i="26"/>
  <c r="AM397" i="26"/>
  <c r="M397" i="26" s="1"/>
  <c r="AC316" i="26"/>
  <c r="AC739" i="26"/>
  <c r="G739" i="26" s="1"/>
  <c r="AD255" i="26"/>
  <c r="AM627" i="26"/>
  <c r="AK631" i="26"/>
  <c r="AC119" i="26"/>
  <c r="AC466" i="26"/>
  <c r="AB758" i="26"/>
  <c r="K758" i="26" s="1"/>
  <c r="AC732" i="26"/>
  <c r="AD302" i="26"/>
  <c r="AD415" i="26"/>
  <c r="AD732" i="26"/>
  <c r="AC445" i="26"/>
  <c r="AD365" i="26"/>
  <c r="AC365" i="26"/>
  <c r="AB66" i="26"/>
  <c r="K66" i="26" s="1"/>
  <c r="AB431" i="26"/>
  <c r="K431" i="26" s="1"/>
  <c r="AD431" i="26"/>
  <c r="J431" i="26" s="1"/>
  <c r="AD412" i="26"/>
  <c r="J412" i="26" s="1"/>
  <c r="AM60" i="26"/>
  <c r="AB390" i="26"/>
  <c r="K390" i="26" s="1"/>
  <c r="AM74" i="26"/>
  <c r="AB412" i="26"/>
  <c r="K412" i="26" s="1"/>
  <c r="AL60" i="26"/>
  <c r="AM370" i="26"/>
  <c r="AD689" i="26"/>
  <c r="J689" i="26" s="1"/>
  <c r="AD807" i="26"/>
  <c r="AD113" i="26"/>
  <c r="AD390" i="26"/>
  <c r="J390" i="26" s="1"/>
  <c r="AC689" i="26"/>
  <c r="G689" i="26" s="1"/>
  <c r="AB807" i="26"/>
  <c r="K807" i="26" s="1"/>
  <c r="AK401" i="26"/>
  <c r="AC166" i="26"/>
  <c r="AM218" i="26"/>
  <c r="AC413" i="26"/>
  <c r="AC746" i="26"/>
  <c r="AM658" i="26"/>
  <c r="AK218" i="26"/>
  <c r="AJ218" i="26"/>
  <c r="N218" i="26" s="1"/>
  <c r="AC22" i="26"/>
  <c r="AB166" i="26"/>
  <c r="K166" i="26" s="1"/>
  <c r="AJ774" i="26"/>
  <c r="N774" i="26" s="1"/>
  <c r="AD281" i="26"/>
  <c r="AC684" i="26"/>
  <c r="AK18" i="26"/>
  <c r="AB408" i="26"/>
  <c r="K408" i="26" s="1"/>
  <c r="AC415" i="26"/>
  <c r="AL774" i="26"/>
  <c r="AJ851" i="26"/>
  <c r="N851" i="26" s="1"/>
  <c r="AB623" i="26"/>
  <c r="K623" i="26" s="1"/>
  <c r="AC623" i="26"/>
  <c r="AC6" i="26"/>
  <c r="AD85" i="26"/>
  <c r="AK836" i="26"/>
  <c r="AM774" i="26"/>
  <c r="AL445" i="26"/>
  <c r="AK717" i="26"/>
  <c r="AD6" i="26"/>
  <c r="AC602" i="26"/>
  <c r="AD608" i="26"/>
  <c r="J608" i="26" s="1"/>
  <c r="AD408" i="26"/>
  <c r="AM34" i="26"/>
  <c r="AB122" i="26"/>
  <c r="K122" i="26" s="1"/>
  <c r="AC836" i="26"/>
  <c r="AK34" i="26"/>
  <c r="AB602" i="26"/>
  <c r="K602" i="26" s="1"/>
  <c r="AL74" i="26"/>
  <c r="AD328" i="26"/>
  <c r="AB608" i="26"/>
  <c r="K608" i="26" s="1"/>
  <c r="AC328" i="26"/>
  <c r="AB679" i="26"/>
  <c r="K679" i="26" s="1"/>
  <c r="AB165" i="26"/>
  <c r="K165" i="26" s="1"/>
  <c r="AK74" i="26"/>
  <c r="AC781" i="26"/>
  <c r="AD34" i="26"/>
  <c r="J34" i="26" s="1"/>
  <c r="AB413" i="26"/>
  <c r="K413" i="26" s="1"/>
  <c r="AD52" i="26"/>
  <c r="AD354" i="26"/>
  <c r="J354" i="26" s="1"/>
  <c r="AK156" i="26"/>
  <c r="AL34" i="26"/>
  <c r="AB52" i="26"/>
  <c r="K52" i="26" s="1"/>
  <c r="AL851" i="26"/>
  <c r="AC34" i="26"/>
  <c r="G34" i="26" s="1"/>
  <c r="AM717" i="26"/>
  <c r="AB836" i="26"/>
  <c r="K836" i="26" s="1"/>
  <c r="AD629" i="26"/>
  <c r="AC745" i="26"/>
  <c r="AD835" i="26"/>
  <c r="J835" i="26" s="1"/>
  <c r="AD654" i="26"/>
  <c r="AB847" i="26"/>
  <c r="K847" i="26" s="1"/>
  <c r="AB316" i="26"/>
  <c r="K316" i="26" s="1"/>
  <c r="AC847" i="26"/>
  <c r="AC210" i="26"/>
  <c r="G210" i="26" s="1"/>
  <c r="AD210" i="26"/>
  <c r="J210" i="26" s="1"/>
  <c r="AC835" i="26"/>
  <c r="G835" i="26" s="1"/>
  <c r="AK366" i="26"/>
  <c r="AD847" i="26"/>
  <c r="AC199" i="26"/>
  <c r="G199" i="26" s="1"/>
  <c r="AD450" i="26"/>
  <c r="AC654" i="26"/>
  <c r="AB635" i="26"/>
  <c r="K635" i="26" s="1"/>
  <c r="AB422" i="26"/>
  <c r="K422" i="26" s="1"/>
  <c r="AD466" i="26"/>
  <c r="AD348" i="26"/>
  <c r="J348" i="26" s="1"/>
  <c r="AL847" i="26"/>
  <c r="AD745" i="26"/>
  <c r="AD374" i="26"/>
  <c r="AB682" i="26"/>
  <c r="K682" i="26" s="1"/>
  <c r="AK60" i="26"/>
  <c r="AJ492" i="26"/>
  <c r="N492" i="26" s="1"/>
  <c r="AD253" i="26"/>
  <c r="AJ755" i="26"/>
  <c r="N755" i="26" s="1"/>
  <c r="AB227" i="26"/>
  <c r="K227" i="26" s="1"/>
  <c r="AC113" i="26"/>
  <c r="AM718" i="26"/>
  <c r="AC225" i="26"/>
  <c r="AB660" i="26"/>
  <c r="K660" i="26" s="1"/>
  <c r="AD618" i="26"/>
  <c r="AC203" i="26"/>
  <c r="AK669" i="26"/>
  <c r="AL755" i="26"/>
  <c r="AM492" i="26"/>
  <c r="AC374" i="26"/>
  <c r="AM155" i="26"/>
  <c r="AD660" i="26"/>
  <c r="AD126" i="26"/>
  <c r="AB203" i="26"/>
  <c r="K203" i="26" s="1"/>
  <c r="AK385" i="26"/>
  <c r="AL15" i="26"/>
  <c r="AC348" i="26"/>
  <c r="G348" i="26" s="1"/>
  <c r="AK384" i="26"/>
  <c r="G384" i="26" s="1"/>
  <c r="AC748" i="26"/>
  <c r="AK155" i="26"/>
  <c r="AC253" i="26"/>
  <c r="AD227" i="26"/>
  <c r="AB618" i="26"/>
  <c r="K618" i="26" s="1"/>
  <c r="AL739" i="26"/>
  <c r="AD669" i="26"/>
  <c r="AD739" i="26"/>
  <c r="J739" i="26" s="1"/>
  <c r="AB640" i="26"/>
  <c r="K640" i="26" s="1"/>
  <c r="AB740" i="26"/>
  <c r="K740" i="26" s="1"/>
  <c r="AD384" i="26"/>
  <c r="AB76" i="26"/>
  <c r="K76" i="26" s="1"/>
  <c r="AB194" i="26"/>
  <c r="K194" i="26" s="1"/>
  <c r="AB619" i="26"/>
  <c r="K619" i="26" s="1"/>
  <c r="AM385" i="26"/>
  <c r="AM753" i="26"/>
  <c r="AC194" i="26"/>
  <c r="G194" i="26" s="1"/>
  <c r="AC96" i="26"/>
  <c r="AD291" i="26"/>
  <c r="AK194" i="26"/>
  <c r="AM202" i="26"/>
  <c r="AC93" i="26"/>
  <c r="AD683" i="26"/>
  <c r="AB334" i="26"/>
  <c r="K334" i="26" s="1"/>
  <c r="AC399" i="26"/>
  <c r="G399" i="26" s="1"/>
  <c r="AB385" i="26"/>
  <c r="K385" i="26" s="1"/>
  <c r="AK851" i="26"/>
  <c r="AL388" i="26"/>
  <c r="AK383" i="26"/>
  <c r="AB75" i="26"/>
  <c r="K75" i="26" s="1"/>
  <c r="AD385" i="26"/>
  <c r="AM194" i="26"/>
  <c r="AD725" i="26"/>
  <c r="AM167" i="26"/>
  <c r="AB96" i="26"/>
  <c r="K96" i="26" s="1"/>
  <c r="AD186" i="26"/>
  <c r="AK368" i="26"/>
  <c r="AD22" i="26"/>
  <c r="AC291" i="26"/>
  <c r="AK760" i="26"/>
  <c r="AL366" i="26"/>
  <c r="AD645" i="26"/>
  <c r="AK69" i="26"/>
  <c r="AB684" i="26"/>
  <c r="K684" i="26" s="1"/>
  <c r="AK479" i="26"/>
  <c r="AC167" i="26"/>
  <c r="G167" i="26" s="1"/>
  <c r="AB237" i="26"/>
  <c r="K237" i="26" s="1"/>
  <c r="AC398" i="26"/>
  <c r="AD220" i="26"/>
  <c r="J220" i="26" s="1"/>
  <c r="AK823" i="26"/>
  <c r="AL105" i="26"/>
  <c r="AB126" i="26"/>
  <c r="K126" i="26" s="1"/>
  <c r="AB396" i="26"/>
  <c r="K396" i="26" s="1"/>
  <c r="AL355" i="26"/>
  <c r="AB773" i="26"/>
  <c r="K773" i="26" s="1"/>
  <c r="AC451" i="26"/>
  <c r="AC396" i="26"/>
  <c r="G396" i="26" s="1"/>
  <c r="AC75" i="26"/>
  <c r="AL156" i="26"/>
  <c r="AD231" i="26"/>
  <c r="AL370" i="26"/>
  <c r="AD451" i="26"/>
  <c r="AB628" i="26"/>
  <c r="K628" i="26" s="1"/>
  <c r="AB409" i="26"/>
  <c r="K409" i="26" s="1"/>
  <c r="AM395" i="26"/>
  <c r="AB395" i="26"/>
  <c r="K395" i="26" s="1"/>
  <c r="AD156" i="26"/>
  <c r="J156" i="26" s="1"/>
  <c r="AL69" i="26"/>
  <c r="AB769" i="26"/>
  <c r="K769" i="26" s="1"/>
  <c r="AD395" i="26"/>
  <c r="J395" i="26" s="1"/>
  <c r="AC769" i="26"/>
  <c r="G769" i="26" s="1"/>
  <c r="AC823" i="26"/>
  <c r="AK331" i="26"/>
  <c r="AC409" i="26"/>
  <c r="G409" i="26" s="1"/>
  <c r="AC787" i="26"/>
  <c r="AD521" i="26"/>
  <c r="AM488" i="26"/>
  <c r="AD222" i="26"/>
  <c r="AM69" i="26"/>
  <c r="AC635" i="26"/>
  <c r="G635" i="26" s="1"/>
  <c r="AD781" i="26"/>
  <c r="AD542" i="26"/>
  <c r="AB445" i="26"/>
  <c r="K445" i="26" s="1"/>
  <c r="AC331" i="26"/>
  <c r="G331" i="26" s="1"/>
  <c r="AL479" i="26"/>
  <c r="AC370" i="26"/>
  <c r="AC209" i="26"/>
  <c r="AC112" i="26"/>
  <c r="AB196" i="26"/>
  <c r="K196" i="26" s="1"/>
  <c r="AM362" i="26"/>
  <c r="AM762" i="26"/>
  <c r="AC196" i="26"/>
  <c r="AC692" i="26"/>
  <c r="G692" i="26" s="1"/>
  <c r="AL368" i="26"/>
  <c r="AC231" i="26"/>
  <c r="AD470" i="26"/>
  <c r="AK370" i="26"/>
  <c r="AC156" i="26"/>
  <c r="G156" i="26" s="1"/>
  <c r="AC822" i="26"/>
  <c r="AK343" i="26"/>
  <c r="AD331" i="26"/>
  <c r="J331" i="26" s="1"/>
  <c r="AK380" i="26"/>
  <c r="AD860" i="26"/>
  <c r="AB125" i="26"/>
  <c r="K125" i="26" s="1"/>
  <c r="AD202" i="26"/>
  <c r="AB19" i="26"/>
  <c r="K19" i="26" s="1"/>
  <c r="AC802" i="26"/>
  <c r="AL66" i="26"/>
  <c r="AB206" i="26"/>
  <c r="K206" i="26" s="1"/>
  <c r="AC820" i="26"/>
  <c r="AK206" i="26"/>
  <c r="AD175" i="26"/>
  <c r="J175" i="26" s="1"/>
  <c r="AK658" i="26"/>
  <c r="AD80" i="26"/>
  <c r="AC493" i="26"/>
  <c r="AL802" i="26"/>
  <c r="AL302" i="26"/>
  <c r="AD378" i="26"/>
  <c r="J378" i="26" s="1"/>
  <c r="AC683" i="26"/>
  <c r="AK400" i="26"/>
  <c r="AC206" i="26"/>
  <c r="G206" i="26" s="1"/>
  <c r="AL836" i="26"/>
  <c r="AK493" i="26"/>
  <c r="AK355" i="26"/>
  <c r="AM355" i="26"/>
  <c r="AC384" i="26"/>
  <c r="AJ397" i="26"/>
  <c r="N397" i="26" s="1"/>
  <c r="AJ355" i="26"/>
  <c r="N355" i="26" s="1"/>
  <c r="AL658" i="26"/>
  <c r="AC297" i="26"/>
  <c r="AD836" i="26"/>
  <c r="AD233" i="26"/>
  <c r="AD237" i="26"/>
  <c r="J237" i="26" s="1"/>
  <c r="AD213" i="26"/>
  <c r="J213" i="26" s="1"/>
  <c r="AK272" i="26"/>
  <c r="AB272" i="26"/>
  <c r="K272" i="26" s="1"/>
  <c r="AK276" i="26"/>
  <c r="AC125" i="26"/>
  <c r="AM479" i="26"/>
  <c r="AD128" i="26"/>
  <c r="AC860" i="26"/>
  <c r="AK202" i="26"/>
  <c r="AL166" i="26"/>
  <c r="AK51" i="26"/>
  <c r="AL397" i="26"/>
  <c r="J397" i="26" s="1"/>
  <c r="AD648" i="26"/>
  <c r="AK718" i="26"/>
  <c r="AL17" i="26"/>
  <c r="AC213" i="26"/>
  <c r="G213" i="26" s="1"/>
  <c r="AD362" i="26"/>
  <c r="AM302" i="26"/>
  <c r="AM276" i="26"/>
  <c r="AM51" i="26"/>
  <c r="AD155" i="26"/>
  <c r="J155" i="26" s="1"/>
  <c r="AM213" i="26"/>
  <c r="AK362" i="26"/>
  <c r="AC57" i="26"/>
  <c r="AD820" i="26"/>
  <c r="AC354" i="26"/>
  <c r="G354" i="26" s="1"/>
  <c r="AC90" i="26"/>
  <c r="AC85" i="26"/>
  <c r="AM368" i="26"/>
  <c r="AM17" i="26"/>
  <c r="AK302" i="26"/>
  <c r="AC521" i="26"/>
  <c r="AC302" i="26"/>
  <c r="AD297" i="26"/>
  <c r="AJ380" i="26"/>
  <c r="N380" i="26" s="1"/>
  <c r="AB724" i="26"/>
  <c r="K724" i="26" s="1"/>
  <c r="AD17" i="26"/>
  <c r="AB233" i="26"/>
  <c r="K233" i="26" s="1"/>
  <c r="AK277" i="26"/>
  <c r="AC202" i="26"/>
  <c r="AB450" i="26"/>
  <c r="K450" i="26" s="1"/>
  <c r="AC80" i="26"/>
  <c r="AD170" i="26"/>
  <c r="AL718" i="26"/>
  <c r="AD787" i="26"/>
  <c r="AD478" i="26"/>
  <c r="J478" i="26" s="1"/>
  <c r="AB362" i="26"/>
  <c r="K362" i="26" s="1"/>
  <c r="AB201" i="26"/>
  <c r="K201" i="26" s="1"/>
  <c r="AC165" i="26"/>
  <c r="G165" i="26" s="1"/>
  <c r="AC204" i="26"/>
  <c r="AD764" i="26"/>
  <c r="AC472" i="26"/>
  <c r="AC837" i="26"/>
  <c r="AC99" i="26"/>
  <c r="AD349" i="26"/>
  <c r="AB349" i="26"/>
  <c r="K349" i="26" s="1"/>
  <c r="AK204" i="26"/>
  <c r="AB204" i="26"/>
  <c r="K204" i="26" s="1"/>
  <c r="AD388" i="26"/>
  <c r="AB388" i="26"/>
  <c r="K388" i="26" s="1"/>
  <c r="AD212" i="26"/>
  <c r="J212" i="26" s="1"/>
  <c r="AB212" i="26"/>
  <c r="K212" i="26" s="1"/>
  <c r="AL443" i="26"/>
  <c r="AC724" i="26"/>
  <c r="AK381" i="26"/>
  <c r="AD383" i="26"/>
  <c r="AK388" i="26"/>
  <c r="AC388" i="26"/>
  <c r="AM57" i="26"/>
  <c r="AB837" i="26"/>
  <c r="K837" i="26" s="1"/>
  <c r="AJ343" i="26"/>
  <c r="N343" i="26" s="1"/>
  <c r="AL493" i="26"/>
  <c r="AC717" i="26"/>
  <c r="G717" i="26" s="1"/>
  <c r="AD343" i="26"/>
  <c r="J343" i="26" s="1"/>
  <c r="AB228" i="26"/>
  <c r="K228" i="26" s="1"/>
  <c r="AC362" i="26"/>
  <c r="AD286" i="26"/>
  <c r="AB383" i="26"/>
  <c r="K383" i="26" s="1"/>
  <c r="AL383" i="26"/>
  <c r="AK627" i="26"/>
  <c r="AM388" i="26"/>
  <c r="AL734" i="26"/>
  <c r="AC542" i="26"/>
  <c r="AL343" i="26"/>
  <c r="AD69" i="26"/>
  <c r="AC281" i="26"/>
  <c r="AL717" i="26"/>
  <c r="AJ445" i="26"/>
  <c r="N445" i="26" s="1"/>
  <c r="AC461" i="26"/>
  <c r="G461" i="26" s="1"/>
  <c r="AM383" i="26"/>
  <c r="AL627" i="26"/>
  <c r="AC201" i="26"/>
  <c r="G201" i="26" s="1"/>
  <c r="AD763" i="26"/>
  <c r="AL396" i="26"/>
  <c r="AM837" i="26"/>
  <c r="AC69" i="26"/>
  <c r="AC363" i="26"/>
  <c r="AC803" i="26"/>
  <c r="AD188" i="26"/>
  <c r="J188" i="26" s="1"/>
  <c r="AM156" i="26"/>
  <c r="AD661" i="26"/>
  <c r="AB609" i="26"/>
  <c r="K609" i="26" s="1"/>
  <c r="AC648" i="26"/>
  <c r="AB486" i="26"/>
  <c r="K486" i="26" s="1"/>
  <c r="AD717" i="26"/>
  <c r="J717" i="26" s="1"/>
  <c r="AB648" i="26"/>
  <c r="K648" i="26" s="1"/>
  <c r="AC188" i="26"/>
  <c r="G188" i="26" s="1"/>
  <c r="AD692" i="26"/>
  <c r="J692" i="26" s="1"/>
  <c r="AB306" i="26"/>
  <c r="K306" i="26" s="1"/>
  <c r="AC305" i="26"/>
  <c r="G305" i="26" s="1"/>
  <c r="AM400" i="26"/>
  <c r="AM346" i="26"/>
  <c r="AK105" i="26"/>
  <c r="AC726" i="26"/>
  <c r="AC478" i="26"/>
  <c r="G478" i="26" s="1"/>
  <c r="AK488" i="26"/>
  <c r="AC486" i="26"/>
  <c r="AB155" i="26"/>
  <c r="K155" i="26" s="1"/>
  <c r="AL155" i="26"/>
  <c r="AJ443" i="26"/>
  <c r="N443" i="26" s="1"/>
  <c r="AB109" i="26"/>
  <c r="K109" i="26" s="1"/>
  <c r="AC381" i="26"/>
  <c r="AL204" i="26"/>
  <c r="AL220" i="26"/>
  <c r="AL837" i="26"/>
  <c r="AC343" i="26"/>
  <c r="G343" i="26" s="1"/>
  <c r="AB472" i="26"/>
  <c r="K472" i="26" s="1"/>
  <c r="AD269" i="26"/>
  <c r="AD332" i="26"/>
  <c r="J332" i="26" s="1"/>
  <c r="AC758" i="26"/>
  <c r="AC220" i="26"/>
  <c r="G220" i="26" s="1"/>
  <c r="AM204" i="26"/>
  <c r="AK762" i="26"/>
  <c r="AJ401" i="26"/>
  <c r="N401" i="26" s="1"/>
  <c r="AL346" i="26"/>
  <c r="AM343" i="26"/>
  <c r="AC186" i="26"/>
  <c r="AJ45" i="26"/>
  <c r="N45" i="26" s="1"/>
  <c r="AD121" i="26"/>
  <c r="AM771" i="26"/>
  <c r="AM93" i="26"/>
  <c r="AD447" i="26"/>
  <c r="J447" i="26" s="1"/>
  <c r="AC819" i="26"/>
  <c r="AJ403" i="26"/>
  <c r="N403" i="26" s="1"/>
  <c r="AB821" i="26"/>
  <c r="K821" i="26" s="1"/>
  <c r="AB97" i="26"/>
  <c r="K97" i="26" s="1"/>
  <c r="AL20" i="26"/>
  <c r="AM544" i="26"/>
  <c r="AC805" i="26"/>
  <c r="AL344" i="26"/>
  <c r="AB86" i="26"/>
  <c r="K86" i="26" s="1"/>
  <c r="AD176" i="26"/>
  <c r="AB219" i="26"/>
  <c r="K219" i="26" s="1"/>
  <c r="AC407" i="26"/>
  <c r="G407" i="26" s="1"/>
  <c r="AC215" i="26"/>
  <c r="G215" i="26" s="1"/>
  <c r="AM628" i="26"/>
  <c r="AM694" i="26"/>
  <c r="M694" i="26" s="1"/>
  <c r="AB708" i="26"/>
  <c r="K708" i="26" s="1"/>
  <c r="AC50" i="26"/>
  <c r="AJ447" i="26"/>
  <c r="N447" i="26" s="1"/>
  <c r="AL475" i="26"/>
  <c r="J475" i="26" s="1"/>
  <c r="AB164" i="26"/>
  <c r="K164" i="26" s="1"/>
  <c r="AD427" i="26"/>
  <c r="AL112" i="26"/>
  <c r="AM180" i="26"/>
  <c r="AB765" i="26"/>
  <c r="K765" i="26" s="1"/>
  <c r="AB796" i="26"/>
  <c r="K796" i="26" s="1"/>
  <c r="AL735" i="26"/>
  <c r="AM405" i="26"/>
  <c r="AL245" i="26"/>
  <c r="AD187" i="26"/>
  <c r="AD97" i="26"/>
  <c r="AJ226" i="26"/>
  <c r="N226" i="26" s="1"/>
  <c r="AD225" i="26"/>
  <c r="AD666" i="26"/>
  <c r="AD18" i="26"/>
  <c r="AC480" i="26"/>
  <c r="AB473" i="26"/>
  <c r="K473" i="26" s="1"/>
  <c r="AL327" i="26"/>
  <c r="AC505" i="26"/>
  <c r="AM686" i="26"/>
  <c r="AD301" i="26"/>
  <c r="AJ747" i="26"/>
  <c r="N747" i="26" s="1"/>
  <c r="AC29" i="26"/>
  <c r="AD110" i="26"/>
  <c r="AM646" i="26"/>
  <c r="AC490" i="26"/>
  <c r="G490" i="26" s="1"/>
  <c r="AC18" i="26"/>
  <c r="AK686" i="26"/>
  <c r="AC539" i="26"/>
  <c r="G539" i="26" s="1"/>
  <c r="AM701" i="26"/>
  <c r="M701" i="26" s="1"/>
  <c r="AM406" i="26"/>
  <c r="M406" i="26" s="1"/>
  <c r="AB215" i="26"/>
  <c r="K215" i="26" s="1"/>
  <c r="AC599" i="26"/>
  <c r="AM706" i="26"/>
  <c r="AD448" i="26"/>
  <c r="AC611" i="26"/>
  <c r="AJ112" i="26"/>
  <c r="N112" i="26" s="1"/>
  <c r="AB54" i="26"/>
  <c r="K54" i="26" s="1"/>
  <c r="AB802" i="26"/>
  <c r="K802" i="26" s="1"/>
  <c r="AL97" i="26"/>
  <c r="AM100" i="26"/>
  <c r="AD651" i="26"/>
  <c r="AC796" i="26"/>
  <c r="AB315" i="26"/>
  <c r="K315" i="26" s="1"/>
  <c r="AD322" i="26"/>
  <c r="AK402" i="26"/>
  <c r="G402" i="26" s="1"/>
  <c r="AC321" i="26"/>
  <c r="G321" i="26" s="1"/>
  <c r="AC79" i="26"/>
  <c r="AD14" i="26"/>
  <c r="AJ751" i="26"/>
  <c r="N751" i="26" s="1"/>
  <c r="AL544" i="26"/>
  <c r="AC782" i="26"/>
  <c r="G782" i="26" s="1"/>
  <c r="AD266" i="26"/>
  <c r="AB4" i="26"/>
  <c r="K4" i="26" s="1"/>
  <c r="AB815" i="26"/>
  <c r="K815" i="26" s="1"/>
  <c r="AD505" i="26"/>
  <c r="AD303" i="26"/>
  <c r="AL110" i="26"/>
  <c r="AK608" i="26"/>
  <c r="AB611" i="26"/>
  <c r="K611" i="26" s="1"/>
  <c r="AL226" i="26"/>
  <c r="AK831" i="26"/>
  <c r="AD480" i="26"/>
  <c r="AB539" i="26"/>
  <c r="K539" i="26" s="1"/>
  <c r="AC624" i="26"/>
  <c r="AC765" i="26"/>
  <c r="AJ344" i="26"/>
  <c r="N344" i="26" s="1"/>
  <c r="AB744" i="26"/>
  <c r="K744" i="26" s="1"/>
  <c r="AC639" i="26"/>
  <c r="AL747" i="26"/>
  <c r="AB81" i="26"/>
  <c r="K81" i="26" s="1"/>
  <c r="AL81" i="26"/>
  <c r="AD36" i="26"/>
  <c r="J36" i="26" s="1"/>
  <c r="AC36" i="26"/>
  <c r="G36" i="26" s="1"/>
  <c r="AK706" i="26"/>
  <c r="AK625" i="26"/>
  <c r="AC625" i="26"/>
  <c r="G625" i="26" s="1"/>
  <c r="AB639" i="26"/>
  <c r="K639" i="26" s="1"/>
  <c r="AJ100" i="26"/>
  <c r="N100" i="26" s="1"/>
  <c r="AD309" i="26"/>
  <c r="AB421" i="26"/>
  <c r="K421" i="26" s="1"/>
  <c r="AC391" i="26"/>
  <c r="G391" i="26" s="1"/>
  <c r="AL14" i="26"/>
  <c r="J14" i="26" s="1"/>
  <c r="AC426" i="26"/>
  <c r="AB730" i="26"/>
  <c r="K730" i="26" s="1"/>
  <c r="AL448" i="26"/>
  <c r="AC340" i="26"/>
  <c r="G340" i="26" s="1"/>
  <c r="AJ265" i="26"/>
  <c r="N265" i="26" s="1"/>
  <c r="AJ180" i="26"/>
  <c r="N180" i="26" s="1"/>
  <c r="AJ424" i="26"/>
  <c r="N424" i="26" s="1"/>
  <c r="AD70" i="26"/>
  <c r="AM344" i="26"/>
  <c r="AC730" i="26"/>
  <c r="AB667" i="26"/>
  <c r="K667" i="26" s="1"/>
  <c r="AD667" i="26"/>
  <c r="AD4" i="26"/>
  <c r="AM440" i="26"/>
  <c r="AL771" i="26"/>
  <c r="AC379" i="26"/>
  <c r="G379" i="26" s="1"/>
  <c r="AJ694" i="26"/>
  <c r="N694" i="26" s="1"/>
  <c r="AL287" i="26"/>
  <c r="AD485" i="26"/>
  <c r="AL618" i="26"/>
  <c r="J618" i="26" s="1"/>
  <c r="AC452" i="26"/>
  <c r="AM451" i="26"/>
  <c r="AM796" i="26"/>
  <c r="AL403" i="26"/>
  <c r="AJ54" i="26"/>
  <c r="N54" i="26" s="1"/>
  <c r="AM490" i="26"/>
  <c r="AD315" i="26"/>
  <c r="AC211" i="26"/>
  <c r="G211" i="26" s="1"/>
  <c r="AJ748" i="26"/>
  <c r="N748" i="26" s="1"/>
  <c r="AD340" i="26"/>
  <c r="J340" i="26" s="1"/>
  <c r="AM45" i="26"/>
  <c r="AK120" i="26"/>
  <c r="AL254" i="26"/>
  <c r="AD522" i="26"/>
  <c r="AB496" i="26"/>
  <c r="K496" i="26" s="1"/>
  <c r="AD496" i="26"/>
  <c r="AL496" i="26"/>
  <c r="AD421" i="26"/>
  <c r="AL399" i="26"/>
  <c r="AM394" i="26"/>
  <c r="M394" i="26" s="1"/>
  <c r="AL621" i="26"/>
  <c r="AC16" i="26"/>
  <c r="G16" i="26" s="1"/>
  <c r="AB16" i="26"/>
  <c r="K16" i="26" s="1"/>
  <c r="AB101" i="26"/>
  <c r="K101" i="26" s="1"/>
  <c r="AB70" i="26"/>
  <c r="K70" i="26" s="1"/>
  <c r="AC41" i="26"/>
  <c r="AC187" i="26"/>
  <c r="AC617" i="26"/>
  <c r="AK394" i="26"/>
  <c r="G394" i="26" s="1"/>
  <c r="AK668" i="26"/>
  <c r="AL265" i="26"/>
  <c r="AD324" i="26"/>
  <c r="AD404" i="26"/>
  <c r="AD86" i="26"/>
  <c r="AK406" i="26"/>
  <c r="G406" i="26" s="1"/>
  <c r="AL523" i="26"/>
  <c r="AK424" i="26"/>
  <c r="AD476" i="26"/>
  <c r="AD744" i="26"/>
  <c r="AL424" i="26"/>
  <c r="AK618" i="26"/>
  <c r="G618" i="26" s="1"/>
  <c r="AC619" i="26"/>
  <c r="AC324" i="26"/>
  <c r="AJ170" i="26"/>
  <c r="N170" i="26" s="1"/>
  <c r="AK170" i="26"/>
  <c r="AC59" i="26"/>
  <c r="AL490" i="26"/>
  <c r="AC315" i="26"/>
  <c r="AK550" i="26"/>
  <c r="G550" i="26" s="1"/>
  <c r="AJ550" i="26"/>
  <c r="N550" i="26" s="1"/>
  <c r="AL550" i="26"/>
  <c r="J550" i="26" s="1"/>
  <c r="AC110" i="26"/>
  <c r="AB110" i="26"/>
  <c r="K110" i="26" s="1"/>
  <c r="AB706" i="26"/>
  <c r="K706" i="26" s="1"/>
  <c r="AC650" i="26"/>
  <c r="AK182" i="26"/>
  <c r="AM182" i="26"/>
  <c r="AB474" i="26"/>
  <c r="K474" i="26" s="1"/>
  <c r="AL474" i="26"/>
  <c r="AK315" i="26"/>
  <c r="AC101" i="26"/>
  <c r="AL187" i="26"/>
  <c r="AB617" i="26"/>
  <c r="K617" i="26" s="1"/>
  <c r="AC219" i="26"/>
  <c r="G219" i="26" s="1"/>
  <c r="AB36" i="26"/>
  <c r="K36" i="26" s="1"/>
  <c r="AB604" i="26"/>
  <c r="K604" i="26" s="1"/>
  <c r="AD515" i="26"/>
  <c r="AD473" i="26"/>
  <c r="AB24" i="26"/>
  <c r="K24" i="26" s="1"/>
  <c r="AC24" i="26"/>
  <c r="G24" i="26" s="1"/>
  <c r="AD24" i="26"/>
  <c r="J24" i="26" s="1"/>
  <c r="AK291" i="26"/>
  <c r="G291" i="26" s="1"/>
  <c r="AJ523" i="26"/>
  <c r="N523" i="26" s="1"/>
  <c r="AC303" i="26"/>
  <c r="AK475" i="26"/>
  <c r="G475" i="26" s="1"/>
  <c r="AL744" i="26"/>
  <c r="AM448" i="26"/>
  <c r="AK448" i="26"/>
  <c r="AD244" i="26"/>
  <c r="AC420" i="26"/>
  <c r="G420" i="26" s="1"/>
  <c r="AK290" i="26"/>
  <c r="G290" i="26" s="1"/>
  <c r="AC314" i="26"/>
  <c r="AM315" i="26"/>
  <c r="AM142" i="26"/>
  <c r="AK490" i="26"/>
  <c r="AL651" i="26"/>
  <c r="AM652" i="26"/>
  <c r="M652" i="26" s="1"/>
  <c r="AD543" i="26"/>
  <c r="J543" i="26" s="1"/>
  <c r="AJ652" i="26"/>
  <c r="N652" i="26" s="1"/>
  <c r="AK143" i="26"/>
  <c r="AB187" i="26"/>
  <c r="K187" i="26" s="1"/>
  <c r="AD142" i="26"/>
  <c r="AM748" i="26"/>
  <c r="AM187" i="26"/>
  <c r="AC658" i="26"/>
  <c r="G658" i="26" s="1"/>
  <c r="AL406" i="26"/>
  <c r="J406" i="26" s="1"/>
  <c r="AC667" i="26"/>
  <c r="AB809" i="26"/>
  <c r="K809" i="26" s="1"/>
  <c r="AK421" i="26"/>
  <c r="G421" i="26" s="1"/>
  <c r="AD138" i="26"/>
  <c r="AK254" i="26"/>
  <c r="AD247" i="26"/>
  <c r="J247" i="26" s="1"/>
  <c r="AC421" i="26"/>
  <c r="AJ558" i="26"/>
  <c r="N558" i="26" s="1"/>
  <c r="AB321" i="26"/>
  <c r="K321" i="26" s="1"/>
  <c r="AM546" i="26"/>
  <c r="AK432" i="26"/>
  <c r="AJ291" i="26"/>
  <c r="N291" i="26" s="1"/>
  <c r="AJ633" i="26"/>
  <c r="N633" i="26" s="1"/>
  <c r="AB811" i="26"/>
  <c r="K811" i="26" s="1"/>
  <c r="AM747" i="26"/>
  <c r="AJ608" i="26"/>
  <c r="N608" i="26" s="1"/>
  <c r="AB480" i="26"/>
  <c r="K480" i="26" s="1"/>
  <c r="AB254" i="26"/>
  <c r="K254" i="26" s="1"/>
  <c r="AL290" i="26"/>
  <c r="J290" i="26" s="1"/>
  <c r="AC610" i="26"/>
  <c r="G610" i="26" s="1"/>
  <c r="AD676" i="26"/>
  <c r="AM54" i="26"/>
  <c r="AM403" i="26"/>
  <c r="AD51" i="26"/>
  <c r="AM805" i="26"/>
  <c r="AL652" i="26"/>
  <c r="J652" i="26" s="1"/>
  <c r="AC543" i="26"/>
  <c r="G543" i="26" s="1"/>
  <c r="AD551" i="26"/>
  <c r="AC170" i="26"/>
  <c r="AL170" i="26"/>
  <c r="AJ143" i="26"/>
  <c r="N143" i="26" s="1"/>
  <c r="AB142" i="26"/>
  <c r="K142" i="26" s="1"/>
  <c r="AJ174" i="26"/>
  <c r="N174" i="26" s="1"/>
  <c r="AK748" i="26"/>
  <c r="AD190" i="26"/>
  <c r="J190" i="26" s="1"/>
  <c r="AC433" i="26"/>
  <c r="AL120" i="26"/>
  <c r="AB407" i="26"/>
  <c r="K407" i="26" s="1"/>
  <c r="AC138" i="26"/>
  <c r="AC523" i="26"/>
  <c r="AK93" i="26"/>
  <c r="AD425" i="26"/>
  <c r="AB356" i="26"/>
  <c r="K356" i="26" s="1"/>
  <c r="AB534" i="26"/>
  <c r="K534" i="26" s="1"/>
  <c r="AJ421" i="26"/>
  <c r="N421" i="26" s="1"/>
  <c r="AK837" i="26"/>
  <c r="AK426" i="26"/>
  <c r="AL646" i="26"/>
  <c r="AK20" i="26"/>
  <c r="AM447" i="26"/>
  <c r="AC5" i="26"/>
  <c r="AC464" i="26"/>
  <c r="AJ625" i="26"/>
  <c r="N625" i="26" s="1"/>
  <c r="AC114" i="26"/>
  <c r="AB314" i="26"/>
  <c r="K314" i="26" s="1"/>
  <c r="AM633" i="26"/>
  <c r="AM639" i="26"/>
  <c r="M639" i="26" s="1"/>
  <c r="AD490" i="26"/>
  <c r="J490" i="26" s="1"/>
  <c r="AK805" i="26"/>
  <c r="AM20" i="26"/>
  <c r="AL16" i="26"/>
  <c r="AC121" i="26"/>
  <c r="AM120" i="26"/>
  <c r="AL668" i="26"/>
  <c r="AM432" i="26"/>
  <c r="AK735" i="26"/>
  <c r="AL796" i="26"/>
  <c r="AK558" i="26"/>
  <c r="AB551" i="26"/>
  <c r="K551" i="26" s="1"/>
  <c r="AK551" i="26"/>
  <c r="G551" i="26" s="1"/>
  <c r="AB59" i="26"/>
  <c r="K59" i="26" s="1"/>
  <c r="AD809" i="26"/>
  <c r="AK750" i="26"/>
  <c r="AB650" i="26"/>
  <c r="K650" i="26" s="1"/>
  <c r="AC522" i="26"/>
  <c r="AB476" i="26"/>
  <c r="K476" i="26" s="1"/>
  <c r="AM97" i="26"/>
  <c r="AD464" i="26"/>
  <c r="AL480" i="26"/>
  <c r="AD808" i="26"/>
  <c r="AD60" i="26"/>
  <c r="AL639" i="26"/>
  <c r="J639" i="26" s="1"/>
  <c r="AK796" i="26"/>
  <c r="AB849" i="26"/>
  <c r="K849" i="26" s="1"/>
  <c r="AK97" i="26"/>
  <c r="AD821" i="26"/>
  <c r="AD819" i="26"/>
  <c r="AM426" i="26"/>
  <c r="AC51" i="26"/>
  <c r="AL805" i="26"/>
  <c r="AC103" i="26"/>
  <c r="AC799" i="26"/>
  <c r="AK16" i="26"/>
  <c r="AD211" i="26"/>
  <c r="J211" i="26" s="1"/>
  <c r="AB69" i="26"/>
  <c r="K69" i="26" s="1"/>
  <c r="AD658" i="26"/>
  <c r="J658" i="26" s="1"/>
  <c r="AB247" i="26"/>
  <c r="K247" i="26" s="1"/>
  <c r="AC40" i="26"/>
  <c r="G40" i="26" s="1"/>
  <c r="AD40" i="26"/>
  <c r="J40" i="26" s="1"/>
  <c r="AB50" i="26"/>
  <c r="K50" i="26" s="1"/>
  <c r="AJ432" i="26"/>
  <c r="N432" i="26" s="1"/>
  <c r="AL142" i="26"/>
  <c r="AK112" i="26"/>
  <c r="AB425" i="26"/>
  <c r="K425" i="26" s="1"/>
  <c r="AL625" i="26"/>
  <c r="AM480" i="26"/>
  <c r="AJ434" i="26"/>
  <c r="N434" i="26" s="1"/>
  <c r="AK474" i="26"/>
  <c r="AB735" i="26"/>
  <c r="K735" i="26" s="1"/>
  <c r="AC544" i="26"/>
  <c r="AK226" i="26"/>
  <c r="AC258" i="26"/>
  <c r="AD461" i="26"/>
  <c r="J461" i="26" s="1"/>
  <c r="AM389" i="26"/>
  <c r="AK389" i="26"/>
  <c r="AK639" i="26"/>
  <c r="G639" i="26" s="1"/>
  <c r="AK646" i="26"/>
  <c r="AB67" i="26"/>
  <c r="K67" i="26" s="1"/>
  <c r="AD67" i="26"/>
  <c r="AJ644" i="26"/>
  <c r="N644" i="26" s="1"/>
  <c r="AK644" i="26"/>
  <c r="AB103" i="26"/>
  <c r="K103" i="26" s="1"/>
  <c r="AD805" i="26"/>
  <c r="AJ406" i="26"/>
  <c r="N406" i="26" s="1"/>
  <c r="AK110" i="26"/>
  <c r="AB523" i="26"/>
  <c r="K523" i="26" s="1"/>
  <c r="AK628" i="26"/>
  <c r="AK327" i="26"/>
  <c r="AK546" i="26"/>
  <c r="AD38" i="26"/>
  <c r="AC651" i="26"/>
  <c r="AL694" i="26"/>
  <c r="J694" i="26" s="1"/>
  <c r="AC530" i="26"/>
  <c r="G530" i="26" s="1"/>
  <c r="AC735" i="26"/>
  <c r="AK81" i="26"/>
  <c r="AB488" i="26"/>
  <c r="K488" i="26" s="1"/>
  <c r="AD106" i="26"/>
  <c r="AJ669" i="26"/>
  <c r="N669" i="26" s="1"/>
  <c r="AM166" i="26"/>
  <c r="AL636" i="26"/>
  <c r="J636" i="26" s="1"/>
  <c r="AC350" i="26"/>
  <c r="G350" i="26" s="1"/>
  <c r="AK208" i="26"/>
  <c r="AD363" i="26"/>
  <c r="AB399" i="26"/>
  <c r="K399" i="26" s="1"/>
  <c r="AD803" i="26"/>
  <c r="AD66" i="26"/>
  <c r="AD679" i="26"/>
  <c r="J679" i="26" s="1"/>
  <c r="AB742" i="26"/>
  <c r="K742" i="26" s="1"/>
  <c r="AB748" i="26"/>
  <c r="K748" i="26" s="1"/>
  <c r="AB756" i="26"/>
  <c r="K756" i="26" s="1"/>
  <c r="AD756" i="26"/>
  <c r="AC742" i="26"/>
  <c r="AC175" i="26"/>
  <c r="G175" i="26" s="1"/>
  <c r="AM739" i="26"/>
  <c r="AD773" i="26"/>
  <c r="J773" i="26" s="1"/>
  <c r="AC833" i="26"/>
  <c r="AK17" i="26"/>
  <c r="AC373" i="26"/>
  <c r="AM759" i="26"/>
  <c r="AD601" i="26"/>
  <c r="AC106" i="26"/>
  <c r="AM802" i="26"/>
  <c r="AM760" i="26"/>
  <c r="AD305" i="26"/>
  <c r="J305" i="26" s="1"/>
  <c r="AC808" i="26"/>
  <c r="AK220" i="26"/>
  <c r="AK742" i="26"/>
  <c r="AD823" i="26"/>
  <c r="AC332" i="26"/>
  <c r="G332" i="26" s="1"/>
  <c r="AD792" i="26"/>
  <c r="AD694" i="26"/>
  <c r="AC17" i="26"/>
  <c r="AL691" i="26"/>
  <c r="J691" i="26" s="1"/>
  <c r="AD373" i="26"/>
  <c r="AK759" i="26"/>
  <c r="AC277" i="26"/>
  <c r="AJ383" i="26"/>
  <c r="N383" i="26" s="1"/>
  <c r="AL8" i="26"/>
  <c r="AC675" i="26"/>
  <c r="AC310" i="26"/>
  <c r="AK636" i="26"/>
  <c r="G636" i="26" s="1"/>
  <c r="AC754" i="26"/>
  <c r="AL737" i="26"/>
  <c r="AB737" i="26"/>
  <c r="K737" i="26" s="1"/>
  <c r="AM105" i="26"/>
  <c r="AD746" i="26"/>
  <c r="AC355" i="26"/>
  <c r="G355" i="26" s="1"/>
  <c r="AM636" i="26"/>
  <c r="M636" i="26" s="1"/>
  <c r="AC792" i="26"/>
  <c r="AL213" i="26"/>
  <c r="AL833" i="26"/>
  <c r="AC488" i="26"/>
  <c r="G488" i="26" s="1"/>
  <c r="AB691" i="26"/>
  <c r="K691" i="26" s="1"/>
  <c r="AC601" i="26"/>
  <c r="AD200" i="26"/>
  <c r="AJ760" i="26"/>
  <c r="N760" i="26" s="1"/>
  <c r="AJ167" i="26"/>
  <c r="N167" i="26" s="1"/>
  <c r="AK166" i="26"/>
  <c r="AJ392" i="26"/>
  <c r="N392" i="26" s="1"/>
  <c r="AC756" i="26"/>
  <c r="AB433" i="26"/>
  <c r="K433" i="26" s="1"/>
  <c r="AB90" i="26"/>
  <c r="K90" i="26" s="1"/>
  <c r="AL380" i="26"/>
  <c r="AL93" i="26"/>
  <c r="AD93" i="26"/>
  <c r="AJ18" i="26"/>
  <c r="N18" i="26" s="1"/>
  <c r="AC269" i="26"/>
  <c r="AB410" i="26"/>
  <c r="K410" i="26" s="1"/>
  <c r="AB5" i="26"/>
  <c r="K5" i="26" s="1"/>
  <c r="AK833" i="26"/>
  <c r="AL277" i="26"/>
  <c r="AB234" i="26"/>
  <c r="K234" i="26" s="1"/>
  <c r="AB200" i="26"/>
  <c r="K200" i="26" s="1"/>
  <c r="AB675" i="26"/>
  <c r="K675" i="26" s="1"/>
  <c r="AK317" i="26"/>
  <c r="G317" i="26" s="1"/>
  <c r="AL174" i="26"/>
  <c r="AK78" i="26"/>
  <c r="AD400" i="26"/>
  <c r="J400" i="26" s="1"/>
  <c r="AC853" i="26"/>
  <c r="AL208" i="26"/>
  <c r="AM18" i="26"/>
  <c r="AD474" i="26"/>
  <c r="J474" i="26" s="1"/>
  <c r="AD74" i="26"/>
  <c r="AC74" i="26"/>
  <c r="AC645" i="26"/>
  <c r="AB60" i="26"/>
  <c r="K60" i="26" s="1"/>
  <c r="AC406" i="26"/>
  <c r="AD833" i="26"/>
  <c r="AK213" i="26"/>
  <c r="AB88" i="26"/>
  <c r="K88" i="26" s="1"/>
  <c r="AC725" i="26"/>
  <c r="AK167" i="26"/>
  <c r="AD628" i="26"/>
  <c r="J628" i="26" s="1"/>
  <c r="AC474" i="26"/>
  <c r="G474" i="26" s="1"/>
  <c r="AK392" i="26"/>
  <c r="AL398" i="26"/>
  <c r="J398" i="26" s="1"/>
  <c r="AK174" i="26"/>
  <c r="AD81" i="26"/>
  <c r="AJ739" i="26"/>
  <c r="N739" i="26" s="1"/>
  <c r="AD370" i="26"/>
  <c r="AL18" i="26"/>
  <c r="AB727" i="26"/>
  <c r="K727" i="26" s="1"/>
  <c r="AC234" i="26"/>
  <c r="G234" i="26" s="1"/>
  <c r="AD298" i="26"/>
  <c r="J298" i="26" s="1"/>
  <c r="AC19" i="26"/>
  <c r="G19" i="26" s="1"/>
  <c r="AD306" i="26"/>
  <c r="J306" i="26" s="1"/>
  <c r="AD95" i="26"/>
  <c r="AB636" i="26"/>
  <c r="K636" i="26" s="1"/>
  <c r="AC470" i="26"/>
  <c r="AB631" i="26"/>
  <c r="K631" i="26" s="1"/>
  <c r="AB51" i="26"/>
  <c r="K51" i="26" s="1"/>
  <c r="AM392" i="26"/>
  <c r="AC764" i="26"/>
  <c r="AK739" i="26"/>
  <c r="AD844" i="26"/>
  <c r="AB202" i="26"/>
  <c r="K202" i="26" s="1"/>
  <c r="AK443" i="26"/>
  <c r="AD89" i="26"/>
  <c r="AC727" i="26"/>
  <c r="AB298" i="26"/>
  <c r="K298" i="26" s="1"/>
  <c r="AC109" i="26"/>
  <c r="AC287" i="26"/>
  <c r="AL310" i="26"/>
  <c r="J310" i="26" s="1"/>
  <c r="AD609" i="26"/>
  <c r="J609" i="26" s="1"/>
  <c r="AK310" i="26"/>
  <c r="G310" i="26" s="1"/>
  <c r="AC636" i="26"/>
  <c r="AM669" i="26"/>
  <c r="AD822" i="26"/>
  <c r="AB844" i="26"/>
  <c r="K844" i="26" s="1"/>
  <c r="AD546" i="26"/>
  <c r="J546" i="26" s="1"/>
  <c r="AD420" i="26"/>
  <c r="J420" i="26" s="1"/>
  <c r="AB286" i="26"/>
  <c r="K286" i="26" s="1"/>
  <c r="AD287" i="26"/>
  <c r="AL669" i="26"/>
  <c r="AD625" i="26"/>
  <c r="J625" i="26" s="1"/>
  <c r="AJ78" i="26"/>
  <c r="N78" i="26" s="1"/>
  <c r="AD737" i="26"/>
  <c r="AB346" i="26"/>
  <c r="K346" i="26" s="1"/>
  <c r="AD274" i="26"/>
  <c r="AB274" i="26"/>
  <c r="K274" i="26" s="1"/>
  <c r="AC100" i="26"/>
  <c r="AB100" i="26"/>
  <c r="K100" i="26" s="1"/>
  <c r="AC784" i="26"/>
  <c r="AB784" i="26"/>
  <c r="K784" i="26" s="1"/>
  <c r="AB355" i="26"/>
  <c r="K355" i="26" s="1"/>
  <c r="AB493" i="26"/>
  <c r="K493" i="26" s="1"/>
  <c r="AL6" i="26"/>
  <c r="AM6" i="26"/>
  <c r="AK842" i="26"/>
  <c r="AM758" i="26"/>
  <c r="AJ758" i="26"/>
  <c r="N758" i="26" s="1"/>
  <c r="AB197" i="26"/>
  <c r="K197" i="26" s="1"/>
  <c r="AB387" i="26"/>
  <c r="K387" i="26" s="1"/>
  <c r="AD310" i="26"/>
  <c r="AC423" i="26"/>
  <c r="AC762" i="26"/>
  <c r="AM95" i="26"/>
  <c r="AD77" i="26"/>
  <c r="AL78" i="26"/>
  <c r="AJ57" i="26"/>
  <c r="N57" i="26" s="1"/>
  <c r="AC15" i="26"/>
  <c r="AD754" i="26"/>
  <c r="AD398" i="26"/>
  <c r="AL401" i="26"/>
  <c r="AJ64" i="26"/>
  <c r="N64" i="26" s="1"/>
  <c r="AJ181" i="26"/>
  <c r="N181" i="26" s="1"/>
  <c r="AK181" i="26"/>
  <c r="AM181" i="26"/>
  <c r="AC546" i="26"/>
  <c r="G546" i="26" s="1"/>
  <c r="AD780" i="26"/>
  <c r="AJ331" i="26"/>
  <c r="N331" i="26" s="1"/>
  <c r="AD336" i="26"/>
  <c r="J336" i="26" s="1"/>
  <c r="AC336" i="26"/>
  <c r="G336" i="26" s="1"/>
  <c r="AL336" i="26"/>
  <c r="AB838" i="26"/>
  <c r="K838" i="26" s="1"/>
  <c r="AC838" i="26"/>
  <c r="AK445" i="26"/>
  <c r="AM445" i="26"/>
  <c r="AL488" i="26"/>
  <c r="AC439" i="26"/>
  <c r="AC88" i="26"/>
  <c r="AC729" i="26"/>
  <c r="AD691" i="26"/>
  <c r="AJ277" i="26"/>
  <c r="N277" i="26" s="1"/>
  <c r="AM277" i="26"/>
  <c r="AD280" i="26"/>
  <c r="AC280" i="26"/>
  <c r="AB277" i="26"/>
  <c r="K277" i="26" s="1"/>
  <c r="AM169" i="26"/>
  <c r="AK169" i="26"/>
  <c r="AJ802" i="26"/>
  <c r="N802" i="26" s="1"/>
  <c r="AK802" i="26"/>
  <c r="AJ8" i="26"/>
  <c r="N8" i="26" s="1"/>
  <c r="AM8" i="26"/>
  <c r="AK94" i="26"/>
  <c r="AB323" i="26"/>
  <c r="K323" i="26" s="1"/>
  <c r="AD323" i="26"/>
  <c r="AL317" i="26"/>
  <c r="J317" i="26" s="1"/>
  <c r="AB405" i="26"/>
  <c r="K405" i="26" s="1"/>
  <c r="AD405" i="26"/>
  <c r="AD849" i="26"/>
  <c r="AL64" i="26"/>
  <c r="AC87" i="26"/>
  <c r="AC657" i="26"/>
  <c r="G657" i="26" s="1"/>
  <c r="AB841" i="26"/>
  <c r="K841" i="26" s="1"/>
  <c r="AD841" i="26"/>
  <c r="AC484" i="26"/>
  <c r="G484" i="26" s="1"/>
  <c r="AK387" i="26"/>
  <c r="AC197" i="26"/>
  <c r="G197" i="26" s="1"/>
  <c r="AC691" i="26"/>
  <c r="AL729" i="26"/>
  <c r="AC861" i="26"/>
  <c r="AB124" i="26"/>
  <c r="K124" i="26" s="1"/>
  <c r="AD479" i="26"/>
  <c r="AC677" i="26"/>
  <c r="G677" i="26" s="1"/>
  <c r="AB677" i="26"/>
  <c r="K677" i="26" s="1"/>
  <c r="AL167" i="26"/>
  <c r="AM631" i="26"/>
  <c r="AD467" i="26"/>
  <c r="AB400" i="26"/>
  <c r="K400" i="26" s="1"/>
  <c r="AC405" i="26"/>
  <c r="AC737" i="26"/>
  <c r="AD699" i="26"/>
  <c r="AM853" i="26"/>
  <c r="AL331" i="26"/>
  <c r="AD87" i="26"/>
  <c r="AB273" i="26"/>
  <c r="K273" i="26" s="1"/>
  <c r="AB662" i="26"/>
  <c r="K662" i="26" s="1"/>
  <c r="AC430" i="26"/>
  <c r="AJ395" i="26"/>
  <c r="N395" i="26" s="1"/>
  <c r="AL395" i="26"/>
  <c r="AK753" i="26"/>
  <c r="AJ753" i="26"/>
  <c r="N753" i="26" s="1"/>
  <c r="AJ742" i="26"/>
  <c r="N742" i="26" s="1"/>
  <c r="AK853" i="26"/>
  <c r="AM208" i="26"/>
  <c r="AB87" i="26"/>
  <c r="K87" i="26" s="1"/>
  <c r="AB146" i="26"/>
  <c r="K146" i="26" s="1"/>
  <c r="AC146" i="26"/>
  <c r="AB406" i="26"/>
  <c r="K406" i="26" s="1"/>
  <c r="AB833" i="26"/>
  <c r="K833" i="26" s="1"/>
  <c r="AK274" i="26"/>
  <c r="AB222" i="26"/>
  <c r="K222" i="26" s="1"/>
  <c r="AB89" i="26"/>
  <c r="K89" i="26" s="1"/>
  <c r="AD160" i="26"/>
  <c r="J160" i="26" s="1"/>
  <c r="AC161" i="26"/>
  <c r="G161" i="26" s="1"/>
  <c r="AB729" i="26"/>
  <c r="K729" i="26" s="1"/>
  <c r="AB759" i="26"/>
  <c r="K759" i="26" s="1"/>
  <c r="AD759" i="26"/>
  <c r="AL759" i="26"/>
  <c r="AK729" i="26"/>
  <c r="AM729" i="26"/>
  <c r="AC759" i="26"/>
  <c r="AK304" i="26"/>
  <c r="AM304" i="26"/>
  <c r="AL304" i="26"/>
  <c r="AC410" i="26"/>
  <c r="G410" i="26" s="1"/>
  <c r="AC694" i="26"/>
  <c r="AB293" i="26"/>
  <c r="K293" i="26" s="1"/>
  <c r="AB167" i="26"/>
  <c r="K167" i="26" s="1"/>
  <c r="AB632" i="26"/>
  <c r="K632" i="26" s="1"/>
  <c r="AD430" i="26"/>
  <c r="AM220" i="26"/>
  <c r="AJ66" i="26"/>
  <c r="N66" i="26" s="1"/>
  <c r="AM66" i="26"/>
  <c r="AM317" i="26"/>
  <c r="M317" i="26" s="1"/>
  <c r="AK15" i="26"/>
  <c r="AJ400" i="26"/>
  <c r="N400" i="26" s="1"/>
  <c r="AB699" i="26"/>
  <c r="K699" i="26" s="1"/>
  <c r="AM742" i="26"/>
  <c r="AL350" i="26"/>
  <c r="AD350" i="26"/>
  <c r="J350" i="26" s="1"/>
  <c r="AC780" i="26"/>
  <c r="AC182" i="26"/>
  <c r="AB736" i="26"/>
  <c r="K736" i="26" s="1"/>
  <c r="AD736" i="26"/>
  <c r="AM737" i="26"/>
  <c r="AK6" i="26"/>
  <c r="AL273" i="26"/>
  <c r="AK273" i="26"/>
  <c r="AD161" i="26"/>
  <c r="J161" i="26" s="1"/>
  <c r="AD456" i="26"/>
  <c r="J456" i="26" s="1"/>
  <c r="AC456" i="26"/>
  <c r="G456" i="26" s="1"/>
  <c r="AD268" i="26"/>
  <c r="AB268" i="26"/>
  <c r="K268" i="26" s="1"/>
  <c r="AB688" i="26"/>
  <c r="K688" i="26" s="1"/>
  <c r="AB649" i="26"/>
  <c r="K649" i="26" s="1"/>
  <c r="AD649" i="26"/>
  <c r="AL400" i="26"/>
  <c r="AL853" i="26"/>
  <c r="AB853" i="26"/>
  <c r="K853" i="26" s="1"/>
  <c r="AK398" i="26"/>
  <c r="G398" i="26" s="1"/>
  <c r="AL742" i="26"/>
  <c r="AB182" i="26"/>
  <c r="K182" i="26" s="1"/>
  <c r="AD209" i="26"/>
  <c r="AC105" i="26"/>
  <c r="AC387" i="26"/>
  <c r="AD843" i="26"/>
  <c r="AJ594" i="26"/>
  <c r="N594" i="26" s="1"/>
  <c r="AK691" i="26"/>
  <c r="G691" i="26" s="1"/>
  <c r="AC378" i="26"/>
  <c r="G378" i="26" s="1"/>
  <c r="AC124" i="26"/>
  <c r="AD290" i="26"/>
  <c r="AM381" i="26"/>
  <c r="AL381" i="26"/>
  <c r="AC293" i="26"/>
  <c r="AL169" i="26"/>
  <c r="AC428" i="26"/>
  <c r="G428" i="26" s="1"/>
  <c r="AD428" i="26"/>
  <c r="J428" i="26" s="1"/>
  <c r="AB428" i="26"/>
  <c r="K428" i="26" s="1"/>
  <c r="AB95" i="26"/>
  <c r="K95" i="26" s="1"/>
  <c r="AC467" i="26"/>
  <c r="AL94" i="26"/>
  <c r="AD53" i="26"/>
  <c r="AL631" i="26"/>
  <c r="AD631" i="26"/>
  <c r="J631" i="26" s="1"/>
  <c r="AD114" i="26"/>
  <c r="AC688" i="26"/>
  <c r="AC763" i="26"/>
  <c r="AM206" i="26"/>
  <c r="AJ493" i="26"/>
  <c r="N493" i="26" s="1"/>
  <c r="AM493" i="26"/>
  <c r="AK346" i="26"/>
  <c r="AB105" i="26"/>
  <c r="K105" i="26" s="1"/>
  <c r="AK350" i="26"/>
  <c r="AM350" i="26"/>
  <c r="AJ6" i="26"/>
  <c r="N6" i="26" s="1"/>
  <c r="AL605" i="26"/>
  <c r="AC290" i="26"/>
  <c r="AB9" i="26"/>
  <c r="K9" i="26" s="1"/>
  <c r="AC9" i="26"/>
  <c r="AD861" i="26"/>
  <c r="AD94" i="26"/>
  <c r="AD423" i="26"/>
  <c r="AK57" i="26"/>
  <c r="AM387" i="26"/>
  <c r="AL206" i="26"/>
  <c r="AD831" i="26"/>
  <c r="AK395" i="26"/>
  <c r="AD15" i="26"/>
  <c r="AM398" i="26"/>
  <c r="M398" i="26" s="1"/>
  <c r="AC346" i="26"/>
  <c r="AJ842" i="26"/>
  <c r="N842" i="26" s="1"/>
  <c r="AM842" i="26"/>
  <c r="AJ213" i="26"/>
  <c r="N213" i="26" s="1"/>
  <c r="AC843" i="26"/>
  <c r="AC273" i="26"/>
  <c r="G273" i="26" s="1"/>
  <c r="AM594" i="26"/>
  <c r="M594" i="26" s="1"/>
  <c r="AJ272" i="26"/>
  <c r="N272" i="26" s="1"/>
  <c r="AL758" i="26"/>
  <c r="AM691" i="26"/>
  <c r="M691" i="26" s="1"/>
  <c r="AB661" i="26"/>
  <c r="K661" i="26" s="1"/>
  <c r="AD605" i="26"/>
  <c r="J605" i="26" s="1"/>
  <c r="AK605" i="26"/>
  <c r="AC128" i="26"/>
  <c r="AB381" i="26"/>
  <c r="K381" i="26" s="1"/>
  <c r="AB681" i="26"/>
  <c r="K681" i="26" s="1"/>
  <c r="AC681" i="26"/>
  <c r="AC479" i="26"/>
  <c r="AB94" i="26"/>
  <c r="K94" i="26" s="1"/>
  <c r="AD632" i="26"/>
  <c r="J632" i="26" s="1"/>
  <c r="AB310" i="26"/>
  <c r="K310" i="26" s="1"/>
  <c r="AC53" i="26"/>
  <c r="AC631" i="26"/>
  <c r="G631" i="26" s="1"/>
  <c r="AK396" i="26"/>
  <c r="AM396" i="26"/>
  <c r="AJ206" i="26"/>
  <c r="N206" i="26" s="1"/>
  <c r="AC831" i="26"/>
  <c r="AB15" i="26"/>
  <c r="K15" i="26" s="1"/>
  <c r="AM336" i="26"/>
  <c r="AB657" i="26"/>
  <c r="K657" i="26" s="1"/>
  <c r="AB484" i="26"/>
  <c r="K484" i="26" s="1"/>
  <c r="AL274" i="26"/>
  <c r="AM274" i="26"/>
  <c r="AB226" i="26"/>
  <c r="K226" i="26" s="1"/>
  <c r="AD226" i="26"/>
  <c r="AD439" i="26"/>
  <c r="AM273" i="26"/>
  <c r="AB160" i="26"/>
  <c r="K160" i="26" s="1"/>
  <c r="AL594" i="26"/>
  <c r="J594" i="26" s="1"/>
  <c r="AM272" i="26"/>
  <c r="AK758" i="26"/>
  <c r="AD662" i="26"/>
  <c r="J662" i="26" s="1"/>
  <c r="AB605" i="26"/>
  <c r="K605" i="26" s="1"/>
  <c r="AD294" i="26"/>
  <c r="AC294" i="26"/>
  <c r="AM605" i="26"/>
  <c r="AL387" i="26"/>
  <c r="AM94" i="26"/>
  <c r="AL762" i="26"/>
  <c r="AD762" i="26"/>
  <c r="AK734" i="26"/>
  <c r="AM734" i="26"/>
  <c r="AL77" i="26"/>
  <c r="AJ839" i="26"/>
  <c r="N839" i="26" s="1"/>
  <c r="AK839" i="26"/>
  <c r="AM839" i="26"/>
  <c r="AM64" i="26"/>
  <c r="AM87" i="26"/>
  <c r="AM331" i="26"/>
  <c r="AL823" i="26"/>
  <c r="AM823" i="26"/>
  <c r="AK87" i="26"/>
  <c r="AL272" i="26"/>
  <c r="AD228" i="26"/>
  <c r="AC95" i="26"/>
  <c r="AB57" i="26"/>
  <c r="K57" i="26" s="1"/>
  <c r="AL57" i="26"/>
  <c r="AK95" i="26"/>
  <c r="AC77" i="26"/>
  <c r="AJ77" i="26"/>
  <c r="N77" i="26" s="1"/>
  <c r="AK77" i="26"/>
  <c r="AM77" i="26"/>
  <c r="AK336" i="26"/>
  <c r="AM498" i="26"/>
  <c r="AB498" i="26"/>
  <c r="K498" i="26" s="1"/>
  <c r="AK498" i="26"/>
  <c r="AL498" i="26"/>
  <c r="AJ498" i="26"/>
  <c r="N498" i="26" s="1"/>
  <c r="G4" i="26"/>
  <c r="E262" i="26" l="1"/>
  <c r="I262" i="26"/>
  <c r="E744" i="26"/>
  <c r="I744" i="26"/>
  <c r="E789" i="26"/>
  <c r="I789" i="26"/>
  <c r="E851" i="26"/>
  <c r="I851" i="26"/>
  <c r="E857" i="26"/>
  <c r="I857" i="26"/>
  <c r="E855" i="26"/>
  <c r="I855" i="26"/>
  <c r="E834" i="26"/>
  <c r="I834" i="26"/>
  <c r="E831" i="26"/>
  <c r="I831" i="26"/>
  <c r="E254" i="26"/>
  <c r="I254" i="26"/>
  <c r="E269" i="26"/>
  <c r="I269" i="26"/>
  <c r="E854" i="26"/>
  <c r="I854" i="26"/>
  <c r="E853" i="26"/>
  <c r="I853" i="26"/>
  <c r="E256" i="26"/>
  <c r="I256" i="26"/>
  <c r="E850" i="26"/>
  <c r="I850" i="26"/>
  <c r="E836" i="26"/>
  <c r="I836" i="26"/>
  <c r="E827" i="26"/>
  <c r="I827" i="26"/>
  <c r="E268" i="26"/>
  <c r="I268" i="26"/>
  <c r="E259" i="26"/>
  <c r="I259" i="26"/>
  <c r="E151" i="26"/>
  <c r="I151" i="26"/>
  <c r="E818" i="26"/>
  <c r="I818" i="26"/>
  <c r="E253" i="26"/>
  <c r="I253" i="26"/>
  <c r="E741" i="26"/>
  <c r="I741" i="26"/>
  <c r="E759" i="26"/>
  <c r="I759" i="26"/>
  <c r="E861" i="26"/>
  <c r="I861" i="26"/>
  <c r="E791" i="26"/>
  <c r="I791" i="26"/>
  <c r="E258" i="26"/>
  <c r="I258" i="26"/>
  <c r="E766" i="26"/>
  <c r="I766" i="26"/>
  <c r="E267" i="26"/>
  <c r="I267" i="26"/>
  <c r="E837" i="26"/>
  <c r="I837" i="26"/>
  <c r="E862" i="26"/>
  <c r="I862" i="26"/>
  <c r="E790" i="26"/>
  <c r="I790" i="26"/>
  <c r="E823" i="26"/>
  <c r="I823" i="26"/>
  <c r="E783" i="26"/>
  <c r="I783" i="26"/>
  <c r="E847" i="26"/>
  <c r="I847" i="26"/>
  <c r="E260" i="26"/>
  <c r="I260" i="26"/>
  <c r="E153" i="26"/>
  <c r="I153" i="26"/>
  <c r="E844" i="26"/>
  <c r="I844" i="26"/>
  <c r="E814" i="26"/>
  <c r="I814" i="26"/>
  <c r="E859" i="26"/>
  <c r="I859" i="26"/>
  <c r="E756" i="26"/>
  <c r="I756" i="26"/>
  <c r="E860" i="26"/>
  <c r="I860" i="26"/>
  <c r="E257" i="26"/>
  <c r="I257" i="26"/>
  <c r="E843" i="26"/>
  <c r="I843" i="26"/>
  <c r="E264" i="26"/>
  <c r="I264" i="26"/>
  <c r="E265" i="26"/>
  <c r="I265" i="26"/>
  <c r="E819" i="26"/>
  <c r="I819" i="26"/>
  <c r="E793" i="26"/>
  <c r="I793" i="26"/>
  <c r="E838" i="26"/>
  <c r="I838" i="26"/>
  <c r="E784" i="26"/>
  <c r="I784" i="26"/>
  <c r="E841" i="26"/>
  <c r="I841" i="26"/>
  <c r="E669" i="26"/>
  <c r="I669" i="26"/>
  <c r="E788" i="26"/>
  <c r="I788" i="26"/>
  <c r="E742" i="26"/>
  <c r="I742" i="26"/>
  <c r="E255" i="26"/>
  <c r="I255" i="26"/>
  <c r="E842" i="26"/>
  <c r="I842" i="26"/>
  <c r="E839" i="26"/>
  <c r="I839" i="26"/>
  <c r="E821" i="26"/>
  <c r="I821" i="26"/>
  <c r="E263" i="26"/>
  <c r="I263" i="26"/>
  <c r="E87" i="26"/>
  <c r="I87" i="26"/>
  <c r="E858" i="26"/>
  <c r="I858" i="26"/>
  <c r="E787" i="26"/>
  <c r="I787" i="26"/>
  <c r="E845" i="26"/>
  <c r="I845" i="26"/>
  <c r="E792" i="26"/>
  <c r="I792" i="26"/>
  <c r="E774" i="26"/>
  <c r="I774" i="26"/>
  <c r="E852" i="26"/>
  <c r="I852" i="26"/>
  <c r="E848" i="26"/>
  <c r="I848" i="26"/>
  <c r="E828" i="26"/>
  <c r="I828" i="26"/>
  <c r="E786" i="26"/>
  <c r="I786" i="26"/>
  <c r="E152" i="26"/>
  <c r="I152" i="26"/>
  <c r="E785" i="26"/>
  <c r="I785" i="26"/>
  <c r="E180" i="26"/>
  <c r="E402" i="26"/>
  <c r="E217" i="26"/>
  <c r="E238" i="26"/>
  <c r="E82" i="26"/>
  <c r="E516" i="26"/>
  <c r="E447" i="26"/>
  <c r="E618" i="26"/>
  <c r="E288" i="26"/>
  <c r="E737" i="26"/>
  <c r="E514" i="26"/>
  <c r="E393" i="26"/>
  <c r="E164" i="26"/>
  <c r="E72" i="26"/>
  <c r="E490" i="26"/>
  <c r="E379" i="26"/>
  <c r="E376" i="26"/>
  <c r="E245" i="26"/>
  <c r="E410" i="26"/>
  <c r="E66" i="26"/>
  <c r="E25" i="26"/>
  <c r="E705" i="26"/>
  <c r="E633" i="26"/>
  <c r="E512" i="26"/>
  <c r="E348" i="26"/>
  <c r="E366" i="26"/>
  <c r="E607" i="26"/>
  <c r="E375" i="26"/>
  <c r="E415" i="26"/>
  <c r="E249" i="26"/>
  <c r="E417" i="26"/>
  <c r="E73" i="26"/>
  <c r="E29" i="26"/>
  <c r="E761" i="26"/>
  <c r="E315" i="26"/>
  <c r="E419" i="26"/>
  <c r="E325" i="26"/>
  <c r="E503" i="26"/>
  <c r="E546" i="26"/>
  <c r="E248" i="26"/>
  <c r="E726" i="26"/>
  <c r="E74" i="26"/>
  <c r="E502" i="26"/>
  <c r="E201" i="26"/>
  <c r="E614" i="26"/>
  <c r="E166" i="26"/>
  <c r="E794" i="26"/>
  <c r="E772" i="26"/>
  <c r="E604" i="26"/>
  <c r="E473" i="26"/>
  <c r="E582" i="26"/>
  <c r="E334" i="26"/>
  <c r="E220" i="26"/>
  <c r="E277" i="26"/>
  <c r="E681" i="26"/>
  <c r="E326" i="26"/>
  <c r="E496" i="26"/>
  <c r="E237" i="26"/>
  <c r="E567" i="26"/>
  <c r="E474" i="26"/>
  <c r="E758" i="26"/>
  <c r="E279" i="26"/>
  <c r="E533" i="26"/>
  <c r="E682" i="26"/>
  <c r="E829" i="26"/>
  <c r="E655" i="26"/>
  <c r="E240" i="26"/>
  <c r="E384" i="26"/>
  <c r="E299" i="26"/>
  <c r="E578" i="26"/>
  <c r="E103" i="26"/>
  <c r="E31" i="26"/>
  <c r="E423" i="26"/>
  <c r="E226" i="26"/>
  <c r="E58" i="26"/>
  <c r="E121" i="26"/>
  <c r="E141" i="26"/>
  <c r="E395" i="26"/>
  <c r="E694" i="26"/>
  <c r="E127" i="26"/>
  <c r="E678" i="26"/>
  <c r="E174" i="26"/>
  <c r="E697" i="26"/>
  <c r="E529" i="26"/>
  <c r="E100" i="26"/>
  <c r="E57" i="26"/>
  <c r="E707" i="26"/>
  <c r="E398" i="26"/>
  <c r="E392" i="26"/>
  <c r="E193" i="26"/>
  <c r="E203" i="26"/>
  <c r="E426" i="26"/>
  <c r="E194" i="26"/>
  <c r="E569" i="26"/>
  <c r="E675" i="26"/>
  <c r="E104" i="26"/>
  <c r="E59" i="26"/>
  <c r="E209" i="26"/>
  <c r="E507" i="26"/>
  <c r="E49" i="26"/>
  <c r="E479" i="26"/>
  <c r="E75" i="26"/>
  <c r="E341" i="26"/>
  <c r="E572" i="26"/>
  <c r="E658" i="26"/>
  <c r="E557" i="26"/>
  <c r="E672" i="26"/>
  <c r="E172" i="26"/>
  <c r="E676" i="26"/>
  <c r="E183" i="26"/>
  <c r="E622" i="26"/>
  <c r="E413" i="26"/>
  <c r="E321" i="26"/>
  <c r="E38" i="26"/>
  <c r="E34" i="26"/>
  <c r="E488" i="26"/>
  <c r="E61" i="26"/>
  <c r="E487" i="26"/>
  <c r="E91" i="26"/>
  <c r="E294" i="26"/>
  <c r="E244" i="26"/>
  <c r="E129" i="26"/>
  <c r="E771" i="26"/>
  <c r="E724" i="26"/>
  <c r="E690" i="26"/>
  <c r="E437" i="26"/>
  <c r="E323" i="26"/>
  <c r="E390" i="26"/>
  <c r="E564" i="26"/>
  <c r="E110" i="26"/>
  <c r="E324" i="26"/>
  <c r="E429" i="26"/>
  <c r="E421" i="26"/>
  <c r="E125" i="26"/>
  <c r="E359" i="26"/>
  <c r="E721" i="26"/>
  <c r="E495" i="26"/>
  <c r="E693" i="26"/>
  <c r="E33" i="26"/>
  <c r="E173" i="26"/>
  <c r="E813" i="26"/>
  <c r="E286" i="26"/>
  <c r="E250" i="26"/>
  <c r="E210" i="26"/>
  <c r="E439" i="26"/>
  <c r="E401" i="26"/>
  <c r="E835" i="26"/>
  <c r="E500" i="26"/>
  <c r="E627" i="26"/>
  <c r="E769" i="26"/>
  <c r="E482" i="26"/>
  <c r="E316" i="26"/>
  <c r="E753" i="26"/>
  <c r="E405" i="26"/>
  <c r="E215" i="26"/>
  <c r="E830" i="26"/>
  <c r="E351" i="26"/>
  <c r="E134" i="26"/>
  <c r="E19" i="26"/>
  <c r="E300" i="26"/>
  <c r="E745" i="26"/>
  <c r="E750" i="26"/>
  <c r="E11" i="26"/>
  <c r="E176" i="26"/>
  <c r="E396" i="26"/>
  <c r="E799" i="26"/>
  <c r="E404" i="26"/>
  <c r="E822" i="26"/>
  <c r="E824" i="26"/>
  <c r="E13" i="26"/>
  <c r="E556" i="26"/>
  <c r="E223" i="26"/>
  <c r="E12" i="26"/>
  <c r="E661" i="26"/>
  <c r="E452" i="26"/>
  <c r="E461" i="26"/>
  <c r="E804" i="26"/>
  <c r="E312" i="26"/>
  <c r="E32" i="26"/>
  <c r="E197" i="26"/>
  <c r="E731" i="26"/>
  <c r="E449" i="26"/>
  <c r="E738" i="26"/>
  <c r="E594" i="26"/>
  <c r="E645" i="26"/>
  <c r="E817" i="26"/>
  <c r="E171" i="26"/>
  <c r="E199" i="26"/>
  <c r="E710" i="26"/>
  <c r="E228" i="26"/>
  <c r="E747" i="26"/>
  <c r="E105" i="26"/>
  <c r="E663" i="26"/>
  <c r="E181" i="26"/>
  <c r="E122" i="26"/>
  <c r="E346" i="26"/>
  <c r="E45" i="26"/>
  <c r="E117" i="26"/>
  <c r="E230" i="26"/>
  <c r="E548" i="26"/>
  <c r="E641" i="26"/>
  <c r="E470" i="26"/>
  <c r="E88" i="26"/>
  <c r="E725" i="26"/>
  <c r="E96" i="26"/>
  <c r="E625" i="26"/>
  <c r="E112" i="26"/>
  <c r="E372" i="26"/>
  <c r="E662" i="26"/>
  <c r="E35" i="26"/>
  <c r="E400" i="26"/>
  <c r="E23" i="26"/>
  <c r="E178" i="26"/>
  <c r="E684" i="26"/>
  <c r="E97" i="26"/>
  <c r="E630" i="26"/>
  <c r="E460" i="26"/>
  <c r="E190" i="26"/>
  <c r="E272" i="26"/>
  <c r="E521" i="26"/>
  <c r="E204" i="26"/>
  <c r="E613" i="26"/>
  <c r="E106" i="26"/>
  <c r="E16" i="26"/>
  <c r="E360" i="26"/>
  <c r="E466" i="26"/>
  <c r="E768" i="26"/>
  <c r="E411" i="26"/>
  <c r="E70" i="26"/>
  <c r="E221" i="26"/>
  <c r="E626" i="26"/>
  <c r="E179" i="26"/>
  <c r="E595" i="26"/>
  <c r="E517" i="26"/>
  <c r="E311" i="26"/>
  <c r="E539" i="26"/>
  <c r="E391" i="26"/>
  <c r="E123" i="26"/>
  <c r="E8" i="26"/>
  <c r="E28" i="26"/>
  <c r="E188" i="26"/>
  <c r="E216" i="26"/>
  <c r="E571" i="26"/>
  <c r="E686" i="26"/>
  <c r="E330" i="26"/>
  <c r="E501" i="26"/>
  <c r="E543" i="26"/>
  <c r="E562" i="26"/>
  <c r="E284" i="26"/>
  <c r="E184" i="26"/>
  <c r="E522" i="26"/>
  <c r="E840" i="26"/>
  <c r="E53" i="26"/>
  <c r="E337" i="26"/>
  <c r="E754" i="26"/>
  <c r="E573" i="26"/>
  <c r="E78" i="26"/>
  <c r="E825" i="26"/>
  <c r="E760" i="26"/>
  <c r="E377" i="26"/>
  <c r="E505" i="26"/>
  <c r="E802" i="26"/>
  <c r="E441" i="26"/>
  <c r="E266" i="26"/>
  <c r="E531" i="26"/>
  <c r="E701" i="26"/>
  <c r="E666" i="26"/>
  <c r="E293" i="26"/>
  <c r="E644" i="26"/>
  <c r="E329" i="26"/>
  <c r="E24" i="26"/>
  <c r="E775" i="26"/>
  <c r="E740" i="26"/>
  <c r="E318" i="26"/>
  <c r="E370" i="26"/>
  <c r="E207" i="26"/>
  <c r="E677" i="26"/>
  <c r="E735" i="26"/>
  <c r="E175" i="26"/>
  <c r="E336" i="26"/>
  <c r="E89" i="26"/>
  <c r="E485" i="26"/>
  <c r="E728" i="26"/>
  <c r="E116" i="26"/>
  <c r="E770" i="26"/>
  <c r="E472" i="26"/>
  <c r="E90" i="26"/>
  <c r="E600" i="26"/>
  <c r="E451" i="26"/>
  <c r="E611" i="26"/>
  <c r="E646" i="26"/>
  <c r="E225" i="26"/>
  <c r="E534" i="26"/>
  <c r="E219" i="26"/>
  <c r="E81" i="26"/>
  <c r="E518" i="26"/>
  <c r="E285" i="26"/>
  <c r="E317" i="26"/>
  <c r="E381" i="26"/>
  <c r="E211" i="26"/>
  <c r="E526" i="26"/>
  <c r="E554" i="26"/>
  <c r="E126" i="26"/>
  <c r="E155" i="26"/>
  <c r="E438" i="26"/>
  <c r="E143" i="26"/>
  <c r="E612" i="26"/>
  <c r="E357" i="26"/>
  <c r="E101" i="26"/>
  <c r="E386" i="26"/>
  <c r="E335" i="26"/>
  <c r="E18" i="26"/>
  <c r="E812" i="26"/>
  <c r="E727" i="26"/>
  <c r="E510" i="26"/>
  <c r="E196" i="26"/>
  <c r="E709" i="26"/>
  <c r="E296" i="26"/>
  <c r="E367" i="26"/>
  <c r="E133" i="26"/>
  <c r="E729" i="26"/>
  <c r="E455" i="26"/>
  <c r="E354" i="26"/>
  <c r="E717" i="26"/>
  <c r="E730" i="26"/>
  <c r="E544" i="26"/>
  <c r="E292" i="26"/>
  <c r="E186" i="26"/>
  <c r="E504" i="26"/>
  <c r="E205" i="26"/>
  <c r="E617" i="26"/>
  <c r="E55" i="26"/>
  <c r="E555" i="26"/>
  <c r="E37" i="26"/>
  <c r="E389" i="26"/>
  <c r="E803" i="26"/>
  <c r="E343" i="26"/>
  <c r="E382" i="26"/>
  <c r="E687" i="26"/>
  <c r="E596" i="26"/>
  <c r="E331" i="26"/>
  <c r="E545" i="26"/>
  <c r="E515" i="26"/>
  <c r="E679" i="26"/>
  <c r="E177" i="26"/>
  <c r="E797" i="26"/>
  <c r="E498" i="26"/>
  <c r="E704" i="26"/>
  <c r="E598" i="26"/>
  <c r="E805" i="26"/>
  <c r="E511" i="26"/>
  <c r="E621" i="26"/>
  <c r="E64" i="26"/>
  <c r="E36" i="26"/>
  <c r="E278" i="26"/>
  <c r="E345" i="26"/>
  <c r="E478" i="26"/>
  <c r="E198" i="26"/>
  <c r="E601" i="26"/>
  <c r="E483" i="26"/>
  <c r="E440" i="26"/>
  <c r="E656" i="26"/>
  <c r="E685" i="26"/>
  <c r="E781" i="26"/>
  <c r="E84" i="26"/>
  <c r="E304" i="26"/>
  <c r="E808" i="26"/>
  <c r="E599" i="26"/>
  <c r="E328" i="26"/>
  <c r="E491" i="26"/>
  <c r="E806" i="26"/>
  <c r="E298" i="26"/>
  <c r="E154" i="26"/>
  <c r="E242" i="26"/>
  <c r="E493" i="26"/>
  <c r="E383" i="26"/>
  <c r="E9" i="26"/>
  <c r="E494" i="26"/>
  <c r="E651" i="26"/>
  <c r="E368" i="26"/>
  <c r="E108" i="26"/>
  <c r="E364" i="26"/>
  <c r="E26" i="26"/>
  <c r="E327" i="26"/>
  <c r="E509" i="26"/>
  <c r="E161" i="26"/>
  <c r="E236" i="26"/>
  <c r="E69" i="26"/>
  <c r="E115" i="26"/>
  <c r="E432" i="26"/>
  <c r="E131" i="26"/>
  <c r="E378" i="26"/>
  <c r="E734" i="26"/>
  <c r="E499" i="26"/>
  <c r="E668" i="26"/>
  <c r="E303" i="26"/>
  <c r="E306" i="26"/>
  <c r="E289" i="26"/>
  <c r="E720" i="26"/>
  <c r="E409" i="26"/>
  <c r="E65" i="26"/>
  <c r="E565" i="26"/>
  <c r="E62" i="26"/>
  <c r="E85" i="26"/>
  <c r="E680" i="26"/>
  <c r="E530" i="26"/>
  <c r="E420" i="26"/>
  <c r="E752" i="26"/>
  <c r="E425" i="26"/>
  <c r="E462" i="26"/>
  <c r="E358" i="26"/>
  <c r="E718" i="26"/>
  <c r="E435" i="26"/>
  <c r="E632" i="26"/>
  <c r="E706" i="26"/>
  <c r="E764" i="26"/>
  <c r="E168" i="26"/>
  <c r="E56" i="26"/>
  <c r="E202" i="26"/>
  <c r="E139" i="26"/>
  <c r="E95" i="26"/>
  <c r="E619" i="26"/>
  <c r="E743" i="26"/>
  <c r="E746" i="26"/>
  <c r="E765" i="26"/>
  <c r="E397" i="26"/>
  <c r="E629" i="26"/>
  <c r="E280" i="26"/>
  <c r="E54" i="26"/>
  <c r="E642" i="26"/>
  <c r="E635" i="26"/>
  <c r="E620" i="26"/>
  <c r="E107" i="26"/>
  <c r="E733" i="26"/>
  <c r="E356" i="26"/>
  <c r="E716" i="26"/>
  <c r="E736" i="26"/>
  <c r="E347" i="26"/>
  <c r="E43" i="26"/>
  <c r="E142" i="26"/>
  <c r="E820" i="26"/>
  <c r="E659" i="26"/>
  <c r="E41" i="26"/>
  <c r="E560" i="26"/>
  <c r="E702" i="26"/>
  <c r="E467" i="26"/>
  <c r="E722" i="26"/>
  <c r="E558" i="26"/>
  <c r="E310" i="26"/>
  <c r="E480" i="26"/>
  <c r="E7" i="26"/>
  <c r="E652" i="26"/>
  <c r="E465" i="26"/>
  <c r="E780" i="26"/>
  <c r="E158" i="26"/>
  <c r="E251" i="26"/>
  <c r="E427" i="26"/>
  <c r="E182" i="26"/>
  <c r="E552" i="26"/>
  <c r="E551" i="26"/>
  <c r="E508" i="26"/>
  <c r="E815" i="26"/>
  <c r="E477" i="26"/>
  <c r="E271" i="26"/>
  <c r="E14" i="26"/>
  <c r="E475" i="26"/>
  <c r="E369" i="26"/>
  <c r="E276" i="26"/>
  <c r="E431" i="26"/>
  <c r="E809" i="26"/>
  <c r="E773" i="26"/>
  <c r="E282" i="26"/>
  <c r="E476" i="26"/>
  <c r="E167" i="26"/>
  <c r="E757" i="26"/>
  <c r="E98" i="26"/>
  <c r="E566" i="26"/>
  <c r="E21" i="26"/>
  <c r="E649" i="26"/>
  <c r="E436" i="26"/>
  <c r="E42" i="26"/>
  <c r="E739" i="26"/>
  <c r="E796" i="26"/>
  <c r="E22" i="26"/>
  <c r="E408" i="26"/>
  <c r="E458" i="26"/>
  <c r="E52" i="26"/>
  <c r="E484" i="26"/>
  <c r="E660" i="26"/>
  <c r="E290" i="26"/>
  <c r="E585" i="26"/>
  <c r="E448" i="26"/>
  <c r="E536" i="26"/>
  <c r="E671" i="26"/>
  <c r="E643" i="26"/>
  <c r="E163" i="26"/>
  <c r="E68" i="26"/>
  <c r="E233" i="26"/>
  <c r="E561" i="26"/>
  <c r="E414" i="26"/>
  <c r="E322" i="26"/>
  <c r="E102" i="26"/>
  <c r="E445" i="26"/>
  <c r="E189" i="26"/>
  <c r="E206" i="26"/>
  <c r="E291" i="26"/>
  <c r="E711" i="26"/>
  <c r="E128" i="26"/>
  <c r="E606" i="26"/>
  <c r="E71" i="26"/>
  <c r="E454" i="26"/>
  <c r="E46" i="26"/>
  <c r="E778" i="26"/>
  <c r="E111" i="26"/>
  <c r="E76" i="26"/>
  <c r="E506" i="26"/>
  <c r="E519" i="26"/>
  <c r="E469" i="26"/>
  <c r="E67" i="26"/>
  <c r="E464" i="26"/>
  <c r="E816" i="26"/>
  <c r="E314" i="26"/>
  <c r="E130" i="26"/>
  <c r="E191" i="26"/>
  <c r="E719" i="26"/>
  <c r="E136" i="26"/>
  <c r="E287" i="26"/>
  <c r="E695" i="26"/>
  <c r="E195" i="26"/>
  <c r="E160" i="26"/>
  <c r="E602" i="26"/>
  <c r="E4" i="26"/>
  <c r="I4" i="26"/>
  <c r="E749" i="26"/>
  <c r="E394" i="26"/>
  <c r="E553" i="26"/>
  <c r="E232" i="26"/>
  <c r="E647" i="26"/>
  <c r="E416" i="26"/>
  <c r="E811" i="26"/>
  <c r="E218" i="26"/>
  <c r="E295" i="26"/>
  <c r="E234" i="26"/>
  <c r="E162" i="26"/>
  <c r="E698" i="26"/>
  <c r="E363" i="26"/>
  <c r="E795" i="26"/>
  <c r="E532" i="26"/>
  <c r="E689" i="26"/>
  <c r="E140" i="26"/>
  <c r="E214" i="26"/>
  <c r="E313" i="26"/>
  <c r="E471" i="26"/>
  <c r="E576" i="26"/>
  <c r="E169" i="26"/>
  <c r="E212" i="26"/>
  <c r="E549" i="26"/>
  <c r="E224" i="26"/>
  <c r="E93" i="26"/>
  <c r="E433" i="26"/>
  <c r="E332" i="26"/>
  <c r="E200" i="26"/>
  <c r="E47" i="26"/>
  <c r="E603" i="26"/>
  <c r="E17" i="26"/>
  <c r="E380" i="26"/>
  <c r="E608" i="26"/>
  <c r="E124" i="26"/>
  <c r="E657" i="26"/>
  <c r="E6" i="26"/>
  <c r="E520" i="26"/>
  <c r="E528" i="26"/>
  <c r="E513" i="26"/>
  <c r="E763" i="26"/>
  <c r="E628" i="26"/>
  <c r="E692" i="26"/>
  <c r="E355" i="26"/>
  <c r="E732" i="26"/>
  <c r="E385" i="26"/>
  <c r="E537" i="26"/>
  <c r="E670" i="26"/>
  <c r="E170" i="26"/>
  <c r="E422" i="26"/>
  <c r="E755" i="26"/>
  <c r="E145" i="26"/>
  <c r="E457" i="26"/>
  <c r="E247" i="26"/>
  <c r="E156" i="26"/>
  <c r="E350" i="26"/>
  <c r="E132" i="26"/>
  <c r="E373" i="26"/>
  <c r="E605" i="26"/>
  <c r="E274" i="26"/>
  <c r="E525" i="26"/>
  <c r="E832" i="26"/>
  <c r="E399" i="26"/>
  <c r="E631" i="26"/>
  <c r="E94" i="26"/>
  <c r="E638" i="26"/>
  <c r="E362" i="26"/>
  <c r="E302" i="26"/>
  <c r="E39" i="26"/>
  <c r="E109" i="26"/>
  <c r="E559" i="26"/>
  <c r="E639" i="26"/>
  <c r="E119" i="26"/>
  <c r="E86" i="26"/>
  <c r="E44" i="26"/>
  <c r="E777" i="26"/>
  <c r="E673" i="26"/>
  <c r="E648" i="26"/>
  <c r="E691" i="26"/>
  <c r="E696" i="26"/>
  <c r="E430" i="26"/>
  <c r="E5" i="26"/>
  <c r="E412" i="26"/>
  <c r="E463" i="26"/>
  <c r="E308" i="26"/>
  <c r="E450" i="26"/>
  <c r="E344" i="26"/>
  <c r="E810" i="26"/>
  <c r="E459" i="26"/>
  <c r="E538" i="26"/>
  <c r="E453" i="26"/>
  <c r="E352" i="26"/>
  <c r="E229" i="26"/>
  <c r="E807" i="26"/>
  <c r="E541" i="26"/>
  <c r="E403" i="26"/>
  <c r="E640" i="26"/>
  <c r="E388" i="26"/>
  <c r="E241" i="26"/>
  <c r="E50" i="26"/>
  <c r="E187" i="26"/>
  <c r="E138" i="26"/>
  <c r="E99" i="26"/>
  <c r="E497" i="26"/>
  <c r="E165" i="26"/>
  <c r="E424" i="26"/>
  <c r="E653" i="26"/>
  <c r="E523" i="26"/>
  <c r="E339" i="26"/>
  <c r="E227" i="26"/>
  <c r="E542" i="26"/>
  <c r="E418" i="26"/>
  <c r="E231" i="26"/>
  <c r="E798" i="26"/>
  <c r="E213" i="26"/>
  <c r="E444" i="26"/>
  <c r="E30" i="26"/>
  <c r="E434" i="26"/>
  <c r="E333" i="26"/>
  <c r="E243" i="26"/>
  <c r="E113" i="26"/>
  <c r="E524" i="26"/>
  <c r="E120" i="26"/>
  <c r="E185" i="26"/>
  <c r="E79" i="26"/>
  <c r="E60" i="26"/>
  <c r="E540" i="26"/>
  <c r="E309" i="26"/>
  <c r="E192" i="26"/>
  <c r="E826" i="26"/>
  <c r="E634" i="26"/>
  <c r="E340" i="26"/>
  <c r="E137" i="26"/>
  <c r="E387" i="26"/>
  <c r="E305" i="26"/>
  <c r="E144" i="26"/>
  <c r="E748" i="26"/>
  <c r="E92" i="26"/>
  <c r="E683" i="26"/>
  <c r="E275" i="26"/>
  <c r="E27" i="26"/>
  <c r="E338" i="26"/>
  <c r="E637" i="26"/>
  <c r="E699" i="26"/>
  <c r="E610" i="26"/>
  <c r="E767" i="26"/>
  <c r="E616" i="26"/>
  <c r="E239" i="26"/>
  <c r="E563" i="26"/>
  <c r="E281" i="26"/>
  <c r="E374" i="26"/>
  <c r="E51" i="26"/>
  <c r="E320" i="26"/>
  <c r="E650" i="26"/>
  <c r="E703" i="26"/>
  <c r="E708" i="26"/>
  <c r="E547" i="26"/>
  <c r="E371" i="26"/>
  <c r="E654" i="26"/>
  <c r="E468" i="26"/>
  <c r="E833" i="26"/>
  <c r="E159" i="26"/>
  <c r="E492" i="26"/>
  <c r="E10" i="26"/>
  <c r="E365" i="26"/>
  <c r="E407" i="26"/>
  <c r="E48" i="26"/>
  <c r="E688" i="26"/>
  <c r="E83" i="26"/>
  <c r="E535" i="26"/>
  <c r="E443" i="26"/>
  <c r="E597" i="26"/>
  <c r="E486" i="26"/>
  <c r="E667" i="26"/>
  <c r="E297" i="26"/>
  <c r="E273" i="26"/>
  <c r="E800" i="26"/>
  <c r="E157" i="26"/>
  <c r="E353" i="26"/>
  <c r="E20" i="26"/>
  <c r="E307" i="26"/>
  <c r="E615" i="26"/>
  <c r="E235" i="26"/>
  <c r="E63" i="26"/>
  <c r="E489" i="26"/>
  <c r="E700" i="26"/>
  <c r="E77" i="26"/>
  <c r="E246" i="26"/>
  <c r="E15" i="26"/>
  <c r="E456" i="26"/>
  <c r="E349" i="26"/>
  <c r="E270" i="26"/>
  <c r="B860" i="19"/>
  <c r="B859" i="19"/>
  <c r="B858" i="19"/>
  <c r="B857" i="19"/>
  <c r="B856" i="19"/>
  <c r="B855" i="19"/>
  <c r="B854" i="19"/>
  <c r="B853" i="19"/>
  <c r="B852" i="19"/>
  <c r="B851" i="19"/>
  <c r="B850" i="19"/>
  <c r="B849" i="19"/>
  <c r="B848" i="19"/>
  <c r="B847" i="19"/>
  <c r="B846" i="19"/>
  <c r="B845" i="19"/>
  <c r="B844" i="19"/>
  <c r="B843" i="19"/>
  <c r="B842" i="19"/>
  <c r="B841" i="19"/>
  <c r="B840" i="19"/>
  <c r="B839" i="19"/>
  <c r="B838" i="19"/>
  <c r="B837" i="19"/>
  <c r="B836" i="19"/>
  <c r="B835" i="19"/>
  <c r="B834" i="19"/>
  <c r="B833" i="19"/>
  <c r="B832" i="19"/>
  <c r="B831" i="19"/>
  <c r="B830" i="19"/>
  <c r="B829" i="19"/>
  <c r="B828" i="19"/>
  <c r="B827" i="19"/>
  <c r="B826" i="19"/>
  <c r="B825" i="19"/>
  <c r="B824" i="19"/>
  <c r="B823" i="19"/>
  <c r="B822" i="19"/>
  <c r="B821" i="19"/>
  <c r="B820" i="19"/>
  <c r="B819" i="19"/>
  <c r="B818" i="19"/>
  <c r="B817" i="19"/>
  <c r="B816" i="19"/>
  <c r="B815" i="19"/>
  <c r="B814" i="19"/>
  <c r="B813" i="19"/>
  <c r="B812" i="19"/>
  <c r="B811" i="19"/>
  <c r="B810" i="19"/>
  <c r="B809" i="19"/>
  <c r="B808" i="19"/>
  <c r="B807" i="19"/>
  <c r="B806" i="19"/>
  <c r="B805" i="19"/>
  <c r="B804" i="19"/>
  <c r="B803" i="19"/>
  <c r="B802" i="19"/>
  <c r="B801" i="19"/>
  <c r="B800" i="19"/>
  <c r="B799" i="19"/>
  <c r="B798" i="19"/>
  <c r="B797" i="19"/>
  <c r="B796" i="19"/>
  <c r="B795" i="19"/>
  <c r="B794" i="19"/>
  <c r="B793" i="19"/>
  <c r="B792" i="19"/>
  <c r="B791" i="19"/>
  <c r="B790" i="19"/>
  <c r="B789" i="19"/>
  <c r="B788" i="19"/>
  <c r="B787" i="19"/>
  <c r="B786" i="19"/>
  <c r="B785" i="19"/>
  <c r="B784" i="19"/>
  <c r="B783" i="19"/>
  <c r="B782" i="19"/>
  <c r="B781" i="19"/>
  <c r="B780" i="19"/>
  <c r="B779" i="19"/>
  <c r="B778" i="19"/>
  <c r="B777" i="19"/>
  <c r="B776" i="19"/>
  <c r="B775" i="19"/>
  <c r="B774" i="19"/>
  <c r="B773" i="19"/>
  <c r="B772" i="19"/>
  <c r="B771" i="19"/>
  <c r="B770" i="19"/>
  <c r="B769" i="19"/>
  <c r="B768" i="19"/>
  <c r="B767" i="19"/>
  <c r="B766" i="19"/>
  <c r="B765" i="19"/>
  <c r="B764" i="19"/>
  <c r="B763" i="19"/>
  <c r="B762" i="19"/>
  <c r="B761" i="19"/>
  <c r="B760" i="19"/>
  <c r="B759" i="19"/>
  <c r="B758" i="19"/>
  <c r="B757" i="19"/>
  <c r="B756" i="19"/>
  <c r="B755" i="19"/>
  <c r="B754" i="19"/>
  <c r="B753" i="19"/>
  <c r="B752" i="19"/>
  <c r="B751" i="19"/>
  <c r="B750" i="19"/>
  <c r="B749" i="19"/>
  <c r="B748" i="19"/>
  <c r="B747" i="19"/>
  <c r="B746" i="19"/>
  <c r="B745" i="19"/>
  <c r="B744" i="19"/>
  <c r="B743" i="19"/>
  <c r="B742" i="19"/>
  <c r="B741" i="19"/>
  <c r="B740" i="19"/>
  <c r="B739" i="19"/>
  <c r="B738" i="19"/>
  <c r="B737" i="19"/>
  <c r="B736" i="19"/>
  <c r="B735" i="19"/>
  <c r="B734" i="19"/>
  <c r="B733" i="19"/>
  <c r="B732" i="19"/>
  <c r="B731" i="19"/>
  <c r="B730" i="19"/>
  <c r="B729" i="19"/>
  <c r="B728" i="19"/>
  <c r="B727" i="19"/>
  <c r="B726" i="19"/>
  <c r="B725" i="19"/>
  <c r="B724" i="19"/>
  <c r="B723" i="19"/>
  <c r="B722" i="19"/>
  <c r="B721" i="19"/>
  <c r="B720" i="19"/>
  <c r="B719" i="19"/>
  <c r="B718" i="19"/>
  <c r="B717" i="19"/>
  <c r="B716" i="19"/>
  <c r="B715" i="19"/>
  <c r="B714" i="19"/>
  <c r="B713" i="19"/>
  <c r="B712" i="19"/>
  <c r="B711" i="19"/>
  <c r="B710" i="19"/>
  <c r="B709" i="19"/>
  <c r="B708" i="19"/>
  <c r="B707" i="19"/>
  <c r="B706" i="19"/>
  <c r="B705" i="19"/>
  <c r="B704" i="19"/>
  <c r="B703" i="19"/>
  <c r="B702" i="19"/>
  <c r="B701" i="19"/>
  <c r="B700" i="19"/>
  <c r="B699" i="19"/>
  <c r="B698" i="19"/>
  <c r="B697" i="19"/>
  <c r="B696" i="19"/>
  <c r="B695" i="19"/>
  <c r="B694" i="19"/>
  <c r="B693" i="19"/>
  <c r="B692" i="19"/>
  <c r="B691" i="19"/>
  <c r="B690" i="19"/>
  <c r="B689" i="19"/>
  <c r="B688" i="19"/>
  <c r="B687" i="19"/>
  <c r="B686" i="19"/>
  <c r="B685" i="19"/>
  <c r="B684" i="19"/>
  <c r="B683" i="19"/>
  <c r="B682" i="19"/>
  <c r="B681" i="19"/>
  <c r="B680" i="19"/>
  <c r="B679" i="19"/>
  <c r="B678" i="19"/>
  <c r="B677" i="19"/>
  <c r="B676" i="19"/>
  <c r="B675" i="19"/>
  <c r="B674" i="19"/>
  <c r="B673" i="19"/>
  <c r="B672" i="19"/>
  <c r="B671" i="19"/>
  <c r="B670" i="19"/>
  <c r="B669" i="19"/>
  <c r="B668" i="19"/>
  <c r="B667" i="19"/>
  <c r="B666" i="19"/>
  <c r="B665" i="19"/>
  <c r="B664" i="19"/>
  <c r="B663" i="19"/>
  <c r="B662" i="19"/>
  <c r="B661" i="19"/>
  <c r="B660" i="19"/>
  <c r="B659" i="19"/>
  <c r="B658" i="19"/>
  <c r="B657" i="19"/>
  <c r="B656" i="19"/>
  <c r="B655" i="19"/>
  <c r="B654" i="19"/>
  <c r="B653" i="19"/>
  <c r="B652" i="19"/>
  <c r="B651" i="19"/>
  <c r="B650" i="19"/>
  <c r="B649" i="19"/>
  <c r="B648" i="19"/>
  <c r="B647" i="19"/>
  <c r="B646" i="19"/>
  <c r="B645" i="19"/>
  <c r="B644" i="19"/>
  <c r="B643" i="19"/>
  <c r="B642" i="19"/>
  <c r="B641" i="19"/>
  <c r="B640" i="19"/>
  <c r="B639" i="19"/>
  <c r="B638" i="19"/>
  <c r="B637" i="19"/>
  <c r="B636" i="19"/>
  <c r="B635" i="19"/>
  <c r="B634" i="19"/>
  <c r="B633" i="19"/>
  <c r="B632" i="19"/>
  <c r="B631" i="19"/>
  <c r="B630" i="19"/>
  <c r="B629" i="19"/>
  <c r="B628" i="19"/>
  <c r="B627" i="19"/>
  <c r="B626" i="19"/>
  <c r="B625" i="19"/>
  <c r="B624" i="19"/>
  <c r="B623" i="19"/>
  <c r="B622" i="19"/>
  <c r="B621" i="19"/>
  <c r="B620" i="19"/>
  <c r="B619" i="19"/>
  <c r="B618" i="19"/>
  <c r="B617" i="19"/>
  <c r="B616" i="19"/>
  <c r="B615" i="19"/>
  <c r="B614" i="19"/>
  <c r="B613" i="19"/>
  <c r="B612" i="19"/>
  <c r="B611" i="19"/>
  <c r="B610" i="19"/>
  <c r="B609" i="19"/>
  <c r="B608" i="19"/>
  <c r="B607" i="19"/>
  <c r="B606" i="19"/>
  <c r="B605" i="19"/>
  <c r="B604" i="19"/>
  <c r="B603" i="19"/>
  <c r="B602" i="19"/>
  <c r="B601" i="19"/>
  <c r="B600" i="19"/>
  <c r="B599" i="19"/>
  <c r="B598" i="19"/>
  <c r="B597" i="19"/>
  <c r="B596" i="19"/>
  <c r="B595" i="19"/>
  <c r="B594" i="19"/>
  <c r="B593" i="19"/>
  <c r="B592" i="19"/>
  <c r="B591" i="19"/>
  <c r="B590" i="19"/>
  <c r="B589" i="19"/>
  <c r="B588" i="19"/>
  <c r="B587" i="19"/>
  <c r="B586" i="19"/>
  <c r="B585" i="19"/>
  <c r="B584" i="19"/>
  <c r="B583" i="19"/>
  <c r="B582" i="19"/>
  <c r="B581" i="19"/>
  <c r="B580" i="19"/>
  <c r="B579" i="19"/>
  <c r="B578" i="19"/>
  <c r="B577" i="19"/>
  <c r="B576" i="19"/>
  <c r="B575" i="19"/>
  <c r="B574" i="19"/>
  <c r="B573" i="19"/>
  <c r="B572" i="19"/>
  <c r="B571" i="19"/>
  <c r="B570" i="19"/>
  <c r="B569" i="19"/>
  <c r="B568" i="19"/>
  <c r="B567" i="19"/>
  <c r="B566" i="19"/>
  <c r="B565" i="19"/>
  <c r="B564" i="19"/>
  <c r="B563" i="19"/>
  <c r="B562" i="19"/>
  <c r="B561" i="19"/>
  <c r="B560" i="19"/>
  <c r="B559" i="19"/>
  <c r="B558" i="19"/>
  <c r="B557" i="19"/>
  <c r="B556" i="19"/>
  <c r="B555" i="19"/>
  <c r="B554" i="19"/>
  <c r="B553" i="19"/>
  <c r="B552" i="19"/>
  <c r="B551" i="19"/>
  <c r="B550" i="19"/>
  <c r="B549" i="19"/>
  <c r="B548" i="19"/>
  <c r="B547" i="19"/>
  <c r="B546" i="19"/>
  <c r="B545" i="19"/>
  <c r="B544" i="19"/>
  <c r="B543" i="19"/>
  <c r="B542" i="19"/>
  <c r="B541" i="19"/>
  <c r="B540" i="19"/>
  <c r="B539" i="19"/>
  <c r="B538" i="19"/>
  <c r="B537" i="19"/>
  <c r="B536" i="19"/>
  <c r="B535" i="19"/>
  <c r="B534" i="19"/>
  <c r="B533" i="19"/>
  <c r="B532" i="19"/>
  <c r="B531" i="19"/>
  <c r="B530" i="19"/>
  <c r="B529" i="19"/>
  <c r="B528" i="19"/>
  <c r="B527" i="19"/>
  <c r="B526" i="19"/>
  <c r="B525" i="19"/>
  <c r="B524" i="19"/>
  <c r="B523" i="19"/>
  <c r="B522" i="19"/>
  <c r="B521" i="19"/>
  <c r="B520" i="19"/>
  <c r="B519" i="19"/>
  <c r="B518" i="19"/>
  <c r="B517" i="19"/>
  <c r="B516" i="19"/>
  <c r="B515" i="19"/>
  <c r="B514" i="19"/>
  <c r="B513" i="19"/>
  <c r="B512" i="19"/>
  <c r="B511" i="19"/>
  <c r="B510" i="19"/>
  <c r="B509" i="19"/>
  <c r="B508" i="19"/>
  <c r="B507" i="19"/>
  <c r="B506" i="19"/>
  <c r="B505" i="19"/>
  <c r="B504" i="19"/>
  <c r="B503" i="19"/>
  <c r="B502" i="19"/>
  <c r="B501" i="19"/>
  <c r="B500" i="19"/>
  <c r="B499" i="19"/>
  <c r="B498" i="19"/>
  <c r="B497" i="19"/>
  <c r="B496" i="19"/>
  <c r="B495" i="19"/>
  <c r="B494" i="19"/>
  <c r="B493" i="19"/>
  <c r="B492" i="19"/>
  <c r="B491" i="19"/>
  <c r="B490" i="19"/>
  <c r="B489" i="19"/>
  <c r="B488" i="19"/>
  <c r="B487" i="19"/>
  <c r="B486" i="19"/>
  <c r="B485" i="19"/>
  <c r="B484" i="19"/>
  <c r="B483" i="19"/>
  <c r="B482" i="19"/>
  <c r="B481" i="19"/>
  <c r="B480" i="19"/>
  <c r="B479" i="19"/>
  <c r="B478" i="19"/>
  <c r="B477" i="19"/>
  <c r="B476" i="19"/>
  <c r="B475" i="19"/>
  <c r="B474" i="19"/>
  <c r="B473" i="19"/>
  <c r="B472" i="19"/>
  <c r="B471" i="19"/>
  <c r="B470" i="19"/>
  <c r="B469" i="19"/>
  <c r="B468" i="19"/>
  <c r="B467" i="19"/>
  <c r="B466" i="19"/>
  <c r="B465" i="19"/>
  <c r="B464" i="19"/>
  <c r="B463" i="19"/>
  <c r="B462" i="19"/>
  <c r="B461" i="19"/>
  <c r="B460" i="19"/>
  <c r="B459" i="19"/>
  <c r="B458" i="19"/>
  <c r="B457" i="19"/>
  <c r="B456" i="19"/>
  <c r="B455" i="19"/>
  <c r="B454" i="19"/>
  <c r="B453" i="19"/>
  <c r="B452" i="19"/>
  <c r="B451" i="19"/>
  <c r="B450" i="19"/>
  <c r="B449" i="19"/>
  <c r="B448" i="19"/>
  <c r="B447" i="19"/>
  <c r="B446" i="19"/>
  <c r="B445" i="19"/>
  <c r="B444" i="19"/>
  <c r="B443" i="19"/>
  <c r="B442" i="19"/>
  <c r="B441" i="19"/>
  <c r="B440" i="19"/>
  <c r="B439" i="19"/>
  <c r="B438" i="19"/>
  <c r="B437" i="19"/>
  <c r="B436" i="19"/>
  <c r="B435" i="19"/>
  <c r="B434" i="19"/>
  <c r="B433" i="19"/>
  <c r="B432" i="19"/>
  <c r="B431" i="19"/>
  <c r="B430" i="19"/>
  <c r="B429" i="19"/>
  <c r="B428" i="19"/>
  <c r="B427" i="19"/>
  <c r="B426" i="19"/>
  <c r="B425" i="19"/>
  <c r="B424" i="19"/>
  <c r="B423" i="19"/>
  <c r="B422" i="19"/>
  <c r="B421" i="19"/>
  <c r="B420" i="19"/>
  <c r="B419" i="19"/>
  <c r="B418" i="19"/>
  <c r="B417" i="19"/>
  <c r="B416" i="19"/>
  <c r="B415" i="19"/>
  <c r="B414" i="19"/>
  <c r="B413" i="19"/>
  <c r="B412" i="19"/>
  <c r="B411" i="19"/>
  <c r="B410" i="19"/>
  <c r="B409" i="19"/>
  <c r="B408" i="19"/>
  <c r="B407" i="19"/>
  <c r="B406" i="19"/>
  <c r="B405" i="19"/>
  <c r="B404" i="19"/>
  <c r="B403" i="19"/>
  <c r="B402" i="19"/>
  <c r="B401" i="19"/>
  <c r="B400" i="19"/>
  <c r="B399" i="19"/>
  <c r="B398" i="19"/>
  <c r="B397" i="19"/>
  <c r="B396" i="19"/>
  <c r="B395" i="19"/>
  <c r="B394" i="19"/>
  <c r="B393" i="19"/>
  <c r="B392" i="19"/>
  <c r="B391" i="19"/>
  <c r="B390" i="19"/>
  <c r="B389" i="19"/>
  <c r="B388" i="19"/>
  <c r="B387" i="19"/>
  <c r="B386" i="19"/>
  <c r="B385" i="19"/>
  <c r="B384" i="19"/>
  <c r="B383" i="19"/>
  <c r="B382" i="19"/>
  <c r="B381" i="19"/>
  <c r="B380" i="19"/>
  <c r="B379" i="19"/>
  <c r="B378" i="19"/>
  <c r="B377" i="19"/>
  <c r="B376" i="19"/>
  <c r="B375" i="19"/>
  <c r="B374" i="19"/>
  <c r="B373" i="19"/>
  <c r="B372" i="19"/>
  <c r="B371" i="19"/>
  <c r="B370" i="19"/>
  <c r="B369" i="19"/>
  <c r="B368" i="19"/>
  <c r="B367" i="19"/>
  <c r="B366" i="19"/>
  <c r="B365" i="19"/>
  <c r="B364" i="19"/>
  <c r="B363" i="19"/>
  <c r="B362" i="19"/>
  <c r="B361" i="19"/>
  <c r="B360" i="19"/>
  <c r="B359" i="19"/>
  <c r="B358" i="19"/>
  <c r="B357" i="19"/>
  <c r="B356" i="19"/>
  <c r="B355" i="19"/>
  <c r="B354" i="19"/>
  <c r="B353" i="19"/>
  <c r="B352" i="19"/>
  <c r="B351" i="19"/>
  <c r="B350" i="19"/>
  <c r="B349" i="19"/>
  <c r="B348" i="19"/>
  <c r="B347" i="19"/>
  <c r="B346" i="19"/>
  <c r="B345" i="19"/>
  <c r="B344" i="19"/>
  <c r="B343" i="19"/>
  <c r="B342" i="19"/>
  <c r="B341" i="19"/>
  <c r="B340" i="19"/>
  <c r="B339" i="19"/>
  <c r="B338" i="19"/>
  <c r="B337" i="19"/>
  <c r="B336" i="19"/>
  <c r="B335" i="19"/>
  <c r="B334" i="19"/>
  <c r="B333" i="19"/>
  <c r="B332" i="19"/>
  <c r="B331" i="19"/>
  <c r="B330" i="19"/>
  <c r="B329" i="19"/>
  <c r="B328" i="19"/>
  <c r="B327" i="19"/>
  <c r="B326" i="19"/>
  <c r="B325" i="19"/>
  <c r="B324" i="19"/>
  <c r="B323" i="19"/>
  <c r="B322" i="19"/>
  <c r="B321" i="19"/>
  <c r="B320" i="19"/>
  <c r="B319" i="19"/>
  <c r="B318" i="19"/>
  <c r="B317" i="19"/>
  <c r="B316" i="19"/>
  <c r="B315" i="19"/>
  <c r="B314" i="19"/>
  <c r="B313" i="19"/>
  <c r="B312" i="19"/>
  <c r="B311" i="19"/>
  <c r="B310" i="19"/>
  <c r="B309" i="19"/>
  <c r="B308" i="19"/>
  <c r="B307" i="19"/>
  <c r="B306" i="19"/>
  <c r="B305" i="19"/>
  <c r="B304" i="19"/>
  <c r="B303" i="19"/>
  <c r="B302" i="19"/>
  <c r="B301" i="19"/>
  <c r="B300" i="19"/>
  <c r="B299" i="19"/>
  <c r="B298" i="19"/>
  <c r="B297" i="19"/>
  <c r="B296" i="19"/>
  <c r="B295" i="19"/>
  <c r="B294" i="19"/>
  <c r="B293" i="19"/>
  <c r="B292" i="19"/>
  <c r="B291" i="19"/>
  <c r="B290" i="19"/>
  <c r="B289" i="19"/>
  <c r="B288" i="19"/>
  <c r="B287" i="19"/>
  <c r="B286" i="19"/>
  <c r="B285" i="19"/>
  <c r="B284" i="19"/>
  <c r="B283" i="19"/>
  <c r="B282" i="19"/>
  <c r="B281" i="19"/>
  <c r="B280" i="19"/>
  <c r="B279" i="19"/>
  <c r="B278" i="19"/>
  <c r="B277" i="19"/>
  <c r="B276" i="19"/>
  <c r="B275" i="19"/>
  <c r="B274" i="19"/>
  <c r="B273" i="19"/>
  <c r="B272" i="19"/>
  <c r="B271" i="19"/>
  <c r="B270" i="19"/>
  <c r="B269" i="19"/>
  <c r="B268" i="19"/>
  <c r="B267" i="19"/>
  <c r="B266" i="19"/>
  <c r="B265" i="19"/>
  <c r="B264" i="19"/>
  <c r="B263" i="19"/>
  <c r="B262" i="19"/>
  <c r="B261" i="19"/>
  <c r="B260" i="19"/>
  <c r="B259" i="19"/>
  <c r="B258" i="19"/>
  <c r="B257" i="19"/>
  <c r="B256" i="19"/>
  <c r="B255" i="19"/>
  <c r="B254" i="19"/>
  <c r="B253" i="19"/>
  <c r="B252" i="19"/>
  <c r="B251" i="19"/>
  <c r="B250" i="19"/>
  <c r="B249" i="19"/>
  <c r="B248" i="19"/>
  <c r="B247" i="19"/>
  <c r="B246" i="19"/>
  <c r="B245" i="19"/>
  <c r="B244" i="19"/>
  <c r="B243" i="19"/>
  <c r="B242" i="19"/>
  <c r="B241" i="19"/>
  <c r="B240" i="19"/>
  <c r="B239" i="19"/>
  <c r="B238" i="19"/>
  <c r="B237" i="19"/>
  <c r="B236" i="19"/>
  <c r="B235" i="19"/>
  <c r="B234" i="19"/>
  <c r="B233" i="19"/>
  <c r="B232" i="19"/>
  <c r="B231" i="19"/>
  <c r="B230" i="19"/>
  <c r="B229" i="19"/>
  <c r="B228" i="19"/>
  <c r="B227" i="19"/>
  <c r="B226" i="19"/>
  <c r="B225" i="19"/>
  <c r="B224" i="19"/>
  <c r="B223" i="19"/>
  <c r="B222" i="19"/>
  <c r="B221" i="19"/>
  <c r="B220" i="19"/>
  <c r="B219" i="19"/>
  <c r="B218" i="19"/>
  <c r="B217" i="19"/>
  <c r="B216" i="19"/>
  <c r="B215" i="19"/>
  <c r="B214" i="19"/>
  <c r="B213" i="19"/>
  <c r="B212" i="19"/>
  <c r="B211" i="19"/>
  <c r="B210" i="19"/>
  <c r="B209" i="19"/>
  <c r="B20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5" i="19"/>
  <c r="B154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B130" i="19"/>
  <c r="B129" i="19"/>
  <c r="B128" i="19"/>
  <c r="B127" i="19"/>
  <c r="B126" i="19"/>
  <c r="B125" i="19"/>
  <c r="B124" i="19"/>
  <c r="B12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B4" i="19"/>
  <c r="B3" i="19"/>
  <c r="B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tc={68F5F516-632B-4B53-86B5-B3F6CEEC1217}</author>
  </authors>
  <commentList>
    <comment ref="H1" authorId="0" shapeId="0" xr:uid="{68F5F516-632B-4B53-86B5-B3F6CEEC1217}">
      <text>
        <t>[Threaded comment]
Your version of Excel allows you to read this threaded comment; however, any edits to it will get removed if the file is opened in a newer version of Excel. Learn more: https://go.microsoft.com/fwlink/?linkid=870924
Comment:
    Active = more detailed assessment</t>
      </text>
    </comment>
  </commentList>
</comments>
</file>

<file path=xl/sharedStrings.xml><?xml version="1.0" encoding="utf-8"?>
<sst xmlns="http://schemas.openxmlformats.org/spreadsheetml/2006/main" count="36241" uniqueCount="16240">
  <si>
    <t>Y</t>
  </si>
  <si>
    <t>WTN</t>
  </si>
  <si>
    <t>Stream 1</t>
  </si>
  <si>
    <t>Stream 2</t>
  </si>
  <si>
    <t>Well Tag Number (WTN)</t>
  </si>
  <si>
    <t>Rationale</t>
  </si>
  <si>
    <t>Distance (m)</t>
  </si>
  <si>
    <t>SDF (days)</t>
  </si>
  <si>
    <t>EASTING</t>
  </si>
  <si>
    <t>NORTHING</t>
  </si>
  <si>
    <t>Aquifer</t>
  </si>
  <si>
    <t>Node ID</t>
  </si>
  <si>
    <t>S</t>
  </si>
  <si>
    <t>Aquifer ID Number</t>
  </si>
  <si>
    <t>Active</t>
  </si>
  <si>
    <t>Node</t>
  </si>
  <si>
    <t>Well Tag Number</t>
  </si>
  <si>
    <t>LAT</t>
  </si>
  <si>
    <t>LONG</t>
  </si>
  <si>
    <t>IN STUDY AREA</t>
  </si>
  <si>
    <t>HC ASSESSMENT?</t>
  </si>
  <si>
    <t>Aquifer ID</t>
  </si>
  <si>
    <t>Cultus Lake</t>
  </si>
  <si>
    <t>Is the well on the list provided by MOF of wells for detailed assessment of HC?</t>
  </si>
  <si>
    <t>CLV-4</t>
  </si>
  <si>
    <t>CLV-12</t>
  </si>
  <si>
    <t>CLV-64</t>
  </si>
  <si>
    <t>CLV-62</t>
  </si>
  <si>
    <t>CLV-17</t>
  </si>
  <si>
    <t>CLV-75</t>
  </si>
  <si>
    <t>CLV-5</t>
  </si>
  <si>
    <t>CLV-11</t>
  </si>
  <si>
    <t>CLV-66</t>
  </si>
  <si>
    <t>CLV-16</t>
  </si>
  <si>
    <t>CLV-10</t>
  </si>
  <si>
    <t>CLV-70</t>
  </si>
  <si>
    <t>CLV-15</t>
  </si>
  <si>
    <t>CLV-65</t>
  </si>
  <si>
    <t>CLV-7</t>
  </si>
  <si>
    <t>CLV-68</t>
  </si>
  <si>
    <t>CLV-2</t>
  </si>
  <si>
    <t>CLV-3</t>
  </si>
  <si>
    <t>CLV-6</t>
  </si>
  <si>
    <t>CLV-8</t>
  </si>
  <si>
    <t>CLV-9</t>
  </si>
  <si>
    <t>CLV-13</t>
  </si>
  <si>
    <t>CLV-14</t>
  </si>
  <si>
    <t>CLV-21</t>
  </si>
  <si>
    <t>CLV-22</t>
  </si>
  <si>
    <t>CLV-23</t>
  </si>
  <si>
    <t>CLV-24</t>
  </si>
  <si>
    <t>CLV-25</t>
  </si>
  <si>
    <t>CLV-26</t>
  </si>
  <si>
    <t>CLV-27</t>
  </si>
  <si>
    <t>CLV-28</t>
  </si>
  <si>
    <t>CLV-29</t>
  </si>
  <si>
    <t>CLV-30</t>
  </si>
  <si>
    <t>CLV-31</t>
  </si>
  <si>
    <t>CLV-32</t>
  </si>
  <si>
    <t>CLV-33</t>
  </si>
  <si>
    <t>CLV-34</t>
  </si>
  <si>
    <t>CLV-35</t>
  </si>
  <si>
    <t>CLV-36</t>
  </si>
  <si>
    <t>CLV-37</t>
  </si>
  <si>
    <t>CLV-38</t>
  </si>
  <si>
    <t>CLV-39</t>
  </si>
  <si>
    <t>CLV-40</t>
  </si>
  <si>
    <t>CLV-41</t>
  </si>
  <si>
    <t>CLV-42</t>
  </si>
  <si>
    <t>CLV-43</t>
  </si>
  <si>
    <t>CLV-44</t>
  </si>
  <si>
    <t>CLV-45</t>
  </si>
  <si>
    <t>CLV-46</t>
  </si>
  <si>
    <t>CLV-47</t>
  </si>
  <si>
    <t>CLV-48</t>
  </si>
  <si>
    <t>CLV-49</t>
  </si>
  <si>
    <t>CLV-50</t>
  </si>
  <si>
    <t>CLV-51</t>
  </si>
  <si>
    <t>CLV-52</t>
  </si>
  <si>
    <t>CLV-53</t>
  </si>
  <si>
    <t>CLV-54</t>
  </si>
  <si>
    <t>CLV-55</t>
  </si>
  <si>
    <t>CLV-56</t>
  </si>
  <si>
    <t>CLV-57</t>
  </si>
  <si>
    <t>CLV-58</t>
  </si>
  <si>
    <t>CLV-59</t>
  </si>
  <si>
    <t>CLV-60</t>
  </si>
  <si>
    <t>CLV-61</t>
  </si>
  <si>
    <t>CLV-63</t>
  </si>
  <si>
    <t>CLV-67</t>
  </si>
  <si>
    <t>CLV-69</t>
  </si>
  <si>
    <t>CLV-71</t>
  </si>
  <si>
    <t>CLV-72</t>
  </si>
  <si>
    <t>CLV-73</t>
  </si>
  <si>
    <t>CLV-74</t>
  </si>
  <si>
    <t>CLV-76</t>
  </si>
  <si>
    <t>CLV-77</t>
  </si>
  <si>
    <t>CLV-78</t>
  </si>
  <si>
    <t>CLV-79</t>
  </si>
  <si>
    <t>Frosst Creek</t>
  </si>
  <si>
    <t>CLV-1</t>
  </si>
  <si>
    <t>Watt Creek</t>
  </si>
  <si>
    <t>CLV-18</t>
  </si>
  <si>
    <t>CLV-19</t>
  </si>
  <si>
    <t>CLV-20</t>
  </si>
  <si>
    <t>Unnamed</t>
  </si>
  <si>
    <t>Nodes</t>
  </si>
  <si>
    <t>Stream 3</t>
  </si>
  <si>
    <t>Is the well hydraulically connected to 2 streams?</t>
  </si>
  <si>
    <t>Is the well hydraulically connected to 3 streams?</t>
  </si>
  <si>
    <t>Is the well hydraulically connected to 1 stream?</t>
  </si>
  <si>
    <t>m</t>
  </si>
  <si>
    <t>Windfall Creek</t>
  </si>
  <si>
    <t>CV-1</t>
  </si>
  <si>
    <t>CV-2</t>
  </si>
  <si>
    <t>CV-3</t>
  </si>
  <si>
    <t>CV-4</t>
  </si>
  <si>
    <t>Ascaphus Creek</t>
  </si>
  <si>
    <t>CV-5</t>
  </si>
  <si>
    <t>CV-6</t>
  </si>
  <si>
    <t>Smith Falls Creek</t>
  </si>
  <si>
    <t>CV-7</t>
  </si>
  <si>
    <t>CV-8</t>
  </si>
  <si>
    <t>CV-9</t>
  </si>
  <si>
    <t>CV-10</t>
  </si>
  <si>
    <t>CV-11</t>
  </si>
  <si>
    <t>CV-12</t>
  </si>
  <si>
    <t>CV-13</t>
  </si>
  <si>
    <t>CV-14</t>
  </si>
  <si>
    <t>CV-15</t>
  </si>
  <si>
    <t>CV-16</t>
  </si>
  <si>
    <t>CV-17</t>
  </si>
  <si>
    <t>CV-18</t>
  </si>
  <si>
    <t>CV-19</t>
  </si>
  <si>
    <t>CV-20</t>
  </si>
  <si>
    <t>CV-21</t>
  </si>
  <si>
    <t>CV-22</t>
  </si>
  <si>
    <t>CV-23</t>
  </si>
  <si>
    <t>CV-24</t>
  </si>
  <si>
    <t>CV-25</t>
  </si>
  <si>
    <t>CV-26</t>
  </si>
  <si>
    <t>CV-27</t>
  </si>
  <si>
    <t>CV-28</t>
  </si>
  <si>
    <t>CV-29</t>
  </si>
  <si>
    <t>CV-30</t>
  </si>
  <si>
    <t>CV-31</t>
  </si>
  <si>
    <t>CV-32</t>
  </si>
  <si>
    <t>CV-33</t>
  </si>
  <si>
    <t>CV-34</t>
  </si>
  <si>
    <t>CV-35</t>
  </si>
  <si>
    <t>CV-36</t>
  </si>
  <si>
    <t>CV-37</t>
  </si>
  <si>
    <t>CV-38</t>
  </si>
  <si>
    <t>CV-39</t>
  </si>
  <si>
    <t>CV-40</t>
  </si>
  <si>
    <t>CV-41</t>
  </si>
  <si>
    <t>CV-42</t>
  </si>
  <si>
    <t>CV-43</t>
  </si>
  <si>
    <t>CV-44</t>
  </si>
  <si>
    <t>CV-45</t>
  </si>
  <si>
    <t>CV-46</t>
  </si>
  <si>
    <t>CV-47</t>
  </si>
  <si>
    <t>CV-48</t>
  </si>
  <si>
    <t>CV-49</t>
  </si>
  <si>
    <t>CV-50</t>
  </si>
  <si>
    <t>CV-51</t>
  </si>
  <si>
    <t>CV-52</t>
  </si>
  <si>
    <t>CV-53</t>
  </si>
  <si>
    <t>CV-54</t>
  </si>
  <si>
    <t>CV-55</t>
  </si>
  <si>
    <t>CV-56</t>
  </si>
  <si>
    <t>CV-57</t>
  </si>
  <si>
    <t>CV-58</t>
  </si>
  <si>
    <t>CV-59</t>
  </si>
  <si>
    <t>CV-60</t>
  </si>
  <si>
    <t>CV-61</t>
  </si>
  <si>
    <t>CV-62</t>
  </si>
  <si>
    <t>CV-63</t>
  </si>
  <si>
    <t>CV-64</t>
  </si>
  <si>
    <t>CV-65</t>
  </si>
  <si>
    <t>CV-66</t>
  </si>
  <si>
    <t>CV-67</t>
  </si>
  <si>
    <t>CV-68</t>
  </si>
  <si>
    <t>CV-69</t>
  </si>
  <si>
    <t>CV-70</t>
  </si>
  <si>
    <t>CV-71</t>
  </si>
  <si>
    <t>CV-72</t>
  </si>
  <si>
    <t>CV-73</t>
  </si>
  <si>
    <t>CV-74</t>
  </si>
  <si>
    <t>CV-75</t>
  </si>
  <si>
    <t>CV-76</t>
  </si>
  <si>
    <t>CV-77</t>
  </si>
  <si>
    <t>CV-78</t>
  </si>
  <si>
    <t>CV-79</t>
  </si>
  <si>
    <t>CV-80</t>
  </si>
  <si>
    <t>CV-81</t>
  </si>
  <si>
    <t>CV-82</t>
  </si>
  <si>
    <t>CV-83</t>
  </si>
  <si>
    <t>CV-84</t>
  </si>
  <si>
    <t>CV-85</t>
  </si>
  <si>
    <t>CV-86</t>
  </si>
  <si>
    <t>CV-87</t>
  </si>
  <si>
    <t>CV-88</t>
  </si>
  <si>
    <t>CV-89</t>
  </si>
  <si>
    <t>CV-90</t>
  </si>
  <si>
    <t>CV-91</t>
  </si>
  <si>
    <t>CV-92</t>
  </si>
  <si>
    <t>CV-93</t>
  </si>
  <si>
    <t>CV-94</t>
  </si>
  <si>
    <t>CV-95</t>
  </si>
  <si>
    <t>CV-96</t>
  </si>
  <si>
    <t>CV-97</t>
  </si>
  <si>
    <t>CV-98</t>
  </si>
  <si>
    <t>CV-99</t>
  </si>
  <si>
    <t>CV-100</t>
  </si>
  <si>
    <t>CV-101</t>
  </si>
  <si>
    <t>CV-102</t>
  </si>
  <si>
    <t>CV-103</t>
  </si>
  <si>
    <t>CV-104</t>
  </si>
  <si>
    <t>CV-105</t>
  </si>
  <si>
    <t>CV-106</t>
  </si>
  <si>
    <t>CV-107</t>
  </si>
  <si>
    <t>CV-108</t>
  </si>
  <si>
    <t>CV-109</t>
  </si>
  <si>
    <t>CV-110</t>
  </si>
  <si>
    <t>CV-111</t>
  </si>
  <si>
    <t>CV-112</t>
  </si>
  <si>
    <t>CV-113</t>
  </si>
  <si>
    <t>CV-114</t>
  </si>
  <si>
    <t>CV-115</t>
  </si>
  <si>
    <t>CV-116</t>
  </si>
  <si>
    <t>CV-117</t>
  </si>
  <si>
    <t>CV-118</t>
  </si>
  <si>
    <t>CV-119</t>
  </si>
  <si>
    <t>CV-120</t>
  </si>
  <si>
    <t>CV-121</t>
  </si>
  <si>
    <t>CV-122</t>
  </si>
  <si>
    <t>CV-123</t>
  </si>
  <si>
    <t>CV-124</t>
  </si>
  <si>
    <t>CV-125</t>
  </si>
  <si>
    <t>CV-126</t>
  </si>
  <si>
    <t>CV-127</t>
  </si>
  <si>
    <t>CV-128</t>
  </si>
  <si>
    <t>CV-129</t>
  </si>
  <si>
    <t>CV-130</t>
  </si>
  <si>
    <t>CV-131</t>
  </si>
  <si>
    <t>CV-132</t>
  </si>
  <si>
    <t>CV-133</t>
  </si>
  <si>
    <t>CV-134</t>
  </si>
  <si>
    <t>CV-135</t>
  </si>
  <si>
    <t>CV-136</t>
  </si>
  <si>
    <t>CV-137</t>
  </si>
  <si>
    <t>CV-138</t>
  </si>
  <si>
    <t>CV-139</t>
  </si>
  <si>
    <t>CV-140</t>
  </si>
  <si>
    <t>CV-141</t>
  </si>
  <si>
    <t>CV-142</t>
  </si>
  <si>
    <t>CV-143</t>
  </si>
  <si>
    <t>CV-144</t>
  </si>
  <si>
    <t>CV-145</t>
  </si>
  <si>
    <t>CV-146</t>
  </si>
  <si>
    <t>CV-147</t>
  </si>
  <si>
    <t>CV-148</t>
  </si>
  <si>
    <t>CV-149</t>
  </si>
  <si>
    <t>CV-150</t>
  </si>
  <si>
    <t>CV-151</t>
  </si>
  <si>
    <t>CV-152</t>
  </si>
  <si>
    <t>CV-153</t>
  </si>
  <si>
    <t>CV-154</t>
  </si>
  <si>
    <t>CV-155</t>
  </si>
  <si>
    <t>CV-156</t>
  </si>
  <si>
    <t>CV-157</t>
  </si>
  <si>
    <t>CV-158</t>
  </si>
  <si>
    <t>CV-159</t>
  </si>
  <si>
    <t>CV-160</t>
  </si>
  <si>
    <t>CV-161</t>
  </si>
  <si>
    <t>CV-162</t>
  </si>
  <si>
    <t>CV-163</t>
  </si>
  <si>
    <t>CV-164</t>
  </si>
  <si>
    <t>CV-165</t>
  </si>
  <si>
    <t>CV-166</t>
  </si>
  <si>
    <t>CV-167</t>
  </si>
  <si>
    <t>CV-168</t>
  </si>
  <si>
    <t>CV-169</t>
  </si>
  <si>
    <t>CV-170</t>
  </si>
  <si>
    <t>CV-171</t>
  </si>
  <si>
    <t>CV-172</t>
  </si>
  <si>
    <t>CV-173</t>
  </si>
  <si>
    <t>CV-174</t>
  </si>
  <si>
    <t>CV-175</t>
  </si>
  <si>
    <t>CV-176</t>
  </si>
  <si>
    <t>CV-177</t>
  </si>
  <si>
    <t>CV-178</t>
  </si>
  <si>
    <t>CV-179</t>
  </si>
  <si>
    <t>CV-180</t>
  </si>
  <si>
    <t>CV-181</t>
  </si>
  <si>
    <t>CV-182</t>
  </si>
  <si>
    <t>CV-183</t>
  </si>
  <si>
    <t>CV-184</t>
  </si>
  <si>
    <t>CV-185</t>
  </si>
  <si>
    <t>CV-186</t>
  </si>
  <si>
    <t>CV-187</t>
  </si>
  <si>
    <t>CV-188</t>
  </si>
  <si>
    <t>CV-189</t>
  </si>
  <si>
    <t>CV-190</t>
  </si>
  <si>
    <t>CV-191</t>
  </si>
  <si>
    <t>CV-192</t>
  </si>
  <si>
    <t>CV-193</t>
  </si>
  <si>
    <t>CV-194</t>
  </si>
  <si>
    <t>CV-195</t>
  </si>
  <si>
    <t>CV-196</t>
  </si>
  <si>
    <t>CV-197</t>
  </si>
  <si>
    <t>CV-198</t>
  </si>
  <si>
    <t>CV-199</t>
  </si>
  <si>
    <t>CV-200</t>
  </si>
  <si>
    <t>CV-201</t>
  </si>
  <si>
    <t>CV-202</t>
  </si>
  <si>
    <t>CV-203</t>
  </si>
  <si>
    <t>CV-204</t>
  </si>
  <si>
    <t>CV-205</t>
  </si>
  <si>
    <t>CV-206</t>
  </si>
  <si>
    <t>CV-207</t>
  </si>
  <si>
    <t>CV-208</t>
  </si>
  <si>
    <t>CV-209</t>
  </si>
  <si>
    <t>CV-210</t>
  </si>
  <si>
    <t>CV-211</t>
  </si>
  <si>
    <t>CV-212</t>
  </si>
  <si>
    <t>CV-213</t>
  </si>
  <si>
    <t>CV-214</t>
  </si>
  <si>
    <t>CV-215</t>
  </si>
  <si>
    <t>CV-216</t>
  </si>
  <si>
    <t>CV-217</t>
  </si>
  <si>
    <t>CV-218</t>
  </si>
  <si>
    <t>CV-219</t>
  </si>
  <si>
    <t>CV-220</t>
  </si>
  <si>
    <t>CV-221</t>
  </si>
  <si>
    <t>CV-222</t>
  </si>
  <si>
    <t>CV-223</t>
  </si>
  <si>
    <t>CV-224</t>
  </si>
  <si>
    <t>CV-225</t>
  </si>
  <si>
    <t>CV-226</t>
  </si>
  <si>
    <t>CV-227</t>
  </si>
  <si>
    <t>CV-228</t>
  </si>
  <si>
    <t>CV-229</t>
  </si>
  <si>
    <t>CV-230</t>
  </si>
  <si>
    <t>CV-231</t>
  </si>
  <si>
    <t>CV-232</t>
  </si>
  <si>
    <t>CV-233</t>
  </si>
  <si>
    <t>CV-234</t>
  </si>
  <si>
    <t>CV-235</t>
  </si>
  <si>
    <t>CV-236</t>
  </si>
  <si>
    <t>CV-237</t>
  </si>
  <si>
    <t>CV-238</t>
  </si>
  <si>
    <t>CV-239</t>
  </si>
  <si>
    <t>CV-240</t>
  </si>
  <si>
    <t>CV-241</t>
  </si>
  <si>
    <t>CV-242</t>
  </si>
  <si>
    <t>CV-243</t>
  </si>
  <si>
    <t>CV-244</t>
  </si>
  <si>
    <t>CV-245</t>
  </si>
  <si>
    <t>CV-246</t>
  </si>
  <si>
    <t>CV-247</t>
  </si>
  <si>
    <t>CV-248</t>
  </si>
  <si>
    <t>CV-249</t>
  </si>
  <si>
    <t>CV-250</t>
  </si>
  <si>
    <t>CV-251</t>
  </si>
  <si>
    <t>CV-252</t>
  </si>
  <si>
    <t>CV-253</t>
  </si>
  <si>
    <t>CV-254</t>
  </si>
  <si>
    <t>CV-255</t>
  </si>
  <si>
    <t>CV-256</t>
  </si>
  <si>
    <t>CV-257</t>
  </si>
  <si>
    <t>CV-258</t>
  </si>
  <si>
    <t>CV-259</t>
  </si>
  <si>
    <t>CV-260</t>
  </si>
  <si>
    <t>CV-261</t>
  </si>
  <si>
    <t>CV-262</t>
  </si>
  <si>
    <t>CV-263</t>
  </si>
  <si>
    <t>CV-264</t>
  </si>
  <si>
    <t>CV-265</t>
  </si>
  <si>
    <t>CV-266</t>
  </si>
  <si>
    <t>CV-267</t>
  </si>
  <si>
    <t>CV-268</t>
  </si>
  <si>
    <t>CV-269</t>
  </si>
  <si>
    <t>CV-270</t>
  </si>
  <si>
    <t>CV-271</t>
  </si>
  <si>
    <t>CV-272</t>
  </si>
  <si>
    <t>CV-273</t>
  </si>
  <si>
    <t>CV-274</t>
  </si>
  <si>
    <t>CV-275</t>
  </si>
  <si>
    <t>CV-276</t>
  </si>
  <si>
    <t>CV-277</t>
  </si>
  <si>
    <t>CV-278</t>
  </si>
  <si>
    <t>CV-279</t>
  </si>
  <si>
    <t>CV-280</t>
  </si>
  <si>
    <t>Hatchery Creek</t>
  </si>
  <si>
    <t>CV-281</t>
  </si>
  <si>
    <t>CV-282</t>
  </si>
  <si>
    <t>CV-283</t>
  </si>
  <si>
    <t>Sweltzer River</t>
  </si>
  <si>
    <t>CV-284</t>
  </si>
  <si>
    <t>CV-285</t>
  </si>
  <si>
    <t>CV-286</t>
  </si>
  <si>
    <t>CV-287</t>
  </si>
  <si>
    <t>CV-288</t>
  </si>
  <si>
    <t>CV-289</t>
  </si>
  <si>
    <t>CV-290</t>
  </si>
  <si>
    <t>CV-291</t>
  </si>
  <si>
    <t>CV-292</t>
  </si>
  <si>
    <t>CV-293</t>
  </si>
  <si>
    <t>CV-294</t>
  </si>
  <si>
    <t>CV-295</t>
  </si>
  <si>
    <t>CV-296</t>
  </si>
  <si>
    <t>CV-297</t>
  </si>
  <si>
    <t>CV-298</t>
  </si>
  <si>
    <t>CV-299</t>
  </si>
  <si>
    <t>CV-300</t>
  </si>
  <si>
    <t>CV-301</t>
  </si>
  <si>
    <t>CV-302</t>
  </si>
  <si>
    <t>CV-303</t>
  </si>
  <si>
    <t>CV-304</t>
  </si>
  <si>
    <t>CV-305</t>
  </si>
  <si>
    <t>CV-306</t>
  </si>
  <si>
    <t>CV-307</t>
  </si>
  <si>
    <t>CV-308</t>
  </si>
  <si>
    <t>CV-309</t>
  </si>
  <si>
    <t>CV-310</t>
  </si>
  <si>
    <t>CV-311</t>
  </si>
  <si>
    <t>CV-312</t>
  </si>
  <si>
    <t>CV-313</t>
  </si>
  <si>
    <t>CV-314</t>
  </si>
  <si>
    <t>CV-315</t>
  </si>
  <si>
    <t>CV-316</t>
  </si>
  <si>
    <t>CV-317</t>
  </si>
  <si>
    <t>CV-318</t>
  </si>
  <si>
    <t>CV-319</t>
  </si>
  <si>
    <t>CV-320</t>
  </si>
  <si>
    <t>CV-321</t>
  </si>
  <si>
    <t>CV-322</t>
  </si>
  <si>
    <t>CV-323</t>
  </si>
  <si>
    <t>CV-324</t>
  </si>
  <si>
    <t>CV-325</t>
  </si>
  <si>
    <t>CV-326</t>
  </si>
  <si>
    <t>CV-327</t>
  </si>
  <si>
    <t>CV-328</t>
  </si>
  <si>
    <t>CV-329</t>
  </si>
  <si>
    <t>CV-330</t>
  </si>
  <si>
    <t>CV-331</t>
  </si>
  <si>
    <t>CV-332</t>
  </si>
  <si>
    <t>CV-333</t>
  </si>
  <si>
    <t>CV-334</t>
  </si>
  <si>
    <t>CV-335</t>
  </si>
  <si>
    <t>CV-336</t>
  </si>
  <si>
    <t>CV-337</t>
  </si>
  <si>
    <t>CV-338</t>
  </si>
  <si>
    <t>CV-339</t>
  </si>
  <si>
    <t>CV-340</t>
  </si>
  <si>
    <t>CV-341</t>
  </si>
  <si>
    <t>CV-342</t>
  </si>
  <si>
    <t>CV-343</t>
  </si>
  <si>
    <t>CV-344</t>
  </si>
  <si>
    <t>CV-345</t>
  </si>
  <si>
    <t>CV-346</t>
  </si>
  <si>
    <t>CV-347</t>
  </si>
  <si>
    <t>CV-348</t>
  </si>
  <si>
    <t>CV-349</t>
  </si>
  <si>
    <t>CV-350</t>
  </si>
  <si>
    <t>CV-351</t>
  </si>
  <si>
    <t>CV-352</t>
  </si>
  <si>
    <t>CV-353</t>
  </si>
  <si>
    <t>CV-354</t>
  </si>
  <si>
    <t>CV-355</t>
  </si>
  <si>
    <t>CV-356</t>
  </si>
  <si>
    <t>CV-357</t>
  </si>
  <si>
    <t>CV-358</t>
  </si>
  <si>
    <t>CV-359</t>
  </si>
  <si>
    <t>CV-360</t>
  </si>
  <si>
    <t>CV-361</t>
  </si>
  <si>
    <t>CV-362</t>
  </si>
  <si>
    <t>CV-363</t>
  </si>
  <si>
    <t>CV-364</t>
  </si>
  <si>
    <t>CV-365</t>
  </si>
  <si>
    <t>CV-366</t>
  </si>
  <si>
    <t>CV-367</t>
  </si>
  <si>
    <t>CV-368</t>
  </si>
  <si>
    <t>CV-369</t>
  </si>
  <si>
    <t>CV-370</t>
  </si>
  <si>
    <t>CV-371</t>
  </si>
  <si>
    <t>CV-372</t>
  </si>
  <si>
    <t>CV-373</t>
  </si>
  <si>
    <t>CV-374</t>
  </si>
  <si>
    <t>CV-375</t>
  </si>
  <si>
    <t>CV-376</t>
  </si>
  <si>
    <t>CV-377</t>
  </si>
  <si>
    <t>CV-378</t>
  </si>
  <si>
    <t>CV-379</t>
  </si>
  <si>
    <t>CV-380</t>
  </si>
  <si>
    <t>CV-381</t>
  </si>
  <si>
    <t>CV-382</t>
  </si>
  <si>
    <t>CV-383</t>
  </si>
  <si>
    <t>CV-384</t>
  </si>
  <si>
    <t>CV-385</t>
  </si>
  <si>
    <t>CV-386</t>
  </si>
  <si>
    <t>CV-387</t>
  </si>
  <si>
    <t>CV-388</t>
  </si>
  <si>
    <t>CV-389</t>
  </si>
  <si>
    <t>CV-390</t>
  </si>
  <si>
    <t>CV-391</t>
  </si>
  <si>
    <t>CV-392</t>
  </si>
  <si>
    <t>CV-393</t>
  </si>
  <si>
    <t>CV-394</t>
  </si>
  <si>
    <t>CV-395</t>
  </si>
  <si>
    <t>CV-396</t>
  </si>
  <si>
    <t>CV-397</t>
  </si>
  <si>
    <t>CV-398</t>
  </si>
  <si>
    <t>CV-399</t>
  </si>
  <si>
    <t>CV-400</t>
  </si>
  <si>
    <t>CV-401</t>
  </si>
  <si>
    <t>CV-402</t>
  </si>
  <si>
    <t>CV-403</t>
  </si>
  <si>
    <t>CV-404</t>
  </si>
  <si>
    <t>CV-405</t>
  </si>
  <si>
    <t>Vedder River</t>
  </si>
  <si>
    <t>CV-406</t>
  </si>
  <si>
    <t>CV-407</t>
  </si>
  <si>
    <t>CV-408</t>
  </si>
  <si>
    <t>CV-409</t>
  </si>
  <si>
    <t>CV-410</t>
  </si>
  <si>
    <t>Chilliwack River</t>
  </si>
  <si>
    <t>CV-411</t>
  </si>
  <si>
    <t>CV-412</t>
  </si>
  <si>
    <t>CV-413</t>
  </si>
  <si>
    <t>CV-414</t>
  </si>
  <si>
    <t>CV-415</t>
  </si>
  <si>
    <t>CV-416</t>
  </si>
  <si>
    <t>CV-417</t>
  </si>
  <si>
    <t>CV-418</t>
  </si>
  <si>
    <t>CV-419</t>
  </si>
  <si>
    <t>CV-420</t>
  </si>
  <si>
    <t>CV-421</t>
  </si>
  <si>
    <t>CV-422</t>
  </si>
  <si>
    <t>CV-423</t>
  </si>
  <si>
    <t>CV-424</t>
  </si>
  <si>
    <t>CV-425</t>
  </si>
  <si>
    <t>CV-426</t>
  </si>
  <si>
    <t>CV-427</t>
  </si>
  <si>
    <t>CV-428</t>
  </si>
  <si>
    <t>CV-429</t>
  </si>
  <si>
    <t>CV-430</t>
  </si>
  <si>
    <t>CV-431</t>
  </si>
  <si>
    <t>CV-432</t>
  </si>
  <si>
    <t>CV-433</t>
  </si>
  <si>
    <t>CV-434</t>
  </si>
  <si>
    <t>CV-435</t>
  </si>
  <si>
    <t>CV-436</t>
  </si>
  <si>
    <t>CV-437</t>
  </si>
  <si>
    <t>CV-438</t>
  </si>
  <si>
    <t>CV-439</t>
  </si>
  <si>
    <t>CV-440</t>
  </si>
  <si>
    <t>CV-441</t>
  </si>
  <si>
    <t>CV-442</t>
  </si>
  <si>
    <t>CV-443</t>
  </si>
  <si>
    <t>CV-444</t>
  </si>
  <si>
    <t>CV-445</t>
  </si>
  <si>
    <t>CV-446</t>
  </si>
  <si>
    <t>CV-447</t>
  </si>
  <si>
    <t>CV-448</t>
  </si>
  <si>
    <t>CV-449</t>
  </si>
  <si>
    <t>CV-450</t>
  </si>
  <si>
    <t>CV-451</t>
  </si>
  <si>
    <t>CV-452</t>
  </si>
  <si>
    <t>CV-453</t>
  </si>
  <si>
    <t>CV-454</t>
  </si>
  <si>
    <t>CV-455</t>
  </si>
  <si>
    <t>CV-456</t>
  </si>
  <si>
    <t>CV-457</t>
  </si>
  <si>
    <t>CV-458</t>
  </si>
  <si>
    <t>CV-459</t>
  </si>
  <si>
    <t>CV-460</t>
  </si>
  <si>
    <t>CV-461</t>
  </si>
  <si>
    <t>CV-462</t>
  </si>
  <si>
    <t>CV-463</t>
  </si>
  <si>
    <t>CV-464</t>
  </si>
  <si>
    <t>CV-465</t>
  </si>
  <si>
    <t>CV-466</t>
  </si>
  <si>
    <t>CV-467</t>
  </si>
  <si>
    <t>CV-468</t>
  </si>
  <si>
    <t>CV-469</t>
  </si>
  <si>
    <t>CV-470</t>
  </si>
  <si>
    <t>CV-471</t>
  </si>
  <si>
    <t>CV-472</t>
  </si>
  <si>
    <t>CV-473</t>
  </si>
  <si>
    <t>CV-474</t>
  </si>
  <si>
    <t>CV-475</t>
  </si>
  <si>
    <t>CV-476</t>
  </si>
  <si>
    <t>CV-477</t>
  </si>
  <si>
    <t>CV-478</t>
  </si>
  <si>
    <t>CV-479</t>
  </si>
  <si>
    <t>CV-480</t>
  </si>
  <si>
    <t>CV-481</t>
  </si>
  <si>
    <t>CV-482</t>
  </si>
  <si>
    <t>CV-483</t>
  </si>
  <si>
    <t>CV-484</t>
  </si>
  <si>
    <t>CV-485</t>
  </si>
  <si>
    <t>CV-486</t>
  </si>
  <si>
    <t>CV-487</t>
  </si>
  <si>
    <t>CV-488</t>
  </si>
  <si>
    <t>CV-489</t>
  </si>
  <si>
    <t>CV-490</t>
  </si>
  <si>
    <t>CV-491</t>
  </si>
  <si>
    <t>CV-492</t>
  </si>
  <si>
    <t>CV-493</t>
  </si>
  <si>
    <t>CV-494</t>
  </si>
  <si>
    <t>CV-495</t>
  </si>
  <si>
    <t>CV-496</t>
  </si>
  <si>
    <t>CV-497</t>
  </si>
  <si>
    <t>CV-498</t>
  </si>
  <si>
    <t>CV-499</t>
  </si>
  <si>
    <t>CV-500</t>
  </si>
  <si>
    <t>CV-501</t>
  </si>
  <si>
    <t>CV-502</t>
  </si>
  <si>
    <t>CV-503</t>
  </si>
  <si>
    <t>CV-504</t>
  </si>
  <si>
    <t>CV-505</t>
  </si>
  <si>
    <t>CV-506</t>
  </si>
  <si>
    <t>CV-507</t>
  </si>
  <si>
    <t>CV-508</t>
  </si>
  <si>
    <t>CV-509</t>
  </si>
  <si>
    <t>CV-510</t>
  </si>
  <si>
    <t>CV-511</t>
  </si>
  <si>
    <t>CV-512</t>
  </si>
  <si>
    <t>CV-513</t>
  </si>
  <si>
    <t>CV-514</t>
  </si>
  <si>
    <t>CV-515</t>
  </si>
  <si>
    <t>CV-516</t>
  </si>
  <si>
    <t>CV-517</t>
  </si>
  <si>
    <t>CV-518</t>
  </si>
  <si>
    <t>CV-519</t>
  </si>
  <si>
    <t>CV-520</t>
  </si>
  <si>
    <t>CV-521</t>
  </si>
  <si>
    <t>CV-522</t>
  </si>
  <si>
    <t>CV-523</t>
  </si>
  <si>
    <t>CV-524</t>
  </si>
  <si>
    <t>CV-525</t>
  </si>
  <si>
    <t>CV-526</t>
  </si>
  <si>
    <t>CV-527</t>
  </si>
  <si>
    <t>CV-528</t>
  </si>
  <si>
    <t>CV-529</t>
  </si>
  <si>
    <t>CV-530</t>
  </si>
  <si>
    <t>CV-531</t>
  </si>
  <si>
    <t>CV-532</t>
  </si>
  <si>
    <t>CV-533</t>
  </si>
  <si>
    <t>CV-534</t>
  </si>
  <si>
    <t>CV-535</t>
  </si>
  <si>
    <t>CV-536</t>
  </si>
  <si>
    <t>CV-537</t>
  </si>
  <si>
    <t>CV-538</t>
  </si>
  <si>
    <t>CV-539</t>
  </si>
  <si>
    <t>CV-540</t>
  </si>
  <si>
    <t>CV-541</t>
  </si>
  <si>
    <t>CV-542</t>
  </si>
  <si>
    <t>CV-543</t>
  </si>
  <si>
    <t>CV-544</t>
  </si>
  <si>
    <t>CV-545</t>
  </si>
  <si>
    <t>CV-546</t>
  </si>
  <si>
    <t>CV-547</t>
  </si>
  <si>
    <t>CV-548</t>
  </si>
  <si>
    <t>CV-549</t>
  </si>
  <si>
    <t>CV-550</t>
  </si>
  <si>
    <t>CV-551</t>
  </si>
  <si>
    <t>CV-552</t>
  </si>
  <si>
    <t>CV-553</t>
  </si>
  <si>
    <t>CV-554</t>
  </si>
  <si>
    <t>CV-555</t>
  </si>
  <si>
    <t>CV-556</t>
  </si>
  <si>
    <t>CV-557</t>
  </si>
  <si>
    <t>CV-558</t>
  </si>
  <si>
    <t>CV-559</t>
  </si>
  <si>
    <t>CV-560</t>
  </si>
  <si>
    <t>CV-561</t>
  </si>
  <si>
    <t>CV-562</t>
  </si>
  <si>
    <t>CV-563</t>
  </si>
  <si>
    <t>CV-564</t>
  </si>
  <si>
    <t>CV-565</t>
  </si>
  <si>
    <t>CV-566</t>
  </si>
  <si>
    <t>CV-567</t>
  </si>
  <si>
    <t>CV-568</t>
  </si>
  <si>
    <t>CV-569</t>
  </si>
  <si>
    <t>CV-570</t>
  </si>
  <si>
    <t>CV-571</t>
  </si>
  <si>
    <t>CV-572</t>
  </si>
  <si>
    <t>CV-573</t>
  </si>
  <si>
    <t>CV-574</t>
  </si>
  <si>
    <t>CV-575</t>
  </si>
  <si>
    <t>CV-576</t>
  </si>
  <si>
    <t>CV-577</t>
  </si>
  <si>
    <t>CV-578</t>
  </si>
  <si>
    <t>CV-579</t>
  </si>
  <si>
    <t>CV-580</t>
  </si>
  <si>
    <t>CV-581</t>
  </si>
  <si>
    <t>CV-582</t>
  </si>
  <si>
    <t>CV-583</t>
  </si>
  <si>
    <t>CV-584</t>
  </si>
  <si>
    <t>CV-585</t>
  </si>
  <si>
    <t>CV-586</t>
  </si>
  <si>
    <t>CV-587</t>
  </si>
  <si>
    <t>CV-588</t>
  </si>
  <si>
    <t>CV-589</t>
  </si>
  <si>
    <t>CV-590</t>
  </si>
  <si>
    <t>CV-591</t>
  </si>
  <si>
    <t>CV-592</t>
  </si>
  <si>
    <t>CV-593</t>
  </si>
  <si>
    <t>CV-594</t>
  </si>
  <si>
    <t>CV-595</t>
  </si>
  <si>
    <t>CV-596</t>
  </si>
  <si>
    <t>CV-597</t>
  </si>
  <si>
    <t>CV-598</t>
  </si>
  <si>
    <t>CV-599</t>
  </si>
  <si>
    <t>CV-600</t>
  </si>
  <si>
    <t>CV-601</t>
  </si>
  <si>
    <t>CV-602</t>
  </si>
  <si>
    <t>CV-603</t>
  </si>
  <si>
    <t>CV-604</t>
  </si>
  <si>
    <t>CV-605</t>
  </si>
  <si>
    <t>CV-606</t>
  </si>
  <si>
    <t>CV-607</t>
  </si>
  <si>
    <t>CV-608</t>
  </si>
  <si>
    <t>CV-609</t>
  </si>
  <si>
    <t>CV-610</t>
  </si>
  <si>
    <t>CV-611</t>
  </si>
  <si>
    <t>CV-612</t>
  </si>
  <si>
    <t>CV-613</t>
  </si>
  <si>
    <t>CV-614</t>
  </si>
  <si>
    <t>CV-615</t>
  </si>
  <si>
    <t>CV-616</t>
  </si>
  <si>
    <t>CV-617</t>
  </si>
  <si>
    <t>CV-618</t>
  </si>
  <si>
    <t>CV-619</t>
  </si>
  <si>
    <t>CV-620</t>
  </si>
  <si>
    <t>CV-621</t>
  </si>
  <si>
    <t>CV-622</t>
  </si>
  <si>
    <t>CV-623</t>
  </si>
  <si>
    <t>CV-624</t>
  </si>
  <si>
    <t>CV-625</t>
  </si>
  <si>
    <t>CV-626</t>
  </si>
  <si>
    <t>CV-627</t>
  </si>
  <si>
    <t>CV-628</t>
  </si>
  <si>
    <t>CV-629</t>
  </si>
  <si>
    <t>CV-630</t>
  </si>
  <si>
    <t>CV-631</t>
  </si>
  <si>
    <t>CV-632</t>
  </si>
  <si>
    <t>CV-633</t>
  </si>
  <si>
    <t>CV-634</t>
  </si>
  <si>
    <t>CV-635</t>
  </si>
  <si>
    <t>CV-636</t>
  </si>
  <si>
    <t>CV-637</t>
  </si>
  <si>
    <t>CV-638</t>
  </si>
  <si>
    <t>CV-639</t>
  </si>
  <si>
    <t>CV-640</t>
  </si>
  <si>
    <t>CV-641</t>
  </si>
  <si>
    <t>CV-642</t>
  </si>
  <si>
    <t>CV-643</t>
  </si>
  <si>
    <t>CV-644</t>
  </si>
  <si>
    <t>CV-645</t>
  </si>
  <si>
    <t>CV-646</t>
  </si>
  <si>
    <t>CV-647</t>
  </si>
  <si>
    <t>CV-648</t>
  </si>
  <si>
    <t>CV-649</t>
  </si>
  <si>
    <t>CV-650</t>
  </si>
  <si>
    <t>CV-651</t>
  </si>
  <si>
    <t>CV-652</t>
  </si>
  <si>
    <t>CV-653</t>
  </si>
  <si>
    <t>CV-654</t>
  </si>
  <si>
    <t>CV-655</t>
  </si>
  <si>
    <t>CV-656</t>
  </si>
  <si>
    <t>CV-657</t>
  </si>
  <si>
    <t>CV-658</t>
  </si>
  <si>
    <t>CV-659</t>
  </si>
  <si>
    <t>CV-660</t>
  </si>
  <si>
    <t>CV-661</t>
  </si>
  <si>
    <t>CV-662</t>
  </si>
  <si>
    <t>CV-663</t>
  </si>
  <si>
    <t>CV-664</t>
  </si>
  <si>
    <t>CV-665</t>
  </si>
  <si>
    <t>CV-666</t>
  </si>
  <si>
    <t>CV-667</t>
  </si>
  <si>
    <t>CV-668</t>
  </si>
  <si>
    <t>CV-669</t>
  </si>
  <si>
    <t>CV-670</t>
  </si>
  <si>
    <t>CV-671</t>
  </si>
  <si>
    <t>CV-672</t>
  </si>
  <si>
    <t>CV-673</t>
  </si>
  <si>
    <t>CV-674</t>
  </si>
  <si>
    <t>CV-675</t>
  </si>
  <si>
    <t>CV-676</t>
  </si>
  <si>
    <t>CV-677</t>
  </si>
  <si>
    <t>CV-678</t>
  </si>
  <si>
    <t>CV-679</t>
  </si>
  <si>
    <t>CV-680</t>
  </si>
  <si>
    <t>CV-681</t>
  </si>
  <si>
    <t>CV-682</t>
  </si>
  <si>
    <t>CV-683</t>
  </si>
  <si>
    <t>CV-684</t>
  </si>
  <si>
    <t>CV-685</t>
  </si>
  <si>
    <t>CV-686</t>
  </si>
  <si>
    <t>CV-687</t>
  </si>
  <si>
    <t>CV-688</t>
  </si>
  <si>
    <t>CV-689</t>
  </si>
  <si>
    <t>CV-690</t>
  </si>
  <si>
    <t>CV-691</t>
  </si>
  <si>
    <t>CV-692</t>
  </si>
  <si>
    <t>CV-693</t>
  </si>
  <si>
    <t>CV-694</t>
  </si>
  <si>
    <t>CV-695</t>
  </si>
  <si>
    <t>CV-696</t>
  </si>
  <si>
    <t>CV-697</t>
  </si>
  <si>
    <t>CV-698</t>
  </si>
  <si>
    <t>CV-699</t>
  </si>
  <si>
    <t>CV-700</t>
  </si>
  <si>
    <t>CV-701</t>
  </si>
  <si>
    <t>CV-702</t>
  </si>
  <si>
    <t>CV-703</t>
  </si>
  <si>
    <t>CV-704</t>
  </si>
  <si>
    <t>CV-705</t>
  </si>
  <si>
    <t>CV-706</t>
  </si>
  <si>
    <t>CV-707</t>
  </si>
  <si>
    <t>CV-708</t>
  </si>
  <si>
    <t>CV-709</t>
  </si>
  <si>
    <t>CV-710</t>
  </si>
  <si>
    <t>CV-711</t>
  </si>
  <si>
    <t>CV-712</t>
  </si>
  <si>
    <t>CV-713</t>
  </si>
  <si>
    <t>CV-714</t>
  </si>
  <si>
    <t>CV-715</t>
  </si>
  <si>
    <t>CV-716</t>
  </si>
  <si>
    <t>CV-717</t>
  </si>
  <si>
    <t>CV-718</t>
  </si>
  <si>
    <t>CV-719</t>
  </si>
  <si>
    <t>CV-720</t>
  </si>
  <si>
    <t>CV-721</t>
  </si>
  <si>
    <t>CV-722</t>
  </si>
  <si>
    <t>CV-723</t>
  </si>
  <si>
    <t>CV-724</t>
  </si>
  <si>
    <t>CV-725</t>
  </si>
  <si>
    <t>CV-726</t>
  </si>
  <si>
    <t>CV-727</t>
  </si>
  <si>
    <t>CV-728</t>
  </si>
  <si>
    <t>CV-729</t>
  </si>
  <si>
    <t>CV-730</t>
  </si>
  <si>
    <t>CV-731</t>
  </si>
  <si>
    <t>CV-732</t>
  </si>
  <si>
    <t>CV-733</t>
  </si>
  <si>
    <t>CV-734</t>
  </si>
  <si>
    <t>CV-735</t>
  </si>
  <si>
    <t>CV-736</t>
  </si>
  <si>
    <t>CV-737</t>
  </si>
  <si>
    <t>CV-738</t>
  </si>
  <si>
    <t>CV-739</t>
  </si>
  <si>
    <t>CV-740</t>
  </si>
  <si>
    <t>CV-741</t>
  </si>
  <si>
    <t>CV-742</t>
  </si>
  <si>
    <t>CV-743</t>
  </si>
  <si>
    <t>CV-744</t>
  </si>
  <si>
    <t>CV-745</t>
  </si>
  <si>
    <t>CV-746</t>
  </si>
  <si>
    <t>CV-747</t>
  </si>
  <si>
    <t>CV-748</t>
  </si>
  <si>
    <t>CV-749</t>
  </si>
  <si>
    <t>CV-750</t>
  </si>
  <si>
    <t>CV-751</t>
  </si>
  <si>
    <t>CV-752</t>
  </si>
  <si>
    <t>CV-753</t>
  </si>
  <si>
    <t>CV-754</t>
  </si>
  <si>
    <t>CV-755</t>
  </si>
  <si>
    <t>CV-756</t>
  </si>
  <si>
    <t>Midgley Creek</t>
  </si>
  <si>
    <t>CV-757</t>
  </si>
  <si>
    <t>CV-758</t>
  </si>
  <si>
    <t>CV-759</t>
  </si>
  <si>
    <t>CV-760</t>
  </si>
  <si>
    <t>CV-761</t>
  </si>
  <si>
    <t>CV-762</t>
  </si>
  <si>
    <t>CV-763</t>
  </si>
  <si>
    <t>CV-764</t>
  </si>
  <si>
    <t>CV-765</t>
  </si>
  <si>
    <t>CV-766</t>
  </si>
  <si>
    <t>CV-767</t>
  </si>
  <si>
    <t>CV-768</t>
  </si>
  <si>
    <t>CV-769</t>
  </si>
  <si>
    <t>CV-770</t>
  </si>
  <si>
    <t>CV-771</t>
  </si>
  <si>
    <t>CV-772</t>
  </si>
  <si>
    <t>CV-773</t>
  </si>
  <si>
    <t>CV-774</t>
  </si>
  <si>
    <t>CV-775</t>
  </si>
  <si>
    <t>CV-776</t>
  </si>
  <si>
    <t>CV-777</t>
  </si>
  <si>
    <t>CV-778</t>
  </si>
  <si>
    <t>CV-779</t>
  </si>
  <si>
    <t>CV-780</t>
  </si>
  <si>
    <t>CV-781</t>
  </si>
  <si>
    <t>CV-782</t>
  </si>
  <si>
    <t>CV-783</t>
  </si>
  <si>
    <t>CV-784</t>
  </si>
  <si>
    <t>CV-785</t>
  </si>
  <si>
    <t>CV-786</t>
  </si>
  <si>
    <t>CV-787</t>
  </si>
  <si>
    <t>CV-788</t>
  </si>
  <si>
    <t>CV-789</t>
  </si>
  <si>
    <t>CV-790</t>
  </si>
  <si>
    <t>CV-791</t>
  </si>
  <si>
    <t>CV-792</t>
  </si>
  <si>
    <t>CV-793</t>
  </si>
  <si>
    <t>CV-794</t>
  </si>
  <si>
    <t>CV-795</t>
  </si>
  <si>
    <t>CV-796</t>
  </si>
  <si>
    <t>CV-797</t>
  </si>
  <si>
    <t>CV-798</t>
  </si>
  <si>
    <t>CV-799</t>
  </si>
  <si>
    <t>CV-800</t>
  </si>
  <si>
    <t>CV-801</t>
  </si>
  <si>
    <t>CV-802</t>
  </si>
  <si>
    <t>CV-803</t>
  </si>
  <si>
    <t>CV-804</t>
  </si>
  <si>
    <t>CV-805</t>
  </si>
  <si>
    <t>CV-806</t>
  </si>
  <si>
    <t>CV-807</t>
  </si>
  <si>
    <t>CV-808</t>
  </si>
  <si>
    <t>CV-809</t>
  </si>
  <si>
    <t>CV-810</t>
  </si>
  <si>
    <t>CV-811</t>
  </si>
  <si>
    <t>CV-812</t>
  </si>
  <si>
    <t>CV-813</t>
  </si>
  <si>
    <t>CV-814</t>
  </si>
  <si>
    <t>CV-815</t>
  </si>
  <si>
    <t>CV-816</t>
  </si>
  <si>
    <t>CV-817</t>
  </si>
  <si>
    <t>CV-818</t>
  </si>
  <si>
    <t>CV-819</t>
  </si>
  <si>
    <t>Liumchen Creek</t>
  </si>
  <si>
    <t>CV-820</t>
  </si>
  <si>
    <t>CV-821</t>
  </si>
  <si>
    <t>CV-822</t>
  </si>
  <si>
    <t>CV-823</t>
  </si>
  <si>
    <t>CV-824</t>
  </si>
  <si>
    <t>CV-825</t>
  </si>
  <si>
    <t>CV-826</t>
  </si>
  <si>
    <t>CV-827</t>
  </si>
  <si>
    <t>CV-828</t>
  </si>
  <si>
    <t>CV-829</t>
  </si>
  <si>
    <t>CV-830</t>
  </si>
  <si>
    <t>CV-831</t>
  </si>
  <si>
    <t>CV-832</t>
  </si>
  <si>
    <t>CV-833</t>
  </si>
  <si>
    <t>CV-834</t>
  </si>
  <si>
    <t>CV-835</t>
  </si>
  <si>
    <t>CV-836</t>
  </si>
  <si>
    <t>CV-837</t>
  </si>
  <si>
    <t>CV-838</t>
  </si>
  <si>
    <t>CV-839</t>
  </si>
  <si>
    <t>CV-840</t>
  </si>
  <si>
    <t>CV-841</t>
  </si>
  <si>
    <t>CV-842</t>
  </si>
  <si>
    <t>CV-843</t>
  </si>
  <si>
    <t>CV-844</t>
  </si>
  <si>
    <t>CV-845</t>
  </si>
  <si>
    <t>CV-846</t>
  </si>
  <si>
    <t>CV-847</t>
  </si>
  <si>
    <t>CV-848</t>
  </si>
  <si>
    <t>CV-849</t>
  </si>
  <si>
    <t>CV-850</t>
  </si>
  <si>
    <t>CV-851</t>
  </si>
  <si>
    <t>CV-852</t>
  </si>
  <si>
    <t>CV-853</t>
  </si>
  <si>
    <t>CV-854</t>
  </si>
  <si>
    <t>CV-855</t>
  </si>
  <si>
    <t>CV-856</t>
  </si>
  <si>
    <t>CV-857</t>
  </si>
  <si>
    <t>CV-858</t>
  </si>
  <si>
    <t>CV-859</t>
  </si>
  <si>
    <t>CV-860</t>
  </si>
  <si>
    <t>CV-861</t>
  </si>
  <si>
    <t>CV-862</t>
  </si>
  <si>
    <t>CV-863</t>
  </si>
  <si>
    <t>CV-864</t>
  </si>
  <si>
    <t>CV-865</t>
  </si>
  <si>
    <t>CV-866</t>
  </si>
  <si>
    <t>CV-867</t>
  </si>
  <si>
    <t>CV-868</t>
  </si>
  <si>
    <t>CV-869</t>
  </si>
  <si>
    <t>CV-870</t>
  </si>
  <si>
    <t>CV-871</t>
  </si>
  <si>
    <t>CV-872</t>
  </si>
  <si>
    <t>CV-873</t>
  </si>
  <si>
    <t>CV-874</t>
  </si>
  <si>
    <t>CV-875</t>
  </si>
  <si>
    <t>CV-876</t>
  </si>
  <si>
    <t>CV-877</t>
  </si>
  <si>
    <t>CV-878</t>
  </si>
  <si>
    <t>CV-879</t>
  </si>
  <si>
    <t>CV-880</t>
  </si>
  <si>
    <t>CV-881</t>
  </si>
  <si>
    <t>CV-882</t>
  </si>
  <si>
    <t>CV-883</t>
  </si>
  <si>
    <t>CV-884</t>
  </si>
  <si>
    <t>CV-885</t>
  </si>
  <si>
    <t>CV-886</t>
  </si>
  <si>
    <t>CV-887</t>
  </si>
  <si>
    <t>Ryder Creek</t>
  </si>
  <si>
    <t>CV-888</t>
  </si>
  <si>
    <t>CV-889</t>
  </si>
  <si>
    <t>CV-890</t>
  </si>
  <si>
    <t>CV-891</t>
  </si>
  <si>
    <t>CV-892</t>
  </si>
  <si>
    <t>CV-893</t>
  </si>
  <si>
    <t>CV-894</t>
  </si>
  <si>
    <t>CV-895</t>
  </si>
  <si>
    <t>CV-896</t>
  </si>
  <si>
    <t>CV-897</t>
  </si>
  <si>
    <t>CV-898</t>
  </si>
  <si>
    <t>CV-899</t>
  </si>
  <si>
    <t>CV-900</t>
  </si>
  <si>
    <t>CV-901</t>
  </si>
  <si>
    <t>CV-902</t>
  </si>
  <si>
    <t>CV-903</t>
  </si>
  <si>
    <t>CV-904</t>
  </si>
  <si>
    <t>CV-905</t>
  </si>
  <si>
    <t>CV-906</t>
  </si>
  <si>
    <t>CV-907</t>
  </si>
  <si>
    <t>CV-908</t>
  </si>
  <si>
    <t>CV-909</t>
  </si>
  <si>
    <t>CV-910</t>
  </si>
  <si>
    <t>CV-911</t>
  </si>
  <si>
    <t>CV-912</t>
  </si>
  <si>
    <t>CV-913</t>
  </si>
  <si>
    <t>CV-914</t>
  </si>
  <si>
    <t>CV-915</t>
  </si>
  <si>
    <t>CV-916</t>
  </si>
  <si>
    <t>CV-917</t>
  </si>
  <si>
    <t>CV-918</t>
  </si>
  <si>
    <t>CV-919</t>
  </si>
  <si>
    <t>CV-920</t>
  </si>
  <si>
    <t>CV-921</t>
  </si>
  <si>
    <t>CV-922</t>
  </si>
  <si>
    <t>CV-923</t>
  </si>
  <si>
    <t>CV-924</t>
  </si>
  <si>
    <t>CV-925</t>
  </si>
  <si>
    <t>CV-926</t>
  </si>
  <si>
    <t>CV-927</t>
  </si>
  <si>
    <t>CV-928</t>
  </si>
  <si>
    <t>CV-929</t>
  </si>
  <si>
    <t>CV-930</t>
  </si>
  <si>
    <t>CV-931</t>
  </si>
  <si>
    <t>CV-932</t>
  </si>
  <si>
    <t>CV-933</t>
  </si>
  <si>
    <t>CV-934</t>
  </si>
  <si>
    <t>Wingfield Creek</t>
  </si>
  <si>
    <t>CV-935</t>
  </si>
  <si>
    <t>CV-936</t>
  </si>
  <si>
    <t>CV-937</t>
  </si>
  <si>
    <t>CV-938</t>
  </si>
  <si>
    <t>CV-939</t>
  </si>
  <si>
    <t>CV-940</t>
  </si>
  <si>
    <t>CV-941</t>
  </si>
  <si>
    <t>CV-942</t>
  </si>
  <si>
    <t>CV-943</t>
  </si>
  <si>
    <t>CV-944</t>
  </si>
  <si>
    <t>CV-945</t>
  </si>
  <si>
    <t>CV-946</t>
  </si>
  <si>
    <t>CV-947</t>
  </si>
  <si>
    <t>CV-948</t>
  </si>
  <si>
    <t>CV-949</t>
  </si>
  <si>
    <t>CV-950</t>
  </si>
  <si>
    <t>CV-951</t>
  </si>
  <si>
    <t>CV-952</t>
  </si>
  <si>
    <t>CV-953</t>
  </si>
  <si>
    <t>CV-954</t>
  </si>
  <si>
    <t>CV-955</t>
  </si>
  <si>
    <t>CV-956</t>
  </si>
  <si>
    <t>CV-957</t>
  </si>
  <si>
    <t>CV-958</t>
  </si>
  <si>
    <t>CV-959</t>
  </si>
  <si>
    <t>CV-960</t>
  </si>
  <si>
    <t>CV-961</t>
  </si>
  <si>
    <t>CV-962</t>
  </si>
  <si>
    <t>CV-963</t>
  </si>
  <si>
    <t>CV-964</t>
  </si>
  <si>
    <t>CV-965</t>
  </si>
  <si>
    <t>CV-966</t>
  </si>
  <si>
    <t>CV-967</t>
  </si>
  <si>
    <t>CV-968</t>
  </si>
  <si>
    <t>CV-969</t>
  </si>
  <si>
    <t>CV-970</t>
  </si>
  <si>
    <t>CV-971</t>
  </si>
  <si>
    <t>CV-972</t>
  </si>
  <si>
    <t>CV-973</t>
  </si>
  <si>
    <t>CV-974</t>
  </si>
  <si>
    <t>CV-975</t>
  </si>
  <si>
    <t>CV-976</t>
  </si>
  <si>
    <t>CV-977</t>
  </si>
  <si>
    <t>CV-978</t>
  </si>
  <si>
    <t>CV-979</t>
  </si>
  <si>
    <t>CV-980</t>
  </si>
  <si>
    <t>CV-981</t>
  </si>
  <si>
    <t>CV-982</t>
  </si>
  <si>
    <t>CV-983</t>
  </si>
  <si>
    <t>CV-984</t>
  </si>
  <si>
    <t>CV-985</t>
  </si>
  <si>
    <t>CV-986</t>
  </si>
  <si>
    <t>CV-987</t>
  </si>
  <si>
    <t>CV-988</t>
  </si>
  <si>
    <t>CV-989</t>
  </si>
  <si>
    <t>CV-990</t>
  </si>
  <si>
    <t>CV-991</t>
  </si>
  <si>
    <t>CV-992</t>
  </si>
  <si>
    <t>CV-993</t>
  </si>
  <si>
    <t>CV-994</t>
  </si>
  <si>
    <t>CV-995</t>
  </si>
  <si>
    <t>CV-996</t>
  </si>
  <si>
    <t>CV-997</t>
  </si>
  <si>
    <t>CV-998</t>
  </si>
  <si>
    <t>CV-999</t>
  </si>
  <si>
    <t>CV-1000</t>
  </si>
  <si>
    <t>CV-1001</t>
  </si>
  <si>
    <t>CV-1002</t>
  </si>
  <si>
    <t>CV-1003</t>
  </si>
  <si>
    <t>CV-1004</t>
  </si>
  <si>
    <t>CV-1005</t>
  </si>
  <si>
    <t>CV-1006</t>
  </si>
  <si>
    <t>CV-1007</t>
  </si>
  <si>
    <t>CV-1008</t>
  </si>
  <si>
    <t>CV-1009</t>
  </si>
  <si>
    <t>CV-1010</t>
  </si>
  <si>
    <t>CV-1011</t>
  </si>
  <si>
    <t>CV-1012</t>
  </si>
  <si>
    <t>CV-1013</t>
  </si>
  <si>
    <t>CV-1014</t>
  </si>
  <si>
    <t>CV-1015</t>
  </si>
  <si>
    <t>CV-1016</t>
  </si>
  <si>
    <t>CV-1017</t>
  </si>
  <si>
    <t>CV-1018</t>
  </si>
  <si>
    <t>CV-1019</t>
  </si>
  <si>
    <t>CV-1020</t>
  </si>
  <si>
    <t>CV-1021</t>
  </si>
  <si>
    <t>CV-1022</t>
  </si>
  <si>
    <t>CV-1023</t>
  </si>
  <si>
    <t>CV-1024</t>
  </si>
  <si>
    <t>CV-1025</t>
  </si>
  <si>
    <t>CV-1026</t>
  </si>
  <si>
    <t>CV-1027</t>
  </si>
  <si>
    <t>CV-1028</t>
  </si>
  <si>
    <t>CV-1029</t>
  </si>
  <si>
    <t>CV-1030</t>
  </si>
  <si>
    <t>CV-1031</t>
  </si>
  <si>
    <t>CV-1032</t>
  </si>
  <si>
    <t>CV-1033</t>
  </si>
  <si>
    <t>CV-1034</t>
  </si>
  <si>
    <t>CV-1035</t>
  </si>
  <si>
    <t>CV-1036</t>
  </si>
  <si>
    <t>CV-1037</t>
  </si>
  <si>
    <t>CV-1038</t>
  </si>
  <si>
    <t>CV-1039</t>
  </si>
  <si>
    <t>CV-1040</t>
  </si>
  <si>
    <t>CV-1041</t>
  </si>
  <si>
    <t>CV-1042</t>
  </si>
  <si>
    <t>CV-1043</t>
  </si>
  <si>
    <t>CV-1044</t>
  </si>
  <si>
    <t>CV-1045</t>
  </si>
  <si>
    <t>CV-1046</t>
  </si>
  <si>
    <t>CV-1047</t>
  </si>
  <si>
    <t>CV-1048</t>
  </si>
  <si>
    <t>CV-1049</t>
  </si>
  <si>
    <t>CV-1050</t>
  </si>
  <si>
    <t>CV-1051</t>
  </si>
  <si>
    <t>CV-1052</t>
  </si>
  <si>
    <t>CV-1053</t>
  </si>
  <si>
    <t>CV-1054</t>
  </si>
  <si>
    <t>CV-1055</t>
  </si>
  <si>
    <t>CV-1056</t>
  </si>
  <si>
    <t>CV-1057</t>
  </si>
  <si>
    <t>CV-1058</t>
  </si>
  <si>
    <t>CV-1059</t>
  </si>
  <si>
    <t>CV-1060</t>
  </si>
  <si>
    <t>CV-1061</t>
  </si>
  <si>
    <t>CV-1062</t>
  </si>
  <si>
    <t>CV-1063</t>
  </si>
  <si>
    <t>CV-1064</t>
  </si>
  <si>
    <t>CV-1065</t>
  </si>
  <si>
    <t>CV-1066</t>
  </si>
  <si>
    <t>CV-1067</t>
  </si>
  <si>
    <t>CV-1068</t>
  </si>
  <si>
    <t>CV-1069</t>
  </si>
  <si>
    <t>CV-1070</t>
  </si>
  <si>
    <t>CV-1071</t>
  </si>
  <si>
    <t>CV-1072</t>
  </si>
  <si>
    <t>CV-1073</t>
  </si>
  <si>
    <t>CV-1074</t>
  </si>
  <si>
    <t>CV-1075</t>
  </si>
  <si>
    <t>CV-1076</t>
  </si>
  <si>
    <t>CV-1077</t>
  </si>
  <si>
    <t>CV-1078</t>
  </si>
  <si>
    <t>CV-1079</t>
  </si>
  <si>
    <t>CV-1080</t>
  </si>
  <si>
    <t>CV-1081</t>
  </si>
  <si>
    <t>CV-1082</t>
  </si>
  <si>
    <t>CV-1083</t>
  </si>
  <si>
    <t>CV-1084</t>
  </si>
  <si>
    <t>CV-1085</t>
  </si>
  <si>
    <t>CV-1086</t>
  </si>
  <si>
    <t>CV-1087</t>
  </si>
  <si>
    <t>CV-1088</t>
  </si>
  <si>
    <t>CV-1089</t>
  </si>
  <si>
    <t>CV-1090</t>
  </si>
  <si>
    <t>CV-1091</t>
  </si>
  <si>
    <t>CV-1092</t>
  </si>
  <si>
    <t>CV-1093</t>
  </si>
  <si>
    <t>CV-1094</t>
  </si>
  <si>
    <t>CV-1095</t>
  </si>
  <si>
    <t>CV-1096</t>
  </si>
  <si>
    <t>CV-1097</t>
  </si>
  <si>
    <t>CV-1098</t>
  </si>
  <si>
    <t>CV-1099</t>
  </si>
  <si>
    <t>CV-1100</t>
  </si>
  <si>
    <t>CV-1101</t>
  </si>
  <si>
    <t>CV-1102</t>
  </si>
  <si>
    <t>CV-1103</t>
  </si>
  <si>
    <t>CV-1104</t>
  </si>
  <si>
    <t>CV-1105</t>
  </si>
  <si>
    <t>CV-1106</t>
  </si>
  <si>
    <t>CV-1107</t>
  </si>
  <si>
    <t>CV-1108</t>
  </si>
  <si>
    <t>CV-1109</t>
  </si>
  <si>
    <t>CV-1110</t>
  </si>
  <si>
    <t>CV-1111</t>
  </si>
  <si>
    <t>CV-1112</t>
  </si>
  <si>
    <t>CV-1113</t>
  </si>
  <si>
    <t>CV-1114</t>
  </si>
  <si>
    <t>CV-1115</t>
  </si>
  <si>
    <t>CV-1116</t>
  </si>
  <si>
    <t>CV-1118</t>
  </si>
  <si>
    <t>CV-1119</t>
  </si>
  <si>
    <t>CV-1120</t>
  </si>
  <si>
    <t>CV-1121</t>
  </si>
  <si>
    <t>CV-1122</t>
  </si>
  <si>
    <t>CV-1123</t>
  </si>
  <si>
    <t>CV-1124</t>
  </si>
  <si>
    <t>CV-1125</t>
  </si>
  <si>
    <t>CV-1126</t>
  </si>
  <si>
    <t>CV-1127</t>
  </si>
  <si>
    <t>CV-1128</t>
  </si>
  <si>
    <t>CV-1129</t>
  </si>
  <si>
    <t>CV-1130</t>
  </si>
  <si>
    <t>CV-1131</t>
  </si>
  <si>
    <t>CV-1132</t>
  </si>
  <si>
    <t>CV-1133</t>
  </si>
  <si>
    <t>CV-1134</t>
  </si>
  <si>
    <t>CV-1135</t>
  </si>
  <si>
    <t>CV-1136</t>
  </si>
  <si>
    <t>CV-1137</t>
  </si>
  <si>
    <t>CV-1138</t>
  </si>
  <si>
    <t>CV-1139</t>
  </si>
  <si>
    <t>CV-1140</t>
  </si>
  <si>
    <t>CV-1141</t>
  </si>
  <si>
    <t>CV-1142</t>
  </si>
  <si>
    <t>CV-1143</t>
  </si>
  <si>
    <t>CV-1144</t>
  </si>
  <si>
    <t>CV-1145</t>
  </si>
  <si>
    <t>CV-1146</t>
  </si>
  <si>
    <t>CV-1147</t>
  </si>
  <si>
    <t>CV-1148</t>
  </si>
  <si>
    <t>CV-1149</t>
  </si>
  <si>
    <t>CV-1150</t>
  </si>
  <si>
    <t>CV-1151</t>
  </si>
  <si>
    <t>CV-1152</t>
  </si>
  <si>
    <t>CV-1153</t>
  </si>
  <si>
    <t>CV-1154</t>
  </si>
  <si>
    <t>CV-1155</t>
  </si>
  <si>
    <t>CV-1156</t>
  </si>
  <si>
    <t>CV-1157</t>
  </si>
  <si>
    <t>CV-1158</t>
  </si>
  <si>
    <t>CV-1159</t>
  </si>
  <si>
    <t>CV-1160</t>
  </si>
  <si>
    <t>CV-1161</t>
  </si>
  <si>
    <t>CV-1162</t>
  </si>
  <si>
    <t>CV-1163</t>
  </si>
  <si>
    <t>CV-1164</t>
  </si>
  <si>
    <t>CV-1165</t>
  </si>
  <si>
    <t>CV-1166</t>
  </si>
  <si>
    <t>CV-1167</t>
  </si>
  <si>
    <t>CV-1168</t>
  </si>
  <si>
    <t>CV-1169</t>
  </si>
  <si>
    <t>CV-1170</t>
  </si>
  <si>
    <t>CV-1171</t>
  </si>
  <si>
    <t>CV-1172</t>
  </si>
  <si>
    <t>CV-1173</t>
  </si>
  <si>
    <t>CV-1174</t>
  </si>
  <si>
    <t>CV-1175</t>
  </si>
  <si>
    <t>CV-1176</t>
  </si>
  <si>
    <t>CV-1177</t>
  </si>
  <si>
    <t>CV-1178</t>
  </si>
  <si>
    <t>CV-1179</t>
  </si>
  <si>
    <t>CV-1180</t>
  </si>
  <si>
    <t>CV-1181</t>
  </si>
  <si>
    <t>CV-1182</t>
  </si>
  <si>
    <t>CV-1183</t>
  </si>
  <si>
    <t>CV-1184</t>
  </si>
  <si>
    <t>CV-1185</t>
  </si>
  <si>
    <t>CV-1186</t>
  </si>
  <si>
    <t>CV-1187</t>
  </si>
  <si>
    <t>CV-1188</t>
  </si>
  <si>
    <t>CV-1189</t>
  </si>
  <si>
    <t>CV-1190</t>
  </si>
  <si>
    <t>CV-1191</t>
  </si>
  <si>
    <t>CV-1192</t>
  </si>
  <si>
    <t>CV-1193</t>
  </si>
  <si>
    <t>CV-1194</t>
  </si>
  <si>
    <t>CV-1195</t>
  </si>
  <si>
    <t>CV-1196</t>
  </si>
  <si>
    <t>CV-1197</t>
  </si>
  <si>
    <t>CV-1198</t>
  </si>
  <si>
    <t>CV-1199</t>
  </si>
  <si>
    <t>CV-1200</t>
  </si>
  <si>
    <t>CV-1201</t>
  </si>
  <si>
    <t>CV-1202</t>
  </si>
  <si>
    <t>CV-1203</t>
  </si>
  <si>
    <t>CV-1204</t>
  </si>
  <si>
    <t>CV-1205</t>
  </si>
  <si>
    <t>CV-1206</t>
  </si>
  <si>
    <t>CV-1207</t>
  </si>
  <si>
    <t>CV-1208</t>
  </si>
  <si>
    <t>CV-1209</t>
  </si>
  <si>
    <t>CV-1210</t>
  </si>
  <si>
    <t>CV-1211</t>
  </si>
  <si>
    <t>CV-1212</t>
  </si>
  <si>
    <t>CV-1213</t>
  </si>
  <si>
    <t>CV-1214</t>
  </si>
  <si>
    <t>CV-1215</t>
  </si>
  <si>
    <t>CV-1216</t>
  </si>
  <si>
    <t>CV-1217</t>
  </si>
  <si>
    <t>CV-1218</t>
  </si>
  <si>
    <t>CV-1219</t>
  </si>
  <si>
    <t>CV-1220</t>
  </si>
  <si>
    <t>CV-1221</t>
  </si>
  <si>
    <t>CV-1222</t>
  </si>
  <si>
    <t>CV-1223</t>
  </si>
  <si>
    <t>CV-1224</t>
  </si>
  <si>
    <t>CV-1225</t>
  </si>
  <si>
    <t>CV-1226</t>
  </si>
  <si>
    <t>CV-1227</t>
  </si>
  <si>
    <t>CV-1228</t>
  </si>
  <si>
    <t>CV-1229</t>
  </si>
  <si>
    <t>CV-1230</t>
  </si>
  <si>
    <t>CV-1231</t>
  </si>
  <si>
    <t>CV-1232</t>
  </si>
  <si>
    <t>CV-1233</t>
  </si>
  <si>
    <t>CV-1234</t>
  </si>
  <si>
    <t>CV-1235</t>
  </si>
  <si>
    <t>CV-1236</t>
  </si>
  <si>
    <t>CV-1237</t>
  </si>
  <si>
    <t>Apportioned demand between stream 2</t>
  </si>
  <si>
    <t>Apportioned demand between stream 3</t>
  </si>
  <si>
    <t>Apportioned demand between well and stream 1</t>
  </si>
  <si>
    <t>Apportioned demand between well and stream 2</t>
  </si>
  <si>
    <t>Stream Name</t>
  </si>
  <si>
    <t>Distance from well (m)</t>
  </si>
  <si>
    <t>T (m2/day)</t>
  </si>
  <si>
    <t>SDF parameters</t>
  </si>
  <si>
    <t>Spring Creek</t>
  </si>
  <si>
    <t>Wilson Slough</t>
  </si>
  <si>
    <t>FV-1970</t>
  </si>
  <si>
    <t>FV-1971</t>
  </si>
  <si>
    <t>FV-1972</t>
  </si>
  <si>
    <t>FV-1973</t>
  </si>
  <si>
    <t>FV-1974</t>
  </si>
  <si>
    <t>FV-1975</t>
  </si>
  <si>
    <t>FV-1976</t>
  </si>
  <si>
    <t>FV-1977</t>
  </si>
  <si>
    <t>FV-1978</t>
  </si>
  <si>
    <t>FV-1979</t>
  </si>
  <si>
    <t>FV-1980</t>
  </si>
  <si>
    <t>FV-1981</t>
  </si>
  <si>
    <t>FV-1982</t>
  </si>
  <si>
    <t>FV-2037</t>
  </si>
  <si>
    <t>FV-2038</t>
  </si>
  <si>
    <t>FV-2039</t>
  </si>
  <si>
    <t>FV-2040</t>
  </si>
  <si>
    <t>FV-2041</t>
  </si>
  <si>
    <t>FV-2042</t>
  </si>
  <si>
    <t>FV-2043</t>
  </si>
  <si>
    <t>FV-2044</t>
  </si>
  <si>
    <t>FV-2045</t>
  </si>
  <si>
    <t>FV-2046</t>
  </si>
  <si>
    <t>FV-2047</t>
  </si>
  <si>
    <t>FV-2048</t>
  </si>
  <si>
    <t>FV-2049</t>
  </si>
  <si>
    <t>FV-2050</t>
  </si>
  <si>
    <t>FV-2051</t>
  </si>
  <si>
    <t>FV-2052</t>
  </si>
  <si>
    <t>FV-2053</t>
  </si>
  <si>
    <t>FV-2054</t>
  </si>
  <si>
    <t>FV-2055</t>
  </si>
  <si>
    <t>FV-2056</t>
  </si>
  <si>
    <t>FV-2057</t>
  </si>
  <si>
    <t>FV-2058</t>
  </si>
  <si>
    <t>FV-2059</t>
  </si>
  <si>
    <t>FV-2060</t>
  </si>
  <si>
    <t>FV-2061</t>
  </si>
  <si>
    <t>FV-2062</t>
  </si>
  <si>
    <t>FV-2063</t>
  </si>
  <si>
    <t>FV-2064</t>
  </si>
  <si>
    <t>FV-2065</t>
  </si>
  <si>
    <t>FV-2066</t>
  </si>
  <si>
    <t>FV-2067</t>
  </si>
  <si>
    <t>FV-2068</t>
  </si>
  <si>
    <t>FV-2069</t>
  </si>
  <si>
    <t>FV-2070</t>
  </si>
  <si>
    <t>FV-2071</t>
  </si>
  <si>
    <t>FV-2072</t>
  </si>
  <si>
    <t>FV-2176</t>
  </si>
  <si>
    <t>FV-2177</t>
  </si>
  <si>
    <t>FV-2178</t>
  </si>
  <si>
    <t>FV-2179</t>
  </si>
  <si>
    <t>FV-2180</t>
  </si>
  <si>
    <t>FV-2181</t>
  </si>
  <si>
    <t>FV-2182</t>
  </si>
  <si>
    <t>FV-2183</t>
  </si>
  <si>
    <t>FV-2184</t>
  </si>
  <si>
    <t>FV-2185</t>
  </si>
  <si>
    <t>FV-2186</t>
  </si>
  <si>
    <t>FV-2187</t>
  </si>
  <si>
    <t>FV-2188</t>
  </si>
  <si>
    <t>FV-1567</t>
  </si>
  <si>
    <t>FV-1568</t>
  </si>
  <si>
    <t>FV-1569</t>
  </si>
  <si>
    <t>FV-1570</t>
  </si>
  <si>
    <t>FV-1571</t>
  </si>
  <si>
    <t>FV-1572</t>
  </si>
  <si>
    <t>FV-1573</t>
  </si>
  <si>
    <t>FV-1574</t>
  </si>
  <si>
    <t>FV-1575</t>
  </si>
  <si>
    <t>FV-1576</t>
  </si>
  <si>
    <t>FV-1577</t>
  </si>
  <si>
    <t>FV-1578</t>
  </si>
  <si>
    <t>FV-1579</t>
  </si>
  <si>
    <t>FV-1580</t>
  </si>
  <si>
    <t>FV-1581</t>
  </si>
  <si>
    <t>FV-1582</t>
  </si>
  <si>
    <t>FV-1583</t>
  </si>
  <si>
    <t>FV-1584</t>
  </si>
  <si>
    <t>FV-1596</t>
  </si>
  <si>
    <t>FV-1597</t>
  </si>
  <si>
    <t>FV-1598</t>
  </si>
  <si>
    <t>FV-1599</t>
  </si>
  <si>
    <t>FV-1600</t>
  </si>
  <si>
    <t>FV-1601</t>
  </si>
  <si>
    <t>FV-1602</t>
  </si>
  <si>
    <t>FV-1603</t>
  </si>
  <si>
    <t>FV-1604</t>
  </si>
  <si>
    <t>FV-1605</t>
  </si>
  <si>
    <t>FV-1606</t>
  </si>
  <si>
    <t>FV-1607</t>
  </si>
  <si>
    <t>FV-1608</t>
  </si>
  <si>
    <t>FV-1609</t>
  </si>
  <si>
    <t>FV-1610</t>
  </si>
  <si>
    <t>FV-1611</t>
  </si>
  <si>
    <t>FV-1612</t>
  </si>
  <si>
    <t>FV-1613</t>
  </si>
  <si>
    <t>FV-1614</t>
  </si>
  <si>
    <t>FV-1674</t>
  </si>
  <si>
    <t>FV-1675</t>
  </si>
  <si>
    <t>FV-1676</t>
  </si>
  <si>
    <t>FV-1677</t>
  </si>
  <si>
    <t>FV-1678</t>
  </si>
  <si>
    <t>FV-1679</t>
  </si>
  <si>
    <t>FV-1680</t>
  </si>
  <si>
    <t>FV-1681</t>
  </si>
  <si>
    <t>FV-1682</t>
  </si>
  <si>
    <t>FV-1683</t>
  </si>
  <si>
    <t>FV-1684</t>
  </si>
  <si>
    <t>FV-1685</t>
  </si>
  <si>
    <t>FV-1686</t>
  </si>
  <si>
    <t>FV-1687</t>
  </si>
  <si>
    <t>FV-1746</t>
  </si>
  <si>
    <t>FV-1747</t>
  </si>
  <si>
    <t>FV-1748</t>
  </si>
  <si>
    <t>FV-1749</t>
  </si>
  <si>
    <t>FV-1785</t>
  </si>
  <si>
    <t>FV-1786</t>
  </si>
  <si>
    <t>FV-1787</t>
  </si>
  <si>
    <t>FV-1788</t>
  </si>
  <si>
    <t>FV-1789</t>
  </si>
  <si>
    <t>FV-1790</t>
  </si>
  <si>
    <t>FV-1791</t>
  </si>
  <si>
    <t>FV-1792</t>
  </si>
  <si>
    <t>FV-1793</t>
  </si>
  <si>
    <t>FV-1794</t>
  </si>
  <si>
    <t>FV-1805</t>
  </si>
  <si>
    <t>FV-1806</t>
  </si>
  <si>
    <t>FV-1807</t>
  </si>
  <si>
    <t>FV-1808</t>
  </si>
  <si>
    <t>FV-1809</t>
  </si>
  <si>
    <t>FV-1810</t>
  </si>
  <si>
    <t>FV-1811</t>
  </si>
  <si>
    <t>FV-2287</t>
  </si>
  <si>
    <t>FV-2288</t>
  </si>
  <si>
    <t>FV-2289</t>
  </si>
  <si>
    <t>FV-2290</t>
  </si>
  <si>
    <t>FV-2291</t>
  </si>
  <si>
    <t>FV-2292</t>
  </si>
  <si>
    <t>FV-2293</t>
  </si>
  <si>
    <t>FV-2294</t>
  </si>
  <si>
    <t>FV-2295</t>
  </si>
  <si>
    <t>FV-2296</t>
  </si>
  <si>
    <t>FV-2297</t>
  </si>
  <si>
    <t>FV-2298</t>
  </si>
  <si>
    <t>FV-2299</t>
  </si>
  <si>
    <t>FV-2300</t>
  </si>
  <si>
    <t>FV-2301</t>
  </si>
  <si>
    <t>FV-2302</t>
  </si>
  <si>
    <t>FV-2303</t>
  </si>
  <si>
    <t>FV-2304</t>
  </si>
  <si>
    <t>FV-2305</t>
  </si>
  <si>
    <t>FV-2306</t>
  </si>
  <si>
    <t>FV-2307</t>
  </si>
  <si>
    <t>FV-2308</t>
  </si>
  <si>
    <t>FV-2325</t>
  </si>
  <si>
    <t>FV-2326</t>
  </si>
  <si>
    <t>FV-2327</t>
  </si>
  <si>
    <t>FV-2328</t>
  </si>
  <si>
    <t>FV-2329</t>
  </si>
  <si>
    <t>FV-2330</t>
  </si>
  <si>
    <t>FV-2331</t>
  </si>
  <si>
    <t>FV-2332</t>
  </si>
  <si>
    <t>FV-2333</t>
  </si>
  <si>
    <t>FV-2334</t>
  </si>
  <si>
    <t>FV-2335</t>
  </si>
  <si>
    <t>FV-2336</t>
  </si>
  <si>
    <t>FV-2337</t>
  </si>
  <si>
    <t>FV-2338</t>
  </si>
  <si>
    <t>FV-2339</t>
  </si>
  <si>
    <t>FV-2340</t>
  </si>
  <si>
    <t>FV-2341</t>
  </si>
  <si>
    <t>FV-2342</t>
  </si>
  <si>
    <t>FV-2343</t>
  </si>
  <si>
    <t>FV-2344</t>
  </si>
  <si>
    <t>FV-2345</t>
  </si>
  <si>
    <t>FV-2346</t>
  </si>
  <si>
    <t>FV-2347</t>
  </si>
  <si>
    <t>FV-2348</t>
  </si>
  <si>
    <t>FV-2349</t>
  </si>
  <si>
    <t>FV-2350</t>
  </si>
  <si>
    <t>FV-2351</t>
  </si>
  <si>
    <t>FV-2352</t>
  </si>
  <si>
    <t>FV-2353</t>
  </si>
  <si>
    <t>FV-2354</t>
  </si>
  <si>
    <t>FV-2355</t>
  </si>
  <si>
    <t>FV-2356</t>
  </si>
  <si>
    <t>FV-2357</t>
  </si>
  <si>
    <t>FV-2358</t>
  </si>
  <si>
    <t>FV-2359</t>
  </si>
  <si>
    <t>FV-2360</t>
  </si>
  <si>
    <t>FV-2361</t>
  </si>
  <si>
    <t>FV-2362</t>
  </si>
  <si>
    <t>FV-2363</t>
  </si>
  <si>
    <t>FV-2364</t>
  </si>
  <si>
    <t>FV-2365</t>
  </si>
  <si>
    <t>FV-2366</t>
  </si>
  <si>
    <t>FV-2367</t>
  </si>
  <si>
    <t>FV-2368</t>
  </si>
  <si>
    <t>FV-2369</t>
  </si>
  <si>
    <t>FV-2370</t>
  </si>
  <si>
    <t>FV-2371</t>
  </si>
  <si>
    <t>FV-2372</t>
  </si>
  <si>
    <t>FV-2515</t>
  </si>
  <si>
    <t>FV-2516</t>
  </si>
  <si>
    <t>FV-2517</t>
  </si>
  <si>
    <t>FV-2518</t>
  </si>
  <si>
    <t>FV-2519</t>
  </si>
  <si>
    <t>FV-2520</t>
  </si>
  <si>
    <t>FV-2521</t>
  </si>
  <si>
    <t>FV-2522</t>
  </si>
  <si>
    <t>FV-2523</t>
  </si>
  <si>
    <t>FV-2524</t>
  </si>
  <si>
    <t>FV-2525</t>
  </si>
  <si>
    <t>FV-2526</t>
  </si>
  <si>
    <t>FV-2527</t>
  </si>
  <si>
    <t>FV-2528</t>
  </si>
  <si>
    <t>FV-2529</t>
  </si>
  <si>
    <t>FV-2530</t>
  </si>
  <si>
    <t>FV-2531</t>
  </si>
  <si>
    <t>FV-2532</t>
  </si>
  <si>
    <t>FV-2533</t>
  </si>
  <si>
    <t>FV-2534</t>
  </si>
  <si>
    <t>FV-2535</t>
  </si>
  <si>
    <t>FV-2536</t>
  </si>
  <si>
    <t>FV-2537</t>
  </si>
  <si>
    <t>FV-2538</t>
  </si>
  <si>
    <t>FV-2539</t>
  </si>
  <si>
    <t>FV-2540</t>
  </si>
  <si>
    <t>FV-2541</t>
  </si>
  <si>
    <t>FV-2542</t>
  </si>
  <si>
    <t>FV-2543</t>
  </si>
  <si>
    <t>FV-2544</t>
  </si>
  <si>
    <t>FV-2545</t>
  </si>
  <si>
    <t>FV-2546</t>
  </si>
  <si>
    <t>FV-2547</t>
  </si>
  <si>
    <t>FV-2548</t>
  </si>
  <si>
    <t>FV-2549</t>
  </si>
  <si>
    <t>FV-2550</t>
  </si>
  <si>
    <t>FV-2551</t>
  </si>
  <si>
    <t>FV-2552</t>
  </si>
  <si>
    <t>FV-2553</t>
  </si>
  <si>
    <t>FV-2554</t>
  </si>
  <si>
    <t>FV-2555</t>
  </si>
  <si>
    <t>FV-2556</t>
  </si>
  <si>
    <t>FV-2557</t>
  </si>
  <si>
    <t>FV-2558</t>
  </si>
  <si>
    <t>FV-2559</t>
  </si>
  <si>
    <t>FV-2560</t>
  </si>
  <si>
    <t>FV-2561</t>
  </si>
  <si>
    <t>FV-2562</t>
  </si>
  <si>
    <t>FV-2563</t>
  </si>
  <si>
    <t>FV-2564</t>
  </si>
  <si>
    <t>FV-2565</t>
  </si>
  <si>
    <t>FV-2566</t>
  </si>
  <si>
    <t>FV-2567</t>
  </si>
  <si>
    <t>FV-2568</t>
  </si>
  <si>
    <t>FV-2780</t>
  </si>
  <si>
    <t>FV-2781</t>
  </si>
  <si>
    <t>FV-2782</t>
  </si>
  <si>
    <t>FV-2783</t>
  </si>
  <si>
    <t>FV-2784</t>
  </si>
  <si>
    <t>FV-2785</t>
  </si>
  <si>
    <t>FV-2786</t>
  </si>
  <si>
    <t>Vedder Canal</t>
  </si>
  <si>
    <t>FV-747</t>
  </si>
  <si>
    <t>FV-748</t>
  </si>
  <si>
    <t>FV-749</t>
  </si>
  <si>
    <t>FV-750</t>
  </si>
  <si>
    <t>FV-751</t>
  </si>
  <si>
    <t>FV-752</t>
  </si>
  <si>
    <t>FV-753</t>
  </si>
  <si>
    <t>FV-754</t>
  </si>
  <si>
    <t>FV-755</t>
  </si>
  <si>
    <t>FV-756</t>
  </si>
  <si>
    <t>FV-757</t>
  </si>
  <si>
    <t>FV-758</t>
  </si>
  <si>
    <t>FV-759</t>
  </si>
  <si>
    <t>FV-760</t>
  </si>
  <si>
    <t>FV-761</t>
  </si>
  <si>
    <t>FV-762</t>
  </si>
  <si>
    <t>FV-763</t>
  </si>
  <si>
    <t>FV-764</t>
  </si>
  <si>
    <t>FV-765</t>
  </si>
  <si>
    <t>FV-766</t>
  </si>
  <si>
    <t>FV-767</t>
  </si>
  <si>
    <t>FV-768</t>
  </si>
  <si>
    <t>FV-769</t>
  </si>
  <si>
    <t>FV-770</t>
  </si>
  <si>
    <t>FV-771</t>
  </si>
  <si>
    <t>FV-772</t>
  </si>
  <si>
    <t>FV-773</t>
  </si>
  <si>
    <t>FV-1356</t>
  </si>
  <si>
    <t>FV-1357</t>
  </si>
  <si>
    <t>FV-1358</t>
  </si>
  <si>
    <t>FV-1359</t>
  </si>
  <si>
    <t>FV-1360</t>
  </si>
  <si>
    <t>FV-1361</t>
  </si>
  <si>
    <t>FV-1362</t>
  </si>
  <si>
    <t>FV-1363</t>
  </si>
  <si>
    <t>FV-1364</t>
  </si>
  <si>
    <t>FV-1365</t>
  </si>
  <si>
    <t>FV-1366</t>
  </si>
  <si>
    <t>FV-1367</t>
  </si>
  <si>
    <t>FV-1368</t>
  </si>
  <si>
    <t>FV-1369</t>
  </si>
  <si>
    <t>FV-1370</t>
  </si>
  <si>
    <t>FV-1371</t>
  </si>
  <si>
    <t>FV-1372</t>
  </si>
  <si>
    <t>FV-1373</t>
  </si>
  <si>
    <t>FV-1374</t>
  </si>
  <si>
    <t>FV-1375</t>
  </si>
  <si>
    <t>FV-1376</t>
  </si>
  <si>
    <t>FV-1377</t>
  </si>
  <si>
    <t>FV-1378</t>
  </si>
  <si>
    <t>FV-1379</t>
  </si>
  <si>
    <t>FV-1380</t>
  </si>
  <si>
    <t>FV-1381</t>
  </si>
  <si>
    <t>FV-1382</t>
  </si>
  <si>
    <t>FV-1383</t>
  </si>
  <si>
    <t>FV-1384</t>
  </si>
  <si>
    <t>FV-1385</t>
  </si>
  <si>
    <t>FV-1386</t>
  </si>
  <si>
    <t>FV-1387</t>
  </si>
  <si>
    <t>FV-1388</t>
  </si>
  <si>
    <t>FV-1389</t>
  </si>
  <si>
    <t>FV-1390</t>
  </si>
  <si>
    <t>FV-1391</t>
  </si>
  <si>
    <t>FV-1392</t>
  </si>
  <si>
    <t>FV-1393</t>
  </si>
  <si>
    <t>FV-1394</t>
  </si>
  <si>
    <t>FV-1395</t>
  </si>
  <si>
    <t>FV-1396</t>
  </si>
  <si>
    <t>FV-1397</t>
  </si>
  <si>
    <t>FV-1398</t>
  </si>
  <si>
    <t>FV-1399</t>
  </si>
  <si>
    <t>FV-1400</t>
  </si>
  <si>
    <t>FV-1401</t>
  </si>
  <si>
    <t>FV-1402</t>
  </si>
  <si>
    <t>FV-1427</t>
  </si>
  <si>
    <t>FV-1428</t>
  </si>
  <si>
    <t>FV-1429</t>
  </si>
  <si>
    <t>FV-1430</t>
  </si>
  <si>
    <t>FV-1431</t>
  </si>
  <si>
    <t>FV-1432</t>
  </si>
  <si>
    <t>FV-1433</t>
  </si>
  <si>
    <t>FV-1434</t>
  </si>
  <si>
    <t>FV-1435</t>
  </si>
  <si>
    <t>FV-1436</t>
  </si>
  <si>
    <t>FV-1437</t>
  </si>
  <si>
    <t>FV-1438</t>
  </si>
  <si>
    <t>FV-1439</t>
  </si>
  <si>
    <t>FV-1440</t>
  </si>
  <si>
    <t>FV-1441</t>
  </si>
  <si>
    <t>FV-1442</t>
  </si>
  <si>
    <t>FV-1443</t>
  </si>
  <si>
    <t>FV-1444</t>
  </si>
  <si>
    <t>FV-1445</t>
  </si>
  <si>
    <t>FV-1446</t>
  </si>
  <si>
    <t>FV-1447</t>
  </si>
  <si>
    <t>FV-1448</t>
  </si>
  <si>
    <t>FV-1449</t>
  </si>
  <si>
    <t>FV-1450</t>
  </si>
  <si>
    <t>FV-1451</t>
  </si>
  <si>
    <t>FV-1452</t>
  </si>
  <si>
    <t>FV-1453</t>
  </si>
  <si>
    <t>FV-1454</t>
  </si>
  <si>
    <t>FV-1455</t>
  </si>
  <si>
    <t>FV-1736</t>
  </si>
  <si>
    <t>FV-1737</t>
  </si>
  <si>
    <t>FV-1738</t>
  </si>
  <si>
    <t>Unnamed tributary to Wilson Slough</t>
  </si>
  <si>
    <t>FV-2073</t>
  </si>
  <si>
    <t>FV-2074</t>
  </si>
  <si>
    <t>FV-2075</t>
  </si>
  <si>
    <t>FV-2076</t>
  </si>
  <si>
    <t>FV-2077</t>
  </si>
  <si>
    <t>FV-2078</t>
  </si>
  <si>
    <t>FV-2079</t>
  </si>
  <si>
    <t>FV-2080</t>
  </si>
  <si>
    <t>FV-2081</t>
  </si>
  <si>
    <t>FV-2082</t>
  </si>
  <si>
    <t>FV-2083</t>
  </si>
  <si>
    <t>FV-2084</t>
  </si>
  <si>
    <t>FV-2085</t>
  </si>
  <si>
    <t>FV-2086</t>
  </si>
  <si>
    <t>FV-2087</t>
  </si>
  <si>
    <t>FV-2088</t>
  </si>
  <si>
    <t>FV-2089</t>
  </si>
  <si>
    <t>FV-2090</t>
  </si>
  <si>
    <t>FV-2091</t>
  </si>
  <si>
    <t>FV-2092</t>
  </si>
  <si>
    <t>FV-2093</t>
  </si>
  <si>
    <t>FV-2094</t>
  </si>
  <si>
    <t>FV-2095</t>
  </si>
  <si>
    <t>FV-2096</t>
  </si>
  <si>
    <t>FV-2097</t>
  </si>
  <si>
    <t>FV-2098</t>
  </si>
  <si>
    <t>FV-2099</t>
  </si>
  <si>
    <t>FV-2100</t>
  </si>
  <si>
    <t>FV-2101</t>
  </si>
  <si>
    <t>FV-2102</t>
  </si>
  <si>
    <t>FV-2103</t>
  </si>
  <si>
    <t>FV-2104</t>
  </si>
  <si>
    <t>FV-2105</t>
  </si>
  <si>
    <t>FV-2106</t>
  </si>
  <si>
    <t>FV-2126</t>
  </si>
  <si>
    <t>FV-2127</t>
  </si>
  <si>
    <t>FV-2128</t>
  </si>
  <si>
    <t>FV-2129</t>
  </si>
  <si>
    <t>FV-2130</t>
  </si>
  <si>
    <t>FV-2131</t>
  </si>
  <si>
    <t>FV-2132</t>
  </si>
  <si>
    <t>FV-2133</t>
  </si>
  <si>
    <t>FV-2134</t>
  </si>
  <si>
    <t>FV-2135</t>
  </si>
  <si>
    <t>FV-2136</t>
  </si>
  <si>
    <t>FV-2137</t>
  </si>
  <si>
    <t>FV-2138</t>
  </si>
  <si>
    <t>FV-2139</t>
  </si>
  <si>
    <t>FV-2140</t>
  </si>
  <si>
    <t>FV-2141</t>
  </si>
  <si>
    <t>FV-2142</t>
  </si>
  <si>
    <t>FV-2143</t>
  </si>
  <si>
    <t>FV-2144</t>
  </si>
  <si>
    <t>FV-2145</t>
  </si>
  <si>
    <t>FV-2146</t>
  </si>
  <si>
    <t>FV-2147</t>
  </si>
  <si>
    <t>FV-2148</t>
  </si>
  <si>
    <t>FV-2149</t>
  </si>
  <si>
    <t>FV-2150</t>
  </si>
  <si>
    <t>FV-2151</t>
  </si>
  <si>
    <t>FV-2152</t>
  </si>
  <si>
    <t>FV-2153</t>
  </si>
  <si>
    <t>FV-2154</t>
  </si>
  <si>
    <t>FV-2155</t>
  </si>
  <si>
    <t>FV-2171</t>
  </si>
  <si>
    <t>FV-2172</t>
  </si>
  <si>
    <t>FV-2173</t>
  </si>
  <si>
    <t>FV-2174</t>
  </si>
  <si>
    <t>FV-2175</t>
  </si>
  <si>
    <t>FV-2189</t>
  </si>
  <si>
    <t>FV-2190</t>
  </si>
  <si>
    <t>FV-2191</t>
  </si>
  <si>
    <t>FV-2192</t>
  </si>
  <si>
    <t>FV-2193</t>
  </si>
  <si>
    <t>FV-2194</t>
  </si>
  <si>
    <t>FV-2195</t>
  </si>
  <si>
    <t>FV-2196</t>
  </si>
  <si>
    <t>FV-2197</t>
  </si>
  <si>
    <t>FV-2198</t>
  </si>
  <si>
    <t>FV-2199</t>
  </si>
  <si>
    <t>FV-2200</t>
  </si>
  <si>
    <t>FV-2201</t>
  </si>
  <si>
    <t>FV-2202</t>
  </si>
  <si>
    <t>FV-2203</t>
  </si>
  <si>
    <t>FV-2204</t>
  </si>
  <si>
    <t>FV-2205</t>
  </si>
  <si>
    <t>FV-2206</t>
  </si>
  <si>
    <t>FV-2207</t>
  </si>
  <si>
    <t>FV-2208</t>
  </si>
  <si>
    <t>FV-2209</t>
  </si>
  <si>
    <t>FV-2210</t>
  </si>
  <si>
    <t>FV-2211</t>
  </si>
  <si>
    <t>FV-2212</t>
  </si>
  <si>
    <t>FV-2213</t>
  </si>
  <si>
    <t>FV-2214</t>
  </si>
  <si>
    <t>FV-2215</t>
  </si>
  <si>
    <t>FV-2799</t>
  </si>
  <si>
    <t>FV-2800</t>
  </si>
  <si>
    <t>FV-2801</t>
  </si>
  <si>
    <t>FV-2802</t>
  </si>
  <si>
    <t>FV-2803</t>
  </si>
  <si>
    <t>FV-2804</t>
  </si>
  <si>
    <t>FV-2805</t>
  </si>
  <si>
    <t>FV-2806</t>
  </si>
  <si>
    <t>FV-2807</t>
  </si>
  <si>
    <t>FV-2808</t>
  </si>
  <si>
    <t>FV-2809</t>
  </si>
  <si>
    <t>FV-2810</t>
  </si>
  <si>
    <t>FV-2811</t>
  </si>
  <si>
    <t>FV-2812</t>
  </si>
  <si>
    <t>FV-2813</t>
  </si>
  <si>
    <t>FV-2814</t>
  </si>
  <si>
    <t>FV-2815</t>
  </si>
  <si>
    <t>FV-2816</t>
  </si>
  <si>
    <t>FV-2817</t>
  </si>
  <si>
    <t>FV-2818</t>
  </si>
  <si>
    <t>FV-2819</t>
  </si>
  <si>
    <t>FV-2820</t>
  </si>
  <si>
    <t>FV-2821</t>
  </si>
  <si>
    <t>FV-2822</t>
  </si>
  <si>
    <t>FV-2823</t>
  </si>
  <si>
    <t>FV-2824</t>
  </si>
  <si>
    <t>FV-2825</t>
  </si>
  <si>
    <t>FV-2826</t>
  </si>
  <si>
    <t>FV-2827</t>
  </si>
  <si>
    <t>FV-2828</t>
  </si>
  <si>
    <t>FV-2829</t>
  </si>
  <si>
    <t>FV-2830</t>
  </si>
  <si>
    <t>FV-2831</t>
  </si>
  <si>
    <t>FV-2832</t>
  </si>
  <si>
    <t>FV-2833</t>
  </si>
  <si>
    <t>FV-2834</t>
  </si>
  <si>
    <t>FV-2835</t>
  </si>
  <si>
    <t>FV-2836</t>
  </si>
  <si>
    <t>FV-2837</t>
  </si>
  <si>
    <t>FV-2840</t>
  </si>
  <si>
    <t>FV-2841</t>
  </si>
  <si>
    <t>FV-2842</t>
  </si>
  <si>
    <t>FV-2843</t>
  </si>
  <si>
    <t>FV-2844</t>
  </si>
  <si>
    <t>FV-2845</t>
  </si>
  <si>
    <t>FV-2846</t>
  </si>
  <si>
    <t>FV-2847</t>
  </si>
  <si>
    <t>FV-2848</t>
  </si>
  <si>
    <t>FV-2849</t>
  </si>
  <si>
    <t>FV-2850</t>
  </si>
  <si>
    <t>Unnamed tributary to Vedder River</t>
  </si>
  <si>
    <t>FV-446</t>
  </si>
  <si>
    <t>FV-447</t>
  </si>
  <si>
    <t>FV-448</t>
  </si>
  <si>
    <t>FV-449</t>
  </si>
  <si>
    <t>FV-450</t>
  </si>
  <si>
    <t>FV-451</t>
  </si>
  <si>
    <t>FV-452</t>
  </si>
  <si>
    <t>FV-453</t>
  </si>
  <si>
    <t>FV-454</t>
  </si>
  <si>
    <t>FV-455</t>
  </si>
  <si>
    <t>FV-456</t>
  </si>
  <si>
    <t>FV-457</t>
  </si>
  <si>
    <t>FV-458</t>
  </si>
  <si>
    <t>FV-459</t>
  </si>
  <si>
    <t>FV-460</t>
  </si>
  <si>
    <t>FV-461</t>
  </si>
  <si>
    <t>FV-462</t>
  </si>
  <si>
    <t>FV-463</t>
  </si>
  <si>
    <t>FV-464</t>
  </si>
  <si>
    <t>FV-465</t>
  </si>
  <si>
    <t>FV-466</t>
  </si>
  <si>
    <t>FV-467</t>
  </si>
  <si>
    <t>FV-468</t>
  </si>
  <si>
    <t>FV-469</t>
  </si>
  <si>
    <t>FV-470</t>
  </si>
  <si>
    <t>FV-471</t>
  </si>
  <si>
    <t>FV-472</t>
  </si>
  <si>
    <t>FV-473</t>
  </si>
  <si>
    <t>FV-474</t>
  </si>
  <si>
    <t>FV-475</t>
  </si>
  <si>
    <t>FV-476</t>
  </si>
  <si>
    <t>FV-477</t>
  </si>
  <si>
    <t>FV-478</t>
  </si>
  <si>
    <t>FV-479</t>
  </si>
  <si>
    <t>FV-480</t>
  </si>
  <si>
    <t>FV-481</t>
  </si>
  <si>
    <t>FV-482</t>
  </si>
  <si>
    <t>FV-483</t>
  </si>
  <si>
    <t>FV-484</t>
  </si>
  <si>
    <t>FV-485</t>
  </si>
  <si>
    <t>FV-486</t>
  </si>
  <si>
    <t>FV-487</t>
  </si>
  <si>
    <t>FV-488</t>
  </si>
  <si>
    <t>FV-489</t>
  </si>
  <si>
    <t>FV-490</t>
  </si>
  <si>
    <t>FV-491</t>
  </si>
  <si>
    <t>FV-492</t>
  </si>
  <si>
    <t>FV-493</t>
  </si>
  <si>
    <t>FV-494</t>
  </si>
  <si>
    <t>FV-495</t>
  </si>
  <si>
    <t>FV-496</t>
  </si>
  <si>
    <t>FV-497</t>
  </si>
  <si>
    <t>FV-498</t>
  </si>
  <si>
    <t>FV-499</t>
  </si>
  <si>
    <t>FV-500</t>
  </si>
  <si>
    <t>FV-501</t>
  </si>
  <si>
    <t>FV-502</t>
  </si>
  <si>
    <t>FV-503</t>
  </si>
  <si>
    <t>FV-504</t>
  </si>
  <si>
    <t>FV-505</t>
  </si>
  <si>
    <t>FV-506</t>
  </si>
  <si>
    <t>FV-507</t>
  </si>
  <si>
    <t>FV-508</t>
  </si>
  <si>
    <t>FV-509</t>
  </si>
  <si>
    <t>FV-510</t>
  </si>
  <si>
    <t>FV-511</t>
  </si>
  <si>
    <t>FV-512</t>
  </si>
  <si>
    <t>FV-513</t>
  </si>
  <si>
    <t>FV-514</t>
  </si>
  <si>
    <t>FV-515</t>
  </si>
  <si>
    <t>FV-516</t>
  </si>
  <si>
    <t>FV-517</t>
  </si>
  <si>
    <t>FV-518</t>
  </si>
  <si>
    <t>FV-519</t>
  </si>
  <si>
    <t>FV-520</t>
  </si>
  <si>
    <t>FV-521</t>
  </si>
  <si>
    <t>FV-522</t>
  </si>
  <si>
    <t>FV-523</t>
  </si>
  <si>
    <t>FV-524</t>
  </si>
  <si>
    <t>FV-525</t>
  </si>
  <si>
    <t>FV-526</t>
  </si>
  <si>
    <t>FV-527</t>
  </si>
  <si>
    <t>FV-528</t>
  </si>
  <si>
    <t>FV-529</t>
  </si>
  <si>
    <t>FV-530</t>
  </si>
  <si>
    <t>FV-531</t>
  </si>
  <si>
    <t>FV-532</t>
  </si>
  <si>
    <t>FV-533</t>
  </si>
  <si>
    <t>FV-534</t>
  </si>
  <si>
    <t>FV-535</t>
  </si>
  <si>
    <t>FV-536</t>
  </si>
  <si>
    <t>FV-537</t>
  </si>
  <si>
    <t>FV-538</t>
  </si>
  <si>
    <t>FV-539</t>
  </si>
  <si>
    <t>FV-540</t>
  </si>
  <si>
    <t>FV-541</t>
  </si>
  <si>
    <t>FV-542</t>
  </si>
  <si>
    <t>FV-543</t>
  </si>
  <si>
    <t>FV-544</t>
  </si>
  <si>
    <t>FV-545</t>
  </si>
  <si>
    <t>FV-546</t>
  </si>
  <si>
    <t>FV-547</t>
  </si>
  <si>
    <t>FV-548</t>
  </si>
  <si>
    <t>FV-549</t>
  </si>
  <si>
    <t>FV-550</t>
  </si>
  <si>
    <t>FV-551</t>
  </si>
  <si>
    <t>FV-552</t>
  </si>
  <si>
    <t>FV-553</t>
  </si>
  <si>
    <t>FV-554</t>
  </si>
  <si>
    <t>FV-555</t>
  </si>
  <si>
    <t>FV-556</t>
  </si>
  <si>
    <t>FV-557</t>
  </si>
  <si>
    <t>FV-558</t>
  </si>
  <si>
    <t>FV-559</t>
  </si>
  <si>
    <t>FV-560</t>
  </si>
  <si>
    <t>FV-561</t>
  </si>
  <si>
    <t>FV-562</t>
  </si>
  <si>
    <t>FV-563</t>
  </si>
  <si>
    <t>FV-564</t>
  </si>
  <si>
    <t>FV-565</t>
  </si>
  <si>
    <t>FV-566</t>
  </si>
  <si>
    <t>FV-567</t>
  </si>
  <si>
    <t>FV-568</t>
  </si>
  <si>
    <t>FV-569</t>
  </si>
  <si>
    <t>FV-570</t>
  </si>
  <si>
    <t>FV-571</t>
  </si>
  <si>
    <t>FV-572</t>
  </si>
  <si>
    <t>FV-573</t>
  </si>
  <si>
    <t>FV-574</t>
  </si>
  <si>
    <t>FV-575</t>
  </si>
  <si>
    <t>FV-576</t>
  </si>
  <si>
    <t>FV-577</t>
  </si>
  <si>
    <t>FV-578</t>
  </si>
  <si>
    <t>FV-579</t>
  </si>
  <si>
    <t>FV-580</t>
  </si>
  <si>
    <t>FV-581</t>
  </si>
  <si>
    <t>FV-582</t>
  </si>
  <si>
    <t>FV-583</t>
  </si>
  <si>
    <t>FV-584</t>
  </si>
  <si>
    <t>FV-585</t>
  </si>
  <si>
    <t>FV-586</t>
  </si>
  <si>
    <t>FV-587</t>
  </si>
  <si>
    <t>FV-588</t>
  </si>
  <si>
    <t>FV-589</t>
  </si>
  <si>
    <t>FV-590</t>
  </si>
  <si>
    <t>FV-591</t>
  </si>
  <si>
    <t>FV-592</t>
  </si>
  <si>
    <t>FV-593</t>
  </si>
  <si>
    <t>FV-594</t>
  </si>
  <si>
    <t>FV-595</t>
  </si>
  <si>
    <t>FV-596</t>
  </si>
  <si>
    <t>FV-597</t>
  </si>
  <si>
    <t>FV-598</t>
  </si>
  <si>
    <t>FV-599</t>
  </si>
  <si>
    <t>FV-600</t>
  </si>
  <si>
    <t>FV-653</t>
  </si>
  <si>
    <t>FV-654</t>
  </si>
  <si>
    <t>FV-1286</t>
  </si>
  <si>
    <t>FV-1287</t>
  </si>
  <si>
    <t>FV-1288</t>
  </si>
  <si>
    <t>FV-1289</t>
  </si>
  <si>
    <t>FV-1290</t>
  </si>
  <si>
    <t>FV-1291</t>
  </si>
  <si>
    <t>FV-1292</t>
  </si>
  <si>
    <t>FV-1293</t>
  </si>
  <si>
    <t>FV-1294</t>
  </si>
  <si>
    <t>FV-1295</t>
  </si>
  <si>
    <t>FV-1296</t>
  </si>
  <si>
    <t>FV-1297</t>
  </si>
  <si>
    <t>FV-1298</t>
  </si>
  <si>
    <t>FV-1299</t>
  </si>
  <si>
    <t>FV-1300</t>
  </si>
  <si>
    <t>FV-1301</t>
  </si>
  <si>
    <t>FV-1302</t>
  </si>
  <si>
    <t>FV-1303</t>
  </si>
  <si>
    <t>FV-1304</t>
  </si>
  <si>
    <t>FV-1305</t>
  </si>
  <si>
    <t>FV-1306</t>
  </si>
  <si>
    <t>FV-1307</t>
  </si>
  <si>
    <t>FV-1308</t>
  </si>
  <si>
    <t>FV-1309</t>
  </si>
  <si>
    <t>FV-1310</t>
  </si>
  <si>
    <t>FV-1311</t>
  </si>
  <si>
    <t>FV-1312</t>
  </si>
  <si>
    <t>FV-1313</t>
  </si>
  <si>
    <t>FV-1314</t>
  </si>
  <si>
    <t>FV-1315</t>
  </si>
  <si>
    <t>FV-1316</t>
  </si>
  <si>
    <t>FV-1317</t>
  </si>
  <si>
    <t>FV-1318</t>
  </si>
  <si>
    <t>FV-1319</t>
  </si>
  <si>
    <t>FV-1320</t>
  </si>
  <si>
    <t>FV-1321</t>
  </si>
  <si>
    <t>FV-1322</t>
  </si>
  <si>
    <t>FV-1323</t>
  </si>
  <si>
    <t>FV-1324</t>
  </si>
  <si>
    <t>FV-1325</t>
  </si>
  <si>
    <t>FV-1326</t>
  </si>
  <si>
    <t>FV-1327</t>
  </si>
  <si>
    <t>FV-1328</t>
  </si>
  <si>
    <t>FV-1329</t>
  </si>
  <si>
    <t>FV-1330</t>
  </si>
  <si>
    <t>FV-1331</t>
  </si>
  <si>
    <t>FV-1332</t>
  </si>
  <si>
    <t>FV-1333</t>
  </si>
  <si>
    <t>FV-1334</t>
  </si>
  <si>
    <t>FV-1335</t>
  </si>
  <si>
    <t>FV-1336</t>
  </si>
  <si>
    <t>FV-1337</t>
  </si>
  <si>
    <t>FV-1338</t>
  </si>
  <si>
    <t>FV-1339</t>
  </si>
  <si>
    <t>FV-1340</t>
  </si>
  <si>
    <t>FV-1341</t>
  </si>
  <si>
    <t>FV-1342</t>
  </si>
  <si>
    <t>FV-1343</t>
  </si>
  <si>
    <t>FV-1344</t>
  </si>
  <si>
    <t>FV-1345</t>
  </si>
  <si>
    <t>FV-1346</t>
  </si>
  <si>
    <t>FV-1347</t>
  </si>
  <si>
    <t>FV-1348</t>
  </si>
  <si>
    <t>FV-1349</t>
  </si>
  <si>
    <t>FV-1350</t>
  </si>
  <si>
    <t>FV-1351</t>
  </si>
  <si>
    <t>FV-1352</t>
  </si>
  <si>
    <t>FV-1353</t>
  </si>
  <si>
    <t>FV-1354</t>
  </si>
  <si>
    <t>FV-1355</t>
  </si>
  <si>
    <t>FV-1555</t>
  </si>
  <si>
    <t>FV-1556</t>
  </si>
  <si>
    <t>FV-1557</t>
  </si>
  <si>
    <t>FV-1742</t>
  </si>
  <si>
    <t>FV-1743</t>
  </si>
  <si>
    <t>FV-1957</t>
  </si>
  <si>
    <t>FV-1958</t>
  </si>
  <si>
    <t>FV-1959</t>
  </si>
  <si>
    <t>FV-1960</t>
  </si>
  <si>
    <t>FV-2320</t>
  </si>
  <si>
    <t>FV-2321</t>
  </si>
  <si>
    <t>FV-2322</t>
  </si>
  <si>
    <t>FV-2323</t>
  </si>
  <si>
    <t>FV-2324</t>
  </si>
  <si>
    <t>FV-2382</t>
  </si>
  <si>
    <t>FV-2383</t>
  </si>
  <si>
    <t>FV-2384</t>
  </si>
  <si>
    <t>FV-2385</t>
  </si>
  <si>
    <t>FV-2386</t>
  </si>
  <si>
    <t>FV-2387</t>
  </si>
  <si>
    <t>FV-2388</t>
  </si>
  <si>
    <t>FV-2389</t>
  </si>
  <si>
    <t>FV-2390</t>
  </si>
  <si>
    <t>FV-2391</t>
  </si>
  <si>
    <t>FV-2392</t>
  </si>
  <si>
    <t>FV-2393</t>
  </si>
  <si>
    <t>FV-2394</t>
  </si>
  <si>
    <t>FV-2395</t>
  </si>
  <si>
    <t>FV-2396</t>
  </si>
  <si>
    <t>FV-2397</t>
  </si>
  <si>
    <t>FV-2398</t>
  </si>
  <si>
    <t>FV-2399</t>
  </si>
  <si>
    <t>FV-2400</t>
  </si>
  <si>
    <t>FV-2401</t>
  </si>
  <si>
    <t>FV-2402</t>
  </si>
  <si>
    <t>FV-2403</t>
  </si>
  <si>
    <t>FV-2404</t>
  </si>
  <si>
    <t>FV-2405</t>
  </si>
  <si>
    <t>FV-2406</t>
  </si>
  <si>
    <t>FV-2407</t>
  </si>
  <si>
    <t>FV-2408</t>
  </si>
  <si>
    <t>FV-2410</t>
  </si>
  <si>
    <t>FV-2411</t>
  </si>
  <si>
    <t>FV-2412</t>
  </si>
  <si>
    <t>FV-2413</t>
  </si>
  <si>
    <t>FV-2414</t>
  </si>
  <si>
    <t>FV-2415</t>
  </si>
  <si>
    <t>FV-2416</t>
  </si>
  <si>
    <t>FV-2417</t>
  </si>
  <si>
    <t>FV-2418</t>
  </si>
  <si>
    <t>FV-2419</t>
  </si>
  <si>
    <t>FV-2420</t>
  </si>
  <si>
    <t>FV-2421</t>
  </si>
  <si>
    <t>FV-2422</t>
  </si>
  <si>
    <t>FV-2423</t>
  </si>
  <si>
    <t>FV-2424</t>
  </si>
  <si>
    <t>FV-2425</t>
  </si>
  <si>
    <t>FV-2426</t>
  </si>
  <si>
    <t>FV-2427</t>
  </si>
  <si>
    <t>FV-2428</t>
  </si>
  <si>
    <t>FV-2432</t>
  </si>
  <si>
    <t>FV-2433</t>
  </si>
  <si>
    <t>FV-2434</t>
  </si>
  <si>
    <t>FV-2435</t>
  </si>
  <si>
    <t>FV-2436</t>
  </si>
  <si>
    <t>FV-2437</t>
  </si>
  <si>
    <t>FV-2438</t>
  </si>
  <si>
    <t>FV-2439</t>
  </si>
  <si>
    <t>FV-2440</t>
  </si>
  <si>
    <t>FV-2441</t>
  </si>
  <si>
    <t>FV-2442</t>
  </si>
  <si>
    <t>FV-2443</t>
  </si>
  <si>
    <t>FV-2444</t>
  </si>
  <si>
    <t>FV-2445</t>
  </si>
  <si>
    <t>FV-2446</t>
  </si>
  <si>
    <t>FV-2447</t>
  </si>
  <si>
    <t>FV-2448</t>
  </si>
  <si>
    <t>FV-2449</t>
  </si>
  <si>
    <t>FV-2450</t>
  </si>
  <si>
    <t>FV-2451</t>
  </si>
  <si>
    <t>FV-2452</t>
  </si>
  <si>
    <t>FV-2453</t>
  </si>
  <si>
    <t>FV-2454</t>
  </si>
  <si>
    <t>FV-2455</t>
  </si>
  <si>
    <t>FV-2456</t>
  </si>
  <si>
    <t>FV-2457</t>
  </si>
  <si>
    <t>FV-2458</t>
  </si>
  <si>
    <t>FV-2459</t>
  </si>
  <si>
    <t>FV-2460</t>
  </si>
  <si>
    <t>FV-2461</t>
  </si>
  <si>
    <t>FV-2462</t>
  </si>
  <si>
    <t>FV-2463</t>
  </si>
  <si>
    <t>FV-2464</t>
  </si>
  <si>
    <t>FV-2465</t>
  </si>
  <si>
    <t>FV-2466</t>
  </si>
  <si>
    <t>FV-2467</t>
  </si>
  <si>
    <t>FV-2468</t>
  </si>
  <si>
    <t>FV-2469</t>
  </si>
  <si>
    <t>FV-2470</t>
  </si>
  <si>
    <t>FV-2471</t>
  </si>
  <si>
    <t>FV-2472</t>
  </si>
  <si>
    <t>FV-2473</t>
  </si>
  <si>
    <t>FV-2474</t>
  </si>
  <si>
    <t>FV-2475</t>
  </si>
  <si>
    <t>FV-2476</t>
  </si>
  <si>
    <t>FV-2477</t>
  </si>
  <si>
    <t>FV-2478</t>
  </si>
  <si>
    <t>FV-2479</t>
  </si>
  <si>
    <t>FV-2480</t>
  </si>
  <si>
    <t>FV-2481</t>
  </si>
  <si>
    <t>FV-2482</t>
  </si>
  <si>
    <t>FV-2483</t>
  </si>
  <si>
    <t>FV-2484</t>
  </si>
  <si>
    <t>FV-2485</t>
  </si>
  <si>
    <t>FV-2486</t>
  </si>
  <si>
    <t>FV-2487</t>
  </si>
  <si>
    <t>FV-2488</t>
  </si>
  <si>
    <t>FV-2489</t>
  </si>
  <si>
    <t>FV-2490</t>
  </si>
  <si>
    <t>FV-2491</t>
  </si>
  <si>
    <t>FV-2492</t>
  </si>
  <si>
    <t>FV-2493</t>
  </si>
  <si>
    <t>FV-2494</t>
  </si>
  <si>
    <t>FV-2495</t>
  </si>
  <si>
    <t>FV-2496</t>
  </si>
  <si>
    <t>FV-2497</t>
  </si>
  <si>
    <t>FV-2498</t>
  </si>
  <si>
    <t>FV-2499</t>
  </si>
  <si>
    <t>FV-2500</t>
  </si>
  <si>
    <t>FV-2501</t>
  </si>
  <si>
    <t>FV-2502</t>
  </si>
  <si>
    <t>FV-2503</t>
  </si>
  <si>
    <t>FV-2504</t>
  </si>
  <si>
    <t>FV-2505</t>
  </si>
  <si>
    <t>FV-2506</t>
  </si>
  <si>
    <t>FV-2507</t>
  </si>
  <si>
    <t>FV-2508</t>
  </si>
  <si>
    <t>FV-2509</t>
  </si>
  <si>
    <t>FV-2510</t>
  </si>
  <si>
    <t>FV-2511</t>
  </si>
  <si>
    <t>FV-2512</t>
  </si>
  <si>
    <t>FV-2513</t>
  </si>
  <si>
    <t>FV-2514</t>
  </si>
  <si>
    <t>FV-2571</t>
  </si>
  <si>
    <t>FV-2572</t>
  </si>
  <si>
    <t>FV-2573</t>
  </si>
  <si>
    <t>FV-2574</t>
  </si>
  <si>
    <t>FV-2575</t>
  </si>
  <si>
    <t>FV-2576</t>
  </si>
  <si>
    <t>FV-2577</t>
  </si>
  <si>
    <t>FV-2578</t>
  </si>
  <si>
    <t>FV-2579</t>
  </si>
  <si>
    <t>FV-2580</t>
  </si>
  <si>
    <t>FV-2581</t>
  </si>
  <si>
    <t>FV-2582</t>
  </si>
  <si>
    <t>FV-2583</t>
  </si>
  <si>
    <t>FV-2584</t>
  </si>
  <si>
    <t>FV-2585</t>
  </si>
  <si>
    <t>FV-2586</t>
  </si>
  <si>
    <t>FV-2587</t>
  </si>
  <si>
    <t>FV-2588</t>
  </si>
  <si>
    <t>FV-2589</t>
  </si>
  <si>
    <t>FV-2590</t>
  </si>
  <si>
    <t>FV-2591</t>
  </si>
  <si>
    <t>FV-2592</t>
  </si>
  <si>
    <t>FV-2593</t>
  </si>
  <si>
    <t>FV-2594</t>
  </si>
  <si>
    <t>FV-2595</t>
  </si>
  <si>
    <t>FV-2596</t>
  </si>
  <si>
    <t>FV-2597</t>
  </si>
  <si>
    <t>FV-2598</t>
  </si>
  <si>
    <t>FV-2599</t>
  </si>
  <si>
    <t>FV-2600</t>
  </si>
  <si>
    <t>FV-2601</t>
  </si>
  <si>
    <t>FV-2602</t>
  </si>
  <si>
    <t>FV-2603</t>
  </si>
  <si>
    <t>FV-2604</t>
  </si>
  <si>
    <t>FV-2605</t>
  </si>
  <si>
    <t>FV-2606</t>
  </si>
  <si>
    <t>FV-2607</t>
  </si>
  <si>
    <t>FV-2608</t>
  </si>
  <si>
    <t>FV-2609</t>
  </si>
  <si>
    <t>FV-2610</t>
  </si>
  <si>
    <t>FV-2611</t>
  </si>
  <si>
    <t>FV-2612</t>
  </si>
  <si>
    <t>FV-2613</t>
  </si>
  <si>
    <t>FV-2614</t>
  </si>
  <si>
    <t>FV-2615</t>
  </si>
  <si>
    <t>FV-2616</t>
  </si>
  <si>
    <t>FV-2617</t>
  </si>
  <si>
    <t>FV-2768</t>
  </si>
  <si>
    <t>FV-2769</t>
  </si>
  <si>
    <t>FV-2770</t>
  </si>
  <si>
    <t>FV-2771</t>
  </si>
  <si>
    <t>FV-2772</t>
  </si>
  <si>
    <t>FV-2773</t>
  </si>
  <si>
    <t>FV-2774</t>
  </si>
  <si>
    <t>FV-2775</t>
  </si>
  <si>
    <t>FV-2776</t>
  </si>
  <si>
    <t>Unnamed tributary to Vedder Canal</t>
  </si>
  <si>
    <t>FV-1232</t>
  </si>
  <si>
    <t>FV-1233</t>
  </si>
  <si>
    <t>FV-1234</t>
  </si>
  <si>
    <t>FV-1235</t>
  </si>
  <si>
    <t>FV-1236</t>
  </si>
  <si>
    <t>FV-1237</t>
  </si>
  <si>
    <t>FV-1238</t>
  </si>
  <si>
    <t>FV-1239</t>
  </si>
  <si>
    <t>FV-1240</t>
  </si>
  <si>
    <t>FV-1241</t>
  </si>
  <si>
    <t>FV-1242</t>
  </si>
  <si>
    <t>FV-1243</t>
  </si>
  <si>
    <t>FV-1244</t>
  </si>
  <si>
    <t>FV-1245</t>
  </si>
  <si>
    <t>FV-1246</t>
  </si>
  <si>
    <t>FV-1247</t>
  </si>
  <si>
    <t>FV-1248</t>
  </si>
  <si>
    <t>FV-1249</t>
  </si>
  <si>
    <t>FV-1250</t>
  </si>
  <si>
    <t>FV-1251</t>
  </si>
  <si>
    <t>FV-1252</t>
  </si>
  <si>
    <t>FV-1253</t>
  </si>
  <si>
    <t>FV-1254</t>
  </si>
  <si>
    <t>FV-1255</t>
  </si>
  <si>
    <t>FV-1256</t>
  </si>
  <si>
    <t>FV-1257</t>
  </si>
  <si>
    <t>FV-1258</t>
  </si>
  <si>
    <t>FV-1259</t>
  </si>
  <si>
    <t>FV-1260</t>
  </si>
  <si>
    <t>FV-1261</t>
  </si>
  <si>
    <t>FV-1262</t>
  </si>
  <si>
    <t>FV-1263</t>
  </si>
  <si>
    <t>FV-1264</t>
  </si>
  <si>
    <t>FV-1265</t>
  </si>
  <si>
    <t>FV-1266</t>
  </si>
  <si>
    <t>FV-1267</t>
  </si>
  <si>
    <t>FV-1268</t>
  </si>
  <si>
    <t>FV-1269</t>
  </si>
  <si>
    <t>FV-1270</t>
  </si>
  <si>
    <t>FV-1271</t>
  </si>
  <si>
    <t>FV-1272</t>
  </si>
  <si>
    <t>FV-1273</t>
  </si>
  <si>
    <t>FV-1274</t>
  </si>
  <si>
    <t>FV-1275</t>
  </si>
  <si>
    <t>FV-1276</t>
  </si>
  <si>
    <t>FV-1277</t>
  </si>
  <si>
    <t>FV-1278</t>
  </si>
  <si>
    <t>FV-1279</t>
  </si>
  <si>
    <t>FV-1280</t>
  </si>
  <si>
    <t>FV-1281</t>
  </si>
  <si>
    <t>FV-1282</t>
  </si>
  <si>
    <t>FV-1283</t>
  </si>
  <si>
    <t>FV-1284</t>
  </si>
  <si>
    <t>FV-1285</t>
  </si>
  <si>
    <t>FV-1733</t>
  </si>
  <si>
    <t>FV-1739</t>
  </si>
  <si>
    <t>FV-1740</t>
  </si>
  <si>
    <t>Unnamed tributary to Sumas River</t>
  </si>
  <si>
    <t>FV-681</t>
  </si>
  <si>
    <t>FV-682</t>
  </si>
  <si>
    <t>FV-683</t>
  </si>
  <si>
    <t>FV-684</t>
  </si>
  <si>
    <t>FV-685</t>
  </si>
  <si>
    <t>FV-686</t>
  </si>
  <si>
    <t>FV-687</t>
  </si>
  <si>
    <t>FV-688</t>
  </si>
  <si>
    <t>FV-689</t>
  </si>
  <si>
    <t>FV-690</t>
  </si>
  <si>
    <t>FV-691</t>
  </si>
  <si>
    <t>FV-692</t>
  </si>
  <si>
    <t>FV-693</t>
  </si>
  <si>
    <t>FV-694</t>
  </si>
  <si>
    <t>FV-695</t>
  </si>
  <si>
    <t>FV-696</t>
  </si>
  <si>
    <t>FV-700</t>
  </si>
  <si>
    <t>FV-726</t>
  </si>
  <si>
    <t>FV-727</t>
  </si>
  <si>
    <t>FV-728</t>
  </si>
  <si>
    <t>FV-729</t>
  </si>
  <si>
    <t>FV-730</t>
  </si>
  <si>
    <t>FV-731</t>
  </si>
  <si>
    <t>FV-732</t>
  </si>
  <si>
    <t>FV-733</t>
  </si>
  <si>
    <t>FV-734</t>
  </si>
  <si>
    <t>Unnamed tributary to Sumas Lake Canal</t>
  </si>
  <si>
    <t>FV-1</t>
  </si>
  <si>
    <t>FV-2</t>
  </si>
  <si>
    <t>FV-3</t>
  </si>
  <si>
    <t>FV-4</t>
  </si>
  <si>
    <t>FV-5</t>
  </si>
  <si>
    <t>FV-6</t>
  </si>
  <si>
    <t>FV-7</t>
  </si>
  <si>
    <t>FV-8</t>
  </si>
  <si>
    <t>FV-9</t>
  </si>
  <si>
    <t>FV-10</t>
  </si>
  <si>
    <t>FV-11</t>
  </si>
  <si>
    <t>FV-12</t>
  </si>
  <si>
    <t>FV-13</t>
  </si>
  <si>
    <t>FV-14</t>
  </si>
  <si>
    <t>FV-15</t>
  </si>
  <si>
    <t>FV-16</t>
  </si>
  <si>
    <t>FV-17</t>
  </si>
  <si>
    <t>FV-18</t>
  </si>
  <si>
    <t>FV-19</t>
  </si>
  <si>
    <t>FV-20</t>
  </si>
  <si>
    <t>FV-21</t>
  </si>
  <si>
    <t>FV-22</t>
  </si>
  <si>
    <t>FV-23</t>
  </si>
  <si>
    <t>FV-24</t>
  </si>
  <si>
    <t>FV-25</t>
  </si>
  <si>
    <t>FV-26</t>
  </si>
  <si>
    <t>FV-27</t>
  </si>
  <si>
    <t>FV-28</t>
  </si>
  <si>
    <t>FV-29</t>
  </si>
  <si>
    <t>FV-30</t>
  </si>
  <si>
    <t>FV-31</t>
  </si>
  <si>
    <t>FV-32</t>
  </si>
  <si>
    <t>FV-33</t>
  </si>
  <si>
    <t>FV-34</t>
  </si>
  <si>
    <t>FV-35</t>
  </si>
  <si>
    <t>FV-36</t>
  </si>
  <si>
    <t>FV-37</t>
  </si>
  <si>
    <t>FV-38</t>
  </si>
  <si>
    <t>FV-39</t>
  </si>
  <si>
    <t>FV-40</t>
  </si>
  <si>
    <t>FV-41</t>
  </si>
  <si>
    <t>FV-42</t>
  </si>
  <si>
    <t>FV-43</t>
  </si>
  <si>
    <t>FV-44</t>
  </si>
  <si>
    <t>FV-45</t>
  </si>
  <si>
    <t>FV-46</t>
  </si>
  <si>
    <t>FV-47</t>
  </si>
  <si>
    <t>FV-48</t>
  </si>
  <si>
    <t>FV-49</t>
  </si>
  <si>
    <t>FV-50</t>
  </si>
  <si>
    <t>FV-51</t>
  </si>
  <si>
    <t>FV-52</t>
  </si>
  <si>
    <t>FV-53</t>
  </si>
  <si>
    <t>FV-54</t>
  </si>
  <si>
    <t>FV-55</t>
  </si>
  <si>
    <t>FV-56</t>
  </si>
  <si>
    <t>FV-57</t>
  </si>
  <si>
    <t>FV-58</t>
  </si>
  <si>
    <t>FV-59</t>
  </si>
  <si>
    <t>FV-60</t>
  </si>
  <si>
    <t>FV-61</t>
  </si>
  <si>
    <t>FV-62</t>
  </si>
  <si>
    <t>FV-63</t>
  </si>
  <si>
    <t>FV-64</t>
  </si>
  <si>
    <t>FV-65</t>
  </si>
  <si>
    <t>FV-66</t>
  </si>
  <si>
    <t>FV-67</t>
  </si>
  <si>
    <t>FV-68</t>
  </si>
  <si>
    <t>FV-69</t>
  </si>
  <si>
    <t>FV-70</t>
  </si>
  <si>
    <t>FV-71</t>
  </si>
  <si>
    <t>FV-72</t>
  </si>
  <si>
    <t>FV-73</t>
  </si>
  <si>
    <t>FV-74</t>
  </si>
  <si>
    <t>FV-75</t>
  </si>
  <si>
    <t>FV-76</t>
  </si>
  <si>
    <t>FV-77</t>
  </si>
  <si>
    <t>FV-78</t>
  </si>
  <si>
    <t>FV-79</t>
  </si>
  <si>
    <t>FV-80</t>
  </si>
  <si>
    <t>FV-81</t>
  </si>
  <si>
    <t>FV-82</t>
  </si>
  <si>
    <t>FV-83</t>
  </si>
  <si>
    <t>FV-84</t>
  </si>
  <si>
    <t>FV-85</t>
  </si>
  <si>
    <t>FV-86</t>
  </si>
  <si>
    <t>FV-87</t>
  </si>
  <si>
    <t>FV-88</t>
  </si>
  <si>
    <t>FV-89</t>
  </si>
  <si>
    <t>FV-90</t>
  </si>
  <si>
    <t>FV-91</t>
  </si>
  <si>
    <t>FV-93</t>
  </si>
  <si>
    <t>FV-94</t>
  </si>
  <si>
    <t>FV-95</t>
  </si>
  <si>
    <t>FV-96</t>
  </si>
  <si>
    <t>FV-97</t>
  </si>
  <si>
    <t>FV-98</t>
  </si>
  <si>
    <t>FV-99</t>
  </si>
  <si>
    <t>FV-100</t>
  </si>
  <si>
    <t>FV-101</t>
  </si>
  <si>
    <t>FV-102</t>
  </si>
  <si>
    <t>FV-103</t>
  </si>
  <si>
    <t>FV-104</t>
  </si>
  <si>
    <t>FV-105</t>
  </si>
  <si>
    <t>FV-106</t>
  </si>
  <si>
    <t>FV-107</t>
  </si>
  <si>
    <t>FV-108</t>
  </si>
  <si>
    <t>FV-109</t>
  </si>
  <si>
    <t>FV-110</t>
  </si>
  <si>
    <t>FV-111</t>
  </si>
  <si>
    <t>FV-112</t>
  </si>
  <si>
    <t>FV-113</t>
  </si>
  <si>
    <t>FV-114</t>
  </si>
  <si>
    <t>FV-115</t>
  </si>
  <si>
    <t>FV-116</t>
  </si>
  <si>
    <t>FV-117</t>
  </si>
  <si>
    <t>FV-118</t>
  </si>
  <si>
    <t>FV-119</t>
  </si>
  <si>
    <t>FV-120</t>
  </si>
  <si>
    <t>FV-121</t>
  </si>
  <si>
    <t>FV-122</t>
  </si>
  <si>
    <t>FV-123</t>
  </si>
  <si>
    <t>FV-124</t>
  </si>
  <si>
    <t>FV-125</t>
  </si>
  <si>
    <t>FV-126</t>
  </si>
  <si>
    <t>FV-127</t>
  </si>
  <si>
    <t>FV-128</t>
  </si>
  <si>
    <t>FV-129</t>
  </si>
  <si>
    <t>FV-130</t>
  </si>
  <si>
    <t>FV-131</t>
  </si>
  <si>
    <t>FV-132</t>
  </si>
  <si>
    <t>FV-133</t>
  </si>
  <si>
    <t>FV-134</t>
  </si>
  <si>
    <t>FV-135</t>
  </si>
  <si>
    <t>FV-136</t>
  </si>
  <si>
    <t>FV-137</t>
  </si>
  <si>
    <t>FV-138</t>
  </si>
  <si>
    <t>FV-139</t>
  </si>
  <si>
    <t>FV-140</t>
  </si>
  <si>
    <t>FV-141</t>
  </si>
  <si>
    <t>FV-142</t>
  </si>
  <si>
    <t>FV-143</t>
  </si>
  <si>
    <t>FV-144</t>
  </si>
  <si>
    <t>FV-145</t>
  </si>
  <si>
    <t>FV-146</t>
  </si>
  <si>
    <t>FV-147</t>
  </si>
  <si>
    <t>FV-148</t>
  </si>
  <si>
    <t>FV-149</t>
  </si>
  <si>
    <t>FV-150</t>
  </si>
  <si>
    <t>FV-151</t>
  </si>
  <si>
    <t>FV-152</t>
  </si>
  <si>
    <t>FV-153</t>
  </si>
  <si>
    <t>FV-154</t>
  </si>
  <si>
    <t>FV-155</t>
  </si>
  <si>
    <t>FV-156</t>
  </si>
  <si>
    <t>FV-157</t>
  </si>
  <si>
    <t>FV-217</t>
  </si>
  <si>
    <t>FV-218</t>
  </si>
  <si>
    <t>FV-219</t>
  </si>
  <si>
    <t>FV-220</t>
  </si>
  <si>
    <t>FV-221</t>
  </si>
  <si>
    <t>FV-222</t>
  </si>
  <si>
    <t>FV-223</t>
  </si>
  <si>
    <t>FV-224</t>
  </si>
  <si>
    <t>FV-225</t>
  </si>
  <si>
    <t>FV-226</t>
  </si>
  <si>
    <t>FV-227</t>
  </si>
  <si>
    <t>FV-228</t>
  </si>
  <si>
    <t>FV-229</t>
  </si>
  <si>
    <t>FV-230</t>
  </si>
  <si>
    <t>FV-231</t>
  </si>
  <si>
    <t>FV-232</t>
  </si>
  <si>
    <t>FV-384</t>
  </si>
  <si>
    <t>FV-385</t>
  </si>
  <si>
    <t>FV-386</t>
  </si>
  <si>
    <t>FV-387</t>
  </si>
  <si>
    <t>FV-388</t>
  </si>
  <si>
    <t>FV-389</t>
  </si>
  <si>
    <t>FV-390</t>
  </si>
  <si>
    <t>FV-391</t>
  </si>
  <si>
    <t>FV-392</t>
  </si>
  <si>
    <t>FV-393</t>
  </si>
  <si>
    <t>FV-394</t>
  </si>
  <si>
    <t>FV-395</t>
  </si>
  <si>
    <t>FV-396</t>
  </si>
  <si>
    <t>FV-397</t>
  </si>
  <si>
    <t>FV-398</t>
  </si>
  <si>
    <t>FV-399</t>
  </si>
  <si>
    <t>FV-400</t>
  </si>
  <si>
    <t>FV-401</t>
  </si>
  <si>
    <t>FV-402</t>
  </si>
  <si>
    <t>FV-403</t>
  </si>
  <si>
    <t>FV-404</t>
  </si>
  <si>
    <t>FV-405</t>
  </si>
  <si>
    <t>FV-406</t>
  </si>
  <si>
    <t>FV-407</t>
  </si>
  <si>
    <t>FV-408</t>
  </si>
  <si>
    <t>FV-409</t>
  </si>
  <si>
    <t>FV-410</t>
  </si>
  <si>
    <t>FV-411</t>
  </si>
  <si>
    <t>FV-412</t>
  </si>
  <si>
    <t>FV-413</t>
  </si>
  <si>
    <t>FV-414</t>
  </si>
  <si>
    <t>FV-415</t>
  </si>
  <si>
    <t>FV-416</t>
  </si>
  <si>
    <t>FV-417</t>
  </si>
  <si>
    <t>FV-418</t>
  </si>
  <si>
    <t>FV-419</t>
  </si>
  <si>
    <t>FV-420</t>
  </si>
  <si>
    <t>FV-421</t>
  </si>
  <si>
    <t>FV-422</t>
  </si>
  <si>
    <t>FV-423</t>
  </si>
  <si>
    <t>FV-424</t>
  </si>
  <si>
    <t>FV-425</t>
  </si>
  <si>
    <t>FV-426</t>
  </si>
  <si>
    <t>FV-427</t>
  </si>
  <si>
    <t>FV-428</t>
  </si>
  <si>
    <t>FV-429</t>
  </si>
  <si>
    <t>FV-430</t>
  </si>
  <si>
    <t>FV-431</t>
  </si>
  <si>
    <t>FV-432</t>
  </si>
  <si>
    <t>FV-433</t>
  </si>
  <si>
    <t>FV-434</t>
  </si>
  <si>
    <t>FV-435</t>
  </si>
  <si>
    <t>FV-436</t>
  </si>
  <si>
    <t>FV-437</t>
  </si>
  <si>
    <t>FV-438</t>
  </si>
  <si>
    <t>FV-439</t>
  </si>
  <si>
    <t>FV-440</t>
  </si>
  <si>
    <t>FV-441</t>
  </si>
  <si>
    <t>FV-442</t>
  </si>
  <si>
    <t>FV-651</t>
  </si>
  <si>
    <t>FV-652</t>
  </si>
  <si>
    <t>FV-743</t>
  </si>
  <si>
    <t>FV-744</t>
  </si>
  <si>
    <t>Unnamed tributary to Stewart Slough</t>
  </si>
  <si>
    <t>FV-158</t>
  </si>
  <si>
    <t>FV-159</t>
  </si>
  <si>
    <t>FV-160</t>
  </si>
  <si>
    <t>FV-161</t>
  </si>
  <si>
    <t>FV-162</t>
  </si>
  <si>
    <t>FV-163</t>
  </si>
  <si>
    <t>FV-164</t>
  </si>
  <si>
    <t>FV-165</t>
  </si>
  <si>
    <t>FV-166</t>
  </si>
  <si>
    <t>FV-167</t>
  </si>
  <si>
    <t>FV-168</t>
  </si>
  <si>
    <t>FV-169</t>
  </si>
  <si>
    <t>FV-170</t>
  </si>
  <si>
    <t>FV-171</t>
  </si>
  <si>
    <t>FV-172</t>
  </si>
  <si>
    <t>FV-173</t>
  </si>
  <si>
    <t>FV-174</t>
  </si>
  <si>
    <t>FV-175</t>
  </si>
  <si>
    <t>FV-176</t>
  </si>
  <si>
    <t>FV-177</t>
  </si>
  <si>
    <t>FV-178</t>
  </si>
  <si>
    <t>FV-179</t>
  </si>
  <si>
    <t>FV-180</t>
  </si>
  <si>
    <t>FV-181</t>
  </si>
  <si>
    <t>FV-182</t>
  </si>
  <si>
    <t>FV-183</t>
  </si>
  <si>
    <t>FV-184</t>
  </si>
  <si>
    <t>FV-185</t>
  </si>
  <si>
    <t>FV-186</t>
  </si>
  <si>
    <t>FV-187</t>
  </si>
  <si>
    <t>FV-188</t>
  </si>
  <si>
    <t>FV-189</t>
  </si>
  <si>
    <t>FV-190</t>
  </si>
  <si>
    <t>FV-191</t>
  </si>
  <si>
    <t>FV-192</t>
  </si>
  <si>
    <t>FV-193</t>
  </si>
  <si>
    <t>FV-194</t>
  </si>
  <si>
    <t>FV-195</t>
  </si>
  <si>
    <t>FV-196</t>
  </si>
  <si>
    <t>FV-197</t>
  </si>
  <si>
    <t>FV-198</t>
  </si>
  <si>
    <t>FV-199</t>
  </si>
  <si>
    <t>FV-200</t>
  </si>
  <si>
    <t>FV-201</t>
  </si>
  <si>
    <t>FV-202</t>
  </si>
  <si>
    <t>FV-203</t>
  </si>
  <si>
    <t>FV-204</t>
  </si>
  <si>
    <t>FV-205</t>
  </si>
  <si>
    <t>FV-206</t>
  </si>
  <si>
    <t>FV-207</t>
  </si>
  <si>
    <t>FV-208</t>
  </si>
  <si>
    <t>FV-209</t>
  </si>
  <si>
    <t>FV-210</t>
  </si>
  <si>
    <t>FV-211</t>
  </si>
  <si>
    <t>FV-212</t>
  </si>
  <si>
    <t>FV-213</t>
  </si>
  <si>
    <t>FV-214</t>
  </si>
  <si>
    <t>FV-215</t>
  </si>
  <si>
    <t>FV-216</t>
  </si>
  <si>
    <t>FV-1842</t>
  </si>
  <si>
    <t>FV-1843</t>
  </si>
  <si>
    <t>FV-1844</t>
  </si>
  <si>
    <t>FV-1845</t>
  </si>
  <si>
    <t>FV-1846</t>
  </si>
  <si>
    <t>FV-1847</t>
  </si>
  <si>
    <t>FV-1848</t>
  </si>
  <si>
    <t>FV-1849</t>
  </si>
  <si>
    <t>FV-1850</t>
  </si>
  <si>
    <t>FV-1851</t>
  </si>
  <si>
    <t>FV-1852</t>
  </si>
  <si>
    <t>FV-1853</t>
  </si>
  <si>
    <t>FV-1896</t>
  </si>
  <si>
    <t>FV-1897</t>
  </si>
  <si>
    <t>FV-1898</t>
  </si>
  <si>
    <t>FV-1899</t>
  </si>
  <si>
    <t>FV-1900</t>
  </si>
  <si>
    <t>FV-1901</t>
  </si>
  <si>
    <t>FV-1902</t>
  </si>
  <si>
    <t>FV-1903</t>
  </si>
  <si>
    <t>FV-1904</t>
  </si>
  <si>
    <t>FV-1905</t>
  </si>
  <si>
    <t>FV-1926</t>
  </si>
  <si>
    <t>FV-1927</t>
  </si>
  <si>
    <t>FV-1928</t>
  </si>
  <si>
    <t>FV-1929</t>
  </si>
  <si>
    <t>FV-1930</t>
  </si>
  <si>
    <t>FV-1931</t>
  </si>
  <si>
    <t>FV-1932</t>
  </si>
  <si>
    <t>FV-1933</t>
  </si>
  <si>
    <t>FV-1934</t>
  </si>
  <si>
    <t>FV-1935</t>
  </si>
  <si>
    <t>FV-1936</t>
  </si>
  <si>
    <t>Unnamed tributary to Nelson Slough</t>
  </si>
  <si>
    <t>FV-5872</t>
  </si>
  <si>
    <t>FV-5873</t>
  </si>
  <si>
    <t>FV-5874</t>
  </si>
  <si>
    <t>FV-5875</t>
  </si>
  <si>
    <t>FV-5876</t>
  </si>
  <si>
    <t>FV-5877</t>
  </si>
  <si>
    <t>FV-5878</t>
  </si>
  <si>
    <t>FV-5879</t>
  </si>
  <si>
    <t>FV-5880</t>
  </si>
  <si>
    <t>Unnamed tributary to Miller Slough</t>
  </si>
  <si>
    <t>FV-1004</t>
  </si>
  <si>
    <t>FV-1005</t>
  </si>
  <si>
    <t>FV-1006</t>
  </si>
  <si>
    <t>FV-1007</t>
  </si>
  <si>
    <t>FV-1008</t>
  </si>
  <si>
    <t>FV-1009</t>
  </si>
  <si>
    <t>FV-1010</t>
  </si>
  <si>
    <t>FV-1035</t>
  </si>
  <si>
    <t>FV-1036</t>
  </si>
  <si>
    <t>FV-1037</t>
  </si>
  <si>
    <t>FV-1038</t>
  </si>
  <si>
    <t>FV-1039</t>
  </si>
  <si>
    <t>FV-1040</t>
  </si>
  <si>
    <t>FV-1041</t>
  </si>
  <si>
    <t>FV-1042</t>
  </si>
  <si>
    <t>FV-1043</t>
  </si>
  <si>
    <t>FV-1044</t>
  </si>
  <si>
    <t>FV-1045</t>
  </si>
  <si>
    <t>FV-1046</t>
  </si>
  <si>
    <t>FV-1047</t>
  </si>
  <si>
    <t>FV-1048</t>
  </si>
  <si>
    <t>FV-1049</t>
  </si>
  <si>
    <t>FV-1050</t>
  </si>
  <si>
    <t>FV-1051</t>
  </si>
  <si>
    <t>FV-1052</t>
  </si>
  <si>
    <t>FV-1053</t>
  </si>
  <si>
    <t>FV-1115</t>
  </si>
  <si>
    <t>FV-1116</t>
  </si>
  <si>
    <t>FV-1125</t>
  </si>
  <si>
    <t>FV-1126</t>
  </si>
  <si>
    <t>FV-1127</t>
  </si>
  <si>
    <t>FV-1128</t>
  </si>
  <si>
    <t>FV-1129</t>
  </si>
  <si>
    <t>FV-1130</t>
  </si>
  <si>
    <t>FV-1131</t>
  </si>
  <si>
    <t>FV-1132</t>
  </si>
  <si>
    <t>FV-1141</t>
  </si>
  <si>
    <t>FV-1142</t>
  </si>
  <si>
    <t>FV-1143</t>
  </si>
  <si>
    <t>FV-1144</t>
  </si>
  <si>
    <t>FV-1145</t>
  </si>
  <si>
    <t>FV-1146</t>
  </si>
  <si>
    <t>FV-1147</t>
  </si>
  <si>
    <t>FV-1188</t>
  </si>
  <si>
    <t>FV-1189</t>
  </si>
  <si>
    <t>FV-1192</t>
  </si>
  <si>
    <t>FV-1219</t>
  </si>
  <si>
    <t>FV-1220</t>
  </si>
  <si>
    <t>FV-1221</t>
  </si>
  <si>
    <t>FV-1222</t>
  </si>
  <si>
    <t>FV-1223</t>
  </si>
  <si>
    <t>FV-1224</t>
  </si>
  <si>
    <t>FV-1225</t>
  </si>
  <si>
    <t>FV-1226</t>
  </si>
  <si>
    <t>FV-1227</t>
  </si>
  <si>
    <t>FV-1228</t>
  </si>
  <si>
    <t>FV-1229</t>
  </si>
  <si>
    <t>FV-1230</t>
  </si>
  <si>
    <t>FV-1231</t>
  </si>
  <si>
    <t>FV-1961</t>
  </si>
  <si>
    <t>FV-1962</t>
  </si>
  <si>
    <t>FV-1963</t>
  </si>
  <si>
    <t>FV-1964</t>
  </si>
  <si>
    <t>FV-1965</t>
  </si>
  <si>
    <t>FV-1966</t>
  </si>
  <si>
    <t>FV-1967</t>
  </si>
  <si>
    <t>FV-1968</t>
  </si>
  <si>
    <t>FV-1969</t>
  </si>
  <si>
    <t>Unnamed tributary to McGillivray Slough and Vedder Canal</t>
  </si>
  <si>
    <t>FV-745</t>
  </si>
  <si>
    <t>FV-746</t>
  </si>
  <si>
    <t>FV-774</t>
  </si>
  <si>
    <t>FV-775</t>
  </si>
  <si>
    <t>FV-776</t>
  </si>
  <si>
    <t>FV-777</t>
  </si>
  <si>
    <t>FV-778</t>
  </si>
  <si>
    <t>FV-779</t>
  </si>
  <si>
    <t>FV-780</t>
  </si>
  <si>
    <t>FV-781</t>
  </si>
  <si>
    <t>FV-782</t>
  </si>
  <si>
    <t>FV-783</t>
  </si>
  <si>
    <t>FV-784</t>
  </si>
  <si>
    <t>FV-785</t>
  </si>
  <si>
    <t>FV-786</t>
  </si>
  <si>
    <t>FV-787</t>
  </si>
  <si>
    <t>FV-788</t>
  </si>
  <si>
    <t>FV-789</t>
  </si>
  <si>
    <t>FV-790</t>
  </si>
  <si>
    <t>FV-791</t>
  </si>
  <si>
    <t>FV-792</t>
  </si>
  <si>
    <t>FV-793</t>
  </si>
  <si>
    <t>FV-794</t>
  </si>
  <si>
    <t>FV-795</t>
  </si>
  <si>
    <t>FV-796</t>
  </si>
  <si>
    <t>FV-797</t>
  </si>
  <si>
    <t>FV-798</t>
  </si>
  <si>
    <t>FV-799</t>
  </si>
  <si>
    <t>FV-800</t>
  </si>
  <si>
    <t>FV-801</t>
  </si>
  <si>
    <t>FV-802</t>
  </si>
  <si>
    <t>FV-803</t>
  </si>
  <si>
    <t>FV-804</t>
  </si>
  <si>
    <t>FV-805</t>
  </si>
  <si>
    <t>FV-806</t>
  </si>
  <si>
    <t>FV-807</t>
  </si>
  <si>
    <t>FV-808</t>
  </si>
  <si>
    <t>FV-809</t>
  </si>
  <si>
    <t>FV-810</t>
  </si>
  <si>
    <t>FV-811</t>
  </si>
  <si>
    <t>FV-812</t>
  </si>
  <si>
    <t>FV-813</t>
  </si>
  <si>
    <t>FV-814</t>
  </si>
  <si>
    <t>FV-815</t>
  </si>
  <si>
    <t>FV-816</t>
  </si>
  <si>
    <t>FV-817</t>
  </si>
  <si>
    <t>FV-818</t>
  </si>
  <si>
    <t>FV-819</t>
  </si>
  <si>
    <t>FV-820</t>
  </si>
  <si>
    <t>FV-821</t>
  </si>
  <si>
    <t>FV-822</t>
  </si>
  <si>
    <t>FV-823</t>
  </si>
  <si>
    <t>FV-824</t>
  </si>
  <si>
    <t>FV-982</t>
  </si>
  <si>
    <t>FV-983</t>
  </si>
  <si>
    <t>FV-984</t>
  </si>
  <si>
    <t>FV-985</t>
  </si>
  <si>
    <t>FV-986</t>
  </si>
  <si>
    <t>FV-987</t>
  </si>
  <si>
    <t>FV-988</t>
  </si>
  <si>
    <t>FV-989</t>
  </si>
  <si>
    <t>FV-990</t>
  </si>
  <si>
    <t>FV-991</t>
  </si>
  <si>
    <t>FV-992</t>
  </si>
  <si>
    <t>FV-993</t>
  </si>
  <si>
    <t>FV-994</t>
  </si>
  <si>
    <t>FV-995</t>
  </si>
  <si>
    <t>FV-1403</t>
  </si>
  <si>
    <t>FV-1741</t>
  </si>
  <si>
    <t>FV-1795</t>
  </si>
  <si>
    <t>FV-1796</t>
  </si>
  <si>
    <t>FV-1797</t>
  </si>
  <si>
    <t>FV-1798</t>
  </si>
  <si>
    <t>FV-1799</t>
  </si>
  <si>
    <t>FV-1800</t>
  </si>
  <si>
    <t>FV-1801</t>
  </si>
  <si>
    <t>FV-1802</t>
  </si>
  <si>
    <t>FV-1803</t>
  </si>
  <si>
    <t>FV-1804</t>
  </si>
  <si>
    <t>FV-1812</t>
  </si>
  <si>
    <t>FV-1813</t>
  </si>
  <si>
    <t>FV-1814</t>
  </si>
  <si>
    <t>FV-1815</t>
  </si>
  <si>
    <t>FV-1816</t>
  </si>
  <si>
    <t>FV-1817</t>
  </si>
  <si>
    <t>FV-1818</t>
  </si>
  <si>
    <t>FV-1819</t>
  </si>
  <si>
    <t>FV-1820</t>
  </si>
  <si>
    <t>FV-1821</t>
  </si>
  <si>
    <t>FV-1822</t>
  </si>
  <si>
    <t>FV-1823</t>
  </si>
  <si>
    <t>FV-1824</t>
  </si>
  <si>
    <t>FV-1825</t>
  </si>
  <si>
    <t>FV-1826</t>
  </si>
  <si>
    <t>FV-1827</t>
  </si>
  <si>
    <t>FV-1835</t>
  </si>
  <si>
    <t>FV-1836</t>
  </si>
  <si>
    <t>FV-1837</t>
  </si>
  <si>
    <t>FV-1838</t>
  </si>
  <si>
    <t>FV-1839</t>
  </si>
  <si>
    <t>FV-1840</t>
  </si>
  <si>
    <t>FV-1841</t>
  </si>
  <si>
    <t>Unnamed tributary to McGillivray Slough</t>
  </si>
  <si>
    <t>FV-955</t>
  </si>
  <si>
    <t>FV-956</t>
  </si>
  <si>
    <t>FV-957</t>
  </si>
  <si>
    <t>FV-958</t>
  </si>
  <si>
    <t>FV-959</t>
  </si>
  <si>
    <t>FV-960</t>
  </si>
  <si>
    <t>FV-961</t>
  </si>
  <si>
    <t>FV-962</t>
  </si>
  <si>
    <t>FV-963</t>
  </si>
  <si>
    <t>FV-964</t>
  </si>
  <si>
    <t>FV-965</t>
  </si>
  <si>
    <t>FV-966</t>
  </si>
  <si>
    <t>FV-967</t>
  </si>
  <si>
    <t>FV-968</t>
  </si>
  <si>
    <t>FV-969</t>
  </si>
  <si>
    <t>FV-970</t>
  </si>
  <si>
    <t>FV-971</t>
  </si>
  <si>
    <t>FV-972</t>
  </si>
  <si>
    <t>FV-973</t>
  </si>
  <si>
    <t>FV-974</t>
  </si>
  <si>
    <t>FV-975</t>
  </si>
  <si>
    <t>FV-976</t>
  </si>
  <si>
    <t>FV-977</t>
  </si>
  <si>
    <t>FV-978</t>
  </si>
  <si>
    <t>FV-979</t>
  </si>
  <si>
    <t>FV-980</t>
  </si>
  <si>
    <t>FV-981</t>
  </si>
  <si>
    <t>FV-1190</t>
  </si>
  <si>
    <t>FV-1191</t>
  </si>
  <si>
    <t>FV-1992</t>
  </si>
  <si>
    <t>FV-1993</t>
  </si>
  <si>
    <t>FV-2007</t>
  </si>
  <si>
    <t>FV-2008</t>
  </si>
  <si>
    <t>FV-2009</t>
  </si>
  <si>
    <t>FV-2010</t>
  </si>
  <si>
    <t>FV-2011</t>
  </si>
  <si>
    <t>FV-2012</t>
  </si>
  <si>
    <t>FV-2013</t>
  </si>
  <si>
    <t>FV-2014</t>
  </si>
  <si>
    <t>FV-2015</t>
  </si>
  <si>
    <t>FV-2016</t>
  </si>
  <si>
    <t>FV-2017</t>
  </si>
  <si>
    <t>FV-2018</t>
  </si>
  <si>
    <t>FV-2019</t>
  </si>
  <si>
    <t>FV-2020</t>
  </si>
  <si>
    <t>FV-2021</t>
  </si>
  <si>
    <t>FV-2022</t>
  </si>
  <si>
    <t>FV-2023</t>
  </si>
  <si>
    <t>FV-2024</t>
  </si>
  <si>
    <t>FV-2025</t>
  </si>
  <si>
    <t>FV-2026</t>
  </si>
  <si>
    <t>FV-2027</t>
  </si>
  <si>
    <t>FV-2028</t>
  </si>
  <si>
    <t>FV-2029</t>
  </si>
  <si>
    <t>FV-2030</t>
  </si>
  <si>
    <t>FV-2031</t>
  </si>
  <si>
    <t>FV-2032</t>
  </si>
  <si>
    <t>FV-2033</t>
  </si>
  <si>
    <t>FV-2034</t>
  </si>
  <si>
    <t>FV-2035</t>
  </si>
  <si>
    <t>FV-2036</t>
  </si>
  <si>
    <t>FV-2107</t>
  </si>
  <si>
    <t>FV-2108</t>
  </si>
  <si>
    <t>FV-2109</t>
  </si>
  <si>
    <t>FV-2110</t>
  </si>
  <si>
    <t>FV-2111</t>
  </si>
  <si>
    <t>FV-2112</t>
  </si>
  <si>
    <t>FV-2113</t>
  </si>
  <si>
    <t>FV-2114</t>
  </si>
  <si>
    <t>FV-2115</t>
  </si>
  <si>
    <t>FV-2116</t>
  </si>
  <si>
    <t>FV-2117</t>
  </si>
  <si>
    <t>FV-2118</t>
  </si>
  <si>
    <t>FV-2119</t>
  </si>
  <si>
    <t>FV-2120</t>
  </si>
  <si>
    <t>FV-2121</t>
  </si>
  <si>
    <t>FV-2122</t>
  </si>
  <si>
    <t>FV-2123</t>
  </si>
  <si>
    <t>FV-2124</t>
  </si>
  <si>
    <t>FV-2156</t>
  </si>
  <si>
    <t>FV-2157</t>
  </si>
  <si>
    <t>FV-2158</t>
  </si>
  <si>
    <t>FV-2159</t>
  </si>
  <si>
    <t>FV-2160</t>
  </si>
  <si>
    <t>FV-2161</t>
  </si>
  <si>
    <t>FV-2162</t>
  </si>
  <si>
    <t>FV-2163</t>
  </si>
  <si>
    <t>FV-2164</t>
  </si>
  <si>
    <t>FV-2165</t>
  </si>
  <si>
    <t>FV-2166</t>
  </si>
  <si>
    <t>FV-2167</t>
  </si>
  <si>
    <t>FV-2168</t>
  </si>
  <si>
    <t>FV-2169</t>
  </si>
  <si>
    <t>FV-2723</t>
  </si>
  <si>
    <t>FV-2724</t>
  </si>
  <si>
    <t>FV-2725</t>
  </si>
  <si>
    <t>FV-2726</t>
  </si>
  <si>
    <t>FV-2727</t>
  </si>
  <si>
    <t>FV-2728</t>
  </si>
  <si>
    <t>FV-2729</t>
  </si>
  <si>
    <t>FV-2735</t>
  </si>
  <si>
    <t>FV-2736</t>
  </si>
  <si>
    <t>FV-2737</t>
  </si>
  <si>
    <t>FV-2738</t>
  </si>
  <si>
    <t>FV-2739</t>
  </si>
  <si>
    <t>FV-2740</t>
  </si>
  <si>
    <t>FV-2741</t>
  </si>
  <si>
    <t>FV-2742</t>
  </si>
  <si>
    <t>FV-2743</t>
  </si>
  <si>
    <t>FV-2744</t>
  </si>
  <si>
    <t>FV-2745</t>
  </si>
  <si>
    <t>FV-2746</t>
  </si>
  <si>
    <t>FV-2747</t>
  </si>
  <si>
    <t>FV-2748</t>
  </si>
  <si>
    <t>FV-2749</t>
  </si>
  <si>
    <t>Unnamed tributary to Little Chilliwack River</t>
  </si>
  <si>
    <t>FV-5674</t>
  </si>
  <si>
    <t>FV-5675</t>
  </si>
  <si>
    <t>FV-5676</t>
  </si>
  <si>
    <t>FV-5677</t>
  </si>
  <si>
    <t>FV-5678</t>
  </si>
  <si>
    <t>FV-5679</t>
  </si>
  <si>
    <t>FV-5680</t>
  </si>
  <si>
    <t>FV-5681</t>
  </si>
  <si>
    <t>FV-5682</t>
  </si>
  <si>
    <t>FV-5683</t>
  </si>
  <si>
    <t>FV-5684</t>
  </si>
  <si>
    <t>FV-5685</t>
  </si>
  <si>
    <t>FV-5686</t>
  </si>
  <si>
    <t>FV-5687</t>
  </si>
  <si>
    <t>FV-5688</t>
  </si>
  <si>
    <t>FV-5689</t>
  </si>
  <si>
    <t>FV-5690</t>
  </si>
  <si>
    <t>FV-5691</t>
  </si>
  <si>
    <t>FV-5692</t>
  </si>
  <si>
    <t>FV-5693</t>
  </si>
  <si>
    <t>FV-5694</t>
  </si>
  <si>
    <t>FV-5695</t>
  </si>
  <si>
    <t>FV-5696</t>
  </si>
  <si>
    <t>FV-5697</t>
  </si>
  <si>
    <t>FV-5700</t>
  </si>
  <si>
    <t>FV-5701</t>
  </si>
  <si>
    <t>FV-5702</t>
  </si>
  <si>
    <t>FV-5703</t>
  </si>
  <si>
    <t>FV-5704</t>
  </si>
  <si>
    <t>FV-5705</t>
  </si>
  <si>
    <t>FV-5706</t>
  </si>
  <si>
    <t>FV-5707</t>
  </si>
  <si>
    <t>FV-5708</t>
  </si>
  <si>
    <t>FV-5709</t>
  </si>
  <si>
    <t>Unnamed tributary to Lewis Slough</t>
  </si>
  <si>
    <t>FV-1404</t>
  </si>
  <si>
    <t>FV-1405</t>
  </si>
  <si>
    <t>FV-1406</t>
  </si>
  <si>
    <t>FV-1407</t>
  </si>
  <si>
    <t>FV-1408</t>
  </si>
  <si>
    <t>FV-1409</t>
  </si>
  <si>
    <t>FV-1410</t>
  </si>
  <si>
    <t>FV-1411</t>
  </si>
  <si>
    <t>FV-1412</t>
  </si>
  <si>
    <t>FV-1413</t>
  </si>
  <si>
    <t>FV-1414</t>
  </si>
  <si>
    <t>FV-1415</t>
  </si>
  <si>
    <t>FV-1416</t>
  </si>
  <si>
    <t>FV-1417</t>
  </si>
  <si>
    <t>FV-1418</t>
  </si>
  <si>
    <t>FV-1419</t>
  </si>
  <si>
    <t>FV-1420</t>
  </si>
  <si>
    <t>FV-1421</t>
  </si>
  <si>
    <t>FV-1422</t>
  </si>
  <si>
    <t>FV-1423</t>
  </si>
  <si>
    <t>FV-1424</t>
  </si>
  <si>
    <t>FV-1425</t>
  </si>
  <si>
    <t>FV-1426</t>
  </si>
  <si>
    <t>FV-1490</t>
  </si>
  <si>
    <t>FV-1491</t>
  </si>
  <si>
    <t>FV-1492</t>
  </si>
  <si>
    <t>FV-1493</t>
  </si>
  <si>
    <t>FV-1494</t>
  </si>
  <si>
    <t>FV-1495</t>
  </si>
  <si>
    <t>FV-1496</t>
  </si>
  <si>
    <t>FV-1497</t>
  </si>
  <si>
    <t>FV-1498</t>
  </si>
  <si>
    <t>FV-1499</t>
  </si>
  <si>
    <t>FV-1500</t>
  </si>
  <si>
    <t>FV-1501</t>
  </si>
  <si>
    <t>FV-1502</t>
  </si>
  <si>
    <t>FV-1503</t>
  </si>
  <si>
    <t>FV-1504</t>
  </si>
  <si>
    <t>FV-1505</t>
  </si>
  <si>
    <t>FV-1506</t>
  </si>
  <si>
    <t>FV-1507</t>
  </si>
  <si>
    <t>FV-1508</t>
  </si>
  <si>
    <t>FV-1509</t>
  </si>
  <si>
    <t>FV-1510</t>
  </si>
  <si>
    <t>FV-1511</t>
  </si>
  <si>
    <t>FV-1512</t>
  </si>
  <si>
    <t>FV-1513</t>
  </si>
  <si>
    <t>FV-1514</t>
  </si>
  <si>
    <t>FV-1515</t>
  </si>
  <si>
    <t>FV-1516</t>
  </si>
  <si>
    <t>FV-1517</t>
  </si>
  <si>
    <t>FV-1518</t>
  </si>
  <si>
    <t>FV-1519</t>
  </si>
  <si>
    <t>FV-1520</t>
  </si>
  <si>
    <t>FV-1521</t>
  </si>
  <si>
    <t>FV-1522</t>
  </si>
  <si>
    <t>FV-1523</t>
  </si>
  <si>
    <t>FV-1524</t>
  </si>
  <si>
    <t>FV-1525</t>
  </si>
  <si>
    <t>FV-1526</t>
  </si>
  <si>
    <t>FV-1527</t>
  </si>
  <si>
    <t>FV-1528</t>
  </si>
  <si>
    <t>FV-1529</t>
  </si>
  <si>
    <t>FV-1530</t>
  </si>
  <si>
    <t>FV-1531</t>
  </si>
  <si>
    <t>FV-1532</t>
  </si>
  <si>
    <t>FV-1533</t>
  </si>
  <si>
    <t>FV-1534</t>
  </si>
  <si>
    <t>FV-1535</t>
  </si>
  <si>
    <t>FV-1536</t>
  </si>
  <si>
    <t>FV-1537</t>
  </si>
  <si>
    <t>FV-1538</t>
  </si>
  <si>
    <t>FV-1539</t>
  </si>
  <si>
    <t>FV-1540</t>
  </si>
  <si>
    <t>FV-1541</t>
  </si>
  <si>
    <t>FV-1542</t>
  </si>
  <si>
    <t>FV-1543</t>
  </si>
  <si>
    <t>FV-1544</t>
  </si>
  <si>
    <t>FV-1545</t>
  </si>
  <si>
    <t>FV-1546</t>
  </si>
  <si>
    <t>FV-1547</t>
  </si>
  <si>
    <t>FV-1548</t>
  </si>
  <si>
    <t>FV-1549</t>
  </si>
  <si>
    <t>FV-1550</t>
  </si>
  <si>
    <t>FV-1551</t>
  </si>
  <si>
    <t>FV-1552</t>
  </si>
  <si>
    <t>FV-1553</t>
  </si>
  <si>
    <t>FV-1554</t>
  </si>
  <si>
    <t>FV-1585</t>
  </si>
  <si>
    <t>FV-1586</t>
  </si>
  <si>
    <t>FV-1587</t>
  </si>
  <si>
    <t>FV-1588</t>
  </si>
  <si>
    <t>FV-1589</t>
  </si>
  <si>
    <t>FV-1590</t>
  </si>
  <si>
    <t>FV-1591</t>
  </si>
  <si>
    <t>FV-1592</t>
  </si>
  <si>
    <t>FV-1593</t>
  </si>
  <si>
    <t>FV-1594</t>
  </si>
  <si>
    <t>FV-1595</t>
  </si>
  <si>
    <t>FV-1623</t>
  </si>
  <si>
    <t>FV-1624</t>
  </si>
  <si>
    <t>FV-1625</t>
  </si>
  <si>
    <t>FV-1626</t>
  </si>
  <si>
    <t>FV-1627</t>
  </si>
  <si>
    <t>FV-1628</t>
  </si>
  <si>
    <t>FV-1629</t>
  </si>
  <si>
    <t>FV-1630</t>
  </si>
  <si>
    <t>FV-1631</t>
  </si>
  <si>
    <t>FV-1632</t>
  </si>
  <si>
    <t>FV-1633</t>
  </si>
  <si>
    <t>FV-1634</t>
  </si>
  <si>
    <t>FV-1635</t>
  </si>
  <si>
    <t>FV-1636</t>
  </si>
  <si>
    <t>FV-1637</t>
  </si>
  <si>
    <t>FV-1638</t>
  </si>
  <si>
    <t>FV-1639</t>
  </si>
  <si>
    <t>FV-1640</t>
  </si>
  <si>
    <t>FV-1641</t>
  </si>
  <si>
    <t>FV-1642</t>
  </si>
  <si>
    <t>FV-1643</t>
  </si>
  <si>
    <t>FV-1644</t>
  </si>
  <si>
    <t>FV-1645</t>
  </si>
  <si>
    <t>FV-1646</t>
  </si>
  <si>
    <t>FV-1647</t>
  </si>
  <si>
    <t>FV-1648</t>
  </si>
  <si>
    <t>FV-1649</t>
  </si>
  <si>
    <t>FV-1650</t>
  </si>
  <si>
    <t>FV-1651</t>
  </si>
  <si>
    <t>FV-1652</t>
  </si>
  <si>
    <t>FV-1653</t>
  </si>
  <si>
    <t>FV-1654</t>
  </si>
  <si>
    <t>FV-1655</t>
  </si>
  <si>
    <t>FV-1828</t>
  </si>
  <si>
    <t>FV-1829</t>
  </si>
  <si>
    <t>FV-1830</t>
  </si>
  <si>
    <t>FV-1831</t>
  </si>
  <si>
    <t>FV-2618</t>
  </si>
  <si>
    <t>FV-2619</t>
  </si>
  <si>
    <t>FV-2620</t>
  </si>
  <si>
    <t>FV-2621</t>
  </si>
  <si>
    <t>FV-2622</t>
  </si>
  <si>
    <t>FV-2623</t>
  </si>
  <si>
    <t>FV-2624</t>
  </si>
  <si>
    <t>FV-2625</t>
  </si>
  <si>
    <t>FV-2626</t>
  </si>
  <si>
    <t>FV-2627</t>
  </si>
  <si>
    <t>FV-2628</t>
  </si>
  <si>
    <t>FV-2629</t>
  </si>
  <si>
    <t>FV-2630</t>
  </si>
  <si>
    <t>FV-2631</t>
  </si>
  <si>
    <t>FV-2632</t>
  </si>
  <si>
    <t>FV-2633</t>
  </si>
  <si>
    <t>FV-2634</t>
  </si>
  <si>
    <t>FV-2635</t>
  </si>
  <si>
    <t>FV-2636</t>
  </si>
  <si>
    <t>FV-2637</t>
  </si>
  <si>
    <t>FV-2638</t>
  </si>
  <si>
    <t>FV-2639</t>
  </si>
  <si>
    <t>FV-2640</t>
  </si>
  <si>
    <t>FV-2641</t>
  </si>
  <si>
    <t>FV-2642</t>
  </si>
  <si>
    <t>FV-2643</t>
  </si>
  <si>
    <t>FV-2644</t>
  </si>
  <si>
    <t>FV-2645</t>
  </si>
  <si>
    <t>FV-2646</t>
  </si>
  <si>
    <t>FV-2647</t>
  </si>
  <si>
    <t>FV-2648</t>
  </si>
  <si>
    <t>FV-2649</t>
  </si>
  <si>
    <t>FV-2650</t>
  </si>
  <si>
    <t>FV-2651</t>
  </si>
  <si>
    <t>FV-2652</t>
  </si>
  <si>
    <t>FV-2653</t>
  </si>
  <si>
    <t>FV-2654</t>
  </si>
  <si>
    <t>FV-2655</t>
  </si>
  <si>
    <t>FV-2656</t>
  </si>
  <si>
    <t>FV-2657</t>
  </si>
  <si>
    <t>FV-2658</t>
  </si>
  <si>
    <t>FV-2659</t>
  </si>
  <si>
    <t>FV-2660</t>
  </si>
  <si>
    <t>FV-2661</t>
  </si>
  <si>
    <t>FV-2662</t>
  </si>
  <si>
    <t>FV-2663</t>
  </si>
  <si>
    <t>FV-2664</t>
  </si>
  <si>
    <t>FV-2665</t>
  </si>
  <si>
    <t>FV-2666</t>
  </si>
  <si>
    <t>FV-2667</t>
  </si>
  <si>
    <t>FV-2668</t>
  </si>
  <si>
    <t>FV-2669</t>
  </si>
  <si>
    <t>FV-2670</t>
  </si>
  <si>
    <t>FV-2671</t>
  </si>
  <si>
    <t>FV-2672</t>
  </si>
  <si>
    <t>FV-2673</t>
  </si>
  <si>
    <t>FV-2674</t>
  </si>
  <si>
    <t>FV-2675</t>
  </si>
  <si>
    <t>FV-2676</t>
  </si>
  <si>
    <t>FV-2677</t>
  </si>
  <si>
    <t>FV-2678</t>
  </si>
  <si>
    <t>FV-2679</t>
  </si>
  <si>
    <t>FV-2680</t>
  </si>
  <si>
    <t>FV-2681</t>
  </si>
  <si>
    <t>FV-2682</t>
  </si>
  <si>
    <t>FV-2683</t>
  </si>
  <si>
    <t>FV-2684</t>
  </si>
  <si>
    <t>FV-2685</t>
  </si>
  <si>
    <t>FV-2686</t>
  </si>
  <si>
    <t>FV-2687</t>
  </si>
  <si>
    <t>FV-2688</t>
  </si>
  <si>
    <t>FV-2689</t>
  </si>
  <si>
    <t>FV-2690</t>
  </si>
  <si>
    <t>FV-2691</t>
  </si>
  <si>
    <t>FV-2692</t>
  </si>
  <si>
    <t>FV-2693</t>
  </si>
  <si>
    <t>FV-2694</t>
  </si>
  <si>
    <t>FV-2695</t>
  </si>
  <si>
    <t>FV-2696</t>
  </si>
  <si>
    <t>FV-2697</t>
  </si>
  <si>
    <t>FV-2698</t>
  </si>
  <si>
    <t>FV-2699</t>
  </si>
  <si>
    <t>FV-2700</t>
  </si>
  <si>
    <t>FV-2701</t>
  </si>
  <si>
    <t>FV-2702</t>
  </si>
  <si>
    <t>FV-2703</t>
  </si>
  <si>
    <t>FV-2704</t>
  </si>
  <si>
    <t>FV-2705</t>
  </si>
  <si>
    <t>FV-2706</t>
  </si>
  <si>
    <t>FV-2707</t>
  </si>
  <si>
    <t>FV-2708</t>
  </si>
  <si>
    <t>FV-2709</t>
  </si>
  <si>
    <t>FV-2710</t>
  </si>
  <si>
    <t>FV-2711</t>
  </si>
  <si>
    <t>FV-2712</t>
  </si>
  <si>
    <t>FV-2713</t>
  </si>
  <si>
    <t>FV-2714</t>
  </si>
  <si>
    <t>FV-2715</t>
  </si>
  <si>
    <t>FV-2716</t>
  </si>
  <si>
    <t>FV-2717</t>
  </si>
  <si>
    <t>FV-2718</t>
  </si>
  <si>
    <t>FV-2719</t>
  </si>
  <si>
    <t>FV-2720</t>
  </si>
  <si>
    <t>FV-2721</t>
  </si>
  <si>
    <t>FV-2722</t>
  </si>
  <si>
    <t>FV-2730</t>
  </si>
  <si>
    <t>FV-2731</t>
  </si>
  <si>
    <t>FV-2732</t>
  </si>
  <si>
    <t>FV-2733</t>
  </si>
  <si>
    <t>FV-2734</t>
  </si>
  <si>
    <t>FV-2755</t>
  </si>
  <si>
    <t>FV-2756</t>
  </si>
  <si>
    <t>FV-2757</t>
  </si>
  <si>
    <t>FV-2758</t>
  </si>
  <si>
    <t>FV-2759</t>
  </si>
  <si>
    <t>FV-2760</t>
  </si>
  <si>
    <t>FV-2761</t>
  </si>
  <si>
    <t>FV-2762</t>
  </si>
  <si>
    <t>FV-2763</t>
  </si>
  <si>
    <t>FV-2764</t>
  </si>
  <si>
    <t>FV-2765</t>
  </si>
  <si>
    <t>FV-2766</t>
  </si>
  <si>
    <t>FV-2767</t>
  </si>
  <si>
    <t>FV-2798</t>
  </si>
  <si>
    <t>Unnamed tributary to Hope Slough</t>
  </si>
  <si>
    <t>FV-3588</t>
  </si>
  <si>
    <t>FV-3589</t>
  </si>
  <si>
    <t>FV-3590</t>
  </si>
  <si>
    <t>FV-3591</t>
  </si>
  <si>
    <t>FV-3592</t>
  </si>
  <si>
    <t>FV-3593</t>
  </si>
  <si>
    <t>FV-3594</t>
  </si>
  <si>
    <t>FV-3595</t>
  </si>
  <si>
    <t>FV-3596</t>
  </si>
  <si>
    <t>FV-3597</t>
  </si>
  <si>
    <t>FV-3598</t>
  </si>
  <si>
    <t>FV-3599</t>
  </si>
  <si>
    <t>FV-3600</t>
  </si>
  <si>
    <t>FV-3601</t>
  </si>
  <si>
    <t>FV-3602</t>
  </si>
  <si>
    <t>FV-3603</t>
  </si>
  <si>
    <t>FV-3604</t>
  </si>
  <si>
    <t>FV-3605</t>
  </si>
  <si>
    <t>FV-3606</t>
  </si>
  <si>
    <t>FV-3607</t>
  </si>
  <si>
    <t>FV-3608</t>
  </si>
  <si>
    <t>FV-3609</t>
  </si>
  <si>
    <t>FV-3610</t>
  </si>
  <si>
    <t>FV-3611</t>
  </si>
  <si>
    <t>FV-3612</t>
  </si>
  <si>
    <t>FV-3613</t>
  </si>
  <si>
    <t>FV-3614</t>
  </si>
  <si>
    <t>FV-3615</t>
  </si>
  <si>
    <t>FV-3616</t>
  </si>
  <si>
    <t>FV-3617</t>
  </si>
  <si>
    <t>FV-3618</t>
  </si>
  <si>
    <t>FV-3619</t>
  </si>
  <si>
    <t>FV-3620</t>
  </si>
  <si>
    <t>FV-3621</t>
  </si>
  <si>
    <t>FV-3622</t>
  </si>
  <si>
    <t>FV-3623</t>
  </si>
  <si>
    <t>FV-3624</t>
  </si>
  <si>
    <t>FV-3625</t>
  </si>
  <si>
    <t>FV-3626</t>
  </si>
  <si>
    <t>FV-3627</t>
  </si>
  <si>
    <t>FV-3628</t>
  </si>
  <si>
    <t>FV-3629</t>
  </si>
  <si>
    <t>FV-3630</t>
  </si>
  <si>
    <t>FV-3631</t>
  </si>
  <si>
    <t>FV-3632</t>
  </si>
  <si>
    <t>FV-3633</t>
  </si>
  <si>
    <t>FV-3634</t>
  </si>
  <si>
    <t>FV-3635</t>
  </si>
  <si>
    <t>FV-3636</t>
  </si>
  <si>
    <t>FV-3637</t>
  </si>
  <si>
    <t>FV-3638</t>
  </si>
  <si>
    <t>FV-3639</t>
  </si>
  <si>
    <t>FV-3640</t>
  </si>
  <si>
    <t>FV-3641</t>
  </si>
  <si>
    <t>FV-3642</t>
  </si>
  <si>
    <t>FV-3643</t>
  </si>
  <si>
    <t>FV-3644</t>
  </si>
  <si>
    <t>FV-3645</t>
  </si>
  <si>
    <t>FV-3646</t>
  </si>
  <si>
    <t>FV-3647</t>
  </si>
  <si>
    <t>FV-3648</t>
  </si>
  <si>
    <t>FV-3649</t>
  </si>
  <si>
    <t>FV-3650</t>
  </si>
  <si>
    <t>FV-3651</t>
  </si>
  <si>
    <t>FV-3652</t>
  </si>
  <si>
    <t>FV-3653</t>
  </si>
  <si>
    <t>FV-3654</t>
  </si>
  <si>
    <t>FV-3655</t>
  </si>
  <si>
    <t>FV-3656</t>
  </si>
  <si>
    <t>FV-3657</t>
  </si>
  <si>
    <t>FV-3658</t>
  </si>
  <si>
    <t>FV-3659</t>
  </si>
  <si>
    <t>FV-3660</t>
  </si>
  <si>
    <t>FV-3661</t>
  </si>
  <si>
    <t>FV-3662</t>
  </si>
  <si>
    <t>FV-3663</t>
  </si>
  <si>
    <t>FV-3664</t>
  </si>
  <si>
    <t>FV-3665</t>
  </si>
  <si>
    <t>FV-3666</t>
  </si>
  <si>
    <t>FV-3667</t>
  </si>
  <si>
    <t>FV-3668</t>
  </si>
  <si>
    <t>FV-3669</t>
  </si>
  <si>
    <t>FV-3670</t>
  </si>
  <si>
    <t>FV-3671</t>
  </si>
  <si>
    <t>FV-3672</t>
  </si>
  <si>
    <t>FV-3673</t>
  </si>
  <si>
    <t>Unnamed tributary to Fraser River</t>
  </si>
  <si>
    <t>FV-1152</t>
  </si>
  <si>
    <t>FV-1153</t>
  </si>
  <si>
    <t>FV-1154</t>
  </si>
  <si>
    <t>FV-1155</t>
  </si>
  <si>
    <t>FV-1156</t>
  </si>
  <si>
    <t>FV-1157</t>
  </si>
  <si>
    <t>FV-1158</t>
  </si>
  <si>
    <t>FV-1159</t>
  </si>
  <si>
    <t>FV-1160</t>
  </si>
  <si>
    <t>FV-1161</t>
  </si>
  <si>
    <t>FV-1162</t>
  </si>
  <si>
    <t>FV-1163</t>
  </si>
  <si>
    <t>FV-1164</t>
  </si>
  <si>
    <t>FV-1165</t>
  </si>
  <si>
    <t>FV-1166</t>
  </si>
  <si>
    <t>FV-1167</t>
  </si>
  <si>
    <t>FV-1168</t>
  </si>
  <si>
    <t>FV-1169</t>
  </si>
  <si>
    <t>FV-1171</t>
  </si>
  <si>
    <t>FV-1172</t>
  </si>
  <si>
    <t>FV-1173</t>
  </si>
  <si>
    <t>FV-1174</t>
  </si>
  <si>
    <t>FV-1175</t>
  </si>
  <si>
    <t>FV-1176</t>
  </si>
  <si>
    <t>FV-1177</t>
  </si>
  <si>
    <t>FV-1178</t>
  </si>
  <si>
    <t>FV-1179</t>
  </si>
  <si>
    <t>FV-1180</t>
  </si>
  <si>
    <t>FV-1181</t>
  </si>
  <si>
    <t>FV-1182</t>
  </si>
  <si>
    <t>FV-1183</t>
  </si>
  <si>
    <t>FV-1184</t>
  </si>
  <si>
    <t>FV-1185</t>
  </si>
  <si>
    <t>FV-1186</t>
  </si>
  <si>
    <t>FV-1187</t>
  </si>
  <si>
    <t>Unnamed tributary to Elk Creek</t>
  </si>
  <si>
    <t>FV-3674</t>
  </si>
  <si>
    <t>FV-3675</t>
  </si>
  <si>
    <t>FV-3676</t>
  </si>
  <si>
    <t>FV-3677</t>
  </si>
  <si>
    <t>FV-3678</t>
  </si>
  <si>
    <t>FV-3679</t>
  </si>
  <si>
    <t>FV-3680</t>
  </si>
  <si>
    <t>FV-3681</t>
  </si>
  <si>
    <t>FV-3682</t>
  </si>
  <si>
    <t>FV-3683</t>
  </si>
  <si>
    <t>FV-3684</t>
  </si>
  <si>
    <t>FV-3685</t>
  </si>
  <si>
    <t>FV-3686</t>
  </si>
  <si>
    <t>FV-3687</t>
  </si>
  <si>
    <t>FV-3688</t>
  </si>
  <si>
    <t>FV-3689</t>
  </si>
  <si>
    <t>FV-3690</t>
  </si>
  <si>
    <t>FV-3691</t>
  </si>
  <si>
    <t>FV-3692</t>
  </si>
  <si>
    <t>FV-3693</t>
  </si>
  <si>
    <t>FV-3694</t>
  </si>
  <si>
    <t>FV-3695</t>
  </si>
  <si>
    <t>FV-3966</t>
  </si>
  <si>
    <t>FV-3967</t>
  </si>
  <si>
    <t>FV-3968</t>
  </si>
  <si>
    <t>FV-3969</t>
  </si>
  <si>
    <t>Unnamed tributary to Elk Brook</t>
  </si>
  <si>
    <t>FV-3322</t>
  </si>
  <si>
    <t>Unnamed tributary to Dunville Creek</t>
  </si>
  <si>
    <t>FV-7160</t>
  </si>
  <si>
    <t>FV-7161</t>
  </si>
  <si>
    <t>FV-7162</t>
  </si>
  <si>
    <t>FV-7163</t>
  </si>
  <si>
    <t>FV-7164</t>
  </si>
  <si>
    <t>Unnamed tributary to Chilliwack Creek</t>
  </si>
  <si>
    <t>FV-3250</t>
  </si>
  <si>
    <t>FV-3251</t>
  </si>
  <si>
    <t>FV-3252</t>
  </si>
  <si>
    <t>FV-3253</t>
  </si>
  <si>
    <t>FV-3254</t>
  </si>
  <si>
    <t>FV-3255</t>
  </si>
  <si>
    <t>FV-3256</t>
  </si>
  <si>
    <t>FV-3257</t>
  </si>
  <si>
    <t>FV-3258</t>
  </si>
  <si>
    <t>FV-3259</t>
  </si>
  <si>
    <t>FV-3260</t>
  </si>
  <si>
    <t>FV-3261</t>
  </si>
  <si>
    <t>FV-3262</t>
  </si>
  <si>
    <t>FV-3263</t>
  </si>
  <si>
    <t>FV-3264</t>
  </si>
  <si>
    <t>FV-3265</t>
  </si>
  <si>
    <t>FV-3266</t>
  </si>
  <si>
    <t>FV-3267</t>
  </si>
  <si>
    <t>FV-3268</t>
  </si>
  <si>
    <t>FV-3269</t>
  </si>
  <si>
    <t>FV-3270</t>
  </si>
  <si>
    <t>FV-3271</t>
  </si>
  <si>
    <t>FV-3272</t>
  </si>
  <si>
    <t>FV-3273</t>
  </si>
  <si>
    <t>FV-3274</t>
  </si>
  <si>
    <t>FV-3275</t>
  </si>
  <si>
    <t>FV-3276</t>
  </si>
  <si>
    <t>FV-3277</t>
  </si>
  <si>
    <t>FV-3278</t>
  </si>
  <si>
    <t>FV-3279</t>
  </si>
  <si>
    <t>FV-3286</t>
  </si>
  <si>
    <t>FV-3287</t>
  </si>
  <si>
    <t>FV-3288</t>
  </si>
  <si>
    <t>FV-3289</t>
  </si>
  <si>
    <t>FV-3290</t>
  </si>
  <si>
    <t>FV-3291</t>
  </si>
  <si>
    <t>FV-3292</t>
  </si>
  <si>
    <t>FV-3293</t>
  </si>
  <si>
    <t>FV-3294</t>
  </si>
  <si>
    <t>FV-3295</t>
  </si>
  <si>
    <t>FV-3296</t>
  </si>
  <si>
    <t>FV-3297</t>
  </si>
  <si>
    <t>FV-3298</t>
  </si>
  <si>
    <t>FV-3299</t>
  </si>
  <si>
    <t>FV-3300</t>
  </si>
  <si>
    <t>FV-3301</t>
  </si>
  <si>
    <t>FV-3302</t>
  </si>
  <si>
    <t>FV-5503</t>
  </si>
  <si>
    <t>FV-5504</t>
  </si>
  <si>
    <t>FV-5505</t>
  </si>
  <si>
    <t>FV-5736</t>
  </si>
  <si>
    <t>FV-5737</t>
  </si>
  <si>
    <t>FV-5738</t>
  </si>
  <si>
    <t>FV-5739</t>
  </si>
  <si>
    <t>FV-5740</t>
  </si>
  <si>
    <t>FV-5741</t>
  </si>
  <si>
    <t>FV-5742</t>
  </si>
  <si>
    <t>FV-5743</t>
  </si>
  <si>
    <t>FV-5744</t>
  </si>
  <si>
    <t>FV-5745</t>
  </si>
  <si>
    <t>FV-5746</t>
  </si>
  <si>
    <t>FV-5747</t>
  </si>
  <si>
    <t>FV-5748</t>
  </si>
  <si>
    <t>FV-5749</t>
  </si>
  <si>
    <t>FV-5750</t>
  </si>
  <si>
    <t>FV-5751</t>
  </si>
  <si>
    <t>FV-5752</t>
  </si>
  <si>
    <t>FV-5753</t>
  </si>
  <si>
    <t>FV-5754</t>
  </si>
  <si>
    <t>FV-5755</t>
  </si>
  <si>
    <t>FV-5756</t>
  </si>
  <si>
    <t>FV-5757</t>
  </si>
  <si>
    <t>FV-5758</t>
  </si>
  <si>
    <t>FV-5759</t>
  </si>
  <si>
    <t>FV-5760</t>
  </si>
  <si>
    <t>FV-5761</t>
  </si>
  <si>
    <t>FV-5762</t>
  </si>
  <si>
    <t>FV-5763</t>
  </si>
  <si>
    <t>FV-5764</t>
  </si>
  <si>
    <t>FV-5765</t>
  </si>
  <si>
    <t>FV-5766</t>
  </si>
  <si>
    <t>FV-5767</t>
  </si>
  <si>
    <t>FV-5768</t>
  </si>
  <si>
    <t>FV-5769</t>
  </si>
  <si>
    <t>FV-5770</t>
  </si>
  <si>
    <t>FV-5771</t>
  </si>
  <si>
    <t>FV-5772</t>
  </si>
  <si>
    <t>FV-5773</t>
  </si>
  <si>
    <t>FV-5774</t>
  </si>
  <si>
    <t>FV-5775</t>
  </si>
  <si>
    <t>FV-5776</t>
  </si>
  <si>
    <t>FV-5777</t>
  </si>
  <si>
    <t>FV-5778</t>
  </si>
  <si>
    <t>FV-5779</t>
  </si>
  <si>
    <t>FV-5780</t>
  </si>
  <si>
    <t>FV-5781</t>
  </si>
  <si>
    <t>FV-5782</t>
  </si>
  <si>
    <t>Unnamed tributary to Camp Slough</t>
  </si>
  <si>
    <t>FV-6660</t>
  </si>
  <si>
    <t>FV-6661</t>
  </si>
  <si>
    <t>FV-6671</t>
  </si>
  <si>
    <t>FV-6672</t>
  </si>
  <si>
    <t>FV-6673</t>
  </si>
  <si>
    <t>FV-6674</t>
  </si>
  <si>
    <t>FV-6675</t>
  </si>
  <si>
    <t>FV-6676</t>
  </si>
  <si>
    <t>FV-6677</t>
  </si>
  <si>
    <t>FV-6678</t>
  </si>
  <si>
    <t>FV-6679</t>
  </si>
  <si>
    <t>FV-6680</t>
  </si>
  <si>
    <t>FV-6681</t>
  </si>
  <si>
    <t>FV-6682</t>
  </si>
  <si>
    <t>FV-6683</t>
  </si>
  <si>
    <t>FV-6684</t>
  </si>
  <si>
    <t>FV-6685</t>
  </si>
  <si>
    <t>FV-6686</t>
  </si>
  <si>
    <t>FV-6687</t>
  </si>
  <si>
    <t>FV-6688</t>
  </si>
  <si>
    <t>FV-6689</t>
  </si>
  <si>
    <t>FV-6690</t>
  </si>
  <si>
    <t>FV-6691</t>
  </si>
  <si>
    <t>FV-6692</t>
  </si>
  <si>
    <t>FV-6693</t>
  </si>
  <si>
    <t>FV-6694</t>
  </si>
  <si>
    <t>FV-6695</t>
  </si>
  <si>
    <t>FV-6696</t>
  </si>
  <si>
    <t>FV-6697</t>
  </si>
  <si>
    <t>FV-6698</t>
  </si>
  <si>
    <t>FV-6699</t>
  </si>
  <si>
    <t>FV-6700</t>
  </si>
  <si>
    <t>FV-6701</t>
  </si>
  <si>
    <t>FV-6702</t>
  </si>
  <si>
    <t>FV-6703</t>
  </si>
  <si>
    <t>FV-6704</t>
  </si>
  <si>
    <t>FV-6705</t>
  </si>
  <si>
    <t>FV-6706</t>
  </si>
  <si>
    <t>FV-6904</t>
  </si>
  <si>
    <t>FV-6905</t>
  </si>
  <si>
    <t>FV-6906</t>
  </si>
  <si>
    <t>FV-6909</t>
  </si>
  <si>
    <t>FV-6910</t>
  </si>
  <si>
    <t>FV-6911</t>
  </si>
  <si>
    <t>FV-6912</t>
  </si>
  <si>
    <t>FV-6913</t>
  </si>
  <si>
    <t>FV-6914</t>
  </si>
  <si>
    <t>FV-6915</t>
  </si>
  <si>
    <t>FV-6916</t>
  </si>
  <si>
    <t>FV-6917</t>
  </si>
  <si>
    <t>FV-6918</t>
  </si>
  <si>
    <t>FV-6919</t>
  </si>
  <si>
    <t>FV-6920</t>
  </si>
  <si>
    <t>FV-6921</t>
  </si>
  <si>
    <t>FV-6922</t>
  </si>
  <si>
    <t>FV-6923</t>
  </si>
  <si>
    <t>FV-6924</t>
  </si>
  <si>
    <t>FV-6925</t>
  </si>
  <si>
    <t>FV-6926</t>
  </si>
  <si>
    <t>FV-6927</t>
  </si>
  <si>
    <t>FV-6928</t>
  </si>
  <si>
    <t>FV-6929</t>
  </si>
  <si>
    <t>FV-6930</t>
  </si>
  <si>
    <t>FV-6931</t>
  </si>
  <si>
    <t>FV-6932</t>
  </si>
  <si>
    <t>FV-6933</t>
  </si>
  <si>
    <t>FV-6934</t>
  </si>
  <si>
    <t>FV-6935</t>
  </si>
  <si>
    <t>FV-6936</t>
  </si>
  <si>
    <t>FV-6937</t>
  </si>
  <si>
    <t>FV-6938</t>
  </si>
  <si>
    <t>FV-6939</t>
  </si>
  <si>
    <t>FV-6940</t>
  </si>
  <si>
    <t>FV-6941</t>
  </si>
  <si>
    <t>FV-6942</t>
  </si>
  <si>
    <t>FV-6943</t>
  </si>
  <si>
    <t>FV-6944</t>
  </si>
  <si>
    <t>FV-6945</t>
  </si>
  <si>
    <t>FV-6946</t>
  </si>
  <si>
    <t>FV-6947</t>
  </si>
  <si>
    <t>FV-6948</t>
  </si>
  <si>
    <t>FV-6949</t>
  </si>
  <si>
    <t>FV-6950</t>
  </si>
  <si>
    <t>FV-6989</t>
  </si>
  <si>
    <t>FV-6990</t>
  </si>
  <si>
    <t>FV-6991</t>
  </si>
  <si>
    <t>FV-6992</t>
  </si>
  <si>
    <t>FV-6993</t>
  </si>
  <si>
    <t>FV-6994</t>
  </si>
  <si>
    <t>FV-6995</t>
  </si>
  <si>
    <t>FV-6996</t>
  </si>
  <si>
    <t>FV-6997</t>
  </si>
  <si>
    <t>FV-6998</t>
  </si>
  <si>
    <t>FV-6999</t>
  </si>
  <si>
    <t>FV-7000</t>
  </si>
  <si>
    <t>FV-7001</t>
  </si>
  <si>
    <t>Unnamed tributary to Atchelitz Creek</t>
  </si>
  <si>
    <t>FV-3084</t>
  </si>
  <si>
    <t>FV-3085</t>
  </si>
  <si>
    <t>FV-3086</t>
  </si>
  <si>
    <t>FV-3087</t>
  </si>
  <si>
    <t>FV-3088</t>
  </si>
  <si>
    <t>FV-3089</t>
  </si>
  <si>
    <t>FV-3090</t>
  </si>
  <si>
    <t>FV-3091</t>
  </si>
  <si>
    <t>FV-3092</t>
  </si>
  <si>
    <t>FV-3093</t>
  </si>
  <si>
    <t>FV-3094</t>
  </si>
  <si>
    <t>FV-3095</t>
  </si>
  <si>
    <t>FV-3096</t>
  </si>
  <si>
    <t>FV-3097</t>
  </si>
  <si>
    <t>FV-3098</t>
  </si>
  <si>
    <t>FV-3099</t>
  </si>
  <si>
    <t>FV-3100</t>
  </si>
  <si>
    <t>FV-3170</t>
  </si>
  <si>
    <t>FV-3171</t>
  </si>
  <si>
    <t>FV-3172</t>
  </si>
  <si>
    <t>FV-3173</t>
  </si>
  <si>
    <t>FV-3174</t>
  </si>
  <si>
    <t>FV-3175</t>
  </si>
  <si>
    <t>FV-3176</t>
  </si>
  <si>
    <t>FV-5225</t>
  </si>
  <si>
    <t>FV-5226</t>
  </si>
  <si>
    <t>FV-5227</t>
  </si>
  <si>
    <t>FV-5228</t>
  </si>
  <si>
    <t>FV-5229</t>
  </si>
  <si>
    <t>FV-5230</t>
  </si>
  <si>
    <t>FV-5231</t>
  </si>
  <si>
    <t>FV-5232</t>
  </si>
  <si>
    <t>FV-5233</t>
  </si>
  <si>
    <t>FV-5234</t>
  </si>
  <si>
    <t>FV-5235</t>
  </si>
  <si>
    <t>FV-5236</t>
  </si>
  <si>
    <t>FV-5237</t>
  </si>
  <si>
    <t>FV-5238</t>
  </si>
  <si>
    <t>FV-5239</t>
  </si>
  <si>
    <t>FV-5240</t>
  </si>
  <si>
    <t>FV-5241</t>
  </si>
  <si>
    <t>FV-5242</t>
  </si>
  <si>
    <t>FV-5243</t>
  </si>
  <si>
    <t>FV-5244</t>
  </si>
  <si>
    <t>FV-5245</t>
  </si>
  <si>
    <t>FV-5246</t>
  </si>
  <si>
    <t>FV-5247</t>
  </si>
  <si>
    <t>FV-5248</t>
  </si>
  <si>
    <t>FV-5249</t>
  </si>
  <si>
    <t>FV-5250</t>
  </si>
  <si>
    <t>FV-5251</t>
  </si>
  <si>
    <t>FV-5252</t>
  </si>
  <si>
    <t>FV-5253</t>
  </si>
  <si>
    <t>FV-5254</t>
  </si>
  <si>
    <t>FV-5255</t>
  </si>
  <si>
    <t>FV-5256</t>
  </si>
  <si>
    <t>FV-5257</t>
  </si>
  <si>
    <t>FV-5258</t>
  </si>
  <si>
    <t>FV-5259</t>
  </si>
  <si>
    <t>FV-5260</t>
  </si>
  <si>
    <t>FV-5261</t>
  </si>
  <si>
    <t>FV-5262</t>
  </si>
  <si>
    <t>FV-5263</t>
  </si>
  <si>
    <t>FV-5264</t>
  </si>
  <si>
    <t>FV-5265</t>
  </si>
  <si>
    <t>FV-5266</t>
  </si>
  <si>
    <t>FV-5267</t>
  </si>
  <si>
    <t>FV-5268</t>
  </si>
  <si>
    <t>FV-5269</t>
  </si>
  <si>
    <t>FV-5270</t>
  </si>
  <si>
    <t>FV-5271</t>
  </si>
  <si>
    <t>FV-5272</t>
  </si>
  <si>
    <t>FV-5273</t>
  </si>
  <si>
    <t>FV-5274</t>
  </si>
  <si>
    <t>FV-5275</t>
  </si>
  <si>
    <t>FV-5276</t>
  </si>
  <si>
    <t>FV-5277</t>
  </si>
  <si>
    <t>FV-5278</t>
  </si>
  <si>
    <t>FV-5279</t>
  </si>
  <si>
    <t>FV-5280</t>
  </si>
  <si>
    <t>FV-5315</t>
  </si>
  <si>
    <t>FV-5316</t>
  </si>
  <si>
    <t>FV-5317</t>
  </si>
  <si>
    <t>FV-5318</t>
  </si>
  <si>
    <t>FV-5319</t>
  </si>
  <si>
    <t>FV-5320</t>
  </si>
  <si>
    <t>FV-5321</t>
  </si>
  <si>
    <t>FV-5322</t>
  </si>
  <si>
    <t>FV-5323</t>
  </si>
  <si>
    <t>FV-5324</t>
  </si>
  <si>
    <t>FV-5325</t>
  </si>
  <si>
    <t>FV-5326</t>
  </si>
  <si>
    <t>FV-5327</t>
  </si>
  <si>
    <t>FV-5328</t>
  </si>
  <si>
    <t>FV-5329</t>
  </si>
  <si>
    <t>FV-5330</t>
  </si>
  <si>
    <t>FV-5331</t>
  </si>
  <si>
    <t>FV-5332</t>
  </si>
  <si>
    <t>FV-5333</t>
  </si>
  <si>
    <t>FV-5334</t>
  </si>
  <si>
    <t>FV-5335</t>
  </si>
  <si>
    <t>FV-5336</t>
  </si>
  <si>
    <t>FV-5337</t>
  </si>
  <si>
    <t>FV-5338</t>
  </si>
  <si>
    <t>FV-5339</t>
  </si>
  <si>
    <t>FV-5340</t>
  </si>
  <si>
    <t>FV-5341</t>
  </si>
  <si>
    <t>FV-5342</t>
  </si>
  <si>
    <t>FV-5343</t>
  </si>
  <si>
    <t>FV-5344</t>
  </si>
  <si>
    <t>FV-5345</t>
  </si>
  <si>
    <t>FV-5346</t>
  </si>
  <si>
    <t>FV-5347</t>
  </si>
  <si>
    <t>FV-5348</t>
  </si>
  <si>
    <t>FV-5349</t>
  </si>
  <si>
    <t>FV-5350</t>
  </si>
  <si>
    <t>FV-5351</t>
  </si>
  <si>
    <t>FV-5352</t>
  </si>
  <si>
    <t>FV-5353</t>
  </si>
  <si>
    <t>FV-5354</t>
  </si>
  <si>
    <t>FV-5355</t>
  </si>
  <si>
    <t>FV-5356</t>
  </si>
  <si>
    <t>FV-5357</t>
  </si>
  <si>
    <t>FV-5358</t>
  </si>
  <si>
    <t>FV-5359</t>
  </si>
  <si>
    <t>FV-5360</t>
  </si>
  <si>
    <t>FV-5361</t>
  </si>
  <si>
    <t>FV-5362</t>
  </si>
  <si>
    <t>FV-5363</t>
  </si>
  <si>
    <t>FV-5364</t>
  </si>
  <si>
    <t>FV-5365</t>
  </si>
  <si>
    <t>FV-5366</t>
  </si>
  <si>
    <t>FV-5367</t>
  </si>
  <si>
    <t>FV-5368</t>
  </si>
  <si>
    <t>FV-5369</t>
  </si>
  <si>
    <t>FV-5370</t>
  </si>
  <si>
    <t>FV-5371</t>
  </si>
  <si>
    <t>FV-5372</t>
  </si>
  <si>
    <t>FV-5373</t>
  </si>
  <si>
    <t>FV-5374</t>
  </si>
  <si>
    <t>FV-5375</t>
  </si>
  <si>
    <t>FV-5376</t>
  </si>
  <si>
    <t>FV-5377</t>
  </si>
  <si>
    <t>FV-5378</t>
  </si>
  <si>
    <t>FV-5379</t>
  </si>
  <si>
    <t>FV-5380</t>
  </si>
  <si>
    <t>FV-5381</t>
  </si>
  <si>
    <t>FV-5382</t>
  </si>
  <si>
    <t>FV-5383</t>
  </si>
  <si>
    <t>Unnamed tributary from Stewart Slough to Vedder River</t>
  </si>
  <si>
    <t>FV-1906</t>
  </si>
  <si>
    <t>FV-1907</t>
  </si>
  <si>
    <t>FV-1908</t>
  </si>
  <si>
    <t>FV-1909</t>
  </si>
  <si>
    <t>FV-1910</t>
  </si>
  <si>
    <t>FV-1911</t>
  </si>
  <si>
    <t>FV-1912</t>
  </si>
  <si>
    <t>FV-1913</t>
  </si>
  <si>
    <t>FV-1914</t>
  </si>
  <si>
    <t>FV-1915</t>
  </si>
  <si>
    <t>FV-1916</t>
  </si>
  <si>
    <t>FV-1917</t>
  </si>
  <si>
    <t>FV-1918</t>
  </si>
  <si>
    <t>FV-1919</t>
  </si>
  <si>
    <t>FV-1920</t>
  </si>
  <si>
    <t>FV-1921</t>
  </si>
  <si>
    <t>FV-1922</t>
  </si>
  <si>
    <t>FV-1923</t>
  </si>
  <si>
    <t>FV-1924</t>
  </si>
  <si>
    <t>FV-1925</t>
  </si>
  <si>
    <t>FV-1937</t>
  </si>
  <si>
    <t>FV-1938</t>
  </si>
  <si>
    <t>FV-1939</t>
  </si>
  <si>
    <t>FV-1940</t>
  </si>
  <si>
    <t>FV-1941</t>
  </si>
  <si>
    <t>FV-1942</t>
  </si>
  <si>
    <t>FV-1943</t>
  </si>
  <si>
    <t>FV-1944</t>
  </si>
  <si>
    <t>FV-1945</t>
  </si>
  <si>
    <t>FV-1946</t>
  </si>
  <si>
    <t>FV-1947</t>
  </si>
  <si>
    <t>FV-1948</t>
  </si>
  <si>
    <t>FV-1949</t>
  </si>
  <si>
    <t>FV-1950</t>
  </si>
  <si>
    <t>FV-1951</t>
  </si>
  <si>
    <t>FV-1952</t>
  </si>
  <si>
    <t>FV-1953</t>
  </si>
  <si>
    <t>FV-1954</t>
  </si>
  <si>
    <t>FV-1955</t>
  </si>
  <si>
    <t>FV-1956</t>
  </si>
  <si>
    <t>Unnamed slough or pond</t>
  </si>
  <si>
    <t>FV-1117</t>
  </si>
  <si>
    <t>FV-1118</t>
  </si>
  <si>
    <t>FV-1119</t>
  </si>
  <si>
    <t>FV-1120</t>
  </si>
  <si>
    <t>FV-1121</t>
  </si>
  <si>
    <t>FV-1122</t>
  </si>
  <si>
    <t>FV-1123</t>
  </si>
  <si>
    <t>FV-1124</t>
  </si>
  <si>
    <t>FV-1133</t>
  </si>
  <si>
    <t>FV-1134</t>
  </si>
  <si>
    <t>FV-1135</t>
  </si>
  <si>
    <t>FV-1136</t>
  </si>
  <si>
    <t>FV-1137</t>
  </si>
  <si>
    <t>FV-1138</t>
  </si>
  <si>
    <t>FV-1139</t>
  </si>
  <si>
    <t>FV-1140</t>
  </si>
  <si>
    <t>FV-1150</t>
  </si>
  <si>
    <t>FV-1151</t>
  </si>
  <si>
    <t>FV-1216</t>
  </si>
  <si>
    <t>FV-1217</t>
  </si>
  <si>
    <t>FV-1218</t>
  </si>
  <si>
    <t>FV-5870</t>
  </si>
  <si>
    <t>FV-5871</t>
  </si>
  <si>
    <t>Unnamed slough between Nelson and Gravel Slough</t>
  </si>
  <si>
    <t>FV-5925</t>
  </si>
  <si>
    <t>Unnamed slough at Chilliwack Creek</t>
  </si>
  <si>
    <t>FV-5540</t>
  </si>
  <si>
    <t>FV-5541</t>
  </si>
  <si>
    <t>FV-5542</t>
  </si>
  <si>
    <t>FV-5543</t>
  </si>
  <si>
    <t>FV-5544</t>
  </si>
  <si>
    <t>FV-5545</t>
  </si>
  <si>
    <t>FV-5546</t>
  </si>
  <si>
    <t>FV-5547</t>
  </si>
  <si>
    <t>FV-5548</t>
  </si>
  <si>
    <t>FV-5549</t>
  </si>
  <si>
    <t>FV-5550</t>
  </si>
  <si>
    <t>FV-5551</t>
  </si>
  <si>
    <t>FV-5552</t>
  </si>
  <si>
    <t>FV-5553</t>
  </si>
  <si>
    <t>FV-5554</t>
  </si>
  <si>
    <t>FV-5555</t>
  </si>
  <si>
    <t>FV-5559</t>
  </si>
  <si>
    <t>FV-5560</t>
  </si>
  <si>
    <t>FV-5561</t>
  </si>
  <si>
    <t>FV-5562</t>
  </si>
  <si>
    <t>FV-5563</t>
  </si>
  <si>
    <t>FV-5564</t>
  </si>
  <si>
    <t>FV-5565</t>
  </si>
  <si>
    <t>FV-5566</t>
  </si>
  <si>
    <t>Unnamed slough</t>
  </si>
  <si>
    <t>FV-1780</t>
  </si>
  <si>
    <t>FV-1781</t>
  </si>
  <si>
    <t>FV-1782</t>
  </si>
  <si>
    <t>FV-1783</t>
  </si>
  <si>
    <t>FV-1784</t>
  </si>
  <si>
    <t>FV-2219</t>
  </si>
  <si>
    <t>FV-2220</t>
  </si>
  <si>
    <t>FV-2221</t>
  </si>
  <si>
    <t>FV-2222</t>
  </si>
  <si>
    <t>FV-2223</t>
  </si>
  <si>
    <t>FV-2224</t>
  </si>
  <si>
    <t>FV-2225</t>
  </si>
  <si>
    <t>FV-2226</t>
  </si>
  <si>
    <t>FV-7031</t>
  </si>
  <si>
    <t>FV-7032</t>
  </si>
  <si>
    <t>FV-7033</t>
  </si>
  <si>
    <t>FV-7034</t>
  </si>
  <si>
    <t>FV-7035</t>
  </si>
  <si>
    <t>FV-7036</t>
  </si>
  <si>
    <t>FV-7037</t>
  </si>
  <si>
    <t>FV-7038</t>
  </si>
  <si>
    <t>FV-7039</t>
  </si>
  <si>
    <t>FV-7040</t>
  </si>
  <si>
    <t>FV-7041</t>
  </si>
  <si>
    <t>FV-7042</t>
  </si>
  <si>
    <t>FV-7043</t>
  </si>
  <si>
    <t>FV-7044</t>
  </si>
  <si>
    <t>FV-7045</t>
  </si>
  <si>
    <t>FV-7046</t>
  </si>
  <si>
    <t>FV-7047</t>
  </si>
  <si>
    <t>FV-7048</t>
  </si>
  <si>
    <t>FV-7049</t>
  </si>
  <si>
    <t>FV-7050</t>
  </si>
  <si>
    <t>FV-7051</t>
  </si>
  <si>
    <t>FV-7052</t>
  </si>
  <si>
    <t>FV-7053</t>
  </si>
  <si>
    <t>FV-7054</t>
  </si>
  <si>
    <t>FV-7055</t>
  </si>
  <si>
    <t>FV-7056</t>
  </si>
  <si>
    <t>FV-7057</t>
  </si>
  <si>
    <t>FV-7058</t>
  </si>
  <si>
    <t>FV-7059</t>
  </si>
  <si>
    <t>FV-7060</t>
  </si>
  <si>
    <t>FV-7061</t>
  </si>
  <si>
    <t>FV-7062</t>
  </si>
  <si>
    <t>FV-7063</t>
  </si>
  <si>
    <t>FV-7064</t>
  </si>
  <si>
    <t>FV-7065</t>
  </si>
  <si>
    <t>FV-7066</t>
  </si>
  <si>
    <t>FV-7067</t>
  </si>
  <si>
    <t>FV-7068</t>
  </si>
  <si>
    <t>FV-7069</t>
  </si>
  <si>
    <t>FV-7070</t>
  </si>
  <si>
    <t>FV-7071</t>
  </si>
  <si>
    <t>FV-7072</t>
  </si>
  <si>
    <t>FV-7073</t>
  </si>
  <si>
    <t>FV-7074</t>
  </si>
  <si>
    <t>FV-7075</t>
  </si>
  <si>
    <t>FV-7076</t>
  </si>
  <si>
    <t>FV-7077</t>
  </si>
  <si>
    <t>FV-7078</t>
  </si>
  <si>
    <t>FV-7079</t>
  </si>
  <si>
    <t>FV-7080</t>
  </si>
  <si>
    <t>FV-7081</t>
  </si>
  <si>
    <t>FV-7082</t>
  </si>
  <si>
    <t>FV-7083</t>
  </si>
  <si>
    <t>FV-7084</t>
  </si>
  <si>
    <t>FV-7085</t>
  </si>
  <si>
    <t>FV-7086</t>
  </si>
  <si>
    <t>FV-7087</t>
  </si>
  <si>
    <t>FV-7088</t>
  </si>
  <si>
    <t>Sumas River</t>
  </si>
  <si>
    <t>FV-655</t>
  </si>
  <si>
    <t>FV-663</t>
  </si>
  <si>
    <t>FV-664</t>
  </si>
  <si>
    <t>FV-665</t>
  </si>
  <si>
    <t>FV-666</t>
  </si>
  <si>
    <t>FV-667</t>
  </si>
  <si>
    <t>FV-668</t>
  </si>
  <si>
    <t>FV-669</t>
  </si>
  <si>
    <t>FV-670</t>
  </si>
  <si>
    <t>FV-671</t>
  </si>
  <si>
    <t>FV-672</t>
  </si>
  <si>
    <t>FV-673</t>
  </si>
  <si>
    <t>FV-674</t>
  </si>
  <si>
    <t>FV-675</t>
  </si>
  <si>
    <t>FV-676</t>
  </si>
  <si>
    <t>FV-677</t>
  </si>
  <si>
    <t>FV-678</t>
  </si>
  <si>
    <t>FV-679</t>
  </si>
  <si>
    <t>FV-680</t>
  </si>
  <si>
    <t>FV-701</t>
  </si>
  <si>
    <t>FV-702</t>
  </si>
  <si>
    <t>FV-703</t>
  </si>
  <si>
    <t>FV-704</t>
  </si>
  <si>
    <t>FV-705</t>
  </si>
  <si>
    <t>FV-706</t>
  </si>
  <si>
    <t>FV-707</t>
  </si>
  <si>
    <t>FV-708</t>
  </si>
  <si>
    <t>FV-709</t>
  </si>
  <si>
    <t>FV-710</t>
  </si>
  <si>
    <t>FV-711</t>
  </si>
  <si>
    <t>FV-712</t>
  </si>
  <si>
    <t>FV-713</t>
  </si>
  <si>
    <t>FV-714</t>
  </si>
  <si>
    <t>FV-715</t>
  </si>
  <si>
    <t>FV-716</t>
  </si>
  <si>
    <t>FV-717</t>
  </si>
  <si>
    <t>FV-718</t>
  </si>
  <si>
    <t>FV-719</t>
  </si>
  <si>
    <t>FV-720</t>
  </si>
  <si>
    <t>FV-721</t>
  </si>
  <si>
    <t>FV-722</t>
  </si>
  <si>
    <t>FV-723</t>
  </si>
  <si>
    <t>FV-724</t>
  </si>
  <si>
    <t>FV-725</t>
  </si>
  <si>
    <t>FV-735</t>
  </si>
  <si>
    <t>FV-736</t>
  </si>
  <si>
    <t>FV-737</t>
  </si>
  <si>
    <t>FV-738</t>
  </si>
  <si>
    <t>FV-739</t>
  </si>
  <si>
    <t>FV-1054</t>
  </si>
  <si>
    <t>FV-1055</t>
  </si>
  <si>
    <t>FV-1056</t>
  </si>
  <si>
    <t>FV-1057</t>
  </si>
  <si>
    <t>FV-1058</t>
  </si>
  <si>
    <t>FV-1059</t>
  </si>
  <si>
    <t>FV-1060</t>
  </si>
  <si>
    <t>FV-1061</t>
  </si>
  <si>
    <t>FV-1062</t>
  </si>
  <si>
    <t>FV-1063</t>
  </si>
  <si>
    <t>FV-1064</t>
  </si>
  <si>
    <t>FV-1065</t>
  </si>
  <si>
    <t>FV-1066</t>
  </si>
  <si>
    <t>FV-1067</t>
  </si>
  <si>
    <t>FV-1068</t>
  </si>
  <si>
    <t>FV-1069</t>
  </si>
  <si>
    <t>FV-1070</t>
  </si>
  <si>
    <t>FV-1071</t>
  </si>
  <si>
    <t>FV-1072</t>
  </si>
  <si>
    <t>FV-1073</t>
  </si>
  <si>
    <t>FV-1074</t>
  </si>
  <si>
    <t>FV-1075</t>
  </si>
  <si>
    <t>FV-1076</t>
  </si>
  <si>
    <t>FV-1077</t>
  </si>
  <si>
    <t>FV-1078</t>
  </si>
  <si>
    <t>FV-1079</t>
  </si>
  <si>
    <t>FV-1080</t>
  </si>
  <si>
    <t>FV-1081</t>
  </si>
  <si>
    <t>FV-1082</t>
  </si>
  <si>
    <t>FV-1083</t>
  </si>
  <si>
    <t>FV-1084</t>
  </si>
  <si>
    <t>FV-1085</t>
  </si>
  <si>
    <t>FV-1086</t>
  </si>
  <si>
    <t>FV-1087</t>
  </si>
  <si>
    <t>FV-1088</t>
  </si>
  <si>
    <t>FV-1089</t>
  </si>
  <si>
    <t>FV-1090</t>
  </si>
  <si>
    <t>FV-1091</t>
  </si>
  <si>
    <t>FV-1092</t>
  </si>
  <si>
    <t>FV-1093</t>
  </si>
  <si>
    <t>FV-1094</t>
  </si>
  <si>
    <t>FV-1095</t>
  </si>
  <si>
    <t>FV-1096</t>
  </si>
  <si>
    <t>FV-1097</t>
  </si>
  <si>
    <t>FV-1098</t>
  </si>
  <si>
    <t>FV-1099</t>
  </si>
  <si>
    <t>FV-1100</t>
  </si>
  <si>
    <t>FV-1101</t>
  </si>
  <si>
    <t>FV-1102</t>
  </si>
  <si>
    <t>FV-1103</t>
  </si>
  <si>
    <t>FV-1104</t>
  </si>
  <si>
    <t>FV-1105</t>
  </si>
  <si>
    <t>FV-1106</t>
  </si>
  <si>
    <t>FV-1107</t>
  </si>
  <si>
    <t>FV-1108</t>
  </si>
  <si>
    <t>FV-1109</t>
  </si>
  <si>
    <t>FV-1110</t>
  </si>
  <si>
    <t>FV-1111</t>
  </si>
  <si>
    <t>FV-1112</t>
  </si>
  <si>
    <t>FV-1113</t>
  </si>
  <si>
    <t>FV-1114</t>
  </si>
  <si>
    <t>Sumas Lake Canal</t>
  </si>
  <si>
    <t>FV-237</t>
  </si>
  <si>
    <t>FV-238</t>
  </si>
  <si>
    <t>FV-239</t>
  </si>
  <si>
    <t>FV-240</t>
  </si>
  <si>
    <t>FV-241</t>
  </si>
  <si>
    <t>FV-242</t>
  </si>
  <si>
    <t>FV-243</t>
  </si>
  <si>
    <t>FV-244</t>
  </si>
  <si>
    <t>FV-245</t>
  </si>
  <si>
    <t>FV-246</t>
  </si>
  <si>
    <t>FV-247</t>
  </si>
  <si>
    <t>FV-248</t>
  </si>
  <si>
    <t>FV-249</t>
  </si>
  <si>
    <t>FV-250</t>
  </si>
  <si>
    <t>FV-251</t>
  </si>
  <si>
    <t>FV-252</t>
  </si>
  <si>
    <t>FV-253</t>
  </si>
  <si>
    <t>FV-254</t>
  </si>
  <si>
    <t>FV-255</t>
  </si>
  <si>
    <t>FV-256</t>
  </si>
  <si>
    <t>FV-257</t>
  </si>
  <si>
    <t>FV-258</t>
  </si>
  <si>
    <t>FV-259</t>
  </si>
  <si>
    <t>FV-260</t>
  </si>
  <si>
    <t>FV-261</t>
  </si>
  <si>
    <t>FV-262</t>
  </si>
  <si>
    <t>FV-263</t>
  </si>
  <si>
    <t>FV-264</t>
  </si>
  <si>
    <t>FV-265</t>
  </si>
  <si>
    <t>FV-266</t>
  </si>
  <si>
    <t>FV-267</t>
  </si>
  <si>
    <t>FV-268</t>
  </si>
  <si>
    <t>FV-269</t>
  </si>
  <si>
    <t>FV-270</t>
  </si>
  <si>
    <t>FV-271</t>
  </si>
  <si>
    <t>FV-272</t>
  </si>
  <si>
    <t>FV-273</t>
  </si>
  <si>
    <t>FV-274</t>
  </si>
  <si>
    <t>FV-275</t>
  </si>
  <si>
    <t>FV-276</t>
  </si>
  <si>
    <t>FV-277</t>
  </si>
  <si>
    <t>FV-278</t>
  </si>
  <si>
    <t>FV-279</t>
  </si>
  <si>
    <t>FV-280</t>
  </si>
  <si>
    <t>FV-281</t>
  </si>
  <si>
    <t>FV-282</t>
  </si>
  <si>
    <t>FV-283</t>
  </si>
  <si>
    <t>FV-284</t>
  </si>
  <si>
    <t>FV-285</t>
  </si>
  <si>
    <t>FV-286</t>
  </si>
  <si>
    <t>FV-287</t>
  </si>
  <si>
    <t>FV-288</t>
  </si>
  <si>
    <t>FV-289</t>
  </si>
  <si>
    <t>FV-290</t>
  </si>
  <si>
    <t>FV-291</t>
  </si>
  <si>
    <t>FV-292</t>
  </si>
  <si>
    <t>FV-293</t>
  </si>
  <si>
    <t>FV-294</t>
  </si>
  <si>
    <t>FV-295</t>
  </si>
  <si>
    <t>FV-296</t>
  </si>
  <si>
    <t>FV-297</t>
  </si>
  <si>
    <t>FV-298</t>
  </si>
  <si>
    <t>FV-299</t>
  </si>
  <si>
    <t>FV-300</t>
  </si>
  <si>
    <t>FV-444</t>
  </si>
  <si>
    <t>FV-601</t>
  </si>
  <si>
    <t>FV-602</t>
  </si>
  <si>
    <t>FV-603</t>
  </si>
  <si>
    <t>FV-604</t>
  </si>
  <si>
    <t>FV-605</t>
  </si>
  <si>
    <t>FV-606</t>
  </si>
  <si>
    <t>FV-607</t>
  </si>
  <si>
    <t>FV-608</t>
  </si>
  <si>
    <t>FV-609</t>
  </si>
  <si>
    <t>FV-610</t>
  </si>
  <si>
    <t>FV-611</t>
  </si>
  <si>
    <t>FV-612</t>
  </si>
  <si>
    <t>FV-613</t>
  </si>
  <si>
    <t>FV-614</t>
  </si>
  <si>
    <t>FV-615</t>
  </si>
  <si>
    <t>FV-616</t>
  </si>
  <si>
    <t>FV-617</t>
  </si>
  <si>
    <t>FV-618</t>
  </si>
  <si>
    <t>FV-619</t>
  </si>
  <si>
    <t>FV-620</t>
  </si>
  <si>
    <t>FV-621</t>
  </si>
  <si>
    <t>FV-622</t>
  </si>
  <si>
    <t>FV-623</t>
  </si>
  <si>
    <t>FV-624</t>
  </si>
  <si>
    <t>FV-625</t>
  </si>
  <si>
    <t>FV-626</t>
  </si>
  <si>
    <t>FV-627</t>
  </si>
  <si>
    <t>FV-628</t>
  </si>
  <si>
    <t>FV-629</t>
  </si>
  <si>
    <t>FV-630</t>
  </si>
  <si>
    <t>FV-631</t>
  </si>
  <si>
    <t>FV-632</t>
  </si>
  <si>
    <t>FV-633</t>
  </si>
  <si>
    <t>FV-634</t>
  </si>
  <si>
    <t>FV-635</t>
  </si>
  <si>
    <t>FV-636</t>
  </si>
  <si>
    <t>FV-637</t>
  </si>
  <si>
    <t>FV-638</t>
  </si>
  <si>
    <t>FV-639</t>
  </si>
  <si>
    <t>FV-640</t>
  </si>
  <si>
    <t>FV-641</t>
  </si>
  <si>
    <t>FV-642</t>
  </si>
  <si>
    <t>FV-643</t>
  </si>
  <si>
    <t>FV-644</t>
  </si>
  <si>
    <t>FV-645</t>
  </si>
  <si>
    <t>FV-646</t>
  </si>
  <si>
    <t>FV-647</t>
  </si>
  <si>
    <t>FV-648</t>
  </si>
  <si>
    <t>FV-649</t>
  </si>
  <si>
    <t>FV-650</t>
  </si>
  <si>
    <t>Street Creek</t>
  </si>
  <si>
    <t>FV-2227</t>
  </si>
  <si>
    <t>FV-2228</t>
  </si>
  <si>
    <t>FV-2229</t>
  </si>
  <si>
    <t>FV-2230</t>
  </si>
  <si>
    <t>FV-2231</t>
  </si>
  <si>
    <t>FV-2232</t>
  </si>
  <si>
    <t>FV-2233</t>
  </si>
  <si>
    <t>FV-2234</t>
  </si>
  <si>
    <t>FV-2235</t>
  </si>
  <si>
    <t>FV-2236</t>
  </si>
  <si>
    <t>FV-2237</t>
  </si>
  <si>
    <t>FV-2238</t>
  </si>
  <si>
    <t>FV-2239</t>
  </si>
  <si>
    <t>FV-2240</t>
  </si>
  <si>
    <t>FV-2241</t>
  </si>
  <si>
    <t>FV-2242</t>
  </si>
  <si>
    <t>FV-2243</t>
  </si>
  <si>
    <t>FV-2244</t>
  </si>
  <si>
    <t>FV-2245</t>
  </si>
  <si>
    <t>FV-2246</t>
  </si>
  <si>
    <t>FV-2247</t>
  </si>
  <si>
    <t>FV-2248</t>
  </si>
  <si>
    <t>FV-2249</t>
  </si>
  <si>
    <t>FV-2250</t>
  </si>
  <si>
    <t>FV-2251</t>
  </si>
  <si>
    <t>FV-2252</t>
  </si>
  <si>
    <t>FV-2253</t>
  </si>
  <si>
    <t>FV-2254</t>
  </si>
  <si>
    <t>FV-2255</t>
  </si>
  <si>
    <t>FV-2256</t>
  </si>
  <si>
    <t>FV-2257</t>
  </si>
  <si>
    <t>FV-2258</t>
  </si>
  <si>
    <t>FV-2259</t>
  </si>
  <si>
    <t>FV-2260</t>
  </si>
  <si>
    <t>FV-2261</t>
  </si>
  <si>
    <t>FV-2262</t>
  </si>
  <si>
    <t>FV-2263</t>
  </si>
  <si>
    <t>FV-2264</t>
  </si>
  <si>
    <t>FV-2265</t>
  </si>
  <si>
    <t>FV-2266</t>
  </si>
  <si>
    <t>FV-2267</t>
  </si>
  <si>
    <t>FV-2268</t>
  </si>
  <si>
    <t>FV-2269</t>
  </si>
  <si>
    <t>FV-2270</t>
  </si>
  <si>
    <t>FV-2271</t>
  </si>
  <si>
    <t>FV-2272</t>
  </si>
  <si>
    <t>FV-2273</t>
  </si>
  <si>
    <t>FV-2274</t>
  </si>
  <si>
    <t>FV-2275</t>
  </si>
  <si>
    <t>FV-2276</t>
  </si>
  <si>
    <t>FV-2277</t>
  </si>
  <si>
    <t>FV-2278</t>
  </si>
  <si>
    <t>FV-2279</t>
  </si>
  <si>
    <t>FV-2280</t>
  </si>
  <si>
    <t>FV-2281</t>
  </si>
  <si>
    <t>FV-2282</t>
  </si>
  <si>
    <t>FV-2309</t>
  </si>
  <si>
    <t>FV-2310</t>
  </si>
  <si>
    <t>FV-2311</t>
  </si>
  <si>
    <t>FV-2312</t>
  </si>
  <si>
    <t>FV-2313</t>
  </si>
  <si>
    <t>FV-2314</t>
  </si>
  <si>
    <t>FV-2315</t>
  </si>
  <si>
    <t>FV-2316</t>
  </si>
  <si>
    <t>FV-2317</t>
  </si>
  <si>
    <t>FV-2318</t>
  </si>
  <si>
    <t>FV-2319</t>
  </si>
  <si>
    <t>FV-2373</t>
  </si>
  <si>
    <t>FV-2374</t>
  </si>
  <si>
    <t>FV-2375</t>
  </si>
  <si>
    <t>FV-2376</t>
  </si>
  <si>
    <t>FV-2377</t>
  </si>
  <si>
    <t>FV-2378</t>
  </si>
  <si>
    <t>FV-2379</t>
  </si>
  <si>
    <t>FV-2380</t>
  </si>
  <si>
    <t>FV-2381</t>
  </si>
  <si>
    <t>FV-2409</t>
  </si>
  <si>
    <t>Stewart Slough</t>
  </si>
  <si>
    <t>FV-301</t>
  </si>
  <si>
    <t>FV-302</t>
  </si>
  <si>
    <t>FV-303</t>
  </si>
  <si>
    <t>FV-304</t>
  </si>
  <si>
    <t>FV-305</t>
  </si>
  <si>
    <t>FV-306</t>
  </si>
  <si>
    <t>FV-307</t>
  </si>
  <si>
    <t>FV-308</t>
  </si>
  <si>
    <t>FV-309</t>
  </si>
  <si>
    <t>FV-310</t>
  </si>
  <si>
    <t>FV-311</t>
  </si>
  <si>
    <t>FV-312</t>
  </si>
  <si>
    <t>FV-313</t>
  </si>
  <si>
    <t>FV-314</t>
  </si>
  <si>
    <t>FV-315</t>
  </si>
  <si>
    <t>FV-316</t>
  </si>
  <si>
    <t>FV-317</t>
  </si>
  <si>
    <t>FV-318</t>
  </si>
  <si>
    <t>FV-319</t>
  </si>
  <si>
    <t>FV-320</t>
  </si>
  <si>
    <t>FV-321</t>
  </si>
  <si>
    <t>FV-322</t>
  </si>
  <si>
    <t>FV-323</t>
  </si>
  <si>
    <t>FV-324</t>
  </si>
  <si>
    <t>FV-325</t>
  </si>
  <si>
    <t>FV-326</t>
  </si>
  <si>
    <t>FV-327</t>
  </si>
  <si>
    <t>FV-328</t>
  </si>
  <si>
    <t>FV-329</t>
  </si>
  <si>
    <t>FV-330</t>
  </si>
  <si>
    <t>FV-331</t>
  </si>
  <si>
    <t>FV-332</t>
  </si>
  <si>
    <t>FV-333</t>
  </si>
  <si>
    <t>FV-334</t>
  </si>
  <si>
    <t>FV-335</t>
  </si>
  <si>
    <t>FV-336</t>
  </si>
  <si>
    <t>FV-337</t>
  </si>
  <si>
    <t>FV-338</t>
  </si>
  <si>
    <t>FV-339</t>
  </si>
  <si>
    <t>FV-340</t>
  </si>
  <si>
    <t>FV-341</t>
  </si>
  <si>
    <t>FV-342</t>
  </si>
  <si>
    <t>FV-343</t>
  </si>
  <si>
    <t>FV-344</t>
  </si>
  <si>
    <t>FV-345</t>
  </si>
  <si>
    <t>FV-346</t>
  </si>
  <si>
    <t>FV-347</t>
  </si>
  <si>
    <t>FV-348</t>
  </si>
  <si>
    <t>FV-349</t>
  </si>
  <si>
    <t>FV-350</t>
  </si>
  <si>
    <t>FV-351</t>
  </si>
  <si>
    <t>FV-352</t>
  </si>
  <si>
    <t>FV-353</t>
  </si>
  <si>
    <t>FV-354</t>
  </si>
  <si>
    <t>FV-355</t>
  </si>
  <si>
    <t>FV-356</t>
  </si>
  <si>
    <t>FV-357</t>
  </si>
  <si>
    <t>FV-358</t>
  </si>
  <si>
    <t>FV-359</t>
  </si>
  <si>
    <t>FV-360</t>
  </si>
  <si>
    <t>FV-361</t>
  </si>
  <si>
    <t>FV-362</t>
  </si>
  <si>
    <t>FV-363</t>
  </si>
  <si>
    <t>FV-364</t>
  </si>
  <si>
    <t>FV-365</t>
  </si>
  <si>
    <t>FV-366</t>
  </si>
  <si>
    <t>FV-367</t>
  </si>
  <si>
    <t>FV-368</t>
  </si>
  <si>
    <t>FV-369</t>
  </si>
  <si>
    <t>FV-370</t>
  </si>
  <si>
    <t>FV-371</t>
  </si>
  <si>
    <t>FV-372</t>
  </si>
  <si>
    <t>FV-373</t>
  </si>
  <si>
    <t>FV-374</t>
  </si>
  <si>
    <t>FV-375</t>
  </si>
  <si>
    <t>FV-376</t>
  </si>
  <si>
    <t>FV-377</t>
  </si>
  <si>
    <t>FV-378</t>
  </si>
  <si>
    <t>FV-379</t>
  </si>
  <si>
    <t>FV-380</t>
  </si>
  <si>
    <t>FV-381</t>
  </si>
  <si>
    <t>FV-382</t>
  </si>
  <si>
    <t>FV-383</t>
  </si>
  <si>
    <t>FV-1854</t>
  </si>
  <si>
    <t>FV-1855</t>
  </si>
  <si>
    <t>FV-1856</t>
  </si>
  <si>
    <t>FV-1857</t>
  </si>
  <si>
    <t>FV-1858</t>
  </si>
  <si>
    <t>FV-1859</t>
  </si>
  <si>
    <t>FV-1860</t>
  </si>
  <si>
    <t>FV-1861</t>
  </si>
  <si>
    <t>FV-1862</t>
  </si>
  <si>
    <t>FV-1863</t>
  </si>
  <si>
    <t>FV-1864</t>
  </si>
  <si>
    <t>FV-1865</t>
  </si>
  <si>
    <t>FV-1866</t>
  </si>
  <si>
    <t>FV-1867</t>
  </si>
  <si>
    <t>FV-1868</t>
  </si>
  <si>
    <t>FV-1869</t>
  </si>
  <si>
    <t>FV-1870</t>
  </si>
  <si>
    <t>FV-1871</t>
  </si>
  <si>
    <t>FV-1872</t>
  </si>
  <si>
    <t>FV-1873</t>
  </si>
  <si>
    <t>FV-1874</t>
  </si>
  <si>
    <t>FV-1875</t>
  </si>
  <si>
    <t>FV-1876</t>
  </si>
  <si>
    <t>FV-1877</t>
  </si>
  <si>
    <t>FV-1878</t>
  </si>
  <si>
    <t>FV-1879</t>
  </si>
  <si>
    <t>FV-1880</t>
  </si>
  <si>
    <t>FV-1881</t>
  </si>
  <si>
    <t>FV-1882</t>
  </si>
  <si>
    <t>FV-1883</t>
  </si>
  <si>
    <t>FV-1884</t>
  </si>
  <si>
    <t>FV-1885</t>
  </si>
  <si>
    <t>FV-1886</t>
  </si>
  <si>
    <t>FV-1887</t>
  </si>
  <si>
    <t>FV-1888</t>
  </si>
  <si>
    <t>FV-1889</t>
  </si>
  <si>
    <t>FV-1890</t>
  </si>
  <si>
    <t>FV-1891</t>
  </si>
  <si>
    <t>FV-1892</t>
  </si>
  <si>
    <t>FV-1893</t>
  </si>
  <si>
    <t>FV-1894</t>
  </si>
  <si>
    <t>FV-1895</t>
  </si>
  <si>
    <t>Semmihault Creek</t>
  </si>
  <si>
    <t>FV-5628</t>
  </si>
  <si>
    <t>FV-5629</t>
  </si>
  <si>
    <t>FV-5630</t>
  </si>
  <si>
    <t>FV-5631</t>
  </si>
  <si>
    <t>FV-5632</t>
  </si>
  <si>
    <t>FV-5633</t>
  </si>
  <si>
    <t>FV-5634</t>
  </si>
  <si>
    <t>FV-5635</t>
  </si>
  <si>
    <t>FV-5636</t>
  </si>
  <si>
    <t>FV-5637</t>
  </si>
  <si>
    <t>FV-5638</t>
  </si>
  <si>
    <t>FV-5639</t>
  </si>
  <si>
    <t>FV-5640</t>
  </si>
  <si>
    <t>FV-5641</t>
  </si>
  <si>
    <t>FV-5642</t>
  </si>
  <si>
    <t>FV-5643</t>
  </si>
  <si>
    <t>FV-5644</t>
  </si>
  <si>
    <t>FV-5645</t>
  </si>
  <si>
    <t>FV-5646</t>
  </si>
  <si>
    <t>FV-5647</t>
  </si>
  <si>
    <t>FV-5648</t>
  </si>
  <si>
    <t>FV-5649</t>
  </si>
  <si>
    <t>FV-5650</t>
  </si>
  <si>
    <t>FV-5651</t>
  </si>
  <si>
    <t>FV-5652</t>
  </si>
  <si>
    <t>FV-5653</t>
  </si>
  <si>
    <t>FV-5654</t>
  </si>
  <si>
    <t>FV-5655</t>
  </si>
  <si>
    <t>FV-5656</t>
  </si>
  <si>
    <t>FV-5657</t>
  </si>
  <si>
    <t>FV-5658</t>
  </si>
  <si>
    <t>FV-5659</t>
  </si>
  <si>
    <t>FV-5660</t>
  </si>
  <si>
    <t>FV-5661</t>
  </si>
  <si>
    <t>FV-5662</t>
  </si>
  <si>
    <t>FV-5663</t>
  </si>
  <si>
    <t>FV-5664</t>
  </si>
  <si>
    <t>FV-5665</t>
  </si>
  <si>
    <t>FV-5666</t>
  </si>
  <si>
    <t>FV-5667</t>
  </si>
  <si>
    <t>FV-5668</t>
  </si>
  <si>
    <t>FV-5669</t>
  </si>
  <si>
    <t>FV-5670</t>
  </si>
  <si>
    <t>FV-5671</t>
  </si>
  <si>
    <t>FV-5672</t>
  </si>
  <si>
    <t>FV-5673</t>
  </si>
  <si>
    <t>FV-5783</t>
  </si>
  <si>
    <t>FV-5784</t>
  </si>
  <si>
    <t>FV-5785</t>
  </si>
  <si>
    <t>FV-5786</t>
  </si>
  <si>
    <t>FV-5787</t>
  </si>
  <si>
    <t>FV-5788</t>
  </si>
  <si>
    <t>FV-5789</t>
  </si>
  <si>
    <t>FV-5790</t>
  </si>
  <si>
    <t>FV-5791</t>
  </si>
  <si>
    <t>Nevin Creek</t>
  </si>
  <si>
    <t>FV-7131</t>
  </si>
  <si>
    <t>FV-7132</t>
  </si>
  <si>
    <t>FV-7133</t>
  </si>
  <si>
    <t>FV-7134</t>
  </si>
  <si>
    <t>FV-7135</t>
  </si>
  <si>
    <t>FV-7136</t>
  </si>
  <si>
    <t>FV-7137</t>
  </si>
  <si>
    <t>FV-7138</t>
  </si>
  <si>
    <t>FV-7139</t>
  </si>
  <si>
    <t>FV-7140</t>
  </si>
  <si>
    <t>FV-7141</t>
  </si>
  <si>
    <t>FV-7142</t>
  </si>
  <si>
    <t>FV-7143</t>
  </si>
  <si>
    <t>FV-7144</t>
  </si>
  <si>
    <t>FV-7145</t>
  </si>
  <si>
    <t>FV-7146</t>
  </si>
  <si>
    <t>FV-7147</t>
  </si>
  <si>
    <t>FV-7148</t>
  </si>
  <si>
    <t>FV-7149</t>
  </si>
  <si>
    <t>FV-7150</t>
  </si>
  <si>
    <t>FV-7151</t>
  </si>
  <si>
    <t>FV-7152</t>
  </si>
  <si>
    <t>FV-7153</t>
  </si>
  <si>
    <t>FV-7154</t>
  </si>
  <si>
    <t>FV-7155</t>
  </si>
  <si>
    <t>FV-7156</t>
  </si>
  <si>
    <t>FV-7157</t>
  </si>
  <si>
    <t>FV-7158</t>
  </si>
  <si>
    <t>FV-7159</t>
  </si>
  <si>
    <t>Nelson Slough</t>
  </si>
  <si>
    <t>FV-5823</t>
  </si>
  <si>
    <t>FV-5824</t>
  </si>
  <si>
    <t>FV-5825</t>
  </si>
  <si>
    <t>FV-5826</t>
  </si>
  <si>
    <t>FV-5827</t>
  </si>
  <si>
    <t>FV-5828</t>
  </si>
  <si>
    <t>FV-5829</t>
  </si>
  <si>
    <t>FV-5830</t>
  </si>
  <si>
    <t>FV-5831</t>
  </si>
  <si>
    <t>FV-5832</t>
  </si>
  <si>
    <t>FV-5833</t>
  </si>
  <si>
    <t>FV-5834</t>
  </si>
  <si>
    <t>FV-5835</t>
  </si>
  <si>
    <t>FV-5836</t>
  </si>
  <si>
    <t>FV-5837</t>
  </si>
  <si>
    <t>FV-5838</t>
  </si>
  <si>
    <t>FV-5839</t>
  </si>
  <si>
    <t>FV-5840</t>
  </si>
  <si>
    <t>FV-5841</t>
  </si>
  <si>
    <t>FV-5842</t>
  </si>
  <si>
    <t>FV-5843</t>
  </si>
  <si>
    <t>FV-5844</t>
  </si>
  <si>
    <t>FV-5845</t>
  </si>
  <si>
    <t>FV-5846</t>
  </si>
  <si>
    <t>FV-5847</t>
  </si>
  <si>
    <t>FV-5848</t>
  </si>
  <si>
    <t>FV-5849</t>
  </si>
  <si>
    <t>FV-5850</t>
  </si>
  <si>
    <t>FV-5851</t>
  </si>
  <si>
    <t>FV-5852</t>
  </si>
  <si>
    <t>FV-5853</t>
  </si>
  <si>
    <t>FV-5854</t>
  </si>
  <si>
    <t>FV-5855</t>
  </si>
  <si>
    <t>FV-5856</t>
  </si>
  <si>
    <t>FV-5882</t>
  </si>
  <si>
    <t>FV-5883</t>
  </si>
  <si>
    <t>FV-5884</t>
  </si>
  <si>
    <t>FV-5885</t>
  </si>
  <si>
    <t>FV-5886</t>
  </si>
  <si>
    <t>FV-5887</t>
  </si>
  <si>
    <t>FV-5888</t>
  </si>
  <si>
    <t>FV-5889</t>
  </si>
  <si>
    <t>FV-5890</t>
  </si>
  <si>
    <t>FV-5891</t>
  </si>
  <si>
    <t>FV-5892</t>
  </si>
  <si>
    <t>FV-5893</t>
  </si>
  <si>
    <t>FV-5894</t>
  </si>
  <si>
    <t>FV-5895</t>
  </si>
  <si>
    <t>FV-5896</t>
  </si>
  <si>
    <t>FV-5897</t>
  </si>
  <si>
    <t>FV-5898</t>
  </si>
  <si>
    <t>FV-5899</t>
  </si>
  <si>
    <t>FV-5900</t>
  </si>
  <si>
    <t>FV-5901</t>
  </si>
  <si>
    <t>FV-5902</t>
  </si>
  <si>
    <t>FV-5903</t>
  </si>
  <si>
    <t>FV-5906</t>
  </si>
  <si>
    <t>FV-5907</t>
  </si>
  <si>
    <t>FV-5908</t>
  </si>
  <si>
    <t>FV-5909</t>
  </si>
  <si>
    <t>FV-5911</t>
  </si>
  <si>
    <t>FV-5912</t>
  </si>
  <si>
    <t>FV-5913</t>
  </si>
  <si>
    <t>FV-5914</t>
  </si>
  <si>
    <t>FV-5915</t>
  </si>
  <si>
    <t>FV-5916</t>
  </si>
  <si>
    <t>FV-5917</t>
  </si>
  <si>
    <t>FV-5918</t>
  </si>
  <si>
    <t>FV-5919</t>
  </si>
  <si>
    <t>FV-5920</t>
  </si>
  <si>
    <t>FV-5921</t>
  </si>
  <si>
    <t>FV-5922</t>
  </si>
  <si>
    <t>FV-5923</t>
  </si>
  <si>
    <t>FV-5924</t>
  </si>
  <si>
    <t>FV-5972</t>
  </si>
  <si>
    <t>FV-5990</t>
  </si>
  <si>
    <t>FV-6321</t>
  </si>
  <si>
    <t>FV-6322</t>
  </si>
  <si>
    <t>FV-6323</t>
  </si>
  <si>
    <t>FV-6324</t>
  </si>
  <si>
    <t>FV-6325</t>
  </si>
  <si>
    <t>FV-6326</t>
  </si>
  <si>
    <t>FV-6327</t>
  </si>
  <si>
    <t>FV-6328</t>
  </si>
  <si>
    <t>FV-6329</t>
  </si>
  <si>
    <t>FV-6330</t>
  </si>
  <si>
    <t>FV-6409</t>
  </si>
  <si>
    <t>FV-6410</t>
  </si>
  <si>
    <t>FV-6411</t>
  </si>
  <si>
    <t>FV-6412</t>
  </si>
  <si>
    <t>FV-6413</t>
  </si>
  <si>
    <t>FV-6414</t>
  </si>
  <si>
    <t>FV-6415</t>
  </si>
  <si>
    <t>FV-6416</t>
  </si>
  <si>
    <t>FV-6417</t>
  </si>
  <si>
    <t>FV-6418</t>
  </si>
  <si>
    <t>FV-6419</t>
  </si>
  <si>
    <t>FV-6420</t>
  </si>
  <si>
    <t>FV-6421</t>
  </si>
  <si>
    <t>FV-6422</t>
  </si>
  <si>
    <t>FV-6423</t>
  </si>
  <si>
    <t>FV-6424</t>
  </si>
  <si>
    <t>FV-6425</t>
  </si>
  <si>
    <t>FV-6426</t>
  </si>
  <si>
    <t>FV-6427</t>
  </si>
  <si>
    <t>FV-6428</t>
  </si>
  <si>
    <t>FV-6429</t>
  </si>
  <si>
    <t>FV-6430</t>
  </si>
  <si>
    <t>FV-6431</t>
  </si>
  <si>
    <t>FV-6432</t>
  </si>
  <si>
    <t>FV-6433</t>
  </si>
  <si>
    <t>FV-6434</t>
  </si>
  <si>
    <t>FV-6435</t>
  </si>
  <si>
    <t>FV-6436</t>
  </si>
  <si>
    <t>FV-6437</t>
  </si>
  <si>
    <t>FV-6438</t>
  </si>
  <si>
    <t>FV-6439</t>
  </si>
  <si>
    <t>FV-6440</t>
  </si>
  <si>
    <t>FV-6441</t>
  </si>
  <si>
    <t>FV-6442</t>
  </si>
  <si>
    <t>FV-6443</t>
  </si>
  <si>
    <t>FV-6444</t>
  </si>
  <si>
    <t>FV-6445</t>
  </si>
  <si>
    <t>FV-6446</t>
  </si>
  <si>
    <t>FV-6447</t>
  </si>
  <si>
    <t>FV-6448</t>
  </si>
  <si>
    <t>FV-6449</t>
  </si>
  <si>
    <t>FV-6450</t>
  </si>
  <si>
    <t>FV-6451</t>
  </si>
  <si>
    <t>FV-6452</t>
  </si>
  <si>
    <t>FV-6453</t>
  </si>
  <si>
    <t>FV-6454</t>
  </si>
  <si>
    <t>FV-6455</t>
  </si>
  <si>
    <t>FV-6456</t>
  </si>
  <si>
    <t>FV-6457</t>
  </si>
  <si>
    <t>FV-6458</t>
  </si>
  <si>
    <t>FV-6459</t>
  </si>
  <si>
    <t>FV-6460</t>
  </si>
  <si>
    <t>FV-6461</t>
  </si>
  <si>
    <t>FV-6462</t>
  </si>
  <si>
    <t>FV-6463</t>
  </si>
  <si>
    <t>FV-6464</t>
  </si>
  <si>
    <t>FV-6465</t>
  </si>
  <si>
    <t>FV-6466</t>
  </si>
  <si>
    <t>FV-6467</t>
  </si>
  <si>
    <t>FV-6468</t>
  </si>
  <si>
    <t>FV-6469</t>
  </si>
  <si>
    <t>FV-6470</t>
  </si>
  <si>
    <t>Miller Slough</t>
  </si>
  <si>
    <t>FV-895</t>
  </si>
  <si>
    <t>FV-896</t>
  </si>
  <si>
    <t>FV-897</t>
  </si>
  <si>
    <t>FV-898</t>
  </si>
  <si>
    <t>FV-899</t>
  </si>
  <si>
    <t>FV-900</t>
  </si>
  <si>
    <t>FV-901</t>
  </si>
  <si>
    <t>FV-902</t>
  </si>
  <si>
    <t>FV-903</t>
  </si>
  <si>
    <t>FV-904</t>
  </si>
  <si>
    <t>FV-905</t>
  </si>
  <si>
    <t>FV-906</t>
  </si>
  <si>
    <t>FV-907</t>
  </si>
  <si>
    <t>FV-908</t>
  </si>
  <si>
    <t>FV-909</t>
  </si>
  <si>
    <t>FV-910</t>
  </si>
  <si>
    <t>FV-911</t>
  </si>
  <si>
    <t>FV-912</t>
  </si>
  <si>
    <t>FV-996</t>
  </si>
  <si>
    <t>FV-997</t>
  </si>
  <si>
    <t>FV-998</t>
  </si>
  <si>
    <t>FV-999</t>
  </si>
  <si>
    <t>FV-1000</t>
  </si>
  <si>
    <t>FV-1001</t>
  </si>
  <si>
    <t>FV-1002</t>
  </si>
  <si>
    <t>FV-1003</t>
  </si>
  <si>
    <t>FV-1011</t>
  </si>
  <si>
    <t>FV-1012</t>
  </si>
  <si>
    <t>FV-1013</t>
  </si>
  <si>
    <t>FV-1014</t>
  </si>
  <si>
    <t>FV-1015</t>
  </si>
  <si>
    <t>FV-1016</t>
  </si>
  <si>
    <t>FV-1017</t>
  </si>
  <si>
    <t>FV-1018</t>
  </si>
  <si>
    <t>FV-1019</t>
  </si>
  <si>
    <t>FV-1020</t>
  </si>
  <si>
    <t>FV-1021</t>
  </si>
  <si>
    <t>FV-1022</t>
  </si>
  <si>
    <t>FV-1023</t>
  </si>
  <si>
    <t>FV-1024</t>
  </si>
  <si>
    <t>FV-1025</t>
  </si>
  <si>
    <t>FV-1026</t>
  </si>
  <si>
    <t>FV-1027</t>
  </si>
  <si>
    <t>FV-1028</t>
  </si>
  <si>
    <t>FV-1029</t>
  </si>
  <si>
    <t>FV-1030</t>
  </si>
  <si>
    <t>FV-1031</t>
  </si>
  <si>
    <t>FV-1032</t>
  </si>
  <si>
    <t>FV-1033</t>
  </si>
  <si>
    <t>FV-1034</t>
  </si>
  <si>
    <t>FV-1193</t>
  </si>
  <si>
    <t>FV-1194</t>
  </si>
  <si>
    <t>FV-1195</t>
  </si>
  <si>
    <t>FV-1196</t>
  </si>
  <si>
    <t>FV-1197</t>
  </si>
  <si>
    <t>FV-1198</t>
  </si>
  <si>
    <t>FV-1199</t>
  </si>
  <si>
    <t>FV-1200</t>
  </si>
  <si>
    <t>FV-1201</t>
  </si>
  <si>
    <t>FV-1202</t>
  </si>
  <si>
    <t>FV-1203</t>
  </si>
  <si>
    <t>FV-1204</t>
  </si>
  <si>
    <t>FV-1205</t>
  </si>
  <si>
    <t>FV-1206</t>
  </si>
  <si>
    <t>FV-1207</t>
  </si>
  <si>
    <t>FV-1208</t>
  </si>
  <si>
    <t>FV-1209</t>
  </si>
  <si>
    <t>FV-1210</t>
  </si>
  <si>
    <t>FV-1211</t>
  </si>
  <si>
    <t>FV-1212</t>
  </si>
  <si>
    <t>FV-1213</t>
  </si>
  <si>
    <t>FV-1214</t>
  </si>
  <si>
    <t>FV-1215</t>
  </si>
  <si>
    <t>McGillivray Slough</t>
  </si>
  <si>
    <t>FV-825</t>
  </si>
  <si>
    <t>FV-826</t>
  </si>
  <si>
    <t>FV-827</t>
  </si>
  <si>
    <t>FV-828</t>
  </si>
  <si>
    <t>FV-829</t>
  </si>
  <si>
    <t>FV-830</t>
  </si>
  <si>
    <t>FV-831</t>
  </si>
  <si>
    <t>FV-832</t>
  </si>
  <si>
    <t>FV-833</t>
  </si>
  <si>
    <t>FV-834</t>
  </si>
  <si>
    <t>FV-835</t>
  </si>
  <si>
    <t>FV-836</t>
  </si>
  <si>
    <t>FV-837</t>
  </si>
  <si>
    <t>FV-838</t>
  </si>
  <si>
    <t>FV-839</t>
  </si>
  <si>
    <t>FV-840</t>
  </si>
  <si>
    <t>FV-841</t>
  </si>
  <si>
    <t>FV-842</t>
  </si>
  <si>
    <t>FV-843</t>
  </si>
  <si>
    <t>FV-844</t>
  </si>
  <si>
    <t>FV-845</t>
  </si>
  <si>
    <t>FV-846</t>
  </si>
  <si>
    <t>FV-847</t>
  </si>
  <si>
    <t>FV-848</t>
  </si>
  <si>
    <t>FV-849</t>
  </si>
  <si>
    <t>FV-850</t>
  </si>
  <si>
    <t>FV-851</t>
  </si>
  <si>
    <t>FV-852</t>
  </si>
  <si>
    <t>FV-853</t>
  </si>
  <si>
    <t>FV-854</t>
  </si>
  <si>
    <t>FV-855</t>
  </si>
  <si>
    <t>FV-856</t>
  </si>
  <si>
    <t>FV-857</t>
  </si>
  <si>
    <t>FV-858</t>
  </si>
  <si>
    <t>FV-859</t>
  </si>
  <si>
    <t>FV-860</t>
  </si>
  <si>
    <t>FV-861</t>
  </si>
  <si>
    <t>FV-862</t>
  </si>
  <si>
    <t>FV-863</t>
  </si>
  <si>
    <t>FV-864</t>
  </si>
  <si>
    <t>FV-865</t>
  </si>
  <si>
    <t>FV-866</t>
  </si>
  <si>
    <t>FV-867</t>
  </si>
  <si>
    <t>FV-868</t>
  </si>
  <si>
    <t>FV-869</t>
  </si>
  <si>
    <t>FV-870</t>
  </si>
  <si>
    <t>FV-871</t>
  </si>
  <si>
    <t>FV-872</t>
  </si>
  <si>
    <t>FV-873</t>
  </si>
  <si>
    <t>FV-874</t>
  </si>
  <si>
    <t>FV-875</t>
  </si>
  <si>
    <t>FV-876</t>
  </si>
  <si>
    <t>FV-877</t>
  </si>
  <si>
    <t>FV-878</t>
  </si>
  <si>
    <t>FV-879</t>
  </si>
  <si>
    <t>FV-880</t>
  </si>
  <si>
    <t>FV-881</t>
  </si>
  <si>
    <t>FV-882</t>
  </si>
  <si>
    <t>FV-883</t>
  </si>
  <si>
    <t>FV-884</t>
  </si>
  <si>
    <t>FV-885</t>
  </si>
  <si>
    <t>FV-886</t>
  </si>
  <si>
    <t>FV-887</t>
  </si>
  <si>
    <t>FV-888</t>
  </si>
  <si>
    <t>FV-889</t>
  </si>
  <si>
    <t>FV-890</t>
  </si>
  <si>
    <t>FV-891</t>
  </si>
  <si>
    <t>FV-892</t>
  </si>
  <si>
    <t>FV-893</t>
  </si>
  <si>
    <t>FV-894</t>
  </si>
  <si>
    <t>FV-913</t>
  </si>
  <si>
    <t>FV-914</t>
  </si>
  <si>
    <t>FV-915</t>
  </si>
  <si>
    <t>FV-916</t>
  </si>
  <si>
    <t>FV-917</t>
  </si>
  <si>
    <t>FV-918</t>
  </si>
  <si>
    <t>FV-919</t>
  </si>
  <si>
    <t>FV-920</t>
  </si>
  <si>
    <t>FV-921</t>
  </si>
  <si>
    <t>FV-922</t>
  </si>
  <si>
    <t>FV-923</t>
  </si>
  <si>
    <t>FV-924</t>
  </si>
  <si>
    <t>FV-925</t>
  </si>
  <si>
    <t>FV-926</t>
  </si>
  <si>
    <t>FV-927</t>
  </si>
  <si>
    <t>FV-928</t>
  </si>
  <si>
    <t>FV-929</t>
  </si>
  <si>
    <t>FV-930</t>
  </si>
  <si>
    <t>FV-931</t>
  </si>
  <si>
    <t>FV-932</t>
  </si>
  <si>
    <t>FV-933</t>
  </si>
  <si>
    <t>FV-934</t>
  </si>
  <si>
    <t>FV-935</t>
  </si>
  <si>
    <t>FV-936</t>
  </si>
  <si>
    <t>FV-937</t>
  </si>
  <si>
    <t>FV-938</t>
  </si>
  <si>
    <t>FV-939</t>
  </si>
  <si>
    <t>FV-940</t>
  </si>
  <si>
    <t>FV-941</t>
  </si>
  <si>
    <t>FV-942</t>
  </si>
  <si>
    <t>FV-943</t>
  </si>
  <si>
    <t>FV-944</t>
  </si>
  <si>
    <t>FV-945</t>
  </si>
  <si>
    <t>FV-946</t>
  </si>
  <si>
    <t>FV-947</t>
  </si>
  <si>
    <t>FV-948</t>
  </si>
  <si>
    <t>FV-949</t>
  </si>
  <si>
    <t>FV-950</t>
  </si>
  <si>
    <t>FV-951</t>
  </si>
  <si>
    <t>FV-952</t>
  </si>
  <si>
    <t>FV-953</t>
  </si>
  <si>
    <t>FV-954</t>
  </si>
  <si>
    <t>FV-1983</t>
  </si>
  <si>
    <t>FV-1984</t>
  </si>
  <si>
    <t>FV-1985</t>
  </si>
  <si>
    <t>FV-1986</t>
  </si>
  <si>
    <t>FV-1987</t>
  </si>
  <si>
    <t>FV-1988</t>
  </si>
  <si>
    <t>FV-1989</t>
  </si>
  <si>
    <t>FV-1990</t>
  </si>
  <si>
    <t>FV-1991</t>
  </si>
  <si>
    <t>Marblehill Creek</t>
  </si>
  <si>
    <t>FV-6480</t>
  </si>
  <si>
    <t>FV-6481</t>
  </si>
  <si>
    <t>FV-6482</t>
  </si>
  <si>
    <t>FV-6483</t>
  </si>
  <si>
    <t>FV-6484</t>
  </si>
  <si>
    <t>FV-6485</t>
  </si>
  <si>
    <t>FV-6486</t>
  </si>
  <si>
    <t>FV-6487</t>
  </si>
  <si>
    <t>FV-6488</t>
  </si>
  <si>
    <t>FV-6489</t>
  </si>
  <si>
    <t>FV-6490</t>
  </si>
  <si>
    <t>FV-6491</t>
  </si>
  <si>
    <t>FV-6492</t>
  </si>
  <si>
    <t>FV-6493</t>
  </si>
  <si>
    <t>FV-6494</t>
  </si>
  <si>
    <t>FV-6495</t>
  </si>
  <si>
    <t>FV-6496</t>
  </si>
  <si>
    <t>FV-6497</t>
  </si>
  <si>
    <t>FV-6498</t>
  </si>
  <si>
    <t>FV-6499</t>
  </si>
  <si>
    <t>FV-6500</t>
  </si>
  <si>
    <t>FV-6501</t>
  </si>
  <si>
    <t>FV-6502</t>
  </si>
  <si>
    <t>FV-6503</t>
  </si>
  <si>
    <t>FV-6504</t>
  </si>
  <si>
    <t>FV-6505</t>
  </si>
  <si>
    <t>FV-6506</t>
  </si>
  <si>
    <t>FV-6507</t>
  </si>
  <si>
    <t>FV-6508</t>
  </si>
  <si>
    <t>FV-6509</t>
  </si>
  <si>
    <t>FV-6510</t>
  </si>
  <si>
    <t>FV-6511</t>
  </si>
  <si>
    <t>FV-6512</t>
  </si>
  <si>
    <t>FV-6513</t>
  </si>
  <si>
    <t>FV-6514</t>
  </si>
  <si>
    <t>FV-6515</t>
  </si>
  <si>
    <t>FV-6516</t>
  </si>
  <si>
    <t>FV-6517</t>
  </si>
  <si>
    <t>FV-6518</t>
  </si>
  <si>
    <t>FV-6519</t>
  </si>
  <si>
    <t>FV-6520</t>
  </si>
  <si>
    <t>FV-6521</t>
  </si>
  <si>
    <t>FV-6522</t>
  </si>
  <si>
    <t>FV-6523</t>
  </si>
  <si>
    <t>FV-6524</t>
  </si>
  <si>
    <t>FV-6525</t>
  </si>
  <si>
    <t>FV-6526</t>
  </si>
  <si>
    <t>FV-6527</t>
  </si>
  <si>
    <t>FV-6528</t>
  </si>
  <si>
    <t>FV-6529</t>
  </si>
  <si>
    <t>FV-6530</t>
  </si>
  <si>
    <t>FV-6531</t>
  </si>
  <si>
    <t>FV-6532</t>
  </si>
  <si>
    <t>FV-6533</t>
  </si>
  <si>
    <t>FV-6534</t>
  </si>
  <si>
    <t>FV-6535</t>
  </si>
  <si>
    <t>FV-6536</t>
  </si>
  <si>
    <t>FV-6537</t>
  </si>
  <si>
    <t>FV-6538</t>
  </si>
  <si>
    <t>FV-6539</t>
  </si>
  <si>
    <t>FV-6540</t>
  </si>
  <si>
    <t>FV-6541</t>
  </si>
  <si>
    <t>FV-6542</t>
  </si>
  <si>
    <t>FV-6543</t>
  </si>
  <si>
    <t>FV-6544</t>
  </si>
  <si>
    <t>FV-6545</t>
  </si>
  <si>
    <t>FV-6546</t>
  </si>
  <si>
    <t>FV-6547</t>
  </si>
  <si>
    <t>FV-6548</t>
  </si>
  <si>
    <t>FV-6549</t>
  </si>
  <si>
    <t>Luckakuck Creek</t>
  </si>
  <si>
    <t>FV-5556</t>
  </si>
  <si>
    <t>FV-5557</t>
  </si>
  <si>
    <t>FV-5558</t>
  </si>
  <si>
    <t>Little Chilliwack River</t>
  </si>
  <si>
    <t>FV-5710</t>
  </si>
  <si>
    <t>FV-5711</t>
  </si>
  <si>
    <t>FV-5712</t>
  </si>
  <si>
    <t>FV-5713</t>
  </si>
  <si>
    <t>FV-5714</t>
  </si>
  <si>
    <t>FV-5715</t>
  </si>
  <si>
    <t>FV-5716</t>
  </si>
  <si>
    <t>FV-5717</t>
  </si>
  <si>
    <t>FV-5718</t>
  </si>
  <si>
    <t>FV-5719</t>
  </si>
  <si>
    <t>Lewis Slough</t>
  </si>
  <si>
    <t>FV-1456</t>
  </si>
  <si>
    <t>FV-1457</t>
  </si>
  <si>
    <t>FV-1458</t>
  </si>
  <si>
    <t>FV-1459</t>
  </si>
  <si>
    <t>FV-1460</t>
  </si>
  <si>
    <t>FV-1461</t>
  </si>
  <si>
    <t>FV-1462</t>
  </si>
  <si>
    <t>FV-1463</t>
  </si>
  <si>
    <t>FV-1464</t>
  </si>
  <si>
    <t>FV-1465</t>
  </si>
  <si>
    <t>FV-1466</t>
  </si>
  <si>
    <t>FV-1467</t>
  </si>
  <si>
    <t>FV-1468</t>
  </si>
  <si>
    <t>FV-1469</t>
  </si>
  <si>
    <t>FV-1470</t>
  </si>
  <si>
    <t>FV-1471</t>
  </si>
  <si>
    <t>FV-1472</t>
  </si>
  <si>
    <t>FV-1473</t>
  </si>
  <si>
    <t>FV-1474</t>
  </si>
  <si>
    <t>FV-1475</t>
  </si>
  <si>
    <t>FV-1476</t>
  </si>
  <si>
    <t>FV-1477</t>
  </si>
  <si>
    <t>FV-1478</t>
  </si>
  <si>
    <t>FV-1479</t>
  </si>
  <si>
    <t>FV-1480</t>
  </si>
  <si>
    <t>FV-1481</t>
  </si>
  <si>
    <t>FV-1482</t>
  </si>
  <si>
    <t>FV-1483</t>
  </si>
  <si>
    <t>FV-1484</t>
  </si>
  <si>
    <t>FV-1485</t>
  </si>
  <si>
    <t>FV-1486</t>
  </si>
  <si>
    <t>FV-1487</t>
  </si>
  <si>
    <t>FV-1488</t>
  </si>
  <si>
    <t>FV-1489</t>
  </si>
  <si>
    <t>FV-1656</t>
  </si>
  <si>
    <t>FV-1657</t>
  </si>
  <si>
    <t>FV-1658</t>
  </si>
  <si>
    <t>FV-1659</t>
  </si>
  <si>
    <t>FV-1660</t>
  </si>
  <si>
    <t>FV-1661</t>
  </si>
  <si>
    <t>FV-1662</t>
  </si>
  <si>
    <t>FV-1663</t>
  </si>
  <si>
    <t>FV-1664</t>
  </si>
  <si>
    <t>FV-1665</t>
  </si>
  <si>
    <t>FV-1666</t>
  </si>
  <si>
    <t>FV-1667</t>
  </si>
  <si>
    <t>FV-1668</t>
  </si>
  <si>
    <t>FV-1669</t>
  </si>
  <si>
    <t>FV-1670</t>
  </si>
  <si>
    <t>FV-1671</t>
  </si>
  <si>
    <t>FV-1672</t>
  </si>
  <si>
    <t>FV-1673</t>
  </si>
  <si>
    <t>FV-1688</t>
  </si>
  <si>
    <t>FV-1689</t>
  </si>
  <si>
    <t>FV-1690</t>
  </si>
  <si>
    <t>FV-1691</t>
  </si>
  <si>
    <t>FV-1692</t>
  </si>
  <si>
    <t>FV-1693</t>
  </si>
  <si>
    <t>FV-1694</t>
  </si>
  <si>
    <t>FV-1695</t>
  </si>
  <si>
    <t>FV-1696</t>
  </si>
  <si>
    <t>FV-1697</t>
  </si>
  <si>
    <t>FV-1698</t>
  </si>
  <si>
    <t>FV-1699</t>
  </si>
  <si>
    <t>FV-1700</t>
  </si>
  <si>
    <t>FV-1701</t>
  </si>
  <si>
    <t>FV-1702</t>
  </si>
  <si>
    <t>FV-1703</t>
  </si>
  <si>
    <t>FV-1704</t>
  </si>
  <si>
    <t>FV-1705</t>
  </si>
  <si>
    <t>FV-1706</t>
  </si>
  <si>
    <t>FV-1707</t>
  </si>
  <si>
    <t>FV-1708</t>
  </si>
  <si>
    <t>FV-1709</t>
  </si>
  <si>
    <t>FV-1710</t>
  </si>
  <si>
    <t>FV-1711</t>
  </si>
  <si>
    <t>FV-1712</t>
  </si>
  <si>
    <t>FV-1713</t>
  </si>
  <si>
    <t>FV-1714</t>
  </si>
  <si>
    <t>FV-1715</t>
  </si>
  <si>
    <t>FV-1716</t>
  </si>
  <si>
    <t>FV-1717</t>
  </si>
  <si>
    <t>FV-1718</t>
  </si>
  <si>
    <t>FV-1719</t>
  </si>
  <si>
    <t>FV-1720</t>
  </si>
  <si>
    <t>FV-1721</t>
  </si>
  <si>
    <t>FV-1722</t>
  </si>
  <si>
    <t>FV-1723</t>
  </si>
  <si>
    <t>FV-1724</t>
  </si>
  <si>
    <t>FV-1725</t>
  </si>
  <si>
    <t>FV-1726</t>
  </si>
  <si>
    <t>FV-1727</t>
  </si>
  <si>
    <t>FV-1728</t>
  </si>
  <si>
    <t>FV-1729</t>
  </si>
  <si>
    <t>FV-1730</t>
  </si>
  <si>
    <t>FV-1731</t>
  </si>
  <si>
    <t>FV-1732</t>
  </si>
  <si>
    <t>FV-1832</t>
  </si>
  <si>
    <t>FV-1833</t>
  </si>
  <si>
    <t>FV-1834</t>
  </si>
  <si>
    <t>Hope Slough</t>
  </si>
  <si>
    <t>FV-3584</t>
  </si>
  <si>
    <t>FV-3585</t>
  </si>
  <si>
    <t>FV-3586</t>
  </si>
  <si>
    <t>FV-3696</t>
  </si>
  <si>
    <t>FV-3697</t>
  </si>
  <si>
    <t>FV-3698</t>
  </si>
  <si>
    <t>FV-3699</t>
  </si>
  <si>
    <t>FV-3700</t>
  </si>
  <si>
    <t>FV-3701</t>
  </si>
  <si>
    <t>FV-3702</t>
  </si>
  <si>
    <t>FV-3703</t>
  </si>
  <si>
    <t>FV-3704</t>
  </si>
  <si>
    <t>FV-3705</t>
  </si>
  <si>
    <t>FV-3706</t>
  </si>
  <si>
    <t>FV-3707</t>
  </si>
  <si>
    <t>FV-3708</t>
  </si>
  <si>
    <t>FV-3709</t>
  </si>
  <si>
    <t>FV-3710</t>
  </si>
  <si>
    <t>FV-3711</t>
  </si>
  <si>
    <t>FV-3712</t>
  </si>
  <si>
    <t>FV-3713</t>
  </si>
  <si>
    <t>FV-3714</t>
  </si>
  <si>
    <t>FV-3715</t>
  </si>
  <si>
    <t>FV-3716</t>
  </si>
  <si>
    <t>FV-3717</t>
  </si>
  <si>
    <t>FV-3718</t>
  </si>
  <si>
    <t>FV-3719</t>
  </si>
  <si>
    <t>FV-3720</t>
  </si>
  <si>
    <t>FV-3721</t>
  </si>
  <si>
    <t>FV-3722</t>
  </si>
  <si>
    <t>FV-3723</t>
  </si>
  <si>
    <t>FV-3724</t>
  </si>
  <si>
    <t>FV-3725</t>
  </si>
  <si>
    <t>FV-3726</t>
  </si>
  <si>
    <t>FV-3727</t>
  </si>
  <si>
    <t>FV-3728</t>
  </si>
  <si>
    <t>FV-3729</t>
  </si>
  <si>
    <t>FV-3730</t>
  </si>
  <si>
    <t>FV-3731</t>
  </si>
  <si>
    <t>FV-3732</t>
  </si>
  <si>
    <t>FV-3733</t>
  </si>
  <si>
    <t>FV-3734</t>
  </si>
  <si>
    <t>FV-3735</t>
  </si>
  <si>
    <t>FV-3736</t>
  </si>
  <si>
    <t>FV-3737</t>
  </si>
  <si>
    <t>FV-3738</t>
  </si>
  <si>
    <t>FV-3739</t>
  </si>
  <si>
    <t>FV-3740</t>
  </si>
  <si>
    <t>FV-3741</t>
  </si>
  <si>
    <t>FV-3742</t>
  </si>
  <si>
    <t>FV-3743</t>
  </si>
  <si>
    <t>FV-3744</t>
  </si>
  <si>
    <t>FV-3745</t>
  </si>
  <si>
    <t>FV-3746</t>
  </si>
  <si>
    <t>FV-3747</t>
  </si>
  <si>
    <t>FV-3748</t>
  </si>
  <si>
    <t>FV-3749</t>
  </si>
  <si>
    <t>FV-3750</t>
  </si>
  <si>
    <t>FV-3751</t>
  </si>
  <si>
    <t>FV-3752</t>
  </si>
  <si>
    <t>FV-3753</t>
  </si>
  <si>
    <t>FV-3754</t>
  </si>
  <si>
    <t>FV-3755</t>
  </si>
  <si>
    <t>FV-3756</t>
  </si>
  <si>
    <t>FV-3757</t>
  </si>
  <si>
    <t>FV-3758</t>
  </si>
  <si>
    <t>FV-3759</t>
  </si>
  <si>
    <t>FV-3760</t>
  </si>
  <si>
    <t>FV-3761</t>
  </si>
  <si>
    <t>FV-3762</t>
  </si>
  <si>
    <t>FV-3763</t>
  </si>
  <si>
    <t>FV-3764</t>
  </si>
  <si>
    <t>FV-3765</t>
  </si>
  <si>
    <t>FV-3766</t>
  </si>
  <si>
    <t>FV-3767</t>
  </si>
  <si>
    <t>FV-3768</t>
  </si>
  <si>
    <t>FV-3769</t>
  </si>
  <si>
    <t>FV-3770</t>
  </si>
  <si>
    <t>FV-3771</t>
  </si>
  <si>
    <t>FV-3772</t>
  </si>
  <si>
    <t>FV-3773</t>
  </si>
  <si>
    <t>FV-3774</t>
  </si>
  <si>
    <t>FV-3775</t>
  </si>
  <si>
    <t>FV-3776</t>
  </si>
  <si>
    <t>FV-3777</t>
  </si>
  <si>
    <t>FV-3778</t>
  </si>
  <si>
    <t>FV-3779</t>
  </si>
  <si>
    <t>FV-3780</t>
  </si>
  <si>
    <t>FV-3781</t>
  </si>
  <si>
    <t>FV-3782</t>
  </si>
  <si>
    <t>FV-3783</t>
  </si>
  <si>
    <t>FV-3784</t>
  </si>
  <si>
    <t>FV-3785</t>
  </si>
  <si>
    <t>FV-3786</t>
  </si>
  <si>
    <t>FV-3787</t>
  </si>
  <si>
    <t>FV-3788</t>
  </si>
  <si>
    <t>FV-3789</t>
  </si>
  <si>
    <t>FV-3790</t>
  </si>
  <si>
    <t>FV-3791</t>
  </si>
  <si>
    <t>FV-3792</t>
  </si>
  <si>
    <t>FV-3793</t>
  </si>
  <si>
    <t>FV-3794</t>
  </si>
  <si>
    <t>FV-3795</t>
  </si>
  <si>
    <t>FV-3796</t>
  </si>
  <si>
    <t>FV-3797</t>
  </si>
  <si>
    <t>FV-3798</t>
  </si>
  <si>
    <t>FV-3799</t>
  </si>
  <si>
    <t>FV-3800</t>
  </si>
  <si>
    <t>FV-3801</t>
  </si>
  <si>
    <t>FV-3802</t>
  </si>
  <si>
    <t>FV-3803</t>
  </si>
  <si>
    <t>FV-3804</t>
  </si>
  <si>
    <t>FV-3805</t>
  </si>
  <si>
    <t>FV-3806</t>
  </si>
  <si>
    <t>FV-3807</t>
  </si>
  <si>
    <t>FV-3808</t>
  </si>
  <si>
    <t>FV-3809</t>
  </si>
  <si>
    <t>FV-3810</t>
  </si>
  <si>
    <t>FV-3811</t>
  </si>
  <si>
    <t>FV-3812</t>
  </si>
  <si>
    <t>FV-3813</t>
  </si>
  <si>
    <t>FV-3814</t>
  </si>
  <si>
    <t>FV-3815</t>
  </si>
  <si>
    <t>FV-3816</t>
  </si>
  <si>
    <t>FV-3817</t>
  </si>
  <si>
    <t>FV-3818</t>
  </si>
  <si>
    <t>FV-3819</t>
  </si>
  <si>
    <t>FV-3820</t>
  </si>
  <si>
    <t>FV-3821</t>
  </si>
  <si>
    <t>FV-3822</t>
  </si>
  <si>
    <t>FV-3823</t>
  </si>
  <si>
    <t>FV-3824</t>
  </si>
  <si>
    <t>FV-3825</t>
  </si>
  <si>
    <t>FV-3826</t>
  </si>
  <si>
    <t>FV-3827</t>
  </si>
  <si>
    <t>FV-3828</t>
  </si>
  <si>
    <t>FV-3829</t>
  </si>
  <si>
    <t>FV-3830</t>
  </si>
  <si>
    <t>FV-3831</t>
  </si>
  <si>
    <t>FV-3832</t>
  </si>
  <si>
    <t>FV-3833</t>
  </si>
  <si>
    <t>FV-3834</t>
  </si>
  <si>
    <t>FV-3835</t>
  </si>
  <si>
    <t>FV-3836</t>
  </si>
  <si>
    <t>FV-3837</t>
  </si>
  <si>
    <t>FV-3838</t>
  </si>
  <si>
    <t>FV-4004</t>
  </si>
  <si>
    <t>FV-4005</t>
  </si>
  <si>
    <t>FV-4006</t>
  </si>
  <si>
    <t>FV-4007</t>
  </si>
  <si>
    <t>FV-4008</t>
  </si>
  <si>
    <t>FV-4009</t>
  </si>
  <si>
    <t>FV-4010</t>
  </si>
  <si>
    <t>FV-4011</t>
  </si>
  <si>
    <t>FV-4012</t>
  </si>
  <si>
    <t>FV-4013</t>
  </si>
  <si>
    <t>FV-4014</t>
  </si>
  <si>
    <t>FV-4015</t>
  </si>
  <si>
    <t>FV-4016</t>
  </si>
  <si>
    <t>FV-4017</t>
  </si>
  <si>
    <t>FV-4018</t>
  </si>
  <si>
    <t>FV-4019</t>
  </si>
  <si>
    <t>FV-4020</t>
  </si>
  <si>
    <t>FV-4021</t>
  </si>
  <si>
    <t>FV-4022</t>
  </si>
  <si>
    <t>FV-4023</t>
  </si>
  <si>
    <t>FV-4024</t>
  </si>
  <si>
    <t>FV-4025</t>
  </si>
  <si>
    <t>FV-4026</t>
  </si>
  <si>
    <t>FV-4027</t>
  </si>
  <si>
    <t>FV-4028</t>
  </si>
  <si>
    <t>FV-4029</t>
  </si>
  <si>
    <t>FV-4030</t>
  </si>
  <si>
    <t>FV-4031</t>
  </si>
  <si>
    <t>FV-4032</t>
  </si>
  <si>
    <t>FV-4033</t>
  </si>
  <si>
    <t>FV-4034</t>
  </si>
  <si>
    <t>FV-4035</t>
  </si>
  <si>
    <t>FV-4036</t>
  </si>
  <si>
    <t>FV-4037</t>
  </si>
  <si>
    <t>FV-4038</t>
  </si>
  <si>
    <t>FV-4039</t>
  </si>
  <si>
    <t>FV-4040</t>
  </si>
  <si>
    <t>FV-4041</t>
  </si>
  <si>
    <t>FV-4042</t>
  </si>
  <si>
    <t>FV-4043</t>
  </si>
  <si>
    <t>FV-4044</t>
  </si>
  <si>
    <t>FV-4045</t>
  </si>
  <si>
    <t>FV-4046</t>
  </si>
  <si>
    <t>FV-4047</t>
  </si>
  <si>
    <t>FV-4048</t>
  </si>
  <si>
    <t>FV-4049</t>
  </si>
  <si>
    <t>FV-4050</t>
  </si>
  <si>
    <t>FV-4051</t>
  </si>
  <si>
    <t>FV-4052</t>
  </si>
  <si>
    <t>FV-4053</t>
  </si>
  <si>
    <t>FV-4054</t>
  </si>
  <si>
    <t>FV-4055</t>
  </si>
  <si>
    <t>FV-4056</t>
  </si>
  <si>
    <t>FV-4057</t>
  </si>
  <si>
    <t>FV-4058</t>
  </si>
  <si>
    <t>FV-4059</t>
  </si>
  <si>
    <t>FV-4060</t>
  </si>
  <si>
    <t>FV-4061</t>
  </si>
  <si>
    <t>FV-4062</t>
  </si>
  <si>
    <t>FV-4063</t>
  </si>
  <si>
    <t>FV-4064</t>
  </si>
  <si>
    <t>FV-4065</t>
  </si>
  <si>
    <t>FV-4066</t>
  </si>
  <si>
    <t>FV-4067</t>
  </si>
  <si>
    <t>FV-4068</t>
  </si>
  <si>
    <t>FV-4069</t>
  </si>
  <si>
    <t>FV-4070</t>
  </si>
  <si>
    <t>FV-4071</t>
  </si>
  <si>
    <t>FV-4072</t>
  </si>
  <si>
    <t>FV-4073</t>
  </si>
  <si>
    <t>FV-4074</t>
  </si>
  <si>
    <t>FV-4075</t>
  </si>
  <si>
    <t>FV-4076</t>
  </si>
  <si>
    <t>FV-4077</t>
  </si>
  <si>
    <t>FV-5971</t>
  </si>
  <si>
    <t>FV-7089</t>
  </si>
  <si>
    <t>FV-7090</t>
  </si>
  <si>
    <t>FV-7091</t>
  </si>
  <si>
    <t>FV-7092</t>
  </si>
  <si>
    <t>FV-7093</t>
  </si>
  <si>
    <t>FV-7094</t>
  </si>
  <si>
    <t>FV-7095</t>
  </si>
  <si>
    <t>FV-7096</t>
  </si>
  <si>
    <t>FV-7097</t>
  </si>
  <si>
    <t>FV-7098</t>
  </si>
  <si>
    <t>FV-7099</t>
  </si>
  <si>
    <t>FV-7100</t>
  </si>
  <si>
    <t>FV-7101</t>
  </si>
  <si>
    <t>FV-7102</t>
  </si>
  <si>
    <t>FV-7103</t>
  </si>
  <si>
    <t>FV-7104</t>
  </si>
  <si>
    <t>FV-7105</t>
  </si>
  <si>
    <t>FV-7106</t>
  </si>
  <si>
    <t>FV-7107</t>
  </si>
  <si>
    <t>FV-7108</t>
  </si>
  <si>
    <t>FV-7109</t>
  </si>
  <si>
    <t>FV-7110</t>
  </si>
  <si>
    <t>FV-7111</t>
  </si>
  <si>
    <t>FV-7112</t>
  </si>
  <si>
    <t>FV-7113</t>
  </si>
  <si>
    <t>FV-7114</t>
  </si>
  <si>
    <t>FV-7115</t>
  </si>
  <si>
    <t>FV-7116</t>
  </si>
  <si>
    <t>FV-7117</t>
  </si>
  <si>
    <t>FV-7118</t>
  </si>
  <si>
    <t>FV-7119</t>
  </si>
  <si>
    <t>FV-7120</t>
  </si>
  <si>
    <t>FV-7121</t>
  </si>
  <si>
    <t>FV-7122</t>
  </si>
  <si>
    <t>FV-7123</t>
  </si>
  <si>
    <t>FV-7124</t>
  </si>
  <si>
    <t>FV-7125</t>
  </si>
  <si>
    <t>FV-7126</t>
  </si>
  <si>
    <t>FV-7127</t>
  </si>
  <si>
    <t>Greyell Slough</t>
  </si>
  <si>
    <t>FV-6062</t>
  </si>
  <si>
    <t>FV-6063</t>
  </si>
  <si>
    <t>FV-6064</t>
  </si>
  <si>
    <t>FV-6065</t>
  </si>
  <si>
    <t>FV-6066</t>
  </si>
  <si>
    <t>FV-6067</t>
  </si>
  <si>
    <t>FV-6068</t>
  </si>
  <si>
    <t>FV-6069</t>
  </si>
  <si>
    <t>FV-6070</t>
  </si>
  <si>
    <t>FV-6071</t>
  </si>
  <si>
    <t>FV-6072</t>
  </si>
  <si>
    <t>FV-6073</t>
  </si>
  <si>
    <t>FV-6074</t>
  </si>
  <si>
    <t>FV-6075</t>
  </si>
  <si>
    <t>FV-6076</t>
  </si>
  <si>
    <t>FV-6077</t>
  </si>
  <si>
    <t>FV-6078</t>
  </si>
  <si>
    <t>FV-6079</t>
  </si>
  <si>
    <t>FV-6080</t>
  </si>
  <si>
    <t>FV-6081</t>
  </si>
  <si>
    <t>FV-6082</t>
  </si>
  <si>
    <t>FV-6083</t>
  </si>
  <si>
    <t>FV-6084</t>
  </si>
  <si>
    <t>FV-6085</t>
  </si>
  <si>
    <t>FV-6086</t>
  </si>
  <si>
    <t>FV-6087</t>
  </si>
  <si>
    <t>FV-6088</t>
  </si>
  <si>
    <t>FV-6089</t>
  </si>
  <si>
    <t>FV-6090</t>
  </si>
  <si>
    <t>FV-6091</t>
  </si>
  <si>
    <t>FV-6092</t>
  </si>
  <si>
    <t>FV-6093</t>
  </si>
  <si>
    <t>FV-6094</t>
  </si>
  <si>
    <t>FV-6095</t>
  </si>
  <si>
    <t>FV-6096</t>
  </si>
  <si>
    <t>FV-6097</t>
  </si>
  <si>
    <t>FV-6098</t>
  </si>
  <si>
    <t>FV-6099</t>
  </si>
  <si>
    <t>FV-6100</t>
  </si>
  <si>
    <t>FV-6101</t>
  </si>
  <si>
    <t>FV-6102</t>
  </si>
  <si>
    <t>FV-6103</t>
  </si>
  <si>
    <t>FV-6104</t>
  </si>
  <si>
    <t>FV-6105</t>
  </si>
  <si>
    <t>FV-6106</t>
  </si>
  <si>
    <t>FV-6107</t>
  </si>
  <si>
    <t>FV-6108</t>
  </si>
  <si>
    <t>FV-6109</t>
  </si>
  <si>
    <t>FV-6110</t>
  </si>
  <si>
    <t>FV-6111</t>
  </si>
  <si>
    <t>FV-6112</t>
  </si>
  <si>
    <t>FV-6113</t>
  </si>
  <si>
    <t>FV-6114</t>
  </si>
  <si>
    <t>FV-6115</t>
  </si>
  <si>
    <t>FV-6116</t>
  </si>
  <si>
    <t>FV-6117</t>
  </si>
  <si>
    <t>FV-6118</t>
  </si>
  <si>
    <t>FV-6119</t>
  </si>
  <si>
    <t>FV-6120</t>
  </si>
  <si>
    <t>FV-6121</t>
  </si>
  <si>
    <t>FV-6122</t>
  </si>
  <si>
    <t>FV-6123</t>
  </si>
  <si>
    <t>FV-6124</t>
  </si>
  <si>
    <t>FV-6125</t>
  </si>
  <si>
    <t>FV-6126</t>
  </si>
  <si>
    <t>FV-6127</t>
  </si>
  <si>
    <t>FV-6128</t>
  </si>
  <si>
    <t>FV-6217</t>
  </si>
  <si>
    <t>FV-6218</t>
  </si>
  <si>
    <t>FV-6219</t>
  </si>
  <si>
    <t>FV-6220</t>
  </si>
  <si>
    <t>FV-6221</t>
  </si>
  <si>
    <t>FV-6222</t>
  </si>
  <si>
    <t>FV-6223</t>
  </si>
  <si>
    <t>FV-6224</t>
  </si>
  <si>
    <t>FV-6225</t>
  </si>
  <si>
    <t>FV-6226</t>
  </si>
  <si>
    <t>FV-6227</t>
  </si>
  <si>
    <t>FV-6228</t>
  </si>
  <si>
    <t>FV-6229</t>
  </si>
  <si>
    <t>FV-6230</t>
  </si>
  <si>
    <t>FV-6231</t>
  </si>
  <si>
    <t>FV-6232</t>
  </si>
  <si>
    <t>FV-6233</t>
  </si>
  <si>
    <t>FV-6234</t>
  </si>
  <si>
    <t>FV-6235</t>
  </si>
  <si>
    <t>FV-6236</t>
  </si>
  <si>
    <t>FV-6237</t>
  </si>
  <si>
    <t>FV-6238</t>
  </si>
  <si>
    <t>FV-6239</t>
  </si>
  <si>
    <t>FV-6240</t>
  </si>
  <si>
    <t>FV-6241</t>
  </si>
  <si>
    <t>FV-6242</t>
  </si>
  <si>
    <t>FV-6243</t>
  </si>
  <si>
    <t>FV-6244</t>
  </si>
  <si>
    <t>FV-6331</t>
  </si>
  <si>
    <t>FV-6332</t>
  </si>
  <si>
    <t>FV-6471</t>
  </si>
  <si>
    <t>FV-6472</t>
  </si>
  <si>
    <t>FV-6473</t>
  </si>
  <si>
    <t>FV-6474</t>
  </si>
  <si>
    <t>FV-6475</t>
  </si>
  <si>
    <t>FV-6616</t>
  </si>
  <si>
    <t>FV-6617</t>
  </si>
  <si>
    <t>FV-6618</t>
  </si>
  <si>
    <t>FV-6619</t>
  </si>
  <si>
    <t>FV-6620</t>
  </si>
  <si>
    <t>FV-6621</t>
  </si>
  <si>
    <t>FV-6622</t>
  </si>
  <si>
    <t>FV-6623</t>
  </si>
  <si>
    <t>FV-6624</t>
  </si>
  <si>
    <t>FV-6625</t>
  </si>
  <si>
    <t>FV-6626</t>
  </si>
  <si>
    <t>FV-6627</t>
  </si>
  <si>
    <t>FV-6628</t>
  </si>
  <si>
    <t>FV-6629</t>
  </si>
  <si>
    <t>FV-6630</t>
  </si>
  <si>
    <t>FV-6631</t>
  </si>
  <si>
    <t>FV-6632</t>
  </si>
  <si>
    <t>FV-6633</t>
  </si>
  <si>
    <t>FV-6634</t>
  </si>
  <si>
    <t>FV-6635</t>
  </si>
  <si>
    <t>FV-6636</t>
  </si>
  <si>
    <t>FV-6637</t>
  </si>
  <si>
    <t>FV-6638</t>
  </si>
  <si>
    <t>FV-6639</t>
  </si>
  <si>
    <t>FV-6640</t>
  </si>
  <si>
    <t>FV-6641</t>
  </si>
  <si>
    <t>FV-6642</t>
  </si>
  <si>
    <t>FV-6643</t>
  </si>
  <si>
    <t>FV-6644</t>
  </si>
  <si>
    <t>FV-6645</t>
  </si>
  <si>
    <t>FV-6646</t>
  </si>
  <si>
    <t>FV-6647</t>
  </si>
  <si>
    <t>FV-6648</t>
  </si>
  <si>
    <t>FV-6649</t>
  </si>
  <si>
    <t>FV-6650</t>
  </si>
  <si>
    <t>FV-6651</t>
  </si>
  <si>
    <t>FV-6652</t>
  </si>
  <si>
    <t>FV-6653</t>
  </si>
  <si>
    <t>FV-6654</t>
  </si>
  <si>
    <t>FV-6655</t>
  </si>
  <si>
    <t>FV-6656</t>
  </si>
  <si>
    <t>FV-6657</t>
  </si>
  <si>
    <t>FV-6658</t>
  </si>
  <si>
    <t>FV-6659</t>
  </si>
  <si>
    <t>FV-6755</t>
  </si>
  <si>
    <t>FV-6756</t>
  </si>
  <si>
    <t>FV-6757</t>
  </si>
  <si>
    <t>FV-6758</t>
  </si>
  <si>
    <t>FV-6759</t>
  </si>
  <si>
    <t>FV-6760</t>
  </si>
  <si>
    <t>FV-6761</t>
  </si>
  <si>
    <t>FV-6762</t>
  </si>
  <si>
    <t>FV-6763</t>
  </si>
  <si>
    <t>FV-6764</t>
  </si>
  <si>
    <t>FV-6765</t>
  </si>
  <si>
    <t>FV-6766</t>
  </si>
  <si>
    <t>FV-6767</t>
  </si>
  <si>
    <t>FV-6768</t>
  </si>
  <si>
    <t>FV-6830</t>
  </si>
  <si>
    <t>FV-6831</t>
  </si>
  <si>
    <t>FV-6832</t>
  </si>
  <si>
    <t>FV-6833</t>
  </si>
  <si>
    <t>FV-6834</t>
  </si>
  <si>
    <t>FV-6835</t>
  </si>
  <si>
    <t>FV-6836</t>
  </si>
  <si>
    <t>FV-6837</t>
  </si>
  <si>
    <t>FV-6838</t>
  </si>
  <si>
    <t>FV-6839</t>
  </si>
  <si>
    <t>FV-6840</t>
  </si>
  <si>
    <t>FV-6841</t>
  </si>
  <si>
    <t>FV-6856</t>
  </si>
  <si>
    <t>FV-6857</t>
  </si>
  <si>
    <t>FV-6858</t>
  </si>
  <si>
    <t>Gravel Slough</t>
  </si>
  <si>
    <t>FV-3183</t>
  </si>
  <si>
    <t>FV-3366</t>
  </si>
  <si>
    <t>FV-3367</t>
  </si>
  <si>
    <t>FV-3368</t>
  </si>
  <si>
    <t>FV-3369</t>
  </si>
  <si>
    <t>FV-3370</t>
  </si>
  <si>
    <t>FV-3371</t>
  </si>
  <si>
    <t>FV-3372</t>
  </si>
  <si>
    <t>FV-3373</t>
  </si>
  <si>
    <t>FV-3374</t>
  </si>
  <si>
    <t>FV-3375</t>
  </si>
  <si>
    <t>FV-3376</t>
  </si>
  <si>
    <t>FV-3377</t>
  </si>
  <si>
    <t>FV-3378</t>
  </si>
  <si>
    <t>FV-3379</t>
  </si>
  <si>
    <t>FV-3380</t>
  </si>
  <si>
    <t>FV-3381</t>
  </si>
  <si>
    <t>FV-3382</t>
  </si>
  <si>
    <t>FV-3383</t>
  </si>
  <si>
    <t>FV-3384</t>
  </si>
  <si>
    <t>FV-3385</t>
  </si>
  <si>
    <t>FV-3386</t>
  </si>
  <si>
    <t>FV-3387</t>
  </si>
  <si>
    <t>FV-3388</t>
  </si>
  <si>
    <t>FV-3389</t>
  </si>
  <si>
    <t>FV-3390</t>
  </si>
  <si>
    <t>FV-3391</t>
  </si>
  <si>
    <t>FV-3392</t>
  </si>
  <si>
    <t>FV-3393</t>
  </si>
  <si>
    <t>FV-3394</t>
  </si>
  <si>
    <t>FV-3395</t>
  </si>
  <si>
    <t>FV-3396</t>
  </si>
  <si>
    <t>FV-3397</t>
  </si>
  <si>
    <t>FV-3398</t>
  </si>
  <si>
    <t>FV-3399</t>
  </si>
  <si>
    <t>FV-3400</t>
  </si>
  <si>
    <t>FV-3401</t>
  </si>
  <si>
    <t>FV-3402</t>
  </si>
  <si>
    <t>FV-3403</t>
  </si>
  <si>
    <t>FV-3404</t>
  </si>
  <si>
    <t>FV-3405</t>
  </si>
  <si>
    <t>FV-3406</t>
  </si>
  <si>
    <t>FV-3407</t>
  </si>
  <si>
    <t>FV-3408</t>
  </si>
  <si>
    <t>FV-3409</t>
  </si>
  <si>
    <t>FV-3410</t>
  </si>
  <si>
    <t>FV-3411</t>
  </si>
  <si>
    <t>FV-3412</t>
  </si>
  <si>
    <t>FV-3413</t>
  </si>
  <si>
    <t>FV-3414</t>
  </si>
  <si>
    <t>FV-3415</t>
  </si>
  <si>
    <t>FV-3416</t>
  </si>
  <si>
    <t>FV-3417</t>
  </si>
  <si>
    <t>FV-3418</t>
  </si>
  <si>
    <t>FV-3419</t>
  </si>
  <si>
    <t>FV-3420</t>
  </si>
  <si>
    <t>FV-3421</t>
  </si>
  <si>
    <t>FV-3422</t>
  </si>
  <si>
    <t>FV-3423</t>
  </si>
  <si>
    <t>FV-3424</t>
  </si>
  <si>
    <t>FV-3425</t>
  </si>
  <si>
    <t>FV-3426</t>
  </si>
  <si>
    <t>FV-3427</t>
  </si>
  <si>
    <t>FV-3428</t>
  </si>
  <si>
    <t>FV-3429</t>
  </si>
  <si>
    <t>FV-3430</t>
  </si>
  <si>
    <t>FV-3431</t>
  </si>
  <si>
    <t>FV-3432</t>
  </si>
  <si>
    <t>FV-3433</t>
  </si>
  <si>
    <t>FV-3434</t>
  </si>
  <si>
    <t>FV-3435</t>
  </si>
  <si>
    <t>FV-3436</t>
  </si>
  <si>
    <t>FV-3437</t>
  </si>
  <si>
    <t>FV-3438</t>
  </si>
  <si>
    <t>FV-3439</t>
  </si>
  <si>
    <t>FV-3440</t>
  </si>
  <si>
    <t>FV-3441</t>
  </si>
  <si>
    <t>FV-3442</t>
  </si>
  <si>
    <t>FV-3443</t>
  </si>
  <si>
    <t>FV-3444</t>
  </si>
  <si>
    <t>FV-3445</t>
  </si>
  <si>
    <t>FV-3446</t>
  </si>
  <si>
    <t>FV-3447</t>
  </si>
  <si>
    <t>FV-3448</t>
  </si>
  <si>
    <t>FV-3449</t>
  </si>
  <si>
    <t>FV-3450</t>
  </si>
  <si>
    <t>FV-3451</t>
  </si>
  <si>
    <t>FV-3452</t>
  </si>
  <si>
    <t>FV-3453</t>
  </si>
  <si>
    <t>FV-3454</t>
  </si>
  <si>
    <t>FV-3455</t>
  </si>
  <si>
    <t>FV-3456</t>
  </si>
  <si>
    <t>FV-3457</t>
  </si>
  <si>
    <t>FV-3458</t>
  </si>
  <si>
    <t>FV-3459</t>
  </si>
  <si>
    <t>FV-3460</t>
  </si>
  <si>
    <t>FV-3461</t>
  </si>
  <si>
    <t>FV-3462</t>
  </si>
  <si>
    <t>FV-3463</t>
  </si>
  <si>
    <t>FV-3464</t>
  </si>
  <si>
    <t>FV-3465</t>
  </si>
  <si>
    <t>FV-3466</t>
  </si>
  <si>
    <t>FV-3467</t>
  </si>
  <si>
    <t>FV-3468</t>
  </si>
  <si>
    <t>FV-3469</t>
  </si>
  <si>
    <t>FV-3470</t>
  </si>
  <si>
    <t>FV-3471</t>
  </si>
  <si>
    <t>FV-3472</t>
  </si>
  <si>
    <t>FV-3473</t>
  </si>
  <si>
    <t>FV-3474</t>
  </si>
  <si>
    <t>FV-3475</t>
  </si>
  <si>
    <t>FV-3476</t>
  </si>
  <si>
    <t>FV-3477</t>
  </si>
  <si>
    <t>FV-3478</t>
  </si>
  <si>
    <t>FV-3479</t>
  </si>
  <si>
    <t>FV-3480</t>
  </si>
  <si>
    <t>FV-3481</t>
  </si>
  <si>
    <t>FV-3482</t>
  </si>
  <si>
    <t>FV-3483</t>
  </si>
  <si>
    <t>FV-3484</t>
  </si>
  <si>
    <t>FV-3485</t>
  </si>
  <si>
    <t>FV-3486</t>
  </si>
  <si>
    <t>FV-3487</t>
  </si>
  <si>
    <t>FV-3488</t>
  </si>
  <si>
    <t>FV-3489</t>
  </si>
  <si>
    <t>FV-3490</t>
  </si>
  <si>
    <t>FV-3491</t>
  </si>
  <si>
    <t>FV-3492</t>
  </si>
  <si>
    <t>FV-3493</t>
  </si>
  <si>
    <t>FV-3494</t>
  </si>
  <si>
    <t>FV-3495</t>
  </si>
  <si>
    <t>FV-3496</t>
  </si>
  <si>
    <t>FV-3497</t>
  </si>
  <si>
    <t>FV-3498</t>
  </si>
  <si>
    <t>FV-3499</t>
  </si>
  <si>
    <t>FV-3500</t>
  </si>
  <si>
    <t>FV-3501</t>
  </si>
  <si>
    <t>FV-3502</t>
  </si>
  <si>
    <t>FV-3503</t>
  </si>
  <si>
    <t>FV-3504</t>
  </si>
  <si>
    <t>FV-3505</t>
  </si>
  <si>
    <t>FV-3506</t>
  </si>
  <si>
    <t>FV-3507</t>
  </si>
  <si>
    <t>FV-3508</t>
  </si>
  <si>
    <t>FV-3509</t>
  </si>
  <si>
    <t>FV-3510</t>
  </si>
  <si>
    <t>FV-3511</t>
  </si>
  <si>
    <t>FV-3512</t>
  </si>
  <si>
    <t>FV-3513</t>
  </si>
  <si>
    <t>FV-3514</t>
  </si>
  <si>
    <t>FV-3515</t>
  </si>
  <si>
    <t>FV-3516</t>
  </si>
  <si>
    <t>FV-3517</t>
  </si>
  <si>
    <t>FV-3518</t>
  </si>
  <si>
    <t>FV-3519</t>
  </si>
  <si>
    <t>FV-3520</t>
  </si>
  <si>
    <t>FV-3521</t>
  </si>
  <si>
    <t>FV-3522</t>
  </si>
  <si>
    <t>FV-3523</t>
  </si>
  <si>
    <t>FV-3524</t>
  </si>
  <si>
    <t>FV-3525</t>
  </si>
  <si>
    <t>FV-3526</t>
  </si>
  <si>
    <t>FV-3527</t>
  </si>
  <si>
    <t>FV-3528</t>
  </si>
  <si>
    <t>FV-3529</t>
  </si>
  <si>
    <t>FV-3530</t>
  </si>
  <si>
    <t>FV-3531</t>
  </si>
  <si>
    <t>FV-3532</t>
  </si>
  <si>
    <t>FV-3533</t>
  </si>
  <si>
    <t>FV-3534</t>
  </si>
  <si>
    <t>FV-3535</t>
  </si>
  <si>
    <t>FV-3536</t>
  </si>
  <si>
    <t>FV-3537</t>
  </si>
  <si>
    <t>FV-3538</t>
  </si>
  <si>
    <t>FV-3539</t>
  </si>
  <si>
    <t>FV-3540</t>
  </si>
  <si>
    <t>FV-3541</t>
  </si>
  <si>
    <t>FV-3542</t>
  </si>
  <si>
    <t>FV-3543</t>
  </si>
  <si>
    <t>FV-3544</t>
  </si>
  <si>
    <t>FV-3545</t>
  </si>
  <si>
    <t>FV-3546</t>
  </si>
  <si>
    <t>FV-3547</t>
  </si>
  <si>
    <t>FV-3548</t>
  </si>
  <si>
    <t>FV-3549</t>
  </si>
  <si>
    <t>FV-3550</t>
  </si>
  <si>
    <t>FV-3551</t>
  </si>
  <si>
    <t>FV-3552</t>
  </si>
  <si>
    <t>FV-3553</t>
  </si>
  <si>
    <t>FV-3554</t>
  </si>
  <si>
    <t>FV-3555</t>
  </si>
  <si>
    <t>FV-3556</t>
  </si>
  <si>
    <t>FV-3557</t>
  </si>
  <si>
    <t>FV-3558</t>
  </si>
  <si>
    <t>FV-3559</t>
  </si>
  <si>
    <t>FV-3560</t>
  </si>
  <si>
    <t>FV-3561</t>
  </si>
  <si>
    <t>FV-3562</t>
  </si>
  <si>
    <t>FV-3563</t>
  </si>
  <si>
    <t>FV-3564</t>
  </si>
  <si>
    <t>FV-3565</t>
  </si>
  <si>
    <t>FV-3566</t>
  </si>
  <si>
    <t>FV-3567</t>
  </si>
  <si>
    <t>FV-3568</t>
  </si>
  <si>
    <t>FV-3569</t>
  </si>
  <si>
    <t>FV-3570</t>
  </si>
  <si>
    <t>FV-3571</t>
  </si>
  <si>
    <t>FV-3572</t>
  </si>
  <si>
    <t>FV-3573</t>
  </si>
  <si>
    <t>FV-3574</t>
  </si>
  <si>
    <t>FV-3575</t>
  </si>
  <si>
    <t>FV-3576</t>
  </si>
  <si>
    <t>FV-3577</t>
  </si>
  <si>
    <t>FV-3578</t>
  </si>
  <si>
    <t>FV-3579</t>
  </si>
  <si>
    <t>FV-3580</t>
  </si>
  <si>
    <t>FV-3581</t>
  </si>
  <si>
    <t>FV-3582</t>
  </si>
  <si>
    <t>FV-3583</t>
  </si>
  <si>
    <t>FV-3845</t>
  </si>
  <si>
    <t>FV-3846</t>
  </si>
  <si>
    <t>FV-3847</t>
  </si>
  <si>
    <t>FV-3848</t>
  </si>
  <si>
    <t>FV-3849</t>
  </si>
  <si>
    <t>FV-3850</t>
  </si>
  <si>
    <t>FV-3851</t>
  </si>
  <si>
    <t>FV-3852</t>
  </si>
  <si>
    <t>FV-3853</t>
  </si>
  <si>
    <t>FV-3854</t>
  </si>
  <si>
    <t>FV-3855</t>
  </si>
  <si>
    <t>FV-3856</t>
  </si>
  <si>
    <t>FV-3857</t>
  </si>
  <si>
    <t>FV-3858</t>
  </si>
  <si>
    <t>FV-3859</t>
  </si>
  <si>
    <t>FV-3860</t>
  </si>
  <si>
    <t>FV-3861</t>
  </si>
  <si>
    <t>FV-3862</t>
  </si>
  <si>
    <t>FV-3863</t>
  </si>
  <si>
    <t>FV-3864</t>
  </si>
  <si>
    <t>FV-3865</t>
  </si>
  <si>
    <t>FV-3866</t>
  </si>
  <si>
    <t>FV-3867</t>
  </si>
  <si>
    <t>FV-3868</t>
  </si>
  <si>
    <t>FV-3869</t>
  </si>
  <si>
    <t>FV-3870</t>
  </si>
  <si>
    <t>FV-3871</t>
  </si>
  <si>
    <t>FV-3872</t>
  </si>
  <si>
    <t>FV-3873</t>
  </si>
  <si>
    <t>FV-3874</t>
  </si>
  <si>
    <t>FV-3875</t>
  </si>
  <si>
    <t>FV-3876</t>
  </si>
  <si>
    <t>FV-3877</t>
  </si>
  <si>
    <t>FV-3878</t>
  </si>
  <si>
    <t>FV-3879</t>
  </si>
  <si>
    <t>FV-3880</t>
  </si>
  <si>
    <t>FV-3881</t>
  </si>
  <si>
    <t>FV-3882</t>
  </si>
  <si>
    <t>FV-3883</t>
  </si>
  <si>
    <t>FV-3884</t>
  </si>
  <si>
    <t>FV-3941</t>
  </si>
  <si>
    <t>FV-3942</t>
  </si>
  <si>
    <t>FV-3943</t>
  </si>
  <si>
    <t>FV-3944</t>
  </si>
  <si>
    <t>FV-3947</t>
  </si>
  <si>
    <t>FV-3948</t>
  </si>
  <si>
    <t>FV-3949</t>
  </si>
  <si>
    <t>FV-3950</t>
  </si>
  <si>
    <t>FV-3951</t>
  </si>
  <si>
    <t>FV-3952</t>
  </si>
  <si>
    <t>FV-3953</t>
  </si>
  <si>
    <t>FV-3954</t>
  </si>
  <si>
    <t>FV-3955</t>
  </si>
  <si>
    <t>FV-3956</t>
  </si>
  <si>
    <t>FV-3957</t>
  </si>
  <si>
    <t>FV-3958</t>
  </si>
  <si>
    <t>FV-3959</t>
  </si>
  <si>
    <t>FV-3960</t>
  </si>
  <si>
    <t>FV-3961</t>
  </si>
  <si>
    <t>FV-3962</t>
  </si>
  <si>
    <t>FV-3963</t>
  </si>
  <si>
    <t>FV-3964</t>
  </si>
  <si>
    <t>FV-3965</t>
  </si>
  <si>
    <t>FV-5926</t>
  </si>
  <si>
    <t>FV-5927</t>
  </si>
  <si>
    <t>FV-5928</t>
  </si>
  <si>
    <t>FV-5929</t>
  </si>
  <si>
    <t>FV-5930</t>
  </si>
  <si>
    <t>FV-5931</t>
  </si>
  <si>
    <t>FV-5932</t>
  </si>
  <si>
    <t>FV-5933</t>
  </si>
  <si>
    <t>FV-5934</t>
  </si>
  <si>
    <t>FV-5935</t>
  </si>
  <si>
    <t>FV-5936</t>
  </si>
  <si>
    <t>FV-5937</t>
  </si>
  <si>
    <t>FV-5938</t>
  </si>
  <si>
    <t>FV-5939</t>
  </si>
  <si>
    <t>FV-5940</t>
  </si>
  <si>
    <t>FV-5941</t>
  </si>
  <si>
    <t>FV-5942</t>
  </si>
  <si>
    <t>FV-5943</t>
  </si>
  <si>
    <t>FV-5944</t>
  </si>
  <si>
    <t>FV-5945</t>
  </si>
  <si>
    <t>FV-5946</t>
  </si>
  <si>
    <t>FV-5947</t>
  </si>
  <si>
    <t>FV-5948</t>
  </si>
  <si>
    <t>FV-5949</t>
  </si>
  <si>
    <t>FV-5950</t>
  </si>
  <si>
    <t>FV-5951</t>
  </si>
  <si>
    <t>FV-5952</t>
  </si>
  <si>
    <t>FV-5953</t>
  </si>
  <si>
    <t>FV-5954</t>
  </si>
  <si>
    <t>FV-5955</t>
  </si>
  <si>
    <t>FV-5956</t>
  </si>
  <si>
    <t>FV-5957</t>
  </si>
  <si>
    <t>FV-5958</t>
  </si>
  <si>
    <t>FV-5959</t>
  </si>
  <si>
    <t>FV-5960</t>
  </si>
  <si>
    <t>FV-5961</t>
  </si>
  <si>
    <t>FV-5962</t>
  </si>
  <si>
    <t>FV-5963</t>
  </si>
  <si>
    <t>FV-5964</t>
  </si>
  <si>
    <t>FV-5965</t>
  </si>
  <si>
    <t>FV-5966</t>
  </si>
  <si>
    <t>FV-5967</t>
  </si>
  <si>
    <t>FV-5968</t>
  </si>
  <si>
    <t>FV-5969</t>
  </si>
  <si>
    <t>FV-5970</t>
  </si>
  <si>
    <t>Fraser River</t>
  </si>
  <si>
    <t>FV-4094</t>
  </si>
  <si>
    <t>FV-4095</t>
  </si>
  <si>
    <t>FV-4096</t>
  </si>
  <si>
    <t>FV-4097</t>
  </si>
  <si>
    <t>FV-4098</t>
  </si>
  <si>
    <t>FV-4099</t>
  </si>
  <si>
    <t>FV-4100</t>
  </si>
  <si>
    <t>FV-4101</t>
  </si>
  <si>
    <t>FV-4102</t>
  </si>
  <si>
    <t>FV-4103</t>
  </si>
  <si>
    <t>FV-4104</t>
  </si>
  <si>
    <t>FV-4105</t>
  </si>
  <si>
    <t>FV-4106</t>
  </si>
  <si>
    <t>FV-4107</t>
  </si>
  <si>
    <t>FV-4108</t>
  </si>
  <si>
    <t>FV-4109</t>
  </si>
  <si>
    <t>FV-4110</t>
  </si>
  <si>
    <t>FV-4111</t>
  </si>
  <si>
    <t>FV-4112</t>
  </si>
  <si>
    <t>FV-4113</t>
  </si>
  <si>
    <t>FV-4114</t>
  </si>
  <si>
    <t>FV-4115</t>
  </si>
  <si>
    <t>FV-4116</t>
  </si>
  <si>
    <t>FV-4117</t>
  </si>
  <si>
    <t>FV-4118</t>
  </si>
  <si>
    <t>FV-4119</t>
  </si>
  <si>
    <t>FV-4120</t>
  </si>
  <si>
    <t>FV-4121</t>
  </si>
  <si>
    <t>FV-4122</t>
  </si>
  <si>
    <t>FV-4123</t>
  </si>
  <si>
    <t>FV-4124</t>
  </si>
  <si>
    <t>FV-4125</t>
  </si>
  <si>
    <t>FV-4126</t>
  </si>
  <si>
    <t>FV-4127</t>
  </si>
  <si>
    <t>FV-4128</t>
  </si>
  <si>
    <t>FV-4129</t>
  </si>
  <si>
    <t>FV-4130</t>
  </si>
  <si>
    <t>FV-4131</t>
  </si>
  <si>
    <t>FV-4132</t>
  </si>
  <si>
    <t>FV-4133</t>
  </si>
  <si>
    <t>FV-4134</t>
  </si>
  <si>
    <t>FV-4135</t>
  </si>
  <si>
    <t>FV-4136</t>
  </si>
  <si>
    <t>FV-4137</t>
  </si>
  <si>
    <t>FV-4138</t>
  </si>
  <si>
    <t>FV-4139</t>
  </si>
  <si>
    <t>FV-4140</t>
  </si>
  <si>
    <t>FV-4141</t>
  </si>
  <si>
    <t>FV-4142</t>
  </si>
  <si>
    <t>FV-4143</t>
  </si>
  <si>
    <t>FV-4144</t>
  </si>
  <si>
    <t>FV-4145</t>
  </si>
  <si>
    <t>FV-4146</t>
  </si>
  <si>
    <t>FV-4147</t>
  </si>
  <si>
    <t>FV-4148</t>
  </si>
  <si>
    <t>FV-4149</t>
  </si>
  <si>
    <t>FV-4150</t>
  </si>
  <si>
    <t>FV-4151</t>
  </si>
  <si>
    <t>FV-4152</t>
  </si>
  <si>
    <t>FV-4153</t>
  </si>
  <si>
    <t>FV-4154</t>
  </si>
  <si>
    <t>FV-4155</t>
  </si>
  <si>
    <t>FV-4156</t>
  </si>
  <si>
    <t>FV-4157</t>
  </si>
  <si>
    <t>FV-4158</t>
  </si>
  <si>
    <t>FV-4159</t>
  </si>
  <si>
    <t>FV-4160</t>
  </si>
  <si>
    <t>FV-4161</t>
  </si>
  <si>
    <t>FV-4162</t>
  </si>
  <si>
    <t>FV-4163</t>
  </si>
  <si>
    <t>FV-4164</t>
  </si>
  <si>
    <t>FV-4165</t>
  </si>
  <si>
    <t>FV-4166</t>
  </si>
  <si>
    <t>FV-4167</t>
  </si>
  <si>
    <t>FV-4168</t>
  </si>
  <si>
    <t>FV-4169</t>
  </si>
  <si>
    <t>FV-4170</t>
  </si>
  <si>
    <t>FV-4171</t>
  </si>
  <si>
    <t>FV-4172</t>
  </si>
  <si>
    <t>FV-4173</t>
  </si>
  <si>
    <t>FV-4174</t>
  </si>
  <si>
    <t>FV-4175</t>
  </si>
  <si>
    <t>FV-4176</t>
  </si>
  <si>
    <t>FV-4177</t>
  </si>
  <si>
    <t>FV-4178</t>
  </si>
  <si>
    <t>FV-4179</t>
  </si>
  <si>
    <t>FV-4180</t>
  </si>
  <si>
    <t>FV-4181</t>
  </si>
  <si>
    <t>FV-4182</t>
  </si>
  <si>
    <t>FV-4183</t>
  </si>
  <si>
    <t>FV-4184</t>
  </si>
  <si>
    <t>FV-4185</t>
  </si>
  <si>
    <t>FV-4186</t>
  </si>
  <si>
    <t>FV-4187</t>
  </si>
  <si>
    <t>FV-4188</t>
  </si>
  <si>
    <t>FV-4189</t>
  </si>
  <si>
    <t>FV-4190</t>
  </si>
  <si>
    <t>FV-4191</t>
  </si>
  <si>
    <t>FV-4192</t>
  </si>
  <si>
    <t>FV-4193</t>
  </si>
  <si>
    <t>FV-4194</t>
  </si>
  <si>
    <t>FV-4195</t>
  </si>
  <si>
    <t>FV-4196</t>
  </si>
  <si>
    <t>FV-4197</t>
  </si>
  <si>
    <t>FV-4198</t>
  </si>
  <si>
    <t>FV-4199</t>
  </si>
  <si>
    <t>FV-4200</t>
  </si>
  <si>
    <t>FV-4201</t>
  </si>
  <si>
    <t>FV-4202</t>
  </si>
  <si>
    <t>FV-4203</t>
  </si>
  <si>
    <t>FV-4204</t>
  </si>
  <si>
    <t>FV-4205</t>
  </si>
  <si>
    <t>FV-4206</t>
  </si>
  <si>
    <t>FV-4207</t>
  </si>
  <si>
    <t>FV-4208</t>
  </si>
  <si>
    <t>FV-4209</t>
  </si>
  <si>
    <t>FV-4210</t>
  </si>
  <si>
    <t>FV-4211</t>
  </si>
  <si>
    <t>FV-4212</t>
  </si>
  <si>
    <t>FV-4213</t>
  </si>
  <si>
    <t>FV-4214</t>
  </si>
  <si>
    <t>FV-4215</t>
  </si>
  <si>
    <t>FV-4216</t>
  </si>
  <si>
    <t>FV-4217</t>
  </si>
  <si>
    <t>FV-4218</t>
  </si>
  <si>
    <t>FV-4219</t>
  </si>
  <si>
    <t>FV-4220</t>
  </si>
  <si>
    <t>FV-4221</t>
  </si>
  <si>
    <t>FV-4222</t>
  </si>
  <si>
    <t>FV-4223</t>
  </si>
  <si>
    <t>FV-4224</t>
  </si>
  <si>
    <t>FV-4225</t>
  </si>
  <si>
    <t>FV-4226</t>
  </si>
  <si>
    <t>FV-4227</t>
  </si>
  <si>
    <t>FV-4228</t>
  </si>
  <si>
    <t>FV-4229</t>
  </si>
  <si>
    <t>FV-4230</t>
  </si>
  <si>
    <t>FV-4231</t>
  </si>
  <si>
    <t>FV-4232</t>
  </si>
  <si>
    <t>FV-4233</t>
  </si>
  <si>
    <t>FV-4234</t>
  </si>
  <si>
    <t>FV-4235</t>
  </si>
  <si>
    <t>FV-4236</t>
  </si>
  <si>
    <t>FV-4237</t>
  </si>
  <si>
    <t>FV-4238</t>
  </si>
  <si>
    <t>FV-4239</t>
  </si>
  <si>
    <t>FV-4240</t>
  </si>
  <si>
    <t>FV-4241</t>
  </si>
  <si>
    <t>FV-4242</t>
  </si>
  <si>
    <t>FV-4243</t>
  </si>
  <si>
    <t>FV-4244</t>
  </si>
  <si>
    <t>FV-4245</t>
  </si>
  <si>
    <t>FV-4246</t>
  </si>
  <si>
    <t>FV-4247</t>
  </si>
  <si>
    <t>FV-4248</t>
  </si>
  <si>
    <t>FV-4249</t>
  </si>
  <si>
    <t>FV-4250</t>
  </si>
  <si>
    <t>FV-4251</t>
  </si>
  <si>
    <t>FV-4252</t>
  </si>
  <si>
    <t>FV-4253</t>
  </si>
  <si>
    <t>FV-4254</t>
  </si>
  <si>
    <t>FV-4255</t>
  </si>
  <si>
    <t>FV-4256</t>
  </si>
  <si>
    <t>FV-4257</t>
  </si>
  <si>
    <t>FV-4258</t>
  </si>
  <si>
    <t>FV-4259</t>
  </si>
  <si>
    <t>FV-4260</t>
  </si>
  <si>
    <t>FV-4261</t>
  </si>
  <si>
    <t>FV-4262</t>
  </si>
  <si>
    <t>FV-4263</t>
  </si>
  <si>
    <t>FV-4264</t>
  </si>
  <si>
    <t>FV-4265</t>
  </si>
  <si>
    <t>FV-4266</t>
  </si>
  <si>
    <t>FV-4267</t>
  </si>
  <si>
    <t>FV-4268</t>
  </si>
  <si>
    <t>FV-4269</t>
  </si>
  <si>
    <t>FV-4270</t>
  </si>
  <si>
    <t>FV-4271</t>
  </si>
  <si>
    <t>FV-4272</t>
  </si>
  <si>
    <t>FV-4273</t>
  </si>
  <si>
    <t>FV-4274</t>
  </si>
  <si>
    <t>FV-4275</t>
  </si>
  <si>
    <t>FV-4276</t>
  </si>
  <si>
    <t>FV-4277</t>
  </si>
  <si>
    <t>FV-4278</t>
  </si>
  <si>
    <t>FV-4279</t>
  </si>
  <si>
    <t>FV-4280</t>
  </si>
  <si>
    <t>FV-4281</t>
  </si>
  <si>
    <t>FV-4282</t>
  </si>
  <si>
    <t>FV-4283</t>
  </si>
  <si>
    <t>FV-4284</t>
  </si>
  <si>
    <t>FV-4285</t>
  </si>
  <si>
    <t>FV-4286</t>
  </si>
  <si>
    <t>FV-4287</t>
  </si>
  <si>
    <t>FV-4288</t>
  </si>
  <si>
    <t>FV-4289</t>
  </si>
  <si>
    <t>FV-4290</t>
  </si>
  <si>
    <t>FV-4291</t>
  </si>
  <si>
    <t>FV-4292</t>
  </si>
  <si>
    <t>FV-4293</t>
  </si>
  <si>
    <t>FV-4294</t>
  </si>
  <si>
    <t>FV-4295</t>
  </si>
  <si>
    <t>FV-4296</t>
  </si>
  <si>
    <t>FV-4297</t>
  </si>
  <si>
    <t>FV-4298</t>
  </si>
  <si>
    <t>FV-4299</t>
  </si>
  <si>
    <t>FV-4300</t>
  </si>
  <si>
    <t>FV-4301</t>
  </si>
  <si>
    <t>FV-4302</t>
  </si>
  <si>
    <t>FV-4303</t>
  </si>
  <si>
    <t>FV-4304</t>
  </si>
  <si>
    <t>FV-4305</t>
  </si>
  <si>
    <t>FV-4306</t>
  </si>
  <si>
    <t>FV-4307</t>
  </si>
  <si>
    <t>FV-4308</t>
  </si>
  <si>
    <t>FV-4309</t>
  </si>
  <si>
    <t>FV-4310</t>
  </si>
  <si>
    <t>FV-4311</t>
  </si>
  <si>
    <t>FV-4312</t>
  </si>
  <si>
    <t>FV-4313</t>
  </si>
  <si>
    <t>FV-4314</t>
  </si>
  <si>
    <t>FV-4315</t>
  </si>
  <si>
    <t>FV-4316</t>
  </si>
  <si>
    <t>FV-4317</t>
  </si>
  <si>
    <t>FV-4318</t>
  </si>
  <si>
    <t>FV-4319</t>
  </si>
  <si>
    <t>FV-4320</t>
  </si>
  <si>
    <t>FV-4321</t>
  </si>
  <si>
    <t>FV-4322</t>
  </si>
  <si>
    <t>FV-4323</t>
  </si>
  <si>
    <t>FV-4324</t>
  </si>
  <si>
    <t>FV-4325</t>
  </si>
  <si>
    <t>FV-4326</t>
  </si>
  <si>
    <t>FV-4327</t>
  </si>
  <si>
    <t>FV-4328</t>
  </si>
  <si>
    <t>FV-4329</t>
  </si>
  <si>
    <t>FV-4330</t>
  </si>
  <si>
    <t>FV-4331</t>
  </si>
  <si>
    <t>FV-4332</t>
  </si>
  <si>
    <t>FV-4333</t>
  </si>
  <si>
    <t>FV-4334</t>
  </si>
  <si>
    <t>FV-4335</t>
  </si>
  <si>
    <t>FV-4336</t>
  </si>
  <si>
    <t>FV-4337</t>
  </si>
  <si>
    <t>FV-4338</t>
  </si>
  <si>
    <t>FV-4339</t>
  </si>
  <si>
    <t>FV-4340</t>
  </si>
  <si>
    <t>FV-4341</t>
  </si>
  <si>
    <t>FV-4342</t>
  </si>
  <si>
    <t>FV-4343</t>
  </si>
  <si>
    <t>FV-4344</t>
  </si>
  <si>
    <t>FV-4345</t>
  </si>
  <si>
    <t>FV-4346</t>
  </si>
  <si>
    <t>FV-4347</t>
  </si>
  <si>
    <t>FV-4348</t>
  </si>
  <si>
    <t>FV-4349</t>
  </si>
  <si>
    <t>FV-4350</t>
  </si>
  <si>
    <t>FV-4351</t>
  </si>
  <si>
    <t>FV-4352</t>
  </si>
  <si>
    <t>FV-4353</t>
  </si>
  <si>
    <t>FV-4354</t>
  </si>
  <si>
    <t>FV-4355</t>
  </si>
  <si>
    <t>FV-4356</t>
  </si>
  <si>
    <t>FV-4357</t>
  </si>
  <si>
    <t>FV-4358</t>
  </si>
  <si>
    <t>FV-4359</t>
  </si>
  <si>
    <t>FV-4360</t>
  </si>
  <si>
    <t>FV-4361</t>
  </si>
  <si>
    <t>FV-4362</t>
  </si>
  <si>
    <t>FV-4363</t>
  </si>
  <si>
    <t>FV-4364</t>
  </si>
  <si>
    <t>FV-4365</t>
  </si>
  <si>
    <t>FV-4366</t>
  </si>
  <si>
    <t>FV-4367</t>
  </si>
  <si>
    <t>FV-4368</t>
  </si>
  <si>
    <t>FV-4369</t>
  </si>
  <si>
    <t>FV-4370</t>
  </si>
  <si>
    <t>FV-4371</t>
  </si>
  <si>
    <t>FV-4372</t>
  </si>
  <si>
    <t>FV-4373</t>
  </si>
  <si>
    <t>FV-4374</t>
  </si>
  <si>
    <t>FV-4375</t>
  </si>
  <si>
    <t>FV-4376</t>
  </si>
  <si>
    <t>FV-4377</t>
  </si>
  <si>
    <t>FV-4378</t>
  </si>
  <si>
    <t>FV-4379</t>
  </si>
  <si>
    <t>FV-4380</t>
  </si>
  <si>
    <t>FV-4381</t>
  </si>
  <si>
    <t>FV-4382</t>
  </si>
  <si>
    <t>FV-4383</t>
  </si>
  <si>
    <t>FV-4384</t>
  </si>
  <si>
    <t>FV-4385</t>
  </si>
  <si>
    <t>FV-4386</t>
  </si>
  <si>
    <t>FV-4387</t>
  </si>
  <si>
    <t>FV-4388</t>
  </si>
  <si>
    <t>FV-4389</t>
  </si>
  <si>
    <t>FV-4390</t>
  </si>
  <si>
    <t>FV-4391</t>
  </si>
  <si>
    <t>FV-4392</t>
  </si>
  <si>
    <t>FV-4393</t>
  </si>
  <si>
    <t>FV-4394</t>
  </si>
  <si>
    <t>FV-4395</t>
  </si>
  <si>
    <t>FV-4396</t>
  </si>
  <si>
    <t>FV-4397</t>
  </si>
  <si>
    <t>FV-4398</t>
  </si>
  <si>
    <t>FV-4399</t>
  </si>
  <si>
    <t>FV-4400</t>
  </si>
  <si>
    <t>FV-4401</t>
  </si>
  <si>
    <t>FV-4402</t>
  </si>
  <si>
    <t>FV-4403</t>
  </si>
  <si>
    <t>FV-4404</t>
  </si>
  <si>
    <t>FV-4405</t>
  </si>
  <si>
    <t>FV-4406</t>
  </si>
  <si>
    <t>FV-4407</t>
  </si>
  <si>
    <t>FV-4408</t>
  </si>
  <si>
    <t>FV-4409</t>
  </si>
  <si>
    <t>FV-4410</t>
  </si>
  <si>
    <t>FV-4411</t>
  </si>
  <si>
    <t>FV-4412</t>
  </si>
  <si>
    <t>FV-4413</t>
  </si>
  <si>
    <t>FV-4414</t>
  </si>
  <si>
    <t>FV-4415</t>
  </si>
  <si>
    <t>FV-4416</t>
  </si>
  <si>
    <t>FV-4417</t>
  </si>
  <si>
    <t>FV-4418</t>
  </si>
  <si>
    <t>FV-4419</t>
  </si>
  <si>
    <t>FV-4420</t>
  </si>
  <si>
    <t>FV-4421</t>
  </si>
  <si>
    <t>FV-4422</t>
  </si>
  <si>
    <t>FV-4423</t>
  </si>
  <si>
    <t>FV-4424</t>
  </si>
  <si>
    <t>FV-4425</t>
  </si>
  <si>
    <t>FV-4426</t>
  </si>
  <si>
    <t>FV-4427</t>
  </si>
  <si>
    <t>FV-4428</t>
  </si>
  <si>
    <t>FV-4429</t>
  </si>
  <si>
    <t>FV-4430</t>
  </si>
  <si>
    <t>FV-4431</t>
  </si>
  <si>
    <t>FV-4432</t>
  </si>
  <si>
    <t>FV-4433</t>
  </si>
  <si>
    <t>FV-4434</t>
  </si>
  <si>
    <t>FV-4435</t>
  </si>
  <si>
    <t>FV-4436</t>
  </si>
  <si>
    <t>FV-4437</t>
  </si>
  <si>
    <t>FV-4438</t>
  </si>
  <si>
    <t>FV-4439</t>
  </si>
  <si>
    <t>FV-4440</t>
  </si>
  <si>
    <t>FV-4441</t>
  </si>
  <si>
    <t>FV-4442</t>
  </si>
  <si>
    <t>FV-4443</t>
  </si>
  <si>
    <t>FV-4444</t>
  </si>
  <si>
    <t>FV-4445</t>
  </si>
  <si>
    <t>FV-4446</t>
  </si>
  <si>
    <t>FV-4447</t>
  </si>
  <si>
    <t>FV-4448</t>
  </si>
  <si>
    <t>FV-4449</t>
  </si>
  <si>
    <t>FV-4450</t>
  </si>
  <si>
    <t>FV-4451</t>
  </si>
  <si>
    <t>FV-4452</t>
  </si>
  <si>
    <t>FV-4453</t>
  </si>
  <si>
    <t>FV-4454</t>
  </si>
  <si>
    <t>FV-4455</t>
  </si>
  <si>
    <t>FV-4456</t>
  </si>
  <si>
    <t>FV-4457</t>
  </si>
  <si>
    <t>FV-4458</t>
  </si>
  <si>
    <t>FV-4459</t>
  </si>
  <si>
    <t>FV-4460</t>
  </si>
  <si>
    <t>FV-4461</t>
  </si>
  <si>
    <t>FV-4462</t>
  </si>
  <si>
    <t>FV-4463</t>
  </si>
  <si>
    <t>FV-4464</t>
  </si>
  <si>
    <t>FV-4465</t>
  </si>
  <si>
    <t>FV-4466</t>
  </si>
  <si>
    <t>FV-4467</t>
  </si>
  <si>
    <t>FV-4468</t>
  </si>
  <si>
    <t>FV-4469</t>
  </si>
  <si>
    <t>FV-4470</t>
  </si>
  <si>
    <t>FV-4471</t>
  </si>
  <si>
    <t>FV-4472</t>
  </si>
  <si>
    <t>FV-4473</t>
  </si>
  <si>
    <t>FV-4474</t>
  </si>
  <si>
    <t>FV-4475</t>
  </si>
  <si>
    <t>FV-4476</t>
  </si>
  <si>
    <t>FV-4477</t>
  </si>
  <si>
    <t>FV-4478</t>
  </si>
  <si>
    <t>FV-4479</t>
  </si>
  <si>
    <t>FV-4480</t>
  </si>
  <si>
    <t>FV-4481</t>
  </si>
  <si>
    <t>FV-4482</t>
  </si>
  <si>
    <t>FV-4483</t>
  </si>
  <si>
    <t>FV-4484</t>
  </si>
  <si>
    <t>FV-4485</t>
  </si>
  <si>
    <t>FV-4486</t>
  </si>
  <si>
    <t>FV-4487</t>
  </si>
  <si>
    <t>FV-4488</t>
  </si>
  <si>
    <t>FV-4489</t>
  </si>
  <si>
    <t>FV-4490</t>
  </si>
  <si>
    <t>FV-4491</t>
  </si>
  <si>
    <t>FV-4492</t>
  </si>
  <si>
    <t>FV-4493</t>
  </si>
  <si>
    <t>FV-4494</t>
  </si>
  <si>
    <t>FV-4495</t>
  </si>
  <si>
    <t>FV-4496</t>
  </si>
  <si>
    <t>FV-4497</t>
  </si>
  <si>
    <t>FV-4498</t>
  </si>
  <si>
    <t>FV-4499</t>
  </si>
  <si>
    <t>FV-4500</t>
  </si>
  <si>
    <t>FV-4501</t>
  </si>
  <si>
    <t>FV-4502</t>
  </si>
  <si>
    <t>FV-4503</t>
  </si>
  <si>
    <t>FV-4504</t>
  </si>
  <si>
    <t>FV-4505</t>
  </si>
  <si>
    <t>FV-4506</t>
  </si>
  <si>
    <t>FV-4507</t>
  </si>
  <si>
    <t>FV-4508</t>
  </si>
  <si>
    <t>FV-4509</t>
  </si>
  <si>
    <t>FV-4510</t>
  </si>
  <si>
    <t>FV-4511</t>
  </si>
  <si>
    <t>FV-4512</t>
  </si>
  <si>
    <t>FV-4513</t>
  </si>
  <si>
    <t>FV-4514</t>
  </si>
  <si>
    <t>FV-4515</t>
  </si>
  <si>
    <t>FV-4516</t>
  </si>
  <si>
    <t>FV-4517</t>
  </si>
  <si>
    <t>FV-4518</t>
  </si>
  <si>
    <t>FV-4519</t>
  </si>
  <si>
    <t>FV-4520</t>
  </si>
  <si>
    <t>FV-4521</t>
  </si>
  <si>
    <t>FV-4522</t>
  </si>
  <si>
    <t>FV-4523</t>
  </si>
  <si>
    <t>FV-4524</t>
  </si>
  <si>
    <t>FV-4525</t>
  </si>
  <si>
    <t>FV-4526</t>
  </si>
  <si>
    <t>FV-4527</t>
  </si>
  <si>
    <t>FV-4528</t>
  </si>
  <si>
    <t>FV-4529</t>
  </si>
  <si>
    <t>FV-4530</t>
  </si>
  <si>
    <t>FV-4531</t>
  </si>
  <si>
    <t>FV-4532</t>
  </si>
  <si>
    <t>FV-4533</t>
  </si>
  <si>
    <t>FV-4534</t>
  </si>
  <si>
    <t>FV-4535</t>
  </si>
  <si>
    <t>FV-4536</t>
  </si>
  <si>
    <t>FV-4537</t>
  </si>
  <si>
    <t>FV-4538</t>
  </si>
  <si>
    <t>FV-4539</t>
  </si>
  <si>
    <t>FV-4540</t>
  </si>
  <si>
    <t>FV-4541</t>
  </si>
  <si>
    <t>FV-4542</t>
  </si>
  <si>
    <t>FV-4543</t>
  </si>
  <si>
    <t>FV-4544</t>
  </si>
  <si>
    <t>FV-4545</t>
  </si>
  <si>
    <t>FV-4546</t>
  </si>
  <si>
    <t>FV-4547</t>
  </si>
  <si>
    <t>FV-4548</t>
  </si>
  <si>
    <t>FV-4549</t>
  </si>
  <si>
    <t>FV-4550</t>
  </si>
  <si>
    <t>FV-4551</t>
  </si>
  <si>
    <t>FV-4552</t>
  </si>
  <si>
    <t>FV-4553</t>
  </si>
  <si>
    <t>FV-4554</t>
  </si>
  <si>
    <t>FV-4555</t>
  </si>
  <si>
    <t>FV-4556</t>
  </si>
  <si>
    <t>FV-4557</t>
  </si>
  <si>
    <t>FV-4558</t>
  </si>
  <si>
    <t>FV-4559</t>
  </si>
  <si>
    <t>FV-4560</t>
  </si>
  <si>
    <t>FV-4561</t>
  </si>
  <si>
    <t>FV-4562</t>
  </si>
  <si>
    <t>FV-4563</t>
  </si>
  <si>
    <t>FV-4564</t>
  </si>
  <si>
    <t>FV-4565</t>
  </si>
  <si>
    <t>FV-4566</t>
  </si>
  <si>
    <t>FV-4567</t>
  </si>
  <si>
    <t>FV-4568</t>
  </si>
  <si>
    <t>FV-4569</t>
  </si>
  <si>
    <t>FV-4570</t>
  </si>
  <si>
    <t>FV-4571</t>
  </si>
  <si>
    <t>FV-4572</t>
  </si>
  <si>
    <t>FV-4573</t>
  </si>
  <si>
    <t>FV-4574</t>
  </si>
  <si>
    <t>FV-4575</t>
  </si>
  <si>
    <t>FV-4576</t>
  </si>
  <si>
    <t>FV-4577</t>
  </si>
  <si>
    <t>FV-4578</t>
  </si>
  <si>
    <t>FV-4579</t>
  </si>
  <si>
    <t>FV-4580</t>
  </si>
  <si>
    <t>FV-4581</t>
  </si>
  <si>
    <t>FV-4582</t>
  </si>
  <si>
    <t>FV-4583</t>
  </si>
  <si>
    <t>FV-4584</t>
  </si>
  <si>
    <t>FV-4585</t>
  </si>
  <si>
    <t>FV-4586</t>
  </si>
  <si>
    <t>FV-4587</t>
  </si>
  <si>
    <t>FV-4588</t>
  </si>
  <si>
    <t>FV-4589</t>
  </si>
  <si>
    <t>FV-4590</t>
  </si>
  <si>
    <t>FV-4591</t>
  </si>
  <si>
    <t>FV-4592</t>
  </si>
  <si>
    <t>FV-4593</t>
  </si>
  <si>
    <t>FV-4594</t>
  </si>
  <si>
    <t>FV-4595</t>
  </si>
  <si>
    <t>FV-4596</t>
  </si>
  <si>
    <t>FV-4597</t>
  </si>
  <si>
    <t>FV-4598</t>
  </si>
  <si>
    <t>FV-4599</t>
  </si>
  <si>
    <t>FV-4600</t>
  </si>
  <si>
    <t>FV-4601</t>
  </si>
  <si>
    <t>FV-4602</t>
  </si>
  <si>
    <t>FV-4603</t>
  </si>
  <si>
    <t>FV-4604</t>
  </si>
  <si>
    <t>FV-4605</t>
  </si>
  <si>
    <t>FV-4606</t>
  </si>
  <si>
    <t>FV-4607</t>
  </si>
  <si>
    <t>FV-4608</t>
  </si>
  <si>
    <t>FV-4609</t>
  </si>
  <si>
    <t>FV-4610</t>
  </si>
  <si>
    <t>FV-4611</t>
  </si>
  <si>
    <t>FV-4612</t>
  </si>
  <si>
    <t>FV-4613</t>
  </si>
  <si>
    <t>FV-4614</t>
  </si>
  <si>
    <t>FV-4615</t>
  </si>
  <si>
    <t>FV-4616</t>
  </si>
  <si>
    <t>FV-4617</t>
  </si>
  <si>
    <t>FV-4618</t>
  </si>
  <si>
    <t>FV-4619</t>
  </si>
  <si>
    <t>FV-4620</t>
  </si>
  <si>
    <t>FV-4621</t>
  </si>
  <si>
    <t>FV-4622</t>
  </si>
  <si>
    <t>FV-4623</t>
  </si>
  <si>
    <t>FV-4624</t>
  </si>
  <si>
    <t>FV-4625</t>
  </si>
  <si>
    <t>FV-4626</t>
  </si>
  <si>
    <t>FV-4627</t>
  </si>
  <si>
    <t>FV-4628</t>
  </si>
  <si>
    <t>FV-4629</t>
  </si>
  <si>
    <t>FV-4630</t>
  </si>
  <si>
    <t>FV-4631</t>
  </si>
  <si>
    <t>FV-4632</t>
  </si>
  <si>
    <t>FV-4633</t>
  </si>
  <si>
    <t>FV-4634</t>
  </si>
  <si>
    <t>FV-4635</t>
  </si>
  <si>
    <t>FV-4636</t>
  </si>
  <si>
    <t>FV-4637</t>
  </si>
  <si>
    <t>FV-4638</t>
  </si>
  <si>
    <t>FV-4639</t>
  </si>
  <si>
    <t>FV-4640</t>
  </si>
  <si>
    <t>FV-4641</t>
  </si>
  <si>
    <t>FV-4642</t>
  </si>
  <si>
    <t>FV-4643</t>
  </si>
  <si>
    <t>FV-4644</t>
  </si>
  <si>
    <t>FV-4645</t>
  </si>
  <si>
    <t>FV-4646</t>
  </si>
  <si>
    <t>FV-4647</t>
  </si>
  <si>
    <t>FV-4648</t>
  </si>
  <si>
    <t>FV-4649</t>
  </si>
  <si>
    <t>FV-4650</t>
  </si>
  <si>
    <t>FV-4651</t>
  </si>
  <si>
    <t>FV-4652</t>
  </si>
  <si>
    <t>FV-4653</t>
  </si>
  <si>
    <t>FV-4654</t>
  </si>
  <si>
    <t>FV-4655</t>
  </si>
  <si>
    <t>FV-4656</t>
  </si>
  <si>
    <t>FV-4657</t>
  </si>
  <si>
    <t>FV-4658</t>
  </si>
  <si>
    <t>FV-4659</t>
  </si>
  <si>
    <t>FV-4660</t>
  </si>
  <si>
    <t>FV-4661</t>
  </si>
  <si>
    <t>FV-4662</t>
  </si>
  <si>
    <t>FV-4663</t>
  </si>
  <si>
    <t>FV-4664</t>
  </si>
  <si>
    <t>FV-4665</t>
  </si>
  <si>
    <t>FV-4666</t>
  </si>
  <si>
    <t>FV-4667</t>
  </si>
  <si>
    <t>FV-4668</t>
  </si>
  <si>
    <t>FV-4669</t>
  </si>
  <si>
    <t>FV-4670</t>
  </si>
  <si>
    <t>FV-4671</t>
  </si>
  <si>
    <t>FV-4672</t>
  </si>
  <si>
    <t>FV-4673</t>
  </si>
  <si>
    <t>FV-4674</t>
  </si>
  <si>
    <t>FV-4675</t>
  </si>
  <si>
    <t>FV-4676</t>
  </si>
  <si>
    <t>FV-4677</t>
  </si>
  <si>
    <t>FV-4678</t>
  </si>
  <si>
    <t>FV-4679</t>
  </si>
  <si>
    <t>FV-4680</t>
  </si>
  <si>
    <t>FV-4681</t>
  </si>
  <si>
    <t>FV-4682</t>
  </si>
  <si>
    <t>FV-4683</t>
  </si>
  <si>
    <t>FV-4684</t>
  </si>
  <si>
    <t>FV-4685</t>
  </si>
  <si>
    <t>FV-4686</t>
  </si>
  <si>
    <t>FV-4687</t>
  </si>
  <si>
    <t>FV-4688</t>
  </si>
  <si>
    <t>FV-4689</t>
  </si>
  <si>
    <t>FV-4690</t>
  </si>
  <si>
    <t>FV-4691</t>
  </si>
  <si>
    <t>FV-4692</t>
  </si>
  <si>
    <t>FV-4693</t>
  </si>
  <si>
    <t>FV-4694</t>
  </si>
  <si>
    <t>FV-4695</t>
  </si>
  <si>
    <t>FV-4696</t>
  </si>
  <si>
    <t>FV-4697</t>
  </si>
  <si>
    <t>FV-4698</t>
  </si>
  <si>
    <t>FV-4699</t>
  </si>
  <si>
    <t>FV-4700</t>
  </si>
  <si>
    <t>FV-4701</t>
  </si>
  <si>
    <t>FV-4702</t>
  </si>
  <si>
    <t>FV-4703</t>
  </si>
  <si>
    <t>FV-4704</t>
  </si>
  <si>
    <t>FV-4705</t>
  </si>
  <si>
    <t>FV-4706</t>
  </si>
  <si>
    <t>FV-4707</t>
  </si>
  <si>
    <t>FV-4708</t>
  </si>
  <si>
    <t>FV-4709</t>
  </si>
  <si>
    <t>FV-4710</t>
  </si>
  <si>
    <t>FV-4711</t>
  </si>
  <si>
    <t>FV-4712</t>
  </si>
  <si>
    <t>FV-4713</t>
  </si>
  <si>
    <t>FV-4714</t>
  </si>
  <si>
    <t>FV-4715</t>
  </si>
  <si>
    <t>FV-4716</t>
  </si>
  <si>
    <t>FV-4717</t>
  </si>
  <si>
    <t>FV-4718</t>
  </si>
  <si>
    <t>FV-4719</t>
  </si>
  <si>
    <t>FV-4720</t>
  </si>
  <si>
    <t>FV-4721</t>
  </si>
  <si>
    <t>FV-4722</t>
  </si>
  <si>
    <t>FV-4723</t>
  </si>
  <si>
    <t>FV-4724</t>
  </si>
  <si>
    <t>FV-4725</t>
  </si>
  <si>
    <t>FV-4726</t>
  </si>
  <si>
    <t>FV-4727</t>
  </si>
  <si>
    <t>FV-4728</t>
  </si>
  <si>
    <t>FV-4729</t>
  </si>
  <si>
    <t>FV-4730</t>
  </si>
  <si>
    <t>FV-4731</t>
  </si>
  <si>
    <t>FV-4732</t>
  </si>
  <si>
    <t>FV-4733</t>
  </si>
  <si>
    <t>FV-4734</t>
  </si>
  <si>
    <t>FV-4735</t>
  </si>
  <si>
    <t>FV-4736</t>
  </si>
  <si>
    <t>FV-4737</t>
  </si>
  <si>
    <t>FV-4738</t>
  </si>
  <si>
    <t>FV-4739</t>
  </si>
  <si>
    <t>FV-4740</t>
  </si>
  <si>
    <t>FV-4741</t>
  </si>
  <si>
    <t>FV-4742</t>
  </si>
  <si>
    <t>FV-4743</t>
  </si>
  <si>
    <t>FV-4744</t>
  </si>
  <si>
    <t>FV-4745</t>
  </si>
  <si>
    <t>FV-4746</t>
  </si>
  <si>
    <t>FV-4747</t>
  </si>
  <si>
    <t>FV-4748</t>
  </si>
  <si>
    <t>FV-4749</t>
  </si>
  <si>
    <t>FV-4750</t>
  </si>
  <si>
    <t>FV-4751</t>
  </si>
  <si>
    <t>FV-4752</t>
  </si>
  <si>
    <t>FV-4753</t>
  </si>
  <si>
    <t>FV-4754</t>
  </si>
  <si>
    <t>FV-4755</t>
  </si>
  <si>
    <t>FV-4756</t>
  </si>
  <si>
    <t>FV-4757</t>
  </si>
  <si>
    <t>FV-4758</t>
  </si>
  <si>
    <t>FV-4759</t>
  </si>
  <si>
    <t>FV-4760</t>
  </si>
  <si>
    <t>FV-4761</t>
  </si>
  <si>
    <t>FV-4762</t>
  </si>
  <si>
    <t>FV-4763</t>
  </si>
  <si>
    <t>FV-4764</t>
  </si>
  <si>
    <t>FV-4765</t>
  </si>
  <si>
    <t>FV-4766</t>
  </si>
  <si>
    <t>FV-4767</t>
  </si>
  <si>
    <t>FV-4768</t>
  </si>
  <si>
    <t>FV-4769</t>
  </si>
  <si>
    <t>FV-4770</t>
  </si>
  <si>
    <t>FV-4771</t>
  </si>
  <si>
    <t>FV-4772</t>
  </si>
  <si>
    <t>FV-4773</t>
  </si>
  <si>
    <t>FV-4774</t>
  </si>
  <si>
    <t>FV-4775</t>
  </si>
  <si>
    <t>FV-4776</t>
  </si>
  <si>
    <t>FV-4777</t>
  </si>
  <si>
    <t>FV-4778</t>
  </si>
  <si>
    <t>FV-4779</t>
  </si>
  <si>
    <t>FV-4780</t>
  </si>
  <si>
    <t>FV-4781</t>
  </si>
  <si>
    <t>FV-4782</t>
  </si>
  <si>
    <t>FV-4783</t>
  </si>
  <si>
    <t>FV-4784</t>
  </si>
  <si>
    <t>FV-4785</t>
  </si>
  <si>
    <t>FV-4786</t>
  </si>
  <si>
    <t>FV-4787</t>
  </si>
  <si>
    <t>FV-4788</t>
  </si>
  <si>
    <t>FV-4789</t>
  </si>
  <si>
    <t>FV-4790</t>
  </si>
  <si>
    <t>FV-4791</t>
  </si>
  <si>
    <t>FV-4792</t>
  </si>
  <si>
    <t>FV-4793</t>
  </si>
  <si>
    <t>FV-4794</t>
  </si>
  <si>
    <t>FV-4795</t>
  </si>
  <si>
    <t>FV-4796</t>
  </si>
  <si>
    <t>FV-4797</t>
  </si>
  <si>
    <t>FV-4798</t>
  </si>
  <si>
    <t>FV-4799</t>
  </si>
  <si>
    <t>FV-4800</t>
  </si>
  <si>
    <t>FV-4801</t>
  </si>
  <si>
    <t>FV-4802</t>
  </si>
  <si>
    <t>FV-4803</t>
  </si>
  <si>
    <t>FV-4804</t>
  </si>
  <si>
    <t>FV-4805</t>
  </si>
  <si>
    <t>FV-4806</t>
  </si>
  <si>
    <t>FV-4807</t>
  </si>
  <si>
    <t>FV-4808</t>
  </si>
  <si>
    <t>FV-4809</t>
  </si>
  <si>
    <t>FV-4810</t>
  </si>
  <si>
    <t>FV-4811</t>
  </si>
  <si>
    <t>FV-4812</t>
  </si>
  <si>
    <t>FV-4813</t>
  </si>
  <si>
    <t>FV-4814</t>
  </si>
  <si>
    <t>FV-4815</t>
  </si>
  <si>
    <t>FV-4816</t>
  </si>
  <si>
    <t>FV-4817</t>
  </si>
  <si>
    <t>FV-4818</t>
  </si>
  <si>
    <t>FV-4819</t>
  </si>
  <si>
    <t>FV-4820</t>
  </si>
  <si>
    <t>FV-4821</t>
  </si>
  <si>
    <t>FV-4822</t>
  </si>
  <si>
    <t>FV-4823</t>
  </si>
  <si>
    <t>FV-4824</t>
  </si>
  <si>
    <t>FV-4825</t>
  </si>
  <si>
    <t>FV-4826</t>
  </si>
  <si>
    <t>FV-4827</t>
  </si>
  <si>
    <t>FV-4828</t>
  </si>
  <si>
    <t>FV-4829</t>
  </si>
  <si>
    <t>FV-4830</t>
  </si>
  <si>
    <t>FV-4831</t>
  </si>
  <si>
    <t>FV-4832</t>
  </si>
  <si>
    <t>FV-4833</t>
  </si>
  <si>
    <t>FV-4834</t>
  </si>
  <si>
    <t>FV-4835</t>
  </si>
  <si>
    <t>FV-4836</t>
  </si>
  <si>
    <t>FV-4837</t>
  </si>
  <si>
    <t>FV-4838</t>
  </si>
  <si>
    <t>FV-4839</t>
  </si>
  <si>
    <t>FV-4840</t>
  </si>
  <si>
    <t>FV-4841</t>
  </si>
  <si>
    <t>FV-4842</t>
  </si>
  <si>
    <t>FV-4843</t>
  </si>
  <si>
    <t>FV-4844</t>
  </si>
  <si>
    <t>FV-4845</t>
  </si>
  <si>
    <t>FV-4846</t>
  </si>
  <si>
    <t>FV-4847</t>
  </si>
  <si>
    <t>FV-4848</t>
  </si>
  <si>
    <t>FV-4849</t>
  </si>
  <si>
    <t>FV-4850</t>
  </si>
  <si>
    <t>FV-4851</t>
  </si>
  <si>
    <t>FV-4852</t>
  </si>
  <si>
    <t>FV-4853</t>
  </si>
  <si>
    <t>FV-4854</t>
  </si>
  <si>
    <t>FV-4855</t>
  </si>
  <si>
    <t>FV-4856</t>
  </si>
  <si>
    <t>FV-4857</t>
  </si>
  <si>
    <t>FV-4858</t>
  </si>
  <si>
    <t>FV-4859</t>
  </si>
  <si>
    <t>FV-4860</t>
  </si>
  <si>
    <t>FV-4861</t>
  </si>
  <si>
    <t>FV-4862</t>
  </si>
  <si>
    <t>FV-4863</t>
  </si>
  <si>
    <t>FV-4864</t>
  </si>
  <si>
    <t>FV-4865</t>
  </si>
  <si>
    <t>FV-4866</t>
  </si>
  <si>
    <t>FV-4867</t>
  </si>
  <si>
    <t>FV-4868</t>
  </si>
  <si>
    <t>FV-4869</t>
  </si>
  <si>
    <t>FV-4870</t>
  </si>
  <si>
    <t>FV-4871</t>
  </si>
  <si>
    <t>FV-4872</t>
  </si>
  <si>
    <t>FV-4873</t>
  </si>
  <si>
    <t>FV-4874</t>
  </si>
  <si>
    <t>FV-4875</t>
  </si>
  <si>
    <t>FV-4876</t>
  </si>
  <si>
    <t>FV-4877</t>
  </si>
  <si>
    <t>FV-4878</t>
  </si>
  <si>
    <t>FV-4879</t>
  </si>
  <si>
    <t>FV-4880</t>
  </si>
  <si>
    <t>FV-4881</t>
  </si>
  <si>
    <t>FV-4882</t>
  </si>
  <si>
    <t>FV-4883</t>
  </si>
  <si>
    <t>FV-4884</t>
  </si>
  <si>
    <t>FV-4885</t>
  </si>
  <si>
    <t>FV-4886</t>
  </si>
  <si>
    <t>FV-4887</t>
  </si>
  <si>
    <t>FV-4888</t>
  </si>
  <si>
    <t>FV-4889</t>
  </si>
  <si>
    <t>FV-4890</t>
  </si>
  <si>
    <t>FV-4891</t>
  </si>
  <si>
    <t>FV-4892</t>
  </si>
  <si>
    <t>FV-4893</t>
  </si>
  <si>
    <t>FV-4894</t>
  </si>
  <si>
    <t>FV-4895</t>
  </si>
  <si>
    <t>FV-4896</t>
  </si>
  <si>
    <t>FV-4897</t>
  </si>
  <si>
    <t>FV-4898</t>
  </si>
  <si>
    <t>FV-4899</t>
  </si>
  <si>
    <t>FV-4900</t>
  </si>
  <si>
    <t>FV-4901</t>
  </si>
  <si>
    <t>FV-4902</t>
  </si>
  <si>
    <t>FV-4903</t>
  </si>
  <si>
    <t>FV-4904</t>
  </si>
  <si>
    <t>FV-4905</t>
  </si>
  <si>
    <t>FV-4906</t>
  </si>
  <si>
    <t>FV-4907</t>
  </si>
  <si>
    <t>FV-4908</t>
  </si>
  <si>
    <t>FV-4909</t>
  </si>
  <si>
    <t>FV-4910</t>
  </si>
  <si>
    <t>FV-4911</t>
  </si>
  <si>
    <t>FV-4912</t>
  </si>
  <si>
    <t>FV-4913</t>
  </si>
  <si>
    <t>FV-4914</t>
  </si>
  <si>
    <t>FV-4915</t>
  </si>
  <si>
    <t>FV-4916</t>
  </si>
  <si>
    <t>FV-4917</t>
  </si>
  <si>
    <t>FV-4918</t>
  </si>
  <si>
    <t>FV-4919</t>
  </si>
  <si>
    <t>FV-4920</t>
  </si>
  <si>
    <t>FV-4921</t>
  </si>
  <si>
    <t>FV-4922</t>
  </si>
  <si>
    <t>FV-4923</t>
  </si>
  <si>
    <t>FV-4924</t>
  </si>
  <si>
    <t>FV-4925</t>
  </si>
  <si>
    <t>FV-4926</t>
  </si>
  <si>
    <t>FV-4927</t>
  </si>
  <si>
    <t>FV-4928</t>
  </si>
  <si>
    <t>FV-4929</t>
  </si>
  <si>
    <t>FV-4930</t>
  </si>
  <si>
    <t>FV-4931</t>
  </si>
  <si>
    <t>FV-4932</t>
  </si>
  <si>
    <t>FV-4933</t>
  </si>
  <si>
    <t>FV-4934</t>
  </si>
  <si>
    <t>FV-4935</t>
  </si>
  <si>
    <t>FV-4936</t>
  </si>
  <si>
    <t>FV-4937</t>
  </si>
  <si>
    <t>FV-4938</t>
  </si>
  <si>
    <t>FV-4939</t>
  </si>
  <si>
    <t>FV-4940</t>
  </si>
  <si>
    <t>FV-4941</t>
  </si>
  <si>
    <t>FV-4942</t>
  </si>
  <si>
    <t>FV-4943</t>
  </si>
  <si>
    <t>FV-4944</t>
  </si>
  <si>
    <t>FV-4945</t>
  </si>
  <si>
    <t>FV-4946</t>
  </si>
  <si>
    <t>FV-4947</t>
  </si>
  <si>
    <t>FV-4948</t>
  </si>
  <si>
    <t>FV-4949</t>
  </si>
  <si>
    <t>FV-4950</t>
  </si>
  <si>
    <t>FV-4951</t>
  </si>
  <si>
    <t>FV-4952</t>
  </si>
  <si>
    <t>FV-4953</t>
  </si>
  <si>
    <t>FV-4954</t>
  </si>
  <si>
    <t>FV-4955</t>
  </si>
  <si>
    <t>FV-4956</t>
  </si>
  <si>
    <t>FV-4957</t>
  </si>
  <si>
    <t>FV-4958</t>
  </si>
  <si>
    <t>FV-4959</t>
  </si>
  <si>
    <t>FV-4960</t>
  </si>
  <si>
    <t>FV-4961</t>
  </si>
  <si>
    <t>FV-4962</t>
  </si>
  <si>
    <t>FV-4963</t>
  </si>
  <si>
    <t>FV-4964</t>
  </si>
  <si>
    <t>FV-4965</t>
  </si>
  <si>
    <t>FV-4966</t>
  </si>
  <si>
    <t>FV-4967</t>
  </si>
  <si>
    <t>FV-4968</t>
  </si>
  <si>
    <t>FV-4969</t>
  </si>
  <si>
    <t>FV-4970</t>
  </si>
  <si>
    <t>FV-4971</t>
  </si>
  <si>
    <t>FV-4972</t>
  </si>
  <si>
    <t>FV-4973</t>
  </si>
  <si>
    <t>FV-4974</t>
  </si>
  <si>
    <t>FV-4975</t>
  </si>
  <si>
    <t>FV-4976</t>
  </si>
  <si>
    <t>FV-4977</t>
  </si>
  <si>
    <t>FV-4978</t>
  </si>
  <si>
    <t>FV-4979</t>
  </si>
  <si>
    <t>FV-4980</t>
  </si>
  <si>
    <t>FV-4981</t>
  </si>
  <si>
    <t>FV-4982</t>
  </si>
  <si>
    <t>FV-4983</t>
  </si>
  <si>
    <t>FV-4984</t>
  </si>
  <si>
    <t>FV-4985</t>
  </si>
  <si>
    <t>FV-4986</t>
  </si>
  <si>
    <t>FV-4987</t>
  </si>
  <si>
    <t>FV-4988</t>
  </si>
  <si>
    <t>FV-4989</t>
  </si>
  <si>
    <t>FV-4990</t>
  </si>
  <si>
    <t>FV-4991</t>
  </si>
  <si>
    <t>FV-4992</t>
  </si>
  <si>
    <t>FV-4993</t>
  </si>
  <si>
    <t>FV-4994</t>
  </si>
  <si>
    <t>FV-4995</t>
  </si>
  <si>
    <t>FV-4996</t>
  </si>
  <si>
    <t>FV-4997</t>
  </si>
  <si>
    <t>FV-4998</t>
  </si>
  <si>
    <t>FV-4999</t>
  </si>
  <si>
    <t>FV-5000</t>
  </si>
  <si>
    <t>FV-5001</t>
  </si>
  <si>
    <t>FV-5002</t>
  </si>
  <si>
    <t>FV-5003</t>
  </si>
  <si>
    <t>FV-5004</t>
  </si>
  <si>
    <t>FV-5005</t>
  </si>
  <si>
    <t>FV-5006</t>
  </si>
  <si>
    <t>FV-5007</t>
  </si>
  <si>
    <t>FV-5008</t>
  </si>
  <si>
    <t>FV-5009</t>
  </si>
  <si>
    <t>FV-5010</t>
  </si>
  <si>
    <t>FV-5011</t>
  </si>
  <si>
    <t>FV-5012</t>
  </si>
  <si>
    <t>FV-5013</t>
  </si>
  <si>
    <t>FV-5014</t>
  </si>
  <si>
    <t>FV-5015</t>
  </si>
  <si>
    <t>FV-5016</t>
  </si>
  <si>
    <t>FV-5017</t>
  </si>
  <si>
    <t>FV-5018</t>
  </si>
  <si>
    <t>FV-5019</t>
  </si>
  <si>
    <t>FV-5020</t>
  </si>
  <si>
    <t>FV-5021</t>
  </si>
  <si>
    <t>FV-5022</t>
  </si>
  <si>
    <t>FV-5023</t>
  </si>
  <si>
    <t>FV-5024</t>
  </si>
  <si>
    <t>FV-5025</t>
  </si>
  <si>
    <t>FV-5026</t>
  </si>
  <si>
    <t>FV-5027</t>
  </si>
  <si>
    <t>FV-5028</t>
  </si>
  <si>
    <t>FV-5029</t>
  </si>
  <si>
    <t>FV-5030</t>
  </si>
  <si>
    <t>FV-5031</t>
  </si>
  <si>
    <t>FV-5032</t>
  </si>
  <si>
    <t>FV-5033</t>
  </si>
  <si>
    <t>FV-5034</t>
  </si>
  <si>
    <t>FV-5035</t>
  </si>
  <si>
    <t>FV-5036</t>
  </si>
  <si>
    <t>FV-5037</t>
  </si>
  <si>
    <t>FV-5038</t>
  </si>
  <si>
    <t>FV-5039</t>
  </si>
  <si>
    <t>FV-5040</t>
  </si>
  <si>
    <t>FV-5041</t>
  </si>
  <si>
    <t>FV-5042</t>
  </si>
  <si>
    <t>FV-5043</t>
  </si>
  <si>
    <t>FV-5044</t>
  </si>
  <si>
    <t>FV-5045</t>
  </si>
  <si>
    <t>FV-5046</t>
  </si>
  <si>
    <t>FV-5047</t>
  </si>
  <si>
    <t>FV-5048</t>
  </si>
  <si>
    <t>FV-5049</t>
  </si>
  <si>
    <t>FV-5050</t>
  </si>
  <si>
    <t>FV-5051</t>
  </si>
  <si>
    <t>FV-5052</t>
  </si>
  <si>
    <t>FV-5053</t>
  </si>
  <si>
    <t>FV-5054</t>
  </si>
  <si>
    <t>FV-5055</t>
  </si>
  <si>
    <t>FV-5056</t>
  </si>
  <si>
    <t>FV-5057</t>
  </si>
  <si>
    <t>FV-5058</t>
  </si>
  <si>
    <t>FV-5059</t>
  </si>
  <si>
    <t>FV-5060</t>
  </si>
  <si>
    <t>FV-5061</t>
  </si>
  <si>
    <t>FV-5062</t>
  </si>
  <si>
    <t>FV-5063</t>
  </si>
  <si>
    <t>FV-5064</t>
  </si>
  <si>
    <t>FV-5065</t>
  </si>
  <si>
    <t>FV-5066</t>
  </si>
  <si>
    <t>FV-5067</t>
  </si>
  <si>
    <t>FV-5068</t>
  </si>
  <si>
    <t>FV-5069</t>
  </si>
  <si>
    <t>FV-5070</t>
  </si>
  <si>
    <t>FV-5071</t>
  </si>
  <si>
    <t>FV-5072</t>
  </si>
  <si>
    <t>FV-5073</t>
  </si>
  <si>
    <t>FV-5074</t>
  </si>
  <si>
    <t>FV-5075</t>
  </si>
  <si>
    <t>FV-5076</t>
  </si>
  <si>
    <t>FV-5077</t>
  </si>
  <si>
    <t>FV-5078</t>
  </si>
  <si>
    <t>FV-5079</t>
  </si>
  <si>
    <t>FV-5080</t>
  </si>
  <si>
    <t>FV-5081</t>
  </si>
  <si>
    <t>FV-5082</t>
  </si>
  <si>
    <t>FV-5083</t>
  </si>
  <si>
    <t>FV-5084</t>
  </si>
  <si>
    <t>FV-5085</t>
  </si>
  <si>
    <t>FV-5086</t>
  </si>
  <si>
    <t>FV-5087</t>
  </si>
  <si>
    <t>FV-5088</t>
  </si>
  <si>
    <t>FV-5089</t>
  </si>
  <si>
    <t>FV-5090</t>
  </si>
  <si>
    <t>FV-5091</t>
  </si>
  <si>
    <t>FV-5092</t>
  </si>
  <si>
    <t>FV-5093</t>
  </si>
  <si>
    <t>FV-5094</t>
  </si>
  <si>
    <t>FV-5095</t>
  </si>
  <si>
    <t>FV-5096</t>
  </si>
  <si>
    <t>FV-5097</t>
  </si>
  <si>
    <t>FV-5098</t>
  </si>
  <si>
    <t>FV-5099</t>
  </si>
  <si>
    <t>FV-5100</t>
  </si>
  <si>
    <t>FV-5101</t>
  </si>
  <si>
    <t>FV-5102</t>
  </si>
  <si>
    <t>FV-5103</t>
  </si>
  <si>
    <t>FV-5104</t>
  </si>
  <si>
    <t>FV-5105</t>
  </si>
  <si>
    <t>FV-5106</t>
  </si>
  <si>
    <t>FV-5107</t>
  </si>
  <si>
    <t>FV-5108</t>
  </si>
  <si>
    <t>FV-5109</t>
  </si>
  <si>
    <t>FV-5110</t>
  </si>
  <si>
    <t>FV-5111</t>
  </si>
  <si>
    <t>FV-5112</t>
  </si>
  <si>
    <t>FV-5113</t>
  </si>
  <si>
    <t>FV-5114</t>
  </si>
  <si>
    <t>FV-5115</t>
  </si>
  <si>
    <t>FV-5116</t>
  </si>
  <si>
    <t>FV-5117</t>
  </si>
  <si>
    <t>FV-5118</t>
  </si>
  <si>
    <t>FV-5119</t>
  </si>
  <si>
    <t>FV-5120</t>
  </si>
  <si>
    <t>FV-5121</t>
  </si>
  <si>
    <t>FV-5122</t>
  </si>
  <si>
    <t>FV-5123</t>
  </si>
  <si>
    <t>FV-5124</t>
  </si>
  <si>
    <t>FV-5125</t>
  </si>
  <si>
    <t>FV-5126</t>
  </si>
  <si>
    <t>FV-5127</t>
  </si>
  <si>
    <t>FV-5128</t>
  </si>
  <si>
    <t>FV-5129</t>
  </si>
  <si>
    <t>FV-5130</t>
  </si>
  <si>
    <t>FV-5131</t>
  </si>
  <si>
    <t>FV-5132</t>
  </si>
  <si>
    <t>FV-5133</t>
  </si>
  <si>
    <t>FV-5134</t>
  </si>
  <si>
    <t>FV-5135</t>
  </si>
  <si>
    <t>FV-5136</t>
  </si>
  <si>
    <t>FV-5137</t>
  </si>
  <si>
    <t>FV-5138</t>
  </si>
  <si>
    <t>FV-5139</t>
  </si>
  <si>
    <t>FV-5140</t>
  </si>
  <si>
    <t>FV-5141</t>
  </si>
  <si>
    <t>FV-5142</t>
  </si>
  <si>
    <t>FV-5143</t>
  </si>
  <si>
    <t>FV-5144</t>
  </si>
  <si>
    <t>FV-5145</t>
  </si>
  <si>
    <t>FV-5146</t>
  </si>
  <si>
    <t>FV-5147</t>
  </si>
  <si>
    <t>FV-5148</t>
  </si>
  <si>
    <t>FV-5149</t>
  </si>
  <si>
    <t>FV-5150</t>
  </si>
  <si>
    <t>FV-5151</t>
  </si>
  <si>
    <t>FV-5152</t>
  </si>
  <si>
    <t>FV-5153</t>
  </si>
  <si>
    <t>FV-5154</t>
  </si>
  <si>
    <t>FV-5155</t>
  </si>
  <si>
    <t>FV-5156</t>
  </si>
  <si>
    <t>FV-5157</t>
  </si>
  <si>
    <t>FV-5158</t>
  </si>
  <si>
    <t>FV-5159</t>
  </si>
  <si>
    <t>FV-5160</t>
  </si>
  <si>
    <t>FV-5161</t>
  </si>
  <si>
    <t>FV-5162</t>
  </si>
  <si>
    <t>FV-5163</t>
  </si>
  <si>
    <t>FV-5164</t>
  </si>
  <si>
    <t>FV-5165</t>
  </si>
  <si>
    <t>FV-5166</t>
  </si>
  <si>
    <t>FV-5167</t>
  </si>
  <si>
    <t>FV-5168</t>
  </si>
  <si>
    <t>FV-5169</t>
  </si>
  <si>
    <t>FV-5170</t>
  </si>
  <si>
    <t>FV-5171</t>
  </si>
  <si>
    <t>FV-5172</t>
  </si>
  <si>
    <t>FV-5173</t>
  </si>
  <si>
    <t>FV-5174</t>
  </si>
  <si>
    <t>FV-5175</t>
  </si>
  <si>
    <t>FV-5176</t>
  </si>
  <si>
    <t>FV-5177</t>
  </si>
  <si>
    <t>FV-5178</t>
  </si>
  <si>
    <t>FV-5179</t>
  </si>
  <si>
    <t>FV-5180</t>
  </si>
  <si>
    <t>FV-5181</t>
  </si>
  <si>
    <t>FV-5182</t>
  </si>
  <si>
    <t>FV-5183</t>
  </si>
  <si>
    <t>FV-5184</t>
  </si>
  <si>
    <t>FV-5185</t>
  </si>
  <si>
    <t>FV-5186</t>
  </si>
  <si>
    <t>FV-5187</t>
  </si>
  <si>
    <t>FV-5188</t>
  </si>
  <si>
    <t>FV-5189</t>
  </si>
  <si>
    <t>FV-5190</t>
  </si>
  <si>
    <t>FV-5191</t>
  </si>
  <si>
    <t>FV-5192</t>
  </si>
  <si>
    <t>FV-5193</t>
  </si>
  <si>
    <t>FV-5194</t>
  </si>
  <si>
    <t>FV-5195</t>
  </si>
  <si>
    <t>FV-5196</t>
  </si>
  <si>
    <t>FV-5197</t>
  </si>
  <si>
    <t>FV-5198</t>
  </si>
  <si>
    <t>FV-5199</t>
  </si>
  <si>
    <t>FV-5200</t>
  </si>
  <si>
    <t>FV-5201</t>
  </si>
  <si>
    <t>FV-5202</t>
  </si>
  <si>
    <t>FV-5203</t>
  </si>
  <si>
    <t>FV-5204</t>
  </si>
  <si>
    <t>FV-5205</t>
  </si>
  <si>
    <t>FV-5206</t>
  </si>
  <si>
    <t>FV-5207</t>
  </si>
  <si>
    <t>FV-5208</t>
  </si>
  <si>
    <t>FV-5209</t>
  </si>
  <si>
    <t>FV-5210</t>
  </si>
  <si>
    <t>FV-5211</t>
  </si>
  <si>
    <t>FV-5212</t>
  </si>
  <si>
    <t>FV-5213</t>
  </si>
  <si>
    <t>FV-5214</t>
  </si>
  <si>
    <t>FV-5215</t>
  </si>
  <si>
    <t>FV-5216</t>
  </si>
  <si>
    <t>FV-5217</t>
  </si>
  <si>
    <t>FV-5218</t>
  </si>
  <si>
    <t>FV-5219</t>
  </si>
  <si>
    <t>FV-5220</t>
  </si>
  <si>
    <t>FV-5221</t>
  </si>
  <si>
    <t>FV-5222</t>
  </si>
  <si>
    <t>FV-5223</t>
  </si>
  <si>
    <t>FV-5224</t>
  </si>
  <si>
    <t>Elk Creek</t>
  </si>
  <si>
    <t>FV-3970</t>
  </si>
  <si>
    <t>FV-3971</t>
  </si>
  <si>
    <t>FV-3972</t>
  </si>
  <si>
    <t>FV-3973</t>
  </si>
  <si>
    <t>FV-3974</t>
  </si>
  <si>
    <t>FV-3975</t>
  </si>
  <si>
    <t>FV-3976</t>
  </si>
  <si>
    <t>FV-3977</t>
  </si>
  <si>
    <t>FV-3978</t>
  </si>
  <si>
    <t>FV-3979</t>
  </si>
  <si>
    <t>FV-3980</t>
  </si>
  <si>
    <t>FV-3981</t>
  </si>
  <si>
    <t>FV-3982</t>
  </si>
  <si>
    <t>FV-3983</t>
  </si>
  <si>
    <t>FV-3984</t>
  </si>
  <si>
    <t>FV-3985</t>
  </si>
  <si>
    <t>FV-3986</t>
  </si>
  <si>
    <t>FV-3987</t>
  </si>
  <si>
    <t>FV-3988</t>
  </si>
  <si>
    <t>FV-3989</t>
  </si>
  <si>
    <t>FV-3990</t>
  </si>
  <si>
    <t>FV-3991</t>
  </si>
  <si>
    <t>FV-3992</t>
  </si>
  <si>
    <t>FV-3993</t>
  </si>
  <si>
    <t>FV-3994</t>
  </si>
  <si>
    <t>FV-3995</t>
  </si>
  <si>
    <t>FV-3996</t>
  </si>
  <si>
    <t>FV-3997</t>
  </si>
  <si>
    <t>FV-3998</t>
  </si>
  <si>
    <t>FV-3999</t>
  </si>
  <si>
    <t>FV-4000</t>
  </si>
  <si>
    <t>FV-4001</t>
  </si>
  <si>
    <t>FV-4002</t>
  </si>
  <si>
    <t>FV-4003</t>
  </si>
  <si>
    <t>FV-6586</t>
  </si>
  <si>
    <t>FV-6587</t>
  </si>
  <si>
    <t>FV-6588</t>
  </si>
  <si>
    <t>FV-6589</t>
  </si>
  <si>
    <t>FV-6590</t>
  </si>
  <si>
    <t>FV-6591</t>
  </si>
  <si>
    <t>FV-6592</t>
  </si>
  <si>
    <t>FV-6593</t>
  </si>
  <si>
    <t>FV-6594</t>
  </si>
  <si>
    <t>FV-6595</t>
  </si>
  <si>
    <t>FV-6596</t>
  </si>
  <si>
    <t>FV-6597</t>
  </si>
  <si>
    <t>FV-6598</t>
  </si>
  <si>
    <t>FV-6599</t>
  </si>
  <si>
    <t>FV-6600</t>
  </si>
  <si>
    <t>FV-6601</t>
  </si>
  <si>
    <t>FV-6602</t>
  </si>
  <si>
    <t>FV-6603</t>
  </si>
  <si>
    <t>FV-6604</t>
  </si>
  <si>
    <t>FV-6605</t>
  </si>
  <si>
    <t>FV-6606</t>
  </si>
  <si>
    <t>FV-6607</t>
  </si>
  <si>
    <t>FV-6608</t>
  </si>
  <si>
    <t>FV-6609</t>
  </si>
  <si>
    <t>FV-6610</t>
  </si>
  <si>
    <t>FV-6611</t>
  </si>
  <si>
    <t>FV-6612</t>
  </si>
  <si>
    <t>FV-6613</t>
  </si>
  <si>
    <t>FV-6614</t>
  </si>
  <si>
    <t>FV-6615</t>
  </si>
  <si>
    <t>Elk Brook</t>
  </si>
  <si>
    <t>FV-3303</t>
  </si>
  <si>
    <t>FV-3304</t>
  </si>
  <si>
    <t>FV-3305</t>
  </si>
  <si>
    <t>FV-3306</t>
  </si>
  <si>
    <t>FV-3307</t>
  </si>
  <si>
    <t>FV-3308</t>
  </si>
  <si>
    <t>FV-3309</t>
  </si>
  <si>
    <t>FV-3310</t>
  </si>
  <si>
    <t>FV-3311</t>
  </si>
  <si>
    <t>FV-3312</t>
  </si>
  <si>
    <t>FV-3313</t>
  </si>
  <si>
    <t>FV-3314</t>
  </si>
  <si>
    <t>FV-3315</t>
  </si>
  <si>
    <t>FV-3316</t>
  </si>
  <si>
    <t>FV-3317</t>
  </si>
  <si>
    <t>FV-3318</t>
  </si>
  <si>
    <t>FV-3319</t>
  </si>
  <si>
    <t>FV-3320</t>
  </si>
  <si>
    <t>FV-3321</t>
  </si>
  <si>
    <t>FV-3323</t>
  </si>
  <si>
    <t>FV-3324</t>
  </si>
  <si>
    <t>FV-3325</t>
  </si>
  <si>
    <t>FV-3326</t>
  </si>
  <si>
    <t>FV-3327</t>
  </si>
  <si>
    <t>FV-3328</t>
  </si>
  <si>
    <t>FV-3329</t>
  </si>
  <si>
    <t>FV-3330</t>
  </si>
  <si>
    <t>FV-3331</t>
  </si>
  <si>
    <t>FV-3332</t>
  </si>
  <si>
    <t>FV-3333</t>
  </si>
  <si>
    <t>FV-3334</t>
  </si>
  <si>
    <t>FV-3335</t>
  </si>
  <si>
    <t>FV-3336</t>
  </si>
  <si>
    <t>FV-3337</t>
  </si>
  <si>
    <t>FV-3338</t>
  </si>
  <si>
    <t>FV-3339</t>
  </si>
  <si>
    <t>FV-3340</t>
  </si>
  <si>
    <t>FV-3341</t>
  </si>
  <si>
    <t>FV-3342</t>
  </si>
  <si>
    <t>FV-3343</t>
  </si>
  <si>
    <t>FV-3344</t>
  </si>
  <si>
    <t>FV-3345</t>
  </si>
  <si>
    <t>FV-3346</t>
  </si>
  <si>
    <t>FV-3347</t>
  </si>
  <si>
    <t>FV-3348</t>
  </si>
  <si>
    <t>FV-3349</t>
  </si>
  <si>
    <t>FV-3350</t>
  </si>
  <si>
    <t>FV-3351</t>
  </si>
  <si>
    <t>FV-3352</t>
  </si>
  <si>
    <t>FV-3353</t>
  </si>
  <si>
    <t>FV-3354</t>
  </si>
  <si>
    <t>FV-3355</t>
  </si>
  <si>
    <t>FV-3356</t>
  </si>
  <si>
    <t>FV-3357</t>
  </si>
  <si>
    <t>FV-3358</t>
  </si>
  <si>
    <t>FV-3359</t>
  </si>
  <si>
    <t>FV-3360</t>
  </si>
  <si>
    <t>FV-3361</t>
  </si>
  <si>
    <t>FV-3362</t>
  </si>
  <si>
    <t>FV-3363</t>
  </si>
  <si>
    <t>FV-3364</t>
  </si>
  <si>
    <t>FV-3365</t>
  </si>
  <si>
    <t>FV-4088</t>
  </si>
  <si>
    <t>FV-4089</t>
  </si>
  <si>
    <t>FV-4090</t>
  </si>
  <si>
    <t>FV-4091</t>
  </si>
  <si>
    <t>FV-4092</t>
  </si>
  <si>
    <t>FV-4093</t>
  </si>
  <si>
    <t>Dunville Creek</t>
  </si>
  <si>
    <t>FV-4080</t>
  </si>
  <si>
    <t>FV-4081</t>
  </si>
  <si>
    <t>FV-4082</t>
  </si>
  <si>
    <t>FV-4083</t>
  </si>
  <si>
    <t>FV-4084</t>
  </si>
  <si>
    <t>FV-4085</t>
  </si>
  <si>
    <t>FV-4086</t>
  </si>
  <si>
    <t>FV-7128</t>
  </si>
  <si>
    <t>FV-7129</t>
  </si>
  <si>
    <t>FV-7130</t>
  </si>
  <si>
    <t>FV-7165</t>
  </si>
  <si>
    <t>FV-7166</t>
  </si>
  <si>
    <t>Coco-oppelo Slough</t>
  </si>
  <si>
    <t>FV-3213</t>
  </si>
  <si>
    <t>FV-3214</t>
  </si>
  <si>
    <t>FV-3215</t>
  </si>
  <si>
    <t>FV-3839</t>
  </si>
  <si>
    <t>FV-3840</t>
  </si>
  <si>
    <t>FV-3841</t>
  </si>
  <si>
    <t>FV-3842</t>
  </si>
  <si>
    <t>FV-3843</t>
  </si>
  <si>
    <t>FV-3844</t>
  </si>
  <si>
    <t>Chilliwack Creek</t>
  </si>
  <si>
    <t>FV-2851</t>
  </si>
  <si>
    <t>FV-2852</t>
  </si>
  <si>
    <t>FV-2853</t>
  </si>
  <si>
    <t>FV-2854</t>
  </si>
  <si>
    <t>FV-2855</t>
  </si>
  <si>
    <t>FV-2856</t>
  </si>
  <si>
    <t>FV-2857</t>
  </si>
  <si>
    <t>FV-2858</t>
  </si>
  <si>
    <t>FV-2859</t>
  </si>
  <si>
    <t>FV-2860</t>
  </si>
  <si>
    <t>FV-2861</t>
  </si>
  <si>
    <t>FV-2862</t>
  </si>
  <si>
    <t>FV-2863</t>
  </si>
  <si>
    <t>FV-2864</t>
  </si>
  <si>
    <t>FV-2865</t>
  </si>
  <si>
    <t>FV-2866</t>
  </si>
  <si>
    <t>FV-2867</t>
  </si>
  <si>
    <t>FV-2868</t>
  </si>
  <si>
    <t>FV-2869</t>
  </si>
  <si>
    <t>FV-2870</t>
  </si>
  <si>
    <t>FV-2871</t>
  </si>
  <si>
    <t>FV-2872</t>
  </si>
  <si>
    <t>FV-2873</t>
  </si>
  <si>
    <t>FV-2874</t>
  </si>
  <si>
    <t>FV-2875</t>
  </si>
  <si>
    <t>FV-2876</t>
  </si>
  <si>
    <t>FV-2877</t>
  </si>
  <si>
    <t>FV-2878</t>
  </si>
  <si>
    <t>FV-2879</t>
  </si>
  <si>
    <t>FV-2880</t>
  </si>
  <si>
    <t>FV-2881</t>
  </si>
  <si>
    <t>FV-3186</t>
  </si>
  <si>
    <t>FV-3187</t>
  </si>
  <si>
    <t>FV-3188</t>
  </si>
  <si>
    <t>FV-3189</t>
  </si>
  <si>
    <t>FV-3190</t>
  </si>
  <si>
    <t>FV-3191</t>
  </si>
  <si>
    <t>FV-3192</t>
  </si>
  <si>
    <t>FV-3193</t>
  </si>
  <si>
    <t>FV-3194</t>
  </si>
  <si>
    <t>FV-3195</t>
  </si>
  <si>
    <t>FV-3196</t>
  </si>
  <si>
    <t>FV-3197</t>
  </si>
  <si>
    <t>FV-3198</t>
  </si>
  <si>
    <t>FV-3199</t>
  </si>
  <si>
    <t>FV-3200</t>
  </si>
  <si>
    <t>FV-3201</t>
  </si>
  <si>
    <t>FV-3202</t>
  </si>
  <si>
    <t>FV-3203</t>
  </si>
  <si>
    <t>FV-3204</t>
  </si>
  <si>
    <t>FV-3205</t>
  </si>
  <si>
    <t>FV-3206</t>
  </si>
  <si>
    <t>FV-3207</t>
  </si>
  <si>
    <t>FV-3208</t>
  </si>
  <si>
    <t>FV-3209</t>
  </si>
  <si>
    <t>FV-3210</t>
  </si>
  <si>
    <t>FV-3211</t>
  </si>
  <si>
    <t>FV-3212</t>
  </si>
  <si>
    <t>FV-3226</t>
  </si>
  <si>
    <t>FV-3227</t>
  </si>
  <si>
    <t>FV-3228</t>
  </si>
  <si>
    <t>FV-3229</t>
  </si>
  <si>
    <t>FV-3230</t>
  </si>
  <si>
    <t>FV-3231</t>
  </si>
  <si>
    <t>FV-3232</t>
  </si>
  <si>
    <t>FV-3233</t>
  </si>
  <si>
    <t>FV-3234</t>
  </si>
  <si>
    <t>FV-3235</t>
  </si>
  <si>
    <t>FV-3236</t>
  </si>
  <si>
    <t>FV-3237</t>
  </si>
  <si>
    <t>FV-3238</t>
  </si>
  <si>
    <t>FV-3239</t>
  </si>
  <si>
    <t>FV-3240</t>
  </si>
  <si>
    <t>FV-3241</t>
  </si>
  <si>
    <t>FV-3242</t>
  </si>
  <si>
    <t>FV-3243</t>
  </si>
  <si>
    <t>FV-3244</t>
  </si>
  <si>
    <t>FV-3245</t>
  </si>
  <si>
    <t>FV-3246</t>
  </si>
  <si>
    <t>FV-3247</t>
  </si>
  <si>
    <t>FV-3248</t>
  </si>
  <si>
    <t>FV-3249</t>
  </si>
  <si>
    <t>FV-3280</t>
  </si>
  <si>
    <t>FV-5386</t>
  </si>
  <si>
    <t>FV-5387</t>
  </si>
  <si>
    <t>FV-5388</t>
  </si>
  <si>
    <t>FV-5389</t>
  </si>
  <si>
    <t>FV-5390</t>
  </si>
  <si>
    <t>FV-5391</t>
  </si>
  <si>
    <t>FV-5392</t>
  </si>
  <si>
    <t>FV-5393</t>
  </si>
  <si>
    <t>FV-5394</t>
  </si>
  <si>
    <t>FV-5395</t>
  </si>
  <si>
    <t>FV-5396</t>
  </si>
  <si>
    <t>FV-5397</t>
  </si>
  <si>
    <t>FV-5398</t>
  </si>
  <si>
    <t>FV-5399</t>
  </si>
  <si>
    <t>FV-5400</t>
  </si>
  <si>
    <t>FV-5401</t>
  </si>
  <si>
    <t>FV-5402</t>
  </si>
  <si>
    <t>FV-5403</t>
  </si>
  <si>
    <t>FV-5404</t>
  </si>
  <si>
    <t>FV-5405</t>
  </si>
  <si>
    <t>FV-5406</t>
  </si>
  <si>
    <t>FV-5407</t>
  </si>
  <si>
    <t>FV-5408</t>
  </si>
  <si>
    <t>FV-5409</t>
  </si>
  <si>
    <t>FV-5410</t>
  </si>
  <si>
    <t>FV-5411</t>
  </si>
  <si>
    <t>FV-5412</t>
  </si>
  <si>
    <t>FV-5413</t>
  </si>
  <si>
    <t>FV-5414</t>
  </si>
  <si>
    <t>FV-5415</t>
  </si>
  <si>
    <t>FV-5416</t>
  </si>
  <si>
    <t>FV-5417</t>
  </si>
  <si>
    <t>FV-5418</t>
  </si>
  <si>
    <t>FV-5419</t>
  </si>
  <si>
    <t>FV-5420</t>
  </si>
  <si>
    <t>FV-5421</t>
  </si>
  <si>
    <t>FV-5422</t>
  </si>
  <si>
    <t>FV-5423</t>
  </si>
  <si>
    <t>FV-5424</t>
  </si>
  <si>
    <t>FV-5425</t>
  </si>
  <si>
    <t>FV-5426</t>
  </si>
  <si>
    <t>FV-5427</t>
  </si>
  <si>
    <t>FV-5428</t>
  </si>
  <si>
    <t>FV-5429</t>
  </si>
  <si>
    <t>FV-5430</t>
  </si>
  <si>
    <t>FV-5431</t>
  </si>
  <si>
    <t>FV-5432</t>
  </si>
  <si>
    <t>FV-5433</t>
  </si>
  <si>
    <t>FV-5434</t>
  </si>
  <si>
    <t>FV-5435</t>
  </si>
  <si>
    <t>FV-5436</t>
  </si>
  <si>
    <t>FV-5437</t>
  </si>
  <si>
    <t>FV-5438</t>
  </si>
  <si>
    <t>FV-5439</t>
  </si>
  <si>
    <t>FV-5440</t>
  </si>
  <si>
    <t>FV-5441</t>
  </si>
  <si>
    <t>FV-5442</t>
  </si>
  <si>
    <t>FV-5443</t>
  </si>
  <si>
    <t>FV-5444</t>
  </si>
  <si>
    <t>FV-5445</t>
  </si>
  <si>
    <t>FV-5446</t>
  </si>
  <si>
    <t>FV-5447</t>
  </si>
  <si>
    <t>FV-5448</t>
  </si>
  <si>
    <t>FV-5449</t>
  </si>
  <si>
    <t>FV-5450</t>
  </si>
  <si>
    <t>FV-5451</t>
  </si>
  <si>
    <t>FV-5452</t>
  </si>
  <si>
    <t>FV-5453</t>
  </si>
  <si>
    <t>FV-5454</t>
  </si>
  <si>
    <t>FV-5455</t>
  </si>
  <si>
    <t>FV-5456</t>
  </si>
  <si>
    <t>FV-5457</t>
  </si>
  <si>
    <t>FV-5458</t>
  </si>
  <si>
    <t>FV-5459</t>
  </si>
  <si>
    <t>FV-5460</t>
  </si>
  <si>
    <t>FV-5461</t>
  </si>
  <si>
    <t>FV-5462</t>
  </si>
  <si>
    <t>FV-5463</t>
  </si>
  <si>
    <t>FV-5464</t>
  </si>
  <si>
    <t>FV-5465</t>
  </si>
  <si>
    <t>FV-5466</t>
  </si>
  <si>
    <t>FV-5467</t>
  </si>
  <si>
    <t>FV-5468</t>
  </si>
  <si>
    <t>FV-5469</t>
  </si>
  <si>
    <t>FV-5470</t>
  </si>
  <si>
    <t>FV-5471</t>
  </si>
  <si>
    <t>FV-5472</t>
  </si>
  <si>
    <t>FV-5473</t>
  </si>
  <si>
    <t>FV-5474</t>
  </si>
  <si>
    <t>FV-5475</t>
  </si>
  <si>
    <t>FV-5476</t>
  </si>
  <si>
    <t>FV-5477</t>
  </si>
  <si>
    <t>FV-5478</t>
  </si>
  <si>
    <t>FV-5479</t>
  </si>
  <si>
    <t>FV-5480</t>
  </si>
  <si>
    <t>FV-5481</t>
  </si>
  <si>
    <t>FV-5482</t>
  </si>
  <si>
    <t>FV-5483</t>
  </si>
  <si>
    <t>FV-5484</t>
  </si>
  <si>
    <t>FV-5485</t>
  </si>
  <si>
    <t>FV-5486</t>
  </si>
  <si>
    <t>FV-5487</t>
  </si>
  <si>
    <t>FV-5488</t>
  </si>
  <si>
    <t>FV-5489</t>
  </si>
  <si>
    <t>FV-5490</t>
  </si>
  <si>
    <t>FV-5491</t>
  </si>
  <si>
    <t>FV-5492</t>
  </si>
  <si>
    <t>FV-5493</t>
  </si>
  <si>
    <t>FV-5494</t>
  </si>
  <si>
    <t>FV-5495</t>
  </si>
  <si>
    <t>FV-5496</t>
  </si>
  <si>
    <t>FV-5497</t>
  </si>
  <si>
    <t>FV-5498</t>
  </si>
  <si>
    <t>FV-5499</t>
  </si>
  <si>
    <t>FV-5500</t>
  </si>
  <si>
    <t>FV-5501</t>
  </si>
  <si>
    <t>FV-5502</t>
  </si>
  <si>
    <t>FV-5506</t>
  </si>
  <si>
    <t>FV-5507</t>
  </si>
  <si>
    <t>FV-5508</t>
  </si>
  <si>
    <t>FV-5509</t>
  </si>
  <si>
    <t>FV-5510</t>
  </si>
  <si>
    <t>FV-5511</t>
  </si>
  <si>
    <t>FV-5512</t>
  </si>
  <si>
    <t>FV-5513</t>
  </si>
  <si>
    <t>FV-5514</t>
  </si>
  <si>
    <t>FV-5515</t>
  </si>
  <si>
    <t>FV-5516</t>
  </si>
  <si>
    <t>FV-5517</t>
  </si>
  <si>
    <t>FV-5518</t>
  </si>
  <si>
    <t>FV-5519</t>
  </si>
  <si>
    <t>FV-5520</t>
  </si>
  <si>
    <t>FV-5521</t>
  </si>
  <si>
    <t>FV-5522</t>
  </si>
  <si>
    <t>FV-5523</t>
  </si>
  <si>
    <t>FV-5524</t>
  </si>
  <si>
    <t>FV-5525</t>
  </si>
  <si>
    <t>FV-5526</t>
  </si>
  <si>
    <t>FV-5527</t>
  </si>
  <si>
    <t>FV-5528</t>
  </si>
  <si>
    <t>FV-5529</t>
  </si>
  <si>
    <t>FV-5530</t>
  </si>
  <si>
    <t>FV-5531</t>
  </si>
  <si>
    <t>FV-5532</t>
  </si>
  <si>
    <t>FV-5533</t>
  </si>
  <si>
    <t>FV-5534</t>
  </si>
  <si>
    <t>FV-5535</t>
  </si>
  <si>
    <t>FV-5536</t>
  </si>
  <si>
    <t>FV-5537</t>
  </si>
  <si>
    <t>FV-5538</t>
  </si>
  <si>
    <t>FV-5539</t>
  </si>
  <si>
    <t>FV-5567</t>
  </si>
  <si>
    <t>FV-5568</t>
  </si>
  <si>
    <t>FV-5569</t>
  </si>
  <si>
    <t>FV-5570</t>
  </si>
  <si>
    <t>FV-5571</t>
  </si>
  <si>
    <t>FV-5572</t>
  </si>
  <si>
    <t>FV-5573</t>
  </si>
  <si>
    <t>FV-5574</t>
  </si>
  <si>
    <t>FV-5575</t>
  </si>
  <si>
    <t>FV-5576</t>
  </si>
  <si>
    <t>FV-5577</t>
  </si>
  <si>
    <t>FV-5578</t>
  </si>
  <si>
    <t>FV-5579</t>
  </si>
  <si>
    <t>FV-5580</t>
  </si>
  <si>
    <t>FV-5581</t>
  </si>
  <si>
    <t>FV-5582</t>
  </si>
  <si>
    <t>FV-5583</t>
  </si>
  <si>
    <t>FV-5584</t>
  </si>
  <si>
    <t>FV-5585</t>
  </si>
  <si>
    <t>FV-5586</t>
  </si>
  <si>
    <t>FV-5587</t>
  </si>
  <si>
    <t>FV-5588</t>
  </si>
  <si>
    <t>FV-5589</t>
  </si>
  <si>
    <t>FV-5590</t>
  </si>
  <si>
    <t>FV-5591</t>
  </si>
  <si>
    <t>FV-5592</t>
  </si>
  <si>
    <t>FV-5593</t>
  </si>
  <si>
    <t>FV-5594</t>
  </si>
  <si>
    <t>FV-5595</t>
  </si>
  <si>
    <t>FV-5596</t>
  </si>
  <si>
    <t>FV-5597</t>
  </si>
  <si>
    <t>FV-5598</t>
  </si>
  <si>
    <t>FV-5599</t>
  </si>
  <si>
    <t>FV-5600</t>
  </si>
  <si>
    <t>FV-5601</t>
  </si>
  <si>
    <t>FV-5602</t>
  </si>
  <si>
    <t>FV-5603</t>
  </si>
  <si>
    <t>FV-5604</t>
  </si>
  <si>
    <t>FV-5605</t>
  </si>
  <si>
    <t>FV-5606</t>
  </si>
  <si>
    <t>FV-5607</t>
  </si>
  <si>
    <t>FV-5608</t>
  </si>
  <si>
    <t>FV-5609</t>
  </si>
  <si>
    <t>FV-5610</t>
  </si>
  <si>
    <t>FV-5611</t>
  </si>
  <si>
    <t>FV-5612</t>
  </si>
  <si>
    <t>FV-5613</t>
  </si>
  <si>
    <t>FV-5614</t>
  </si>
  <si>
    <t>FV-5615</t>
  </si>
  <si>
    <t>FV-5616</t>
  </si>
  <si>
    <t>FV-5617</t>
  </si>
  <si>
    <t>FV-5618</t>
  </si>
  <si>
    <t>FV-5621</t>
  </si>
  <si>
    <t>FV-5622</t>
  </si>
  <si>
    <t>FV-5623</t>
  </si>
  <si>
    <t>FV-5624</t>
  </si>
  <si>
    <t>FV-5625</t>
  </si>
  <si>
    <t>FV-5721</t>
  </si>
  <si>
    <t>FV-5722</t>
  </si>
  <si>
    <t>FV-5723</t>
  </si>
  <si>
    <t>FV-5724</t>
  </si>
  <si>
    <t>FV-5725</t>
  </si>
  <si>
    <t>FV-5726</t>
  </si>
  <si>
    <t>FV-5727</t>
  </si>
  <si>
    <t>FV-5728</t>
  </si>
  <si>
    <t>FV-5729</t>
  </si>
  <si>
    <t>FV-5730</t>
  </si>
  <si>
    <t>FV-5731</t>
  </si>
  <si>
    <t>FV-5732</t>
  </si>
  <si>
    <t>FV-5733</t>
  </si>
  <si>
    <t>FV-5734</t>
  </si>
  <si>
    <t>FV-5735</t>
  </si>
  <si>
    <t>FV-5792</t>
  </si>
  <si>
    <t>FV-5793</t>
  </si>
  <si>
    <t>FV-5794</t>
  </si>
  <si>
    <t>FV-5795</t>
  </si>
  <si>
    <t>FV-5796</t>
  </si>
  <si>
    <t>FV-5797</t>
  </si>
  <si>
    <t>FV-5798</t>
  </si>
  <si>
    <t>FV-5799</t>
  </si>
  <si>
    <t>FV-5800</t>
  </si>
  <si>
    <t>FV-5801</t>
  </si>
  <si>
    <t>FV-5802</t>
  </si>
  <si>
    <t>FV-5803</t>
  </si>
  <si>
    <t>FV-5804</t>
  </si>
  <si>
    <t>FV-5805</t>
  </si>
  <si>
    <t>FV-5806</t>
  </si>
  <si>
    <t>FV-5807</t>
  </si>
  <si>
    <t>FV-5808</t>
  </si>
  <si>
    <t>FV-5809</t>
  </si>
  <si>
    <t>FV-5810</t>
  </si>
  <si>
    <t>FV-5811</t>
  </si>
  <si>
    <t>FV-5812</t>
  </si>
  <si>
    <t>FV-5813</t>
  </si>
  <si>
    <t>FV-5814</t>
  </si>
  <si>
    <t>FV-5815</t>
  </si>
  <si>
    <t>FV-5816</t>
  </si>
  <si>
    <t>Camp Slough</t>
  </si>
  <si>
    <t>FV-5974</t>
  </si>
  <si>
    <t>FV-5975</t>
  </si>
  <si>
    <t>FV-5976</t>
  </si>
  <si>
    <t>FV-5977</t>
  </si>
  <si>
    <t>FV-5978</t>
  </si>
  <si>
    <t>FV-5979</t>
  </si>
  <si>
    <t>FV-5980</t>
  </si>
  <si>
    <t>FV-5981</t>
  </si>
  <si>
    <t>FV-5982</t>
  </si>
  <si>
    <t>FV-5983</t>
  </si>
  <si>
    <t>FV-5984</t>
  </si>
  <si>
    <t>FV-5985</t>
  </si>
  <si>
    <t>FV-5986</t>
  </si>
  <si>
    <t>FV-5987</t>
  </si>
  <si>
    <t>FV-5988</t>
  </si>
  <si>
    <t>FV-5989</t>
  </si>
  <si>
    <t>FV-5991</t>
  </si>
  <si>
    <t>FV-5992</t>
  </si>
  <si>
    <t>FV-5993</t>
  </si>
  <si>
    <t>FV-5994</t>
  </si>
  <si>
    <t>FV-5995</t>
  </si>
  <si>
    <t>FV-5996</t>
  </si>
  <si>
    <t>FV-5997</t>
  </si>
  <si>
    <t>FV-5998</t>
  </si>
  <si>
    <t>FV-5999</t>
  </si>
  <si>
    <t>FV-6000</t>
  </si>
  <si>
    <t>FV-6001</t>
  </si>
  <si>
    <t>FV-6002</t>
  </si>
  <si>
    <t>FV-6003</t>
  </si>
  <si>
    <t>FV-6004</t>
  </si>
  <si>
    <t>FV-6005</t>
  </si>
  <si>
    <t>FV-6006</t>
  </si>
  <si>
    <t>FV-6007</t>
  </si>
  <si>
    <t>FV-6008</t>
  </si>
  <si>
    <t>FV-6009</t>
  </si>
  <si>
    <t>FV-6010</t>
  </si>
  <si>
    <t>FV-6011</t>
  </si>
  <si>
    <t>FV-6012</t>
  </si>
  <si>
    <t>FV-6013</t>
  </si>
  <si>
    <t>FV-6014</t>
  </si>
  <si>
    <t>FV-6015</t>
  </si>
  <si>
    <t>FV-6016</t>
  </si>
  <si>
    <t>FV-6017</t>
  </si>
  <si>
    <t>FV-6018</t>
  </si>
  <si>
    <t>FV-6019</t>
  </si>
  <si>
    <t>FV-6020</t>
  </si>
  <si>
    <t>FV-6021</t>
  </si>
  <si>
    <t>FV-6022</t>
  </si>
  <si>
    <t>FV-6023</t>
  </si>
  <si>
    <t>FV-6024</t>
  </si>
  <si>
    <t>FV-6025</t>
  </si>
  <si>
    <t>FV-6026</t>
  </si>
  <si>
    <t>FV-6027</t>
  </si>
  <si>
    <t>FV-6028</t>
  </si>
  <si>
    <t>FV-6029</t>
  </si>
  <si>
    <t>FV-6030</t>
  </si>
  <si>
    <t>FV-6031</t>
  </si>
  <si>
    <t>FV-6032</t>
  </si>
  <si>
    <t>FV-6033</t>
  </si>
  <si>
    <t>FV-6034</t>
  </si>
  <si>
    <t>FV-6035</t>
  </si>
  <si>
    <t>FV-6036</t>
  </si>
  <si>
    <t>FV-6037</t>
  </si>
  <si>
    <t>FV-6038</t>
  </si>
  <si>
    <t>FV-6039</t>
  </si>
  <si>
    <t>FV-6040</t>
  </si>
  <si>
    <t>FV-6041</t>
  </si>
  <si>
    <t>FV-6042</t>
  </si>
  <si>
    <t>FV-6043</t>
  </si>
  <si>
    <t>FV-6044</t>
  </si>
  <si>
    <t>FV-6045</t>
  </si>
  <si>
    <t>FV-6046</t>
  </si>
  <si>
    <t>FV-6047</t>
  </si>
  <si>
    <t>FV-6048</t>
  </si>
  <si>
    <t>FV-6049</t>
  </si>
  <si>
    <t>FV-6050</t>
  </si>
  <si>
    <t>FV-6051</t>
  </si>
  <si>
    <t>FV-6052</t>
  </si>
  <si>
    <t>FV-6053</t>
  </si>
  <si>
    <t>FV-6054</t>
  </si>
  <si>
    <t>FV-6055</t>
  </si>
  <si>
    <t>FV-6056</t>
  </si>
  <si>
    <t>FV-6057</t>
  </si>
  <si>
    <t>FV-6058</t>
  </si>
  <si>
    <t>FV-6059</t>
  </si>
  <si>
    <t>FV-6060</t>
  </si>
  <si>
    <t>FV-6061</t>
  </si>
  <si>
    <t>FV-6194</t>
  </si>
  <si>
    <t>FV-6195</t>
  </si>
  <si>
    <t>FV-6196</t>
  </si>
  <si>
    <t>FV-6197</t>
  </si>
  <si>
    <t>FV-6198</t>
  </si>
  <si>
    <t>FV-6199</t>
  </si>
  <si>
    <t>FV-6200</t>
  </si>
  <si>
    <t>FV-6201</t>
  </si>
  <si>
    <t>FV-6202</t>
  </si>
  <si>
    <t>FV-6203</t>
  </si>
  <si>
    <t>FV-6204</t>
  </si>
  <si>
    <t>FV-6205</t>
  </si>
  <si>
    <t>FV-6206</t>
  </si>
  <si>
    <t>FV-6207</t>
  </si>
  <si>
    <t>FV-6208</t>
  </si>
  <si>
    <t>FV-6209</t>
  </si>
  <si>
    <t>FV-6210</t>
  </si>
  <si>
    <t>FV-6211</t>
  </si>
  <si>
    <t>FV-6212</t>
  </si>
  <si>
    <t>FV-6213</t>
  </si>
  <si>
    <t>FV-6214</t>
  </si>
  <si>
    <t>FV-6271</t>
  </si>
  <si>
    <t>FV-6272</t>
  </si>
  <si>
    <t>FV-6273</t>
  </si>
  <si>
    <t>FV-6274</t>
  </si>
  <si>
    <t>FV-6275</t>
  </si>
  <si>
    <t>FV-6276</t>
  </si>
  <si>
    <t>FV-6277</t>
  </si>
  <si>
    <t>FV-6278</t>
  </si>
  <si>
    <t>FV-6279</t>
  </si>
  <si>
    <t>FV-6280</t>
  </si>
  <si>
    <t>FV-6281</t>
  </si>
  <si>
    <t>FV-6282</t>
  </si>
  <si>
    <t>FV-6283</t>
  </si>
  <si>
    <t>FV-6284</t>
  </si>
  <si>
    <t>FV-6285</t>
  </si>
  <si>
    <t>FV-6286</t>
  </si>
  <si>
    <t>FV-6287</t>
  </si>
  <si>
    <t>FV-6288</t>
  </si>
  <si>
    <t>FV-6289</t>
  </si>
  <si>
    <t>FV-6290</t>
  </si>
  <si>
    <t>FV-6291</t>
  </si>
  <si>
    <t>FV-6318</t>
  </si>
  <si>
    <t>FV-6319</t>
  </si>
  <si>
    <t>FV-6320</t>
  </si>
  <si>
    <t>FV-6662</t>
  </si>
  <si>
    <t>FV-6663</t>
  </si>
  <si>
    <t>FV-6664</t>
  </si>
  <si>
    <t>FV-6665</t>
  </si>
  <si>
    <t>FV-6666</t>
  </si>
  <si>
    <t>FV-6667</t>
  </si>
  <si>
    <t>FV-6668</t>
  </si>
  <si>
    <t>FV-6669</t>
  </si>
  <si>
    <t>FV-6670</t>
  </si>
  <si>
    <t>FV-6707</t>
  </si>
  <si>
    <t>FV-6708</t>
  </si>
  <si>
    <t>FV-6709</t>
  </si>
  <si>
    <t>FV-6710</t>
  </si>
  <si>
    <t>FV-6711</t>
  </si>
  <si>
    <t>FV-6712</t>
  </si>
  <si>
    <t>FV-6713</t>
  </si>
  <si>
    <t>FV-6714</t>
  </si>
  <si>
    <t>FV-6715</t>
  </si>
  <si>
    <t>FV-6716</t>
  </si>
  <si>
    <t>FV-6717</t>
  </si>
  <si>
    <t>FV-6718</t>
  </si>
  <si>
    <t>FV-6719</t>
  </si>
  <si>
    <t>FV-6720</t>
  </si>
  <si>
    <t>FV-6721</t>
  </si>
  <si>
    <t>FV-6722</t>
  </si>
  <si>
    <t>FV-6723</t>
  </si>
  <si>
    <t>FV-6724</t>
  </si>
  <si>
    <t>FV-6725</t>
  </si>
  <si>
    <t>FV-6726</t>
  </si>
  <si>
    <t>FV-6727</t>
  </si>
  <si>
    <t>FV-6728</t>
  </si>
  <si>
    <t>FV-6729</t>
  </si>
  <si>
    <t>FV-6730</t>
  </si>
  <si>
    <t>FV-6731</t>
  </si>
  <si>
    <t>FV-6732</t>
  </si>
  <si>
    <t>FV-6733</t>
  </si>
  <si>
    <t>FV-6734</t>
  </si>
  <si>
    <t>FV-6735</t>
  </si>
  <si>
    <t>FV-6736</t>
  </si>
  <si>
    <t>FV-6737</t>
  </si>
  <si>
    <t>FV-6738</t>
  </si>
  <si>
    <t>FV-6739</t>
  </si>
  <si>
    <t>FV-6740</t>
  </si>
  <si>
    <t>FV-6741</t>
  </si>
  <si>
    <t>FV-6742</t>
  </si>
  <si>
    <t>FV-6743</t>
  </si>
  <si>
    <t>FV-6744</t>
  </si>
  <si>
    <t>FV-6745</t>
  </si>
  <si>
    <t>FV-6746</t>
  </si>
  <si>
    <t>FV-6747</t>
  </si>
  <si>
    <t>FV-6748</t>
  </si>
  <si>
    <t>FV-6749</t>
  </si>
  <si>
    <t>FV-6750</t>
  </si>
  <si>
    <t>FV-6790</t>
  </si>
  <si>
    <t>FV-6791</t>
  </si>
  <si>
    <t>FV-6792</t>
  </si>
  <si>
    <t>FV-6793</t>
  </si>
  <si>
    <t>FV-6794</t>
  </si>
  <si>
    <t>FV-6795</t>
  </si>
  <si>
    <t>FV-6796</t>
  </si>
  <si>
    <t>FV-6797</t>
  </si>
  <si>
    <t>FV-6798</t>
  </si>
  <si>
    <t>FV-6799</t>
  </si>
  <si>
    <t>FV-6800</t>
  </si>
  <si>
    <t>FV-6801</t>
  </si>
  <si>
    <t>FV-6802</t>
  </si>
  <si>
    <t>FV-6803</t>
  </si>
  <si>
    <t>FV-6804</t>
  </si>
  <si>
    <t>FV-6805</t>
  </si>
  <si>
    <t>FV-6806</t>
  </si>
  <si>
    <t>FV-6807</t>
  </si>
  <si>
    <t>FV-6808</t>
  </si>
  <si>
    <t>FV-6809</t>
  </si>
  <si>
    <t>FV-6810</t>
  </si>
  <si>
    <t>FV-6811</t>
  </si>
  <si>
    <t>FV-6842</t>
  </si>
  <si>
    <t>FV-6843</t>
  </si>
  <si>
    <t>FV-6844</t>
  </si>
  <si>
    <t>FV-6845</t>
  </si>
  <si>
    <t>FV-6846</t>
  </si>
  <si>
    <t>FV-6847</t>
  </si>
  <si>
    <t>FV-6848</t>
  </si>
  <si>
    <t>FV-6849</t>
  </si>
  <si>
    <t>FV-6850</t>
  </si>
  <si>
    <t>FV-6851</t>
  </si>
  <si>
    <t>FV-6852</t>
  </si>
  <si>
    <t>FV-6855</t>
  </si>
  <si>
    <t>FV-6907</t>
  </si>
  <si>
    <t>FV-6908</t>
  </si>
  <si>
    <t>FV-6951</t>
  </si>
  <si>
    <t>FV-6952</t>
  </si>
  <si>
    <t>FV-6953</t>
  </si>
  <si>
    <t>FV-6954</t>
  </si>
  <si>
    <t>FV-6955</t>
  </si>
  <si>
    <t>FV-6956</t>
  </si>
  <si>
    <t>FV-6957</t>
  </si>
  <si>
    <t>FV-6958</t>
  </si>
  <si>
    <t>FV-6959</t>
  </si>
  <si>
    <t>FV-6960</t>
  </si>
  <si>
    <t>FV-6961</t>
  </si>
  <si>
    <t>FV-6967</t>
  </si>
  <si>
    <t>FV-6968</t>
  </si>
  <si>
    <t>FV-6969</t>
  </si>
  <si>
    <t>FV-6970</t>
  </si>
  <si>
    <t>FV-6971</t>
  </si>
  <si>
    <t>FV-6972</t>
  </si>
  <si>
    <t>FV-6973</t>
  </si>
  <si>
    <t>FV-6974</t>
  </si>
  <si>
    <t>FV-6975</t>
  </si>
  <si>
    <t>FV-6976</t>
  </si>
  <si>
    <t>FV-6977</t>
  </si>
  <si>
    <t>FV-6978</t>
  </si>
  <si>
    <t>FV-6979</t>
  </si>
  <si>
    <t>FV-6980</t>
  </si>
  <si>
    <t>FV-6981</t>
  </si>
  <si>
    <t>FV-6982</t>
  </si>
  <si>
    <t>FV-6983</t>
  </si>
  <si>
    <t>FV-6984</t>
  </si>
  <si>
    <t>FV-6985</t>
  </si>
  <si>
    <t>FV-6986</t>
  </si>
  <si>
    <t>FV-6987</t>
  </si>
  <si>
    <t>FV-6988</t>
  </si>
  <si>
    <t>FV-7002</t>
  </si>
  <si>
    <t>FV-7003</t>
  </si>
  <si>
    <t>FV-7004</t>
  </si>
  <si>
    <t>FV-7005</t>
  </si>
  <si>
    <t>FV-7006</t>
  </si>
  <si>
    <t>FV-7007</t>
  </si>
  <si>
    <t>FV-7008</t>
  </si>
  <si>
    <t>FV-7009</t>
  </si>
  <si>
    <t>FV-7010</t>
  </si>
  <si>
    <t>FV-7011</t>
  </si>
  <si>
    <t>FV-7012</t>
  </si>
  <si>
    <t>FV-7013</t>
  </si>
  <si>
    <t>FV-7014</t>
  </si>
  <si>
    <t>FV-7015</t>
  </si>
  <si>
    <t>FV-7016</t>
  </si>
  <si>
    <t>FV-7017</t>
  </si>
  <si>
    <t>FV-7018</t>
  </si>
  <si>
    <t>FV-7019</t>
  </si>
  <si>
    <t>FV-7020</t>
  </si>
  <si>
    <t>FV-7021</t>
  </si>
  <si>
    <t>FV-7023</t>
  </si>
  <si>
    <t>FV-7024</t>
  </si>
  <si>
    <t>FV-7025</t>
  </si>
  <si>
    <t>Calkins Creek</t>
  </si>
  <si>
    <t>FV-6550</t>
  </si>
  <si>
    <t>FV-6551</t>
  </si>
  <si>
    <t>FV-6552</t>
  </si>
  <si>
    <t>FV-6553</t>
  </si>
  <si>
    <t>FV-6554</t>
  </si>
  <si>
    <t>FV-6555</t>
  </si>
  <si>
    <t>FV-6556</t>
  </si>
  <si>
    <t>FV-6557</t>
  </si>
  <si>
    <t>FV-6558</t>
  </si>
  <si>
    <t>FV-6559</t>
  </si>
  <si>
    <t>FV-6560</t>
  </si>
  <si>
    <t>FV-6561</t>
  </si>
  <si>
    <t>FV-6562</t>
  </si>
  <si>
    <t>FV-6563</t>
  </si>
  <si>
    <t>FV-6564</t>
  </si>
  <si>
    <t>FV-6565</t>
  </si>
  <si>
    <t>FV-6566</t>
  </si>
  <si>
    <t>FV-6567</t>
  </si>
  <si>
    <t>FV-6568</t>
  </si>
  <si>
    <t>FV-6569</t>
  </si>
  <si>
    <t>FV-6570</t>
  </si>
  <si>
    <t>FV-6571</t>
  </si>
  <si>
    <t>FV-6572</t>
  </si>
  <si>
    <t>FV-6573</t>
  </si>
  <si>
    <t>FV-6574</t>
  </si>
  <si>
    <t>FV-6575</t>
  </si>
  <si>
    <t>FV-6576</t>
  </si>
  <si>
    <t>FV-6577</t>
  </si>
  <si>
    <t>FV-6578</t>
  </si>
  <si>
    <t>FV-6579</t>
  </si>
  <si>
    <t>FV-6580</t>
  </si>
  <si>
    <t>FV-6581</t>
  </si>
  <si>
    <t>FV-6582</t>
  </si>
  <si>
    <t>FV-6583</t>
  </si>
  <si>
    <t>FV-6584</t>
  </si>
  <si>
    <t>FV-6585</t>
  </si>
  <si>
    <t>Bell Slough</t>
  </si>
  <si>
    <t>FV-5818</t>
  </si>
  <si>
    <t>FV-5819</t>
  </si>
  <si>
    <t>FV-5820</t>
  </si>
  <si>
    <t>FV-5821</t>
  </si>
  <si>
    <t>FV-5822</t>
  </si>
  <si>
    <t>FV-5857</t>
  </si>
  <si>
    <t>FV-5858</t>
  </si>
  <si>
    <t>FV-5859</t>
  </si>
  <si>
    <t>FV-5860</t>
  </si>
  <si>
    <t>FV-5861</t>
  </si>
  <si>
    <t>FV-5862</t>
  </si>
  <si>
    <t>FV-5863</t>
  </si>
  <si>
    <t>FV-5864</t>
  </si>
  <si>
    <t>FV-5865</t>
  </si>
  <si>
    <t>FV-5866</t>
  </si>
  <si>
    <t>FV-5867</t>
  </si>
  <si>
    <t>FV-5868</t>
  </si>
  <si>
    <t>FV-5869</t>
  </si>
  <si>
    <t>FV-5904</t>
  </si>
  <si>
    <t>FV-5905</t>
  </si>
  <si>
    <t>Atchelitz Creek</t>
  </si>
  <si>
    <t>FV-2882</t>
  </si>
  <si>
    <t>FV-2883</t>
  </si>
  <si>
    <t>FV-2884</t>
  </si>
  <si>
    <t>FV-2885</t>
  </si>
  <si>
    <t>FV-2886</t>
  </si>
  <si>
    <t>FV-2887</t>
  </si>
  <si>
    <t>FV-2888</t>
  </si>
  <si>
    <t>FV-2889</t>
  </si>
  <si>
    <t>FV-2890</t>
  </si>
  <si>
    <t>FV-2891</t>
  </si>
  <si>
    <t>FV-2892</t>
  </si>
  <si>
    <t>FV-2893</t>
  </si>
  <si>
    <t>FV-2894</t>
  </si>
  <si>
    <t>FV-2895</t>
  </si>
  <si>
    <t>FV-2896</t>
  </si>
  <si>
    <t>FV-2897</t>
  </si>
  <si>
    <t>FV-2898</t>
  </si>
  <si>
    <t>FV-2899</t>
  </si>
  <si>
    <t>FV-2900</t>
  </si>
  <si>
    <t>FV-2901</t>
  </si>
  <si>
    <t>FV-2902</t>
  </si>
  <si>
    <t>FV-2903</t>
  </si>
  <si>
    <t>FV-2904</t>
  </si>
  <si>
    <t>FV-2905</t>
  </si>
  <si>
    <t>FV-2906</t>
  </si>
  <si>
    <t>FV-2907</t>
  </si>
  <si>
    <t>FV-2908</t>
  </si>
  <si>
    <t>FV-2909</t>
  </si>
  <si>
    <t>FV-2910</t>
  </si>
  <si>
    <t>FV-2911</t>
  </si>
  <si>
    <t>FV-2912</t>
  </si>
  <si>
    <t>FV-2913</t>
  </si>
  <si>
    <t>FV-2914</t>
  </si>
  <si>
    <t>FV-2915</t>
  </si>
  <si>
    <t>FV-2916</t>
  </si>
  <si>
    <t>FV-2917</t>
  </si>
  <si>
    <t>FV-2918</t>
  </si>
  <si>
    <t>FV-2919</t>
  </si>
  <si>
    <t>FV-2920</t>
  </si>
  <si>
    <t>FV-2921</t>
  </si>
  <si>
    <t>FV-2922</t>
  </si>
  <si>
    <t>FV-2923</t>
  </si>
  <si>
    <t>FV-2924</t>
  </si>
  <si>
    <t>FV-2925</t>
  </si>
  <si>
    <t>FV-2926</t>
  </si>
  <si>
    <t>FV-2927</t>
  </si>
  <si>
    <t>FV-2928</t>
  </si>
  <si>
    <t>FV-2929</t>
  </si>
  <si>
    <t>FV-2930</t>
  </si>
  <si>
    <t>FV-2931</t>
  </si>
  <si>
    <t>FV-2932</t>
  </si>
  <si>
    <t>FV-2933</t>
  </si>
  <si>
    <t>FV-2934</t>
  </si>
  <si>
    <t>FV-2935</t>
  </si>
  <si>
    <t>FV-2936</t>
  </si>
  <si>
    <t>FV-2937</t>
  </si>
  <si>
    <t>FV-2938</t>
  </si>
  <si>
    <t>FV-2939</t>
  </si>
  <si>
    <t>FV-2940</t>
  </si>
  <si>
    <t>FV-2941</t>
  </si>
  <si>
    <t>FV-2942</t>
  </si>
  <si>
    <t>FV-2943</t>
  </si>
  <si>
    <t>FV-2944</t>
  </si>
  <si>
    <t>FV-2945</t>
  </si>
  <si>
    <t>FV-2946</t>
  </si>
  <si>
    <t>FV-2947</t>
  </si>
  <si>
    <t>FV-2948</t>
  </si>
  <si>
    <t>FV-2949</t>
  </si>
  <si>
    <t>FV-2950</t>
  </si>
  <si>
    <t>FV-2951</t>
  </si>
  <si>
    <t>FV-2952</t>
  </si>
  <si>
    <t>FV-2953</t>
  </si>
  <si>
    <t>FV-2954</t>
  </si>
  <si>
    <t>FV-2955</t>
  </si>
  <si>
    <t>FV-2956</t>
  </si>
  <si>
    <t>FV-2957</t>
  </si>
  <si>
    <t>FV-2958</t>
  </si>
  <si>
    <t>FV-2959</t>
  </si>
  <si>
    <t>FV-2960</t>
  </si>
  <si>
    <t>FV-2961</t>
  </si>
  <si>
    <t>FV-2962</t>
  </si>
  <si>
    <t>FV-2963</t>
  </si>
  <si>
    <t>FV-2964</t>
  </si>
  <si>
    <t>FV-2965</t>
  </si>
  <si>
    <t>FV-2966</t>
  </si>
  <si>
    <t>FV-2967</t>
  </si>
  <si>
    <t>FV-2968</t>
  </si>
  <si>
    <t>FV-2969</t>
  </si>
  <si>
    <t>FV-2970</t>
  </si>
  <si>
    <t>FV-2971</t>
  </si>
  <si>
    <t>FV-2972</t>
  </si>
  <si>
    <t>FV-2973</t>
  </si>
  <si>
    <t>FV-2974</t>
  </si>
  <si>
    <t>FV-2975</t>
  </si>
  <si>
    <t>FV-2976</t>
  </si>
  <si>
    <t>FV-2977</t>
  </si>
  <si>
    <t>FV-2978</t>
  </si>
  <si>
    <t>FV-2979</t>
  </si>
  <si>
    <t>FV-2980</t>
  </si>
  <si>
    <t>FV-2981</t>
  </si>
  <si>
    <t>FV-2982</t>
  </si>
  <si>
    <t>FV-2983</t>
  </si>
  <si>
    <t>FV-2984</t>
  </si>
  <si>
    <t>FV-2985</t>
  </si>
  <si>
    <t>FV-2986</t>
  </si>
  <si>
    <t>FV-2987</t>
  </si>
  <si>
    <t>FV-2988</t>
  </si>
  <si>
    <t>FV-2989</t>
  </si>
  <si>
    <t>FV-2990</t>
  </si>
  <si>
    <t>FV-2991</t>
  </si>
  <si>
    <t>FV-2992</t>
  </si>
  <si>
    <t>FV-2993</t>
  </si>
  <si>
    <t>FV-2994</t>
  </si>
  <si>
    <t>FV-2995</t>
  </si>
  <si>
    <t>FV-2996</t>
  </si>
  <si>
    <t>FV-2997</t>
  </si>
  <si>
    <t>FV-2998</t>
  </si>
  <si>
    <t>FV-2999</t>
  </si>
  <si>
    <t>FV-3000</t>
  </si>
  <si>
    <t>FV-3001</t>
  </si>
  <si>
    <t>FV-3002</t>
  </si>
  <si>
    <t>FV-3003</t>
  </si>
  <si>
    <t>FV-3004</t>
  </si>
  <si>
    <t>FV-3005</t>
  </si>
  <si>
    <t>FV-3006</t>
  </si>
  <si>
    <t>FV-3007</t>
  </si>
  <si>
    <t>FV-3008</t>
  </si>
  <si>
    <t>FV-3009</t>
  </si>
  <si>
    <t>FV-3010</t>
  </si>
  <si>
    <t>FV-3011</t>
  </si>
  <si>
    <t>FV-3012</t>
  </si>
  <si>
    <t>FV-3013</t>
  </si>
  <si>
    <t>FV-3014</t>
  </si>
  <si>
    <t>FV-3015</t>
  </si>
  <si>
    <t>FV-3016</t>
  </si>
  <si>
    <t>FV-3017</t>
  </si>
  <si>
    <t>FV-3018</t>
  </si>
  <si>
    <t>FV-3019</t>
  </si>
  <si>
    <t>FV-3020</t>
  </si>
  <si>
    <t>FV-3021</t>
  </si>
  <si>
    <t>FV-3022</t>
  </si>
  <si>
    <t>FV-3023</t>
  </si>
  <si>
    <t>FV-3024</t>
  </si>
  <si>
    <t>FV-3025</t>
  </si>
  <si>
    <t>FV-3026</t>
  </si>
  <si>
    <t>FV-3027</t>
  </si>
  <si>
    <t>FV-3028</t>
  </si>
  <si>
    <t>FV-3029</t>
  </si>
  <si>
    <t>FV-3030</t>
  </si>
  <si>
    <t>FV-3031</t>
  </si>
  <si>
    <t>FV-3032</t>
  </si>
  <si>
    <t>FV-3033</t>
  </si>
  <si>
    <t>FV-3034</t>
  </si>
  <si>
    <t>FV-3035</t>
  </si>
  <si>
    <t>FV-3036</t>
  </si>
  <si>
    <t>FV-3037</t>
  </si>
  <si>
    <t>FV-3038</t>
  </si>
  <si>
    <t>FV-3039</t>
  </si>
  <si>
    <t>FV-3040</t>
  </si>
  <si>
    <t>FV-3041</t>
  </si>
  <si>
    <t>FV-3042</t>
  </si>
  <si>
    <t>FV-3043</t>
  </si>
  <si>
    <t>FV-3044</t>
  </si>
  <si>
    <t>FV-3045</t>
  </si>
  <si>
    <t>FV-3046</t>
  </si>
  <si>
    <t>FV-3047</t>
  </si>
  <si>
    <t>FV-3102</t>
  </si>
  <si>
    <t>FV-3103</t>
  </si>
  <si>
    <t>FV-3104</t>
  </si>
  <si>
    <t>FV-3105</t>
  </si>
  <si>
    <t>FV-3106</t>
  </si>
  <si>
    <t>FV-3107</t>
  </si>
  <si>
    <t>FV-3108</t>
  </si>
  <si>
    <t>FV-3109</t>
  </si>
  <si>
    <t>FV-3110</t>
  </si>
  <si>
    <t>FV-3111</t>
  </si>
  <si>
    <t>FV-3112</t>
  </si>
  <si>
    <t>FV-3113</t>
  </si>
  <si>
    <t>FV-3114</t>
  </si>
  <si>
    <t>FV-3115</t>
  </si>
  <si>
    <t>FV-3116</t>
  </si>
  <si>
    <t>FV-3117</t>
  </si>
  <si>
    <t>FV-3118</t>
  </si>
  <si>
    <t>FV-3119</t>
  </si>
  <si>
    <t>FV-3120</t>
  </si>
  <si>
    <t>FV-3121</t>
  </si>
  <si>
    <t>FV-3122</t>
  </si>
  <si>
    <t>FV-3123</t>
  </si>
  <si>
    <t>FV-3124</t>
  </si>
  <si>
    <t>FV-3125</t>
  </si>
  <si>
    <t>FV-3126</t>
  </si>
  <si>
    <t>FV-3127</t>
  </si>
  <si>
    <t>FV-3128</t>
  </si>
  <si>
    <t>FV-3129</t>
  </si>
  <si>
    <t>FV-3130</t>
  </si>
  <si>
    <t>FV-3131</t>
  </si>
  <si>
    <t>FV-3132</t>
  </si>
  <si>
    <t>FV-3133</t>
  </si>
  <si>
    <t>FV-3134</t>
  </si>
  <si>
    <t>FV-3135</t>
  </si>
  <si>
    <t>FV-3136</t>
  </si>
  <si>
    <t>FV-3137</t>
  </si>
  <si>
    <t>FV-3138</t>
  </si>
  <si>
    <t>FV-3139</t>
  </si>
  <si>
    <t>FV-3140</t>
  </si>
  <si>
    <t>FV-3141</t>
  </si>
  <si>
    <t>FV-3142</t>
  </si>
  <si>
    <t>FV-3143</t>
  </si>
  <si>
    <t>FV-3144</t>
  </si>
  <si>
    <t>FV-3145</t>
  </si>
  <si>
    <t>FV-3146</t>
  </si>
  <si>
    <t>FV-3147</t>
  </si>
  <si>
    <t>FV-3148</t>
  </si>
  <si>
    <t>FV-3149</t>
  </si>
  <si>
    <t>FV-3150</t>
  </si>
  <si>
    <t>FV-3151</t>
  </si>
  <si>
    <t>FV-3152</t>
  </si>
  <si>
    <t>FV-3153</t>
  </si>
  <si>
    <t>FV-3154</t>
  </si>
  <si>
    <t>FV-3155</t>
  </si>
  <si>
    <t>FV-3156</t>
  </si>
  <si>
    <t>FV-3157</t>
  </si>
  <si>
    <t>FV-3158</t>
  </si>
  <si>
    <t>FV-3159</t>
  </si>
  <si>
    <t>FV-3160</t>
  </si>
  <si>
    <t>FV-3161</t>
  </si>
  <si>
    <t>FV-3162</t>
  </si>
  <si>
    <t>FV-3163</t>
  </si>
  <si>
    <t>FV-3164</t>
  </si>
  <si>
    <t>FV-3165</t>
  </si>
  <si>
    <t>FV-3166</t>
  </si>
  <si>
    <t>FV-3167</t>
  </si>
  <si>
    <t>FV-3168</t>
  </si>
  <si>
    <t>FV-3169</t>
  </si>
  <si>
    <t>FV-3177</t>
  </si>
  <si>
    <t>FV-3178</t>
  </si>
  <si>
    <t>FV-3179</t>
  </si>
  <si>
    <t>FV-3180</t>
  </si>
  <si>
    <t>FV-3181</t>
  </si>
  <si>
    <t>FV-3182</t>
  </si>
  <si>
    <t>FV-3224</t>
  </si>
  <si>
    <t>FV-3225</t>
  </si>
  <si>
    <t>FV-5281</t>
  </si>
  <si>
    <t>FV-5282</t>
  </si>
  <si>
    <t>FV-5283</t>
  </si>
  <si>
    <t>FV-5284</t>
  </si>
  <si>
    <t>FV-5285</t>
  </si>
  <si>
    <t>FV-5286</t>
  </si>
  <si>
    <t>FV-5287</t>
  </si>
  <si>
    <t>FV-5288</t>
  </si>
  <si>
    <t>FV-5289</t>
  </si>
  <si>
    <t>FV-5290</t>
  </si>
  <si>
    <t>FV-5291</t>
  </si>
  <si>
    <t>FV-5292</t>
  </si>
  <si>
    <t>FV-5293</t>
  </si>
  <si>
    <t>FV-5294</t>
  </si>
  <si>
    <t>FV-5295</t>
  </si>
  <si>
    <t>FV-5296</t>
  </si>
  <si>
    <t>FV-5297</t>
  </si>
  <si>
    <t>FV-5298</t>
  </si>
  <si>
    <t>FV-5299</t>
  </si>
  <si>
    <t>FV-5300</t>
  </si>
  <si>
    <t>FV-5301</t>
  </si>
  <si>
    <t>FV-5302</t>
  </si>
  <si>
    <t>FV-5303</t>
  </si>
  <si>
    <t>FV-5304</t>
  </si>
  <si>
    <t>FV-5305</t>
  </si>
  <si>
    <t>FV-5306</t>
  </si>
  <si>
    <t>FV-5307</t>
  </si>
  <si>
    <t>FV-5308</t>
  </si>
  <si>
    <t>FV-5309</t>
  </si>
  <si>
    <t>FV-5310</t>
  </si>
  <si>
    <t>FV-5311</t>
  </si>
  <si>
    <t>FV-5312</t>
  </si>
  <si>
    <t>FV-5313</t>
  </si>
  <si>
    <t>FV-5314</t>
  </si>
  <si>
    <t>FV-92</t>
  </si>
  <si>
    <t>FV-233</t>
  </si>
  <si>
    <t>FV-234</t>
  </si>
  <si>
    <t>FV-235</t>
  </si>
  <si>
    <t>FV-236</t>
  </si>
  <si>
    <t>FV-443</t>
  </si>
  <si>
    <t>FV-445</t>
  </si>
  <si>
    <t>FV-656</t>
  </si>
  <si>
    <t>FV-657</t>
  </si>
  <si>
    <t>FV-658</t>
  </si>
  <si>
    <t>FV-659</t>
  </si>
  <si>
    <t>FV-660</t>
  </si>
  <si>
    <t>FV-661</t>
  </si>
  <si>
    <t>FV-662</t>
  </si>
  <si>
    <t>FV-697</t>
  </si>
  <si>
    <t>FV-698</t>
  </si>
  <si>
    <t>FV-699</t>
  </si>
  <si>
    <t>FV-740</t>
  </si>
  <si>
    <t>FV-741</t>
  </si>
  <si>
    <t>FV-742</t>
  </si>
  <si>
    <t>FV-1148</t>
  </si>
  <si>
    <t>FV-1149</t>
  </si>
  <si>
    <t>FV-1170</t>
  </si>
  <si>
    <t>FV-1558</t>
  </si>
  <si>
    <t>FV-1559</t>
  </si>
  <si>
    <t>FV-1560</t>
  </si>
  <si>
    <t>FV-1561</t>
  </si>
  <si>
    <t>FV-1562</t>
  </si>
  <si>
    <t>FV-1563</t>
  </si>
  <si>
    <t>FV-1564</t>
  </si>
  <si>
    <t>FV-1565</t>
  </si>
  <si>
    <t>FV-1566</t>
  </si>
  <si>
    <t>FV-1615</t>
  </si>
  <si>
    <t>FV-1616</t>
  </si>
  <si>
    <t>FV-1617</t>
  </si>
  <si>
    <t>FV-1618</t>
  </si>
  <si>
    <t>FV-1619</t>
  </si>
  <si>
    <t>FV-1620</t>
  </si>
  <si>
    <t>FV-1621</t>
  </si>
  <si>
    <t>FV-1622</t>
  </si>
  <si>
    <t>FV-1734</t>
  </si>
  <si>
    <t>FV-1735</t>
  </si>
  <si>
    <t>FV-1744</t>
  </si>
  <si>
    <t>FV-1745</t>
  </si>
  <si>
    <t>FV-1750</t>
  </si>
  <si>
    <t>FV-1751</t>
  </si>
  <si>
    <t>FV-1752</t>
  </si>
  <si>
    <t>FV-1753</t>
  </si>
  <si>
    <t>FV-1754</t>
  </si>
  <si>
    <t>FV-1755</t>
  </si>
  <si>
    <t>FV-1756</t>
  </si>
  <si>
    <t>FV-1757</t>
  </si>
  <si>
    <t>FV-1758</t>
  </si>
  <si>
    <t>FV-1759</t>
  </si>
  <si>
    <t>FV-1760</t>
  </si>
  <si>
    <t>FV-1761</t>
  </si>
  <si>
    <t>FV-1762</t>
  </si>
  <si>
    <t>FV-1763</t>
  </si>
  <si>
    <t>FV-1764</t>
  </si>
  <si>
    <t>FV-1765</t>
  </si>
  <si>
    <t>FV-1766</t>
  </si>
  <si>
    <t>FV-1767</t>
  </si>
  <si>
    <t>FV-1768</t>
  </si>
  <si>
    <t>FV-1769</t>
  </si>
  <si>
    <t>FV-1770</t>
  </si>
  <si>
    <t>FV-1771</t>
  </si>
  <si>
    <t>FV-1772</t>
  </si>
  <si>
    <t>FV-1773</t>
  </si>
  <si>
    <t>FV-1774</t>
  </si>
  <si>
    <t>FV-1775</t>
  </si>
  <si>
    <t>FV-1776</t>
  </si>
  <si>
    <t>FV-1777</t>
  </si>
  <si>
    <t>FV-1778</t>
  </si>
  <si>
    <t>FV-1779</t>
  </si>
  <si>
    <t>FV-1994</t>
  </si>
  <si>
    <t>FV-1995</t>
  </si>
  <si>
    <t>FV-1996</t>
  </si>
  <si>
    <t>FV-1997</t>
  </si>
  <si>
    <t>FV-1998</t>
  </si>
  <si>
    <t>FV-1999</t>
  </si>
  <si>
    <t>FV-2000</t>
  </si>
  <si>
    <t>FV-2001</t>
  </si>
  <si>
    <t>FV-2002</t>
  </si>
  <si>
    <t>FV-2003</t>
  </si>
  <si>
    <t>FV-2004</t>
  </si>
  <si>
    <t>FV-2005</t>
  </si>
  <si>
    <t>FV-2006</t>
  </si>
  <si>
    <t>FV-2283</t>
  </si>
  <si>
    <t>FV-2284</t>
  </si>
  <si>
    <t>FV-2285</t>
  </si>
  <si>
    <t>FV-2286</t>
  </si>
  <si>
    <t>FV-2569</t>
  </si>
  <si>
    <t>FV-2570</t>
  </si>
  <si>
    <t>FV-2750</t>
  </si>
  <si>
    <t>FV-2751</t>
  </si>
  <si>
    <t>FV-2752</t>
  </si>
  <si>
    <t>FV-2753</t>
  </si>
  <si>
    <t>FV-2754</t>
  </si>
  <si>
    <t>FV-2777</t>
  </si>
  <si>
    <t>FV-2778</t>
  </si>
  <si>
    <t>FV-2779</t>
  </si>
  <si>
    <t>FV-2787</t>
  </si>
  <si>
    <t>FV-2788</t>
  </si>
  <si>
    <t>FV-2789</t>
  </si>
  <si>
    <t>FV-2790</t>
  </si>
  <si>
    <t>FV-2791</t>
  </si>
  <si>
    <t>FV-2792</t>
  </si>
  <si>
    <t>FV-2793</t>
  </si>
  <si>
    <t>FV-2794</t>
  </si>
  <si>
    <t>FV-2795</t>
  </si>
  <si>
    <t>FV-2796</t>
  </si>
  <si>
    <t>FV-2797</t>
  </si>
  <si>
    <t>FV-2838</t>
  </si>
  <si>
    <t>FV-2839</t>
  </si>
  <si>
    <t>FV-3048</t>
  </si>
  <si>
    <t>FV-3049</t>
  </si>
  <si>
    <t>FV-3050</t>
  </si>
  <si>
    <t>FV-3051</t>
  </si>
  <si>
    <t>FV-3052</t>
  </si>
  <si>
    <t>FV-3053</t>
  </si>
  <si>
    <t>FV-3054</t>
  </si>
  <si>
    <t>FV-3055</t>
  </si>
  <si>
    <t>FV-3056</t>
  </si>
  <si>
    <t>FV-3057</t>
  </si>
  <si>
    <t>FV-3058</t>
  </si>
  <si>
    <t>FV-3059</t>
  </si>
  <si>
    <t>FV-3060</t>
  </si>
  <si>
    <t>FV-3061</t>
  </si>
  <si>
    <t>FV-3062</t>
  </si>
  <si>
    <t>FV-3063</t>
  </si>
  <si>
    <t>FV-3064</t>
  </si>
  <si>
    <t>FV-3065</t>
  </si>
  <si>
    <t>FV-3066</t>
  </si>
  <si>
    <t>FV-3067</t>
  </si>
  <si>
    <t>FV-3068</t>
  </si>
  <si>
    <t>FV-3069</t>
  </si>
  <si>
    <t>FV-3070</t>
  </si>
  <si>
    <t>FV-3071</t>
  </si>
  <si>
    <t>FV-3072</t>
  </si>
  <si>
    <t>FV-3073</t>
  </si>
  <si>
    <t>FV-3074</t>
  </si>
  <si>
    <t>FV-3075</t>
  </si>
  <si>
    <t>FV-3076</t>
  </si>
  <si>
    <t>FV-3077</t>
  </si>
  <si>
    <t>FV-3078</t>
  </si>
  <si>
    <t>FV-3079</t>
  </si>
  <si>
    <t>FV-3080</t>
  </si>
  <si>
    <t>FV-3081</t>
  </si>
  <si>
    <t>FV-3082</t>
  </si>
  <si>
    <t>FV-3083</t>
  </si>
  <si>
    <t>FV-3101</t>
  </si>
  <si>
    <t>FV-3184</t>
  </si>
  <si>
    <t>FV-3185</t>
  </si>
  <si>
    <t>FV-3216</t>
  </si>
  <si>
    <t>FV-3217</t>
  </si>
  <si>
    <t>FV-3218</t>
  </si>
  <si>
    <t>FV-3219</t>
  </si>
  <si>
    <t>FV-3220</t>
  </si>
  <si>
    <t>FV-3221</t>
  </si>
  <si>
    <t>FV-3222</t>
  </si>
  <si>
    <t>FV-3223</t>
  </si>
  <si>
    <t>FV-3281</t>
  </si>
  <si>
    <t>FV-3282</t>
  </si>
  <si>
    <t>FV-3283</t>
  </si>
  <si>
    <t>FV-3284</t>
  </si>
  <si>
    <t>FV-3285</t>
  </si>
  <si>
    <t>FV-3885</t>
  </si>
  <si>
    <t>FV-3886</t>
  </si>
  <si>
    <t>FV-3887</t>
  </si>
  <si>
    <t>FV-3888</t>
  </si>
  <si>
    <t>FV-3889</t>
  </si>
  <si>
    <t>FV-3890</t>
  </si>
  <si>
    <t>FV-3891</t>
  </si>
  <si>
    <t>FV-3892</t>
  </si>
  <si>
    <t>FV-3893</t>
  </si>
  <si>
    <t>FV-3894</t>
  </si>
  <si>
    <t>FV-3895</t>
  </si>
  <si>
    <t>FV-3896</t>
  </si>
  <si>
    <t>FV-3897</t>
  </si>
  <si>
    <t>FV-3898</t>
  </si>
  <si>
    <t>FV-3899</t>
  </si>
  <si>
    <t>FV-3900</t>
  </si>
  <si>
    <t>FV-3901</t>
  </si>
  <si>
    <t>FV-3902</t>
  </si>
  <si>
    <t>FV-3903</t>
  </si>
  <si>
    <t>FV-3904</t>
  </si>
  <si>
    <t>FV-3905</t>
  </si>
  <si>
    <t>FV-3906</t>
  </si>
  <si>
    <t>FV-3907</t>
  </si>
  <si>
    <t>FV-3908</t>
  </si>
  <si>
    <t>FV-3909</t>
  </si>
  <si>
    <t>FV-3910</t>
  </si>
  <si>
    <t>FV-3911</t>
  </si>
  <si>
    <t>FV-3912</t>
  </si>
  <si>
    <t>FV-3913</t>
  </si>
  <si>
    <t>FV-3914</t>
  </si>
  <si>
    <t>FV-3915</t>
  </si>
  <si>
    <t>FV-3916</t>
  </si>
  <si>
    <t>FV-3917</t>
  </si>
  <si>
    <t>FV-3918</t>
  </si>
  <si>
    <t>FV-3919</t>
  </si>
  <si>
    <t>FV-3920</t>
  </si>
  <si>
    <t>FV-3921</t>
  </si>
  <si>
    <t>FV-3922</t>
  </si>
  <si>
    <t>FV-3923</t>
  </si>
  <si>
    <t>FV-3924</t>
  </si>
  <si>
    <t>FV-3925</t>
  </si>
  <si>
    <t>FV-3926</t>
  </si>
  <si>
    <t>FV-3927</t>
  </si>
  <si>
    <t>FV-3928</t>
  </si>
  <si>
    <t>FV-3929</t>
  </si>
  <si>
    <t>FV-3930</t>
  </si>
  <si>
    <t>FV-3931</t>
  </si>
  <si>
    <t>FV-3932</t>
  </si>
  <si>
    <t>FV-3933</t>
  </si>
  <si>
    <t>FV-3934</t>
  </si>
  <si>
    <t>FV-3935</t>
  </si>
  <si>
    <t>FV-3936</t>
  </si>
  <si>
    <t>FV-3937</t>
  </si>
  <si>
    <t>FV-3938</t>
  </si>
  <si>
    <t>FV-3939</t>
  </si>
  <si>
    <t>FV-3940</t>
  </si>
  <si>
    <t>FV-3945</t>
  </si>
  <si>
    <t>FV-3946</t>
  </si>
  <si>
    <t>FV-4078</t>
  </si>
  <si>
    <t>FV-4079</t>
  </si>
  <si>
    <t>FV-5384</t>
  </si>
  <si>
    <t>FV-5385</t>
  </si>
  <si>
    <t>FV-5817</t>
  </si>
  <si>
    <t>FV-5881</t>
  </si>
  <si>
    <t>FV-5910</t>
  </si>
  <si>
    <t>FV-6129</t>
  </si>
  <si>
    <t>FV-6130</t>
  </si>
  <si>
    <t>FV-6131</t>
  </si>
  <si>
    <t>FV-6132</t>
  </si>
  <si>
    <t>FV-6133</t>
  </si>
  <si>
    <t>FV-6134</t>
  </si>
  <si>
    <t>FV-6135</t>
  </si>
  <si>
    <t>FV-6136</t>
  </si>
  <si>
    <t>FV-6137</t>
  </si>
  <si>
    <t>FV-6138</t>
  </si>
  <si>
    <t>FV-6139</t>
  </si>
  <si>
    <t>FV-6140</t>
  </si>
  <si>
    <t>FV-6141</t>
  </si>
  <si>
    <t>FV-6142</t>
  </si>
  <si>
    <t>FV-6143</t>
  </si>
  <si>
    <t>FV-6144</t>
  </si>
  <si>
    <t>FV-6145</t>
  </si>
  <si>
    <t>FV-6146</t>
  </si>
  <si>
    <t>FV-6147</t>
  </si>
  <si>
    <t>FV-6148</t>
  </si>
  <si>
    <t>FV-6149</t>
  </si>
  <si>
    <t>FV-6150</t>
  </si>
  <si>
    <t>FV-6151</t>
  </si>
  <si>
    <t>FV-6152</t>
  </si>
  <si>
    <t>FV-6153</t>
  </si>
  <si>
    <t>FV-6154</t>
  </si>
  <si>
    <t>FV-6155</t>
  </si>
  <si>
    <t>FV-6156</t>
  </si>
  <si>
    <t>FV-6157</t>
  </si>
  <si>
    <t>FV-6158</t>
  </si>
  <si>
    <t>FV-6159</t>
  </si>
  <si>
    <t>FV-6160</t>
  </si>
  <si>
    <t>FV-6161</t>
  </si>
  <si>
    <t>FV-6162</t>
  </si>
  <si>
    <t>FV-6163</t>
  </si>
  <si>
    <t>FV-6164</t>
  </si>
  <si>
    <t>FV-6165</t>
  </si>
  <si>
    <t>FV-6166</t>
  </si>
  <si>
    <t>FV-6167</t>
  </si>
  <si>
    <t>FV-6168</t>
  </si>
  <si>
    <t>FV-6169</t>
  </si>
  <si>
    <t>FV-6170</t>
  </si>
  <si>
    <t>FV-6171</t>
  </si>
  <si>
    <t>FV-6172</t>
  </si>
  <si>
    <t>FV-6173</t>
  </si>
  <si>
    <t>FV-6174</t>
  </si>
  <si>
    <t>FV-6175</t>
  </si>
  <si>
    <t>FV-6176</t>
  </si>
  <si>
    <t>FV-6177</t>
  </si>
  <si>
    <t>FV-6178</t>
  </si>
  <si>
    <t>FV-6179</t>
  </si>
  <si>
    <t>FV-6180</t>
  </si>
  <si>
    <t>FV-6181</t>
  </si>
  <si>
    <t>FV-6182</t>
  </si>
  <si>
    <t>FV-6183</t>
  </si>
  <si>
    <t>FV-6184</t>
  </si>
  <si>
    <t>FV-6185</t>
  </si>
  <si>
    <t>FV-6186</t>
  </si>
  <si>
    <t>FV-6187</t>
  </si>
  <si>
    <t>FV-6188</t>
  </si>
  <si>
    <t>FV-6189</t>
  </si>
  <si>
    <t>FV-6190</t>
  </si>
  <si>
    <t>FV-6191</t>
  </si>
  <si>
    <t>FV-6192</t>
  </si>
  <si>
    <t>FV-6193</t>
  </si>
  <si>
    <t>FV-6215</t>
  </si>
  <si>
    <t>FV-6216</t>
  </si>
  <si>
    <t>FV-6245</t>
  </si>
  <si>
    <t>FV-6246</t>
  </si>
  <si>
    <t>FV-6247</t>
  </si>
  <si>
    <t>FV-6248</t>
  </si>
  <si>
    <t>FV-6249</t>
  </si>
  <si>
    <t>FV-6250</t>
  </si>
  <si>
    <t>FV-6251</t>
  </si>
  <si>
    <t>FV-6252</t>
  </si>
  <si>
    <t>FV-6253</t>
  </si>
  <si>
    <t>FV-6254</t>
  </si>
  <si>
    <t>FV-6255</t>
  </si>
  <si>
    <t>FV-6256</t>
  </si>
  <si>
    <t>FV-6257</t>
  </si>
  <si>
    <t>FV-6258</t>
  </si>
  <si>
    <t>FV-6259</t>
  </si>
  <si>
    <t>FV-6260</t>
  </si>
  <si>
    <t>FV-6261</t>
  </si>
  <si>
    <t>FV-6262</t>
  </si>
  <si>
    <t>FV-6263</t>
  </si>
  <si>
    <t>FV-6264</t>
  </si>
  <si>
    <t>FV-6265</t>
  </si>
  <si>
    <t>FV-6266</t>
  </si>
  <si>
    <t>FV-6267</t>
  </si>
  <si>
    <t>FV-6268</t>
  </si>
  <si>
    <t>FV-6269</t>
  </si>
  <si>
    <t>FV-6270</t>
  </si>
  <si>
    <t>FV-6292</t>
  </si>
  <si>
    <t>FV-6293</t>
  </si>
  <si>
    <t>FV-6294</t>
  </si>
  <si>
    <t>FV-6295</t>
  </si>
  <si>
    <t>FV-6296</t>
  </si>
  <si>
    <t>FV-6297</t>
  </si>
  <si>
    <t>FV-6298</t>
  </si>
  <si>
    <t>FV-6299</t>
  </si>
  <si>
    <t>FV-6300</t>
  </si>
  <si>
    <t>FV-6301</t>
  </si>
  <si>
    <t>FV-6302</t>
  </si>
  <si>
    <t>FV-6303</t>
  </si>
  <si>
    <t>FV-6304</t>
  </si>
  <si>
    <t>FV-6305</t>
  </si>
  <si>
    <t>FV-6306</t>
  </si>
  <si>
    <t>FV-6307</t>
  </si>
  <si>
    <t>FV-6308</t>
  </si>
  <si>
    <t>FV-6309</t>
  </si>
  <si>
    <t>FV-6310</t>
  </si>
  <si>
    <t>FV-6311</t>
  </si>
  <si>
    <t>FV-6312</t>
  </si>
  <si>
    <t>FV-6313</t>
  </si>
  <si>
    <t>FV-6314</t>
  </si>
  <si>
    <t>FV-6315</t>
  </si>
  <si>
    <t>FV-6316</t>
  </si>
  <si>
    <t>FV-6317</t>
  </si>
  <si>
    <t>FV-6333</t>
  </si>
  <si>
    <t>FV-6334</t>
  </si>
  <si>
    <t>FV-6335</t>
  </si>
  <si>
    <t>FV-6336</t>
  </si>
  <si>
    <t>FV-6337</t>
  </si>
  <si>
    <t>FV-6338</t>
  </si>
  <si>
    <t>FV-6339</t>
  </si>
  <si>
    <t>FV-6340</t>
  </si>
  <si>
    <t>FV-6341</t>
  </si>
  <si>
    <t>FV-6342</t>
  </si>
  <si>
    <t>FV-6343</t>
  </si>
  <si>
    <t>FV-6344</t>
  </si>
  <si>
    <t>FV-6345</t>
  </si>
  <si>
    <t>FV-6346</t>
  </si>
  <si>
    <t>FV-6347</t>
  </si>
  <si>
    <t>FV-6348</t>
  </si>
  <si>
    <t>FV-6349</t>
  </si>
  <si>
    <t>FV-6350</t>
  </si>
  <si>
    <t>FV-6351</t>
  </si>
  <si>
    <t>FV-6352</t>
  </si>
  <si>
    <t>FV-6353</t>
  </si>
  <si>
    <t>FV-6354</t>
  </si>
  <si>
    <t>FV-6355</t>
  </si>
  <si>
    <t>FV-6356</t>
  </si>
  <si>
    <t>FV-6357</t>
  </si>
  <si>
    <t>FV-6358</t>
  </si>
  <si>
    <t>FV-6359</t>
  </si>
  <si>
    <t>FV-6360</t>
  </si>
  <si>
    <t>FV-6361</t>
  </si>
  <si>
    <t>FV-6362</t>
  </si>
  <si>
    <t>FV-6363</t>
  </si>
  <si>
    <t>FV-6364</t>
  </si>
  <si>
    <t>FV-6365</t>
  </si>
  <si>
    <t>FV-6366</t>
  </si>
  <si>
    <t>FV-6367</t>
  </si>
  <si>
    <t>FV-6368</t>
  </si>
  <si>
    <t>FV-6369</t>
  </si>
  <si>
    <t>FV-6370</t>
  </si>
  <si>
    <t>FV-6371</t>
  </si>
  <si>
    <t>FV-6372</t>
  </si>
  <si>
    <t>FV-6373</t>
  </si>
  <si>
    <t>FV-6374</t>
  </si>
  <si>
    <t>FV-6375</t>
  </si>
  <si>
    <t>FV-6376</t>
  </si>
  <si>
    <t>FV-6377</t>
  </si>
  <si>
    <t>FV-6378</t>
  </si>
  <si>
    <t>FV-6379</t>
  </si>
  <si>
    <t>FV-6380</t>
  </si>
  <si>
    <t>FV-6381</t>
  </si>
  <si>
    <t>FV-6382</t>
  </si>
  <si>
    <t>FV-6383</t>
  </si>
  <si>
    <t>FV-6384</t>
  </si>
  <si>
    <t>FV-6385</t>
  </si>
  <si>
    <t>FV-6386</t>
  </si>
  <si>
    <t>FV-6387</t>
  </si>
  <si>
    <t>FV-6388</t>
  </si>
  <si>
    <t>FV-6389</t>
  </si>
  <si>
    <t>FV-6390</t>
  </si>
  <si>
    <t>FV-6391</t>
  </si>
  <si>
    <t>FV-6392</t>
  </si>
  <si>
    <t>FV-6393</t>
  </si>
  <si>
    <t>FV-6394</t>
  </si>
  <si>
    <t>FV-6395</t>
  </si>
  <si>
    <t>FV-6396</t>
  </si>
  <si>
    <t>FV-6397</t>
  </si>
  <si>
    <t>FV-6398</t>
  </si>
  <si>
    <t>FV-6399</t>
  </si>
  <si>
    <t>FV-6400</t>
  </si>
  <si>
    <t>FV-6401</t>
  </si>
  <si>
    <t>FV-6402</t>
  </si>
  <si>
    <t>FV-6403</t>
  </si>
  <si>
    <t>FV-6404</t>
  </si>
  <si>
    <t>FV-6405</t>
  </si>
  <si>
    <t>FV-6406</t>
  </si>
  <si>
    <t>FV-6407</t>
  </si>
  <si>
    <t>FV-6408</t>
  </si>
  <si>
    <t>FV-6476</t>
  </si>
  <si>
    <t>FV-6477</t>
  </si>
  <si>
    <t>FV-6478</t>
  </si>
  <si>
    <t>FV-6479</t>
  </si>
  <si>
    <t>FV-6751</t>
  </si>
  <si>
    <t>FV-6752</t>
  </si>
  <si>
    <t>FV-6753</t>
  </si>
  <si>
    <t>FV-6754</t>
  </si>
  <si>
    <t>FV-6769</t>
  </si>
  <si>
    <t>FV-6770</t>
  </si>
  <si>
    <t>FV-6771</t>
  </si>
  <si>
    <t>FV-6772</t>
  </si>
  <si>
    <t>FV-6773</t>
  </si>
  <si>
    <t>FV-6774</t>
  </si>
  <si>
    <t>FV-6775</t>
  </si>
  <si>
    <t>FV-6776</t>
  </si>
  <si>
    <t>FV-6777</t>
  </si>
  <si>
    <t>FV-6778</t>
  </si>
  <si>
    <t>FV-6779</t>
  </si>
  <si>
    <t>FV-6780</t>
  </si>
  <si>
    <t>FV-6781</t>
  </si>
  <si>
    <t>FV-6782</t>
  </si>
  <si>
    <t>FV-6783</t>
  </si>
  <si>
    <t>FV-6784</t>
  </si>
  <si>
    <t>FV-6785</t>
  </si>
  <si>
    <t>FV-6786</t>
  </si>
  <si>
    <t>FV-6787</t>
  </si>
  <si>
    <t>FV-6788</t>
  </si>
  <si>
    <t>FV-6789</t>
  </si>
  <si>
    <t>FV-6812</t>
  </si>
  <si>
    <t>FV-6813</t>
  </si>
  <si>
    <t>FV-6814</t>
  </si>
  <si>
    <t>FV-6815</t>
  </si>
  <si>
    <t>FV-6816</t>
  </si>
  <si>
    <t>FV-6817</t>
  </si>
  <si>
    <t>FV-6818</t>
  </si>
  <si>
    <t>FV-6819</t>
  </si>
  <si>
    <t>FV-6820</t>
  </si>
  <si>
    <t>FV-6821</t>
  </si>
  <si>
    <t>FV-6822</t>
  </si>
  <si>
    <t>FV-6823</t>
  </si>
  <si>
    <t>FV-6824</t>
  </si>
  <si>
    <t>FV-6825</t>
  </si>
  <si>
    <t>FV-6826</t>
  </si>
  <si>
    <t>FV-6827</t>
  </si>
  <si>
    <t>FV-6828</t>
  </si>
  <si>
    <t>FV-6829</t>
  </si>
  <si>
    <t>FV-6853</t>
  </si>
  <si>
    <t>FV-6854</t>
  </si>
  <si>
    <t>FV-6859</t>
  </si>
  <si>
    <t>FV-6860</t>
  </si>
  <si>
    <t>FV-6861</t>
  </si>
  <si>
    <t>FV-6862</t>
  </si>
  <si>
    <t>FV-6863</t>
  </si>
  <si>
    <t>FV-6864</t>
  </si>
  <si>
    <t>FV-6865</t>
  </si>
  <si>
    <t>FV-6866</t>
  </si>
  <si>
    <t>FV-6867</t>
  </si>
  <si>
    <t>FV-6868</t>
  </si>
  <si>
    <t>FV-6869</t>
  </si>
  <si>
    <t>FV-6870</t>
  </si>
  <si>
    <t>FV-6871</t>
  </si>
  <si>
    <t>FV-6872</t>
  </si>
  <si>
    <t>FV-6873</t>
  </si>
  <si>
    <t>FV-6874</t>
  </si>
  <si>
    <t>FV-6875</t>
  </si>
  <si>
    <t>FV-6876</t>
  </si>
  <si>
    <t>FV-6877</t>
  </si>
  <si>
    <t>FV-6878</t>
  </si>
  <si>
    <t>FV-6879</t>
  </si>
  <si>
    <t>FV-6880</t>
  </si>
  <si>
    <t>FV-6881</t>
  </si>
  <si>
    <t>FV-6882</t>
  </si>
  <si>
    <t>FV-6883</t>
  </si>
  <si>
    <t>FV-6884</t>
  </si>
  <si>
    <t>FV-6885</t>
  </si>
  <si>
    <t>FV-6886</t>
  </si>
  <si>
    <t>FV-6887</t>
  </si>
  <si>
    <t>FV-6888</t>
  </si>
  <si>
    <t>FV-6889</t>
  </si>
  <si>
    <t>FV-6890</t>
  </si>
  <si>
    <t>FV-6891</t>
  </si>
  <si>
    <t>FV-6892</t>
  </si>
  <si>
    <t>FV-6893</t>
  </si>
  <si>
    <t>FV-6894</t>
  </si>
  <si>
    <t>FV-6895</t>
  </si>
  <si>
    <t>FV-6896</t>
  </si>
  <si>
    <t>FV-6897</t>
  </si>
  <si>
    <t>FV-6898</t>
  </si>
  <si>
    <t>FV-6899</t>
  </si>
  <si>
    <t>FV-6900</t>
  </si>
  <si>
    <t>FV-6901</t>
  </si>
  <si>
    <t>FV-6902</t>
  </si>
  <si>
    <t>FV-6903</t>
  </si>
  <si>
    <t>FV-6962</t>
  </si>
  <si>
    <t>FV-6963</t>
  </si>
  <si>
    <t>FV-6964</t>
  </si>
  <si>
    <t>FV-6965</t>
  </si>
  <si>
    <t>FV-6966</t>
  </si>
  <si>
    <t>FV-7022</t>
  </si>
  <si>
    <t>FV-7026</t>
  </si>
  <si>
    <t>FV-7027</t>
  </si>
  <si>
    <t>FV-7028</t>
  </si>
  <si>
    <t>FV-7029</t>
  </si>
  <si>
    <t>FV-7030</t>
  </si>
  <si>
    <t>Intrinsic Aquifer Properties</t>
  </si>
  <si>
    <t>Sub-area</t>
  </si>
  <si>
    <t>Hydraulic Connection Mapping Data</t>
  </si>
  <si>
    <t>BED-98</t>
  </si>
  <si>
    <t>BED-94</t>
  </si>
  <si>
    <t>BED-93</t>
  </si>
  <si>
    <t>BED-92</t>
  </si>
  <si>
    <t>BED-91</t>
  </si>
  <si>
    <t>BED-90</t>
  </si>
  <si>
    <t>BED-9</t>
  </si>
  <si>
    <t>BED-89</t>
  </si>
  <si>
    <t>BED-88</t>
  </si>
  <si>
    <t>BED-87</t>
  </si>
  <si>
    <t>BED-86</t>
  </si>
  <si>
    <t>BED-85</t>
  </si>
  <si>
    <t>BED-84</t>
  </si>
  <si>
    <t>BED-83</t>
  </si>
  <si>
    <t>BED-82</t>
  </si>
  <si>
    <t>BED-81</t>
  </si>
  <si>
    <t>BED-80</t>
  </si>
  <si>
    <t>BED-8</t>
  </si>
  <si>
    <t>BED-79</t>
  </si>
  <si>
    <t>BED-78</t>
  </si>
  <si>
    <t>BED-77</t>
  </si>
  <si>
    <t>BED-76</t>
  </si>
  <si>
    <t>BED-75</t>
  </si>
  <si>
    <t>BED-74</t>
  </si>
  <si>
    <t>BED-73</t>
  </si>
  <si>
    <t>BED-72</t>
  </si>
  <si>
    <t>BED-71</t>
  </si>
  <si>
    <t>BED-70</t>
  </si>
  <si>
    <t>BED-7</t>
  </si>
  <si>
    <t>BED-69</t>
  </si>
  <si>
    <t>BED-68</t>
  </si>
  <si>
    <t>BED-67</t>
  </si>
  <si>
    <t>BED-66</t>
  </si>
  <si>
    <t>BED-65</t>
  </si>
  <si>
    <t>BED-64</t>
  </si>
  <si>
    <t>BED-63</t>
  </si>
  <si>
    <t>BED-62</t>
  </si>
  <si>
    <t>BED-61</t>
  </si>
  <si>
    <t>BED-60</t>
  </si>
  <si>
    <t>BED-6</t>
  </si>
  <si>
    <t>BED-59</t>
  </si>
  <si>
    <t>BED-58</t>
  </si>
  <si>
    <t>BED-57</t>
  </si>
  <si>
    <t>BED-56</t>
  </si>
  <si>
    <t>BED-55</t>
  </si>
  <si>
    <t>BED-53</t>
  </si>
  <si>
    <t>Amadis Creek</t>
  </si>
  <si>
    <t>BED-52</t>
  </si>
  <si>
    <t>BED-5</t>
  </si>
  <si>
    <t>BED-49</t>
  </si>
  <si>
    <t>BED-46</t>
  </si>
  <si>
    <t>BED-44</t>
  </si>
  <si>
    <t>BED-42</t>
  </si>
  <si>
    <t>BED-41</t>
  </si>
  <si>
    <t>BED-40</t>
  </si>
  <si>
    <t>BED-4</t>
  </si>
  <si>
    <t>BED-38</t>
  </si>
  <si>
    <t>BED-37</t>
  </si>
  <si>
    <t>BED-36</t>
  </si>
  <si>
    <t>BED-35</t>
  </si>
  <si>
    <t>BED-34</t>
  </si>
  <si>
    <t>BED-33</t>
  </si>
  <si>
    <t>BED-32</t>
  </si>
  <si>
    <t>BED-31</t>
  </si>
  <si>
    <t>BED-30</t>
  </si>
  <si>
    <t>BED-3</t>
  </si>
  <si>
    <t>BED-29</t>
  </si>
  <si>
    <t>BED-28</t>
  </si>
  <si>
    <t>BED-27</t>
  </si>
  <si>
    <t>BED-26</t>
  </si>
  <si>
    <t>BED-25</t>
  </si>
  <si>
    <t>BED-24</t>
  </si>
  <si>
    <t>BED-23</t>
  </si>
  <si>
    <t>BED-22</t>
  </si>
  <si>
    <t>BED-215</t>
  </si>
  <si>
    <t>BED-214</t>
  </si>
  <si>
    <t>BED-213</t>
  </si>
  <si>
    <t>BED-212</t>
  </si>
  <si>
    <t>BED-211</t>
  </si>
  <si>
    <t>BED-210</t>
  </si>
  <si>
    <t>BED-21</t>
  </si>
  <si>
    <t>BED-209</t>
  </si>
  <si>
    <t>BED-208</t>
  </si>
  <si>
    <t>BED-207</t>
  </si>
  <si>
    <t>BED-206</t>
  </si>
  <si>
    <t>BED-205</t>
  </si>
  <si>
    <t>BED-204</t>
  </si>
  <si>
    <t>BED-203</t>
  </si>
  <si>
    <t>BED-202</t>
  </si>
  <si>
    <t>BED-201</t>
  </si>
  <si>
    <t>BED-200</t>
  </si>
  <si>
    <t>BED-20</t>
  </si>
  <si>
    <t>BED-2</t>
  </si>
  <si>
    <t>BED-199</t>
  </si>
  <si>
    <t>BED-198</t>
  </si>
  <si>
    <t>BED-197</t>
  </si>
  <si>
    <t>BED-196</t>
  </si>
  <si>
    <t>BED-195</t>
  </si>
  <si>
    <t>BED-194</t>
  </si>
  <si>
    <t>BED-193</t>
  </si>
  <si>
    <t>BED-192</t>
  </si>
  <si>
    <t>BED-191</t>
  </si>
  <si>
    <t>BED-190</t>
  </si>
  <si>
    <t>BED-19</t>
  </si>
  <si>
    <t>BED-189</t>
  </si>
  <si>
    <t>BED-188</t>
  </si>
  <si>
    <t>BED-187</t>
  </si>
  <si>
    <t>BED-186</t>
  </si>
  <si>
    <t>BED-185</t>
  </si>
  <si>
    <t>BED-184</t>
  </si>
  <si>
    <t>BED-183</t>
  </si>
  <si>
    <t>BED-182</t>
  </si>
  <si>
    <t>BED-181</t>
  </si>
  <si>
    <t>BED-180</t>
  </si>
  <si>
    <t>BED-18</t>
  </si>
  <si>
    <t>BED-179</t>
  </si>
  <si>
    <t>BED-178</t>
  </si>
  <si>
    <t>BED-177</t>
  </si>
  <si>
    <t>BED-176</t>
  </si>
  <si>
    <t>BED-175</t>
  </si>
  <si>
    <t>BED-174</t>
  </si>
  <si>
    <t>BED-173</t>
  </si>
  <si>
    <t>BED-172</t>
  </si>
  <si>
    <t>BED-171</t>
  </si>
  <si>
    <t>BED-170</t>
  </si>
  <si>
    <t>BED-17</t>
  </si>
  <si>
    <t>BED-169</t>
  </si>
  <si>
    <t>BED-168</t>
  </si>
  <si>
    <t>BED-167</t>
  </si>
  <si>
    <t>BED-166</t>
  </si>
  <si>
    <t>BED-164</t>
  </si>
  <si>
    <t>BED-163</t>
  </si>
  <si>
    <t>BED-162</t>
  </si>
  <si>
    <t>BED-160</t>
  </si>
  <si>
    <t>BED-16</t>
  </si>
  <si>
    <t>BED-159</t>
  </si>
  <si>
    <t>BED-158</t>
  </si>
  <si>
    <t>BED-157</t>
  </si>
  <si>
    <t>BED-156</t>
  </si>
  <si>
    <t>BED-155</t>
  </si>
  <si>
    <t>Ford Creek</t>
  </si>
  <si>
    <t>BED-154</t>
  </si>
  <si>
    <t>BED-153</t>
  </si>
  <si>
    <t>BED-152</t>
  </si>
  <si>
    <t>BED-151</t>
  </si>
  <si>
    <t>BED-150</t>
  </si>
  <si>
    <t>BED-15</t>
  </si>
  <si>
    <t>BED-149</t>
  </si>
  <si>
    <t>BED-148</t>
  </si>
  <si>
    <t>BED-147</t>
  </si>
  <si>
    <t>BED-146</t>
  </si>
  <si>
    <t>BED-145</t>
  </si>
  <si>
    <t>BED-144</t>
  </si>
  <si>
    <t>BED-143</t>
  </si>
  <si>
    <t>BED-142</t>
  </si>
  <si>
    <t>BED-141</t>
  </si>
  <si>
    <t>BED-140</t>
  </si>
  <si>
    <t>BED-14</t>
  </si>
  <si>
    <t>BED-139</t>
  </si>
  <si>
    <t>BED-138</t>
  </si>
  <si>
    <t>BED-137</t>
  </si>
  <si>
    <t>BED-136</t>
  </si>
  <si>
    <t>BED-135</t>
  </si>
  <si>
    <t>BED-134</t>
  </si>
  <si>
    <t>BED-133</t>
  </si>
  <si>
    <t>BED-132</t>
  </si>
  <si>
    <t>BED-131</t>
  </si>
  <si>
    <t>BED-130</t>
  </si>
  <si>
    <t>BED-13</t>
  </si>
  <si>
    <t>BED-129</t>
  </si>
  <si>
    <t>BED-128</t>
  </si>
  <si>
    <t>BED-127</t>
  </si>
  <si>
    <t>BED-126</t>
  </si>
  <si>
    <t>BED-125</t>
  </si>
  <si>
    <t>BED-123</t>
  </si>
  <si>
    <t>BED-121</t>
  </si>
  <si>
    <t>BED-12</t>
  </si>
  <si>
    <t>BED-115</t>
  </si>
  <si>
    <t>BED-114</t>
  </si>
  <si>
    <t>BED-113</t>
  </si>
  <si>
    <t>BED-112</t>
  </si>
  <si>
    <t>BED-111</t>
  </si>
  <si>
    <t>BED-110</t>
  </si>
  <si>
    <t>BED-11</t>
  </si>
  <si>
    <t>BED-109</t>
  </si>
  <si>
    <t>BED-108</t>
  </si>
  <si>
    <t>BED-107</t>
  </si>
  <si>
    <t>BED-106</t>
  </si>
  <si>
    <t>BED-105</t>
  </si>
  <si>
    <t>BED-104</t>
  </si>
  <si>
    <t>BED-103</t>
  </si>
  <si>
    <t>BED-102</t>
  </si>
  <si>
    <t>BED-101</t>
  </si>
  <si>
    <t>BED-100</t>
  </si>
  <si>
    <t>BED-10</t>
  </si>
  <si>
    <t>BED-1</t>
  </si>
  <si>
    <t>BED_EDGE-A</t>
  </si>
  <si>
    <t>D/G Aquifer Edge</t>
  </si>
  <si>
    <t>BED_EDGE-999</t>
  </si>
  <si>
    <t>BED_EDGE-998</t>
  </si>
  <si>
    <t>BED_EDGE-997</t>
  </si>
  <si>
    <t>BED_EDGE-996</t>
  </si>
  <si>
    <t>BED_EDGE-995</t>
  </si>
  <si>
    <t>BED_EDGE-994</t>
  </si>
  <si>
    <t>BED_EDGE-993</t>
  </si>
  <si>
    <t>BED_EDGE-992</t>
  </si>
  <si>
    <t>BED_EDGE-991</t>
  </si>
  <si>
    <t>BED_EDGE-990</t>
  </si>
  <si>
    <t>BED_EDGE-99</t>
  </si>
  <si>
    <t>BED_EDGE-989</t>
  </si>
  <si>
    <t>BED_EDGE-988</t>
  </si>
  <si>
    <t>BED_EDGE-987</t>
  </si>
  <si>
    <t>BED_EDGE-986</t>
  </si>
  <si>
    <t>BED_EDGE-985</t>
  </si>
  <si>
    <t>BED_EDGE-984</t>
  </si>
  <si>
    <t>BED_EDGE-983</t>
  </si>
  <si>
    <t>BED_EDGE-982</t>
  </si>
  <si>
    <t>BED_EDGE-981</t>
  </si>
  <si>
    <t>BED_EDGE-980</t>
  </si>
  <si>
    <t>BED_EDGE-98</t>
  </si>
  <si>
    <t>BED_EDGE-979</t>
  </si>
  <si>
    <t>BED_EDGE-978</t>
  </si>
  <si>
    <t>BED_EDGE-977</t>
  </si>
  <si>
    <t>BED_EDGE-976</t>
  </si>
  <si>
    <t>BED_EDGE-975</t>
  </si>
  <si>
    <t>BED_EDGE-974</t>
  </si>
  <si>
    <t>BED_EDGE-973</t>
  </si>
  <si>
    <t>BED_EDGE-972</t>
  </si>
  <si>
    <t>BED_EDGE-971</t>
  </si>
  <si>
    <t>BED_EDGE-970</t>
  </si>
  <si>
    <t>BED_EDGE-97</t>
  </si>
  <si>
    <t>BED_EDGE-969</t>
  </si>
  <si>
    <t>BED_EDGE-968</t>
  </si>
  <si>
    <t>BED_EDGE-967</t>
  </si>
  <si>
    <t>BED_EDGE-966</t>
  </si>
  <si>
    <t>BED_EDGE-965</t>
  </si>
  <si>
    <t>BED_EDGE-964</t>
  </si>
  <si>
    <t>BED_EDGE-963</t>
  </si>
  <si>
    <t>BED_EDGE-962</t>
  </si>
  <si>
    <t>BED_EDGE-961</t>
  </si>
  <si>
    <t>BED_EDGE-960</t>
  </si>
  <si>
    <t>BED_EDGE-96</t>
  </si>
  <si>
    <t>BED_EDGE-959</t>
  </si>
  <si>
    <t>BED_EDGE-958</t>
  </si>
  <si>
    <t>BED_EDGE-957</t>
  </si>
  <si>
    <t>BED_EDGE-956</t>
  </si>
  <si>
    <t>BED_EDGE-955</t>
  </si>
  <si>
    <t>BED_EDGE-954</t>
  </si>
  <si>
    <t>BED_EDGE-953</t>
  </si>
  <si>
    <t>BED_EDGE-952</t>
  </si>
  <si>
    <t>BED_EDGE-951</t>
  </si>
  <si>
    <t>BED_EDGE-950</t>
  </si>
  <si>
    <t>BED_EDGE-95</t>
  </si>
  <si>
    <t>BED_EDGE-949</t>
  </si>
  <si>
    <t>BED_EDGE-948</t>
  </si>
  <si>
    <t>BED_EDGE-947</t>
  </si>
  <si>
    <t>BED_EDGE-946</t>
  </si>
  <si>
    <t>BED_EDGE-945</t>
  </si>
  <si>
    <t>BED_EDGE-944</t>
  </si>
  <si>
    <t>BED_EDGE-943</t>
  </si>
  <si>
    <t>BED_EDGE-942</t>
  </si>
  <si>
    <t>BED_EDGE-941</t>
  </si>
  <si>
    <t>BED_EDGE-940</t>
  </si>
  <si>
    <t>BED_EDGE-94</t>
  </si>
  <si>
    <t>BED_EDGE-939</t>
  </si>
  <si>
    <t>BED_EDGE-938</t>
  </si>
  <si>
    <t>BED_EDGE-937</t>
  </si>
  <si>
    <t>BED_EDGE-936</t>
  </si>
  <si>
    <t>BED_EDGE-935</t>
  </si>
  <si>
    <t>BED_EDGE-934</t>
  </si>
  <si>
    <t>BED_EDGE-933</t>
  </si>
  <si>
    <t>BED_EDGE-932</t>
  </si>
  <si>
    <t>BED_EDGE-931</t>
  </si>
  <si>
    <t>BED_EDGE-930</t>
  </si>
  <si>
    <t>BED_EDGE-93</t>
  </si>
  <si>
    <t>BED_EDGE-929</t>
  </si>
  <si>
    <t>BED_EDGE-928</t>
  </si>
  <si>
    <t>BED_EDGE-927</t>
  </si>
  <si>
    <t>BED_EDGE-926</t>
  </si>
  <si>
    <t>BED_EDGE-925</t>
  </si>
  <si>
    <t>BED_EDGE-924</t>
  </si>
  <si>
    <t>BED_EDGE-923</t>
  </si>
  <si>
    <t>BED_EDGE-922</t>
  </si>
  <si>
    <t>BED_EDGE-921</t>
  </si>
  <si>
    <t>BED_EDGE-920</t>
  </si>
  <si>
    <t>BED_EDGE-92</t>
  </si>
  <si>
    <t>BED_EDGE-919</t>
  </si>
  <si>
    <t>BED_EDGE-918</t>
  </si>
  <si>
    <t>BED_EDGE-917</t>
  </si>
  <si>
    <t>BED_EDGE-916</t>
  </si>
  <si>
    <t>BED_EDGE-915</t>
  </si>
  <si>
    <t>BED_EDGE-914</t>
  </si>
  <si>
    <t>BED_EDGE-913</t>
  </si>
  <si>
    <t>BED_EDGE-912</t>
  </si>
  <si>
    <t>BED_EDGE-911</t>
  </si>
  <si>
    <t>BED_EDGE-910</t>
  </si>
  <si>
    <t>BED_EDGE-91</t>
  </si>
  <si>
    <t>BED_EDGE-909</t>
  </si>
  <si>
    <t>BED_EDGE-908</t>
  </si>
  <si>
    <t>BED_EDGE-907</t>
  </si>
  <si>
    <t>BED_EDGE-906</t>
  </si>
  <si>
    <t>BED_EDGE-905</t>
  </si>
  <si>
    <t>BED_EDGE-904</t>
  </si>
  <si>
    <t>BED_EDGE-903</t>
  </si>
  <si>
    <t>BED_EDGE-902</t>
  </si>
  <si>
    <t>BED_EDGE-901</t>
  </si>
  <si>
    <t>BED_EDGE-900</t>
  </si>
  <si>
    <t>BED_EDGE-90</t>
  </si>
  <si>
    <t>BED_EDGE-9</t>
  </si>
  <si>
    <t>BED_EDGE-899</t>
  </si>
  <si>
    <t>BED_EDGE-898</t>
  </si>
  <si>
    <t>BED_EDGE-897</t>
  </si>
  <si>
    <t>BED_EDGE-896</t>
  </si>
  <si>
    <t>BED_EDGE-895</t>
  </si>
  <si>
    <t>BED_EDGE-894</t>
  </si>
  <si>
    <t>BED_EDGE-893</t>
  </si>
  <si>
    <t>BED_EDGE-892</t>
  </si>
  <si>
    <t>BED_EDGE-891</t>
  </si>
  <si>
    <t>BED_EDGE-890</t>
  </si>
  <si>
    <t>BED_EDGE-89</t>
  </si>
  <si>
    <t>BED_EDGE-889</t>
  </si>
  <si>
    <t>BED_EDGE-888</t>
  </si>
  <si>
    <t>BED_EDGE-887</t>
  </si>
  <si>
    <t>BED_EDGE-886</t>
  </si>
  <si>
    <t>BED_EDGE-885</t>
  </si>
  <si>
    <t>BED_EDGE-884</t>
  </si>
  <si>
    <t>BED_EDGE-883</t>
  </si>
  <si>
    <t>BED_EDGE-882</t>
  </si>
  <si>
    <t>BED_EDGE-881</t>
  </si>
  <si>
    <t>BED_EDGE-880</t>
  </si>
  <si>
    <t>BED_EDGE-88</t>
  </si>
  <si>
    <t>BED_EDGE-879</t>
  </si>
  <si>
    <t>BED_EDGE-878</t>
  </si>
  <si>
    <t>BED_EDGE-877</t>
  </si>
  <si>
    <t>BED_EDGE-876</t>
  </si>
  <si>
    <t>BED_EDGE-875</t>
  </si>
  <si>
    <t>BED_EDGE-874</t>
  </si>
  <si>
    <t>BED_EDGE-873</t>
  </si>
  <si>
    <t>BED_EDGE-872</t>
  </si>
  <si>
    <t>BED_EDGE-871</t>
  </si>
  <si>
    <t>BED_EDGE-870</t>
  </si>
  <si>
    <t>BED_EDGE-87</t>
  </si>
  <si>
    <t>BED_EDGE-869</t>
  </si>
  <si>
    <t>BED_EDGE-868</t>
  </si>
  <si>
    <t>BED_EDGE-867</t>
  </si>
  <si>
    <t>BED_EDGE-866</t>
  </si>
  <si>
    <t>BED_EDGE-865</t>
  </si>
  <si>
    <t>BED_EDGE-864</t>
  </si>
  <si>
    <t>BED_EDGE-863</t>
  </si>
  <si>
    <t>BED_EDGE-862</t>
  </si>
  <si>
    <t>BED_EDGE-861</t>
  </si>
  <si>
    <t>BED_EDGE-860</t>
  </si>
  <si>
    <t>BED_EDGE-86</t>
  </si>
  <si>
    <t>BED_EDGE-859</t>
  </si>
  <si>
    <t>BED_EDGE-858</t>
  </si>
  <si>
    <t>BED_EDGE-857</t>
  </si>
  <si>
    <t>BED_EDGE-856</t>
  </si>
  <si>
    <t>BED_EDGE-855</t>
  </si>
  <si>
    <t>BED_EDGE-854</t>
  </si>
  <si>
    <t>BED_EDGE-853</t>
  </si>
  <si>
    <t>BED_EDGE-852</t>
  </si>
  <si>
    <t>BED_EDGE-851</t>
  </si>
  <si>
    <t>BED_EDGE-850</t>
  </si>
  <si>
    <t>BED_EDGE-85</t>
  </si>
  <si>
    <t>BED_EDGE-849</t>
  </si>
  <si>
    <t>BED_EDGE-848</t>
  </si>
  <si>
    <t>BED_EDGE-847</t>
  </si>
  <si>
    <t>BED_EDGE-846</t>
  </si>
  <si>
    <t>BED_EDGE-845</t>
  </si>
  <si>
    <t>BED_EDGE-844</t>
  </si>
  <si>
    <t>BED_EDGE-843</t>
  </si>
  <si>
    <t>BED_EDGE-842</t>
  </si>
  <si>
    <t>BED_EDGE-841</t>
  </si>
  <si>
    <t>BED_EDGE-840</t>
  </si>
  <si>
    <t>BED_EDGE-84</t>
  </si>
  <si>
    <t>BED_EDGE-839</t>
  </si>
  <si>
    <t>BED_EDGE-838</t>
  </si>
  <si>
    <t>BED_EDGE-837</t>
  </si>
  <si>
    <t>BED_EDGE-836</t>
  </si>
  <si>
    <t>BED_EDGE-835</t>
  </si>
  <si>
    <t>BED_EDGE-834</t>
  </si>
  <si>
    <t>BED_EDGE-833</t>
  </si>
  <si>
    <t>BED_EDGE-832</t>
  </si>
  <si>
    <t>BED_EDGE-831</t>
  </si>
  <si>
    <t>BED_EDGE-830</t>
  </si>
  <si>
    <t>BED_EDGE-83</t>
  </si>
  <si>
    <t>BED_EDGE-829</t>
  </si>
  <si>
    <t>BED_EDGE-828</t>
  </si>
  <si>
    <t>BED_EDGE-827</t>
  </si>
  <si>
    <t>BED_EDGE-826</t>
  </si>
  <si>
    <t>BED_EDGE-825</t>
  </si>
  <si>
    <t>BED_EDGE-824</t>
  </si>
  <si>
    <t>BED_EDGE-823</t>
  </si>
  <si>
    <t>BED_EDGE-822</t>
  </si>
  <si>
    <t>BED_EDGE-821</t>
  </si>
  <si>
    <t>BED_EDGE-820</t>
  </si>
  <si>
    <t>BED_EDGE-82</t>
  </si>
  <si>
    <t>BED_EDGE-819</t>
  </si>
  <si>
    <t>BED_EDGE-818</t>
  </si>
  <si>
    <t>BED_EDGE-817</t>
  </si>
  <si>
    <t>BED_EDGE-816</t>
  </si>
  <si>
    <t>BED_EDGE-815</t>
  </si>
  <si>
    <t>BED_EDGE-814</t>
  </si>
  <si>
    <t>BED_EDGE-813</t>
  </si>
  <si>
    <t>BED_EDGE-812</t>
  </si>
  <si>
    <t>BED_EDGE-811</t>
  </si>
  <si>
    <t>BED_EDGE-810</t>
  </si>
  <si>
    <t>BED_EDGE-81</t>
  </si>
  <si>
    <t>BED_EDGE-809</t>
  </si>
  <si>
    <t>BED_EDGE-808</t>
  </si>
  <si>
    <t>BED_EDGE-807</t>
  </si>
  <si>
    <t>BED_EDGE-806</t>
  </si>
  <si>
    <t>BED_EDGE-805</t>
  </si>
  <si>
    <t>BED_EDGE-804</t>
  </si>
  <si>
    <t>BED_EDGE-803</t>
  </si>
  <si>
    <t>BED_EDGE-802</t>
  </si>
  <si>
    <t>BED_EDGE-801</t>
  </si>
  <si>
    <t>BED_EDGE-800</t>
  </si>
  <si>
    <t>BED_EDGE-80</t>
  </si>
  <si>
    <t>BED_EDGE-8</t>
  </si>
  <si>
    <t>BED_EDGE-799</t>
  </si>
  <si>
    <t>BED_EDGE-798</t>
  </si>
  <si>
    <t>BED_EDGE-797</t>
  </si>
  <si>
    <t>BED_EDGE-796</t>
  </si>
  <si>
    <t>BED_EDGE-795</t>
  </si>
  <si>
    <t>BED_EDGE-794</t>
  </si>
  <si>
    <t>BED_EDGE-793</t>
  </si>
  <si>
    <t>BED_EDGE-792</t>
  </si>
  <si>
    <t>BED_EDGE-791</t>
  </si>
  <si>
    <t>BED_EDGE-790</t>
  </si>
  <si>
    <t>BED_EDGE-79</t>
  </si>
  <si>
    <t>BED_EDGE-789</t>
  </si>
  <si>
    <t>BED_EDGE-788</t>
  </si>
  <si>
    <t>BED_EDGE-787</t>
  </si>
  <si>
    <t>BED_EDGE-786</t>
  </si>
  <si>
    <t>BED_EDGE-785</t>
  </si>
  <si>
    <t>BED_EDGE-784</t>
  </si>
  <si>
    <t>BED_EDGE-783</t>
  </si>
  <si>
    <t>BED_EDGE-782</t>
  </si>
  <si>
    <t>BED_EDGE-781</t>
  </si>
  <si>
    <t>BED_EDGE-780</t>
  </si>
  <si>
    <t>BED_EDGE-78</t>
  </si>
  <si>
    <t>BED_EDGE-779</t>
  </si>
  <si>
    <t>BED_EDGE-778</t>
  </si>
  <si>
    <t>BED_EDGE-777</t>
  </si>
  <si>
    <t>BED_EDGE-776</t>
  </si>
  <si>
    <t>BED_EDGE-775</t>
  </si>
  <si>
    <t>BED_EDGE-774</t>
  </si>
  <si>
    <t>BED_EDGE-773</t>
  </si>
  <si>
    <t>BED_EDGE-772</t>
  </si>
  <si>
    <t>BED_EDGE-771</t>
  </si>
  <si>
    <t>BED_EDGE-770</t>
  </si>
  <si>
    <t>BED_EDGE-77</t>
  </si>
  <si>
    <t>BED_EDGE-769</t>
  </si>
  <si>
    <t>BED_EDGE-768</t>
  </si>
  <si>
    <t>BED_EDGE-767</t>
  </si>
  <si>
    <t>BED_EDGE-766</t>
  </si>
  <si>
    <t>BED_EDGE-765</t>
  </si>
  <si>
    <t>BED_EDGE-764</t>
  </si>
  <si>
    <t>BED_EDGE-763</t>
  </si>
  <si>
    <t>BED_EDGE-762</t>
  </si>
  <si>
    <t>BED_EDGE-761</t>
  </si>
  <si>
    <t>BED_EDGE-760</t>
  </si>
  <si>
    <t>BED_EDGE-76</t>
  </si>
  <si>
    <t>BED_EDGE-759</t>
  </si>
  <si>
    <t>BED_EDGE-758</t>
  </si>
  <si>
    <t>BED_EDGE-757</t>
  </si>
  <si>
    <t>BED_EDGE-756</t>
  </si>
  <si>
    <t>BED_EDGE-755</t>
  </si>
  <si>
    <t>BED_EDGE-754</t>
  </si>
  <si>
    <t>BED_EDGE-753</t>
  </si>
  <si>
    <t>BED_EDGE-752</t>
  </si>
  <si>
    <t>BED_EDGE-751</t>
  </si>
  <si>
    <t>BED_EDGE-750</t>
  </si>
  <si>
    <t>BED_EDGE-75</t>
  </si>
  <si>
    <t>BED_EDGE-749</t>
  </si>
  <si>
    <t>BED_EDGE-748</t>
  </si>
  <si>
    <t>BED_EDGE-747</t>
  </si>
  <si>
    <t>BED_EDGE-746</t>
  </si>
  <si>
    <t>BED_EDGE-745</t>
  </si>
  <si>
    <t>BED_EDGE-744</t>
  </si>
  <si>
    <t>BED_EDGE-743</t>
  </si>
  <si>
    <t>BED_EDGE-742</t>
  </si>
  <si>
    <t>BED_EDGE-741</t>
  </si>
  <si>
    <t>BED_EDGE-740</t>
  </si>
  <si>
    <t>BED_EDGE-74</t>
  </si>
  <si>
    <t>BED_EDGE-739</t>
  </si>
  <si>
    <t>BED_EDGE-738</t>
  </si>
  <si>
    <t>BED_EDGE-737</t>
  </si>
  <si>
    <t>BED_EDGE-736</t>
  </si>
  <si>
    <t>BED_EDGE-735</t>
  </si>
  <si>
    <t>BED_EDGE-734</t>
  </si>
  <si>
    <t>BED_EDGE-733</t>
  </si>
  <si>
    <t>BED_EDGE-732</t>
  </si>
  <si>
    <t>BED_EDGE-731</t>
  </si>
  <si>
    <t>BED_EDGE-730</t>
  </si>
  <si>
    <t>BED_EDGE-73</t>
  </si>
  <si>
    <t>BED_EDGE-729</t>
  </si>
  <si>
    <t>BED_EDGE-728</t>
  </si>
  <si>
    <t>BED_EDGE-727</t>
  </si>
  <si>
    <t>BED_EDGE-726</t>
  </si>
  <si>
    <t>BED_EDGE-725</t>
  </si>
  <si>
    <t>BED_EDGE-724</t>
  </si>
  <si>
    <t>BED_EDGE-723</t>
  </si>
  <si>
    <t>BED_EDGE-722</t>
  </si>
  <si>
    <t>BED_EDGE-721</t>
  </si>
  <si>
    <t>BED_EDGE-720</t>
  </si>
  <si>
    <t>BED_EDGE-72</t>
  </si>
  <si>
    <t>BED_EDGE-719</t>
  </si>
  <si>
    <t>BED_EDGE-718</t>
  </si>
  <si>
    <t>BED_EDGE-717</t>
  </si>
  <si>
    <t>BED_EDGE-716</t>
  </si>
  <si>
    <t>BED_EDGE-715</t>
  </si>
  <si>
    <t>BED_EDGE-714</t>
  </si>
  <si>
    <t>BED_EDGE-713</t>
  </si>
  <si>
    <t>BED_EDGE-712</t>
  </si>
  <si>
    <t>BED_EDGE-711</t>
  </si>
  <si>
    <t>BED_EDGE-710</t>
  </si>
  <si>
    <t>BED_EDGE-71</t>
  </si>
  <si>
    <t>BED_EDGE-709</t>
  </si>
  <si>
    <t>BED_EDGE-708</t>
  </si>
  <si>
    <t>BED_EDGE-707</t>
  </si>
  <si>
    <t>BED_EDGE-706</t>
  </si>
  <si>
    <t>BED_EDGE-705</t>
  </si>
  <si>
    <t>BED_EDGE-704</t>
  </si>
  <si>
    <t>BED_EDGE-703</t>
  </si>
  <si>
    <t>BED_EDGE-702</t>
  </si>
  <si>
    <t>BED_EDGE-701</t>
  </si>
  <si>
    <t>BED_EDGE-700</t>
  </si>
  <si>
    <t>BED_EDGE-70</t>
  </si>
  <si>
    <t>BED_EDGE-7</t>
  </si>
  <si>
    <t>BED_EDGE-699</t>
  </si>
  <si>
    <t>BED_EDGE-698</t>
  </si>
  <si>
    <t>BED_EDGE-697</t>
  </si>
  <si>
    <t>BED_EDGE-696</t>
  </si>
  <si>
    <t>BED_EDGE-695</t>
  </si>
  <si>
    <t>BED_EDGE-694</t>
  </si>
  <si>
    <t>BED_EDGE-693</t>
  </si>
  <si>
    <t>BED_EDGE-692</t>
  </si>
  <si>
    <t>BED_EDGE-691</t>
  </si>
  <si>
    <t>BED_EDGE-690</t>
  </si>
  <si>
    <t>BED_EDGE-69</t>
  </si>
  <si>
    <t>BED_EDGE-689</t>
  </si>
  <si>
    <t>BED_EDGE-688</t>
  </si>
  <si>
    <t>BED_EDGE-687</t>
  </si>
  <si>
    <t>BED_EDGE-686</t>
  </si>
  <si>
    <t>BED_EDGE-685</t>
  </si>
  <si>
    <t>BED_EDGE-684</t>
  </si>
  <si>
    <t>BED_EDGE-683</t>
  </si>
  <si>
    <t>BED_EDGE-682</t>
  </si>
  <si>
    <t>BED_EDGE-681</t>
  </si>
  <si>
    <t>BED_EDGE-680</t>
  </si>
  <si>
    <t>BED_EDGE-68</t>
  </si>
  <si>
    <t>BED_EDGE-679</t>
  </si>
  <si>
    <t>BED_EDGE-678</t>
  </si>
  <si>
    <t>BED_EDGE-677</t>
  </si>
  <si>
    <t>BED_EDGE-676</t>
  </si>
  <si>
    <t>BED_EDGE-675</t>
  </si>
  <si>
    <t>BED_EDGE-674</t>
  </si>
  <si>
    <t>BED_EDGE-673</t>
  </si>
  <si>
    <t>BED_EDGE-672</t>
  </si>
  <si>
    <t>BED_EDGE-671</t>
  </si>
  <si>
    <t>BED_EDGE-670</t>
  </si>
  <si>
    <t>BED_EDGE-67</t>
  </si>
  <si>
    <t>BED_EDGE-669</t>
  </si>
  <si>
    <t>BED_EDGE-668</t>
  </si>
  <si>
    <t>BED_EDGE-667</t>
  </si>
  <si>
    <t>BED_EDGE-666</t>
  </si>
  <si>
    <t>BED_EDGE-665</t>
  </si>
  <si>
    <t>BED_EDGE-664</t>
  </si>
  <si>
    <t>BED_EDGE-663</t>
  </si>
  <si>
    <t>BED_EDGE-662</t>
  </si>
  <si>
    <t>BED_EDGE-661</t>
  </si>
  <si>
    <t>BED_EDGE-660</t>
  </si>
  <si>
    <t>BED_EDGE-66</t>
  </si>
  <si>
    <t>BED_EDGE-659</t>
  </si>
  <si>
    <t>BED_EDGE-658</t>
  </si>
  <si>
    <t>BED_EDGE-657</t>
  </si>
  <si>
    <t>BED_EDGE-656</t>
  </si>
  <si>
    <t>BED_EDGE-655</t>
  </si>
  <si>
    <t>BED_EDGE-654</t>
  </si>
  <si>
    <t>BED_EDGE-653</t>
  </si>
  <si>
    <t>BED_EDGE-652</t>
  </si>
  <si>
    <t>BED_EDGE-651</t>
  </si>
  <si>
    <t>BED_EDGE-650</t>
  </si>
  <si>
    <t>BED_EDGE-65</t>
  </si>
  <si>
    <t>BED_EDGE-649</t>
  </si>
  <si>
    <t>BED_EDGE-648</t>
  </si>
  <si>
    <t>BED_EDGE-647</t>
  </si>
  <si>
    <t>BED_EDGE-646</t>
  </si>
  <si>
    <t>BED_EDGE-645</t>
  </si>
  <si>
    <t>BED_EDGE-644</t>
  </si>
  <si>
    <t>BED_EDGE-643</t>
  </si>
  <si>
    <t>BED_EDGE-642</t>
  </si>
  <si>
    <t>BED_EDGE-641</t>
  </si>
  <si>
    <t>BED_EDGE-640</t>
  </si>
  <si>
    <t>BED_EDGE-64</t>
  </si>
  <si>
    <t>BED_EDGE-639</t>
  </si>
  <si>
    <t>BED_EDGE-638</t>
  </si>
  <si>
    <t>BED_EDGE-637</t>
  </si>
  <si>
    <t>BED_EDGE-636</t>
  </si>
  <si>
    <t>BED_EDGE-635</t>
  </si>
  <si>
    <t>BED_EDGE-634</t>
  </si>
  <si>
    <t>BED_EDGE-633</t>
  </si>
  <si>
    <t>BED_EDGE-632</t>
  </si>
  <si>
    <t>BED_EDGE-631</t>
  </si>
  <si>
    <t>BED_EDGE-630</t>
  </si>
  <si>
    <t>BED_EDGE-63</t>
  </si>
  <si>
    <t>BED_EDGE-629</t>
  </si>
  <si>
    <t>BED_EDGE-628</t>
  </si>
  <si>
    <t>BED_EDGE-627</t>
  </si>
  <si>
    <t>BED_EDGE-626</t>
  </si>
  <si>
    <t>BED_EDGE-625</t>
  </si>
  <si>
    <t>BED_EDGE-624</t>
  </si>
  <si>
    <t>BED_EDGE-623</t>
  </si>
  <si>
    <t>BED_EDGE-622</t>
  </si>
  <si>
    <t>BED_EDGE-621</t>
  </si>
  <si>
    <t>BED_EDGE-620</t>
  </si>
  <si>
    <t>BED_EDGE-62</t>
  </si>
  <si>
    <t>BED_EDGE-619</t>
  </si>
  <si>
    <t>BED_EDGE-618</t>
  </si>
  <si>
    <t>BED_EDGE-617</t>
  </si>
  <si>
    <t>BED_EDGE-616</t>
  </si>
  <si>
    <t>BED_EDGE-615</t>
  </si>
  <si>
    <t>BED_EDGE-614</t>
  </si>
  <si>
    <t>BED_EDGE-613</t>
  </si>
  <si>
    <t>BED_EDGE-612</t>
  </si>
  <si>
    <t>BED_EDGE-611</t>
  </si>
  <si>
    <t>BED_EDGE-610</t>
  </si>
  <si>
    <t>BED_EDGE-61</t>
  </si>
  <si>
    <t>BED_EDGE-609</t>
  </si>
  <si>
    <t>BED_EDGE-608</t>
  </si>
  <si>
    <t>BED_EDGE-607</t>
  </si>
  <si>
    <t>BED_EDGE-606</t>
  </si>
  <si>
    <t>BED_EDGE-605</t>
  </si>
  <si>
    <t>BED_EDGE-604</t>
  </si>
  <si>
    <t>BED_EDGE-603</t>
  </si>
  <si>
    <t>BED_EDGE-602</t>
  </si>
  <si>
    <t>BED_EDGE-601</t>
  </si>
  <si>
    <t>BED_EDGE-600</t>
  </si>
  <si>
    <t>BED_EDGE-60</t>
  </si>
  <si>
    <t>BED_EDGE-6</t>
  </si>
  <si>
    <t>BED_EDGE-599</t>
  </si>
  <si>
    <t>BED_EDGE-598</t>
  </si>
  <si>
    <t>BED_EDGE-597</t>
  </si>
  <si>
    <t>BED_EDGE-596</t>
  </si>
  <si>
    <t>BED_EDGE-595</t>
  </si>
  <si>
    <t>BED_EDGE-594</t>
  </si>
  <si>
    <t>BED_EDGE-593</t>
  </si>
  <si>
    <t>BED_EDGE-592</t>
  </si>
  <si>
    <t>BED_EDGE-591</t>
  </si>
  <si>
    <t>BED_EDGE-590</t>
  </si>
  <si>
    <t>BED_EDGE-59</t>
  </si>
  <si>
    <t>BED_EDGE-589</t>
  </si>
  <si>
    <t>BED_EDGE-588</t>
  </si>
  <si>
    <t>BED_EDGE-587</t>
  </si>
  <si>
    <t>BED_EDGE-586</t>
  </si>
  <si>
    <t>BED_EDGE-585</t>
  </si>
  <si>
    <t>BED_EDGE-584</t>
  </si>
  <si>
    <t>BED_EDGE-583</t>
  </si>
  <si>
    <t>BED_EDGE-582</t>
  </si>
  <si>
    <t>BED_EDGE-581</t>
  </si>
  <si>
    <t>BED_EDGE-580</t>
  </si>
  <si>
    <t>BED_EDGE-58</t>
  </si>
  <si>
    <t>BED_EDGE-579</t>
  </si>
  <si>
    <t>BED_EDGE-578</t>
  </si>
  <si>
    <t>BED_EDGE-577</t>
  </si>
  <si>
    <t>BED_EDGE-576</t>
  </si>
  <si>
    <t>BED_EDGE-575</t>
  </si>
  <si>
    <t>BED_EDGE-574</t>
  </si>
  <si>
    <t>BED_EDGE-573</t>
  </si>
  <si>
    <t>BED_EDGE-572</t>
  </si>
  <si>
    <t>BED_EDGE-571</t>
  </si>
  <si>
    <t>BED_EDGE-570</t>
  </si>
  <si>
    <t>BED_EDGE-57</t>
  </si>
  <si>
    <t>BED_EDGE-569</t>
  </si>
  <si>
    <t>BED_EDGE-568</t>
  </si>
  <si>
    <t>BED_EDGE-567</t>
  </si>
  <si>
    <t>BED_EDGE-566</t>
  </si>
  <si>
    <t>BED_EDGE-565</t>
  </si>
  <si>
    <t>BED_EDGE-564</t>
  </si>
  <si>
    <t>BED_EDGE-563</t>
  </si>
  <si>
    <t>BED_EDGE-562</t>
  </si>
  <si>
    <t>BED_EDGE-561</t>
  </si>
  <si>
    <t>BED_EDGE-560</t>
  </si>
  <si>
    <t>BED_EDGE-56</t>
  </si>
  <si>
    <t>BED_EDGE-559</t>
  </si>
  <si>
    <t>BED_EDGE-558</t>
  </si>
  <si>
    <t>BED_EDGE-557</t>
  </si>
  <si>
    <t>BED_EDGE-556</t>
  </si>
  <si>
    <t>BED_EDGE-555</t>
  </si>
  <si>
    <t>BED_EDGE-554</t>
  </si>
  <si>
    <t>BED_EDGE-553</t>
  </si>
  <si>
    <t>BED_EDGE-552</t>
  </si>
  <si>
    <t>BED_EDGE-551</t>
  </si>
  <si>
    <t>BED_EDGE-550</t>
  </si>
  <si>
    <t>BED_EDGE-55</t>
  </si>
  <si>
    <t>BED_EDGE-549</t>
  </si>
  <si>
    <t>BED_EDGE-548</t>
  </si>
  <si>
    <t>BED_EDGE-547</t>
  </si>
  <si>
    <t>BED_EDGE-546</t>
  </si>
  <si>
    <t>BED_EDGE-545</t>
  </si>
  <si>
    <t>BED_EDGE-544</t>
  </si>
  <si>
    <t>BED_EDGE-543</t>
  </si>
  <si>
    <t>BED_EDGE-542</t>
  </si>
  <si>
    <t>BED_EDGE-541</t>
  </si>
  <si>
    <t>BED_EDGE-540</t>
  </si>
  <si>
    <t>BED_EDGE-54</t>
  </si>
  <si>
    <t>BED_EDGE-539</t>
  </si>
  <si>
    <t>BED_EDGE-538</t>
  </si>
  <si>
    <t>BED_EDGE-537</t>
  </si>
  <si>
    <t>BED_EDGE-536</t>
  </si>
  <si>
    <t>BED_EDGE-535</t>
  </si>
  <si>
    <t>BED_EDGE-534</t>
  </si>
  <si>
    <t>BED_EDGE-533</t>
  </si>
  <si>
    <t>BED_EDGE-532</t>
  </si>
  <si>
    <t>BED_EDGE-531</t>
  </si>
  <si>
    <t>BED_EDGE-530</t>
  </si>
  <si>
    <t>BED_EDGE-53</t>
  </si>
  <si>
    <t>BED_EDGE-529</t>
  </si>
  <si>
    <t>BED_EDGE-528</t>
  </si>
  <si>
    <t>BED_EDGE-527</t>
  </si>
  <si>
    <t>BED_EDGE-526</t>
  </si>
  <si>
    <t>BED_EDGE-525</t>
  </si>
  <si>
    <t>BED_EDGE-524</t>
  </si>
  <si>
    <t>BED_EDGE-523</t>
  </si>
  <si>
    <t>BED_EDGE-522</t>
  </si>
  <si>
    <t>BED_EDGE-521</t>
  </si>
  <si>
    <t>BED_EDGE-520</t>
  </si>
  <si>
    <t>BED_EDGE-52</t>
  </si>
  <si>
    <t>BED_EDGE-519</t>
  </si>
  <si>
    <t>BED_EDGE-518</t>
  </si>
  <si>
    <t>BED_EDGE-517</t>
  </si>
  <si>
    <t>BED_EDGE-516</t>
  </si>
  <si>
    <t>BED_EDGE-515</t>
  </si>
  <si>
    <t>BED_EDGE-514</t>
  </si>
  <si>
    <t>BED_EDGE-513</t>
  </si>
  <si>
    <t>BED_EDGE-512</t>
  </si>
  <si>
    <t>BED_EDGE-511</t>
  </si>
  <si>
    <t>BED_EDGE-510</t>
  </si>
  <si>
    <t>BED_EDGE-51</t>
  </si>
  <si>
    <t>BED_EDGE-509</t>
  </si>
  <si>
    <t>BED_EDGE-508</t>
  </si>
  <si>
    <t>BED_EDGE-507</t>
  </si>
  <si>
    <t>BED_EDGE-506</t>
  </si>
  <si>
    <t>BED_EDGE-505</t>
  </si>
  <si>
    <t>BED_EDGE-504</t>
  </si>
  <si>
    <t>BED_EDGE-503</t>
  </si>
  <si>
    <t>BED_EDGE-502</t>
  </si>
  <si>
    <t>BED_EDGE-501</t>
  </si>
  <si>
    <t>BED_EDGE-500</t>
  </si>
  <si>
    <t>BED_EDGE-50</t>
  </si>
  <si>
    <t>BED_EDGE-5</t>
  </si>
  <si>
    <t>BED_EDGE-499</t>
  </si>
  <si>
    <t>BED_EDGE-498</t>
  </si>
  <si>
    <t>BED_EDGE-497</t>
  </si>
  <si>
    <t>BED_EDGE-496</t>
  </si>
  <si>
    <t>BED_EDGE-495</t>
  </si>
  <si>
    <t>BED_EDGE-494</t>
  </si>
  <si>
    <t>BED_EDGE-493</t>
  </si>
  <si>
    <t>BED_EDGE-492</t>
  </si>
  <si>
    <t>BED_EDGE-491</t>
  </si>
  <si>
    <t>BED_EDGE-490</t>
  </si>
  <si>
    <t>BED_EDGE-49</t>
  </si>
  <si>
    <t>BED_EDGE-489</t>
  </si>
  <si>
    <t>BED_EDGE-488</t>
  </si>
  <si>
    <t>BED_EDGE-487</t>
  </si>
  <si>
    <t>BED_EDGE-486</t>
  </si>
  <si>
    <t>BED_EDGE-485</t>
  </si>
  <si>
    <t>BED_EDGE-484</t>
  </si>
  <si>
    <t>BED_EDGE-483</t>
  </si>
  <si>
    <t>BED_EDGE-482</t>
  </si>
  <si>
    <t>BED_EDGE-481</t>
  </si>
  <si>
    <t>BED_EDGE-480</t>
  </si>
  <si>
    <t>BED_EDGE-48</t>
  </si>
  <si>
    <t>BED_EDGE-479</t>
  </si>
  <si>
    <t>BED_EDGE-478</t>
  </si>
  <si>
    <t>BED_EDGE-477</t>
  </si>
  <si>
    <t>BED_EDGE-476</t>
  </si>
  <si>
    <t>BED_EDGE-475</t>
  </si>
  <si>
    <t>BED_EDGE-474</t>
  </si>
  <si>
    <t>BED_EDGE-473</t>
  </si>
  <si>
    <t>BED_EDGE-472</t>
  </si>
  <si>
    <t>BED_EDGE-471</t>
  </si>
  <si>
    <t>BED_EDGE-470</t>
  </si>
  <si>
    <t>BED_EDGE-47</t>
  </si>
  <si>
    <t>BED_EDGE-469</t>
  </si>
  <si>
    <t>BED_EDGE-468</t>
  </si>
  <si>
    <t>BED_EDGE-467</t>
  </si>
  <si>
    <t>BED_EDGE-466</t>
  </si>
  <si>
    <t>BED_EDGE-465</t>
  </si>
  <si>
    <t>BED_EDGE-464</t>
  </si>
  <si>
    <t>BED_EDGE-463</t>
  </si>
  <si>
    <t>BED_EDGE-462</t>
  </si>
  <si>
    <t>BED_EDGE-461</t>
  </si>
  <si>
    <t>BED_EDGE-460</t>
  </si>
  <si>
    <t>BED_EDGE-46</t>
  </si>
  <si>
    <t>BED_EDGE-459</t>
  </si>
  <si>
    <t>BED_EDGE-458</t>
  </si>
  <si>
    <t>BED_EDGE-457</t>
  </si>
  <si>
    <t>BED_EDGE-456</t>
  </si>
  <si>
    <t>BED_EDGE-455</t>
  </si>
  <si>
    <t>BED_EDGE-454</t>
  </si>
  <si>
    <t>BED_EDGE-453</t>
  </si>
  <si>
    <t>BED_EDGE-452</t>
  </si>
  <si>
    <t>BED_EDGE-451</t>
  </si>
  <si>
    <t>BED_EDGE-450</t>
  </si>
  <si>
    <t>BED_EDGE-45</t>
  </si>
  <si>
    <t>BED_EDGE-449</t>
  </si>
  <si>
    <t>BED_EDGE-448</t>
  </si>
  <si>
    <t>BED_EDGE-447</t>
  </si>
  <si>
    <t>BED_EDGE-446</t>
  </si>
  <si>
    <t>BED_EDGE-445</t>
  </si>
  <si>
    <t>BED_EDGE-444</t>
  </si>
  <si>
    <t>BED_EDGE-443</t>
  </si>
  <si>
    <t>BED_EDGE-442</t>
  </si>
  <si>
    <t>BED_EDGE-441</t>
  </si>
  <si>
    <t>BED_EDGE-440</t>
  </si>
  <si>
    <t>BED_EDGE-44</t>
  </si>
  <si>
    <t>BED_EDGE-439</t>
  </si>
  <si>
    <t>BED_EDGE-438</t>
  </si>
  <si>
    <t>BED_EDGE-437</t>
  </si>
  <si>
    <t>BED_EDGE-436</t>
  </si>
  <si>
    <t>BED_EDGE-435</t>
  </si>
  <si>
    <t>BED_EDGE-434</t>
  </si>
  <si>
    <t>BED_EDGE-433</t>
  </si>
  <si>
    <t>BED_EDGE-432</t>
  </si>
  <si>
    <t>BED_EDGE-431</t>
  </si>
  <si>
    <t>BED_EDGE-430</t>
  </si>
  <si>
    <t>BED_EDGE-43</t>
  </si>
  <si>
    <t>BED_EDGE-429</t>
  </si>
  <si>
    <t>BED_EDGE-428</t>
  </si>
  <si>
    <t>BED_EDGE-427</t>
  </si>
  <si>
    <t>BED_EDGE-426</t>
  </si>
  <si>
    <t>BED_EDGE-425</t>
  </si>
  <si>
    <t>BED_EDGE-424</t>
  </si>
  <si>
    <t>BED_EDGE-423</t>
  </si>
  <si>
    <t>BED_EDGE-422</t>
  </si>
  <si>
    <t>BED_EDGE-4210</t>
  </si>
  <si>
    <t>BED_EDGE-421</t>
  </si>
  <si>
    <t>BED_EDGE-4209</t>
  </si>
  <si>
    <t>BED_EDGE-4208</t>
  </si>
  <si>
    <t>BED_EDGE-4207</t>
  </si>
  <si>
    <t>BED_EDGE-4206</t>
  </si>
  <si>
    <t>BED_EDGE-4205</t>
  </si>
  <si>
    <t>BED_EDGE-4204</t>
  </si>
  <si>
    <t>BED_EDGE-4203</t>
  </si>
  <si>
    <t>BED_EDGE-4202</t>
  </si>
  <si>
    <t>BED_EDGE-4201</t>
  </si>
  <si>
    <t>BED_EDGE-4200</t>
  </si>
  <si>
    <t>BED_EDGE-420</t>
  </si>
  <si>
    <t>BED_EDGE-42</t>
  </si>
  <si>
    <t>BED_EDGE-4199</t>
  </si>
  <si>
    <t>BED_EDGE-4198</t>
  </si>
  <si>
    <t>BED_EDGE-4197</t>
  </si>
  <si>
    <t>BED_EDGE-4196</t>
  </si>
  <si>
    <t>BED_EDGE-4195</t>
  </si>
  <si>
    <t>BED_EDGE-4194</t>
  </si>
  <si>
    <t>BED_EDGE-4193</t>
  </si>
  <si>
    <t>BED_EDGE-4192</t>
  </si>
  <si>
    <t>BED_EDGE-4191</t>
  </si>
  <si>
    <t>BED_EDGE-4190</t>
  </si>
  <si>
    <t>BED_EDGE-419</t>
  </si>
  <si>
    <t>BED_EDGE-4189</t>
  </si>
  <si>
    <t>BED_EDGE-4188</t>
  </si>
  <si>
    <t>BED_EDGE-4187</t>
  </si>
  <si>
    <t>BED_EDGE-4186</t>
  </si>
  <si>
    <t>BED_EDGE-4185</t>
  </si>
  <si>
    <t>BED_EDGE-4184</t>
  </si>
  <si>
    <t>BED_EDGE-4183</t>
  </si>
  <si>
    <t>BED_EDGE-4182</t>
  </si>
  <si>
    <t>BED_EDGE-4181</t>
  </si>
  <si>
    <t>BED_EDGE-4180</t>
  </si>
  <si>
    <t>BED_EDGE-418</t>
  </si>
  <si>
    <t>BED_EDGE-4179</t>
  </si>
  <si>
    <t>BED_EDGE-4178</t>
  </si>
  <si>
    <t>BED_EDGE-4177</t>
  </si>
  <si>
    <t>BED_EDGE-4176</t>
  </si>
  <si>
    <t>BED_EDGE-4175</t>
  </si>
  <si>
    <t>BED_EDGE-4174</t>
  </si>
  <si>
    <t>BED_EDGE-4173</t>
  </si>
  <si>
    <t>BED_EDGE-4172</t>
  </si>
  <si>
    <t>BED_EDGE-4171</t>
  </si>
  <si>
    <t>BED_EDGE-4170</t>
  </si>
  <si>
    <t>BED_EDGE-417</t>
  </si>
  <si>
    <t>BED_EDGE-4169</t>
  </si>
  <si>
    <t>BED_EDGE-4168</t>
  </si>
  <si>
    <t>BED_EDGE-4167</t>
  </si>
  <si>
    <t>BED_EDGE-4166</t>
  </si>
  <si>
    <t>BED_EDGE-4165</t>
  </si>
  <si>
    <t>BED_EDGE-4164</t>
  </si>
  <si>
    <t>BED_EDGE-4163</t>
  </si>
  <si>
    <t>BED_EDGE-4162</t>
  </si>
  <si>
    <t>BED_EDGE-4161</t>
  </si>
  <si>
    <t>BED_EDGE-4160</t>
  </si>
  <si>
    <t>BED_EDGE-416</t>
  </si>
  <si>
    <t>BED_EDGE-4159</t>
  </si>
  <si>
    <t>BED_EDGE-4158</t>
  </si>
  <si>
    <t>BED_EDGE-4157</t>
  </si>
  <si>
    <t>BED_EDGE-4156</t>
  </si>
  <si>
    <t>BED_EDGE-4155</t>
  </si>
  <si>
    <t>BED_EDGE-4154</t>
  </si>
  <si>
    <t>BED_EDGE-4153</t>
  </si>
  <si>
    <t>BED_EDGE-4152</t>
  </si>
  <si>
    <t>BED_EDGE-4151</t>
  </si>
  <si>
    <t>BED_EDGE-4150</t>
  </si>
  <si>
    <t>BED_EDGE-415</t>
  </si>
  <si>
    <t>BED_EDGE-4149</t>
  </si>
  <si>
    <t>BED_EDGE-4148</t>
  </si>
  <si>
    <t>BED_EDGE-4147</t>
  </si>
  <si>
    <t>BED_EDGE-4146</t>
  </si>
  <si>
    <t>BED_EDGE-4145</t>
  </si>
  <si>
    <t>BED_EDGE-4144</t>
  </si>
  <si>
    <t>BED_EDGE-4143</t>
  </si>
  <si>
    <t>BED_EDGE-4142</t>
  </si>
  <si>
    <t>BED_EDGE-4141</t>
  </si>
  <si>
    <t>BED_EDGE-4140</t>
  </si>
  <si>
    <t>BED_EDGE-414</t>
  </si>
  <si>
    <t>BED_EDGE-4139</t>
  </si>
  <si>
    <t>BED_EDGE-4138</t>
  </si>
  <si>
    <t>BED_EDGE-4137</t>
  </si>
  <si>
    <t>BED_EDGE-4136</t>
  </si>
  <si>
    <t>BED_EDGE-4135</t>
  </si>
  <si>
    <t>BED_EDGE-4134</t>
  </si>
  <si>
    <t>BED_EDGE-4133</t>
  </si>
  <si>
    <t>BED_EDGE-4132</t>
  </si>
  <si>
    <t>BED_EDGE-4131</t>
  </si>
  <si>
    <t>BED_EDGE-4130</t>
  </si>
  <si>
    <t>BED_EDGE-413</t>
  </si>
  <si>
    <t>BED_EDGE-4129</t>
  </si>
  <si>
    <t>BED_EDGE-4128</t>
  </si>
  <si>
    <t>BED_EDGE-4127</t>
  </si>
  <si>
    <t>BED_EDGE-4126</t>
  </si>
  <si>
    <t>BED_EDGE-4125</t>
  </si>
  <si>
    <t>BED_EDGE-4124</t>
  </si>
  <si>
    <t>BED_EDGE-4123</t>
  </si>
  <si>
    <t>BED_EDGE-4122</t>
  </si>
  <si>
    <t>BED_EDGE-4121</t>
  </si>
  <si>
    <t>BED_EDGE-4120</t>
  </si>
  <si>
    <t>BED_EDGE-412</t>
  </si>
  <si>
    <t>BED_EDGE-4119</t>
  </si>
  <si>
    <t>BED_EDGE-4118</t>
  </si>
  <si>
    <t>BED_EDGE-4117</t>
  </si>
  <si>
    <t>BED_EDGE-4116</t>
  </si>
  <si>
    <t>BED_EDGE-4115</t>
  </si>
  <si>
    <t>BED_EDGE-4114</t>
  </si>
  <si>
    <t>BED_EDGE-4113</t>
  </si>
  <si>
    <t>BED_EDGE-4112</t>
  </si>
  <si>
    <t>BED_EDGE-4111</t>
  </si>
  <si>
    <t>BED_EDGE-4110</t>
  </si>
  <si>
    <t>BED_EDGE-411</t>
  </si>
  <si>
    <t>BED_EDGE-4109</t>
  </si>
  <si>
    <t>BED_EDGE-4108</t>
  </si>
  <si>
    <t>BED_EDGE-4107</t>
  </si>
  <si>
    <t>BED_EDGE-4106</t>
  </si>
  <si>
    <t>BED_EDGE-4105</t>
  </si>
  <si>
    <t>BED_EDGE-4104</t>
  </si>
  <si>
    <t>BED_EDGE-4103</t>
  </si>
  <si>
    <t>BED_EDGE-4102</t>
  </si>
  <si>
    <t>BED_EDGE-4101</t>
  </si>
  <si>
    <t>BED_EDGE-4100</t>
  </si>
  <si>
    <t>BED_EDGE-410</t>
  </si>
  <si>
    <t>BED_EDGE-41</t>
  </si>
  <si>
    <t>BED_EDGE-4099</t>
  </si>
  <si>
    <t>BED_EDGE-4098</t>
  </si>
  <si>
    <t>BED_EDGE-4097</t>
  </si>
  <si>
    <t>BED_EDGE-4096</t>
  </si>
  <si>
    <t>BED_EDGE-4095</t>
  </si>
  <si>
    <t>BED_EDGE-4094</t>
  </si>
  <si>
    <t>BED_EDGE-4093</t>
  </si>
  <si>
    <t>BED_EDGE-4092</t>
  </si>
  <si>
    <t>BED_EDGE-4091</t>
  </si>
  <si>
    <t>BED_EDGE-4090</t>
  </si>
  <si>
    <t>BED_EDGE-409</t>
  </si>
  <si>
    <t>BED_EDGE-4089</t>
  </si>
  <si>
    <t>BED_EDGE-4088</t>
  </si>
  <si>
    <t>BED_EDGE-4087</t>
  </si>
  <si>
    <t>BED_EDGE-4086</t>
  </si>
  <si>
    <t>BED_EDGE-4085</t>
  </si>
  <si>
    <t>BED_EDGE-4084</t>
  </si>
  <si>
    <t>BED_EDGE-4083</t>
  </si>
  <si>
    <t>BED_EDGE-4082</t>
  </si>
  <si>
    <t>BED_EDGE-4081</t>
  </si>
  <si>
    <t>BED_EDGE-4080</t>
  </si>
  <si>
    <t>BED_EDGE-408</t>
  </si>
  <si>
    <t>BED_EDGE-4079</t>
  </si>
  <si>
    <t>BED_EDGE-4078</t>
  </si>
  <si>
    <t>BED_EDGE-4077</t>
  </si>
  <si>
    <t>BED_EDGE-4076</t>
  </si>
  <si>
    <t>BED_EDGE-4075</t>
  </si>
  <si>
    <t>BED_EDGE-4074</t>
  </si>
  <si>
    <t>BED_EDGE-4073</t>
  </si>
  <si>
    <t>BED_EDGE-4072</t>
  </si>
  <si>
    <t>BED_EDGE-4071</t>
  </si>
  <si>
    <t>BED_EDGE-4070</t>
  </si>
  <si>
    <t>BED_EDGE-407</t>
  </si>
  <si>
    <t>BED_EDGE-4069</t>
  </si>
  <si>
    <t>BED_EDGE-4068</t>
  </si>
  <si>
    <t>BED_EDGE-4067</t>
  </si>
  <si>
    <t>BED_EDGE-4066</t>
  </si>
  <si>
    <t>BED_EDGE-4065</t>
  </si>
  <si>
    <t>BED_EDGE-4064</t>
  </si>
  <si>
    <t>BED_EDGE-4063</t>
  </si>
  <si>
    <t>BED_EDGE-4062</t>
  </si>
  <si>
    <t>BED_EDGE-4061</t>
  </si>
  <si>
    <t>BED_EDGE-4060</t>
  </si>
  <si>
    <t>BED_EDGE-406</t>
  </si>
  <si>
    <t>BED_EDGE-4059</t>
  </si>
  <si>
    <t>BED_EDGE-4058</t>
  </si>
  <si>
    <t>BED_EDGE-4057</t>
  </si>
  <si>
    <t>BED_EDGE-4056</t>
  </si>
  <si>
    <t>BED_EDGE-4055</t>
  </si>
  <si>
    <t>BED_EDGE-4054</t>
  </si>
  <si>
    <t>BED_EDGE-4053</t>
  </si>
  <si>
    <t>BED_EDGE-4052</t>
  </si>
  <si>
    <t>BED_EDGE-4051</t>
  </si>
  <si>
    <t>BED_EDGE-4050</t>
  </si>
  <si>
    <t>BED_EDGE-405</t>
  </si>
  <si>
    <t>BED_EDGE-4049</t>
  </si>
  <si>
    <t>BED_EDGE-4048</t>
  </si>
  <si>
    <t>BED_EDGE-4047</t>
  </si>
  <si>
    <t>BED_EDGE-4046</t>
  </si>
  <si>
    <t>BED_EDGE-4045</t>
  </si>
  <si>
    <t>BED_EDGE-4044</t>
  </si>
  <si>
    <t>BED_EDGE-4043</t>
  </si>
  <si>
    <t>BED_EDGE-4042</t>
  </si>
  <si>
    <t>BED_EDGE-4041</t>
  </si>
  <si>
    <t>BED_EDGE-4040</t>
  </si>
  <si>
    <t>BED_EDGE-404</t>
  </si>
  <si>
    <t>BED_EDGE-4039</t>
  </si>
  <si>
    <t>BED_EDGE-4038</t>
  </si>
  <si>
    <t>BED_EDGE-4037</t>
  </si>
  <si>
    <t>BED_EDGE-4036</t>
  </si>
  <si>
    <t>BED_EDGE-4035</t>
  </si>
  <si>
    <t>BED_EDGE-4034</t>
  </si>
  <si>
    <t>BED_EDGE-4033</t>
  </si>
  <si>
    <t>BED_EDGE-4032</t>
  </si>
  <si>
    <t>BED_EDGE-4031</t>
  </si>
  <si>
    <t>BED_EDGE-4030</t>
  </si>
  <si>
    <t>BED_EDGE-403</t>
  </si>
  <si>
    <t>BED_EDGE-4029</t>
  </si>
  <si>
    <t>BED_EDGE-4028</t>
  </si>
  <si>
    <t>BED_EDGE-4027</t>
  </si>
  <si>
    <t>BED_EDGE-4026</t>
  </si>
  <si>
    <t>BED_EDGE-4025</t>
  </si>
  <si>
    <t>BED_EDGE-4024</t>
  </si>
  <si>
    <t>BED_EDGE-4023</t>
  </si>
  <si>
    <t>BED_EDGE-4022</t>
  </si>
  <si>
    <t>BED_EDGE-4021</t>
  </si>
  <si>
    <t>BED_EDGE-4020</t>
  </si>
  <si>
    <t>BED_EDGE-402</t>
  </si>
  <si>
    <t>BED_EDGE-4019</t>
  </si>
  <si>
    <t>BED_EDGE-4018</t>
  </si>
  <si>
    <t>BED_EDGE-4017</t>
  </si>
  <si>
    <t>BED_EDGE-4016</t>
  </si>
  <si>
    <t>BED_EDGE-4015</t>
  </si>
  <si>
    <t>BED_EDGE-4014</t>
  </si>
  <si>
    <t>BED_EDGE-4013</t>
  </si>
  <si>
    <t>BED_EDGE-4012</t>
  </si>
  <si>
    <t>BED_EDGE-4011</t>
  </si>
  <si>
    <t>BED_EDGE-4010</t>
  </si>
  <si>
    <t>BED_EDGE-401</t>
  </si>
  <si>
    <t>BED_EDGE-4009</t>
  </si>
  <si>
    <t>BED_EDGE-4008</t>
  </si>
  <si>
    <t>BED_EDGE-4007</t>
  </si>
  <si>
    <t>BED_EDGE-4006</t>
  </si>
  <si>
    <t>BED_EDGE-4005</t>
  </si>
  <si>
    <t>BED_EDGE-4004</t>
  </si>
  <si>
    <t>BED_EDGE-4003</t>
  </si>
  <si>
    <t>BED_EDGE-4002</t>
  </si>
  <si>
    <t>BED_EDGE-4001</t>
  </si>
  <si>
    <t>BED_EDGE-4000</t>
  </si>
  <si>
    <t>BED_EDGE-400</t>
  </si>
  <si>
    <t>BED_EDGE-40</t>
  </si>
  <si>
    <t>BED_EDGE-4</t>
  </si>
  <si>
    <t>BED_EDGE-3999</t>
  </si>
  <si>
    <t>BED_EDGE-3998</t>
  </si>
  <si>
    <t>BED_EDGE-3997</t>
  </si>
  <si>
    <t>BED_EDGE-3996</t>
  </si>
  <si>
    <t>BED_EDGE-3995</t>
  </si>
  <si>
    <t>BED_EDGE-3994</t>
  </si>
  <si>
    <t>BED_EDGE-3993</t>
  </si>
  <si>
    <t>BED_EDGE-3992</t>
  </si>
  <si>
    <t>BED_EDGE-3991</t>
  </si>
  <si>
    <t>BED_EDGE-3990</t>
  </si>
  <si>
    <t>BED_EDGE-399</t>
  </si>
  <si>
    <t>BED_EDGE-3989</t>
  </si>
  <si>
    <t>BED_EDGE-3988</t>
  </si>
  <si>
    <t>BED_EDGE-3987</t>
  </si>
  <si>
    <t>BED_EDGE-3986</t>
  </si>
  <si>
    <t>BED_EDGE-3985</t>
  </si>
  <si>
    <t>BED_EDGE-3984</t>
  </si>
  <si>
    <t>BED_EDGE-3983</t>
  </si>
  <si>
    <t>BED_EDGE-3982</t>
  </si>
  <si>
    <t>BED_EDGE-3981</t>
  </si>
  <si>
    <t>BED_EDGE-3980</t>
  </si>
  <si>
    <t>BED_EDGE-398</t>
  </si>
  <si>
    <t>BED_EDGE-3979</t>
  </si>
  <si>
    <t>BED_EDGE-3978</t>
  </si>
  <si>
    <t>BED_EDGE-3977</t>
  </si>
  <si>
    <t>BED_EDGE-3976</t>
  </si>
  <si>
    <t>BED_EDGE-3975</t>
  </si>
  <si>
    <t>BED_EDGE-3974</t>
  </si>
  <si>
    <t>BED_EDGE-3973</t>
  </si>
  <si>
    <t>BED_EDGE-3972</t>
  </si>
  <si>
    <t>BED_EDGE-3971</t>
  </si>
  <si>
    <t>BED_EDGE-3970</t>
  </si>
  <si>
    <t>BED_EDGE-397</t>
  </si>
  <si>
    <t>BED_EDGE-3969</t>
  </si>
  <si>
    <t>BED_EDGE-3968</t>
  </si>
  <si>
    <t>BED_EDGE-3967</t>
  </si>
  <si>
    <t>BED_EDGE-3966</t>
  </si>
  <si>
    <t>BED_EDGE-3965</t>
  </si>
  <si>
    <t>BED_EDGE-3964</t>
  </si>
  <si>
    <t>BED_EDGE-3963</t>
  </si>
  <si>
    <t>BED_EDGE-3962</t>
  </si>
  <si>
    <t>BED_EDGE-3961</t>
  </si>
  <si>
    <t>BED_EDGE-3960</t>
  </si>
  <si>
    <t>BED_EDGE-396</t>
  </si>
  <si>
    <t>BED_EDGE-3959</t>
  </si>
  <si>
    <t>BED_EDGE-3958</t>
  </si>
  <si>
    <t>BED_EDGE-3957</t>
  </si>
  <si>
    <t>BED_EDGE-3956</t>
  </si>
  <si>
    <t>BED_EDGE-3955</t>
  </si>
  <si>
    <t>BED_EDGE-3954</t>
  </si>
  <si>
    <t>BED_EDGE-3953</t>
  </si>
  <si>
    <t>BED_EDGE-3952</t>
  </si>
  <si>
    <t>BED_EDGE-3951</t>
  </si>
  <si>
    <t>BED_EDGE-3950</t>
  </si>
  <si>
    <t>BED_EDGE-395</t>
  </si>
  <si>
    <t>BED_EDGE-3949</t>
  </si>
  <si>
    <t>BED_EDGE-3948</t>
  </si>
  <si>
    <t>BED_EDGE-3947</t>
  </si>
  <si>
    <t>BED_EDGE-3946</t>
  </si>
  <si>
    <t>BED_EDGE-3945</t>
  </si>
  <si>
    <t>BED_EDGE-3944</t>
  </si>
  <si>
    <t>BED_EDGE-3943</t>
  </si>
  <si>
    <t>BED_EDGE-3942</t>
  </si>
  <si>
    <t>BED_EDGE-3941</t>
  </si>
  <si>
    <t>BED_EDGE-3940</t>
  </si>
  <si>
    <t>BED_EDGE-394</t>
  </si>
  <si>
    <t>BED_EDGE-3939</t>
  </si>
  <si>
    <t>BED_EDGE-3938</t>
  </si>
  <si>
    <t>BED_EDGE-3937</t>
  </si>
  <si>
    <t>BED_EDGE-3936</t>
  </si>
  <si>
    <t>BED_EDGE-3935</t>
  </si>
  <si>
    <t>BED_EDGE-3934</t>
  </si>
  <si>
    <t>BED_EDGE-3933</t>
  </si>
  <si>
    <t>BED_EDGE-3932</t>
  </si>
  <si>
    <t>BED_EDGE-3931</t>
  </si>
  <si>
    <t>BED_EDGE-3930</t>
  </si>
  <si>
    <t>BED_EDGE-393</t>
  </si>
  <si>
    <t>BED_EDGE-3929</t>
  </si>
  <si>
    <t>BED_EDGE-3928</t>
  </si>
  <si>
    <t>BED_EDGE-3927</t>
  </si>
  <si>
    <t>BED_EDGE-3926</t>
  </si>
  <si>
    <t>BED_EDGE-3925</t>
  </si>
  <si>
    <t>BED_EDGE-3924</t>
  </si>
  <si>
    <t>BED_EDGE-3923</t>
  </si>
  <si>
    <t>BED_EDGE-3922</t>
  </si>
  <si>
    <t>BED_EDGE-3921</t>
  </si>
  <si>
    <t>BED_EDGE-3920</t>
  </si>
  <si>
    <t>BED_EDGE-392</t>
  </si>
  <si>
    <t>BED_EDGE-3919</t>
  </si>
  <si>
    <t>BED_EDGE-3918</t>
  </si>
  <si>
    <t>BED_EDGE-3917</t>
  </si>
  <si>
    <t>BED_EDGE-3916</t>
  </si>
  <si>
    <t>BED_EDGE-3915</t>
  </si>
  <si>
    <t>BED_EDGE-3914</t>
  </si>
  <si>
    <t>BED_EDGE-3913</t>
  </si>
  <si>
    <t>BED_EDGE-3912</t>
  </si>
  <si>
    <t>BED_EDGE-3911</t>
  </si>
  <si>
    <t>BED_EDGE-3910</t>
  </si>
  <si>
    <t>BED_EDGE-391</t>
  </si>
  <si>
    <t>BED_EDGE-3909</t>
  </si>
  <si>
    <t>BED_EDGE-3908</t>
  </si>
  <si>
    <t>BED_EDGE-3907</t>
  </si>
  <si>
    <t>BED_EDGE-3906</t>
  </si>
  <si>
    <t>BED_EDGE-3905</t>
  </si>
  <si>
    <t>BED_EDGE-3904</t>
  </si>
  <si>
    <t>BED_EDGE-3903</t>
  </si>
  <si>
    <t>BED_EDGE-3902</t>
  </si>
  <si>
    <t>BED_EDGE-3901</t>
  </si>
  <si>
    <t>BED_EDGE-3900</t>
  </si>
  <si>
    <t>BED_EDGE-390</t>
  </si>
  <si>
    <t>BED_EDGE-39</t>
  </si>
  <si>
    <t>BED_EDGE-3899</t>
  </si>
  <si>
    <t>BED_EDGE-3898</t>
  </si>
  <si>
    <t>BED_EDGE-3897</t>
  </si>
  <si>
    <t>BED_EDGE-3896</t>
  </si>
  <si>
    <t>BED_EDGE-3895</t>
  </si>
  <si>
    <t>BED_EDGE-3894</t>
  </si>
  <si>
    <t>BED_EDGE-3893</t>
  </si>
  <si>
    <t>BED_EDGE-3892</t>
  </si>
  <si>
    <t>BED_EDGE-3891</t>
  </si>
  <si>
    <t>BED_EDGE-3890</t>
  </si>
  <si>
    <t>BED_EDGE-389</t>
  </si>
  <si>
    <t>BED_EDGE-3889</t>
  </si>
  <si>
    <t>BED_EDGE-3888</t>
  </si>
  <si>
    <t>BED_EDGE-3887</t>
  </si>
  <si>
    <t>BED_EDGE-3886</t>
  </si>
  <si>
    <t>BED_EDGE-3885</t>
  </si>
  <si>
    <t>BED_EDGE-3884</t>
  </si>
  <si>
    <t>BED_EDGE-3883</t>
  </si>
  <si>
    <t>BED_EDGE-3882</t>
  </si>
  <si>
    <t>BED_EDGE-3881</t>
  </si>
  <si>
    <t>BED_EDGE-3880</t>
  </si>
  <si>
    <t>BED_EDGE-388</t>
  </si>
  <si>
    <t>BED_EDGE-3879</t>
  </si>
  <si>
    <t>BED_EDGE-3878</t>
  </si>
  <si>
    <t>BED_EDGE-3877</t>
  </si>
  <si>
    <t>BED_EDGE-3876</t>
  </si>
  <si>
    <t>BED_EDGE-3875</t>
  </si>
  <si>
    <t>BED_EDGE-3874</t>
  </si>
  <si>
    <t>BED_EDGE-3873</t>
  </si>
  <si>
    <t>BED_EDGE-3872</t>
  </si>
  <si>
    <t>BED_EDGE-3871</t>
  </si>
  <si>
    <t>BED_EDGE-3870</t>
  </si>
  <si>
    <t>BED_EDGE-387</t>
  </si>
  <si>
    <t>BED_EDGE-3869</t>
  </si>
  <si>
    <t>BED_EDGE-3868</t>
  </si>
  <si>
    <t>BED_EDGE-3867</t>
  </si>
  <si>
    <t>BED_EDGE-3866</t>
  </si>
  <si>
    <t>BED_EDGE-3865</t>
  </si>
  <si>
    <t>BED_EDGE-3864</t>
  </si>
  <si>
    <t>BED_EDGE-3863</t>
  </si>
  <si>
    <t>BED_EDGE-3862</t>
  </si>
  <si>
    <t>BED_EDGE-3861</t>
  </si>
  <si>
    <t>BED_EDGE-3860</t>
  </si>
  <si>
    <t>BED_EDGE-386</t>
  </si>
  <si>
    <t>BED_EDGE-3859</t>
  </si>
  <si>
    <t>BED_EDGE-3858</t>
  </si>
  <si>
    <t>BED_EDGE-3857</t>
  </si>
  <si>
    <t>BED_EDGE-3856</t>
  </si>
  <si>
    <t>BED_EDGE-3855</t>
  </si>
  <si>
    <t>BED_EDGE-3854</t>
  </si>
  <si>
    <t>BED_EDGE-3853</t>
  </si>
  <si>
    <t>BED_EDGE-3852</t>
  </si>
  <si>
    <t>BED_EDGE-3851</t>
  </si>
  <si>
    <t>BED_EDGE-3850</t>
  </si>
  <si>
    <t>BED_EDGE-385</t>
  </si>
  <si>
    <t>BED_EDGE-3849</t>
  </si>
  <si>
    <t>BED_EDGE-3848</t>
  </si>
  <si>
    <t>BED_EDGE-3847</t>
  </si>
  <si>
    <t>BED_EDGE-3846</t>
  </si>
  <si>
    <t>BED_EDGE-3845</t>
  </si>
  <si>
    <t>BED_EDGE-3844</t>
  </si>
  <si>
    <t>BED_EDGE-3843</t>
  </si>
  <si>
    <t>BED_EDGE-3842</t>
  </si>
  <si>
    <t>BED_EDGE-3841</t>
  </si>
  <si>
    <t>BED_EDGE-3840</t>
  </si>
  <si>
    <t>BED_EDGE-384</t>
  </si>
  <si>
    <t>BED_EDGE-3839</t>
  </si>
  <si>
    <t>BED_EDGE-3838</t>
  </si>
  <si>
    <t>BED_EDGE-3837</t>
  </si>
  <si>
    <t>BED_EDGE-3836</t>
  </si>
  <si>
    <t>BED_EDGE-3835</t>
  </si>
  <si>
    <t>BED_EDGE-3834</t>
  </si>
  <si>
    <t>BED_EDGE-3833</t>
  </si>
  <si>
    <t>BED_EDGE-3832</t>
  </si>
  <si>
    <t>BED_EDGE-3831</t>
  </si>
  <si>
    <t>BED_EDGE-3830</t>
  </si>
  <si>
    <t>BED_EDGE-383</t>
  </si>
  <si>
    <t>BED_EDGE-3829</t>
  </si>
  <si>
    <t>BED_EDGE-3828</t>
  </si>
  <si>
    <t>BED_EDGE-3827</t>
  </si>
  <si>
    <t>BED_EDGE-3826</t>
  </si>
  <si>
    <t>BED_EDGE-3825</t>
  </si>
  <si>
    <t>BED_EDGE-3824</t>
  </si>
  <si>
    <t>BED_EDGE-3823</t>
  </si>
  <si>
    <t>BED_EDGE-3822</t>
  </si>
  <si>
    <t>BED_EDGE-3821</t>
  </si>
  <si>
    <t>BED_EDGE-3820</t>
  </si>
  <si>
    <t>BED_EDGE-382</t>
  </si>
  <si>
    <t>BED_EDGE-3819</t>
  </si>
  <si>
    <t>BED_EDGE-3818</t>
  </si>
  <si>
    <t>BED_EDGE-3817</t>
  </si>
  <si>
    <t>BED_EDGE-3816</t>
  </si>
  <si>
    <t>BED_EDGE-3815</t>
  </si>
  <si>
    <t>BED_EDGE-3814</t>
  </si>
  <si>
    <t>BED_EDGE-3813</t>
  </si>
  <si>
    <t>BED_EDGE-3812</t>
  </si>
  <si>
    <t>BED_EDGE-3811</t>
  </si>
  <si>
    <t>BED_EDGE-3810</t>
  </si>
  <si>
    <t>BED_EDGE-381</t>
  </si>
  <si>
    <t>BED_EDGE-3809</t>
  </si>
  <si>
    <t>BED_EDGE-3808</t>
  </si>
  <si>
    <t>BED_EDGE-3807</t>
  </si>
  <si>
    <t>BED_EDGE-3806</t>
  </si>
  <si>
    <t>BED_EDGE-3805</t>
  </si>
  <si>
    <t>BED_EDGE-3804</t>
  </si>
  <si>
    <t>BED_EDGE-3803</t>
  </si>
  <si>
    <t>BED_EDGE-3802</t>
  </si>
  <si>
    <t>BED_EDGE-3801</t>
  </si>
  <si>
    <t>BED_EDGE-3800</t>
  </si>
  <si>
    <t>BED_EDGE-380</t>
  </si>
  <si>
    <t>BED_EDGE-38</t>
  </si>
  <si>
    <t>BED_EDGE-3799</t>
  </si>
  <si>
    <t>BED_EDGE-3798</t>
  </si>
  <si>
    <t>BED_EDGE-3797</t>
  </si>
  <si>
    <t>BED_EDGE-3796</t>
  </si>
  <si>
    <t>BED_EDGE-3795</t>
  </si>
  <si>
    <t>BED_EDGE-3794</t>
  </si>
  <si>
    <t>BED_EDGE-3793</t>
  </si>
  <si>
    <t>BED_EDGE-3792</t>
  </si>
  <si>
    <t>BED_EDGE-3791</t>
  </si>
  <si>
    <t>BED_EDGE-3790</t>
  </si>
  <si>
    <t>BED_EDGE-379</t>
  </si>
  <si>
    <t>BED_EDGE-3789</t>
  </si>
  <si>
    <t>BED_EDGE-3788</t>
  </si>
  <si>
    <t>BED_EDGE-3787</t>
  </si>
  <si>
    <t>BED_EDGE-3786</t>
  </si>
  <si>
    <t>BED_EDGE-3785</t>
  </si>
  <si>
    <t>BED_EDGE-3784</t>
  </si>
  <si>
    <t>BED_EDGE-3783</t>
  </si>
  <si>
    <t>BED_EDGE-3782</t>
  </si>
  <si>
    <t>BED_EDGE-3781</t>
  </si>
  <si>
    <t>BED_EDGE-3780</t>
  </si>
  <si>
    <t>BED_EDGE-378</t>
  </si>
  <si>
    <t>BED_EDGE-3779</t>
  </si>
  <si>
    <t>BED_EDGE-3778</t>
  </si>
  <si>
    <t>BED_EDGE-3777</t>
  </si>
  <si>
    <t>BED_EDGE-3776</t>
  </si>
  <si>
    <t>BED_EDGE-3775</t>
  </si>
  <si>
    <t>BED_EDGE-3774</t>
  </si>
  <si>
    <t>BED_EDGE-3773</t>
  </si>
  <si>
    <t>BED_EDGE-3772</t>
  </si>
  <si>
    <t>BED_EDGE-3771</t>
  </si>
  <si>
    <t>BED_EDGE-3770</t>
  </si>
  <si>
    <t>BED_EDGE-377</t>
  </si>
  <si>
    <t>BED_EDGE-3769</t>
  </si>
  <si>
    <t>BED_EDGE-3768</t>
  </si>
  <si>
    <t>BED_EDGE-3767</t>
  </si>
  <si>
    <t>BED_EDGE-3766</t>
  </si>
  <si>
    <t>BED_EDGE-3765</t>
  </si>
  <si>
    <t>BED_EDGE-3764</t>
  </si>
  <si>
    <t>BED_EDGE-3763</t>
  </si>
  <si>
    <t>BED_EDGE-3762</t>
  </si>
  <si>
    <t>BED_EDGE-3761</t>
  </si>
  <si>
    <t>BED_EDGE-3760</t>
  </si>
  <si>
    <t>BED_EDGE-376</t>
  </si>
  <si>
    <t>BED_EDGE-3759</t>
  </si>
  <si>
    <t>BED_EDGE-3758</t>
  </si>
  <si>
    <t>BED_EDGE-3757</t>
  </si>
  <si>
    <t>BED_EDGE-3756</t>
  </si>
  <si>
    <t>BED_EDGE-3755</t>
  </si>
  <si>
    <t>BED_EDGE-3754</t>
  </si>
  <si>
    <t>BED_EDGE-3753</t>
  </si>
  <si>
    <t>BED_EDGE-3752</t>
  </si>
  <si>
    <t>BED_EDGE-3751</t>
  </si>
  <si>
    <t>BED_EDGE-3750</t>
  </si>
  <si>
    <t>BED_EDGE-375</t>
  </si>
  <si>
    <t>BED_EDGE-3749</t>
  </si>
  <si>
    <t>BED_EDGE-3748</t>
  </si>
  <si>
    <t>BED_EDGE-3747</t>
  </si>
  <si>
    <t>BED_EDGE-3746</t>
  </si>
  <si>
    <t>BED_EDGE-3745</t>
  </si>
  <si>
    <t>BED_EDGE-3744</t>
  </si>
  <si>
    <t>BED_EDGE-3743</t>
  </si>
  <si>
    <t>BED_EDGE-3742</t>
  </si>
  <si>
    <t>BED_EDGE-3741</t>
  </si>
  <si>
    <t>BED_EDGE-3740</t>
  </si>
  <si>
    <t>BED_EDGE-374</t>
  </si>
  <si>
    <t>BED_EDGE-3739</t>
  </si>
  <si>
    <t>BED_EDGE-3738</t>
  </si>
  <si>
    <t>BED_EDGE-3737</t>
  </si>
  <si>
    <t>BED_EDGE-3736</t>
  </si>
  <si>
    <t>BED_EDGE-3735</t>
  </si>
  <si>
    <t>BED_EDGE-3734</t>
  </si>
  <si>
    <t>BED_EDGE-3733</t>
  </si>
  <si>
    <t>BED_EDGE-3732</t>
  </si>
  <si>
    <t>BED_EDGE-3731</t>
  </si>
  <si>
    <t>BED_EDGE-3730</t>
  </si>
  <si>
    <t>BED_EDGE-373</t>
  </si>
  <si>
    <t>BED_EDGE-3729</t>
  </si>
  <si>
    <t>BED_EDGE-3728</t>
  </si>
  <si>
    <t>BED_EDGE-3727</t>
  </si>
  <si>
    <t>BED_EDGE-3726</t>
  </si>
  <si>
    <t>BED_EDGE-3725</t>
  </si>
  <si>
    <t>BED_EDGE-3724</t>
  </si>
  <si>
    <t>BED_EDGE-3723</t>
  </si>
  <si>
    <t>BED_EDGE-3722</t>
  </si>
  <si>
    <t>BED_EDGE-3721</t>
  </si>
  <si>
    <t>BED_EDGE-3720</t>
  </si>
  <si>
    <t>BED_EDGE-372</t>
  </si>
  <si>
    <t>BED_EDGE-3719</t>
  </si>
  <si>
    <t>BED_EDGE-3718</t>
  </si>
  <si>
    <t>BED_EDGE-3717</t>
  </si>
  <si>
    <t>BED_EDGE-3716</t>
  </si>
  <si>
    <t>BED_EDGE-3715</t>
  </si>
  <si>
    <t>BED_EDGE-3714</t>
  </si>
  <si>
    <t>BED_EDGE-3713</t>
  </si>
  <si>
    <t>BED_EDGE-3712</t>
  </si>
  <si>
    <t>BED_EDGE-3711</t>
  </si>
  <si>
    <t>BED_EDGE-3710</t>
  </si>
  <si>
    <t>BED_EDGE-371</t>
  </si>
  <si>
    <t>BED_EDGE-3709</t>
  </si>
  <si>
    <t>BED_EDGE-3708</t>
  </si>
  <si>
    <t>BED_EDGE-3707</t>
  </si>
  <si>
    <t>BED_EDGE-3706</t>
  </si>
  <si>
    <t>BED_EDGE-3705</t>
  </si>
  <si>
    <t>BED_EDGE-3704</t>
  </si>
  <si>
    <t>BED_EDGE-3703</t>
  </si>
  <si>
    <t>BED_EDGE-3702</t>
  </si>
  <si>
    <t>BED_EDGE-3701</t>
  </si>
  <si>
    <t>BED_EDGE-3700</t>
  </si>
  <si>
    <t>BED_EDGE-370</t>
  </si>
  <si>
    <t>BED_EDGE-37</t>
  </si>
  <si>
    <t>BED_EDGE-3699</t>
  </si>
  <si>
    <t>BED_EDGE-3698</t>
  </si>
  <si>
    <t>BED_EDGE-3697</t>
  </si>
  <si>
    <t>BED_EDGE-3696</t>
  </si>
  <si>
    <t>BED_EDGE-3695</t>
  </si>
  <si>
    <t>BED_EDGE-3694</t>
  </si>
  <si>
    <t>BED_EDGE-3693</t>
  </si>
  <si>
    <t>BED_EDGE-3692</t>
  </si>
  <si>
    <t>BED_EDGE-3691</t>
  </si>
  <si>
    <t>BED_EDGE-3690</t>
  </si>
  <si>
    <t>BED_EDGE-369</t>
  </si>
  <si>
    <t>BED_EDGE-3689</t>
  </si>
  <si>
    <t>BED_EDGE-3688</t>
  </si>
  <si>
    <t>BED_EDGE-3687</t>
  </si>
  <si>
    <t>BED_EDGE-3686</t>
  </si>
  <si>
    <t>BED_EDGE-3685</t>
  </si>
  <si>
    <t>BED_EDGE-3684</t>
  </si>
  <si>
    <t>BED_EDGE-3683</t>
  </si>
  <si>
    <t>BED_EDGE-3682</t>
  </si>
  <si>
    <t>BED_EDGE-3681</t>
  </si>
  <si>
    <t>BED_EDGE-3680</t>
  </si>
  <si>
    <t>BED_EDGE-368</t>
  </si>
  <si>
    <t>BED_EDGE-3679</t>
  </si>
  <si>
    <t>BED_EDGE-3678</t>
  </si>
  <si>
    <t>BED_EDGE-3677</t>
  </si>
  <si>
    <t>BED_EDGE-3676</t>
  </si>
  <si>
    <t>BED_EDGE-3675</t>
  </si>
  <si>
    <t>BED_EDGE-3674</t>
  </si>
  <si>
    <t>BED_EDGE-3673</t>
  </si>
  <si>
    <t>BED_EDGE-3672</t>
  </si>
  <si>
    <t>BED_EDGE-3671</t>
  </si>
  <si>
    <t>BED_EDGE-3670</t>
  </si>
  <si>
    <t>BED_EDGE-367</t>
  </si>
  <si>
    <t>BED_EDGE-3669</t>
  </si>
  <si>
    <t>BED_EDGE-3668</t>
  </si>
  <si>
    <t>BED_EDGE-3667</t>
  </si>
  <si>
    <t>BED_EDGE-3666</t>
  </si>
  <si>
    <t>BED_EDGE-3665</t>
  </si>
  <si>
    <t>BED_EDGE-3664</t>
  </si>
  <si>
    <t>BED_EDGE-3663</t>
  </si>
  <si>
    <t>BED_EDGE-3662</t>
  </si>
  <si>
    <t>BED_EDGE-3661</t>
  </si>
  <si>
    <t>BED_EDGE-3660</t>
  </si>
  <si>
    <t>BED_EDGE-366</t>
  </si>
  <si>
    <t>BED_EDGE-3659</t>
  </si>
  <si>
    <t>BED_EDGE-3658</t>
  </si>
  <si>
    <t>BED_EDGE-3657</t>
  </si>
  <si>
    <t>BED_EDGE-3656</t>
  </si>
  <si>
    <t>BED_EDGE-3655</t>
  </si>
  <si>
    <t>BED_EDGE-3654</t>
  </si>
  <si>
    <t>BED_EDGE-3653</t>
  </si>
  <si>
    <t>BED_EDGE-3652</t>
  </si>
  <si>
    <t>BED_EDGE-3651</t>
  </si>
  <si>
    <t>BED_EDGE-3650</t>
  </si>
  <si>
    <t>BED_EDGE-365</t>
  </si>
  <si>
    <t>BED_EDGE-3649</t>
  </si>
  <si>
    <t>BED_EDGE-3648</t>
  </si>
  <si>
    <t>BED_EDGE-3647</t>
  </si>
  <si>
    <t>BED_EDGE-3646</t>
  </si>
  <si>
    <t>BED_EDGE-3645</t>
  </si>
  <si>
    <t>BED_EDGE-3644</t>
  </si>
  <si>
    <t>BED_EDGE-3643</t>
  </si>
  <si>
    <t>BED_EDGE-3642</t>
  </si>
  <si>
    <t>BED_EDGE-3641</t>
  </si>
  <si>
    <t>BED_EDGE-3640</t>
  </si>
  <si>
    <t>BED_EDGE-364</t>
  </si>
  <si>
    <t>BED_EDGE-3639</t>
  </si>
  <si>
    <t>BED_EDGE-3638</t>
  </si>
  <si>
    <t>BED_EDGE-3637</t>
  </si>
  <si>
    <t>BED_EDGE-3636</t>
  </si>
  <si>
    <t>BED_EDGE-3635</t>
  </si>
  <si>
    <t>BED_EDGE-3634</t>
  </si>
  <si>
    <t>BED_EDGE-3633</t>
  </si>
  <si>
    <t>BED_EDGE-3632</t>
  </si>
  <si>
    <t>BED_EDGE-3631</t>
  </si>
  <si>
    <t>BED_EDGE-3630</t>
  </si>
  <si>
    <t>BED_EDGE-363</t>
  </si>
  <si>
    <t>BED_EDGE-3629</t>
  </si>
  <si>
    <t>BED_EDGE-3628</t>
  </si>
  <si>
    <t>BED_EDGE-3627</t>
  </si>
  <si>
    <t>BED_EDGE-3626</t>
  </si>
  <si>
    <t>BED_EDGE-3625</t>
  </si>
  <si>
    <t>BED_EDGE-3624</t>
  </si>
  <si>
    <t>BED_EDGE-3623</t>
  </si>
  <si>
    <t>BED_EDGE-3622</t>
  </si>
  <si>
    <t>BED_EDGE-3621</t>
  </si>
  <si>
    <t>BED_EDGE-3620</t>
  </si>
  <si>
    <t>BED_EDGE-362</t>
  </si>
  <si>
    <t>BED_EDGE-3619</t>
  </si>
  <si>
    <t>BED_EDGE-3618</t>
  </si>
  <si>
    <t>BED_EDGE-3617</t>
  </si>
  <si>
    <t>BED_EDGE-3616</t>
  </si>
  <si>
    <t>BED_EDGE-3615</t>
  </si>
  <si>
    <t>BED_EDGE-3614</t>
  </si>
  <si>
    <t>BED_EDGE-3613</t>
  </si>
  <si>
    <t>BED_EDGE-3612</t>
  </si>
  <si>
    <t>BED_EDGE-3611</t>
  </si>
  <si>
    <t>BED_EDGE-3610</t>
  </si>
  <si>
    <t>BED_EDGE-361</t>
  </si>
  <si>
    <t>BED_EDGE-3609</t>
  </si>
  <si>
    <t>BED_EDGE-3608</t>
  </si>
  <si>
    <t>BED_EDGE-3607</t>
  </si>
  <si>
    <t>BED_EDGE-3606</t>
  </si>
  <si>
    <t>BED_EDGE-3605</t>
  </si>
  <si>
    <t>BED_EDGE-3604</t>
  </si>
  <si>
    <t>BED_EDGE-3603</t>
  </si>
  <si>
    <t>BED_EDGE-3602</t>
  </si>
  <si>
    <t>BED_EDGE-3601</t>
  </si>
  <si>
    <t>BED_EDGE-3600</t>
  </si>
  <si>
    <t>BED_EDGE-360</t>
  </si>
  <si>
    <t>BED_EDGE-36</t>
  </si>
  <si>
    <t>BED_EDGE-3599</t>
  </si>
  <si>
    <t>BED_EDGE-3598</t>
  </si>
  <si>
    <t>BED_EDGE-3597</t>
  </si>
  <si>
    <t>BED_EDGE-3596</t>
  </si>
  <si>
    <t>BED_EDGE-3595</t>
  </si>
  <si>
    <t>BED_EDGE-3594</t>
  </si>
  <si>
    <t>BED_EDGE-3593</t>
  </si>
  <si>
    <t>BED_EDGE-3592</t>
  </si>
  <si>
    <t>BED_EDGE-3591</t>
  </si>
  <si>
    <t>BED_EDGE-3590</t>
  </si>
  <si>
    <t>BED_EDGE-359</t>
  </si>
  <si>
    <t>BED_EDGE-3589</t>
  </si>
  <si>
    <t>BED_EDGE-3588</t>
  </si>
  <si>
    <t>BED_EDGE-3587</t>
  </si>
  <si>
    <t>BED_EDGE-3586</t>
  </si>
  <si>
    <t>BED_EDGE-3585</t>
  </si>
  <si>
    <t>BED_EDGE-3584</t>
  </si>
  <si>
    <t>BED_EDGE-3583</t>
  </si>
  <si>
    <t>BED_EDGE-3582</t>
  </si>
  <si>
    <t>BED_EDGE-3581</t>
  </si>
  <si>
    <t>BED_EDGE-3580</t>
  </si>
  <si>
    <t>BED_EDGE-358</t>
  </si>
  <si>
    <t>BED_EDGE-3579</t>
  </si>
  <si>
    <t>BED_EDGE-3578</t>
  </si>
  <si>
    <t>BED_EDGE-3577</t>
  </si>
  <si>
    <t>BED_EDGE-3576</t>
  </si>
  <si>
    <t>BED_EDGE-3575</t>
  </si>
  <si>
    <t>BED_EDGE-3574</t>
  </si>
  <si>
    <t>BED_EDGE-3573</t>
  </si>
  <si>
    <t>BED_EDGE-3572</t>
  </si>
  <si>
    <t>BED_EDGE-3571</t>
  </si>
  <si>
    <t>BED_EDGE-3570</t>
  </si>
  <si>
    <t>BED_EDGE-357</t>
  </si>
  <si>
    <t>BED_EDGE-3569</t>
  </si>
  <si>
    <t>BED_EDGE-3568</t>
  </si>
  <si>
    <t>BED_EDGE-3567</t>
  </si>
  <si>
    <t>BED_EDGE-3566</t>
  </si>
  <si>
    <t>BED_EDGE-3565</t>
  </si>
  <si>
    <t>BED_EDGE-3564</t>
  </si>
  <si>
    <t>BED_EDGE-3563</t>
  </si>
  <si>
    <t>BED_EDGE-3562</t>
  </si>
  <si>
    <t>BED_EDGE-3561</t>
  </si>
  <si>
    <t>BED_EDGE-3560</t>
  </si>
  <si>
    <t>BED_EDGE-356</t>
  </si>
  <si>
    <t>BED_EDGE-3559</t>
  </si>
  <si>
    <t>BED_EDGE-3558</t>
  </si>
  <si>
    <t>BED_EDGE-3557</t>
  </si>
  <si>
    <t>BED_EDGE-3556</t>
  </si>
  <si>
    <t>BED_EDGE-3555</t>
  </si>
  <si>
    <t>BED_EDGE-3554</t>
  </si>
  <si>
    <t>BED_EDGE-3553</t>
  </si>
  <si>
    <t>BED_EDGE-3552</t>
  </si>
  <si>
    <t>BED_EDGE-3551</t>
  </si>
  <si>
    <t>BED_EDGE-3550</t>
  </si>
  <si>
    <t>BED_EDGE-355</t>
  </si>
  <si>
    <t>BED_EDGE-3549</t>
  </si>
  <si>
    <t>BED_EDGE-3548</t>
  </si>
  <si>
    <t>BED_EDGE-3547</t>
  </si>
  <si>
    <t>BED_EDGE-3546</t>
  </si>
  <si>
    <t>BED_EDGE-3545</t>
  </si>
  <si>
    <t>BED_EDGE-3544</t>
  </si>
  <si>
    <t>BED_EDGE-3543</t>
  </si>
  <si>
    <t>BED_EDGE-3542</t>
  </si>
  <si>
    <t>BED_EDGE-3541</t>
  </si>
  <si>
    <t>BED_EDGE-3540</t>
  </si>
  <si>
    <t>BED_EDGE-354</t>
  </si>
  <si>
    <t>BED_EDGE-3539</t>
  </si>
  <si>
    <t>BED_EDGE-3538</t>
  </si>
  <si>
    <t>BED_EDGE-3537</t>
  </si>
  <si>
    <t>BED_EDGE-3536</t>
  </si>
  <si>
    <t>BED_EDGE-3535</t>
  </si>
  <si>
    <t>BED_EDGE-3534</t>
  </si>
  <si>
    <t>BED_EDGE-3533</t>
  </si>
  <si>
    <t>BED_EDGE-3532</t>
  </si>
  <si>
    <t>BED_EDGE-3531</t>
  </si>
  <si>
    <t>BED_EDGE-3530</t>
  </si>
  <si>
    <t>BED_EDGE-353</t>
  </si>
  <si>
    <t>BED_EDGE-3529</t>
  </si>
  <si>
    <t>BED_EDGE-3528</t>
  </si>
  <si>
    <t>BED_EDGE-3527</t>
  </si>
  <si>
    <t>BED_EDGE-3526</t>
  </si>
  <si>
    <t>BED_EDGE-3525</t>
  </si>
  <si>
    <t>BED_EDGE-3524</t>
  </si>
  <si>
    <t>BED_EDGE-3523</t>
  </si>
  <si>
    <t>BED_EDGE-3522</t>
  </si>
  <si>
    <t>BED_EDGE-3521</t>
  </si>
  <si>
    <t>BED_EDGE-3520</t>
  </si>
  <si>
    <t>BED_EDGE-352</t>
  </si>
  <si>
    <t>BED_EDGE-3519</t>
  </si>
  <si>
    <t>BED_EDGE-3518</t>
  </si>
  <si>
    <t>BED_EDGE-3517</t>
  </si>
  <si>
    <t>BED_EDGE-3516</t>
  </si>
  <si>
    <t>BED_EDGE-3515</t>
  </si>
  <si>
    <t>BED_EDGE-3514</t>
  </si>
  <si>
    <t>BED_EDGE-3513</t>
  </si>
  <si>
    <t>BED_EDGE-3512</t>
  </si>
  <si>
    <t>BED_EDGE-3511</t>
  </si>
  <si>
    <t>BED_EDGE-3510</t>
  </si>
  <si>
    <t>BED_EDGE-351</t>
  </si>
  <si>
    <t>BED_EDGE-3509</t>
  </si>
  <si>
    <t>BED_EDGE-3508</t>
  </si>
  <si>
    <t>BED_EDGE-3507</t>
  </si>
  <si>
    <t>BED_EDGE-3506</t>
  </si>
  <si>
    <t>BED_EDGE-3505</t>
  </si>
  <si>
    <t>BED_EDGE-3504</t>
  </si>
  <si>
    <t>BED_EDGE-3503</t>
  </si>
  <si>
    <t>BED_EDGE-3502</t>
  </si>
  <si>
    <t>BED_EDGE-3501</t>
  </si>
  <si>
    <t>BED_EDGE-3500</t>
  </si>
  <si>
    <t>BED_EDGE-350</t>
  </si>
  <si>
    <t>BED_EDGE-35</t>
  </si>
  <si>
    <t>BED_EDGE-3499</t>
  </si>
  <si>
    <t>BED_EDGE-3498</t>
  </si>
  <si>
    <t>BED_EDGE-3497</t>
  </si>
  <si>
    <t>BED_EDGE-3496</t>
  </si>
  <si>
    <t>BED_EDGE-3495</t>
  </si>
  <si>
    <t>BED_EDGE-3494</t>
  </si>
  <si>
    <t>BED_EDGE-3493</t>
  </si>
  <si>
    <t>BED_EDGE-3492</t>
  </si>
  <si>
    <t>BED_EDGE-3491</t>
  </si>
  <si>
    <t>BED_EDGE-3490</t>
  </si>
  <si>
    <t>BED_EDGE-349</t>
  </si>
  <si>
    <t>BED_EDGE-3489</t>
  </si>
  <si>
    <t>BED_EDGE-3488</t>
  </si>
  <si>
    <t>BED_EDGE-3487</t>
  </si>
  <si>
    <t>BED_EDGE-3486</t>
  </si>
  <si>
    <t>BED_EDGE-3485</t>
  </si>
  <si>
    <t>BED_EDGE-3484</t>
  </si>
  <si>
    <t>BED_EDGE-3483</t>
  </si>
  <si>
    <t>BED_EDGE-3482</t>
  </si>
  <si>
    <t>BED_EDGE-3481</t>
  </si>
  <si>
    <t>BED_EDGE-3480</t>
  </si>
  <si>
    <t>BED_EDGE-348</t>
  </si>
  <si>
    <t>BED_EDGE-3479</t>
  </si>
  <si>
    <t>BED_EDGE-3478</t>
  </si>
  <si>
    <t>BED_EDGE-3477</t>
  </si>
  <si>
    <t>BED_EDGE-3476</t>
  </si>
  <si>
    <t>BED_EDGE-3475</t>
  </si>
  <si>
    <t>BED_EDGE-3474</t>
  </si>
  <si>
    <t>BED_EDGE-3473</t>
  </si>
  <si>
    <t>BED_EDGE-3472</t>
  </si>
  <si>
    <t>BED_EDGE-3471</t>
  </si>
  <si>
    <t>BED_EDGE-3470</t>
  </si>
  <si>
    <t>BED_EDGE-347</t>
  </si>
  <si>
    <t>BED_EDGE-3469</t>
  </si>
  <si>
    <t>BED_EDGE-3468</t>
  </si>
  <si>
    <t>BED_EDGE-3467</t>
  </si>
  <si>
    <t>BED_EDGE-3466</t>
  </si>
  <si>
    <t>BED_EDGE-3465</t>
  </si>
  <si>
    <t>BED_EDGE-3464</t>
  </si>
  <si>
    <t>BED_EDGE-3463</t>
  </si>
  <si>
    <t>BED_EDGE-3462</t>
  </si>
  <si>
    <t>BED_EDGE-3461</t>
  </si>
  <si>
    <t>BED_EDGE-3460</t>
  </si>
  <si>
    <t>BED_EDGE-346</t>
  </si>
  <si>
    <t>BED_EDGE-3459</t>
  </si>
  <si>
    <t>BED_EDGE-3458</t>
  </si>
  <si>
    <t>BED_EDGE-3457</t>
  </si>
  <si>
    <t>BED_EDGE-3456</t>
  </si>
  <si>
    <t>BED_EDGE-3455</t>
  </si>
  <si>
    <t>BED_EDGE-3454</t>
  </si>
  <si>
    <t>BED_EDGE-3453</t>
  </si>
  <si>
    <t>BED_EDGE-3452</t>
  </si>
  <si>
    <t>BED_EDGE-3451</t>
  </si>
  <si>
    <t>BED_EDGE-3450</t>
  </si>
  <si>
    <t>BED_EDGE-345</t>
  </si>
  <si>
    <t>BED_EDGE-3449</t>
  </si>
  <si>
    <t>BED_EDGE-3448</t>
  </si>
  <si>
    <t>BED_EDGE-3447</t>
  </si>
  <si>
    <t>BED_EDGE-3446</t>
  </si>
  <si>
    <t>BED_EDGE-3445</t>
  </si>
  <si>
    <t>BED_EDGE-3444</t>
  </si>
  <si>
    <t>BED_EDGE-3443</t>
  </si>
  <si>
    <t>BED_EDGE-3442</t>
  </si>
  <si>
    <t>BED_EDGE-3441</t>
  </si>
  <si>
    <t>BED_EDGE-3440</t>
  </si>
  <si>
    <t>BED_EDGE-344</t>
  </si>
  <si>
    <t>BED_EDGE-3439</t>
  </si>
  <si>
    <t>BED_EDGE-3438</t>
  </si>
  <si>
    <t>BED_EDGE-3437</t>
  </si>
  <si>
    <t>BED_EDGE-3436</t>
  </si>
  <si>
    <t>BED_EDGE-3435</t>
  </si>
  <si>
    <t>BED_EDGE-3434</t>
  </si>
  <si>
    <t>BED_EDGE-3433</t>
  </si>
  <si>
    <t>BED_EDGE-3432</t>
  </si>
  <si>
    <t>BED_EDGE-3431</t>
  </si>
  <si>
    <t>BED_EDGE-3430</t>
  </si>
  <si>
    <t>BED_EDGE-343</t>
  </si>
  <si>
    <t>BED_EDGE-3429</t>
  </si>
  <si>
    <t>BED_EDGE-3428</t>
  </si>
  <si>
    <t>BED_EDGE-3427</t>
  </si>
  <si>
    <t>BED_EDGE-3426</t>
  </si>
  <si>
    <t>BED_EDGE-3425</t>
  </si>
  <si>
    <t>BED_EDGE-3424</t>
  </si>
  <si>
    <t>BED_EDGE-3423</t>
  </si>
  <si>
    <t>BED_EDGE-3422</t>
  </si>
  <si>
    <t>BED_EDGE-3421</t>
  </si>
  <si>
    <t>BED_EDGE-3420</t>
  </si>
  <si>
    <t>BED_EDGE-342</t>
  </si>
  <si>
    <t>BED_EDGE-3419</t>
  </si>
  <si>
    <t>BED_EDGE-3418</t>
  </si>
  <si>
    <t>BED_EDGE-3417</t>
  </si>
  <si>
    <t>BED_EDGE-3416</t>
  </si>
  <si>
    <t>BED_EDGE-3415</t>
  </si>
  <si>
    <t>BED_EDGE-3414</t>
  </si>
  <si>
    <t>BED_EDGE-3413</t>
  </si>
  <si>
    <t>BED_EDGE-3412</t>
  </si>
  <si>
    <t>BED_EDGE-3411</t>
  </si>
  <si>
    <t>BED_EDGE-3410</t>
  </si>
  <si>
    <t>BED_EDGE-341</t>
  </si>
  <si>
    <t>BED_EDGE-3409</t>
  </si>
  <si>
    <t>BED_EDGE-3408</t>
  </si>
  <si>
    <t>BED_EDGE-3407</t>
  </si>
  <si>
    <t>BED_EDGE-3406</t>
  </si>
  <si>
    <t>BED_EDGE-3405</t>
  </si>
  <si>
    <t>BED_EDGE-3404</t>
  </si>
  <si>
    <t>BED_EDGE-3403</t>
  </si>
  <si>
    <t>BED_EDGE-3402</t>
  </si>
  <si>
    <t>BED_EDGE-3401</t>
  </si>
  <si>
    <t>BED_EDGE-3400</t>
  </si>
  <si>
    <t>BED_EDGE-340</t>
  </si>
  <si>
    <t>BED_EDGE-34</t>
  </si>
  <si>
    <t>BED_EDGE-3399</t>
  </si>
  <si>
    <t>BED_EDGE-3398</t>
  </si>
  <si>
    <t>BED_EDGE-3397</t>
  </si>
  <si>
    <t>BED_EDGE-3396</t>
  </si>
  <si>
    <t>BED_EDGE-3395</t>
  </si>
  <si>
    <t>BED_EDGE-3394</t>
  </si>
  <si>
    <t>BED_EDGE-3393</t>
  </si>
  <si>
    <t>BED_EDGE-3392</t>
  </si>
  <si>
    <t>BED_EDGE-3391</t>
  </si>
  <si>
    <t>BED_EDGE-3390</t>
  </si>
  <si>
    <t>BED_EDGE-339</t>
  </si>
  <si>
    <t>BED_EDGE-3389</t>
  </si>
  <si>
    <t>BED_EDGE-3388</t>
  </si>
  <si>
    <t>BED_EDGE-3387</t>
  </si>
  <si>
    <t>BED_EDGE-3386</t>
  </si>
  <si>
    <t>BED_EDGE-3385</t>
  </si>
  <si>
    <t>BED_EDGE-3384</t>
  </si>
  <si>
    <t>BED_EDGE-3383</t>
  </si>
  <si>
    <t>BED_EDGE-3382</t>
  </si>
  <si>
    <t>BED_EDGE-3381</t>
  </si>
  <si>
    <t>BED_EDGE-3380</t>
  </si>
  <si>
    <t>BED_EDGE-338</t>
  </si>
  <si>
    <t>BED_EDGE-3379</t>
  </si>
  <si>
    <t>BED_EDGE-3378</t>
  </si>
  <si>
    <t>BED_EDGE-3377</t>
  </si>
  <si>
    <t>BED_EDGE-3376</t>
  </si>
  <si>
    <t>BED_EDGE-3375</t>
  </si>
  <si>
    <t>BED_EDGE-3374</t>
  </si>
  <si>
    <t>BED_EDGE-3373</t>
  </si>
  <si>
    <t>BED_EDGE-3372</t>
  </si>
  <si>
    <t>BED_EDGE-3371</t>
  </si>
  <si>
    <t>BED_EDGE-3370</t>
  </si>
  <si>
    <t>BED_EDGE-337</t>
  </si>
  <si>
    <t>BED_EDGE-3369</t>
  </si>
  <si>
    <t>BED_EDGE-3368</t>
  </si>
  <si>
    <t>BED_EDGE-3367</t>
  </si>
  <si>
    <t>BED_EDGE-3366</t>
  </si>
  <si>
    <t>BED_EDGE-3365</t>
  </si>
  <si>
    <t>BED_EDGE-3364</t>
  </si>
  <si>
    <t>BED_EDGE-3363</t>
  </si>
  <si>
    <t>BED_EDGE-3362</t>
  </si>
  <si>
    <t>BED_EDGE-3361</t>
  </si>
  <si>
    <t>BED_EDGE-3360</t>
  </si>
  <si>
    <t>BED_EDGE-336</t>
  </si>
  <si>
    <t>BED_EDGE-3359</t>
  </si>
  <si>
    <t>BED_EDGE-3358</t>
  </si>
  <si>
    <t>BED_EDGE-3357</t>
  </si>
  <si>
    <t>BED_EDGE-3356</t>
  </si>
  <si>
    <t>BED_EDGE-3355</t>
  </si>
  <si>
    <t>BED_EDGE-3354</t>
  </si>
  <si>
    <t>BED_EDGE-3353</t>
  </si>
  <si>
    <t>BED_EDGE-3352</t>
  </si>
  <si>
    <t>BED_EDGE-3351</t>
  </si>
  <si>
    <t>BED_EDGE-3350</t>
  </si>
  <si>
    <t>BED_EDGE-335</t>
  </si>
  <si>
    <t>BED_EDGE-3349</t>
  </si>
  <si>
    <t>BED_EDGE-3348</t>
  </si>
  <si>
    <t>BED_EDGE-3347</t>
  </si>
  <si>
    <t>BED_EDGE-3346</t>
  </si>
  <si>
    <t>BED_EDGE-3345</t>
  </si>
  <si>
    <t>BED_EDGE-3344</t>
  </si>
  <si>
    <t>BED_EDGE-3343</t>
  </si>
  <si>
    <t>BED_EDGE-3342</t>
  </si>
  <si>
    <t>BED_EDGE-3341</t>
  </si>
  <si>
    <t>BED_EDGE-3340</t>
  </si>
  <si>
    <t>BED_EDGE-334</t>
  </si>
  <si>
    <t>BED_EDGE-3339</t>
  </si>
  <si>
    <t>BED_EDGE-3338</t>
  </si>
  <si>
    <t>BED_EDGE-3337</t>
  </si>
  <si>
    <t>BED_EDGE-3336</t>
  </si>
  <si>
    <t>BED_EDGE-3335</t>
  </si>
  <si>
    <t>BED_EDGE-3334</t>
  </si>
  <si>
    <t>BED_EDGE-3333</t>
  </si>
  <si>
    <t>BED_EDGE-3332</t>
  </si>
  <si>
    <t>BED_EDGE-3331</t>
  </si>
  <si>
    <t>BED_EDGE-3330</t>
  </si>
  <si>
    <t>BED_EDGE-333</t>
  </si>
  <si>
    <t>BED_EDGE-3329</t>
  </si>
  <si>
    <t>BED_EDGE-3328</t>
  </si>
  <si>
    <t>BED_EDGE-3327</t>
  </si>
  <si>
    <t>BED_EDGE-3326</t>
  </si>
  <si>
    <t>BED_EDGE-3325</t>
  </si>
  <si>
    <t>BED_EDGE-3324</t>
  </si>
  <si>
    <t>BED_EDGE-3323</t>
  </si>
  <si>
    <t>BED_EDGE-3322</t>
  </si>
  <si>
    <t>BED_EDGE-3321</t>
  </si>
  <si>
    <t>BED_EDGE-3320</t>
  </si>
  <si>
    <t>BED_EDGE-332</t>
  </si>
  <si>
    <t>BED_EDGE-3319</t>
  </si>
  <si>
    <t>BED_EDGE-3318</t>
  </si>
  <si>
    <t>BED_EDGE-3317</t>
  </si>
  <si>
    <t>BED_EDGE-3316</t>
  </si>
  <si>
    <t>BED_EDGE-3315</t>
  </si>
  <si>
    <t>BED_EDGE-3314</t>
  </si>
  <si>
    <t>BED_EDGE-3313</t>
  </si>
  <si>
    <t>BED_EDGE-3312</t>
  </si>
  <si>
    <t>BED_EDGE-3311</t>
  </si>
  <si>
    <t>BED_EDGE-3310</t>
  </si>
  <si>
    <t>BED_EDGE-331</t>
  </si>
  <si>
    <t>BED_EDGE-3309</t>
  </si>
  <si>
    <t>BED_EDGE-3308</t>
  </si>
  <si>
    <t>BED_EDGE-3307</t>
  </si>
  <si>
    <t>BED_EDGE-3306</t>
  </si>
  <si>
    <t>BED_EDGE-3305</t>
  </si>
  <si>
    <t>BED_EDGE-3304</t>
  </si>
  <si>
    <t>BED_EDGE-3303</t>
  </si>
  <si>
    <t>BED_EDGE-3302</t>
  </si>
  <si>
    <t>BED_EDGE-3301</t>
  </si>
  <si>
    <t>BED_EDGE-3300</t>
  </si>
  <si>
    <t>BED_EDGE-330</t>
  </si>
  <si>
    <t>BED_EDGE-33</t>
  </si>
  <si>
    <t>BED_EDGE-3299</t>
  </si>
  <si>
    <t>BED_EDGE-3298</t>
  </si>
  <si>
    <t>BED_EDGE-3297</t>
  </si>
  <si>
    <t>BED_EDGE-3296</t>
  </si>
  <si>
    <t>BED_EDGE-3295</t>
  </si>
  <si>
    <t>BED_EDGE-3294</t>
  </si>
  <si>
    <t>BED_EDGE-3293</t>
  </si>
  <si>
    <t>BED_EDGE-3292</t>
  </si>
  <si>
    <t>BED_EDGE-3291</t>
  </si>
  <si>
    <t>BED_EDGE-3290</t>
  </si>
  <si>
    <t>BED_EDGE-329</t>
  </si>
  <si>
    <t>BED_EDGE-3289</t>
  </si>
  <si>
    <t>BED_EDGE-3288</t>
  </si>
  <si>
    <t>BED_EDGE-3287</t>
  </si>
  <si>
    <t>BED_EDGE-3286</t>
  </si>
  <si>
    <t>BED_EDGE-3285</t>
  </si>
  <si>
    <t>BED_EDGE-3284</t>
  </si>
  <si>
    <t>BED_EDGE-3283</t>
  </si>
  <si>
    <t>BED_EDGE-3282</t>
  </si>
  <si>
    <t>BED_EDGE-3281</t>
  </si>
  <si>
    <t>BED_EDGE-3280</t>
  </si>
  <si>
    <t>BED_EDGE-328</t>
  </si>
  <si>
    <t>BED_EDGE-3279</t>
  </si>
  <si>
    <t>BED_EDGE-3278</t>
  </si>
  <si>
    <t>BED_EDGE-3277</t>
  </si>
  <si>
    <t>BED_EDGE-3276</t>
  </si>
  <si>
    <t>BED_EDGE-3275</t>
  </si>
  <si>
    <t>BED_EDGE-3274</t>
  </si>
  <si>
    <t>BED_EDGE-3273</t>
  </si>
  <si>
    <t>BED_EDGE-3272</t>
  </si>
  <si>
    <t>BED_EDGE-3271</t>
  </si>
  <si>
    <t>BED_EDGE-3270</t>
  </si>
  <si>
    <t>BED_EDGE-327</t>
  </si>
  <si>
    <t>BED_EDGE-3269</t>
  </si>
  <si>
    <t>BED_EDGE-3268</t>
  </si>
  <si>
    <t>BED_EDGE-3267</t>
  </si>
  <si>
    <t>BED_EDGE-3266</t>
  </si>
  <si>
    <t>BED_EDGE-3265</t>
  </si>
  <si>
    <t>BED_EDGE-3264</t>
  </si>
  <si>
    <t>BED_EDGE-3263</t>
  </si>
  <si>
    <t>BED_EDGE-3262</t>
  </si>
  <si>
    <t>BED_EDGE-3261</t>
  </si>
  <si>
    <t>BED_EDGE-3260</t>
  </si>
  <si>
    <t>BED_EDGE-326</t>
  </si>
  <si>
    <t>BED_EDGE-3259</t>
  </si>
  <si>
    <t>BED_EDGE-3258</t>
  </si>
  <si>
    <t>BED_EDGE-3257</t>
  </si>
  <si>
    <t>BED_EDGE-3256</t>
  </si>
  <si>
    <t>BED_EDGE-3255</t>
  </si>
  <si>
    <t>BED_EDGE-3254</t>
  </si>
  <si>
    <t>BED_EDGE-3253</t>
  </si>
  <si>
    <t>BED_EDGE-3252</t>
  </si>
  <si>
    <t>BED_EDGE-3251</t>
  </si>
  <si>
    <t>BED_EDGE-3250</t>
  </si>
  <si>
    <t>BED_EDGE-325</t>
  </si>
  <si>
    <t>BED_EDGE-3249</t>
  </si>
  <si>
    <t>BED_EDGE-3248</t>
  </si>
  <si>
    <t>BED_EDGE-3247</t>
  </si>
  <si>
    <t>BED_EDGE-3246</t>
  </si>
  <si>
    <t>BED_EDGE-3245</t>
  </si>
  <si>
    <t>BED_EDGE-3244</t>
  </si>
  <si>
    <t>BED_EDGE-3243</t>
  </si>
  <si>
    <t>BED_EDGE-3242</t>
  </si>
  <si>
    <t>BED_EDGE-3241</t>
  </si>
  <si>
    <t>BED_EDGE-3240</t>
  </si>
  <si>
    <t>BED_EDGE-324</t>
  </si>
  <si>
    <t>BED_EDGE-3239</t>
  </si>
  <si>
    <t>BED_EDGE-3238</t>
  </si>
  <si>
    <t>BED_EDGE-3237</t>
  </si>
  <si>
    <t>BED_EDGE-3236</t>
  </si>
  <si>
    <t>BED_EDGE-3235</t>
  </si>
  <si>
    <t>BED_EDGE-3234</t>
  </si>
  <si>
    <t>BED_EDGE-3233</t>
  </si>
  <si>
    <t>BED_EDGE-3232</t>
  </si>
  <si>
    <t>BED_EDGE-3231</t>
  </si>
  <si>
    <t>BED_EDGE-3230</t>
  </si>
  <si>
    <t>BED_EDGE-323</t>
  </si>
  <si>
    <t>BED_EDGE-3229</t>
  </si>
  <si>
    <t>BED_EDGE-3228</t>
  </si>
  <si>
    <t>BED_EDGE-3227</t>
  </si>
  <si>
    <t>BED_EDGE-3226</t>
  </si>
  <si>
    <t>BED_EDGE-3225</t>
  </si>
  <si>
    <t>BED_EDGE-3224</t>
  </si>
  <si>
    <t>BED_EDGE-3223</t>
  </si>
  <si>
    <t>BED_EDGE-3222</t>
  </si>
  <si>
    <t>BED_EDGE-3221</t>
  </si>
  <si>
    <t>BED_EDGE-3220</t>
  </si>
  <si>
    <t>BED_EDGE-322</t>
  </si>
  <si>
    <t>BED_EDGE-3219</t>
  </si>
  <si>
    <t>BED_EDGE-3218</t>
  </si>
  <si>
    <t>BED_EDGE-3217</t>
  </si>
  <si>
    <t>BED_EDGE-3216</t>
  </si>
  <si>
    <t>BED_EDGE-3215</t>
  </si>
  <si>
    <t>BED_EDGE-3214</t>
  </si>
  <si>
    <t>BED_EDGE-3213</t>
  </si>
  <si>
    <t>BED_EDGE-3212</t>
  </si>
  <si>
    <t>BED_EDGE-3211</t>
  </si>
  <si>
    <t>BED_EDGE-3210</t>
  </si>
  <si>
    <t>BED_EDGE-321</t>
  </si>
  <si>
    <t>BED_EDGE-3209</t>
  </si>
  <si>
    <t>BED_EDGE-3208</t>
  </si>
  <si>
    <t>BED_EDGE-3207</t>
  </si>
  <si>
    <t>BED_EDGE-3206</t>
  </si>
  <si>
    <t>BED_EDGE-3205</t>
  </si>
  <si>
    <t>BED_EDGE-3204</t>
  </si>
  <si>
    <t>BED_EDGE-3203</t>
  </si>
  <si>
    <t>BED_EDGE-3202</t>
  </si>
  <si>
    <t>BED_EDGE-3201</t>
  </si>
  <si>
    <t>BED_EDGE-3200</t>
  </si>
  <si>
    <t>BED_EDGE-320</t>
  </si>
  <si>
    <t>BED_EDGE-32</t>
  </si>
  <si>
    <t>BED_EDGE-3199</t>
  </si>
  <si>
    <t>BED_EDGE-3198</t>
  </si>
  <si>
    <t>BED_EDGE-3197</t>
  </si>
  <si>
    <t>BED_EDGE-3196</t>
  </si>
  <si>
    <t>BED_EDGE-3195</t>
  </si>
  <si>
    <t>BED_EDGE-3194</t>
  </si>
  <si>
    <t>BED_EDGE-3193</t>
  </si>
  <si>
    <t>BED_EDGE-3192</t>
  </si>
  <si>
    <t>BED_EDGE-3191</t>
  </si>
  <si>
    <t>BED_EDGE-3190</t>
  </si>
  <si>
    <t>BED_EDGE-319</t>
  </si>
  <si>
    <t>BED_EDGE-3189</t>
  </si>
  <si>
    <t>BED_EDGE-3188</t>
  </si>
  <si>
    <t>BED_EDGE-3187</t>
  </si>
  <si>
    <t>BED_EDGE-3186</t>
  </si>
  <si>
    <t>BED_EDGE-3185</t>
  </si>
  <si>
    <t>BED_EDGE-3184</t>
  </si>
  <si>
    <t>BED_EDGE-3183</t>
  </si>
  <si>
    <t>BED_EDGE-3182</t>
  </si>
  <si>
    <t>BED_EDGE-3181</t>
  </si>
  <si>
    <t>BED_EDGE-3180</t>
  </si>
  <si>
    <t>BED_EDGE-318</t>
  </si>
  <si>
    <t>BED_EDGE-3179</t>
  </si>
  <si>
    <t>BED_EDGE-3178</t>
  </si>
  <si>
    <t>BED_EDGE-3177</t>
  </si>
  <si>
    <t>BED_EDGE-3176</t>
  </si>
  <si>
    <t>BED_EDGE-3175</t>
  </si>
  <si>
    <t>BED_EDGE-3174</t>
  </si>
  <si>
    <t>BED_EDGE-3173</t>
  </si>
  <si>
    <t>BED_EDGE-3172</t>
  </si>
  <si>
    <t>BED_EDGE-3171</t>
  </si>
  <si>
    <t>BED_EDGE-3170</t>
  </si>
  <si>
    <t>BED_EDGE-317</t>
  </si>
  <si>
    <t>BED_EDGE-3169</t>
  </si>
  <si>
    <t>BED_EDGE-3168</t>
  </si>
  <si>
    <t>BED_EDGE-3167</t>
  </si>
  <si>
    <t>BED_EDGE-3166</t>
  </si>
  <si>
    <t>BED_EDGE-3165</t>
  </si>
  <si>
    <t>BED_EDGE-3164</t>
  </si>
  <si>
    <t>BED_EDGE-3163</t>
  </si>
  <si>
    <t>BED_EDGE-3162</t>
  </si>
  <si>
    <t>BED_EDGE-3161</t>
  </si>
  <si>
    <t>BED_EDGE-3160</t>
  </si>
  <si>
    <t>BED_EDGE-316</t>
  </si>
  <si>
    <t>BED_EDGE-3159</t>
  </si>
  <si>
    <t>BED_EDGE-3158</t>
  </si>
  <si>
    <t>BED_EDGE-3157</t>
  </si>
  <si>
    <t>BED_EDGE-3156</t>
  </si>
  <si>
    <t>BED_EDGE-3155</t>
  </si>
  <si>
    <t>BED_EDGE-3154</t>
  </si>
  <si>
    <t>BED_EDGE-3153</t>
  </si>
  <si>
    <t>BED_EDGE-3152</t>
  </si>
  <si>
    <t>BED_EDGE-3151</t>
  </si>
  <si>
    <t>BED_EDGE-3150</t>
  </si>
  <si>
    <t>BED_EDGE-315</t>
  </si>
  <si>
    <t>BED_EDGE-3149</t>
  </si>
  <si>
    <t>BED_EDGE-3148</t>
  </si>
  <si>
    <t>BED_EDGE-3147</t>
  </si>
  <si>
    <t>BED_EDGE-3146</t>
  </si>
  <si>
    <t>BED_EDGE-3145</t>
  </si>
  <si>
    <t>BED_EDGE-3144</t>
  </si>
  <si>
    <t>BED_EDGE-3143</t>
  </si>
  <si>
    <t>BED_EDGE-3142</t>
  </si>
  <si>
    <t>BED_EDGE-3141</t>
  </si>
  <si>
    <t>BED_EDGE-3140</t>
  </si>
  <si>
    <t>BED_EDGE-314</t>
  </si>
  <si>
    <t>BED_EDGE-3139</t>
  </si>
  <si>
    <t>BED_EDGE-3138</t>
  </si>
  <si>
    <t>BED_EDGE-3137</t>
  </si>
  <si>
    <t>BED_EDGE-3136</t>
  </si>
  <si>
    <t>BED_EDGE-3135</t>
  </si>
  <si>
    <t>BED_EDGE-3134</t>
  </si>
  <si>
    <t>BED_EDGE-3133</t>
  </si>
  <si>
    <t>BED_EDGE-3132</t>
  </si>
  <si>
    <t>BED_EDGE-3131</t>
  </si>
  <si>
    <t>BED_EDGE-3130</t>
  </si>
  <si>
    <t>BED_EDGE-313</t>
  </si>
  <si>
    <t>BED_EDGE-3129</t>
  </si>
  <si>
    <t>BED_EDGE-3128</t>
  </si>
  <si>
    <t>BED_EDGE-3127</t>
  </si>
  <si>
    <t>BED_EDGE-3126</t>
  </si>
  <si>
    <t>BED_EDGE-3125</t>
  </si>
  <si>
    <t>BED_EDGE-3124</t>
  </si>
  <si>
    <t>BED_EDGE-3123</t>
  </si>
  <si>
    <t>BED_EDGE-3122</t>
  </si>
  <si>
    <t>BED_EDGE-3121</t>
  </si>
  <si>
    <t>BED_EDGE-3120</t>
  </si>
  <si>
    <t>BED_EDGE-312</t>
  </si>
  <si>
    <t>BED_EDGE-3119</t>
  </si>
  <si>
    <t>BED_EDGE-3118</t>
  </si>
  <si>
    <t>BED_EDGE-3117</t>
  </si>
  <si>
    <t>BED_EDGE-3116</t>
  </si>
  <si>
    <t>BED_EDGE-3115</t>
  </si>
  <si>
    <t>BED_EDGE-3114</t>
  </si>
  <si>
    <t>BED_EDGE-3113</t>
  </si>
  <si>
    <t>BED_EDGE-3112</t>
  </si>
  <si>
    <t>BED_EDGE-3111</t>
  </si>
  <si>
    <t>BED_EDGE-3110</t>
  </si>
  <si>
    <t>BED_EDGE-311</t>
  </si>
  <si>
    <t>BED_EDGE-3109</t>
  </si>
  <si>
    <t>BED_EDGE-3108</t>
  </si>
  <si>
    <t>BED_EDGE-3107</t>
  </si>
  <si>
    <t>BED_EDGE-3106</t>
  </si>
  <si>
    <t>BED_EDGE-3105</t>
  </si>
  <si>
    <t>BED_EDGE-3104</t>
  </si>
  <si>
    <t>BED_EDGE-3103</t>
  </si>
  <si>
    <t>BED_EDGE-3102</t>
  </si>
  <si>
    <t>BED_EDGE-3101</t>
  </si>
  <si>
    <t>BED_EDGE-3100</t>
  </si>
  <si>
    <t>BED_EDGE-310</t>
  </si>
  <si>
    <t>BED_EDGE-31</t>
  </si>
  <si>
    <t>BED_EDGE-3099</t>
  </si>
  <si>
    <t>BED_EDGE-3098</t>
  </si>
  <si>
    <t>BED_EDGE-3097</t>
  </si>
  <si>
    <t>BED_EDGE-3096</t>
  </si>
  <si>
    <t>BED_EDGE-3095</t>
  </si>
  <si>
    <t>BED_EDGE-3094</t>
  </si>
  <si>
    <t>BED_EDGE-3093</t>
  </si>
  <si>
    <t>BED_EDGE-3092</t>
  </si>
  <si>
    <t>BED_EDGE-3091</t>
  </si>
  <si>
    <t>BED_EDGE-3090</t>
  </si>
  <si>
    <t>BED_EDGE-309</t>
  </si>
  <si>
    <t>BED_EDGE-3089</t>
  </si>
  <si>
    <t>BED_EDGE-3088</t>
  </si>
  <si>
    <t>BED_EDGE-3087</t>
  </si>
  <si>
    <t>BED_EDGE-3086</t>
  </si>
  <si>
    <t>BED_EDGE-3085</t>
  </si>
  <si>
    <t>BED_EDGE-3084</t>
  </si>
  <si>
    <t>BED_EDGE-3083</t>
  </si>
  <si>
    <t>BED_EDGE-3082</t>
  </si>
  <si>
    <t>BED_EDGE-3081</t>
  </si>
  <si>
    <t>BED_EDGE-3080</t>
  </si>
  <si>
    <t>BED_EDGE-308</t>
  </si>
  <si>
    <t>BED_EDGE-3079</t>
  </si>
  <si>
    <t>BED_EDGE-3078</t>
  </si>
  <si>
    <t>BED_EDGE-3077</t>
  </si>
  <si>
    <t>BED_EDGE-3076</t>
  </si>
  <si>
    <t>BED_EDGE-3075</t>
  </si>
  <si>
    <t>BED_EDGE-3074</t>
  </si>
  <si>
    <t>BED_EDGE-3073</t>
  </si>
  <si>
    <t>BED_EDGE-3072</t>
  </si>
  <si>
    <t>BED_EDGE-3071</t>
  </si>
  <si>
    <t>BED_EDGE-3070</t>
  </si>
  <si>
    <t>BED_EDGE-307</t>
  </si>
  <si>
    <t>BED_EDGE-3069</t>
  </si>
  <si>
    <t>BED_EDGE-3068</t>
  </si>
  <si>
    <t>BED_EDGE-3067</t>
  </si>
  <si>
    <t>BED_EDGE-3066</t>
  </si>
  <si>
    <t>BED_EDGE-3065</t>
  </si>
  <si>
    <t>BED_EDGE-3064</t>
  </si>
  <si>
    <t>BED_EDGE-3063</t>
  </si>
  <si>
    <t>BED_EDGE-3062</t>
  </si>
  <si>
    <t>BED_EDGE-3061</t>
  </si>
  <si>
    <t>BED_EDGE-3060</t>
  </si>
  <si>
    <t>BED_EDGE-306</t>
  </si>
  <si>
    <t>BED_EDGE-3059</t>
  </si>
  <si>
    <t>BED_EDGE-3058</t>
  </si>
  <si>
    <t>BED_EDGE-3057</t>
  </si>
  <si>
    <t>BED_EDGE-3056</t>
  </si>
  <si>
    <t>BED_EDGE-3055</t>
  </si>
  <si>
    <t>BED_EDGE-3054</t>
  </si>
  <si>
    <t>BED_EDGE-3053</t>
  </si>
  <si>
    <t>BED_EDGE-3052</t>
  </si>
  <si>
    <t>BED_EDGE-3051</t>
  </si>
  <si>
    <t>BED_EDGE-3050</t>
  </si>
  <si>
    <t>BED_EDGE-305</t>
  </si>
  <si>
    <t>BED_EDGE-3049</t>
  </si>
  <si>
    <t>BED_EDGE-3048</t>
  </si>
  <si>
    <t>BED_EDGE-3047</t>
  </si>
  <si>
    <t>BED_EDGE-3046</t>
  </si>
  <si>
    <t>BED_EDGE-3045</t>
  </si>
  <si>
    <t>BED_EDGE-3044</t>
  </si>
  <si>
    <t>BED_EDGE-3043</t>
  </si>
  <si>
    <t>BED_EDGE-3042</t>
  </si>
  <si>
    <t>BED_EDGE-3041</t>
  </si>
  <si>
    <t>BED_EDGE-3040</t>
  </si>
  <si>
    <t>BED_EDGE-304</t>
  </si>
  <si>
    <t>BED_EDGE-3039</t>
  </si>
  <si>
    <t>BED_EDGE-3038</t>
  </si>
  <si>
    <t>BED_EDGE-3037</t>
  </si>
  <si>
    <t>BED_EDGE-3036</t>
  </si>
  <si>
    <t>BED_EDGE-3035</t>
  </si>
  <si>
    <t>BED_EDGE-3034</t>
  </si>
  <si>
    <t>BED_EDGE-3033</t>
  </si>
  <si>
    <t>BED_EDGE-3032</t>
  </si>
  <si>
    <t>BED_EDGE-3031</t>
  </si>
  <si>
    <t>BED_EDGE-3030</t>
  </si>
  <si>
    <t>BED_EDGE-303</t>
  </si>
  <si>
    <t>BED_EDGE-3029</t>
  </si>
  <si>
    <t>BED_EDGE-3028</t>
  </si>
  <si>
    <t>BED_EDGE-3027</t>
  </si>
  <si>
    <t>BED_EDGE-3026</t>
  </si>
  <si>
    <t>BED_EDGE-3025</t>
  </si>
  <si>
    <t>BED_EDGE-3024</t>
  </si>
  <si>
    <t>BED_EDGE-3023</t>
  </si>
  <si>
    <t>BED_EDGE-3022</t>
  </si>
  <si>
    <t>BED_EDGE-3021</t>
  </si>
  <si>
    <t>BED_EDGE-3020</t>
  </si>
  <si>
    <t>BED_EDGE-302</t>
  </si>
  <si>
    <t>BED_EDGE-3019</t>
  </si>
  <si>
    <t>BED_EDGE-3018</t>
  </si>
  <si>
    <t>BED_EDGE-3017</t>
  </si>
  <si>
    <t>BED_EDGE-3016</t>
  </si>
  <si>
    <t>BED_EDGE-3015</t>
  </si>
  <si>
    <t>BED_EDGE-3014</t>
  </si>
  <si>
    <t>BED_EDGE-3013</t>
  </si>
  <si>
    <t>BED_EDGE-3012</t>
  </si>
  <si>
    <t>BED_EDGE-3011</t>
  </si>
  <si>
    <t>BED_EDGE-3010</t>
  </si>
  <si>
    <t>BED_EDGE-301</t>
  </si>
  <si>
    <t>BED_EDGE-3009</t>
  </si>
  <si>
    <t>BED_EDGE-3008</t>
  </si>
  <si>
    <t>BED_EDGE-3007</t>
  </si>
  <si>
    <t>BED_EDGE-3006</t>
  </si>
  <si>
    <t>BED_EDGE-3005</t>
  </si>
  <si>
    <t>BED_EDGE-3004</t>
  </si>
  <si>
    <t>BED_EDGE-3003</t>
  </si>
  <si>
    <t>BED_EDGE-3002</t>
  </si>
  <si>
    <t>BED_EDGE-3001</t>
  </si>
  <si>
    <t>BED_EDGE-3000</t>
  </si>
  <si>
    <t>BED_EDGE-300</t>
  </si>
  <si>
    <t>BED_EDGE-30</t>
  </si>
  <si>
    <t>BED_EDGE-3</t>
  </si>
  <si>
    <t>BED_EDGE-2999</t>
  </si>
  <si>
    <t>BED_EDGE-2998</t>
  </si>
  <si>
    <t>BED_EDGE-2997</t>
  </si>
  <si>
    <t>BED_EDGE-2996</t>
  </si>
  <si>
    <t>BED_EDGE-2995</t>
  </si>
  <si>
    <t>BED_EDGE-2994</t>
  </si>
  <si>
    <t>BED_EDGE-2993</t>
  </si>
  <si>
    <t>BED_EDGE-2992</t>
  </si>
  <si>
    <t>BED_EDGE-2991</t>
  </si>
  <si>
    <t>BED_EDGE-2990</t>
  </si>
  <si>
    <t>BED_EDGE-299</t>
  </si>
  <si>
    <t>BED_EDGE-2989</t>
  </si>
  <si>
    <t>BED_EDGE-2988</t>
  </si>
  <si>
    <t>BED_EDGE-2987</t>
  </si>
  <si>
    <t>BED_EDGE-2986</t>
  </si>
  <si>
    <t>BED_EDGE-2985</t>
  </si>
  <si>
    <t>BED_EDGE-2984</t>
  </si>
  <si>
    <t>BED_EDGE-2983</t>
  </si>
  <si>
    <t>BED_EDGE-2982</t>
  </si>
  <si>
    <t>BED_EDGE-2981</t>
  </si>
  <si>
    <t>BED_EDGE-2980</t>
  </si>
  <si>
    <t>BED_EDGE-298</t>
  </si>
  <si>
    <t>BED_EDGE-2979</t>
  </si>
  <si>
    <t>BED_EDGE-2978</t>
  </si>
  <si>
    <t>BED_EDGE-2977</t>
  </si>
  <si>
    <t>BED_EDGE-2976</t>
  </si>
  <si>
    <t>BED_EDGE-2975</t>
  </si>
  <si>
    <t>BED_EDGE-2974</t>
  </si>
  <si>
    <t>BED_EDGE-2973</t>
  </si>
  <si>
    <t>BED_EDGE-2972</t>
  </si>
  <si>
    <t>BED_EDGE-2971</t>
  </si>
  <si>
    <t>BED_EDGE-2970</t>
  </si>
  <si>
    <t>BED_EDGE-297</t>
  </si>
  <si>
    <t>BED_EDGE-2969</t>
  </si>
  <si>
    <t>BED_EDGE-2968</t>
  </si>
  <si>
    <t>BED_EDGE-2967</t>
  </si>
  <si>
    <t>BED_EDGE-2966</t>
  </si>
  <si>
    <t>BED_EDGE-2965</t>
  </si>
  <si>
    <t>BED_EDGE-2964</t>
  </si>
  <si>
    <t>BED_EDGE-2963</t>
  </si>
  <si>
    <t>BED_EDGE-2962</t>
  </si>
  <si>
    <t>BED_EDGE-2961</t>
  </si>
  <si>
    <t>BED_EDGE-2960</t>
  </si>
  <si>
    <t>BED_EDGE-296</t>
  </si>
  <si>
    <t>BED_EDGE-2959</t>
  </si>
  <si>
    <t>BED_EDGE-2958</t>
  </si>
  <si>
    <t>BED_EDGE-2957</t>
  </si>
  <si>
    <t>BED_EDGE-2956</t>
  </si>
  <si>
    <t>BED_EDGE-2955</t>
  </si>
  <si>
    <t>BED_EDGE-2954</t>
  </si>
  <si>
    <t>BED_EDGE-2953</t>
  </si>
  <si>
    <t>BED_EDGE-2952</t>
  </si>
  <si>
    <t>BED_EDGE-2951</t>
  </si>
  <si>
    <t>BED_EDGE-2950</t>
  </si>
  <si>
    <t>BED_EDGE-295</t>
  </si>
  <si>
    <t>BED_EDGE-2949</t>
  </si>
  <si>
    <t>BED_EDGE-2948</t>
  </si>
  <si>
    <t>BED_EDGE-2947</t>
  </si>
  <si>
    <t>BED_EDGE-2946</t>
  </si>
  <si>
    <t>BED_EDGE-2945</t>
  </si>
  <si>
    <t>BED_EDGE-2944</t>
  </si>
  <si>
    <t>BED_EDGE-2943</t>
  </si>
  <si>
    <t>BED_EDGE-2942</t>
  </si>
  <si>
    <t>BED_EDGE-2941</t>
  </si>
  <si>
    <t>BED_EDGE-2940</t>
  </si>
  <si>
    <t>BED_EDGE-294</t>
  </si>
  <si>
    <t>BED_EDGE-2939</t>
  </si>
  <si>
    <t>BED_EDGE-2938</t>
  </si>
  <si>
    <t>BED_EDGE-2937</t>
  </si>
  <si>
    <t>BED_EDGE-2936</t>
  </si>
  <si>
    <t>BED_EDGE-2935</t>
  </si>
  <si>
    <t>BED_EDGE-2934</t>
  </si>
  <si>
    <t>BED_EDGE-2933</t>
  </si>
  <si>
    <t>BED_EDGE-2932</t>
  </si>
  <si>
    <t>BED_EDGE-2931</t>
  </si>
  <si>
    <t>BED_EDGE-2930</t>
  </si>
  <si>
    <t>BED_EDGE-293</t>
  </si>
  <si>
    <t>BED_EDGE-2929</t>
  </si>
  <si>
    <t>BED_EDGE-2928</t>
  </si>
  <si>
    <t>BED_EDGE-2927</t>
  </si>
  <si>
    <t>BED_EDGE-2926</t>
  </si>
  <si>
    <t>BED_EDGE-2925</t>
  </si>
  <si>
    <t>BED_EDGE-2924</t>
  </si>
  <si>
    <t>BED_EDGE-2923</t>
  </si>
  <si>
    <t>BED_EDGE-2922</t>
  </si>
  <si>
    <t>BED_EDGE-2921</t>
  </si>
  <si>
    <t>BED_EDGE-2920</t>
  </si>
  <si>
    <t>BED_EDGE-292</t>
  </si>
  <si>
    <t>BED_EDGE-2919</t>
  </si>
  <si>
    <t>BED_EDGE-2918</t>
  </si>
  <si>
    <t>BED_EDGE-2917</t>
  </si>
  <si>
    <t>BED_EDGE-2916</t>
  </si>
  <si>
    <t>BED_EDGE-2915</t>
  </si>
  <si>
    <t>BED_EDGE-2914</t>
  </si>
  <si>
    <t>BED_EDGE-2913</t>
  </si>
  <si>
    <t>BED_EDGE-2912</t>
  </si>
  <si>
    <t>BED_EDGE-2911</t>
  </si>
  <si>
    <t>BED_EDGE-2910</t>
  </si>
  <si>
    <t>BED_EDGE-291</t>
  </si>
  <si>
    <t>BED_EDGE-2909</t>
  </si>
  <si>
    <t>BED_EDGE-2908</t>
  </si>
  <si>
    <t>BED_EDGE-2907</t>
  </si>
  <si>
    <t>BED_EDGE-2906</t>
  </si>
  <si>
    <t>BED_EDGE-2905</t>
  </si>
  <si>
    <t>BED_EDGE-2904</t>
  </si>
  <si>
    <t>BED_EDGE-2903</t>
  </si>
  <si>
    <t>BED_EDGE-2902</t>
  </si>
  <si>
    <t>BED_EDGE-2901</t>
  </si>
  <si>
    <t>BED_EDGE-2900</t>
  </si>
  <si>
    <t>BED_EDGE-290</t>
  </si>
  <si>
    <t>BED_EDGE-29</t>
  </si>
  <si>
    <t>BED_EDGE-2899</t>
  </si>
  <si>
    <t>BED_EDGE-2898</t>
  </si>
  <si>
    <t>BED_EDGE-2897</t>
  </si>
  <si>
    <t>BED_EDGE-2896</t>
  </si>
  <si>
    <t>BED_EDGE-2895</t>
  </si>
  <si>
    <t>BED_EDGE-2894</t>
  </si>
  <si>
    <t>BED_EDGE-2893</t>
  </si>
  <si>
    <t>BED_EDGE-2892</t>
  </si>
  <si>
    <t>BED_EDGE-2891</t>
  </si>
  <si>
    <t>BED_EDGE-2890</t>
  </si>
  <si>
    <t>BED_EDGE-289</t>
  </si>
  <si>
    <t>BED_EDGE-2889</t>
  </si>
  <si>
    <t>BED_EDGE-2888</t>
  </si>
  <si>
    <t>BED_EDGE-2887</t>
  </si>
  <si>
    <t>BED_EDGE-2886</t>
  </si>
  <si>
    <t>BED_EDGE-2885</t>
  </si>
  <si>
    <t>BED_EDGE-2884</t>
  </si>
  <si>
    <t>BED_EDGE-2883</t>
  </si>
  <si>
    <t>BED_EDGE-2882</t>
  </si>
  <si>
    <t>BED_EDGE-2881</t>
  </si>
  <si>
    <t>BED_EDGE-2880</t>
  </si>
  <si>
    <t>BED_EDGE-288</t>
  </si>
  <si>
    <t>BED_EDGE-2879</t>
  </si>
  <si>
    <t>BED_EDGE-2878</t>
  </si>
  <si>
    <t>BED_EDGE-2877</t>
  </si>
  <si>
    <t>BED_EDGE-2876</t>
  </si>
  <si>
    <t>BED_EDGE-2875</t>
  </si>
  <si>
    <t>BED_EDGE-2874</t>
  </si>
  <si>
    <t>BED_EDGE-2873</t>
  </si>
  <si>
    <t>BED_EDGE-2872</t>
  </si>
  <si>
    <t>BED_EDGE-2871</t>
  </si>
  <si>
    <t>BED_EDGE-2870</t>
  </si>
  <si>
    <t>BED_EDGE-287</t>
  </si>
  <si>
    <t>BED_EDGE-2869</t>
  </si>
  <si>
    <t>BED_EDGE-2868</t>
  </si>
  <si>
    <t>BED_EDGE-2867</t>
  </si>
  <si>
    <t>BED_EDGE-2866</t>
  </si>
  <si>
    <t>BED_EDGE-2865</t>
  </si>
  <si>
    <t>BED_EDGE-2864</t>
  </si>
  <si>
    <t>BED_EDGE-2863</t>
  </si>
  <si>
    <t>BED_EDGE-2862</t>
  </si>
  <si>
    <t>BED_EDGE-2861</t>
  </si>
  <si>
    <t>BED_EDGE-2860</t>
  </si>
  <si>
    <t>BED_EDGE-286</t>
  </si>
  <si>
    <t>BED_EDGE-2859</t>
  </si>
  <si>
    <t>BED_EDGE-2858</t>
  </si>
  <si>
    <t>BED_EDGE-2857</t>
  </si>
  <si>
    <t>BED_EDGE-2856</t>
  </si>
  <si>
    <t>BED_EDGE-2855</t>
  </si>
  <si>
    <t>BED_EDGE-2854</t>
  </si>
  <si>
    <t>BED_EDGE-2853</t>
  </si>
  <si>
    <t>BED_EDGE-2852</t>
  </si>
  <si>
    <t>BED_EDGE-2851</t>
  </si>
  <si>
    <t>BED_EDGE-2850</t>
  </si>
  <si>
    <t>BED_EDGE-285</t>
  </si>
  <si>
    <t>BED_EDGE-2849</t>
  </si>
  <si>
    <t>BED_EDGE-2848</t>
  </si>
  <si>
    <t>BED_EDGE-2847</t>
  </si>
  <si>
    <t>BED_EDGE-2846</t>
  </si>
  <si>
    <t>BED_EDGE-2845</t>
  </si>
  <si>
    <t>BED_EDGE-2844</t>
  </si>
  <si>
    <t>BED_EDGE-2843</t>
  </si>
  <si>
    <t>BED_EDGE-2842</t>
  </si>
  <si>
    <t>BED_EDGE-2841</t>
  </si>
  <si>
    <t>BED_EDGE-2840</t>
  </si>
  <si>
    <t>BED_EDGE-284</t>
  </si>
  <si>
    <t>BED_EDGE-2839</t>
  </si>
  <si>
    <t>BED_EDGE-2838</t>
  </si>
  <si>
    <t>BED_EDGE-2837</t>
  </si>
  <si>
    <t>BED_EDGE-2836</t>
  </si>
  <si>
    <t>BED_EDGE-2835</t>
  </si>
  <si>
    <t>BED_EDGE-2834</t>
  </si>
  <si>
    <t>BED_EDGE-2833</t>
  </si>
  <si>
    <t>BED_EDGE-2832</t>
  </si>
  <si>
    <t>BED_EDGE-2831</t>
  </si>
  <si>
    <t>BED_EDGE-2830</t>
  </si>
  <si>
    <t>BED_EDGE-283</t>
  </si>
  <si>
    <t>BED_EDGE-2829</t>
  </si>
  <si>
    <t>BED_EDGE-2828</t>
  </si>
  <si>
    <t>BED_EDGE-2827</t>
  </si>
  <si>
    <t>BED_EDGE-2826</t>
  </si>
  <si>
    <t>BED_EDGE-2825</t>
  </si>
  <si>
    <t>BED_EDGE-2824</t>
  </si>
  <si>
    <t>BED_EDGE-2823</t>
  </si>
  <si>
    <t>BED_EDGE-2822</t>
  </si>
  <si>
    <t>BED_EDGE-2821</t>
  </si>
  <si>
    <t>BED_EDGE-2820</t>
  </si>
  <si>
    <t>BED_EDGE-282</t>
  </si>
  <si>
    <t>BED_EDGE-2819</t>
  </si>
  <si>
    <t>BED_EDGE-2818</t>
  </si>
  <si>
    <t>BED_EDGE-2817</t>
  </si>
  <si>
    <t>BED_EDGE-2816</t>
  </si>
  <si>
    <t>BED_EDGE-2815</t>
  </si>
  <si>
    <t>BED_EDGE-2814</t>
  </si>
  <si>
    <t>BED_EDGE-2813</t>
  </si>
  <si>
    <t>BED_EDGE-2812</t>
  </si>
  <si>
    <t>BED_EDGE-2811</t>
  </si>
  <si>
    <t>BED_EDGE-2810</t>
  </si>
  <si>
    <t>BED_EDGE-281</t>
  </si>
  <si>
    <t>BED_EDGE-2809</t>
  </si>
  <si>
    <t>BED_EDGE-2808</t>
  </si>
  <si>
    <t>BED_EDGE-2807</t>
  </si>
  <si>
    <t>BED_EDGE-2806</t>
  </si>
  <si>
    <t>BED_EDGE-2805</t>
  </si>
  <si>
    <t>BED_EDGE-2804</t>
  </si>
  <si>
    <t>BED_EDGE-2803</t>
  </si>
  <si>
    <t>BED_EDGE-2802</t>
  </si>
  <si>
    <t>BED_EDGE-2801</t>
  </si>
  <si>
    <t>BED_EDGE-2800</t>
  </si>
  <si>
    <t>BED_EDGE-280</t>
  </si>
  <si>
    <t>BED_EDGE-28</t>
  </si>
  <si>
    <t>BED_EDGE-2799</t>
  </si>
  <si>
    <t>BED_EDGE-2798</t>
  </si>
  <si>
    <t>BED_EDGE-2797</t>
  </si>
  <si>
    <t>BED_EDGE-2796</t>
  </si>
  <si>
    <t>BED_EDGE-2795</t>
  </si>
  <si>
    <t>BED_EDGE-2794</t>
  </si>
  <si>
    <t>BED_EDGE-2793</t>
  </si>
  <si>
    <t>BED_EDGE-2792</t>
  </si>
  <si>
    <t>BED_EDGE-2791</t>
  </si>
  <si>
    <t>BED_EDGE-2790</t>
  </si>
  <si>
    <t>BED_EDGE-279</t>
  </si>
  <si>
    <t>BED_EDGE-2789</t>
  </si>
  <si>
    <t>BED_EDGE-2788</t>
  </si>
  <si>
    <t>BED_EDGE-2787</t>
  </si>
  <si>
    <t>BED_EDGE-2786</t>
  </si>
  <si>
    <t>BED_EDGE-2785</t>
  </si>
  <si>
    <t>BED_EDGE-2784</t>
  </si>
  <si>
    <t>BED_EDGE-2783</t>
  </si>
  <si>
    <t>BED_EDGE-2782</t>
  </si>
  <si>
    <t>BED_EDGE-2781</t>
  </si>
  <si>
    <t>BED_EDGE-2780</t>
  </si>
  <si>
    <t>BED_EDGE-278</t>
  </si>
  <si>
    <t>BED_EDGE-2779</t>
  </si>
  <si>
    <t>BED_EDGE-2778</t>
  </si>
  <si>
    <t>BED_EDGE-2777</t>
  </si>
  <si>
    <t>BED_EDGE-2776</t>
  </si>
  <si>
    <t>BED_EDGE-2775</t>
  </si>
  <si>
    <t>BED_EDGE-2774</t>
  </si>
  <si>
    <t>BED_EDGE-2773</t>
  </si>
  <si>
    <t>BED_EDGE-2772</t>
  </si>
  <si>
    <t>BED_EDGE-2771</t>
  </si>
  <si>
    <t>BED_EDGE-2770</t>
  </si>
  <si>
    <t>BED_EDGE-277</t>
  </si>
  <si>
    <t>BED_EDGE-2769</t>
  </si>
  <si>
    <t>BED_EDGE-2768</t>
  </si>
  <si>
    <t>BED_EDGE-2767</t>
  </si>
  <si>
    <t>BED_EDGE-2766</t>
  </si>
  <si>
    <t>BED_EDGE-2765</t>
  </si>
  <si>
    <t>BED_EDGE-2764</t>
  </si>
  <si>
    <t>BED_EDGE-2763</t>
  </si>
  <si>
    <t>BED_EDGE-2762</t>
  </si>
  <si>
    <t>BED_EDGE-2761</t>
  </si>
  <si>
    <t>BED_EDGE-2760</t>
  </si>
  <si>
    <t>BED_EDGE-276</t>
  </si>
  <si>
    <t>BED_EDGE-2759</t>
  </si>
  <si>
    <t>BED_EDGE-2758</t>
  </si>
  <si>
    <t>BED_EDGE-2757</t>
  </si>
  <si>
    <t>BED_EDGE-2756</t>
  </si>
  <si>
    <t>BED_EDGE-2755</t>
  </si>
  <si>
    <t>BED_EDGE-2754</t>
  </si>
  <si>
    <t>BED_EDGE-2753</t>
  </si>
  <si>
    <t>BED_EDGE-2752</t>
  </si>
  <si>
    <t>BED_EDGE-2751</t>
  </si>
  <si>
    <t>BED_EDGE-2750</t>
  </si>
  <si>
    <t>BED_EDGE-275</t>
  </si>
  <si>
    <t>BED_EDGE-2749</t>
  </si>
  <si>
    <t>BED_EDGE-2748</t>
  </si>
  <si>
    <t>BED_EDGE-2747</t>
  </si>
  <si>
    <t>BED_EDGE-2746</t>
  </si>
  <si>
    <t>BED_EDGE-2745</t>
  </si>
  <si>
    <t>BED_EDGE-2744</t>
  </si>
  <si>
    <t>BED_EDGE-2743</t>
  </si>
  <si>
    <t>BED_EDGE-2742</t>
  </si>
  <si>
    <t>BED_EDGE-2741</t>
  </si>
  <si>
    <t>BED_EDGE-2740</t>
  </si>
  <si>
    <t>BED_EDGE-274</t>
  </si>
  <si>
    <t>BED_EDGE-2739</t>
  </si>
  <si>
    <t>BED_EDGE-2738</t>
  </si>
  <si>
    <t>BED_EDGE-2737</t>
  </si>
  <si>
    <t>BED_EDGE-2736</t>
  </si>
  <si>
    <t>BED_EDGE-2735</t>
  </si>
  <si>
    <t>BED_EDGE-2734</t>
  </si>
  <si>
    <t>BED_EDGE-2733</t>
  </si>
  <si>
    <t>BED_EDGE-2732</t>
  </si>
  <si>
    <t>BED_EDGE-2731</t>
  </si>
  <si>
    <t>BED_EDGE-2730</t>
  </si>
  <si>
    <t>BED_EDGE-273</t>
  </si>
  <si>
    <t>BED_EDGE-2729</t>
  </si>
  <si>
    <t>BED_EDGE-2728</t>
  </si>
  <si>
    <t>BED_EDGE-2727</t>
  </si>
  <si>
    <t>BED_EDGE-2726</t>
  </si>
  <si>
    <t>BED_EDGE-2725</t>
  </si>
  <si>
    <t>BED_EDGE-2724</t>
  </si>
  <si>
    <t>BED_EDGE-2723</t>
  </si>
  <si>
    <t>BED_EDGE-2722</t>
  </si>
  <si>
    <t>BED_EDGE-2721</t>
  </si>
  <si>
    <t>BED_EDGE-2720</t>
  </si>
  <si>
    <t>BED_EDGE-272</t>
  </si>
  <si>
    <t>BED_EDGE-2719</t>
  </si>
  <si>
    <t>BED_EDGE-2718</t>
  </si>
  <si>
    <t>BED_EDGE-2717</t>
  </si>
  <si>
    <t>BED_EDGE-2716</t>
  </si>
  <si>
    <t>BED_EDGE-2715</t>
  </si>
  <si>
    <t>BED_EDGE-2714</t>
  </si>
  <si>
    <t>BED_EDGE-2713</t>
  </si>
  <si>
    <t>BED_EDGE-2712</t>
  </si>
  <si>
    <t>BED_EDGE-2711</t>
  </si>
  <si>
    <t>BED_EDGE-2710</t>
  </si>
  <si>
    <t>BED_EDGE-271</t>
  </si>
  <si>
    <t>BED_EDGE-2709</t>
  </si>
  <si>
    <t>BED_EDGE-2708</t>
  </si>
  <si>
    <t>BED_EDGE-2707</t>
  </si>
  <si>
    <t>BED_EDGE-2706</t>
  </si>
  <si>
    <t>BED_EDGE-2705</t>
  </si>
  <si>
    <t>BED_EDGE-2704</t>
  </si>
  <si>
    <t>BED_EDGE-2703</t>
  </si>
  <si>
    <t>BED_EDGE-2702</t>
  </si>
  <si>
    <t>BED_EDGE-2701</t>
  </si>
  <si>
    <t>BED_EDGE-2700</t>
  </si>
  <si>
    <t>BED_EDGE-270</t>
  </si>
  <si>
    <t>BED_EDGE-27</t>
  </si>
  <si>
    <t>BED_EDGE-2699</t>
  </si>
  <si>
    <t>BED_EDGE-2698</t>
  </si>
  <si>
    <t>BED_EDGE-2697</t>
  </si>
  <si>
    <t>BED_EDGE-2696</t>
  </si>
  <si>
    <t>BED_EDGE-2695</t>
  </si>
  <si>
    <t>BED_EDGE-2694</t>
  </si>
  <si>
    <t>BED_EDGE-2693</t>
  </si>
  <si>
    <t>BED_EDGE-2692</t>
  </si>
  <si>
    <t>BED_EDGE-2691</t>
  </si>
  <si>
    <t>BED_EDGE-2690</t>
  </si>
  <si>
    <t>BED_EDGE-269</t>
  </si>
  <si>
    <t>BED_EDGE-2689</t>
  </si>
  <si>
    <t>BED_EDGE-2688</t>
  </si>
  <si>
    <t>BED_EDGE-2687</t>
  </si>
  <si>
    <t>BED_EDGE-2686</t>
  </si>
  <si>
    <t>BED_EDGE-2685</t>
  </si>
  <si>
    <t>BED_EDGE-2684</t>
  </si>
  <si>
    <t>BED_EDGE-2683</t>
  </si>
  <si>
    <t>BED_EDGE-2682</t>
  </si>
  <si>
    <t>BED_EDGE-2681</t>
  </si>
  <si>
    <t>BED_EDGE-2680</t>
  </si>
  <si>
    <t>BED_EDGE-268</t>
  </si>
  <si>
    <t>BED_EDGE-2679</t>
  </si>
  <si>
    <t>BED_EDGE-2678</t>
  </si>
  <si>
    <t>BED_EDGE-2677</t>
  </si>
  <si>
    <t>BED_EDGE-2676</t>
  </si>
  <si>
    <t>BED_EDGE-2675</t>
  </si>
  <si>
    <t>BED_EDGE-2674</t>
  </si>
  <si>
    <t>BED_EDGE-2673</t>
  </si>
  <si>
    <t>BED_EDGE-2672</t>
  </si>
  <si>
    <t>BED_EDGE-2671</t>
  </si>
  <si>
    <t>BED_EDGE-2670</t>
  </si>
  <si>
    <t>BED_EDGE-267</t>
  </si>
  <si>
    <t>BED_EDGE-2669</t>
  </si>
  <si>
    <t>BED_EDGE-2668</t>
  </si>
  <si>
    <t>BED_EDGE-2667</t>
  </si>
  <si>
    <t>BED_EDGE-2666</t>
  </si>
  <si>
    <t>BED_EDGE-2665</t>
  </si>
  <si>
    <t>BED_EDGE-2664</t>
  </si>
  <si>
    <t>BED_EDGE-2663</t>
  </si>
  <si>
    <t>BED_EDGE-2662</t>
  </si>
  <si>
    <t>BED_EDGE-2661</t>
  </si>
  <si>
    <t>BED_EDGE-2660</t>
  </si>
  <si>
    <t>BED_EDGE-266</t>
  </si>
  <si>
    <t>BED_EDGE-2659</t>
  </si>
  <si>
    <t>BED_EDGE-2658</t>
  </si>
  <si>
    <t>BED_EDGE-2657</t>
  </si>
  <si>
    <t>BED_EDGE-2656</t>
  </si>
  <si>
    <t>BED_EDGE-2655</t>
  </si>
  <si>
    <t>BED_EDGE-2654</t>
  </si>
  <si>
    <t>BED_EDGE-2653</t>
  </si>
  <si>
    <t>BED_EDGE-2652</t>
  </si>
  <si>
    <t>BED_EDGE-2651</t>
  </si>
  <si>
    <t>BED_EDGE-2650</t>
  </si>
  <si>
    <t>BED_EDGE-265</t>
  </si>
  <si>
    <t>BED_EDGE-2649</t>
  </si>
  <si>
    <t>BED_EDGE-2648</t>
  </si>
  <si>
    <t>BED_EDGE-2647</t>
  </si>
  <si>
    <t>BED_EDGE-2646</t>
  </si>
  <si>
    <t>BED_EDGE-2645</t>
  </si>
  <si>
    <t>BED_EDGE-2644</t>
  </si>
  <si>
    <t>BED_EDGE-2643</t>
  </si>
  <si>
    <t>BED_EDGE-2642</t>
  </si>
  <si>
    <t>BED_EDGE-2641</t>
  </si>
  <si>
    <t>BED_EDGE-2640</t>
  </si>
  <si>
    <t>BED_EDGE-264</t>
  </si>
  <si>
    <t>BED_EDGE-2639</t>
  </si>
  <si>
    <t>BED_EDGE-2638</t>
  </si>
  <si>
    <t>BED_EDGE-2637</t>
  </si>
  <si>
    <t>BED_EDGE-2636</t>
  </si>
  <si>
    <t>BED_EDGE-2635</t>
  </si>
  <si>
    <t>BED_EDGE-2634</t>
  </si>
  <si>
    <t>BED_EDGE-2633</t>
  </si>
  <si>
    <t>BED_EDGE-2632</t>
  </si>
  <si>
    <t>BED_EDGE-2631</t>
  </si>
  <si>
    <t>BED_EDGE-2630</t>
  </si>
  <si>
    <t>BED_EDGE-263</t>
  </si>
  <si>
    <t>BED_EDGE-2629</t>
  </si>
  <si>
    <t>BED_EDGE-2628</t>
  </si>
  <si>
    <t>BED_EDGE-2627</t>
  </si>
  <si>
    <t>BED_EDGE-2626</t>
  </si>
  <si>
    <t>BED_EDGE-2625</t>
  </si>
  <si>
    <t>BED_EDGE-2624</t>
  </si>
  <si>
    <t>BED_EDGE-2623</t>
  </si>
  <si>
    <t>BED_EDGE-2622</t>
  </si>
  <si>
    <t>BED_EDGE-2621</t>
  </si>
  <si>
    <t>BED_EDGE-2620</t>
  </si>
  <si>
    <t>BED_EDGE-262</t>
  </si>
  <si>
    <t>BED_EDGE-2619</t>
  </si>
  <si>
    <t>BED_EDGE-2618</t>
  </si>
  <si>
    <t>BED_EDGE-2617</t>
  </si>
  <si>
    <t>BED_EDGE-2616</t>
  </si>
  <si>
    <t>BED_EDGE-2615</t>
  </si>
  <si>
    <t>BED_EDGE-2614</t>
  </si>
  <si>
    <t>BED_EDGE-2613</t>
  </si>
  <si>
    <t>BED_EDGE-2612</t>
  </si>
  <si>
    <t>BED_EDGE-2611</t>
  </si>
  <si>
    <t>BED_EDGE-2610</t>
  </si>
  <si>
    <t>BED_EDGE-261</t>
  </si>
  <si>
    <t>BED_EDGE-2609</t>
  </si>
  <si>
    <t>BED_EDGE-2608</t>
  </si>
  <si>
    <t>BED_EDGE-2607</t>
  </si>
  <si>
    <t>BED_EDGE-2606</t>
  </si>
  <si>
    <t>BED_EDGE-2605</t>
  </si>
  <si>
    <t>BED_EDGE-2604</t>
  </si>
  <si>
    <t>BED_EDGE-2603</t>
  </si>
  <si>
    <t>BED_EDGE-2602</t>
  </si>
  <si>
    <t>BED_EDGE-2601</t>
  </si>
  <si>
    <t>BED_EDGE-2600</t>
  </si>
  <si>
    <t>BED_EDGE-260</t>
  </si>
  <si>
    <t>BED_EDGE-26</t>
  </si>
  <si>
    <t>BED_EDGE-2599</t>
  </si>
  <si>
    <t>BED_EDGE-2598</t>
  </si>
  <si>
    <t>BED_EDGE-2597</t>
  </si>
  <si>
    <t>BED_EDGE-2596</t>
  </si>
  <si>
    <t>BED_EDGE-2595</t>
  </si>
  <si>
    <t>BED_EDGE-2594</t>
  </si>
  <si>
    <t>BED_EDGE-2593</t>
  </si>
  <si>
    <t>BED_EDGE-2592</t>
  </si>
  <si>
    <t>BED_EDGE-2591</t>
  </si>
  <si>
    <t>BED_EDGE-2590</t>
  </si>
  <si>
    <t>BED_EDGE-259</t>
  </si>
  <si>
    <t>BED_EDGE-2589</t>
  </si>
  <si>
    <t>BED_EDGE-2588</t>
  </si>
  <si>
    <t>BED_EDGE-2587</t>
  </si>
  <si>
    <t>BED_EDGE-2586</t>
  </si>
  <si>
    <t>BED_EDGE-2585</t>
  </si>
  <si>
    <t>BED_EDGE-2584</t>
  </si>
  <si>
    <t>BED_EDGE-2583</t>
  </si>
  <si>
    <t>BED_EDGE-2582</t>
  </si>
  <si>
    <t>BED_EDGE-2581</t>
  </si>
  <si>
    <t>BED_EDGE-2580</t>
  </si>
  <si>
    <t>BED_EDGE-258</t>
  </si>
  <si>
    <t>BED_EDGE-2579</t>
  </si>
  <si>
    <t>BED_EDGE-2578</t>
  </si>
  <si>
    <t>BED_EDGE-2577</t>
  </si>
  <si>
    <t>BED_EDGE-2576</t>
  </si>
  <si>
    <t>BED_EDGE-2575</t>
  </si>
  <si>
    <t>BED_EDGE-2574</t>
  </si>
  <si>
    <t>BED_EDGE-2573</t>
  </si>
  <si>
    <t>BED_EDGE-2572</t>
  </si>
  <si>
    <t>BED_EDGE-2571</t>
  </si>
  <si>
    <t>BED_EDGE-2570</t>
  </si>
  <si>
    <t>BED_EDGE-257</t>
  </si>
  <si>
    <t>BED_EDGE-2569</t>
  </si>
  <si>
    <t>BED_EDGE-2568</t>
  </si>
  <si>
    <t>BED_EDGE-2567</t>
  </si>
  <si>
    <t>BED_EDGE-2566</t>
  </si>
  <si>
    <t>BED_EDGE-2565</t>
  </si>
  <si>
    <t>BED_EDGE-2564</t>
  </si>
  <si>
    <t>BED_EDGE-2563</t>
  </si>
  <si>
    <t>BED_EDGE-2562</t>
  </si>
  <si>
    <t>BED_EDGE-2561</t>
  </si>
  <si>
    <t>BED_EDGE-2560</t>
  </si>
  <si>
    <t>BED_EDGE-256</t>
  </si>
  <si>
    <t>BED_EDGE-2559</t>
  </si>
  <si>
    <t>BED_EDGE-2558</t>
  </si>
  <si>
    <t>BED_EDGE-2557</t>
  </si>
  <si>
    <t>BED_EDGE-2556</t>
  </si>
  <si>
    <t>BED_EDGE-2555</t>
  </si>
  <si>
    <t>BED_EDGE-2554</t>
  </si>
  <si>
    <t>BED_EDGE-2553</t>
  </si>
  <si>
    <t>BED_EDGE-2552</t>
  </si>
  <si>
    <t>BED_EDGE-2551</t>
  </si>
  <si>
    <t>BED_EDGE-2550</t>
  </si>
  <si>
    <t>BED_EDGE-255</t>
  </si>
  <si>
    <t>BED_EDGE-2549</t>
  </si>
  <si>
    <t>BED_EDGE-2548</t>
  </si>
  <si>
    <t>BED_EDGE-2547</t>
  </si>
  <si>
    <t>BED_EDGE-2546</t>
  </si>
  <si>
    <t>BED_EDGE-2545</t>
  </si>
  <si>
    <t>BED_EDGE-2544</t>
  </si>
  <si>
    <t>BED_EDGE-2543</t>
  </si>
  <si>
    <t>BED_EDGE-2542</t>
  </si>
  <si>
    <t>BED_EDGE-2541</t>
  </si>
  <si>
    <t>BED_EDGE-2540</t>
  </si>
  <si>
    <t>BED_EDGE-254</t>
  </si>
  <si>
    <t>BED_EDGE-2539</t>
  </si>
  <si>
    <t>BED_EDGE-2538</t>
  </si>
  <si>
    <t>BED_EDGE-2537</t>
  </si>
  <si>
    <t>BED_EDGE-2536</t>
  </si>
  <si>
    <t>BED_EDGE-2535</t>
  </si>
  <si>
    <t>BED_EDGE-2534</t>
  </si>
  <si>
    <t>BED_EDGE-2533</t>
  </si>
  <si>
    <t>BED_EDGE-2532</t>
  </si>
  <si>
    <t>BED_EDGE-2531</t>
  </si>
  <si>
    <t>BED_EDGE-2530</t>
  </si>
  <si>
    <t>BED_EDGE-253</t>
  </si>
  <si>
    <t>BED_EDGE-2529</t>
  </si>
  <si>
    <t>BED_EDGE-2528</t>
  </si>
  <si>
    <t>BED_EDGE-2527</t>
  </si>
  <si>
    <t>BED_EDGE-2526</t>
  </si>
  <si>
    <t>BED_EDGE-2525</t>
  </si>
  <si>
    <t>BED_EDGE-2524</t>
  </si>
  <si>
    <t>BED_EDGE-2523</t>
  </si>
  <si>
    <t>BED_EDGE-2522</t>
  </si>
  <si>
    <t>BED_EDGE-2521</t>
  </si>
  <si>
    <t>BED_EDGE-2520</t>
  </si>
  <si>
    <t>BED_EDGE-252</t>
  </si>
  <si>
    <t>BED_EDGE-2519</t>
  </si>
  <si>
    <t>BED_EDGE-2518</t>
  </si>
  <si>
    <t>BED_EDGE-2517</t>
  </si>
  <si>
    <t>BED_EDGE-2516</t>
  </si>
  <si>
    <t>BED_EDGE-2515</t>
  </si>
  <si>
    <t>BED_EDGE-2514</t>
  </si>
  <si>
    <t>BED_EDGE-2513</t>
  </si>
  <si>
    <t>BED_EDGE-2512</t>
  </si>
  <si>
    <t>BED_EDGE-2511</t>
  </si>
  <si>
    <t>BED_EDGE-2510</t>
  </si>
  <si>
    <t>BED_EDGE-251</t>
  </si>
  <si>
    <t>BED_EDGE-2509</t>
  </si>
  <si>
    <t>BED_EDGE-2508</t>
  </si>
  <si>
    <t>BED_EDGE-2507</t>
  </si>
  <si>
    <t>BED_EDGE-2506</t>
  </si>
  <si>
    <t>BED_EDGE-2505</t>
  </si>
  <si>
    <t>BED_EDGE-2504</t>
  </si>
  <si>
    <t>BED_EDGE-2503</t>
  </si>
  <si>
    <t>BED_EDGE-2502</t>
  </si>
  <si>
    <t>BED_EDGE-2501</t>
  </si>
  <si>
    <t>BED_EDGE-2500</t>
  </si>
  <si>
    <t>BED_EDGE-250</t>
  </si>
  <si>
    <t>BED_EDGE-25</t>
  </si>
  <si>
    <t>BED_EDGE-2499</t>
  </si>
  <si>
    <t>BED_EDGE-2498</t>
  </si>
  <si>
    <t>BED_EDGE-2497</t>
  </si>
  <si>
    <t>BED_EDGE-2496</t>
  </si>
  <si>
    <t>BED_EDGE-2495</t>
  </si>
  <si>
    <t>BED_EDGE-2494</t>
  </si>
  <si>
    <t>BED_EDGE-2493</t>
  </si>
  <si>
    <t>BED_EDGE-2492</t>
  </si>
  <si>
    <t>BED_EDGE-2491</t>
  </si>
  <si>
    <t>BED_EDGE-2490</t>
  </si>
  <si>
    <t>BED_EDGE-249</t>
  </si>
  <si>
    <t>BED_EDGE-2489</t>
  </si>
  <si>
    <t>BED_EDGE-2488</t>
  </si>
  <si>
    <t>BED_EDGE-2487</t>
  </si>
  <si>
    <t>BED_EDGE-2486</t>
  </si>
  <si>
    <t>BED_EDGE-2485</t>
  </si>
  <si>
    <t>BED_EDGE-2484</t>
  </si>
  <si>
    <t>BED_EDGE-2483</t>
  </si>
  <si>
    <t>BED_EDGE-2482</t>
  </si>
  <si>
    <t>BED_EDGE-2481</t>
  </si>
  <si>
    <t>BED_EDGE-2480</t>
  </si>
  <si>
    <t>BED_EDGE-248</t>
  </si>
  <si>
    <t>BED_EDGE-2479</t>
  </si>
  <si>
    <t>BED_EDGE-2478</t>
  </si>
  <si>
    <t>BED_EDGE-2477</t>
  </si>
  <si>
    <t>BED_EDGE-2476</t>
  </si>
  <si>
    <t>BED_EDGE-2475</t>
  </si>
  <si>
    <t>BED_EDGE-2474</t>
  </si>
  <si>
    <t>BED_EDGE-2473</t>
  </si>
  <si>
    <t>BED_EDGE-2472</t>
  </si>
  <si>
    <t>BED_EDGE-2471</t>
  </si>
  <si>
    <t>BED_EDGE-2470</t>
  </si>
  <si>
    <t>BED_EDGE-247</t>
  </si>
  <si>
    <t>BED_EDGE-2469</t>
  </si>
  <si>
    <t>BED_EDGE-2468</t>
  </si>
  <si>
    <t>BED_EDGE-2467</t>
  </si>
  <si>
    <t>BED_EDGE-2466</t>
  </si>
  <si>
    <t>BED_EDGE-2465</t>
  </si>
  <si>
    <t>BED_EDGE-2464</t>
  </si>
  <si>
    <t>BED_EDGE-2463</t>
  </si>
  <si>
    <t>BED_EDGE-2462</t>
  </si>
  <si>
    <t>BED_EDGE-2461</t>
  </si>
  <si>
    <t>BED_EDGE-2460</t>
  </si>
  <si>
    <t>BED_EDGE-246</t>
  </si>
  <si>
    <t>BED_EDGE-2459</t>
  </si>
  <si>
    <t>BED_EDGE-2458</t>
  </si>
  <si>
    <t>BED_EDGE-2457</t>
  </si>
  <si>
    <t>BED_EDGE-2456</t>
  </si>
  <si>
    <t>BED_EDGE-2455</t>
  </si>
  <si>
    <t>BED_EDGE-2454</t>
  </si>
  <si>
    <t>BED_EDGE-2453</t>
  </si>
  <si>
    <t>BED_EDGE-2452</t>
  </si>
  <si>
    <t>BED_EDGE-2451</t>
  </si>
  <si>
    <t>BED_EDGE-2450</t>
  </si>
  <si>
    <t>BED_EDGE-245</t>
  </si>
  <si>
    <t>BED_EDGE-2449</t>
  </si>
  <si>
    <t>BED_EDGE-2448</t>
  </si>
  <si>
    <t>BED_EDGE-2447</t>
  </si>
  <si>
    <t>BED_EDGE-2446</t>
  </si>
  <si>
    <t>BED_EDGE-2445</t>
  </si>
  <si>
    <t>BED_EDGE-2444</t>
  </si>
  <si>
    <t>BED_EDGE-2443</t>
  </si>
  <si>
    <t>BED_EDGE-2442</t>
  </si>
  <si>
    <t>BED_EDGE-2441</t>
  </si>
  <si>
    <t>BED_EDGE-2440</t>
  </si>
  <si>
    <t>BED_EDGE-244</t>
  </si>
  <si>
    <t>BED_EDGE-2439</t>
  </si>
  <si>
    <t>BED_EDGE-2438</t>
  </si>
  <si>
    <t>BED_EDGE-2437</t>
  </si>
  <si>
    <t>BED_EDGE-2436</t>
  </si>
  <si>
    <t>BED_EDGE-2435</t>
  </si>
  <si>
    <t>BED_EDGE-2434</t>
  </si>
  <si>
    <t>BED_EDGE-2433</t>
  </si>
  <si>
    <t>BED_EDGE-2432</t>
  </si>
  <si>
    <t>BED_EDGE-2431</t>
  </si>
  <si>
    <t>BED_EDGE-2430</t>
  </si>
  <si>
    <t>BED_EDGE-243</t>
  </si>
  <si>
    <t>BED_EDGE-2429</t>
  </si>
  <si>
    <t>BED_EDGE-2428</t>
  </si>
  <si>
    <t>BED_EDGE-2427</t>
  </si>
  <si>
    <t>BED_EDGE-2426</t>
  </si>
  <si>
    <t>BED_EDGE-2425</t>
  </si>
  <si>
    <t>BED_EDGE-2424</t>
  </si>
  <si>
    <t>BED_EDGE-2423</t>
  </si>
  <si>
    <t>BED_EDGE-2422</t>
  </si>
  <si>
    <t>BED_EDGE-2421</t>
  </si>
  <si>
    <t>BED_EDGE-2420</t>
  </si>
  <si>
    <t>BED_EDGE-242</t>
  </si>
  <si>
    <t>BED_EDGE-2419</t>
  </si>
  <si>
    <t>BED_EDGE-2418</t>
  </si>
  <si>
    <t>BED_EDGE-2417</t>
  </si>
  <si>
    <t>BED_EDGE-2416</t>
  </si>
  <si>
    <t>BED_EDGE-2415</t>
  </si>
  <si>
    <t>BED_EDGE-2414</t>
  </si>
  <si>
    <t>BED_EDGE-2413</t>
  </si>
  <si>
    <t>BED_EDGE-2412</t>
  </si>
  <si>
    <t>BED_EDGE-2411</t>
  </si>
  <si>
    <t>BED_EDGE-2410</t>
  </si>
  <si>
    <t>BED_EDGE-241</t>
  </si>
  <si>
    <t>BED_EDGE-2409</t>
  </si>
  <si>
    <t>BED_EDGE-2408</t>
  </si>
  <si>
    <t>BED_EDGE-2407</t>
  </si>
  <si>
    <t>BED_EDGE-2406</t>
  </si>
  <si>
    <t>BED_EDGE-2405</t>
  </si>
  <si>
    <t>BED_EDGE-2404</t>
  </si>
  <si>
    <t>BED_EDGE-2403</t>
  </si>
  <si>
    <t>BED_EDGE-2402</t>
  </si>
  <si>
    <t>BED_EDGE-2401</t>
  </si>
  <si>
    <t>BED_EDGE-2400</t>
  </si>
  <si>
    <t>BED_EDGE-240</t>
  </si>
  <si>
    <t>BED_EDGE-24</t>
  </si>
  <si>
    <t>BED_EDGE-2399</t>
  </si>
  <si>
    <t>BED_EDGE-2398</t>
  </si>
  <si>
    <t>BED_EDGE-2397</t>
  </si>
  <si>
    <t>BED_EDGE-2396</t>
  </si>
  <si>
    <t>BED_EDGE-2395</t>
  </si>
  <si>
    <t>BED_EDGE-2394</t>
  </si>
  <si>
    <t>BED_EDGE-2393</t>
  </si>
  <si>
    <t>BED_EDGE-2392</t>
  </si>
  <si>
    <t>BED_EDGE-2391</t>
  </si>
  <si>
    <t>BED_EDGE-2390</t>
  </si>
  <si>
    <t>BED_EDGE-239</t>
  </si>
  <si>
    <t>BED_EDGE-2389</t>
  </si>
  <si>
    <t>BED_EDGE-2388</t>
  </si>
  <si>
    <t>BED_EDGE-2387</t>
  </si>
  <si>
    <t>BED_EDGE-2386</t>
  </si>
  <si>
    <t>BED_EDGE-2385</t>
  </si>
  <si>
    <t>BED_EDGE-2384</t>
  </si>
  <si>
    <t>BED_EDGE-2383</t>
  </si>
  <si>
    <t>BED_EDGE-2382</t>
  </si>
  <si>
    <t>BED_EDGE-2381</t>
  </si>
  <si>
    <t>BED_EDGE-2380</t>
  </si>
  <si>
    <t>BED_EDGE-238</t>
  </si>
  <si>
    <t>BED_EDGE-2379</t>
  </si>
  <si>
    <t>BED_EDGE-2378</t>
  </si>
  <si>
    <t>BED_EDGE-2377</t>
  </si>
  <si>
    <t>BED_EDGE-2376</t>
  </si>
  <si>
    <t>BED_EDGE-2375</t>
  </si>
  <si>
    <t>BED_EDGE-2374</t>
  </si>
  <si>
    <t>BED_EDGE-2373</t>
  </si>
  <si>
    <t>BED_EDGE-2372</t>
  </si>
  <si>
    <t>BED_EDGE-2371</t>
  </si>
  <si>
    <t>BED_EDGE-2370</t>
  </si>
  <si>
    <t>BED_EDGE-237</t>
  </si>
  <si>
    <t>BED_EDGE-2369</t>
  </si>
  <si>
    <t>BED_EDGE-2368</t>
  </si>
  <si>
    <t>BED_EDGE-2367</t>
  </si>
  <si>
    <t>BED_EDGE-2366</t>
  </si>
  <si>
    <t>BED_EDGE-2365</t>
  </si>
  <si>
    <t>BED_EDGE-2364</t>
  </si>
  <si>
    <t>BED_EDGE-2363</t>
  </si>
  <si>
    <t>BED_EDGE-2362</t>
  </si>
  <si>
    <t>BED_EDGE-2361</t>
  </si>
  <si>
    <t>BED_EDGE-2360</t>
  </si>
  <si>
    <t>BED_EDGE-236</t>
  </si>
  <si>
    <t>BED_EDGE-2359</t>
  </si>
  <si>
    <t>BED_EDGE-2358</t>
  </si>
  <si>
    <t>BED_EDGE-2357</t>
  </si>
  <si>
    <t>BED_EDGE-2356</t>
  </si>
  <si>
    <t>BED_EDGE-2355</t>
  </si>
  <si>
    <t>BED_EDGE-2354</t>
  </si>
  <si>
    <t>BED_EDGE-2353</t>
  </si>
  <si>
    <t>BED_EDGE-2352</t>
  </si>
  <si>
    <t>BED_EDGE-2351</t>
  </si>
  <si>
    <t>BED_EDGE-2350</t>
  </si>
  <si>
    <t>BED_EDGE-235</t>
  </si>
  <si>
    <t>BED_EDGE-2349</t>
  </si>
  <si>
    <t>BED_EDGE-2348</t>
  </si>
  <si>
    <t>BED_EDGE-2347</t>
  </si>
  <si>
    <t>BED_EDGE-2346</t>
  </si>
  <si>
    <t>BED_EDGE-2345</t>
  </si>
  <si>
    <t>BED_EDGE-2344</t>
  </si>
  <si>
    <t>BED_EDGE-2343</t>
  </si>
  <si>
    <t>BED_EDGE-2342</t>
  </si>
  <si>
    <t>BED_EDGE-2341</t>
  </si>
  <si>
    <t>BED_EDGE-2340</t>
  </si>
  <si>
    <t>BED_EDGE-234</t>
  </si>
  <si>
    <t>BED_EDGE-2339</t>
  </si>
  <si>
    <t>BED_EDGE-2338</t>
  </si>
  <si>
    <t>BED_EDGE-2337</t>
  </si>
  <si>
    <t>BED_EDGE-2336</t>
  </si>
  <si>
    <t>BED_EDGE-2335</t>
  </si>
  <si>
    <t>BED_EDGE-2334</t>
  </si>
  <si>
    <t>BED_EDGE-2333</t>
  </si>
  <si>
    <t>BED_EDGE-2332</t>
  </si>
  <si>
    <t>BED_EDGE-2331</t>
  </si>
  <si>
    <t>BED_EDGE-2330</t>
  </si>
  <si>
    <t>BED_EDGE-233</t>
  </si>
  <si>
    <t>BED_EDGE-2329</t>
  </si>
  <si>
    <t>BED_EDGE-2328</t>
  </si>
  <si>
    <t>BED_EDGE-2327</t>
  </si>
  <si>
    <t>BED_EDGE-2326</t>
  </si>
  <si>
    <t>BED_EDGE-2325</t>
  </si>
  <si>
    <t>BED_EDGE-2324</t>
  </si>
  <si>
    <t>BED_EDGE-2323</t>
  </si>
  <si>
    <t>BED_EDGE-2322</t>
  </si>
  <si>
    <t>BED_EDGE-2321</t>
  </si>
  <si>
    <t>BED_EDGE-2320</t>
  </si>
  <si>
    <t>BED_EDGE-232</t>
  </si>
  <si>
    <t>BED_EDGE-2319</t>
  </si>
  <si>
    <t>BED_EDGE-2318</t>
  </si>
  <si>
    <t>BED_EDGE-2317</t>
  </si>
  <si>
    <t>BED_EDGE-2316</t>
  </si>
  <si>
    <t>BED_EDGE-2315</t>
  </si>
  <si>
    <t>BED_EDGE-2314</t>
  </si>
  <si>
    <t>BED_EDGE-2313</t>
  </si>
  <si>
    <t>BED_EDGE-2312</t>
  </si>
  <si>
    <t>BED_EDGE-2311</t>
  </si>
  <si>
    <t>BED_EDGE-2310</t>
  </si>
  <si>
    <t>BED_EDGE-231</t>
  </si>
  <si>
    <t>BED_EDGE-2309</t>
  </si>
  <si>
    <t>BED_EDGE-2308</t>
  </si>
  <si>
    <t>BED_EDGE-2307</t>
  </si>
  <si>
    <t>BED_EDGE-2306</t>
  </si>
  <si>
    <t>BED_EDGE-2305</t>
  </si>
  <si>
    <t>BED_EDGE-2304</t>
  </si>
  <si>
    <t>BED_EDGE-2303</t>
  </si>
  <si>
    <t>BED_EDGE-2302</t>
  </si>
  <si>
    <t>BED_EDGE-2301</t>
  </si>
  <si>
    <t>BED_EDGE-2300</t>
  </si>
  <si>
    <t>BED_EDGE-230</t>
  </si>
  <si>
    <t>BED_EDGE-23</t>
  </si>
  <si>
    <t>BED_EDGE-2299</t>
  </si>
  <si>
    <t>BED_EDGE-2298</t>
  </si>
  <si>
    <t>BED_EDGE-2297</t>
  </si>
  <si>
    <t>BED_EDGE-2296</t>
  </si>
  <si>
    <t>BED_EDGE-2295</t>
  </si>
  <si>
    <t>BED_EDGE-2294</t>
  </si>
  <si>
    <t>BED_EDGE-2293</t>
  </si>
  <si>
    <t>BED_EDGE-2292</t>
  </si>
  <si>
    <t>BED_EDGE-2291</t>
  </si>
  <si>
    <t>BED_EDGE-2290</t>
  </si>
  <si>
    <t>BED_EDGE-229</t>
  </si>
  <si>
    <t>BED_EDGE-2289</t>
  </si>
  <si>
    <t>BED_EDGE-2288</t>
  </si>
  <si>
    <t>BED_EDGE-2287</t>
  </si>
  <si>
    <t>BED_EDGE-2286</t>
  </si>
  <si>
    <t>BED_EDGE-2285</t>
  </si>
  <si>
    <t>BED_EDGE-2284</t>
  </si>
  <si>
    <t>BED_EDGE-2283</t>
  </si>
  <si>
    <t>BED_EDGE-2282</t>
  </si>
  <si>
    <t>BED_EDGE-2281</t>
  </si>
  <si>
    <t>BED_EDGE-2280</t>
  </si>
  <si>
    <t>BED_EDGE-228</t>
  </si>
  <si>
    <t>BED_EDGE-2279</t>
  </si>
  <si>
    <t>BED_EDGE-2278</t>
  </si>
  <si>
    <t>BED_EDGE-2277</t>
  </si>
  <si>
    <t>BED_EDGE-2276</t>
  </si>
  <si>
    <t>BED_EDGE-2275</t>
  </si>
  <si>
    <t>BED_EDGE-2274</t>
  </si>
  <si>
    <t>BED_EDGE-2273</t>
  </si>
  <si>
    <t>BED_EDGE-2272</t>
  </si>
  <si>
    <t>BED_EDGE-2271</t>
  </si>
  <si>
    <t>BED_EDGE-2270</t>
  </si>
  <si>
    <t>BED_EDGE-227</t>
  </si>
  <si>
    <t>BED_EDGE-2269</t>
  </si>
  <si>
    <t>BED_EDGE-2268</t>
  </si>
  <si>
    <t>BED_EDGE-2267</t>
  </si>
  <si>
    <t>BED_EDGE-2266</t>
  </si>
  <si>
    <t>BED_EDGE-2265</t>
  </si>
  <si>
    <t>BED_EDGE-2264</t>
  </si>
  <si>
    <t>BED_EDGE-2263</t>
  </si>
  <si>
    <t>BED_EDGE-2262</t>
  </si>
  <si>
    <t>BED_EDGE-2261</t>
  </si>
  <si>
    <t>BED_EDGE-2260</t>
  </si>
  <si>
    <t>BED_EDGE-226</t>
  </si>
  <si>
    <t>BED_EDGE-2259</t>
  </si>
  <si>
    <t>BED_EDGE-2258</t>
  </si>
  <si>
    <t>BED_EDGE-2257</t>
  </si>
  <si>
    <t>BED_EDGE-2256</t>
  </si>
  <si>
    <t>BED_EDGE-2255</t>
  </si>
  <si>
    <t>BED_EDGE-2254</t>
  </si>
  <si>
    <t>BED_EDGE-2253</t>
  </si>
  <si>
    <t>BED_EDGE-2252</t>
  </si>
  <si>
    <t>BED_EDGE-2251</t>
  </si>
  <si>
    <t>BED_EDGE-2250</t>
  </si>
  <si>
    <t>BED_EDGE-225</t>
  </si>
  <si>
    <t>BED_EDGE-2249</t>
  </si>
  <si>
    <t>BED_EDGE-2248</t>
  </si>
  <si>
    <t>BED_EDGE-2247</t>
  </si>
  <si>
    <t>BED_EDGE-2246</t>
  </si>
  <si>
    <t>BED_EDGE-2245</t>
  </si>
  <si>
    <t>BED_EDGE-2244</t>
  </si>
  <si>
    <t>BED_EDGE-2243</t>
  </si>
  <si>
    <t>BED_EDGE-2242</t>
  </si>
  <si>
    <t>BED_EDGE-2241</t>
  </si>
  <si>
    <t>BED_EDGE-2240</t>
  </si>
  <si>
    <t>BED_EDGE-224</t>
  </si>
  <si>
    <t>BED_EDGE-2239</t>
  </si>
  <si>
    <t>BED_EDGE-2238</t>
  </si>
  <si>
    <t>BED_EDGE-2237</t>
  </si>
  <si>
    <t>BED_EDGE-2236</t>
  </si>
  <si>
    <t>BED_EDGE-2235</t>
  </si>
  <si>
    <t>BED_EDGE-2234</t>
  </si>
  <si>
    <t>BED_EDGE-2233</t>
  </si>
  <si>
    <t>BED_EDGE-2232</t>
  </si>
  <si>
    <t>BED_EDGE-2231</t>
  </si>
  <si>
    <t>BED_EDGE-2230</t>
  </si>
  <si>
    <t>BED_EDGE-223</t>
  </si>
  <si>
    <t>BED_EDGE-2229</t>
  </si>
  <si>
    <t>BED_EDGE-2228</t>
  </si>
  <si>
    <t>BED_EDGE-2227</t>
  </si>
  <si>
    <t>BED_EDGE-2226</t>
  </si>
  <si>
    <t>BED_EDGE-2225</t>
  </si>
  <si>
    <t>BED_EDGE-2224</t>
  </si>
  <si>
    <t>BED_EDGE-2223</t>
  </si>
  <si>
    <t>BED_EDGE-2222</t>
  </si>
  <si>
    <t>BED_EDGE-2221</t>
  </si>
  <si>
    <t>BED_EDGE-2220</t>
  </si>
  <si>
    <t>BED_EDGE-222</t>
  </si>
  <si>
    <t>BED_EDGE-2219</t>
  </si>
  <si>
    <t>BED_EDGE-2218</t>
  </si>
  <si>
    <t>BED_EDGE-2217</t>
  </si>
  <si>
    <t>BED_EDGE-2216</t>
  </si>
  <si>
    <t>BED_EDGE-2215</t>
  </si>
  <si>
    <t>BED_EDGE-2214</t>
  </si>
  <si>
    <t>BED_EDGE-2213</t>
  </si>
  <si>
    <t>BED_EDGE-2212</t>
  </si>
  <si>
    <t>BED_EDGE-2211</t>
  </si>
  <si>
    <t>BED_EDGE-2210</t>
  </si>
  <si>
    <t>BED_EDGE-221</t>
  </si>
  <si>
    <t>BED_EDGE-2209</t>
  </si>
  <si>
    <t>BED_EDGE-2208</t>
  </si>
  <si>
    <t>BED_EDGE-2207</t>
  </si>
  <si>
    <t>BED_EDGE-2206</t>
  </si>
  <si>
    <t>BED_EDGE-2205</t>
  </si>
  <si>
    <t>BED_EDGE-2204</t>
  </si>
  <si>
    <t>BED_EDGE-2203</t>
  </si>
  <si>
    <t>BED_EDGE-2202</t>
  </si>
  <si>
    <t>BED_EDGE-2201</t>
  </si>
  <si>
    <t>BED_EDGE-2200</t>
  </si>
  <si>
    <t>BED_EDGE-220</t>
  </si>
  <si>
    <t>BED_EDGE-22</t>
  </si>
  <si>
    <t>BED_EDGE-2199</t>
  </si>
  <si>
    <t>BED_EDGE-2198</t>
  </si>
  <si>
    <t>BED_EDGE-2197</t>
  </si>
  <si>
    <t>BED_EDGE-2196</t>
  </si>
  <si>
    <t>BED_EDGE-2195</t>
  </si>
  <si>
    <t>BED_EDGE-2194</t>
  </si>
  <si>
    <t>BED_EDGE-2193</t>
  </si>
  <si>
    <t>BED_EDGE-2192</t>
  </si>
  <si>
    <t>BED_EDGE-2191</t>
  </si>
  <si>
    <t>BED_EDGE-2190</t>
  </si>
  <si>
    <t>BED_EDGE-219</t>
  </si>
  <si>
    <t>BED_EDGE-2189</t>
  </si>
  <si>
    <t>BED_EDGE-2188</t>
  </si>
  <si>
    <t>BED_EDGE-2187</t>
  </si>
  <si>
    <t>BED_EDGE-2186</t>
  </si>
  <si>
    <t>BED_EDGE-2185</t>
  </si>
  <si>
    <t>BED_EDGE-2184</t>
  </si>
  <si>
    <t>BED_EDGE-2183</t>
  </si>
  <si>
    <t>BED_EDGE-2182</t>
  </si>
  <si>
    <t>BED_EDGE-2181</t>
  </si>
  <si>
    <t>BED_EDGE-2180</t>
  </si>
  <si>
    <t>BED_EDGE-218</t>
  </si>
  <si>
    <t>BED_EDGE-2179</t>
  </si>
  <si>
    <t>BED_EDGE-2178</t>
  </si>
  <si>
    <t>BED_EDGE-2177</t>
  </si>
  <si>
    <t>BED_EDGE-2176</t>
  </si>
  <si>
    <t>BED_EDGE-2175</t>
  </si>
  <si>
    <t>BED_EDGE-2174</t>
  </si>
  <si>
    <t>BED_EDGE-2173</t>
  </si>
  <si>
    <t>BED_EDGE-2172</t>
  </si>
  <si>
    <t>BED_EDGE-2171</t>
  </si>
  <si>
    <t>BED_EDGE-2170</t>
  </si>
  <si>
    <t>BED_EDGE-217</t>
  </si>
  <si>
    <t>BED_EDGE-2169</t>
  </si>
  <si>
    <t>BED_EDGE-2168</t>
  </si>
  <si>
    <t>BED_EDGE-2167</t>
  </si>
  <si>
    <t>BED_EDGE-2166</t>
  </si>
  <si>
    <t>BED_EDGE-2165</t>
  </si>
  <si>
    <t>BED_EDGE-2164</t>
  </si>
  <si>
    <t>BED_EDGE-2163</t>
  </si>
  <si>
    <t>BED_EDGE-2162</t>
  </si>
  <si>
    <t>BED_EDGE-2161</t>
  </si>
  <si>
    <t>BED_EDGE-2160</t>
  </si>
  <si>
    <t>BED_EDGE-216</t>
  </si>
  <si>
    <t>BED_EDGE-2159</t>
  </si>
  <si>
    <t>BED_EDGE-2158</t>
  </si>
  <si>
    <t>BED_EDGE-2157</t>
  </si>
  <si>
    <t>BED_EDGE-2156</t>
  </si>
  <si>
    <t>BED_EDGE-2155</t>
  </si>
  <si>
    <t>BED_EDGE-2154</t>
  </si>
  <si>
    <t>BED_EDGE-2153</t>
  </si>
  <si>
    <t>BED_EDGE-2152</t>
  </si>
  <si>
    <t>BED_EDGE-2151</t>
  </si>
  <si>
    <t>BED_EDGE-2150</t>
  </si>
  <si>
    <t>BED_EDGE-215</t>
  </si>
  <si>
    <t>BED_EDGE-2149</t>
  </si>
  <si>
    <t>BED_EDGE-2148</t>
  </si>
  <si>
    <t>BED_EDGE-2147</t>
  </si>
  <si>
    <t>BED_EDGE-2146</t>
  </si>
  <si>
    <t>BED_EDGE-2145</t>
  </si>
  <si>
    <t>BED_EDGE-2144</t>
  </si>
  <si>
    <t>BED_EDGE-2143</t>
  </si>
  <si>
    <t>BED_EDGE-2142</t>
  </si>
  <si>
    <t>BED_EDGE-2141</t>
  </si>
  <si>
    <t>BED_EDGE-2140</t>
  </si>
  <si>
    <t>BED_EDGE-214</t>
  </si>
  <si>
    <t>BED_EDGE-2139</t>
  </si>
  <si>
    <t>BED_EDGE-2138</t>
  </si>
  <si>
    <t>BED_EDGE-2137</t>
  </si>
  <si>
    <t>BED_EDGE-2136</t>
  </si>
  <si>
    <t>BED_EDGE-2135</t>
  </si>
  <si>
    <t>BED_EDGE-2134</t>
  </si>
  <si>
    <t>BED_EDGE-2133</t>
  </si>
  <si>
    <t>BED_EDGE-2132</t>
  </si>
  <si>
    <t>BED_EDGE-2131</t>
  </si>
  <si>
    <t>BED_EDGE-2130</t>
  </si>
  <si>
    <t>BED_EDGE-213</t>
  </si>
  <si>
    <t>BED_EDGE-2129</t>
  </si>
  <si>
    <t>BED_EDGE-2128</t>
  </si>
  <si>
    <t>BED_EDGE-2127</t>
  </si>
  <si>
    <t>BED_EDGE-2126</t>
  </si>
  <si>
    <t>BED_EDGE-2125</t>
  </si>
  <si>
    <t>BED_EDGE-2124</t>
  </si>
  <si>
    <t>BED_EDGE-2123</t>
  </si>
  <si>
    <t>BED_EDGE-2122</t>
  </si>
  <si>
    <t>BED_EDGE-2121</t>
  </si>
  <si>
    <t>BED_EDGE-2120</t>
  </si>
  <si>
    <t>BED_EDGE-212</t>
  </si>
  <si>
    <t>BED_EDGE-2119</t>
  </si>
  <si>
    <t>BED_EDGE-2118</t>
  </si>
  <si>
    <t>BED_EDGE-2117</t>
  </si>
  <si>
    <t>BED_EDGE-2116</t>
  </si>
  <si>
    <t>BED_EDGE-2115</t>
  </si>
  <si>
    <t>BED_EDGE-2114</t>
  </si>
  <si>
    <t>BED_EDGE-2113</t>
  </si>
  <si>
    <t>BED_EDGE-2112</t>
  </si>
  <si>
    <t>BED_EDGE-2111</t>
  </si>
  <si>
    <t>BED_EDGE-2110</t>
  </si>
  <si>
    <t>BED_EDGE-211</t>
  </si>
  <si>
    <t>BED_EDGE-2109</t>
  </si>
  <si>
    <t>BED_EDGE-2108</t>
  </si>
  <si>
    <t>BED_EDGE-2107</t>
  </si>
  <si>
    <t>BED_EDGE-2106</t>
  </si>
  <si>
    <t>BED_EDGE-2105</t>
  </si>
  <si>
    <t>BED_EDGE-2104</t>
  </si>
  <si>
    <t>BED_EDGE-2103</t>
  </si>
  <si>
    <t>BED_EDGE-2102</t>
  </si>
  <si>
    <t>BED_EDGE-2101</t>
  </si>
  <si>
    <t>BED_EDGE-2100</t>
  </si>
  <si>
    <t>BED_EDGE-210</t>
  </si>
  <si>
    <t>BED_EDGE-21</t>
  </si>
  <si>
    <t>BED_EDGE-2099</t>
  </si>
  <si>
    <t>BED_EDGE-2098</t>
  </si>
  <si>
    <t>BED_EDGE-2097</t>
  </si>
  <si>
    <t>BED_EDGE-2096</t>
  </si>
  <si>
    <t>BED_EDGE-2095</t>
  </si>
  <si>
    <t>BED_EDGE-2094</t>
  </si>
  <si>
    <t>BED_EDGE-2093</t>
  </si>
  <si>
    <t>BED_EDGE-2092</t>
  </si>
  <si>
    <t>BED_EDGE-2091</t>
  </si>
  <si>
    <t>BED_EDGE-2090</t>
  </si>
  <si>
    <t>BED_EDGE-209</t>
  </si>
  <si>
    <t>BED_EDGE-2089</t>
  </si>
  <si>
    <t>BED_EDGE-2088</t>
  </si>
  <si>
    <t>BED_EDGE-2087</t>
  </si>
  <si>
    <t>BED_EDGE-2086</t>
  </si>
  <si>
    <t>BED_EDGE-2085</t>
  </si>
  <si>
    <t>BED_EDGE-2084</t>
  </si>
  <si>
    <t>BED_EDGE-2083</t>
  </si>
  <si>
    <t>BED_EDGE-2082</t>
  </si>
  <si>
    <t>BED_EDGE-2081</t>
  </si>
  <si>
    <t>BED_EDGE-2080</t>
  </si>
  <si>
    <t>BED_EDGE-208</t>
  </si>
  <si>
    <t>BED_EDGE-2079</t>
  </si>
  <si>
    <t>BED_EDGE-2078</t>
  </si>
  <si>
    <t>BED_EDGE-2077</t>
  </si>
  <si>
    <t>BED_EDGE-2076</t>
  </si>
  <si>
    <t>BED_EDGE-2075</t>
  </si>
  <si>
    <t>BED_EDGE-2074</t>
  </si>
  <si>
    <t>BED_EDGE-2073</t>
  </si>
  <si>
    <t>BED_EDGE-2072</t>
  </si>
  <si>
    <t>BED_EDGE-2071</t>
  </si>
  <si>
    <t>BED_EDGE-2070</t>
  </si>
  <si>
    <t>BED_EDGE-207</t>
  </si>
  <si>
    <t>BED_EDGE-2069</t>
  </si>
  <si>
    <t>BED_EDGE-2068</t>
  </si>
  <si>
    <t>BED_EDGE-2067</t>
  </si>
  <si>
    <t>BED_EDGE-2066</t>
  </si>
  <si>
    <t>BED_EDGE-2065</t>
  </si>
  <si>
    <t>BED_EDGE-2064</t>
  </si>
  <si>
    <t>BED_EDGE-2063</t>
  </si>
  <si>
    <t>BED_EDGE-2062</t>
  </si>
  <si>
    <t>BED_EDGE-2061</t>
  </si>
  <si>
    <t>BED_EDGE-2060</t>
  </si>
  <si>
    <t>BED_EDGE-206</t>
  </si>
  <si>
    <t>BED_EDGE-2059</t>
  </si>
  <si>
    <t>BED_EDGE-2058</t>
  </si>
  <si>
    <t>BED_EDGE-2057</t>
  </si>
  <si>
    <t>BED_EDGE-2056</t>
  </si>
  <si>
    <t>BED_EDGE-2055</t>
  </si>
  <si>
    <t>BED_EDGE-2054</t>
  </si>
  <si>
    <t>BED_EDGE-2053</t>
  </si>
  <si>
    <t>BED_EDGE-2052</t>
  </si>
  <si>
    <t>BED_EDGE-2051</t>
  </si>
  <si>
    <t>BED_EDGE-2050</t>
  </si>
  <si>
    <t>BED_EDGE-205</t>
  </si>
  <si>
    <t>BED_EDGE-2049</t>
  </si>
  <si>
    <t>BED_EDGE-2048</t>
  </si>
  <si>
    <t>BED_EDGE-2047</t>
  </si>
  <si>
    <t>BED_EDGE-2046</t>
  </si>
  <si>
    <t>BED_EDGE-2045</t>
  </si>
  <si>
    <t>BED_EDGE-2044</t>
  </si>
  <si>
    <t>BED_EDGE-2043</t>
  </si>
  <si>
    <t>BED_EDGE-2042</t>
  </si>
  <si>
    <t>BED_EDGE-2041</t>
  </si>
  <si>
    <t>BED_EDGE-2040</t>
  </si>
  <si>
    <t>BED_EDGE-204</t>
  </si>
  <si>
    <t>BED_EDGE-2039</t>
  </si>
  <si>
    <t>BED_EDGE-2038</t>
  </si>
  <si>
    <t>BED_EDGE-2037</t>
  </si>
  <si>
    <t>BED_EDGE-2036</t>
  </si>
  <si>
    <t>BED_EDGE-2035</t>
  </si>
  <si>
    <t>BED_EDGE-2034</t>
  </si>
  <si>
    <t>BED_EDGE-2033</t>
  </si>
  <si>
    <t>BED_EDGE-2032</t>
  </si>
  <si>
    <t>BED_EDGE-2031</t>
  </si>
  <si>
    <t>BED_EDGE-2030</t>
  </si>
  <si>
    <t>BED_EDGE-203</t>
  </si>
  <si>
    <t>BED_EDGE-2029</t>
  </si>
  <si>
    <t>BED_EDGE-2028</t>
  </si>
  <si>
    <t>BED_EDGE-2027</t>
  </si>
  <si>
    <t>BED_EDGE-2026</t>
  </si>
  <si>
    <t>BED_EDGE-2025</t>
  </si>
  <si>
    <t>BED_EDGE-2024</t>
  </si>
  <si>
    <t>BED_EDGE-2023</t>
  </si>
  <si>
    <t>BED_EDGE-2022</t>
  </si>
  <si>
    <t>BED_EDGE-2021</t>
  </si>
  <si>
    <t>BED_EDGE-2020</t>
  </si>
  <si>
    <t>BED_EDGE-202</t>
  </si>
  <si>
    <t>BED_EDGE-2019</t>
  </si>
  <si>
    <t>BED_EDGE-2018</t>
  </si>
  <si>
    <t>BED_EDGE-2017</t>
  </si>
  <si>
    <t>BED_EDGE-2016</t>
  </si>
  <si>
    <t>BED_EDGE-2015</t>
  </si>
  <si>
    <t>BED_EDGE-2014</t>
  </si>
  <si>
    <t>BED_EDGE-2013</t>
  </si>
  <si>
    <t>BED_EDGE-2012</t>
  </si>
  <si>
    <t>BED_EDGE-2011</t>
  </si>
  <si>
    <t>BED_EDGE-2010</t>
  </si>
  <si>
    <t>BED_EDGE-201</t>
  </si>
  <si>
    <t>BED_EDGE-2009</t>
  </si>
  <si>
    <t>BED_EDGE-2008</t>
  </si>
  <si>
    <t>BED_EDGE-2007</t>
  </si>
  <si>
    <t>BED_EDGE-2006</t>
  </si>
  <si>
    <t>BED_EDGE-2005</t>
  </si>
  <si>
    <t>BED_EDGE-2004</t>
  </si>
  <si>
    <t>BED_EDGE-2003</t>
  </si>
  <si>
    <t>BED_EDGE-2002</t>
  </si>
  <si>
    <t>BED_EDGE-2001</t>
  </si>
  <si>
    <t>BED_EDGE-2000</t>
  </si>
  <si>
    <t>BED_EDGE-200</t>
  </si>
  <si>
    <t>BED_EDGE-20</t>
  </si>
  <si>
    <t>BED_EDGE-2</t>
  </si>
  <si>
    <t>BED_EDGE-1999</t>
  </si>
  <si>
    <t>BED_EDGE-1998</t>
  </si>
  <si>
    <t>BED_EDGE-1997</t>
  </si>
  <si>
    <t>BED_EDGE-1996</t>
  </si>
  <si>
    <t>BED_EDGE-1995</t>
  </si>
  <si>
    <t>BED_EDGE-1994</t>
  </si>
  <si>
    <t>BED_EDGE-1993</t>
  </si>
  <si>
    <t>BED_EDGE-1992</t>
  </si>
  <si>
    <t>BED_EDGE-1991</t>
  </si>
  <si>
    <t>BED_EDGE-1990</t>
  </si>
  <si>
    <t>BED_EDGE-199</t>
  </si>
  <si>
    <t>BED_EDGE-1989</t>
  </si>
  <si>
    <t>BED_EDGE-1988</t>
  </si>
  <si>
    <t>BED_EDGE-1987</t>
  </si>
  <si>
    <t>BED_EDGE-1986</t>
  </si>
  <si>
    <t>BED_EDGE-1985</t>
  </si>
  <si>
    <t>BED_EDGE-1984</t>
  </si>
  <si>
    <t>BED_EDGE-1983</t>
  </si>
  <si>
    <t>BED_EDGE-1982</t>
  </si>
  <si>
    <t>BED_EDGE-1981</t>
  </si>
  <si>
    <t>BED_EDGE-1980</t>
  </si>
  <si>
    <t>BED_EDGE-198</t>
  </si>
  <si>
    <t>BED_EDGE-1979</t>
  </si>
  <si>
    <t>BED_EDGE-1978</t>
  </si>
  <si>
    <t>BED_EDGE-1977</t>
  </si>
  <si>
    <t>BED_EDGE-1976</t>
  </si>
  <si>
    <t>BED_EDGE-1975</t>
  </si>
  <si>
    <t>BED_EDGE-1974</t>
  </si>
  <si>
    <t>BED_EDGE-1973</t>
  </si>
  <si>
    <t>BED_EDGE-1972</t>
  </si>
  <si>
    <t>BED_EDGE-1971</t>
  </si>
  <si>
    <t>BED_EDGE-1970</t>
  </si>
  <si>
    <t>BED_EDGE-197</t>
  </si>
  <si>
    <t>BED_EDGE-1969</t>
  </si>
  <si>
    <t>BED_EDGE-1968</t>
  </si>
  <si>
    <t>BED_EDGE-1967</t>
  </si>
  <si>
    <t>BED_EDGE-1966</t>
  </si>
  <si>
    <t>BED_EDGE-1965</t>
  </si>
  <si>
    <t>BED_EDGE-1964</t>
  </si>
  <si>
    <t>BED_EDGE-1963</t>
  </si>
  <si>
    <t>BED_EDGE-1962</t>
  </si>
  <si>
    <t>BED_EDGE-1961</t>
  </si>
  <si>
    <t>BED_EDGE-1960</t>
  </si>
  <si>
    <t>BED_EDGE-196</t>
  </si>
  <si>
    <t>BED_EDGE-1959</t>
  </si>
  <si>
    <t>BED_EDGE-1958</t>
  </si>
  <si>
    <t>BED_EDGE-1957</t>
  </si>
  <si>
    <t>BED_EDGE-1956</t>
  </si>
  <si>
    <t>BED_EDGE-1955</t>
  </si>
  <si>
    <t>BED_EDGE-1954</t>
  </si>
  <si>
    <t>BED_EDGE-1953</t>
  </si>
  <si>
    <t>BED_EDGE-1952</t>
  </si>
  <si>
    <t>BED_EDGE-1951</t>
  </si>
  <si>
    <t>BED_EDGE-1950</t>
  </si>
  <si>
    <t>BED_EDGE-195</t>
  </si>
  <si>
    <t>BED_EDGE-1949</t>
  </si>
  <si>
    <t>BED_EDGE-1948</t>
  </si>
  <si>
    <t>BED_EDGE-1947</t>
  </si>
  <si>
    <t>BED_EDGE-1946</t>
  </si>
  <si>
    <t>BED_EDGE-1945</t>
  </si>
  <si>
    <t>BED_EDGE-1944</t>
  </si>
  <si>
    <t>BED_EDGE-1943</t>
  </si>
  <si>
    <t>BED_EDGE-1942</t>
  </si>
  <si>
    <t>BED_EDGE-1941</t>
  </si>
  <si>
    <t>BED_EDGE-1940</t>
  </si>
  <si>
    <t>BED_EDGE-194</t>
  </si>
  <si>
    <t>BED_EDGE-1939</t>
  </si>
  <si>
    <t>BED_EDGE-1938</t>
  </si>
  <si>
    <t>BED_EDGE-1937</t>
  </si>
  <si>
    <t>BED_EDGE-1936</t>
  </si>
  <si>
    <t>BED_EDGE-1935</t>
  </si>
  <si>
    <t>BED_EDGE-1934</t>
  </si>
  <si>
    <t>BED_EDGE-1933</t>
  </si>
  <si>
    <t>BED_EDGE-1932</t>
  </si>
  <si>
    <t>BED_EDGE-1931</t>
  </si>
  <si>
    <t>BED_EDGE-1930</t>
  </si>
  <si>
    <t>BED_EDGE-193</t>
  </si>
  <si>
    <t>BED_EDGE-1929</t>
  </si>
  <si>
    <t>BED_EDGE-1928</t>
  </si>
  <si>
    <t>BED_EDGE-1927</t>
  </si>
  <si>
    <t>BED_EDGE-1926</t>
  </si>
  <si>
    <t>BED_EDGE-1925</t>
  </si>
  <si>
    <t>BED_EDGE-1924</t>
  </si>
  <si>
    <t>BED_EDGE-1923</t>
  </si>
  <si>
    <t>BED_EDGE-1922</t>
  </si>
  <si>
    <t>BED_EDGE-1921</t>
  </si>
  <si>
    <t>BED_EDGE-1920</t>
  </si>
  <si>
    <t>BED_EDGE-192</t>
  </si>
  <si>
    <t>BED_EDGE-1919</t>
  </si>
  <si>
    <t>BED_EDGE-1918</t>
  </si>
  <si>
    <t>BED_EDGE-1917</t>
  </si>
  <si>
    <t>BED_EDGE-1916</t>
  </si>
  <si>
    <t>BED_EDGE-1915</t>
  </si>
  <si>
    <t>BED_EDGE-1914</t>
  </si>
  <si>
    <t>BED_EDGE-1913</t>
  </si>
  <si>
    <t>BED_EDGE-1912</t>
  </si>
  <si>
    <t>BED_EDGE-1911</t>
  </si>
  <si>
    <t>BED_EDGE-1910</t>
  </si>
  <si>
    <t>BED_EDGE-191</t>
  </si>
  <si>
    <t>BED_EDGE-1909</t>
  </si>
  <si>
    <t>BED_EDGE-1908</t>
  </si>
  <si>
    <t>BED_EDGE-1907</t>
  </si>
  <si>
    <t>BED_EDGE-1906</t>
  </si>
  <si>
    <t>BED_EDGE-1905</t>
  </si>
  <si>
    <t>BED_EDGE-1904</t>
  </si>
  <si>
    <t>BED_EDGE-1903</t>
  </si>
  <si>
    <t>BED_EDGE-1902</t>
  </si>
  <si>
    <t>BED_EDGE-1901</t>
  </si>
  <si>
    <t>BED_EDGE-1900</t>
  </si>
  <si>
    <t>BED_EDGE-190</t>
  </si>
  <si>
    <t>BED_EDGE-19</t>
  </si>
  <si>
    <t>BED_EDGE-1899</t>
  </si>
  <si>
    <t>BED_EDGE-1898</t>
  </si>
  <si>
    <t>BED_EDGE-1897</t>
  </si>
  <si>
    <t>BED_EDGE-1896</t>
  </si>
  <si>
    <t>BED_EDGE-1895</t>
  </si>
  <si>
    <t>BED_EDGE-1894</t>
  </si>
  <si>
    <t>BED_EDGE-1893</t>
  </si>
  <si>
    <t>BED_EDGE-1892</t>
  </si>
  <si>
    <t>BED_EDGE-1891</t>
  </si>
  <si>
    <t>BED_EDGE-1890</t>
  </si>
  <si>
    <t>BED_EDGE-189</t>
  </si>
  <si>
    <t>BED_EDGE-1889</t>
  </si>
  <si>
    <t>BED_EDGE-1888</t>
  </si>
  <si>
    <t>BED_EDGE-1887</t>
  </si>
  <si>
    <t>BED_EDGE-1886</t>
  </si>
  <si>
    <t>BED_EDGE-1885</t>
  </si>
  <si>
    <t>BED_EDGE-1884</t>
  </si>
  <si>
    <t>BED_EDGE-1883</t>
  </si>
  <si>
    <t>BED_EDGE-1882</t>
  </si>
  <si>
    <t>BED_EDGE-1881</t>
  </si>
  <si>
    <t>BED_EDGE-1880</t>
  </si>
  <si>
    <t>BED_EDGE-188</t>
  </si>
  <si>
    <t>BED_EDGE-1879</t>
  </si>
  <si>
    <t>BED_EDGE-1878</t>
  </si>
  <si>
    <t>BED_EDGE-1877</t>
  </si>
  <si>
    <t>BED_EDGE-1876</t>
  </si>
  <si>
    <t>BED_EDGE-1875</t>
  </si>
  <si>
    <t>BED_EDGE-1874</t>
  </si>
  <si>
    <t>BED_EDGE-1873</t>
  </si>
  <si>
    <t>BED_EDGE-1872</t>
  </si>
  <si>
    <t>BED_EDGE-1871</t>
  </si>
  <si>
    <t>BED_EDGE-1870</t>
  </si>
  <si>
    <t>BED_EDGE-187</t>
  </si>
  <si>
    <t>BED_EDGE-1869</t>
  </si>
  <si>
    <t>BED_EDGE-1868</t>
  </si>
  <si>
    <t>BED_EDGE-1867</t>
  </si>
  <si>
    <t>BED_EDGE-1866</t>
  </si>
  <si>
    <t>BED_EDGE-1865</t>
  </si>
  <si>
    <t>BED_EDGE-1864</t>
  </si>
  <si>
    <t>BED_EDGE-1863</t>
  </si>
  <si>
    <t>BED_EDGE-1862</t>
  </si>
  <si>
    <t>BED_EDGE-1861</t>
  </si>
  <si>
    <t>BED_EDGE-1860</t>
  </si>
  <si>
    <t>BED_EDGE-186</t>
  </si>
  <si>
    <t>BED_EDGE-1859</t>
  </si>
  <si>
    <t>BED_EDGE-1858</t>
  </si>
  <si>
    <t>BED_EDGE-1857</t>
  </si>
  <si>
    <t>BED_EDGE-1856</t>
  </si>
  <si>
    <t>BED_EDGE-1855</t>
  </si>
  <si>
    <t>BED_EDGE-1854</t>
  </si>
  <si>
    <t>BED_EDGE-1853</t>
  </si>
  <si>
    <t>BED_EDGE-1852</t>
  </si>
  <si>
    <t>BED_EDGE-1851</t>
  </si>
  <si>
    <t>BED_EDGE-1850</t>
  </si>
  <si>
    <t>BED_EDGE-185</t>
  </si>
  <si>
    <t>BED_EDGE-1849</t>
  </si>
  <si>
    <t>BED_EDGE-1848</t>
  </si>
  <si>
    <t>BED_EDGE-1847</t>
  </si>
  <si>
    <t>BED_EDGE-1846</t>
  </si>
  <si>
    <t>BED_EDGE-1845</t>
  </si>
  <si>
    <t>BED_EDGE-1844</t>
  </si>
  <si>
    <t>BED_EDGE-1843</t>
  </si>
  <si>
    <t>BED_EDGE-1842</t>
  </si>
  <si>
    <t>BED_EDGE-1841</t>
  </si>
  <si>
    <t>BED_EDGE-1840</t>
  </si>
  <si>
    <t>BED_EDGE-184</t>
  </si>
  <si>
    <t>BED_EDGE-1839</t>
  </si>
  <si>
    <t>BED_EDGE-1838</t>
  </si>
  <si>
    <t>BED_EDGE-1837</t>
  </si>
  <si>
    <t>BED_EDGE-1836</t>
  </si>
  <si>
    <t>BED_EDGE-1835</t>
  </si>
  <si>
    <t>BED_EDGE-1834</t>
  </si>
  <si>
    <t>BED_EDGE-1833</t>
  </si>
  <si>
    <t>BED_EDGE-1832</t>
  </si>
  <si>
    <t>BED_EDGE-1831</t>
  </si>
  <si>
    <t>BED_EDGE-1830</t>
  </si>
  <si>
    <t>BED_EDGE-183</t>
  </si>
  <si>
    <t>BED_EDGE-1829</t>
  </si>
  <si>
    <t>BED_EDGE-1828</t>
  </si>
  <si>
    <t>BED_EDGE-1827</t>
  </si>
  <si>
    <t>BED_EDGE-1826</t>
  </si>
  <si>
    <t>BED_EDGE-1825</t>
  </si>
  <si>
    <t>BED_EDGE-1824</t>
  </si>
  <si>
    <t>BED_EDGE-1823</t>
  </si>
  <si>
    <t>BED_EDGE-1822</t>
  </si>
  <si>
    <t>BED_EDGE-1821</t>
  </si>
  <si>
    <t>BED_EDGE-1820</t>
  </si>
  <si>
    <t>BED_EDGE-182</t>
  </si>
  <si>
    <t>BED_EDGE-1819</t>
  </si>
  <si>
    <t>BED_EDGE-1818</t>
  </si>
  <si>
    <t>BED_EDGE-1817</t>
  </si>
  <si>
    <t>BED_EDGE-1816</t>
  </si>
  <si>
    <t>BED_EDGE-1815</t>
  </si>
  <si>
    <t>BED_EDGE-1814</t>
  </si>
  <si>
    <t>BED_EDGE-1813</t>
  </si>
  <si>
    <t>BED_EDGE-1812</t>
  </si>
  <si>
    <t>BED_EDGE-1811</t>
  </si>
  <si>
    <t>BED_EDGE-1810</t>
  </si>
  <si>
    <t>BED_EDGE-181</t>
  </si>
  <si>
    <t>BED_EDGE-1809</t>
  </si>
  <si>
    <t>BED_EDGE-1808</t>
  </si>
  <si>
    <t>BED_EDGE-1807</t>
  </si>
  <si>
    <t>BED_EDGE-1806</t>
  </si>
  <si>
    <t>BED_EDGE-1805</t>
  </si>
  <si>
    <t>BED_EDGE-1804</t>
  </si>
  <si>
    <t>BED_EDGE-1803</t>
  </si>
  <si>
    <t>BED_EDGE-1802</t>
  </si>
  <si>
    <t>BED_EDGE-1801</t>
  </si>
  <si>
    <t>BED_EDGE-1800</t>
  </si>
  <si>
    <t>BED_EDGE-180</t>
  </si>
  <si>
    <t>BED_EDGE-18</t>
  </si>
  <si>
    <t>BED_EDGE-1799</t>
  </si>
  <si>
    <t>BED_EDGE-1798</t>
  </si>
  <si>
    <t>BED_EDGE-1797</t>
  </si>
  <si>
    <t>BED_EDGE-1796</t>
  </si>
  <si>
    <t>BED_EDGE-1795</t>
  </si>
  <si>
    <t>BED_EDGE-1794</t>
  </si>
  <si>
    <t>BED_EDGE-1793</t>
  </si>
  <si>
    <t>BED_EDGE-1792</t>
  </si>
  <si>
    <t>BED_EDGE-1791</t>
  </si>
  <si>
    <t>BED_EDGE-1790</t>
  </si>
  <si>
    <t>BED_EDGE-179</t>
  </si>
  <si>
    <t>BED_EDGE-1789</t>
  </si>
  <si>
    <t>BED_EDGE-1788</t>
  </si>
  <si>
    <t>BED_EDGE-1787</t>
  </si>
  <si>
    <t>BED_EDGE-1786</t>
  </si>
  <si>
    <t>BED_EDGE-1785</t>
  </si>
  <si>
    <t>BED_EDGE-1784</t>
  </si>
  <si>
    <t>BED_EDGE-1783</t>
  </si>
  <si>
    <t>BED_EDGE-1782</t>
  </si>
  <si>
    <t>BED_EDGE-1781</t>
  </si>
  <si>
    <t>BED_EDGE-1780</t>
  </si>
  <si>
    <t>BED_EDGE-178</t>
  </si>
  <si>
    <t>BED_EDGE-1779</t>
  </si>
  <si>
    <t>BED_EDGE-1778</t>
  </si>
  <si>
    <t>BED_EDGE-1777</t>
  </si>
  <si>
    <t>BED_EDGE-1776</t>
  </si>
  <si>
    <t>BED_EDGE-1775</t>
  </si>
  <si>
    <t>BED_EDGE-1774</t>
  </si>
  <si>
    <t>BED_EDGE-1773</t>
  </si>
  <si>
    <t>BED_EDGE-1772</t>
  </si>
  <si>
    <t>BED_EDGE-1771</t>
  </si>
  <si>
    <t>BED_EDGE-1770</t>
  </si>
  <si>
    <t>BED_EDGE-177</t>
  </si>
  <si>
    <t>BED_EDGE-1769</t>
  </si>
  <si>
    <t>BED_EDGE-1768</t>
  </si>
  <si>
    <t>BED_EDGE-1767</t>
  </si>
  <si>
    <t>BED_EDGE-1766</t>
  </si>
  <si>
    <t>BED_EDGE-1765</t>
  </si>
  <si>
    <t>BED_EDGE-1764</t>
  </si>
  <si>
    <t>BED_EDGE-1763</t>
  </si>
  <si>
    <t>BED_EDGE-1762</t>
  </si>
  <si>
    <t>BED_EDGE-1761</t>
  </si>
  <si>
    <t>BED_EDGE-1760</t>
  </si>
  <si>
    <t>BED_EDGE-176</t>
  </si>
  <si>
    <t>BED_EDGE-1759</t>
  </si>
  <si>
    <t>BED_EDGE-1758</t>
  </si>
  <si>
    <t>BED_EDGE-1757</t>
  </si>
  <si>
    <t>BED_EDGE-1756</t>
  </si>
  <si>
    <t>BED_EDGE-1755</t>
  </si>
  <si>
    <t>BED_EDGE-1754</t>
  </si>
  <si>
    <t>BED_EDGE-1753</t>
  </si>
  <si>
    <t>BED_EDGE-1752</t>
  </si>
  <si>
    <t>BED_EDGE-1751</t>
  </si>
  <si>
    <t>BED_EDGE-1750</t>
  </si>
  <si>
    <t>BED_EDGE-175</t>
  </si>
  <si>
    <t>BED_EDGE-1749</t>
  </si>
  <si>
    <t>BED_EDGE-1748</t>
  </si>
  <si>
    <t>BED_EDGE-1747</t>
  </si>
  <si>
    <t>BED_EDGE-1746</t>
  </si>
  <si>
    <t>BED_EDGE-1745</t>
  </si>
  <si>
    <t>BED_EDGE-1744</t>
  </si>
  <si>
    <t>BED_EDGE-1743</t>
  </si>
  <si>
    <t>BED_EDGE-1742</t>
  </si>
  <si>
    <t>BED_EDGE-1741</t>
  </si>
  <si>
    <t>BED_EDGE-1740</t>
  </si>
  <si>
    <t>BED_EDGE-174</t>
  </si>
  <si>
    <t>BED_EDGE-1739</t>
  </si>
  <si>
    <t>BED_EDGE-1738</t>
  </si>
  <si>
    <t>BED_EDGE-1737</t>
  </si>
  <si>
    <t>BED_EDGE-1736</t>
  </si>
  <si>
    <t>BED_EDGE-1735</t>
  </si>
  <si>
    <t>BED_EDGE-1734</t>
  </si>
  <si>
    <t>BED_EDGE-1733</t>
  </si>
  <si>
    <t>BED_EDGE-1732</t>
  </si>
  <si>
    <t>BED_EDGE-1731</t>
  </si>
  <si>
    <t>BED_EDGE-1730</t>
  </si>
  <si>
    <t>BED_EDGE-173</t>
  </si>
  <si>
    <t>BED_EDGE-1729</t>
  </si>
  <si>
    <t>BED_EDGE-1728</t>
  </si>
  <si>
    <t>BED_EDGE-1727</t>
  </si>
  <si>
    <t>BED_EDGE-1726</t>
  </si>
  <si>
    <t>BED_EDGE-1725</t>
  </si>
  <si>
    <t>BED_EDGE-1724</t>
  </si>
  <si>
    <t>BED_EDGE-1723</t>
  </si>
  <si>
    <t>BED_EDGE-1722</t>
  </si>
  <si>
    <t>BED_EDGE-1721</t>
  </si>
  <si>
    <t>BED_EDGE-1720</t>
  </si>
  <si>
    <t>BED_EDGE-172</t>
  </si>
  <si>
    <t>BED_EDGE-1719</t>
  </si>
  <si>
    <t>BED_EDGE-1718</t>
  </si>
  <si>
    <t>BED_EDGE-1717</t>
  </si>
  <si>
    <t>BED_EDGE-1716</t>
  </si>
  <si>
    <t>BED_EDGE-1702</t>
  </si>
  <si>
    <t>BED_EDGE-1701</t>
  </si>
  <si>
    <t>BED_EDGE-1700</t>
  </si>
  <si>
    <t>BED_EDGE-170</t>
  </si>
  <si>
    <t>BED_EDGE-17</t>
  </si>
  <si>
    <t>BED_EDGE-1699</t>
  </si>
  <si>
    <t>BED_EDGE-1698</t>
  </si>
  <si>
    <t>BED_EDGE-1697</t>
  </si>
  <si>
    <t>BED_EDGE-1696</t>
  </si>
  <si>
    <t>BED_EDGE-1695</t>
  </si>
  <si>
    <t>BED_EDGE-1694</t>
  </si>
  <si>
    <t>BED_EDGE-1693</t>
  </si>
  <si>
    <t>BED_EDGE-1692</t>
  </si>
  <si>
    <t>BED_EDGE-1691</t>
  </si>
  <si>
    <t>BED_EDGE-1690</t>
  </si>
  <si>
    <t>BED_EDGE-169</t>
  </si>
  <si>
    <t>BED_EDGE-1689</t>
  </si>
  <si>
    <t>BED_EDGE-1688</t>
  </si>
  <si>
    <t>BED_EDGE-1687</t>
  </si>
  <si>
    <t>BED_EDGE-1686</t>
  </si>
  <si>
    <t>BED_EDGE-1685</t>
  </si>
  <si>
    <t>BED_EDGE-1684</t>
  </si>
  <si>
    <t>BED_EDGE-1683</t>
  </si>
  <si>
    <t>BED_EDGE-1682</t>
  </si>
  <si>
    <t>BED_EDGE-1681</t>
  </si>
  <si>
    <t>BED_EDGE-1680</t>
  </si>
  <si>
    <t>BED_EDGE-168</t>
  </si>
  <si>
    <t>BED_EDGE-1679</t>
  </si>
  <si>
    <t>BED_EDGE-1678</t>
  </si>
  <si>
    <t>BED_EDGE-1677</t>
  </si>
  <si>
    <t>BED_EDGE-1676</t>
  </si>
  <si>
    <t>BED_EDGE-1675</t>
  </si>
  <si>
    <t>BED_EDGE-1674</t>
  </si>
  <si>
    <t>BED_EDGE-1673</t>
  </si>
  <si>
    <t>BED_EDGE-1672</t>
  </si>
  <si>
    <t>BED_EDGE-1671</t>
  </si>
  <si>
    <t>BED_EDGE-1670</t>
  </si>
  <si>
    <t>BED_EDGE-167</t>
  </si>
  <si>
    <t>BED_EDGE-1669</t>
  </si>
  <si>
    <t>BED_EDGE-1668</t>
  </si>
  <si>
    <t>BED_EDGE-1667</t>
  </si>
  <si>
    <t>BED_EDGE-1666</t>
  </si>
  <si>
    <t>BED_EDGE-1665</t>
  </si>
  <si>
    <t>BED_EDGE-1664</t>
  </si>
  <si>
    <t>BED_EDGE-1663</t>
  </si>
  <si>
    <t>BED_EDGE-1662</t>
  </si>
  <si>
    <t>BED_EDGE-1661</t>
  </si>
  <si>
    <t>BED_EDGE-1660</t>
  </si>
  <si>
    <t>BED_EDGE-166</t>
  </si>
  <si>
    <t>BED_EDGE-1659</t>
  </si>
  <si>
    <t>BED_EDGE-1658</t>
  </si>
  <si>
    <t>BED_EDGE-1657</t>
  </si>
  <si>
    <t>BED_EDGE-1656</t>
  </si>
  <si>
    <t>BED_EDGE-1655</t>
  </si>
  <si>
    <t>BED_EDGE-1654</t>
  </si>
  <si>
    <t>BED_EDGE-1653</t>
  </si>
  <si>
    <t>BED_EDGE-1652</t>
  </si>
  <si>
    <t>BED_EDGE-1651</t>
  </si>
  <si>
    <t>BED_EDGE-1650</t>
  </si>
  <si>
    <t>BED_EDGE-165</t>
  </si>
  <si>
    <t>BED_EDGE-1649</t>
  </si>
  <si>
    <t>BED_EDGE-1648</t>
  </si>
  <si>
    <t>BED_EDGE-1647</t>
  </si>
  <si>
    <t>BED_EDGE-1646</t>
  </si>
  <si>
    <t>BED_EDGE-1645</t>
  </si>
  <si>
    <t>BED_EDGE-1644</t>
  </si>
  <si>
    <t>BED_EDGE-1643</t>
  </si>
  <si>
    <t>BED_EDGE-1642</t>
  </si>
  <si>
    <t>BED_EDGE-1641</t>
  </si>
  <si>
    <t>BED_EDGE-1640</t>
  </si>
  <si>
    <t>BED_EDGE-164</t>
  </si>
  <si>
    <t>BED_EDGE-1639</t>
  </si>
  <si>
    <t>BED_EDGE-1638</t>
  </si>
  <si>
    <t>BED_EDGE-1637</t>
  </si>
  <si>
    <t>BED_EDGE-1636</t>
  </si>
  <si>
    <t>BED_EDGE-1635</t>
  </si>
  <si>
    <t>BED_EDGE-1634</t>
  </si>
  <si>
    <t>BED_EDGE-1633</t>
  </si>
  <si>
    <t>BED_EDGE-1632</t>
  </si>
  <si>
    <t>BED_EDGE-1631</t>
  </si>
  <si>
    <t>BED_EDGE-1630</t>
  </si>
  <si>
    <t>BED_EDGE-163</t>
  </si>
  <si>
    <t>BED_EDGE-1629</t>
  </si>
  <si>
    <t>BED_EDGE-1628</t>
  </si>
  <si>
    <t>BED_EDGE-1627</t>
  </si>
  <si>
    <t>BED_EDGE-1626</t>
  </si>
  <si>
    <t>BED_EDGE-1625</t>
  </si>
  <si>
    <t>BED_EDGE-1624</t>
  </si>
  <si>
    <t>BED_EDGE-1623</t>
  </si>
  <si>
    <t>BED_EDGE-1622</t>
  </si>
  <si>
    <t>BED_EDGE-1621</t>
  </si>
  <si>
    <t>BED_EDGE-1620</t>
  </si>
  <si>
    <t>BED_EDGE-162</t>
  </si>
  <si>
    <t>BED_EDGE-1619</t>
  </si>
  <si>
    <t>BED_EDGE-1618</t>
  </si>
  <si>
    <t>BED_EDGE-1617</t>
  </si>
  <si>
    <t>BED_EDGE-1616</t>
  </si>
  <si>
    <t>BED_EDGE-1615</t>
  </si>
  <si>
    <t>BED_EDGE-1614</t>
  </si>
  <si>
    <t>BED_EDGE-1613</t>
  </si>
  <si>
    <t>BED_EDGE-1612</t>
  </si>
  <si>
    <t>BED_EDGE-1611</t>
  </si>
  <si>
    <t>BED_EDGE-1610</t>
  </si>
  <si>
    <t>BED_EDGE-161</t>
  </si>
  <si>
    <t>BED_EDGE-1609</t>
  </si>
  <si>
    <t>BED_EDGE-1608</t>
  </si>
  <si>
    <t>BED_EDGE-1607</t>
  </si>
  <si>
    <t>BED_EDGE-1606</t>
  </si>
  <si>
    <t>BED_EDGE-1605</t>
  </si>
  <si>
    <t>BED_EDGE-1604</t>
  </si>
  <si>
    <t>BED_EDGE-1603</t>
  </si>
  <si>
    <t>BED_EDGE-1602</t>
  </si>
  <si>
    <t>BED_EDGE-1601</t>
  </si>
  <si>
    <t>BED_EDGE-1600</t>
  </si>
  <si>
    <t>BED_EDGE-160</t>
  </si>
  <si>
    <t>BED_EDGE-16</t>
  </si>
  <si>
    <t>BED_EDGE-1599</t>
  </si>
  <si>
    <t>BED_EDGE-1598</t>
  </si>
  <si>
    <t>BED_EDGE-1597</t>
  </si>
  <si>
    <t>BED_EDGE-1596</t>
  </si>
  <si>
    <t>BED_EDGE-1595</t>
  </si>
  <si>
    <t>BED_EDGE-1594</t>
  </si>
  <si>
    <t>BED_EDGE-1593</t>
  </si>
  <si>
    <t>BED_EDGE-1592</t>
  </si>
  <si>
    <t>BED_EDGE-1591</t>
  </si>
  <si>
    <t>BED_EDGE-1590</t>
  </si>
  <si>
    <t>BED_EDGE-159</t>
  </si>
  <si>
    <t>BED_EDGE-1589</t>
  </si>
  <si>
    <t>BED_EDGE-1588</t>
  </si>
  <si>
    <t>BED_EDGE-1587</t>
  </si>
  <si>
    <t>BED_EDGE-1586</t>
  </si>
  <si>
    <t>BED_EDGE-1585</t>
  </si>
  <si>
    <t>BED_EDGE-1584</t>
  </si>
  <si>
    <t>BED_EDGE-1583</t>
  </si>
  <si>
    <t>BED_EDGE-1582</t>
  </si>
  <si>
    <t>BED_EDGE-1581</t>
  </si>
  <si>
    <t>BED_EDGE-1580</t>
  </si>
  <si>
    <t>BED_EDGE-158</t>
  </si>
  <si>
    <t>BED_EDGE-1579</t>
  </si>
  <si>
    <t>BED_EDGE-1578</t>
  </si>
  <si>
    <t>BED_EDGE-1577</t>
  </si>
  <si>
    <t>BED_EDGE-1576</t>
  </si>
  <si>
    <t>BED_EDGE-1575</t>
  </si>
  <si>
    <t>BED_EDGE-1574</t>
  </si>
  <si>
    <t>BED_EDGE-1573</t>
  </si>
  <si>
    <t>BED_EDGE-1572</t>
  </si>
  <si>
    <t>BED_EDGE-1571</t>
  </si>
  <si>
    <t>BED_EDGE-1570</t>
  </si>
  <si>
    <t>BED_EDGE-157</t>
  </si>
  <si>
    <t>BED_EDGE-1569</t>
  </si>
  <si>
    <t>BED_EDGE-1568</t>
  </si>
  <si>
    <t>BED_EDGE-1567</t>
  </si>
  <si>
    <t>BED_EDGE-1566</t>
  </si>
  <si>
    <t>BED_EDGE-1565</t>
  </si>
  <si>
    <t>BED_EDGE-1564</t>
  </si>
  <si>
    <t>BED_EDGE-1563</t>
  </si>
  <si>
    <t>BED_EDGE-1562</t>
  </si>
  <si>
    <t>BED_EDGE-1561</t>
  </si>
  <si>
    <t>BED_EDGE-1560</t>
  </si>
  <si>
    <t>BED_EDGE-156</t>
  </si>
  <si>
    <t>BED_EDGE-1559</t>
  </si>
  <si>
    <t>BED_EDGE-1558</t>
  </si>
  <si>
    <t>BED_EDGE-1557</t>
  </si>
  <si>
    <t>BED_EDGE-1556</t>
  </si>
  <si>
    <t>BED_EDGE-1555</t>
  </si>
  <si>
    <t>BED_EDGE-1554</t>
  </si>
  <si>
    <t>BED_EDGE-1553</t>
  </si>
  <si>
    <t>BED_EDGE-1552</t>
  </si>
  <si>
    <t>BED_EDGE-1551</t>
  </si>
  <si>
    <t>BED_EDGE-1550</t>
  </si>
  <si>
    <t>BED_EDGE-155</t>
  </si>
  <si>
    <t>BED_EDGE-1549</t>
  </si>
  <si>
    <t>BED_EDGE-1548</t>
  </si>
  <si>
    <t>BED_EDGE-1547</t>
  </si>
  <si>
    <t>BED_EDGE-1546</t>
  </si>
  <si>
    <t>BED_EDGE-1545</t>
  </si>
  <si>
    <t>BED_EDGE-1544</t>
  </si>
  <si>
    <t>BED_EDGE-1543</t>
  </si>
  <si>
    <t>BED_EDGE-1542</t>
  </si>
  <si>
    <t>BED_EDGE-1541</t>
  </si>
  <si>
    <t>BED_EDGE-1540</t>
  </si>
  <si>
    <t>BED_EDGE-154</t>
  </si>
  <si>
    <t>BED_EDGE-1539</t>
  </si>
  <si>
    <t>BED_EDGE-1538</t>
  </si>
  <si>
    <t>BED_EDGE-1537</t>
  </si>
  <si>
    <t>BED_EDGE-1536</t>
  </si>
  <si>
    <t>BED_EDGE-1535</t>
  </si>
  <si>
    <t>BED_EDGE-1534</t>
  </si>
  <si>
    <t>BED_EDGE-1533</t>
  </si>
  <si>
    <t>BED_EDGE-1532</t>
  </si>
  <si>
    <t>BED_EDGE-1531</t>
  </si>
  <si>
    <t>BED_EDGE-1530</t>
  </si>
  <si>
    <t>BED_EDGE-153</t>
  </si>
  <si>
    <t>BED_EDGE-1529</t>
  </si>
  <si>
    <t>BED_EDGE-1528</t>
  </si>
  <si>
    <t>BED_EDGE-1527</t>
  </si>
  <si>
    <t>BED_EDGE-1526</t>
  </si>
  <si>
    <t>BED_EDGE-1525</t>
  </si>
  <si>
    <t>BED_EDGE-1524</t>
  </si>
  <si>
    <t>BED_EDGE-1523</t>
  </si>
  <si>
    <t>BED_EDGE-1522</t>
  </si>
  <si>
    <t>BED_EDGE-1521</t>
  </si>
  <si>
    <t>BED_EDGE-1520</t>
  </si>
  <si>
    <t>BED_EDGE-152</t>
  </si>
  <si>
    <t>BED_EDGE-1519</t>
  </si>
  <si>
    <t>BED_EDGE-1518</t>
  </si>
  <si>
    <t>BED_EDGE-1517</t>
  </si>
  <si>
    <t>BED_EDGE-1516</t>
  </si>
  <si>
    <t>BED_EDGE-1515</t>
  </si>
  <si>
    <t>BED_EDGE-1514</t>
  </si>
  <si>
    <t>BED_EDGE-1513</t>
  </si>
  <si>
    <t>BED_EDGE-1512</t>
  </si>
  <si>
    <t>BED_EDGE-1511</t>
  </si>
  <si>
    <t>BED_EDGE-1510</t>
  </si>
  <si>
    <t>BED_EDGE-151</t>
  </si>
  <si>
    <t>BED_EDGE-1509</t>
  </si>
  <si>
    <t>BED_EDGE-1508</t>
  </si>
  <si>
    <t>BED_EDGE-1507</t>
  </si>
  <si>
    <t>BED_EDGE-1506</t>
  </si>
  <si>
    <t>BED_EDGE-1505</t>
  </si>
  <si>
    <t>BED_EDGE-1504</t>
  </si>
  <si>
    <t>BED_EDGE-1503</t>
  </si>
  <si>
    <t>BED_EDGE-1502</t>
  </si>
  <si>
    <t>BED_EDGE-1501</t>
  </si>
  <si>
    <t>BED_EDGE-1500</t>
  </si>
  <si>
    <t>BED_EDGE-150</t>
  </si>
  <si>
    <t>BED_EDGE-15</t>
  </si>
  <si>
    <t>BED_EDGE-1499</t>
  </si>
  <si>
    <t>BED_EDGE-1498</t>
  </si>
  <si>
    <t>BED_EDGE-1497</t>
  </si>
  <si>
    <t>BED_EDGE-1496</t>
  </si>
  <si>
    <t>BED_EDGE-1495</t>
  </si>
  <si>
    <t>BED_EDGE-1494</t>
  </si>
  <si>
    <t>BED_EDGE-1493</t>
  </si>
  <si>
    <t>BED_EDGE-1492</t>
  </si>
  <si>
    <t>BED_EDGE-1491</t>
  </si>
  <si>
    <t>BED_EDGE-1490</t>
  </si>
  <si>
    <t>BED_EDGE-149</t>
  </si>
  <si>
    <t>BED_EDGE-1489</t>
  </si>
  <si>
    <t>BED_EDGE-1488</t>
  </si>
  <si>
    <t>BED_EDGE-1487</t>
  </si>
  <si>
    <t>BED_EDGE-1486</t>
  </si>
  <si>
    <t>BED_EDGE-1485</t>
  </si>
  <si>
    <t>BED_EDGE-1484</t>
  </si>
  <si>
    <t>BED_EDGE-1483</t>
  </si>
  <si>
    <t>BED_EDGE-1482</t>
  </si>
  <si>
    <t>BED_EDGE-1481</t>
  </si>
  <si>
    <t>BED_EDGE-1480</t>
  </si>
  <si>
    <t>BED_EDGE-148</t>
  </si>
  <si>
    <t>BED_EDGE-1479</t>
  </si>
  <si>
    <t>BED_EDGE-1478</t>
  </si>
  <si>
    <t>BED_EDGE-1477</t>
  </si>
  <si>
    <t>BED_EDGE-1476</t>
  </si>
  <si>
    <t>BED_EDGE-1475</t>
  </si>
  <si>
    <t>BED_EDGE-1474</t>
  </si>
  <si>
    <t>BED_EDGE-1473</t>
  </si>
  <si>
    <t>BED_EDGE-1472</t>
  </si>
  <si>
    <t>BED_EDGE-1471</t>
  </si>
  <si>
    <t>BED_EDGE-1470</t>
  </si>
  <si>
    <t>BED_EDGE-147</t>
  </si>
  <si>
    <t>BED_EDGE-1469</t>
  </si>
  <si>
    <t>BED_EDGE-1468</t>
  </si>
  <si>
    <t>BED_EDGE-1467</t>
  </si>
  <si>
    <t>BED_EDGE-1466</t>
  </si>
  <si>
    <t>BED_EDGE-1465</t>
  </si>
  <si>
    <t>BED_EDGE-1464</t>
  </si>
  <si>
    <t>BED_EDGE-1463</t>
  </si>
  <si>
    <t>BED_EDGE-1462</t>
  </si>
  <si>
    <t>BED_EDGE-1461</t>
  </si>
  <si>
    <t>BED_EDGE-1460</t>
  </si>
  <si>
    <t>BED_EDGE-146</t>
  </si>
  <si>
    <t>BED_EDGE-1459</t>
  </si>
  <si>
    <t>BED_EDGE-1458</t>
  </si>
  <si>
    <t>BED_EDGE-1457</t>
  </si>
  <si>
    <t>BED_EDGE-1456</t>
  </si>
  <si>
    <t>BED_EDGE-1455</t>
  </si>
  <si>
    <t>BED_EDGE-1454</t>
  </si>
  <si>
    <t>BED_EDGE-1453</t>
  </si>
  <si>
    <t>BED_EDGE-1452</t>
  </si>
  <si>
    <t>BED_EDGE-1451</t>
  </si>
  <si>
    <t>BED_EDGE-1450</t>
  </si>
  <si>
    <t>BED_EDGE-145</t>
  </si>
  <si>
    <t>BED_EDGE-1449</t>
  </si>
  <si>
    <t>BED_EDGE-1448</t>
  </si>
  <si>
    <t>BED_EDGE-1447</t>
  </si>
  <si>
    <t>BED_EDGE-1446</t>
  </si>
  <si>
    <t>BED_EDGE-1445</t>
  </si>
  <si>
    <t>BED_EDGE-1444</t>
  </si>
  <si>
    <t>BED_EDGE-1443</t>
  </si>
  <si>
    <t>BED_EDGE-1442</t>
  </si>
  <si>
    <t>BED_EDGE-1441</t>
  </si>
  <si>
    <t>BED_EDGE-1440</t>
  </si>
  <si>
    <t>BED_EDGE-144</t>
  </si>
  <si>
    <t>BED_EDGE-1439</t>
  </si>
  <si>
    <t>BED_EDGE-1438</t>
  </si>
  <si>
    <t>BED_EDGE-1437</t>
  </si>
  <si>
    <t>BED_EDGE-1436</t>
  </si>
  <si>
    <t>BED_EDGE-1435</t>
  </si>
  <si>
    <t>BED_EDGE-1434</t>
  </si>
  <si>
    <t>BED_EDGE-1433</t>
  </si>
  <si>
    <t>BED_EDGE-1432</t>
  </si>
  <si>
    <t>BED_EDGE-1431</t>
  </si>
  <si>
    <t>BED_EDGE-1430</t>
  </si>
  <si>
    <t>BED_EDGE-143</t>
  </si>
  <si>
    <t>BED_EDGE-1429</t>
  </si>
  <si>
    <t>BED_EDGE-1428</t>
  </si>
  <si>
    <t>BED_EDGE-1427</t>
  </si>
  <si>
    <t>BED_EDGE-1426</t>
  </si>
  <si>
    <t>BED_EDGE-1425</t>
  </si>
  <si>
    <t>BED_EDGE-1424</t>
  </si>
  <si>
    <t>BED_EDGE-1423</t>
  </si>
  <si>
    <t>BED_EDGE-1422</t>
  </si>
  <si>
    <t>BED_EDGE-1421</t>
  </si>
  <si>
    <t>BED_EDGE-1420</t>
  </si>
  <si>
    <t>BED_EDGE-142</t>
  </si>
  <si>
    <t>BED_EDGE-1419</t>
  </si>
  <si>
    <t>BED_EDGE-1418</t>
  </si>
  <si>
    <t>BED_EDGE-1417</t>
  </si>
  <si>
    <t>BED_EDGE-1416</t>
  </si>
  <si>
    <t>BED_EDGE-1415</t>
  </si>
  <si>
    <t>BED_EDGE-1414</t>
  </si>
  <si>
    <t>BED_EDGE-1413</t>
  </si>
  <si>
    <t>BED_EDGE-1412</t>
  </si>
  <si>
    <t>BED_EDGE-1411</t>
  </si>
  <si>
    <t>BED_EDGE-1410</t>
  </si>
  <si>
    <t>BED_EDGE-141</t>
  </si>
  <si>
    <t>BED_EDGE-1409</t>
  </si>
  <si>
    <t>BED_EDGE-1408</t>
  </si>
  <si>
    <t>BED_EDGE-1407</t>
  </si>
  <si>
    <t>BED_EDGE-1406</t>
  </si>
  <si>
    <t>BED_EDGE-1405</t>
  </si>
  <si>
    <t>BED_EDGE-1404</t>
  </si>
  <si>
    <t>BED_EDGE-1403</t>
  </si>
  <si>
    <t>BED_EDGE-1402</t>
  </si>
  <si>
    <t>BED_EDGE-1401</t>
  </si>
  <si>
    <t>BED_EDGE-1400</t>
  </si>
  <si>
    <t>BED_EDGE-140</t>
  </si>
  <si>
    <t>BED_EDGE-14</t>
  </si>
  <si>
    <t>BED_EDGE-1399</t>
  </si>
  <si>
    <t>BED_EDGE-1398</t>
  </si>
  <si>
    <t>BED_EDGE-1397</t>
  </si>
  <si>
    <t>BED_EDGE-1396</t>
  </si>
  <si>
    <t>BED_EDGE-1395</t>
  </si>
  <si>
    <t>BED_EDGE-1394</t>
  </si>
  <si>
    <t>BED_EDGE-1393</t>
  </si>
  <si>
    <t>BED_EDGE-1392</t>
  </si>
  <si>
    <t>BED_EDGE-1391</t>
  </si>
  <si>
    <t>BED_EDGE-1390</t>
  </si>
  <si>
    <t>BED_EDGE-139</t>
  </si>
  <si>
    <t>BED_EDGE-1389</t>
  </si>
  <si>
    <t>BED_EDGE-1388</t>
  </si>
  <si>
    <t>BED_EDGE-1387</t>
  </si>
  <si>
    <t>BED_EDGE-1386</t>
  </si>
  <si>
    <t>BED_EDGE-1385</t>
  </si>
  <si>
    <t>BED_EDGE-1384</t>
  </si>
  <si>
    <t>BED_EDGE-1383</t>
  </si>
  <si>
    <t>BED_EDGE-1382</t>
  </si>
  <si>
    <t>BED_EDGE-1381</t>
  </si>
  <si>
    <t>BED_EDGE-1380</t>
  </si>
  <si>
    <t>BED_EDGE-138</t>
  </si>
  <si>
    <t>BED_EDGE-1379</t>
  </si>
  <si>
    <t>BED_EDGE-1378</t>
  </si>
  <si>
    <t>BED_EDGE-1377</t>
  </si>
  <si>
    <t>BED_EDGE-1376</t>
  </si>
  <si>
    <t>BED_EDGE-1375</t>
  </si>
  <si>
    <t>BED_EDGE-1374</t>
  </si>
  <si>
    <t>BED_EDGE-1373</t>
  </si>
  <si>
    <t>BED_EDGE-1372</t>
  </si>
  <si>
    <t>BED_EDGE-1371</t>
  </si>
  <si>
    <t>BED_EDGE-1370</t>
  </si>
  <si>
    <t>BED_EDGE-137</t>
  </si>
  <si>
    <t>BED_EDGE-1369</t>
  </si>
  <si>
    <t>BED_EDGE-1368</t>
  </si>
  <si>
    <t>BED_EDGE-1367</t>
  </si>
  <si>
    <t>BED_EDGE-1366</t>
  </si>
  <si>
    <t>BED_EDGE-1365</t>
  </si>
  <si>
    <t>BED_EDGE-1364</t>
  </si>
  <si>
    <t>BED_EDGE-1363</t>
  </si>
  <si>
    <t>BED_EDGE-1362</t>
  </si>
  <si>
    <t>BED_EDGE-1361</t>
  </si>
  <si>
    <t>BED_EDGE-1360</t>
  </si>
  <si>
    <t>BED_EDGE-136</t>
  </si>
  <si>
    <t>BED_EDGE-1359</t>
  </si>
  <si>
    <t>BED_EDGE-1358</t>
  </si>
  <si>
    <t>BED_EDGE-1357</t>
  </si>
  <si>
    <t>BED_EDGE-1356</t>
  </si>
  <si>
    <t>BED_EDGE-1355</t>
  </si>
  <si>
    <t>BED_EDGE-1354</t>
  </si>
  <si>
    <t>BED_EDGE-1353</t>
  </si>
  <si>
    <t>BED_EDGE-1352</t>
  </si>
  <si>
    <t>BED_EDGE-1351</t>
  </si>
  <si>
    <t>BED_EDGE-1350</t>
  </si>
  <si>
    <t>BED_EDGE-135</t>
  </si>
  <si>
    <t>BED_EDGE-1349</t>
  </si>
  <si>
    <t>BED_EDGE-1348</t>
  </si>
  <si>
    <t>BED_EDGE-1347</t>
  </si>
  <si>
    <t>BED_EDGE-1346</t>
  </si>
  <si>
    <t>BED_EDGE-1345</t>
  </si>
  <si>
    <t>BED_EDGE-1344</t>
  </si>
  <si>
    <t>BED_EDGE-1343</t>
  </si>
  <si>
    <t>BED_EDGE-1342</t>
  </si>
  <si>
    <t>BED_EDGE-1341</t>
  </si>
  <si>
    <t>BED_EDGE-1340</t>
  </si>
  <si>
    <t>BED_EDGE-134</t>
  </si>
  <si>
    <t>BED_EDGE-1339</t>
  </si>
  <si>
    <t>BED_EDGE-1338</t>
  </si>
  <si>
    <t>BED_EDGE-1337</t>
  </si>
  <si>
    <t>BED_EDGE-1336</t>
  </si>
  <si>
    <t>BED_EDGE-1335</t>
  </si>
  <si>
    <t>BED_EDGE-1334</t>
  </si>
  <si>
    <t>BED_EDGE-1333</t>
  </si>
  <si>
    <t>BED_EDGE-1332</t>
  </si>
  <si>
    <t>BED_EDGE-1331</t>
  </si>
  <si>
    <t>BED_EDGE-1330</t>
  </si>
  <si>
    <t>BED_EDGE-133</t>
  </si>
  <si>
    <t>BED_EDGE-1329</t>
  </si>
  <si>
    <t>BED_EDGE-1328</t>
  </si>
  <si>
    <t>BED_EDGE-1327</t>
  </si>
  <si>
    <t>BED_EDGE-1326</t>
  </si>
  <si>
    <t>BED_EDGE-1325</t>
  </si>
  <si>
    <t>BED_EDGE-1324</t>
  </si>
  <si>
    <t>BED_EDGE-1323</t>
  </si>
  <si>
    <t>BED_EDGE-1322</t>
  </si>
  <si>
    <t>BED_EDGE-1321</t>
  </si>
  <si>
    <t>BED_EDGE-1320</t>
  </si>
  <si>
    <t>BED_EDGE-132</t>
  </si>
  <si>
    <t>BED_EDGE-1319</t>
  </si>
  <si>
    <t>BED_EDGE-1318</t>
  </si>
  <si>
    <t>BED_EDGE-1317</t>
  </si>
  <si>
    <t>BED_EDGE-1316</t>
  </si>
  <si>
    <t>BED_EDGE-1315</t>
  </si>
  <si>
    <t>BED_EDGE-1314</t>
  </si>
  <si>
    <t>BED_EDGE-1313</t>
  </si>
  <si>
    <t>BED_EDGE-1312</t>
  </si>
  <si>
    <t>BED_EDGE-1311</t>
  </si>
  <si>
    <t>BED_EDGE-1310</t>
  </si>
  <si>
    <t>BED_EDGE-131</t>
  </si>
  <si>
    <t>BED_EDGE-1309</t>
  </si>
  <si>
    <t>BED_EDGE-1308</t>
  </si>
  <si>
    <t>BED_EDGE-1307</t>
  </si>
  <si>
    <t>BED_EDGE-1306</t>
  </si>
  <si>
    <t>BED_EDGE-1305</t>
  </si>
  <si>
    <t>BED_EDGE-1304</t>
  </si>
  <si>
    <t>BED_EDGE-1303</t>
  </si>
  <si>
    <t>BED_EDGE-1302</t>
  </si>
  <si>
    <t>BED_EDGE-1301</t>
  </si>
  <si>
    <t>BED_EDGE-1300</t>
  </si>
  <si>
    <t>BED_EDGE-130</t>
  </si>
  <si>
    <t>BED_EDGE-13</t>
  </si>
  <si>
    <t>BED_EDGE-1299</t>
  </si>
  <si>
    <t>BED_EDGE-1298</t>
  </si>
  <si>
    <t>BED_EDGE-1297</t>
  </si>
  <si>
    <t>BED_EDGE-1296</t>
  </si>
  <si>
    <t>BED_EDGE-1295</t>
  </si>
  <si>
    <t>BED_EDGE-1294</t>
  </si>
  <si>
    <t>BED_EDGE-1293</t>
  </si>
  <si>
    <t>BED_EDGE-1292</t>
  </si>
  <si>
    <t>BED_EDGE-1291</t>
  </si>
  <si>
    <t>BED_EDGE-1290</t>
  </si>
  <si>
    <t>BED_EDGE-129</t>
  </si>
  <si>
    <t>BED_EDGE-1289</t>
  </si>
  <si>
    <t>BED_EDGE-1288</t>
  </si>
  <si>
    <t>BED_EDGE-1287</t>
  </si>
  <si>
    <t>BED_EDGE-1286</t>
  </si>
  <si>
    <t>BED_EDGE-1285</t>
  </si>
  <si>
    <t>BED_EDGE-1284</t>
  </si>
  <si>
    <t>BED_EDGE-1283</t>
  </si>
  <si>
    <t>BED_EDGE-1282</t>
  </si>
  <si>
    <t>BED_EDGE-1281</t>
  </si>
  <si>
    <t>BED_EDGE-1280</t>
  </si>
  <si>
    <t>BED_EDGE-128</t>
  </si>
  <si>
    <t>BED_EDGE-1279</t>
  </si>
  <si>
    <t>BED_EDGE-1278</t>
  </si>
  <si>
    <t>BED_EDGE-1277</t>
  </si>
  <si>
    <t>BED_EDGE-1276</t>
  </si>
  <si>
    <t>BED_EDGE-1275</t>
  </si>
  <si>
    <t>BED_EDGE-1274</t>
  </si>
  <si>
    <t>BED_EDGE-1273</t>
  </si>
  <si>
    <t>BED_EDGE-1272</t>
  </si>
  <si>
    <t>BED_EDGE-1271</t>
  </si>
  <si>
    <t>BED_EDGE-1270</t>
  </si>
  <si>
    <t>BED_EDGE-127</t>
  </si>
  <si>
    <t>BED_EDGE-1269</t>
  </si>
  <si>
    <t>BED_EDGE-1268</t>
  </si>
  <si>
    <t>BED_EDGE-1267</t>
  </si>
  <si>
    <t>BED_EDGE-1266</t>
  </si>
  <si>
    <t>BED_EDGE-1265</t>
  </si>
  <si>
    <t>BED_EDGE-1264</t>
  </si>
  <si>
    <t>BED_EDGE-1263</t>
  </si>
  <si>
    <t>BED_EDGE-1262</t>
  </si>
  <si>
    <t>BED_EDGE-1261</t>
  </si>
  <si>
    <t>BED_EDGE-1260</t>
  </si>
  <si>
    <t>BED_EDGE-126</t>
  </si>
  <si>
    <t>BED_EDGE-1259</t>
  </si>
  <si>
    <t>BED_EDGE-1258</t>
  </si>
  <si>
    <t>BED_EDGE-1257</t>
  </si>
  <si>
    <t>BED_EDGE-1256</t>
  </si>
  <si>
    <t>BED_EDGE-1255</t>
  </si>
  <si>
    <t>BED_EDGE-1254</t>
  </si>
  <si>
    <t>BED_EDGE-1253</t>
  </si>
  <si>
    <t>BED_EDGE-1252</t>
  </si>
  <si>
    <t>BED_EDGE-1251</t>
  </si>
  <si>
    <t>BED_EDGE-1250</t>
  </si>
  <si>
    <t>BED_EDGE-125</t>
  </si>
  <si>
    <t>BED_EDGE-1249</t>
  </si>
  <si>
    <t>BED_EDGE-1248</t>
  </si>
  <si>
    <t>BED_EDGE-1247</t>
  </si>
  <si>
    <t>BED_EDGE-1246</t>
  </si>
  <si>
    <t>BED_EDGE-1245</t>
  </si>
  <si>
    <t>BED_EDGE-1244</t>
  </si>
  <si>
    <t>BED_EDGE-1243</t>
  </si>
  <si>
    <t>BED_EDGE-1242</t>
  </si>
  <si>
    <t>BED_EDGE-1241</t>
  </si>
  <si>
    <t>BED_EDGE-1240</t>
  </si>
  <si>
    <t>BED_EDGE-124</t>
  </si>
  <si>
    <t>BED_EDGE-1239</t>
  </si>
  <si>
    <t>BED_EDGE-1238</t>
  </si>
  <si>
    <t>BED_EDGE-1237</t>
  </si>
  <si>
    <t>BED_EDGE-1236</t>
  </si>
  <si>
    <t>BED_EDGE-1235</t>
  </si>
  <si>
    <t>BED_EDGE-1234</t>
  </si>
  <si>
    <t>BED_EDGE-1233</t>
  </si>
  <si>
    <t>BED_EDGE-1232</t>
  </si>
  <si>
    <t>BED_EDGE-1231</t>
  </si>
  <si>
    <t>BED_EDGE-1230</t>
  </si>
  <si>
    <t>BED_EDGE-123</t>
  </si>
  <si>
    <t>BED_EDGE-1229</t>
  </si>
  <si>
    <t>BED_EDGE-1228</t>
  </si>
  <si>
    <t>BED_EDGE-1227</t>
  </si>
  <si>
    <t>BED_EDGE-1226</t>
  </si>
  <si>
    <t>BED_EDGE-1225</t>
  </si>
  <si>
    <t>BED_EDGE-1224</t>
  </si>
  <si>
    <t>BED_EDGE-1223</t>
  </si>
  <si>
    <t>BED_EDGE-1222</t>
  </si>
  <si>
    <t>BED_EDGE-1221</t>
  </si>
  <si>
    <t>BED_EDGE-1220</t>
  </si>
  <si>
    <t>BED_EDGE-122</t>
  </si>
  <si>
    <t>BED_EDGE-1219</t>
  </si>
  <si>
    <t>BED_EDGE-1218</t>
  </si>
  <si>
    <t>BED_EDGE-1217</t>
  </si>
  <si>
    <t>BED_EDGE-1216</t>
  </si>
  <si>
    <t>BED_EDGE-1215</t>
  </si>
  <si>
    <t>BED_EDGE-1214</t>
  </si>
  <si>
    <t>BED_EDGE-1213</t>
  </si>
  <si>
    <t>BED_EDGE-1212</t>
  </si>
  <si>
    <t>BED_EDGE-1211</t>
  </si>
  <si>
    <t>BED_EDGE-1210</t>
  </si>
  <si>
    <t>BED_EDGE-121</t>
  </si>
  <si>
    <t>BED_EDGE-1209</t>
  </si>
  <si>
    <t>BED_EDGE-1208</t>
  </si>
  <si>
    <t>BED_EDGE-1207</t>
  </si>
  <si>
    <t>BED_EDGE-1206</t>
  </si>
  <si>
    <t>BED_EDGE-1205</t>
  </si>
  <si>
    <t>BED_EDGE-1204</t>
  </si>
  <si>
    <t>BED_EDGE-1203</t>
  </si>
  <si>
    <t>BED_EDGE-1202</t>
  </si>
  <si>
    <t>BED_EDGE-1201</t>
  </si>
  <si>
    <t>BED_EDGE-1200</t>
  </si>
  <si>
    <t>BED_EDGE-120</t>
  </si>
  <si>
    <t>BED_EDGE-12</t>
  </si>
  <si>
    <t>BED_EDGE-1199</t>
  </si>
  <si>
    <t>BED_EDGE-1198</t>
  </si>
  <si>
    <t>BED_EDGE-1197</t>
  </si>
  <si>
    <t>BED_EDGE-1196</t>
  </si>
  <si>
    <t>BED_EDGE-1195</t>
  </si>
  <si>
    <t>BED_EDGE-1194</t>
  </si>
  <si>
    <t>BED_EDGE-1193</t>
  </si>
  <si>
    <t>BED_EDGE-1192</t>
  </si>
  <si>
    <t>BED_EDGE-1191</t>
  </si>
  <si>
    <t>BED_EDGE-1190</t>
  </si>
  <si>
    <t>BED_EDGE-119</t>
  </si>
  <si>
    <t>BED_EDGE-1189</t>
  </si>
  <si>
    <t>BED_EDGE-1188</t>
  </si>
  <si>
    <t>BED_EDGE-1187</t>
  </si>
  <si>
    <t>BED_EDGE-1186</t>
  </si>
  <si>
    <t>BED_EDGE-1185</t>
  </si>
  <si>
    <t>BED_EDGE-1184</t>
  </si>
  <si>
    <t>BED_EDGE-1183</t>
  </si>
  <si>
    <t>BED_EDGE-1182</t>
  </si>
  <si>
    <t>BED_EDGE-1181</t>
  </si>
  <si>
    <t>BED_EDGE-1180</t>
  </si>
  <si>
    <t>BED_EDGE-118</t>
  </si>
  <si>
    <t>BED_EDGE-1179</t>
  </si>
  <si>
    <t>BED_EDGE-1178</t>
  </si>
  <si>
    <t>BED_EDGE-1177</t>
  </si>
  <si>
    <t>BED_EDGE-1176</t>
  </si>
  <si>
    <t>BED_EDGE-1175</t>
  </si>
  <si>
    <t>BED_EDGE-1174</t>
  </si>
  <si>
    <t>BED_EDGE-1173</t>
  </si>
  <si>
    <t>BED_EDGE-1172</t>
  </si>
  <si>
    <t>BED_EDGE-1171</t>
  </si>
  <si>
    <t>BED_EDGE-1170</t>
  </si>
  <si>
    <t>BED_EDGE-117</t>
  </si>
  <si>
    <t>BED_EDGE-1169</t>
  </si>
  <si>
    <t>BED_EDGE-1168</t>
  </si>
  <si>
    <t>BED_EDGE-1167</t>
  </si>
  <si>
    <t>BED_EDGE-1166</t>
  </si>
  <si>
    <t>BED_EDGE-1165</t>
  </si>
  <si>
    <t>BED_EDGE-1164</t>
  </si>
  <si>
    <t>BED_EDGE-1163</t>
  </si>
  <si>
    <t>BED_EDGE-1162</t>
  </si>
  <si>
    <t>BED_EDGE-1161</t>
  </si>
  <si>
    <t>BED_EDGE-1160</t>
  </si>
  <si>
    <t>BED_EDGE-116</t>
  </si>
  <si>
    <t>BED_EDGE-1159</t>
  </si>
  <si>
    <t>BED_EDGE-1158</t>
  </si>
  <si>
    <t>BED_EDGE-1157</t>
  </si>
  <si>
    <t>BED_EDGE-1156</t>
  </si>
  <si>
    <t>BED_EDGE-1155</t>
  </si>
  <si>
    <t>BED_EDGE-1154</t>
  </si>
  <si>
    <t>BED_EDGE-1153</t>
  </si>
  <si>
    <t>BED_EDGE-1152</t>
  </si>
  <si>
    <t>BED_EDGE-1151</t>
  </si>
  <si>
    <t>BED_EDGE-1150</t>
  </si>
  <si>
    <t>BED_EDGE-115</t>
  </si>
  <si>
    <t>BED_EDGE-1149</t>
  </si>
  <si>
    <t>BED_EDGE-1148</t>
  </si>
  <si>
    <t>BED_EDGE-1147</t>
  </si>
  <si>
    <t>BED_EDGE-1146</t>
  </si>
  <si>
    <t>BED_EDGE-1145</t>
  </si>
  <si>
    <t>BED_EDGE-1144</t>
  </si>
  <si>
    <t>BED_EDGE-1143</t>
  </si>
  <si>
    <t>BED_EDGE-1142</t>
  </si>
  <si>
    <t>BED_EDGE-1141</t>
  </si>
  <si>
    <t>BED_EDGE-1140</t>
  </si>
  <si>
    <t>BED_EDGE-114</t>
  </si>
  <si>
    <t>BED_EDGE-1139</t>
  </si>
  <si>
    <t>BED_EDGE-1138</t>
  </si>
  <si>
    <t>BED_EDGE-1137</t>
  </si>
  <si>
    <t>BED_EDGE-1136</t>
  </si>
  <si>
    <t>BED_EDGE-1135</t>
  </si>
  <si>
    <t>BED_EDGE-1134</t>
  </si>
  <si>
    <t>BED_EDGE-1133</t>
  </si>
  <si>
    <t>BED_EDGE-1132</t>
  </si>
  <si>
    <t>BED_EDGE-1131</t>
  </si>
  <si>
    <t>BED_EDGE-1130</t>
  </si>
  <si>
    <t>BED_EDGE-113</t>
  </si>
  <si>
    <t>BED_EDGE-1129</t>
  </si>
  <si>
    <t>BED_EDGE-1128</t>
  </si>
  <si>
    <t>BED_EDGE-1127</t>
  </si>
  <si>
    <t>BED_EDGE-1126</t>
  </si>
  <si>
    <t>BED_EDGE-1125</t>
  </si>
  <si>
    <t>BED_EDGE-1124</t>
  </si>
  <si>
    <t>BED_EDGE-1123</t>
  </si>
  <si>
    <t>BED_EDGE-1122</t>
  </si>
  <si>
    <t>BED_EDGE-1121</t>
  </si>
  <si>
    <t>BED_EDGE-1120</t>
  </si>
  <si>
    <t>BED_EDGE-112</t>
  </si>
  <si>
    <t>BED_EDGE-1119</t>
  </si>
  <si>
    <t>BED_EDGE-1118</t>
  </si>
  <si>
    <t>BED_EDGE-1117</t>
  </si>
  <si>
    <t>BED_EDGE-1116</t>
  </si>
  <si>
    <t>BED_EDGE-1115</t>
  </si>
  <si>
    <t>BED_EDGE-1114</t>
  </si>
  <si>
    <t>BED_EDGE-1113</t>
  </si>
  <si>
    <t>BED_EDGE-1112</t>
  </si>
  <si>
    <t>BED_EDGE-1111</t>
  </si>
  <si>
    <t>BED_EDGE-1110</t>
  </si>
  <si>
    <t>BED_EDGE-111</t>
  </si>
  <si>
    <t>BED_EDGE-1109</t>
  </si>
  <si>
    <t>BED_EDGE-1108</t>
  </si>
  <si>
    <t>BED_EDGE-1107</t>
  </si>
  <si>
    <t>BED_EDGE-1106</t>
  </si>
  <si>
    <t>BED_EDGE-1105</t>
  </si>
  <si>
    <t>BED_EDGE-1104</t>
  </si>
  <si>
    <t>BED_EDGE-1103</t>
  </si>
  <si>
    <t>BED_EDGE-1102</t>
  </si>
  <si>
    <t>BED_EDGE-1101</t>
  </si>
  <si>
    <t>BED_EDGE-1100</t>
  </si>
  <si>
    <t>BED_EDGE-110</t>
  </si>
  <si>
    <t>BED_EDGE-11</t>
  </si>
  <si>
    <t>BED_EDGE-1099</t>
  </si>
  <si>
    <t>BED_EDGE-1098</t>
  </si>
  <si>
    <t>BED_EDGE-1097</t>
  </si>
  <si>
    <t>BED_EDGE-1096</t>
  </si>
  <si>
    <t>BED_EDGE-1095</t>
  </si>
  <si>
    <t>BED_EDGE-1094</t>
  </si>
  <si>
    <t>BED_EDGE-1093</t>
  </si>
  <si>
    <t>BED_EDGE-1092</t>
  </si>
  <si>
    <t>BED_EDGE-1091</t>
  </si>
  <si>
    <t>BED_EDGE-1090</t>
  </si>
  <si>
    <t>BED_EDGE-109</t>
  </si>
  <si>
    <t>BED_EDGE-1089</t>
  </si>
  <si>
    <t>BED_EDGE-1088</t>
  </si>
  <si>
    <t>BED_EDGE-1087</t>
  </si>
  <si>
    <t>BED_EDGE-1086</t>
  </si>
  <si>
    <t>BED_EDGE-1085</t>
  </si>
  <si>
    <t>BED_EDGE-1084</t>
  </si>
  <si>
    <t>BED_EDGE-1083</t>
  </si>
  <si>
    <t>BED_EDGE-1082</t>
  </si>
  <si>
    <t>BED_EDGE-1081</t>
  </si>
  <si>
    <t>BED_EDGE-1080</t>
  </si>
  <si>
    <t>BED_EDGE-108</t>
  </si>
  <si>
    <t>BED_EDGE-1079</t>
  </si>
  <si>
    <t>BED_EDGE-1078</t>
  </si>
  <si>
    <t>BED_EDGE-1077</t>
  </si>
  <si>
    <t>BED_EDGE-1076</t>
  </si>
  <si>
    <t>BED_EDGE-1075</t>
  </si>
  <si>
    <t>BED_EDGE-1074</t>
  </si>
  <si>
    <t>BED_EDGE-1073</t>
  </si>
  <si>
    <t>BED_EDGE-1072</t>
  </si>
  <si>
    <t>BED_EDGE-1071</t>
  </si>
  <si>
    <t>BED_EDGE-1070</t>
  </si>
  <si>
    <t>BED_EDGE-107</t>
  </si>
  <si>
    <t>BED_EDGE-1069</t>
  </si>
  <si>
    <t>BED_EDGE-1068</t>
  </si>
  <si>
    <t>BED_EDGE-1067</t>
  </si>
  <si>
    <t>BED_EDGE-1066</t>
  </si>
  <si>
    <t>BED_EDGE-1065</t>
  </si>
  <si>
    <t>BED_EDGE-1064</t>
  </si>
  <si>
    <t>BED_EDGE-1063</t>
  </si>
  <si>
    <t>BED_EDGE-1062</t>
  </si>
  <si>
    <t>BED_EDGE-1061</t>
  </si>
  <si>
    <t>BED_EDGE-1060</t>
  </si>
  <si>
    <t>BED_EDGE-106</t>
  </si>
  <si>
    <t>BED_EDGE-1059</t>
  </si>
  <si>
    <t>BED_EDGE-1058</t>
  </si>
  <si>
    <t>BED_EDGE-1057</t>
  </si>
  <si>
    <t>BED_EDGE-1056</t>
  </si>
  <si>
    <t>BED_EDGE-1055</t>
  </si>
  <si>
    <t>BED_EDGE-1054</t>
  </si>
  <si>
    <t>BED_EDGE-1053</t>
  </si>
  <si>
    <t>BED_EDGE-1052</t>
  </si>
  <si>
    <t>BED_EDGE-1051</t>
  </si>
  <si>
    <t>BED_EDGE-1050</t>
  </si>
  <si>
    <t>BED_EDGE-105</t>
  </si>
  <si>
    <t>BED_EDGE-1049</t>
  </si>
  <si>
    <t>BED_EDGE-1048</t>
  </si>
  <si>
    <t>BED_EDGE-1047</t>
  </si>
  <si>
    <t>BED_EDGE-1046</t>
  </si>
  <si>
    <t>BED_EDGE-1045</t>
  </si>
  <si>
    <t>BED_EDGE-1044</t>
  </si>
  <si>
    <t>BED_EDGE-1043</t>
  </si>
  <si>
    <t>BED_EDGE-1042</t>
  </si>
  <si>
    <t>BED_EDGE-1041</t>
  </si>
  <si>
    <t>BED_EDGE-1040</t>
  </si>
  <si>
    <t>BED_EDGE-104</t>
  </si>
  <si>
    <t>BED_EDGE-1039</t>
  </si>
  <si>
    <t>BED_EDGE-1038</t>
  </si>
  <si>
    <t>BED_EDGE-1037</t>
  </si>
  <si>
    <t>BED_EDGE-1036</t>
  </si>
  <si>
    <t>BED_EDGE-1035</t>
  </si>
  <si>
    <t>BED_EDGE-1034</t>
  </si>
  <si>
    <t>BED_EDGE-1033</t>
  </si>
  <si>
    <t>BED_EDGE-1032</t>
  </si>
  <si>
    <t>BED_EDGE-1031</t>
  </si>
  <si>
    <t>BED_EDGE-1030</t>
  </si>
  <si>
    <t>BED_EDGE-103</t>
  </si>
  <si>
    <t>BED_EDGE-1029</t>
  </si>
  <si>
    <t>BED_EDGE-1028</t>
  </si>
  <si>
    <t>BED_EDGE-1027</t>
  </si>
  <si>
    <t>BED_EDGE-1026</t>
  </si>
  <si>
    <t>BED_EDGE-1025</t>
  </si>
  <si>
    <t>BED_EDGE-1024</t>
  </si>
  <si>
    <t>BED_EDGE-1023</t>
  </si>
  <si>
    <t>BED_EDGE-1022</t>
  </si>
  <si>
    <t>BED_EDGE-1021</t>
  </si>
  <si>
    <t>BED_EDGE-1020</t>
  </si>
  <si>
    <t>BED_EDGE-102</t>
  </si>
  <si>
    <t>BED_EDGE-1019</t>
  </si>
  <si>
    <t>BED_EDGE-1018</t>
  </si>
  <si>
    <t>BED_EDGE-1017</t>
  </si>
  <si>
    <t>BED_EDGE-1016</t>
  </si>
  <si>
    <t>BED_EDGE-1015</t>
  </si>
  <si>
    <t>BED_EDGE-1014</t>
  </si>
  <si>
    <t>BED_EDGE-1013</t>
  </si>
  <si>
    <t>BED_EDGE-1012</t>
  </si>
  <si>
    <t>BED_EDGE-1011</t>
  </si>
  <si>
    <t>BED_EDGE-1010</t>
  </si>
  <si>
    <t>BED_EDGE-101</t>
  </si>
  <si>
    <t>BED_EDGE-1009</t>
  </si>
  <si>
    <t>BED_EDGE-1008</t>
  </si>
  <si>
    <t>BED_EDGE-1007</t>
  </si>
  <si>
    <t>BED_EDGE-1006</t>
  </si>
  <si>
    <t>BED_EDGE-1005</t>
  </si>
  <si>
    <t>BED_EDGE-1004</t>
  </si>
  <si>
    <t>BED_EDGE-1003</t>
  </si>
  <si>
    <t>BED_EDGE-1002</t>
  </si>
  <si>
    <t>BED_EDGE-1001</t>
  </si>
  <si>
    <t>BED_EDGE-1000</t>
  </si>
  <si>
    <t>BED_EDGE-100</t>
  </si>
  <si>
    <t>BED_EDGE-10</t>
  </si>
  <si>
    <t>BED_EDGE-1</t>
  </si>
  <si>
    <t>Chilliwack River Valley</t>
  </si>
  <si>
    <t>Fraser-Sumas Floodplain</t>
  </si>
  <si>
    <t>Ryder Uplands</t>
  </si>
  <si>
    <t>Bedrock well located in valley, connected to overlying unconsolidated aquifers</t>
  </si>
  <si>
    <t>BED-A</t>
  </si>
  <si>
    <t>BED-B</t>
  </si>
  <si>
    <t>Unnamed tributary</t>
  </si>
  <si>
    <t>BED-Nevin</t>
  </si>
  <si>
    <t>BED-Dunvil</t>
  </si>
  <si>
    <t>Ryder Pond</t>
  </si>
  <si>
    <t>FV-9003</t>
  </si>
  <si>
    <t>Well correlated to Aq 1206, but located on slope draining to Fraser-Sumas floodplain so PoHC not established</t>
  </si>
  <si>
    <t>RU-EDGE-1</t>
  </si>
  <si>
    <t>RU-EDGE-2</t>
  </si>
  <si>
    <t>RU-EDGE-3</t>
  </si>
  <si>
    <t>RU-EDGE-4</t>
  </si>
  <si>
    <t>RU-EDGE-5</t>
  </si>
  <si>
    <t>RU-EDGE-6</t>
  </si>
  <si>
    <t>RU-EDGE-7</t>
  </si>
  <si>
    <t>RU-EDGE-8</t>
  </si>
  <si>
    <t>RU-EDGE-9</t>
  </si>
  <si>
    <t>RU-EDGE-10</t>
  </si>
  <si>
    <t>RU-EDGE-11</t>
  </si>
  <si>
    <t>RU-EDGE-12</t>
  </si>
  <si>
    <t>RU-EDGE-13</t>
  </si>
  <si>
    <t>RU-EDGE-14</t>
  </si>
  <si>
    <t>RU-EDGE-15</t>
  </si>
  <si>
    <t>RU-EDGE-16</t>
  </si>
  <si>
    <t>RU-EDGE-17</t>
  </si>
  <si>
    <t>RU-EDGE-18</t>
  </si>
  <si>
    <t>RU-EDGE-19</t>
  </si>
  <si>
    <t>RU-EDGE-20</t>
  </si>
  <si>
    <t>RU-EDGE-21</t>
  </si>
  <si>
    <t>RU-EDGE-22</t>
  </si>
  <si>
    <t>RU-EDGE-23</t>
  </si>
  <si>
    <t>RU-EDGE-24</t>
  </si>
  <si>
    <t>RU-EDGE-25</t>
  </si>
  <si>
    <t>RU-EDGE-26</t>
  </si>
  <si>
    <t>RU-EDGE-27</t>
  </si>
  <si>
    <t>RU-EDGE-28</t>
  </si>
  <si>
    <t>RU-EDGE-29</t>
  </si>
  <si>
    <t>RU-EDGE-30</t>
  </si>
  <si>
    <t>RU-EDGE-31</t>
  </si>
  <si>
    <t>RU-EDGE-32</t>
  </si>
  <si>
    <t>RU-EDGE-33</t>
  </si>
  <si>
    <t>RU-EDGE-34</t>
  </si>
  <si>
    <t>RU-EDGE-35</t>
  </si>
  <si>
    <t>RU-EDGE-36</t>
  </si>
  <si>
    <t>RU-EDGE-37</t>
  </si>
  <si>
    <t>RU-EDGE-38</t>
  </si>
  <si>
    <t>RU-EDGE-39</t>
  </si>
  <si>
    <t>RU-EDGE-40</t>
  </si>
  <si>
    <t>RU-EDGE-41</t>
  </si>
  <si>
    <t>RU-EDGE-42</t>
  </si>
  <si>
    <t>RU-EDGE-43</t>
  </si>
  <si>
    <t>RU-EDGE-44</t>
  </si>
  <si>
    <t>RU-EDGE-45</t>
  </si>
  <si>
    <t>RU-EDGE-46</t>
  </si>
  <si>
    <t>RU-EDGE-47</t>
  </si>
  <si>
    <t>RU-EDGE-48</t>
  </si>
  <si>
    <t>RU-EDGE-49</t>
  </si>
  <si>
    <t>RU-EDGE-50</t>
  </si>
  <si>
    <t>RU-EDGE-51</t>
  </si>
  <si>
    <t>RU-EDGE-52</t>
  </si>
  <si>
    <t>RU-EDGE-53</t>
  </si>
  <si>
    <t>RU-EDGE-54</t>
  </si>
  <si>
    <t>RU-EDGE-55</t>
  </si>
  <si>
    <t>RU-EDGE-56</t>
  </si>
  <si>
    <t>RU-EDGE-57</t>
  </si>
  <si>
    <t>RU-EDGE-58</t>
  </si>
  <si>
    <t>RU-EDGE-59</t>
  </si>
  <si>
    <t>RU-EDGE-60</t>
  </si>
  <si>
    <t>RU-EDGE-61</t>
  </si>
  <si>
    <t>RU-EDGE-62</t>
  </si>
  <si>
    <t>RU-EDGE-63</t>
  </si>
  <si>
    <t>RU-EDGE-64</t>
  </si>
  <si>
    <t>RU-EDGE-65</t>
  </si>
  <si>
    <t>RU-EDGE-66</t>
  </si>
  <si>
    <t>RU-EDGE-67</t>
  </si>
  <si>
    <t>RU-EDGE-68</t>
  </si>
  <si>
    <t>RU-EDGE-69</t>
  </si>
  <si>
    <t>RU-EDGE-70</t>
  </si>
  <si>
    <t>RU-EDGE-71</t>
  </si>
  <si>
    <t>RU-EDGE-72</t>
  </si>
  <si>
    <t>RU-EDGE-73</t>
  </si>
  <si>
    <t>RU-EDGE-74</t>
  </si>
  <si>
    <t>RU-EDGE-75</t>
  </si>
  <si>
    <t>RU-EDGE-76</t>
  </si>
  <si>
    <t>RU-EDGE-77</t>
  </si>
  <si>
    <t>RU-EDGE-78</t>
  </si>
  <si>
    <t>RU-EDGE-79</t>
  </si>
  <si>
    <t>RU-EDGE-80</t>
  </si>
  <si>
    <t>RU-EDGE-81</t>
  </si>
  <si>
    <t>RU-EDGE-82</t>
  </si>
  <si>
    <t>RU-EDGE-83</t>
  </si>
  <si>
    <t>RU-EDGE-84</t>
  </si>
  <si>
    <t>RU-EDGE-85</t>
  </si>
  <si>
    <t>RU-EDGE-86</t>
  </si>
  <si>
    <t>RU-EDGE-87</t>
  </si>
  <si>
    <t>RU-EDGE-88</t>
  </si>
  <si>
    <t>RU-EDGE-89</t>
  </si>
  <si>
    <t>RU-EDGE-90</t>
  </si>
  <si>
    <t>RU-EDGE-91</t>
  </si>
  <si>
    <t>RU-EDGE-92</t>
  </si>
  <si>
    <t>RU-EDGE-93</t>
  </si>
  <si>
    <t>RU-EDGE-94</t>
  </si>
  <si>
    <t>RU-EDGE-95</t>
  </si>
  <si>
    <t>RU-EDGE-96</t>
  </si>
  <si>
    <t>RU-EDGE-97</t>
  </si>
  <si>
    <t>RU-EDGE-98</t>
  </si>
  <si>
    <t>RU-EDGE-99</t>
  </si>
  <si>
    <t>RU-EDGE-100</t>
  </si>
  <si>
    <t>RU-EDGE-101</t>
  </si>
  <si>
    <t>RU-EDGE-102</t>
  </si>
  <si>
    <t>RU-EDGE-103</t>
  </si>
  <si>
    <t>RU-EDGE-104</t>
  </si>
  <si>
    <t>RU-EDGE-105</t>
  </si>
  <si>
    <t>RU-EDGE-106</t>
  </si>
  <si>
    <t>RU-EDGE-107</t>
  </si>
  <si>
    <t>RU-EDGE-108</t>
  </si>
  <si>
    <t>RU-EDGE-109</t>
  </si>
  <si>
    <t>RU-EDGE-110</t>
  </si>
  <si>
    <t>RU-EDGE-111</t>
  </si>
  <si>
    <t>RU-EDGE-112</t>
  </si>
  <si>
    <t>RU-EDGE-113</t>
  </si>
  <si>
    <t>RU-EDGE-114</t>
  </si>
  <si>
    <t>RU-EDGE-115</t>
  </si>
  <si>
    <t>RU-EDGE-116</t>
  </si>
  <si>
    <t>RU-EDGE-117</t>
  </si>
  <si>
    <t>RU-EDGE-118</t>
  </si>
  <si>
    <t>RU-EDGE-119</t>
  </si>
  <si>
    <t>RU-EDGE-120</t>
  </si>
  <si>
    <t>RU-EDGE-121</t>
  </si>
  <si>
    <t>RU-EDGE-122</t>
  </si>
  <si>
    <t>RU-EDGE-123</t>
  </si>
  <si>
    <t>RU-EDGE-124</t>
  </si>
  <si>
    <t>RU-EDGE-125</t>
  </si>
  <si>
    <t>RU-EDGE-126</t>
  </si>
  <si>
    <t>RU-EDGE-127</t>
  </si>
  <si>
    <t>RU-EDGE-128</t>
  </si>
  <si>
    <t>RU-EDGE-129</t>
  </si>
  <si>
    <t>RU-EDGE-130</t>
  </si>
  <si>
    <t>RU-EDGE-131</t>
  </si>
  <si>
    <t>RU-EDGE-132</t>
  </si>
  <si>
    <t>RU-EDGE-133</t>
  </si>
  <si>
    <t>RU-EDGE-134</t>
  </si>
  <si>
    <t>RU-EDGE-135</t>
  </si>
  <si>
    <t>RU-EDGE-136</t>
  </si>
  <si>
    <t>RU-EDGE-137</t>
  </si>
  <si>
    <t>RU-EDGE-138</t>
  </si>
  <si>
    <t>RU-EDGE-139</t>
  </si>
  <si>
    <t>RU-EDGE-140</t>
  </si>
  <si>
    <t>RU-EDGE-141</t>
  </si>
  <si>
    <t>RU-EDGE-142</t>
  </si>
  <si>
    <t>RU-EDGE-143</t>
  </si>
  <si>
    <t>RU-EDGE-144</t>
  </si>
  <si>
    <t>RU-EDGE-145</t>
  </si>
  <si>
    <t>RU-EDGE-146</t>
  </si>
  <si>
    <t>RU-EDGE-147</t>
  </si>
  <si>
    <t>RU-EDGE-148</t>
  </si>
  <si>
    <t>RU-EDGE-149</t>
  </si>
  <si>
    <t>RU-EDGE-150</t>
  </si>
  <si>
    <t>RU-EDGE-151</t>
  </si>
  <si>
    <t>RU-EDGE-152</t>
  </si>
  <si>
    <t>RU-EDGE-153</t>
  </si>
  <si>
    <t>RU-EDGE-154</t>
  </si>
  <si>
    <t>RU-EDGE-155</t>
  </si>
  <si>
    <t>RU-EDGE-156</t>
  </si>
  <si>
    <t>RU-EDGE-157</t>
  </si>
  <si>
    <t>RU-EDGE-158</t>
  </si>
  <si>
    <t>RU-EDGE-159</t>
  </si>
  <si>
    <t>RU-EDGE-160</t>
  </si>
  <si>
    <t>RU-EDGE-161</t>
  </si>
  <si>
    <t>RU-EDGE-162</t>
  </si>
  <si>
    <t>RU-EDGE-163</t>
  </si>
  <si>
    <t>RU-EDGE-164</t>
  </si>
  <si>
    <t>RU-EDGE-165</t>
  </si>
  <si>
    <t>RU-EDGE-166</t>
  </si>
  <si>
    <t>RU-EDGE-167</t>
  </si>
  <si>
    <t>RU-EDGE-168</t>
  </si>
  <si>
    <t>RU-EDGE-169</t>
  </si>
  <si>
    <t>RU-EDGE-170</t>
  </si>
  <si>
    <t>RU-EDGE-171</t>
  </si>
  <si>
    <t>RU-EDGE-172</t>
  </si>
  <si>
    <t>RU-EDGE-173</t>
  </si>
  <si>
    <t>RU-EDGE-174</t>
  </si>
  <si>
    <t>RU-EDGE-175</t>
  </si>
  <si>
    <t>RU-EDGE-176</t>
  </si>
  <si>
    <t>RU-EDGE-177</t>
  </si>
  <si>
    <t>RU-EDGE-178</t>
  </si>
  <si>
    <t>RU-EDGE-179</t>
  </si>
  <si>
    <t>RU-EDGE-180</t>
  </si>
  <si>
    <t>RU-EDGE-181</t>
  </si>
  <si>
    <t>RU-EDGE-182</t>
  </si>
  <si>
    <t>RU-EDGE-183</t>
  </si>
  <si>
    <t>RU-EDGE-184</t>
  </si>
  <si>
    <t>RU-EDGE-185</t>
  </si>
  <si>
    <t>RU-EDGE-186</t>
  </si>
  <si>
    <t>RU-EDGE-187</t>
  </si>
  <si>
    <t>RU-EDGE-188</t>
  </si>
  <si>
    <t>RU-EDGE-189</t>
  </si>
  <si>
    <t>RU-EDGE-190</t>
  </si>
  <si>
    <t>RU-EDGE-191</t>
  </si>
  <si>
    <t>RU-EDGE-192</t>
  </si>
  <si>
    <t>RU-EDGE-193</t>
  </si>
  <si>
    <t>RU-EDGE-194</t>
  </si>
  <si>
    <t>RU-EDGE-195</t>
  </si>
  <si>
    <t>RU-EDGE-196</t>
  </si>
  <si>
    <t>RU-EDGE-197</t>
  </si>
  <si>
    <t>RU-EDGE-198</t>
  </si>
  <si>
    <t>RU-EDGE-199</t>
  </si>
  <si>
    <t>RU-EDGE-200</t>
  </si>
  <si>
    <t>RU-EDGE-201</t>
  </si>
  <si>
    <t>RU-EDGE-202</t>
  </si>
  <si>
    <t>RU-EDGE-203</t>
  </si>
  <si>
    <t>RU-EDGE-204</t>
  </si>
  <si>
    <t>RU-EDGE-205</t>
  </si>
  <si>
    <t>RU-EDGE-206</t>
  </si>
  <si>
    <t>RU-EDGE-207</t>
  </si>
  <si>
    <t>RU-EDGE-208</t>
  </si>
  <si>
    <t>RU-EDGE-209</t>
  </si>
  <si>
    <t>RU-EDGE-210</t>
  </si>
  <si>
    <t>RU-EDGE-211</t>
  </si>
  <si>
    <t>RU-EDGE-212</t>
  </si>
  <si>
    <t>RU-EDGE-213</t>
  </si>
  <si>
    <t>RU-EDGE-214</t>
  </si>
  <si>
    <t>RU-EDGE-215</t>
  </si>
  <si>
    <t>RU-EDGE-216</t>
  </si>
  <si>
    <t>RU-EDGE-217</t>
  </si>
  <si>
    <t>RU-EDGE-218</t>
  </si>
  <si>
    <t>RU-EDGE-219</t>
  </si>
  <si>
    <t>RU-EDGE-220</t>
  </si>
  <si>
    <t>RU-EDGE-221</t>
  </si>
  <si>
    <t>RU-EDGE-222</t>
  </si>
  <si>
    <t>RU-EDGE-223</t>
  </si>
  <si>
    <t>RU-EDGE-224</t>
  </si>
  <si>
    <t>RU-EDGE-225</t>
  </si>
  <si>
    <t>RU-EDGE-226</t>
  </si>
  <si>
    <t>RU-EDGE-227</t>
  </si>
  <si>
    <t>RU-EDGE-228</t>
  </si>
  <si>
    <t>RU-EDGE-229</t>
  </si>
  <si>
    <t>RU-EDGE-230</t>
  </si>
  <si>
    <t>RU-EDGE-231</t>
  </si>
  <si>
    <t>RU-EDGE-232</t>
  </si>
  <si>
    <t>RU-EDGE-233</t>
  </si>
  <si>
    <t>RU-EDGE-234</t>
  </si>
  <si>
    <t>RU-EDGE-235</t>
  </si>
  <si>
    <t>RU-EDGE-236</t>
  </si>
  <si>
    <t>RU-EDGE-237</t>
  </si>
  <si>
    <t>RU-EDGE-238</t>
  </si>
  <si>
    <t>RU-EDGE-239</t>
  </si>
  <si>
    <t>RU-EDGE-240</t>
  </si>
  <si>
    <t>RU-EDGE-241</t>
  </si>
  <si>
    <t>RU-EDGE-242</t>
  </si>
  <si>
    <t>RU-EDGE-243</t>
  </si>
  <si>
    <t>RU-EDGE-244</t>
  </si>
  <si>
    <t>RU-EDGE-245</t>
  </si>
  <si>
    <t>RU-EDGE-246</t>
  </si>
  <si>
    <t>RU-EDGE-247</t>
  </si>
  <si>
    <t>RU-EDGE-248</t>
  </si>
  <si>
    <t>RU-EDGE-249</t>
  </si>
  <si>
    <t>RU-EDGE-250</t>
  </si>
  <si>
    <t>RU-EDGE-251</t>
  </si>
  <si>
    <t>RU-EDGE-252</t>
  </si>
  <si>
    <t>RU-EDGE-253</t>
  </si>
  <si>
    <t>RU-EDGE-254</t>
  </si>
  <si>
    <t>RU-EDGE-255</t>
  </si>
  <si>
    <t>RU-EDGE-256</t>
  </si>
  <si>
    <t>RU-EDGE-257</t>
  </si>
  <si>
    <t>RU-EDGE-258</t>
  </si>
  <si>
    <t>RU-EDGE-259</t>
  </si>
  <si>
    <t>RU-EDGE-260</t>
  </si>
  <si>
    <t>RU-EDGE-261</t>
  </si>
  <si>
    <t>RU-EDGE-262</t>
  </si>
  <si>
    <t>RU-EDGE-263</t>
  </si>
  <si>
    <t>RU-EDGE-264</t>
  </si>
  <si>
    <t>RU-EDGE-265</t>
  </si>
  <si>
    <t>RU-EDGE-266</t>
  </si>
  <si>
    <t>RU-EDGE-267</t>
  </si>
  <si>
    <t>RU-EDGE-268</t>
  </si>
  <si>
    <t>RU-EDGE-269</t>
  </si>
  <si>
    <t>RU-EDGE-270</t>
  </si>
  <si>
    <t>RU-EDGE-271</t>
  </si>
  <si>
    <t>RU-EDGE-272</t>
  </si>
  <si>
    <t>RU-EDGE-273</t>
  </si>
  <si>
    <t>RU-EDGE-274</t>
  </si>
  <si>
    <t>RU-EDGE-275</t>
  </si>
  <si>
    <t>RU-EDGE-276</t>
  </si>
  <si>
    <t>RU-EDGE-277</t>
  </si>
  <si>
    <t>RU-EDGE-278</t>
  </si>
  <si>
    <t>RU-EDGE-279</t>
  </si>
  <si>
    <t>RU-EDGE-280</t>
  </si>
  <si>
    <t>RU-EDGE-281</t>
  </si>
  <si>
    <t>RU-EDGE-282</t>
  </si>
  <si>
    <t>RU-EDGE-283</t>
  </si>
  <si>
    <t>RU-EDGE-284</t>
  </si>
  <si>
    <t>RU-EDGE-285</t>
  </si>
  <si>
    <t>RU-EDGE-286</t>
  </si>
  <si>
    <t>RU-EDGE-287</t>
  </si>
  <si>
    <t>RU-EDGE-288</t>
  </si>
  <si>
    <t>RU-EDGE-289</t>
  </si>
  <si>
    <t>RU-EDGE-290</t>
  </si>
  <si>
    <t>RU-EDGE-291</t>
  </si>
  <si>
    <t>RU-EDGE-292</t>
  </si>
  <si>
    <t>RU-EDGE-293</t>
  </si>
  <si>
    <t>RU-EDGE-294</t>
  </si>
  <si>
    <t>RU-EDGE-295</t>
  </si>
  <si>
    <t>RU-EDGE-296</t>
  </si>
  <si>
    <t>RU-EDGE-297</t>
  </si>
  <si>
    <t>RU-EDGE-298</t>
  </si>
  <si>
    <t>RU-EDGE-299</t>
  </si>
  <si>
    <t>RU-EDGE-300</t>
  </si>
  <si>
    <t>RU-EDGE-301</t>
  </si>
  <si>
    <t>RU-EDGE-302</t>
  </si>
  <si>
    <t>RU-EDGE-303</t>
  </si>
  <si>
    <t>RU-EDGE-304</t>
  </si>
  <si>
    <t>RU-EDGE-305</t>
  </si>
  <si>
    <t>RU-EDGE-306</t>
  </si>
  <si>
    <t>RU-EDGE-307</t>
  </si>
  <si>
    <t>RU-EDGE-308</t>
  </si>
  <si>
    <t>RU-EDGE-309</t>
  </si>
  <si>
    <t>RU-EDGE-310</t>
  </si>
  <si>
    <t>RU-EDGE-311</t>
  </si>
  <si>
    <t>RU-EDGE-312</t>
  </si>
  <si>
    <t>RU-EDGE-313</t>
  </si>
  <si>
    <t>RU-EDGE-314</t>
  </si>
  <si>
    <t>RU-EDGE-315</t>
  </si>
  <si>
    <t>RU-EDGE-316</t>
  </si>
  <si>
    <t>RU-EDGE-317</t>
  </si>
  <si>
    <t>RU-EDGE-318</t>
  </si>
  <si>
    <t>RU-EDGE-319</t>
  </si>
  <si>
    <t>RU-EDGE-320</t>
  </si>
  <si>
    <t>RU-EDGE-321</t>
  </si>
  <si>
    <t>RU-EDGE-322</t>
  </si>
  <si>
    <t>RU-EDGE-323</t>
  </si>
  <si>
    <t>RU-EDGE-324</t>
  </si>
  <si>
    <t>RU-EDGE-325</t>
  </si>
  <si>
    <t>RU-EDGE-326</t>
  </si>
  <si>
    <t>RU-EDGE-327</t>
  </si>
  <si>
    <t>RU-EDGE-328</t>
  </si>
  <si>
    <t>RU-EDGE-329</t>
  </si>
  <si>
    <t>RU-EDGE-330</t>
  </si>
  <si>
    <t>RU-EDGE-331</t>
  </si>
  <si>
    <t>RU-EDGE-332</t>
  </si>
  <si>
    <t>RU-EDGE-333</t>
  </si>
  <si>
    <t>RU-EDGE-334</t>
  </si>
  <si>
    <t>RU-EDGE-335</t>
  </si>
  <si>
    <t>RU-EDGE-336</t>
  </si>
  <si>
    <t>RU-EDGE-337</t>
  </si>
  <si>
    <t>RU-EDGE-338</t>
  </si>
  <si>
    <t>RU-EDGE-339</t>
  </si>
  <si>
    <t>RU-EDGE-340</t>
  </si>
  <si>
    <t>RU-EDGE-341</t>
  </si>
  <si>
    <t>RU-EDGE-342</t>
  </si>
  <si>
    <t>RU-EDGE-343</t>
  </si>
  <si>
    <t>RU-EDGE-344</t>
  </si>
  <si>
    <t>RU-EDGE-345</t>
  </si>
  <si>
    <t>RU-EDGE-346</t>
  </si>
  <si>
    <t>RU-EDGE-347</t>
  </si>
  <si>
    <t>RU-EDGE-348</t>
  </si>
  <si>
    <t>RU-EDGE-349</t>
  </si>
  <si>
    <t>RU-EDGE-350</t>
  </si>
  <si>
    <t>RU-EDGE-351</t>
  </si>
  <si>
    <t>RU-EDGE-352</t>
  </si>
  <si>
    <t>RU-EDGE-353</t>
  </si>
  <si>
    <t>RU-EDGE-354</t>
  </si>
  <si>
    <t>RU-EDGE-355</t>
  </si>
  <si>
    <t>RU-EDGE-356</t>
  </si>
  <si>
    <t>RU-EDGE-357</t>
  </si>
  <si>
    <t>RU-EDGE-358</t>
  </si>
  <si>
    <t>RU-EDGE-359</t>
  </si>
  <si>
    <t>RU-EDGE-360</t>
  </si>
  <si>
    <t>RU-EDGE-361</t>
  </si>
  <si>
    <t>RU-EDGE-362</t>
  </si>
  <si>
    <t>RU-EDGE-363</t>
  </si>
  <si>
    <t>RU-EDGE-364</t>
  </si>
  <si>
    <t>RU-EDGE-365</t>
  </si>
  <si>
    <t>RU-EDGE-366</t>
  </si>
  <si>
    <t>RU-EDGE-367</t>
  </si>
  <si>
    <t>RU-EDGE-368</t>
  </si>
  <si>
    <t>RU-EDGE-369</t>
  </si>
  <si>
    <t>RU-EDGE-370</t>
  </si>
  <si>
    <t>RU-EDGE-371</t>
  </si>
  <si>
    <t>RU-EDGE-372</t>
  </si>
  <si>
    <t>RU-EDGE-373</t>
  </si>
  <si>
    <t>RU-EDGE-374</t>
  </si>
  <si>
    <t>RU-EDGE-375</t>
  </si>
  <si>
    <t>RU-EDGE-376</t>
  </si>
  <si>
    <t>RU-EDGE-377</t>
  </si>
  <si>
    <t>RU-EDGE-378</t>
  </si>
  <si>
    <t>RU-EDGE-379</t>
  </si>
  <si>
    <t>RU-EDGE-380</t>
  </si>
  <si>
    <t>RU-EDGE-381</t>
  </si>
  <si>
    <t>RU-EDGE-382</t>
  </si>
  <si>
    <t>RU-EDGE-383</t>
  </si>
  <si>
    <t>RU-EDGE-384</t>
  </si>
  <si>
    <t>RU-EDGE-385</t>
  </si>
  <si>
    <t>RU-EDGE-386</t>
  </si>
  <si>
    <t>RU-EDGE-387</t>
  </si>
  <si>
    <t>RU-EDGE-388</t>
  </si>
  <si>
    <t>RU-EDGE-389</t>
  </si>
  <si>
    <t>RU-EDGE-390</t>
  </si>
  <si>
    <t>RU-EDGE-391</t>
  </si>
  <si>
    <t>RU-EDGE-392</t>
  </si>
  <si>
    <t>RU-EDGE-393</t>
  </si>
  <si>
    <t>RU-EDGE-394</t>
  </si>
  <si>
    <t>RU-EDGE-395</t>
  </si>
  <si>
    <t>RU-EDGE-396</t>
  </si>
  <si>
    <t>RU-EDGE-397</t>
  </si>
  <si>
    <t>RU-EDGE-398</t>
  </si>
  <si>
    <t>RU-EDGE-399</t>
  </si>
  <si>
    <t>RU-EDGE-400</t>
  </si>
  <si>
    <t>RU-EDGE-401</t>
  </si>
  <si>
    <t>RU-EDGE-402</t>
  </si>
  <si>
    <t>RU-EDGE-403</t>
  </si>
  <si>
    <t>RU-EDGE-404</t>
  </si>
  <si>
    <t>RU-EDGE-405</t>
  </si>
  <si>
    <t>RU-EDGE-406</t>
  </si>
  <si>
    <t>RU-EDGE-407</t>
  </si>
  <si>
    <t>RU-EDGE-408</t>
  </si>
  <si>
    <t>RU-EDGE-409</t>
  </si>
  <si>
    <t>RU-EDGE-410</t>
  </si>
  <si>
    <t>RU-EDGE-411</t>
  </si>
  <si>
    <t>RU-EDGE-412</t>
  </si>
  <si>
    <t>RU-EDGE-413</t>
  </si>
  <si>
    <t>RU-EDGE-414</t>
  </si>
  <si>
    <t>RU-EDGE-415</t>
  </si>
  <si>
    <t>RU-EDGE-416</t>
  </si>
  <si>
    <t>RU-EDGE-417</t>
  </si>
  <si>
    <t>RU-EDGE-418</t>
  </si>
  <si>
    <t>RU-EDGE-419</t>
  </si>
  <si>
    <t>RU-EDGE-420</t>
  </si>
  <si>
    <t>RU-EDGE-421</t>
  </si>
  <si>
    <t>RU-EDGE-422</t>
  </si>
  <si>
    <t>RU-EDGE-423</t>
  </si>
  <si>
    <t>RU-EDGE-424</t>
  </si>
  <si>
    <t>RU-EDGE-425</t>
  </si>
  <si>
    <t>RU-EDGE-426</t>
  </si>
  <si>
    <t>RU-EDGE-427</t>
  </si>
  <si>
    <t>RU-EDGE-428</t>
  </si>
  <si>
    <t>RU-EDGE-429</t>
  </si>
  <si>
    <t>RU-EDGE-430</t>
  </si>
  <si>
    <t>RU-EDGE-431</t>
  </si>
  <si>
    <t>RU-EDGE-432</t>
  </si>
  <si>
    <t>RU-EDGE-433</t>
  </si>
  <si>
    <t>RU-EDGE-434</t>
  </si>
  <si>
    <t>RU-EDGE-435</t>
  </si>
  <si>
    <t>RU-EDGE-436</t>
  </si>
  <si>
    <t>RU-EDGE-437</t>
  </si>
  <si>
    <t>RU-EDGE-438</t>
  </si>
  <si>
    <t>RU-EDGE-439</t>
  </si>
  <si>
    <t>RU-EDGE-440</t>
  </si>
  <si>
    <t>RU-EDGE-441</t>
  </si>
  <si>
    <t>RU-EDGE-442</t>
  </si>
  <si>
    <t>RU-EDGE-443</t>
  </si>
  <si>
    <t>RU-EDGE-444</t>
  </si>
  <si>
    <t>RU-EDGE-445</t>
  </si>
  <si>
    <t>RU-EDGE-446</t>
  </si>
  <si>
    <t>RU-EDGE-447</t>
  </si>
  <si>
    <t>RU-EDGE-448</t>
  </si>
  <si>
    <t>RU-EDGE-449</t>
  </si>
  <si>
    <t>RU-EDGE-450</t>
  </si>
  <si>
    <t>RU-EDGE-451</t>
  </si>
  <si>
    <t>RU-EDGE-452</t>
  </si>
  <si>
    <t>RU-EDGE-453</t>
  </si>
  <si>
    <t>RU-EDGE-454</t>
  </si>
  <si>
    <t>RU-EDGE-455</t>
  </si>
  <si>
    <t>RU-EDGE-456</t>
  </si>
  <si>
    <t>RU-EDGE-457</t>
  </si>
  <si>
    <t>RU-EDGE-458</t>
  </si>
  <si>
    <t>RU-EDGE-459</t>
  </si>
  <si>
    <t>RU-EDGE-460</t>
  </si>
  <si>
    <t>RU-EDGE-461</t>
  </si>
  <si>
    <t>RU-EDGE-462</t>
  </si>
  <si>
    <t>RU-EDGE-463</t>
  </si>
  <si>
    <t>RU-EDGE-464</t>
  </si>
  <si>
    <t>RU-EDGE-465</t>
  </si>
  <si>
    <t>RU-EDGE-466</t>
  </si>
  <si>
    <t>RU-EDGE-467</t>
  </si>
  <si>
    <t>RU-EDGE-468</t>
  </si>
  <si>
    <t>RU-EDGE-469</t>
  </si>
  <si>
    <t>RU-EDGE-470</t>
  </si>
  <si>
    <t>RU-EDGE-471</t>
  </si>
  <si>
    <t>RU-EDGE-472</t>
  </si>
  <si>
    <t>RU-EDGE-473</t>
  </si>
  <si>
    <t>RU-EDGE-474</t>
  </si>
  <si>
    <t>RU-EDGE-475</t>
  </si>
  <si>
    <t>RU-EDGE-476</t>
  </si>
  <si>
    <t>RU-EDGE-477</t>
  </si>
  <si>
    <t>RU-EDGE-478</t>
  </si>
  <si>
    <t>RU-EDGE-479</t>
  </si>
  <si>
    <t>RU-EDGE-480</t>
  </si>
  <si>
    <t>RU-EDGE-481</t>
  </si>
  <si>
    <t>RU-EDGE-482</t>
  </si>
  <si>
    <t>RU-EDGE-483</t>
  </si>
  <si>
    <t>RU-EDGE-484</t>
  </si>
  <si>
    <t>RU-EDGE-485</t>
  </si>
  <si>
    <t>RU-EDGE-486</t>
  </si>
  <si>
    <t>RU-EDGE-487</t>
  </si>
  <si>
    <t>RU-EDGE-488</t>
  </si>
  <si>
    <t>RU-EDGE-489</t>
  </si>
  <si>
    <t>RU-EDGE-490</t>
  </si>
  <si>
    <t>RU-EDGE-491</t>
  </si>
  <si>
    <t>RU-EDGE-492</t>
  </si>
  <si>
    <t>RU-EDGE-493</t>
  </si>
  <si>
    <t>RU-EDGE-494</t>
  </si>
  <si>
    <t>RU-EDGE-495</t>
  </si>
  <si>
    <t>RU-EDGE-496</t>
  </si>
  <si>
    <t>RU-EDGE-497</t>
  </si>
  <si>
    <t>RU-EDGE-498</t>
  </si>
  <si>
    <t>RU-EDGE-499</t>
  </si>
  <si>
    <t>RU-EDGE-500</t>
  </si>
  <si>
    <t>RU-EDGE-501</t>
  </si>
  <si>
    <t>RU-EDGE-502</t>
  </si>
  <si>
    <t>RU-EDGE-503</t>
  </si>
  <si>
    <t>RU-EDGE-504</t>
  </si>
  <si>
    <t>RU-EDGE-505</t>
  </si>
  <si>
    <t>RU-EDGE-506</t>
  </si>
  <si>
    <t>RU-EDGE-507</t>
  </si>
  <si>
    <t>RU-EDGE-508</t>
  </si>
  <si>
    <t>RU-EDGE-509</t>
  </si>
  <si>
    <t>RU-EDGE-510</t>
  </si>
  <si>
    <t>RU-EDGE-511</t>
  </si>
  <si>
    <t>RU-EDGE-512</t>
  </si>
  <si>
    <t>RU-EDGE-513</t>
  </si>
  <si>
    <t>RU-EDGE-514</t>
  </si>
  <si>
    <t>RU-EDGE-515</t>
  </si>
  <si>
    <t>RU-EDGE-516</t>
  </si>
  <si>
    <t>RU-EDGE-517</t>
  </si>
  <si>
    <t>RU-EDGE-518</t>
  </si>
  <si>
    <t>RU-EDGE-519</t>
  </si>
  <si>
    <t>RU-EDGE-520</t>
  </si>
  <si>
    <t>RU-EDGE-521</t>
  </si>
  <si>
    <t>RU-EDGE-522</t>
  </si>
  <si>
    <t>RU-EDGE-523</t>
  </si>
  <si>
    <t>RU-EDGE-524</t>
  </si>
  <si>
    <t>RU-EDGE-525</t>
  </si>
  <si>
    <t>RU-EDGE-526</t>
  </si>
  <si>
    <t>RU-EDGE-527</t>
  </si>
  <si>
    <t>RU-EDGE-528</t>
  </si>
  <si>
    <t>RU-EDGE-529</t>
  </si>
  <si>
    <t>RU-EDGE-530</t>
  </si>
  <si>
    <t>RU-EDGE-531</t>
  </si>
  <si>
    <t>RU-EDGE-532</t>
  </si>
  <si>
    <t>RU-EDGE-533</t>
  </si>
  <si>
    <t>RU-EDGE-534</t>
  </si>
  <si>
    <t>RU-EDGE-535</t>
  </si>
  <si>
    <t>RU-EDGE-536</t>
  </si>
  <si>
    <t>RU-EDGE-537</t>
  </si>
  <si>
    <t>RU-EDGE-538</t>
  </si>
  <si>
    <t>RU-EDGE-539</t>
  </si>
  <si>
    <t>RU-EDGE-540</t>
  </si>
  <si>
    <t>RU-EDGE-541</t>
  </si>
  <si>
    <t>RU-EDGE-542</t>
  </si>
  <si>
    <t>RU-EDGE-543</t>
  </si>
  <si>
    <t>RU-EDGE-544</t>
  </si>
  <si>
    <t>RU-EDGE-545</t>
  </si>
  <si>
    <t>RU-EDGE-546</t>
  </si>
  <si>
    <t>RU-EDGE-547</t>
  </si>
  <si>
    <t>RU-EDGE-548</t>
  </si>
  <si>
    <t>RU-EDGE-549</t>
  </si>
  <si>
    <t>RU-EDGE-550</t>
  </si>
  <si>
    <t>RU-EDGE-551</t>
  </si>
  <si>
    <t>RU-EDGE-552</t>
  </si>
  <si>
    <t>RU-EDGE-553</t>
  </si>
  <si>
    <t>RU-EDGE-554</t>
  </si>
  <si>
    <t>RU-EDGE-555</t>
  </si>
  <si>
    <t>RU-EDGE-556</t>
  </si>
  <si>
    <t>RU-EDGE-557</t>
  </si>
  <si>
    <t>RU-EDGE-558</t>
  </si>
  <si>
    <t>RU-EDGE-559</t>
  </si>
  <si>
    <t>RU-EDGE-560</t>
  </si>
  <si>
    <t>RU-EDGE-561</t>
  </si>
  <si>
    <t>RU-EDGE-562</t>
  </si>
  <si>
    <t>RU-EDGE-563</t>
  </si>
  <si>
    <t>RU-EDGE-564</t>
  </si>
  <si>
    <t>RU-EDGE-565</t>
  </si>
  <si>
    <t>RU-EDGE-566</t>
  </si>
  <si>
    <t>RU-EDGE-567</t>
  </si>
  <si>
    <t>RU-EDGE-568</t>
  </si>
  <si>
    <t>RU-EDGE-569</t>
  </si>
  <si>
    <t>RU-EDGE-570</t>
  </si>
  <si>
    <t>RU-EDGE-571</t>
  </si>
  <si>
    <t>RU-EDGE-572</t>
  </si>
  <si>
    <t>RU-EDGE-573</t>
  </si>
  <si>
    <t>RU-EDGE-574</t>
  </si>
  <si>
    <t>RU-EDGE-575</t>
  </si>
  <si>
    <t>RU-EDGE-576</t>
  </si>
  <si>
    <t>RU-EDGE-577</t>
  </si>
  <si>
    <t>RU-EDGE-578</t>
  </si>
  <si>
    <t>RU-EDGE-579</t>
  </si>
  <si>
    <t>RU-EDGE-580</t>
  </si>
  <si>
    <t>RU-EDGE-581</t>
  </si>
  <si>
    <t>RU-EDGE-582</t>
  </si>
  <si>
    <t>RU-EDGE-583</t>
  </si>
  <si>
    <t>RU-EDGE-584</t>
  </si>
  <si>
    <t>RU-EDGE-585</t>
  </si>
  <si>
    <t>RU-EDGE-586</t>
  </si>
  <si>
    <t>RU-EDGE-587</t>
  </si>
  <si>
    <t>RU-EDGE-588</t>
  </si>
  <si>
    <t>RU-EDGE-589</t>
  </si>
  <si>
    <t>RU-EDGE-590</t>
  </si>
  <si>
    <t>RU-EDGE-591</t>
  </si>
  <si>
    <t>RU-EDGE-592</t>
  </si>
  <si>
    <t>RU-EDGE-593</t>
  </si>
  <si>
    <t>RU-EDGE-594</t>
  </si>
  <si>
    <t>RU-EDGE-595</t>
  </si>
  <si>
    <t>RU-EDGE-596</t>
  </si>
  <si>
    <t>RU-EDGE-597</t>
  </si>
  <si>
    <t>RU-EDGE-598</t>
  </si>
  <si>
    <t>RU-EDGE-599</t>
  </si>
  <si>
    <t>RU-EDGE-600</t>
  </si>
  <si>
    <t>RU-EDGE-601</t>
  </si>
  <si>
    <t>RU-EDGE-602</t>
  </si>
  <si>
    <t>RU-EDGE-603</t>
  </si>
  <si>
    <t>RU-EDGE-604</t>
  </si>
  <si>
    <t>RU-EDGE-605</t>
  </si>
  <si>
    <t>RU-EDGE-606</t>
  </si>
  <si>
    <t>RU-EDGE-607</t>
  </si>
  <si>
    <t>RU-EDGE-608</t>
  </si>
  <si>
    <t>RU-EDGE-609</t>
  </si>
  <si>
    <t>RU-EDGE-610</t>
  </si>
  <si>
    <t>RU-EDGE-611</t>
  </si>
  <si>
    <t>RU-EDGE-612</t>
  </si>
  <si>
    <t>RU-EDGE-613</t>
  </si>
  <si>
    <t>RU-EDGE-614</t>
  </si>
  <si>
    <t>RU-EDGE-615</t>
  </si>
  <si>
    <t>RU-EDGE-616</t>
  </si>
  <si>
    <t>RU-EDGE-617</t>
  </si>
  <si>
    <t>RU-EDGE-618</t>
  </si>
  <si>
    <t>RU-EDGE-619</t>
  </si>
  <si>
    <t>RU-EDGE-620</t>
  </si>
  <si>
    <t>RU-EDGE-621</t>
  </si>
  <si>
    <t>RU-EDGE-622</t>
  </si>
  <si>
    <t>RU-EDGE-623</t>
  </si>
  <si>
    <t>RU-EDGE-624</t>
  </si>
  <si>
    <t>RU-EDGE-625</t>
  </si>
  <si>
    <t>RU-EDGE-626</t>
  </si>
  <si>
    <t>RU-EDGE-627</t>
  </si>
  <si>
    <t>RU-EDGE-628</t>
  </si>
  <si>
    <t>RU-EDGE-629</t>
  </si>
  <si>
    <t>RU-EDGE-630</t>
  </si>
  <si>
    <t>RU-EDGE-631</t>
  </si>
  <si>
    <t>RU-EDGE-632</t>
  </si>
  <si>
    <t>RU-EDGE-633</t>
  </si>
  <si>
    <t>RU-EDGE-634</t>
  </si>
  <si>
    <t>RU-EDGE-635</t>
  </si>
  <si>
    <t>RU-EDGE-636</t>
  </si>
  <si>
    <t>RU-EDGE-637</t>
  </si>
  <si>
    <t>RU-EDGE-638</t>
  </si>
  <si>
    <t>RU-EDGE-639</t>
  </si>
  <si>
    <t>RU-EDGE-640</t>
  </si>
  <si>
    <t>RU-EDGE-641</t>
  </si>
  <si>
    <t>RU-EDGE-642</t>
  </si>
  <si>
    <t>RU-EDGE-643</t>
  </si>
  <si>
    <t>RU-EDGE-644</t>
  </si>
  <si>
    <t>RU-EDGE-645</t>
  </si>
  <si>
    <t>RU-EDGE-646</t>
  </si>
  <si>
    <t>RU-EDGE-647</t>
  </si>
  <si>
    <t>RU-EDGE-648</t>
  </si>
  <si>
    <t>RU-EDGE-649</t>
  </si>
  <si>
    <t>RU-EDGE-650</t>
  </si>
  <si>
    <t>RU-EDGE-651</t>
  </si>
  <si>
    <t>RU-EDGE-652</t>
  </si>
  <si>
    <t>RU-EDGE-653</t>
  </si>
  <si>
    <t>RU-EDGE-654</t>
  </si>
  <si>
    <t>RU-EDGE-655</t>
  </si>
  <si>
    <t>RU-EDGE-656</t>
  </si>
  <si>
    <t>RU-EDGE-657</t>
  </si>
  <si>
    <t>RU-EDGE-658</t>
  </si>
  <si>
    <t>RU-EDGE-659</t>
  </si>
  <si>
    <t>RU-EDGE-660</t>
  </si>
  <si>
    <t>RU-EDGE-661</t>
  </si>
  <si>
    <t>RU-EDGE-662</t>
  </si>
  <si>
    <t>RU-EDGE-663</t>
  </si>
  <si>
    <t>RU-EDGE-664</t>
  </si>
  <si>
    <t>RU-EDGE-665</t>
  </si>
  <si>
    <t>RU-EDGE-666</t>
  </si>
  <si>
    <t>RU-EDGE-667</t>
  </si>
  <si>
    <t>RU-EDGE-668</t>
  </si>
  <si>
    <t>RU-EDGE-669</t>
  </si>
  <si>
    <t>RU-EDGE-670</t>
  </si>
  <si>
    <t>RU-EDGE-671</t>
  </si>
  <si>
    <t>RU-EDGE-672</t>
  </si>
  <si>
    <t>RU-EDGE-673</t>
  </si>
  <si>
    <t>RU-EDGE-674</t>
  </si>
  <si>
    <t>RU-EDGE-675</t>
  </si>
  <si>
    <t>RU-EDGE-676</t>
  </si>
  <si>
    <t>RU-EDGE-677</t>
  </si>
  <si>
    <t>RU-EDGE-678</t>
  </si>
  <si>
    <t>RU-EDGE-679</t>
  </si>
  <si>
    <t>RU-EDGE-680</t>
  </si>
  <si>
    <t>RU-EDGE-681</t>
  </si>
  <si>
    <t>RU-EDGE-682</t>
  </si>
  <si>
    <t>RU-EDGE-683</t>
  </si>
  <si>
    <t>RU-EDGE-684</t>
  </si>
  <si>
    <t>RU-EDGE-685</t>
  </si>
  <si>
    <t>RU-EDGE-686</t>
  </si>
  <si>
    <t>RU-EDGE-687</t>
  </si>
  <si>
    <t>RU-EDGE-688</t>
  </si>
  <si>
    <t>RU-EDGE-689</t>
  </si>
  <si>
    <t>RU-EDGE-690</t>
  </si>
  <si>
    <t>RU-EDGE-691</t>
  </si>
  <si>
    <t>RU-EDGE-692</t>
  </si>
  <si>
    <t>RU-EDGE-693</t>
  </si>
  <si>
    <t>RU-EDGE-694</t>
  </si>
  <si>
    <t>RU-EDGE-695</t>
  </si>
  <si>
    <t>RU-EDGE-696</t>
  </si>
  <si>
    <t>RU-EDGE-697</t>
  </si>
  <si>
    <t>RU-EDGE-698</t>
  </si>
  <si>
    <t>RU-EDGE-699</t>
  </si>
  <si>
    <t>RU-EDGE-700</t>
  </si>
  <si>
    <t>RU-EDGE-701</t>
  </si>
  <si>
    <t>RU-EDGE-702</t>
  </si>
  <si>
    <t>RU-EDGE-703</t>
  </si>
  <si>
    <t>RU-EDGE-704</t>
  </si>
  <si>
    <t>RU-EDGE-705</t>
  </si>
  <si>
    <t>RU-EDGE-706</t>
  </si>
  <si>
    <t>RU-EDGE-707</t>
  </si>
  <si>
    <t>RU-EDGE-708</t>
  </si>
  <si>
    <t>RU-EDGE-709</t>
  </si>
  <si>
    <t>RU-EDGE-710</t>
  </si>
  <si>
    <t>RU-EDGE-711</t>
  </si>
  <si>
    <t>RU-EDGE-712</t>
  </si>
  <si>
    <t>RU-EDGE-713</t>
  </si>
  <si>
    <t>RU-EDGE-714</t>
  </si>
  <si>
    <t>RU-EDGE-715</t>
  </si>
  <si>
    <t>RU-EDGE-716</t>
  </si>
  <si>
    <t>RU-EDGE-717</t>
  </si>
  <si>
    <t>RU-EDGE-718</t>
  </si>
  <si>
    <t>RU-EDGE-719</t>
  </si>
  <si>
    <t>RU-EDGE-720</t>
  </si>
  <si>
    <t>RU-EDGE-721</t>
  </si>
  <si>
    <t>RU-EDGE-722</t>
  </si>
  <si>
    <t>RU-EDGE-723</t>
  </si>
  <si>
    <t>RU-EDGE-724</t>
  </si>
  <si>
    <t>RU-EDGE-725</t>
  </si>
  <si>
    <t>RU-EDGE-726</t>
  </si>
  <si>
    <t>RU-EDGE-727</t>
  </si>
  <si>
    <t>RU-EDGE-728</t>
  </si>
  <si>
    <t>RU-EDGE-729</t>
  </si>
  <si>
    <t>RU-EDGE-730</t>
  </si>
  <si>
    <t>RU-EDGE-731</t>
  </si>
  <si>
    <t>RU-EDGE-732</t>
  </si>
  <si>
    <t>RU-EDGE-733</t>
  </si>
  <si>
    <t>RU-EDGE-734</t>
  </si>
  <si>
    <t>RU-EDGE-735</t>
  </si>
  <si>
    <t>RU-EDGE-736</t>
  </si>
  <si>
    <t>RU-EDGE-737</t>
  </si>
  <si>
    <t>RU-EDGE-738</t>
  </si>
  <si>
    <t>RU-EDGE-739</t>
  </si>
  <si>
    <t>RU-EDGE-740</t>
  </si>
  <si>
    <t>RU-EDGE-741</t>
  </si>
  <si>
    <t>RU-EDGE-742</t>
  </si>
  <si>
    <t>RU-EDGE-743</t>
  </si>
  <si>
    <t>RU-EDGE-744</t>
  </si>
  <si>
    <t>RU-EDGE-745</t>
  </si>
  <si>
    <t>RU-EDGE-746</t>
  </si>
  <si>
    <t>RU-EDGE-747</t>
  </si>
  <si>
    <t>RU-EDGE-748</t>
  </si>
  <si>
    <t>RU-EDGE-749</t>
  </si>
  <si>
    <t>RU-EDGE-750</t>
  </si>
  <si>
    <t>RU-EDGE-751</t>
  </si>
  <si>
    <t>RU-EDGE-752</t>
  </si>
  <si>
    <t>RU-EDGE-753</t>
  </si>
  <si>
    <t>RU-EDGE-754</t>
  </si>
  <si>
    <t>RU-EDGE-755</t>
  </si>
  <si>
    <t>RU-EDGE-756</t>
  </si>
  <si>
    <t>RU-EDGE-757</t>
  </si>
  <si>
    <t>RU-EDGE-758</t>
  </si>
  <si>
    <t>RU-EDGE-759</t>
  </si>
  <si>
    <t>RU-EDGE-760</t>
  </si>
  <si>
    <t>RU-EDGE-761</t>
  </si>
  <si>
    <t>RU-EDGE-762</t>
  </si>
  <si>
    <t>RU-EDGE-763</t>
  </si>
  <si>
    <t>RU-EDGE-764</t>
  </si>
  <si>
    <t>RU-EDGE-765</t>
  </si>
  <si>
    <t>RU-EDGE-766</t>
  </si>
  <si>
    <t>RU-EDGE-767</t>
  </si>
  <si>
    <t>RU-EDGE-768</t>
  </si>
  <si>
    <t>RU-EDGE-769</t>
  </si>
  <si>
    <t>RU-EDGE-770</t>
  </si>
  <si>
    <t>RU-EDGE-771</t>
  </si>
  <si>
    <t>RU-EDGE-772</t>
  </si>
  <si>
    <t>RU-EDGE-773</t>
  </si>
  <si>
    <t>RU-EDGE-774</t>
  </si>
  <si>
    <t>RU-EDGE-775</t>
  </si>
  <si>
    <t>RU-EDGE-776</t>
  </si>
  <si>
    <t>RU-EDGE-777</t>
  </si>
  <si>
    <t>RU-EDGE-778</t>
  </si>
  <si>
    <t>RU-EDGE-779</t>
  </si>
  <si>
    <t>RU-EDGE-780</t>
  </si>
  <si>
    <t>RU-EDGE-781</t>
  </si>
  <si>
    <t>RU-EDGE-782</t>
  </si>
  <si>
    <t>RU-EDGE-783</t>
  </si>
  <si>
    <t>RU-EDGE-784</t>
  </si>
  <si>
    <t>RU-EDGE-785</t>
  </si>
  <si>
    <t>RU-EDGE-786</t>
  </si>
  <si>
    <t>RU-EDGE-787</t>
  </si>
  <si>
    <t>RU-EDGE-788</t>
  </si>
  <si>
    <t>RU-EDGE-789</t>
  </si>
  <si>
    <t>RU-EDGE-790</t>
  </si>
  <si>
    <t>RU-EDGE-791</t>
  </si>
  <si>
    <t>RU-EDGE-792</t>
  </si>
  <si>
    <t>RU-EDGE-793</t>
  </si>
  <si>
    <t>RU-EDGE-794</t>
  </si>
  <si>
    <t>RU-EDGE-795</t>
  </si>
  <si>
    <t>RU-EDGE-796</t>
  </si>
  <si>
    <t>RU-EDGE-797</t>
  </si>
  <si>
    <t>RU-EDGE-798</t>
  </si>
  <si>
    <t>RU-EDGE-799</t>
  </si>
  <si>
    <t>RU-EDGE-800</t>
  </si>
  <si>
    <t>RU-EDGE-801</t>
  </si>
  <si>
    <t>RU-EDGE-802</t>
  </si>
  <si>
    <t>RU-EDGE-803</t>
  </si>
  <si>
    <t>RU-EDGE-804</t>
  </si>
  <si>
    <t>RU-EDGE-805</t>
  </si>
  <si>
    <t>RU-EDGE-806</t>
  </si>
  <si>
    <t>RU-EDGE-807</t>
  </si>
  <si>
    <t>RU-EDGE-808</t>
  </si>
  <si>
    <t>RU-EDGE-809</t>
  </si>
  <si>
    <t>RU-EDGE-810</t>
  </si>
  <si>
    <t>RU-EDGE-811</t>
  </si>
  <si>
    <t>RU-EDGE-812</t>
  </si>
  <si>
    <t>RU-EDGE-813</t>
  </si>
  <si>
    <t>RU-EDGE-814</t>
  </si>
  <si>
    <t>RU-EDGE-815</t>
  </si>
  <si>
    <t>RU-EDGE-816</t>
  </si>
  <si>
    <t>RU-EDGE-817</t>
  </si>
  <si>
    <t>RU-EDGE-818</t>
  </si>
  <si>
    <t>RU-EDGE-819</t>
  </si>
  <si>
    <t>RU-EDGE-820</t>
  </si>
  <si>
    <t>RU-EDGE-821</t>
  </si>
  <si>
    <t>RU-EDGE-822</t>
  </si>
  <si>
    <t>RU-EDGE-823</t>
  </si>
  <si>
    <t>RU-EDGE-824</t>
  </si>
  <si>
    <t>RU-EDGE-825</t>
  </si>
  <si>
    <t>RU-EDGE-826</t>
  </si>
  <si>
    <t>RU-EDGE-827</t>
  </si>
  <si>
    <t>RU-EDGE-828</t>
  </si>
  <si>
    <t>RU-EDGE-829</t>
  </si>
  <si>
    <t>RU-EDGE-830</t>
  </si>
  <si>
    <t>RU-EDGE-831</t>
  </si>
  <si>
    <t>RU-EDGE-832</t>
  </si>
  <si>
    <t>RU-EDGE-833</t>
  </si>
  <si>
    <t>RU-EDGE-834</t>
  </si>
  <si>
    <t>RU-EDGE-835</t>
  </si>
  <si>
    <t>RU-EDGE-836</t>
  </si>
  <si>
    <t>RU-EDGE-837</t>
  </si>
  <si>
    <t>RU-EDGE-838</t>
  </si>
  <si>
    <t>RU-EDGE-839</t>
  </si>
  <si>
    <t>RU-EDGE-840</t>
  </si>
  <si>
    <t>RU-EDGE-841</t>
  </si>
  <si>
    <t>RU-EDGE-842</t>
  </si>
  <si>
    <t>RU-EDGE-843</t>
  </si>
  <si>
    <t>RU-EDGE-844</t>
  </si>
  <si>
    <t>RU-EDGE-845</t>
  </si>
  <si>
    <t>RU-EDGE-846</t>
  </si>
  <si>
    <t>RU-EDGE-847</t>
  </si>
  <si>
    <t>RU-EDGE-848</t>
  </si>
  <si>
    <t>RU-EDGE-849</t>
  </si>
  <si>
    <t>RU-EDGE-850</t>
  </si>
  <si>
    <t>RU-EDGE-851</t>
  </si>
  <si>
    <t>RU-EDGE-852</t>
  </si>
  <si>
    <t>RU-EDGE-853</t>
  </si>
  <si>
    <t>RU-EDGE-854</t>
  </si>
  <si>
    <t>RU-EDGE-855</t>
  </si>
  <si>
    <t>RU-EDGE-856</t>
  </si>
  <si>
    <t>RU-EDGE-857</t>
  </si>
  <si>
    <t>RU-EDGE-858</t>
  </si>
  <si>
    <t>RU-EDGE-859</t>
  </si>
  <si>
    <t>RU-EDGE-860</t>
  </si>
  <si>
    <t>RU-EDGE-861</t>
  </si>
  <si>
    <t>RU-EDGE-862</t>
  </si>
  <si>
    <t>RU-EDGE-863</t>
  </si>
  <si>
    <t>RU-EDGE-864</t>
  </si>
  <si>
    <t>RU-EDGE-865</t>
  </si>
  <si>
    <t>RU-EDGE-866</t>
  </si>
  <si>
    <t>RU-EDGE-867</t>
  </si>
  <si>
    <t>RU-EDGE-868</t>
  </si>
  <si>
    <t>RU-EDGE-869</t>
  </si>
  <si>
    <t>RU-EDGE-870</t>
  </si>
  <si>
    <t>RU-EDGE-871</t>
  </si>
  <si>
    <t>RU-EDGE-872</t>
  </si>
  <si>
    <t>RU-EDGE-873</t>
  </si>
  <si>
    <t>RU-EDGE-874</t>
  </si>
  <si>
    <t>RU-EDGE-875</t>
  </si>
  <si>
    <t>RU-EDGE-876</t>
  </si>
  <si>
    <t>RU-EDGE-877</t>
  </si>
  <si>
    <t>RU-EDGE-878</t>
  </si>
  <si>
    <t>RU-EDGE-879</t>
  </si>
  <si>
    <t>RU-EDGE-880</t>
  </si>
  <si>
    <t>RU-EDGE-881</t>
  </si>
  <si>
    <t>RU-EDGE-882</t>
  </si>
  <si>
    <t>RU-EDGE-883</t>
  </si>
  <si>
    <t>RU-EDGE-884</t>
  </si>
  <si>
    <t>RU-EDGE-885</t>
  </si>
  <si>
    <t>RU-EDGE-886</t>
  </si>
  <si>
    <t>RU-EDGE-887</t>
  </si>
  <si>
    <t>RU-EDGE-888</t>
  </si>
  <si>
    <t>RU-EDGE-889</t>
  </si>
  <si>
    <t>RU-EDGE-890</t>
  </si>
  <si>
    <t>RU-EDGE-891</t>
  </si>
  <si>
    <t>RU-EDGE-892</t>
  </si>
  <si>
    <t>RU-EDGE-893</t>
  </si>
  <si>
    <t>RU-EDGE-894</t>
  </si>
  <si>
    <t>RU-EDGE-895</t>
  </si>
  <si>
    <t>RU-EDGE-896</t>
  </si>
  <si>
    <t>RU-EDGE-897</t>
  </si>
  <si>
    <t>RU-EDGE-898</t>
  </si>
  <si>
    <t>RU-EDGE-899</t>
  </si>
  <si>
    <t>RU-EDGE-900</t>
  </si>
  <si>
    <t>RU-EDGE-901</t>
  </si>
  <si>
    <t>RU-EDGE-902</t>
  </si>
  <si>
    <t>RU-EDGE-903</t>
  </si>
  <si>
    <t>RU-EDGE-904</t>
  </si>
  <si>
    <t>RU-EDGE-905</t>
  </si>
  <si>
    <t>RU-EDGE-906</t>
  </si>
  <si>
    <t>RU-EDGE-907</t>
  </si>
  <si>
    <t>RU-EDGE-908</t>
  </si>
  <si>
    <t>RU-EDGE-909</t>
  </si>
  <si>
    <t>RU-EDGE-910</t>
  </si>
  <si>
    <t>RU-EDGE-911</t>
  </si>
  <si>
    <t>RU-EDGE-912</t>
  </si>
  <si>
    <t>RU-EDGE-913</t>
  </si>
  <si>
    <t>RU-EDGE-914</t>
  </si>
  <si>
    <t>RU-EDGE-915</t>
  </si>
  <si>
    <t>RU-EDGE-916</t>
  </si>
  <si>
    <t>RU-EDGE-917</t>
  </si>
  <si>
    <t>RU-EDGE-918</t>
  </si>
  <si>
    <t>RU-EDGE-919</t>
  </si>
  <si>
    <t>RU-EDGE-920</t>
  </si>
  <si>
    <t>RU-EDGE-921</t>
  </si>
  <si>
    <t>RU-EDGE-922</t>
  </si>
  <si>
    <t>RU-EDGE-923</t>
  </si>
  <si>
    <t>RU-EDGE-924</t>
  </si>
  <si>
    <t>RU-EDGE-925</t>
  </si>
  <si>
    <t>RU-EDGE-926</t>
  </si>
  <si>
    <t>RU-EDGE-927</t>
  </si>
  <si>
    <t>RU-EDGE-928</t>
  </si>
  <si>
    <t>RU-EDGE-929</t>
  </si>
  <si>
    <t>RU-EDGE-930</t>
  </si>
  <si>
    <t>RU-EDGE-931</t>
  </si>
  <si>
    <t>RU-EDGE-932</t>
  </si>
  <si>
    <t>RU-EDGE-933</t>
  </si>
  <si>
    <t>RU-EDGE-934</t>
  </si>
  <si>
    <t>RU-EDGE-935</t>
  </si>
  <si>
    <t>RU-EDGE-936</t>
  </si>
  <si>
    <t>RU-EDGE-937</t>
  </si>
  <si>
    <t>RU-EDGE-938</t>
  </si>
  <si>
    <t>RU-EDGE-939</t>
  </si>
  <si>
    <t>RU-EDGE-940</t>
  </si>
  <si>
    <t>RU-EDGE-941</t>
  </si>
  <si>
    <t>RU-EDGE-942</t>
  </si>
  <si>
    <t>RU-EDGE-943</t>
  </si>
  <si>
    <t>RU-EDGE-944</t>
  </si>
  <si>
    <t>RU-EDGE-945</t>
  </si>
  <si>
    <t>RU-EDGE-946</t>
  </si>
  <si>
    <t>RU-EDGE-947</t>
  </si>
  <si>
    <t>RU-EDGE-948</t>
  </si>
  <si>
    <t>RU-EDGE-949</t>
  </si>
  <si>
    <t>RU-EDGE-950</t>
  </si>
  <si>
    <t>RU-EDGE-951</t>
  </si>
  <si>
    <t>RU-EDGE-952</t>
  </si>
  <si>
    <t>RU-EDGE-953</t>
  </si>
  <si>
    <t>RU-EDGE-954</t>
  </si>
  <si>
    <t>RU-EDGE-955</t>
  </si>
  <si>
    <t>RU-EDGE-956</t>
  </si>
  <si>
    <t>RU-EDGE-957</t>
  </si>
  <si>
    <t>RU-EDGE-958</t>
  </si>
  <si>
    <t>RU-EDGE-959</t>
  </si>
  <si>
    <t>RU-EDGE-960</t>
  </si>
  <si>
    <t>RU-EDGE-961</t>
  </si>
  <si>
    <t>RU-EDGE-962</t>
  </si>
  <si>
    <t>RU-EDGE-963</t>
  </si>
  <si>
    <t>RU-EDGE-964</t>
  </si>
  <si>
    <t>RU-EDGE-965</t>
  </si>
  <si>
    <t>RU-EDGE-966</t>
  </si>
  <si>
    <t>RU-EDGE-967</t>
  </si>
  <si>
    <t>RU-EDGE-968</t>
  </si>
  <si>
    <t>RU-EDGE-969</t>
  </si>
  <si>
    <t>RU-EDGE-970</t>
  </si>
  <si>
    <t>RU-EDGE-971</t>
  </si>
  <si>
    <t>RU-EDGE-972</t>
  </si>
  <si>
    <t>RU-EDGE-973</t>
  </si>
  <si>
    <t>RU-EDGE-974</t>
  </si>
  <si>
    <t>RU-EDGE-975</t>
  </si>
  <si>
    <t>RU-EDGE-976</t>
  </si>
  <si>
    <t>RU-EDGE-977</t>
  </si>
  <si>
    <t>RU-EDGE-978</t>
  </si>
  <si>
    <t>RU-EDGE-979</t>
  </si>
  <si>
    <t>RU-EDGE-980</t>
  </si>
  <si>
    <t>RU-EDGE-981</t>
  </si>
  <si>
    <t>RU-EDGE-982</t>
  </si>
  <si>
    <t>RU-EDGE-983</t>
  </si>
  <si>
    <t>RU-EDGE-984</t>
  </si>
  <si>
    <t>RU-EDGE-985</t>
  </si>
  <si>
    <t>RU-EDGE-986</t>
  </si>
  <si>
    <t>RU-EDGE-987</t>
  </si>
  <si>
    <t>RU-EDGE-988</t>
  </si>
  <si>
    <t>RU-EDGE-989</t>
  </si>
  <si>
    <t>RU-EDGE-990</t>
  </si>
  <si>
    <t>RU-EDGE-991</t>
  </si>
  <si>
    <t>RU-EDGE-992</t>
  </si>
  <si>
    <t>RU-EDGE-993</t>
  </si>
  <si>
    <t>RU-EDGE-994</t>
  </si>
  <si>
    <t>RU-EDGE-995</t>
  </si>
  <si>
    <t>RU-EDGE-996</t>
  </si>
  <si>
    <t>RU-EDGE-997</t>
  </si>
  <si>
    <t>RU-EDGE-998</t>
  </si>
  <si>
    <t>RU-EDGE-999</t>
  </si>
  <si>
    <t>RU-EDGE-1000</t>
  </si>
  <si>
    <t>RU-EDGE-1001</t>
  </si>
  <si>
    <t>RU-EDGE-1002</t>
  </si>
  <si>
    <t>RU-EDGE-1003</t>
  </si>
  <si>
    <t>RU-EDGE-1004</t>
  </si>
  <si>
    <t>RU-EDGE-1005</t>
  </si>
  <si>
    <t>RU-EDGE-1006</t>
  </si>
  <si>
    <t>RU-EDGE-1007</t>
  </si>
  <si>
    <t>RU-EDGE-1008</t>
  </si>
  <si>
    <t>RU-EDGE-1009</t>
  </si>
  <si>
    <t>RU-EDGE-1010</t>
  </si>
  <si>
    <t>RU-EDGE-1011</t>
  </si>
  <si>
    <t>RU-EDGE-1012</t>
  </si>
  <si>
    <t>RU-EDGE-1013</t>
  </si>
  <si>
    <t>RU-EDGE-1014</t>
  </si>
  <si>
    <t>RU-EDGE-1015</t>
  </si>
  <si>
    <t>RU-EDGE-1016</t>
  </si>
  <si>
    <t>RU-EDGE-1017</t>
  </si>
  <si>
    <t>RU-EDGE-1018</t>
  </si>
  <si>
    <t>RU-EDGE-1019</t>
  </si>
  <si>
    <t>RU-EDGE-1020</t>
  </si>
  <si>
    <t>RU-EDGE-1021</t>
  </si>
  <si>
    <t>RU-EDGE-1022</t>
  </si>
  <si>
    <t>RU-EDGE-1023</t>
  </si>
  <si>
    <t>RU-EDGE-1024</t>
  </si>
  <si>
    <t>RU-EDGE-1025</t>
  </si>
  <si>
    <t>RU-EDGE-1026</t>
  </si>
  <si>
    <t>RU-EDGE-1027</t>
  </si>
  <si>
    <t>RU-EDGE-1028</t>
  </si>
  <si>
    <t>RU-EDGE-1029</t>
  </si>
  <si>
    <t>RU-EDGE-1030</t>
  </si>
  <si>
    <t>RU-EDGE-1031</t>
  </si>
  <si>
    <t>RU-EDGE-1032</t>
  </si>
  <si>
    <t>RU-EDGE-1033</t>
  </si>
  <si>
    <t>RU-EDGE-1034</t>
  </si>
  <si>
    <t>RU-EDGE-1035</t>
  </si>
  <si>
    <t>RU-EDGE-1036</t>
  </si>
  <si>
    <t>RU-EDGE-1037</t>
  </si>
  <si>
    <t>RU-EDGE-1038</t>
  </si>
  <si>
    <t>RU-EDGE-1039</t>
  </si>
  <si>
    <t>RU-EDGE-1040</t>
  </si>
  <si>
    <t>RU-EDGE-1041</t>
  </si>
  <si>
    <t>RU-EDGE-1042</t>
  </si>
  <si>
    <t>RU-EDGE-1043</t>
  </si>
  <si>
    <t>RU-EDGE-1044</t>
  </si>
  <si>
    <t>RU-EDGE-1045</t>
  </si>
  <si>
    <t>RU-EDGE-1046</t>
  </si>
  <si>
    <t>RU-EDGE-1047</t>
  </si>
  <si>
    <t>RU-EDGE-1048</t>
  </si>
  <si>
    <t>RU-EDGE-1049</t>
  </si>
  <si>
    <t>RU-EDGE-1050</t>
  </si>
  <si>
    <t>RU-EDGE-1051</t>
  </si>
  <si>
    <t>RU-EDGE-1052</t>
  </si>
  <si>
    <t>RU-EDGE-1053</t>
  </si>
  <si>
    <t>RU-EDGE-1054</t>
  </si>
  <si>
    <t>RU-EDGE-1055</t>
  </si>
  <si>
    <t>RU-EDGE-1056</t>
  </si>
  <si>
    <t>RU-EDGE-1057</t>
  </si>
  <si>
    <t>RU-EDGE-1058</t>
  </si>
  <si>
    <t>RU-EDGE-1059</t>
  </si>
  <si>
    <t>RU-EDGE-1060</t>
  </si>
  <si>
    <t>RU-EDGE-1061</t>
  </si>
  <si>
    <t>RU-EDGE-1062</t>
  </si>
  <si>
    <t>RU-EDGE-1063</t>
  </si>
  <si>
    <t>RU-EDGE-1064</t>
  </si>
  <si>
    <t>RU-EDGE-1065</t>
  </si>
  <si>
    <t>RU-EDGE-1066</t>
  </si>
  <si>
    <t>RU-EDGE-1067</t>
  </si>
  <si>
    <t>RU-EDGE-1068</t>
  </si>
  <si>
    <t>RU-EDGE-1069</t>
  </si>
  <si>
    <t>RU-EDGE-1070</t>
  </si>
  <si>
    <t>RU-EDGE-1071</t>
  </si>
  <si>
    <t>RU-EDGE-1072</t>
  </si>
  <si>
    <t>RU-EDGE-1073</t>
  </si>
  <si>
    <t>RU-EDGE-1074</t>
  </si>
  <si>
    <t>RU-EDGE-1075</t>
  </si>
  <si>
    <t>RU-EDGE-1076</t>
  </si>
  <si>
    <t>RU-EDGE-1077</t>
  </si>
  <si>
    <t>RU-EDGE-1078</t>
  </si>
  <si>
    <t>RU-EDGE-1079</t>
  </si>
  <si>
    <t>RU-EDGE-1080</t>
  </si>
  <si>
    <t>RU-EDGE-1081</t>
  </si>
  <si>
    <t>RU-EDGE-1082</t>
  </si>
  <si>
    <t>RU-EDGE-1083</t>
  </si>
  <si>
    <t>RU-EDGE-1084</t>
  </si>
  <si>
    <t>RU-EDGE-1085</t>
  </si>
  <si>
    <t>RU-EDGE-1086</t>
  </si>
  <si>
    <t>RU-EDGE-1087</t>
  </si>
  <si>
    <t>RU-EDGE-1088</t>
  </si>
  <si>
    <t>RU-EDGE-1089</t>
  </si>
  <si>
    <t>RU-EDGE-1090</t>
  </si>
  <si>
    <t>RU-EDGE-1091</t>
  </si>
  <si>
    <t>RU-EDGE-1092</t>
  </si>
  <si>
    <t>RU-EDGE-1093</t>
  </si>
  <si>
    <t>RU-EDGE-1094</t>
  </si>
  <si>
    <t>RU-EDGE-1095</t>
  </si>
  <si>
    <t>RU-EDGE-1096</t>
  </si>
  <si>
    <t>RU-EDGE-1097</t>
  </si>
  <si>
    <t>RU-EDGE-1098</t>
  </si>
  <si>
    <t>RU-EDGE-1099</t>
  </si>
  <si>
    <t>RU-EDGE-1100</t>
  </si>
  <si>
    <t>RU-EDGE-1101</t>
  </si>
  <si>
    <t>RU-EDGE-1102</t>
  </si>
  <si>
    <t>RU-EDGE-1103</t>
  </si>
  <si>
    <t>RU-EDGE-1104</t>
  </si>
  <si>
    <t>RU-EDGE-1105</t>
  </si>
  <si>
    <t>RU-EDGE-1106</t>
  </si>
  <si>
    <t>RU-EDGE-1107</t>
  </si>
  <si>
    <t>RU-EDGE-1108</t>
  </si>
  <si>
    <t>RU-EDGE-1109</t>
  </si>
  <si>
    <t>RU-EDGE-1110</t>
  </si>
  <si>
    <t>RU-EDGE-1111</t>
  </si>
  <si>
    <t>RU-EDGE-1112</t>
  </si>
  <si>
    <t>RU-EDGE-1113</t>
  </si>
  <si>
    <t>RU-EDGE-1114</t>
  </si>
  <si>
    <t>RU-EDGE-1115</t>
  </si>
  <si>
    <t>RU-EDGE-1116</t>
  </si>
  <si>
    <t>RU-EDGE-1117</t>
  </si>
  <si>
    <t>RU-EDGE-1118</t>
  </si>
  <si>
    <t>RU-EDGE-1119</t>
  </si>
  <si>
    <t>RU-EDGE-1120</t>
  </si>
  <si>
    <t>RU-EDGE-1121</t>
  </si>
  <si>
    <t>RU-EDGE-1122</t>
  </si>
  <si>
    <t>RU-EDGE-1123</t>
  </si>
  <si>
    <t>RU-EDGE-1124</t>
  </si>
  <si>
    <t>RU-EDGE-1125</t>
  </si>
  <si>
    <t>RU-EDGE-1126</t>
  </si>
  <si>
    <t>RU-EDGE-1127</t>
  </si>
  <si>
    <t>RU-EDGE-1128</t>
  </si>
  <si>
    <t>RU-EDGE-1129</t>
  </si>
  <si>
    <t>RU-EDGE-1130</t>
  </si>
  <si>
    <t>RU-EDGE-1131</t>
  </si>
  <si>
    <t>RU-EDGE-1132</t>
  </si>
  <si>
    <t>RU-EDGE-1133</t>
  </si>
  <si>
    <t>RU-EDGE-1134</t>
  </si>
  <si>
    <t>RU-EDGE-1135</t>
  </si>
  <si>
    <t>RU-EDGE-1136</t>
  </si>
  <si>
    <t>RU-EDGE-1137</t>
  </si>
  <si>
    <t>RU-EDGE-1138</t>
  </si>
  <si>
    <t>RU-EDGE-1139</t>
  </si>
  <si>
    <t>RU-EDGE-1140</t>
  </si>
  <si>
    <t>RU-EDGE-1141</t>
  </si>
  <si>
    <t>RU-EDGE-1142</t>
  </si>
  <si>
    <t>RU-EDGE-1143</t>
  </si>
  <si>
    <t>RU-EDGE-1144</t>
  </si>
  <si>
    <t>RU-EDGE-1145</t>
  </si>
  <si>
    <t>RU-EDGE-1146</t>
  </si>
  <si>
    <t>RU-EDGE-1147</t>
  </si>
  <si>
    <t>RU-EDGE-1148</t>
  </si>
  <si>
    <t>RU-EDGE-1149</t>
  </si>
  <si>
    <t>RU-EDGE-1150</t>
  </si>
  <si>
    <t>RU-EDGE-1151</t>
  </si>
  <si>
    <t>RU-EDGE-1152</t>
  </si>
  <si>
    <t>RU-EDGE-1153</t>
  </si>
  <si>
    <t>RU-EDGE-1154</t>
  </si>
  <si>
    <t>RU-EDGE-1155</t>
  </si>
  <si>
    <t>RU-EDGE-1156</t>
  </si>
  <si>
    <t>RU-EDGE-1157</t>
  </si>
  <si>
    <t>RU-EDGE-1158</t>
  </si>
  <si>
    <t>RU-EDGE-1159</t>
  </si>
  <si>
    <t>RU-EDGE-1160</t>
  </si>
  <si>
    <t>RU-EDGE-1161</t>
  </si>
  <si>
    <t>RU-EDGE-1162</t>
  </si>
  <si>
    <t>RU-EDGE-1163</t>
  </si>
  <si>
    <t>RU-EDGE-1164</t>
  </si>
  <si>
    <t>RU-EDGE-1165</t>
  </si>
  <si>
    <t>RU-EDGE-1166</t>
  </si>
  <si>
    <t>RU-EDGE-1167</t>
  </si>
  <si>
    <t>RU-EDGE-1168</t>
  </si>
  <si>
    <t>RU-EDGE-1169</t>
  </si>
  <si>
    <t>RU-EDGE-1170</t>
  </si>
  <si>
    <t>RU-EDGE-1171</t>
  </si>
  <si>
    <t>RU-EDGE-1172</t>
  </si>
  <si>
    <t>RU-EDGE-1173</t>
  </si>
  <si>
    <t>RU-EDGE-1174</t>
  </si>
  <si>
    <t>RU-EDGE-1175</t>
  </si>
  <si>
    <t>RU-EDGE-1176</t>
  </si>
  <si>
    <t>RU-EDGE-1177</t>
  </si>
  <si>
    <t>RU-EDGE-1178</t>
  </si>
  <si>
    <t>RU-EDGE-1179</t>
  </si>
  <si>
    <t>RU-EDGE-1180</t>
  </si>
  <si>
    <t>RU-EDGE-1181</t>
  </si>
  <si>
    <t>RU-EDGE-1182</t>
  </si>
  <si>
    <t>RU-EDGE-1183</t>
  </si>
  <si>
    <t>RU-EDGE-1184</t>
  </si>
  <si>
    <t>RU-EDGE-1185</t>
  </si>
  <si>
    <t>RU-EDGE-1186</t>
  </si>
  <si>
    <t>RU-EDGE-1187</t>
  </si>
  <si>
    <t>RU-EDGE-1188</t>
  </si>
  <si>
    <t>RU-EDGE-1189</t>
  </si>
  <si>
    <t>RU-EDGE-1190</t>
  </si>
  <si>
    <t>RU-EDGE-1191</t>
  </si>
  <si>
    <t>RU-EDGE-1192</t>
  </si>
  <si>
    <t>RU-EDGE-1193</t>
  </si>
  <si>
    <t>RU-EDGE-1194</t>
  </si>
  <si>
    <t>RU-EDGE-1195</t>
  </si>
  <si>
    <t>RU-EDGE-1196</t>
  </si>
  <si>
    <t>RU-EDGE-1197</t>
  </si>
  <si>
    <t>RU-EDGE-1198</t>
  </si>
  <si>
    <t>RU-EDGE-1199</t>
  </si>
  <si>
    <t>RU-EDGE-1200</t>
  </si>
  <si>
    <t>RU-EDGE-1201</t>
  </si>
  <si>
    <t>RU-EDGE-1202</t>
  </si>
  <si>
    <t>RU-EDGE-1203</t>
  </si>
  <si>
    <t>RU-EDGE-1204</t>
  </si>
  <si>
    <t>RU-EDGE-1205</t>
  </si>
  <si>
    <t>RU-EDGE-1206</t>
  </si>
  <si>
    <t>RU-EDGE-1207</t>
  </si>
  <si>
    <t>RU-EDGE-1208</t>
  </si>
  <si>
    <t>RU-EDGE-1209</t>
  </si>
  <si>
    <t>RU-EDGE-1210</t>
  </si>
  <si>
    <t>RU-EDGE-1211</t>
  </si>
  <si>
    <t>RU-EDGE-1212</t>
  </si>
  <si>
    <t>RU-EDGE-1213</t>
  </si>
  <si>
    <t>RU-EDGE-1214</t>
  </si>
  <si>
    <t>RU-EDGE-1215</t>
  </si>
  <si>
    <t>RU-EDGE-1216</t>
  </si>
  <si>
    <t>RU-EDGE-1217</t>
  </si>
  <si>
    <t>RU-EDGE-1218</t>
  </si>
  <si>
    <t>RU-EDGE-1219</t>
  </si>
  <si>
    <t>RU-EDGE-1220</t>
  </si>
  <si>
    <t>RU-EDGE-1221</t>
  </si>
  <si>
    <t>RU-EDGE-1222</t>
  </si>
  <si>
    <t>RU-EDGE-1223</t>
  </si>
  <si>
    <t>RU-EDGE-1224</t>
  </si>
  <si>
    <t>RU-EDGE-1225</t>
  </si>
  <si>
    <t>RU-EDGE-1226</t>
  </si>
  <si>
    <t>RU-EDGE-1227</t>
  </si>
  <si>
    <t>RU-EDGE-1228</t>
  </si>
  <si>
    <t>RU-EDGE-1229</t>
  </si>
  <si>
    <t>RU-EDGE-1230</t>
  </si>
  <si>
    <t>RU-EDGE-1231</t>
  </si>
  <si>
    <t>RU-EDGE-1232</t>
  </si>
  <si>
    <t>RU-EDGE-1233</t>
  </si>
  <si>
    <t>RU-EDGE-1234</t>
  </si>
  <si>
    <t>RU-EDGE-1235</t>
  </si>
  <si>
    <t>RU-EDGE-1236</t>
  </si>
  <si>
    <t>RU-EDGE-1237</t>
  </si>
  <si>
    <t>RU-EDGE-1238</t>
  </si>
  <si>
    <t>RU-EDGE-1239</t>
  </si>
  <si>
    <t>RU-EDGE-1240</t>
  </si>
  <si>
    <t>RU-EDGE-1241</t>
  </si>
  <si>
    <t>RU-EDGE-1242</t>
  </si>
  <si>
    <t>RU-EDGE-1243</t>
  </si>
  <si>
    <t>RU-EDGE-1244</t>
  </si>
  <si>
    <t>RU-EDGE-1245</t>
  </si>
  <si>
    <t>RU-EDGE-1246</t>
  </si>
  <si>
    <t>RU-EDGE-1247</t>
  </si>
  <si>
    <t>RU-EDGE-1248</t>
  </si>
  <si>
    <t>RU-EDGE-1249</t>
  </si>
  <si>
    <t>RU-EDGE-1250</t>
  </si>
  <si>
    <t>RU-EDGE-1251</t>
  </si>
  <si>
    <t>RU-EDGE-1252</t>
  </si>
  <si>
    <t>RU-EDGE-1253</t>
  </si>
  <si>
    <t>RU-EDGE-1254</t>
  </si>
  <si>
    <t>RU-EDGE-1255</t>
  </si>
  <si>
    <t>RU-EDGE-1256</t>
  </si>
  <si>
    <t>RU-EDGE-1257</t>
  </si>
  <si>
    <t>RU-EDGE-1258</t>
  </si>
  <si>
    <t>RU-EDGE-1259</t>
  </si>
  <si>
    <t>RU-EDGE-1260</t>
  </si>
  <si>
    <t>RU-EDGE-1261</t>
  </si>
  <si>
    <t>RU-EDGE-1262</t>
  </si>
  <si>
    <t>RU-EDGE-1263</t>
  </si>
  <si>
    <t>RU-EDGE-1264</t>
  </si>
  <si>
    <t>RU-EDGE-1265</t>
  </si>
  <si>
    <t>RU-EDGE-1266</t>
  </si>
  <si>
    <t>RU-EDGE-1267</t>
  </si>
  <si>
    <t>RU-EDGE-1268</t>
  </si>
  <si>
    <t>RU-EDGE-1269</t>
  </si>
  <si>
    <t>RU-EDGE-1270</t>
  </si>
  <si>
    <t>RU-EDGE-1271</t>
  </si>
  <si>
    <t>RU-EDGE-1272</t>
  </si>
  <si>
    <t>RU-EDGE-1273</t>
  </si>
  <si>
    <t>RU-EDGE-1274</t>
  </si>
  <si>
    <t>RU-EDGE-1275</t>
  </si>
  <si>
    <t>RU-EDGE-1276</t>
  </si>
  <si>
    <t>RU-EDGE-1277</t>
  </si>
  <si>
    <t>RU-EDGE-1278</t>
  </si>
  <si>
    <t>RU-EDGE-1279</t>
  </si>
  <si>
    <t>RU-EDGE-1280</t>
  </si>
  <si>
    <t>RU-EDGE-1281</t>
  </si>
  <si>
    <t>RU-EDGE-1282</t>
  </si>
  <si>
    <t>RU-EDGE-1283</t>
  </si>
  <si>
    <t>RU-EDGE-1284</t>
  </si>
  <si>
    <t>RU-EDGE-1285</t>
  </si>
  <si>
    <t>RU-EDGE-1286</t>
  </si>
  <si>
    <t>RU-EDGE-1287</t>
  </si>
  <si>
    <t>RU-EDGE-1288</t>
  </si>
  <si>
    <t>RU-EDGE-1289</t>
  </si>
  <si>
    <t>RU-EDGE-1290</t>
  </si>
  <si>
    <t>RU-EDGE-1291</t>
  </si>
  <si>
    <t>RU-EDGE-1292</t>
  </si>
  <si>
    <t>RU-EDGE-1293</t>
  </si>
  <si>
    <t>RU-EDGE-1294</t>
  </si>
  <si>
    <t>RU-EDGE-1295</t>
  </si>
  <si>
    <t>RU-EDGE-1296</t>
  </si>
  <si>
    <t>RU-EDGE-1297</t>
  </si>
  <si>
    <t>RU-EDGE-1298</t>
  </si>
  <si>
    <t>RU-EDGE-1299</t>
  </si>
  <si>
    <t>RU-EDGE-1300</t>
  </si>
  <si>
    <t>RU-EDGE-1301</t>
  </si>
  <si>
    <t>RU-EDGE-1302</t>
  </si>
  <si>
    <t>RU-EDGE-1303</t>
  </si>
  <si>
    <t>RU-EDGE-1304</t>
  </si>
  <si>
    <t>RU-EDGE-1305</t>
  </si>
  <si>
    <t>RU-EDGE-1306</t>
  </si>
  <si>
    <t>RU-EDGE-1307</t>
  </si>
  <si>
    <t>RU-EDGE-1308</t>
  </si>
  <si>
    <t>RU-EDGE-1309</t>
  </si>
  <si>
    <t>RU-EDGE-1310</t>
  </si>
  <si>
    <t>RU-EDGE-1311</t>
  </si>
  <si>
    <t>RU-EDGE-1312</t>
  </si>
  <si>
    <t>RU-EDGE-1313</t>
  </si>
  <si>
    <t>RU-EDGE-1314</t>
  </si>
  <si>
    <t>RU-EDGE-1315</t>
  </si>
  <si>
    <t>RU-EDGE-1316</t>
  </si>
  <si>
    <t>RU-EDGE-1317</t>
  </si>
  <si>
    <t>RU-EDGE-1318</t>
  </si>
  <si>
    <t>RU-EDGE-1319</t>
  </si>
  <si>
    <t>RU-EDGE-1320</t>
  </si>
  <si>
    <t>RU-EDGE-1321</t>
  </si>
  <si>
    <t>RU-EDGE-1322</t>
  </si>
  <si>
    <t>RU-EDGE-1323</t>
  </si>
  <si>
    <t>RU-EDGE-1324</t>
  </si>
  <si>
    <t>RU-EDGE-1325</t>
  </si>
  <si>
    <t>RU-EDGE-1326</t>
  </si>
  <si>
    <t>RU-EDGE-1327</t>
  </si>
  <si>
    <t>RU-EDGE-1328</t>
  </si>
  <si>
    <t>RU-EDGE-1329</t>
  </si>
  <si>
    <t>RU-EDGE-1330</t>
  </si>
  <si>
    <t>RU-EDGE-1331</t>
  </si>
  <si>
    <t>RU-EDGE-1332</t>
  </si>
  <si>
    <t>RU-EDGE-1333</t>
  </si>
  <si>
    <t>RU-EDGE-1334</t>
  </si>
  <si>
    <t>RU-EDGE-1335</t>
  </si>
  <si>
    <t>RU-EDGE-1336</t>
  </si>
  <si>
    <t>RU-EDGE-1337</t>
  </si>
  <si>
    <t>RU-EDGE-1338</t>
  </si>
  <si>
    <t>RU-EDGE-1339</t>
  </si>
  <si>
    <t>RU-EDGE-1340</t>
  </si>
  <si>
    <t>RU-EDGE-1341</t>
  </si>
  <si>
    <t>RU-EDGE-1342</t>
  </si>
  <si>
    <t>RU-EDGE-1343</t>
  </si>
  <si>
    <t>RU-EDGE-1344</t>
  </si>
  <si>
    <t>RU-EDGE-1345</t>
  </si>
  <si>
    <t>RU-EDGE-1346</t>
  </si>
  <si>
    <t>RU-EDGE-1347</t>
  </si>
  <si>
    <t>RU-EDGE-1348</t>
  </si>
  <si>
    <t>RU-EDGE-1349</t>
  </si>
  <si>
    <t>RU-EDGE-1350</t>
  </si>
  <si>
    <t>RU-EDGE-1351</t>
  </si>
  <si>
    <t>RU-EDGE-1352</t>
  </si>
  <si>
    <t>RU-EDGE-1353</t>
  </si>
  <si>
    <t>RU-EDGE-1354</t>
  </si>
  <si>
    <t>RU-EDGE-1355</t>
  </si>
  <si>
    <t>RU-EDGE-1356</t>
  </si>
  <si>
    <t>RU-EDGE-1357</t>
  </si>
  <si>
    <t>RU-EDGE-1358</t>
  </si>
  <si>
    <t>RU-EDGE-1359</t>
  </si>
  <si>
    <t>RU-EDGE-1360</t>
  </si>
  <si>
    <t>RU-EDGE-1361</t>
  </si>
  <si>
    <t>RU-EDGE-1362</t>
  </si>
  <si>
    <t>RU-EDGE-1363</t>
  </si>
  <si>
    <t>RU-EDGE-1364</t>
  </si>
  <si>
    <t>RU-EDGE-1365</t>
  </si>
  <si>
    <t>RU-EDGE-1366</t>
  </si>
  <si>
    <t>RU-EDGE-1367</t>
  </si>
  <si>
    <t>RU-EDGE-1368</t>
  </si>
  <si>
    <t>RU-EDGE-1369</t>
  </si>
  <si>
    <t>RU-EDGE-1370</t>
  </si>
  <si>
    <t>RU-EDGE-1371</t>
  </si>
  <si>
    <t>RU-EDGE-1372</t>
  </si>
  <si>
    <t>RU-EDGE-1373</t>
  </si>
  <si>
    <t>RU-EDGE-1374</t>
  </si>
  <si>
    <t>RU-EDGE-1375</t>
  </si>
  <si>
    <t>RU-EDGE-1376</t>
  </si>
  <si>
    <t>RU-EDGE-1377</t>
  </si>
  <si>
    <t>RU-EDGE-1378</t>
  </si>
  <si>
    <t>RU-EDGE-1379</t>
  </si>
  <si>
    <t>RU-EDGE-1380</t>
  </si>
  <si>
    <t>RU-EDGE-1381</t>
  </si>
  <si>
    <t>RU-EDGE-1382</t>
  </si>
  <si>
    <t>RU-EDGE-1383</t>
  </si>
  <si>
    <t>RU-EDGE-1384</t>
  </si>
  <si>
    <t>RU-EDGE-1385</t>
  </si>
  <si>
    <t>RU-EDGE-1386</t>
  </si>
  <si>
    <t>RU-EDGE-1387</t>
  </si>
  <si>
    <t>RU-EDGE-1388</t>
  </si>
  <si>
    <t>RU-EDGE-1389</t>
  </si>
  <si>
    <t>RU-EDGE-1390</t>
  </si>
  <si>
    <t>RU-EDGE-1391</t>
  </si>
  <si>
    <t>RU-EDGE-1392</t>
  </si>
  <si>
    <t>RU-EDGE-1393</t>
  </si>
  <si>
    <t>RU-EDGE-1394</t>
  </si>
  <si>
    <t>RU-EDGE-1395</t>
  </si>
  <si>
    <t>RU-EDGE-1396</t>
  </si>
  <si>
    <t>RU-EDGE-1397</t>
  </si>
  <si>
    <t>RU-EDGE-1398</t>
  </si>
  <si>
    <t>RU-EDGE-1399</t>
  </si>
  <si>
    <t>RU-EDGE-1400</t>
  </si>
  <si>
    <t>RU-EDGE-1401</t>
  </si>
  <si>
    <t>RU-EDGE-1402</t>
  </si>
  <si>
    <t>RU-EDGE-1403</t>
  </si>
  <si>
    <t>RU-EDGE-1404</t>
  </si>
  <si>
    <t>RU-EDGE-1405</t>
  </si>
  <si>
    <t>RU-EDGE-1406</t>
  </si>
  <si>
    <t>RU-EDGE-1407</t>
  </si>
  <si>
    <t>RU-EDGE-1408</t>
  </si>
  <si>
    <t>RU-EDGE-1409</t>
  </si>
  <si>
    <t>RU-EDGE-1410</t>
  </si>
  <si>
    <t>RU-EDGE-1411</t>
  </si>
  <si>
    <t>RU-EDGE-1412</t>
  </si>
  <si>
    <t>RU-EDGE-1413</t>
  </si>
  <si>
    <t>RU-EDGE-1414</t>
  </si>
  <si>
    <t>RU-EDGE-1415</t>
  </si>
  <si>
    <t>RU-EDGE-1416</t>
  </si>
  <si>
    <t>RU-EDGE-1417</t>
  </si>
  <si>
    <t>RU-EDGE-1418</t>
  </si>
  <si>
    <t>RU-EDGE-1419</t>
  </si>
  <si>
    <t>RU-EDGE-1420</t>
  </si>
  <si>
    <t>RU-EDGE-1421</t>
  </si>
  <si>
    <t>RU-EDGE-1422</t>
  </si>
  <si>
    <t>RU-EDGE-1423</t>
  </si>
  <si>
    <t>RU-EDGE-1424</t>
  </si>
  <si>
    <t>RU-EDGE-1425</t>
  </si>
  <si>
    <t>RU-EDGE-1426</t>
  </si>
  <si>
    <t>RU-EDGE-1427</t>
  </si>
  <si>
    <t>RU-EDGE-1428</t>
  </si>
  <si>
    <t>RU-EDGE-1429</t>
  </si>
  <si>
    <t>RU-EDGE-1430</t>
  </si>
  <si>
    <t>RU-EDGE-1431</t>
  </si>
  <si>
    <t>RU-EDGE-1432</t>
  </si>
  <si>
    <t>RU-EDGE-1433</t>
  </si>
  <si>
    <t>RU-EDGE-1434</t>
  </si>
  <si>
    <t>RU-EDGE-1435</t>
  </si>
  <si>
    <t>RU-EDGE-1436</t>
  </si>
  <si>
    <t>RU-EDGE-1437</t>
  </si>
  <si>
    <t>RU-EDGE-1438</t>
  </si>
  <si>
    <t>RU-EDGE-1439</t>
  </si>
  <si>
    <t>RU-EDGE-1440</t>
  </si>
  <si>
    <t>RU-EDGE-1441</t>
  </si>
  <si>
    <t>RU-EDGE-1442</t>
  </si>
  <si>
    <t>RU-EDGE-1443</t>
  </si>
  <si>
    <t>RU-EDGE-1444</t>
  </si>
  <si>
    <t>RU-EDGE-1445</t>
  </si>
  <si>
    <t>RU-EDGE-1446</t>
  </si>
  <si>
    <t>RU-EDGE-1447</t>
  </si>
  <si>
    <t>RU-EDGE-1448</t>
  </si>
  <si>
    <t>RU-EDGE-1449</t>
  </si>
  <si>
    <t>RU-EDGE-1450</t>
  </si>
  <si>
    <t>RU-EDGE-1451</t>
  </si>
  <si>
    <t>RU-EDGE-1452</t>
  </si>
  <si>
    <t>RU-EDGE-1453</t>
  </si>
  <si>
    <t>RU-EDGE-1454</t>
  </si>
  <si>
    <t>RU-EDGE-1455</t>
  </si>
  <si>
    <t>RU-EDGE-1456</t>
  </si>
  <si>
    <t>RU-EDGE-1457</t>
  </si>
  <si>
    <t>RU-EDGE-1458</t>
  </si>
  <si>
    <t>RU-EDGE-1459</t>
  </si>
  <si>
    <t>RU-EDGE-1460</t>
  </si>
  <si>
    <t>RU-EDGE-1461</t>
  </si>
  <si>
    <t>RU-EDGE-1462</t>
  </si>
  <si>
    <t>RU-EDGE-1463</t>
  </si>
  <si>
    <t>RU-EDGE-1464</t>
  </si>
  <si>
    <t>RU-EDGE-1465</t>
  </si>
  <si>
    <t>RU-EDGE-1466</t>
  </si>
  <si>
    <t>RU-EDGE-1467</t>
  </si>
  <si>
    <t>RU-EDGE-1468</t>
  </si>
  <si>
    <t>RU-EDGE-1469</t>
  </si>
  <si>
    <t>RU-EDGE-1470</t>
  </si>
  <si>
    <t>RU-EDGE-1471</t>
  </si>
  <si>
    <t>RU-EDGE-1472</t>
  </si>
  <si>
    <t>RU-EDGE-1473</t>
  </si>
  <si>
    <t>RU-EDGE-1474</t>
  </si>
  <si>
    <t>RU-EDGE-1475</t>
  </si>
  <si>
    <t>RU-EDGE-1476</t>
  </si>
  <si>
    <t>RU-EDGE-1477</t>
  </si>
  <si>
    <t>RU-EDGE-1478</t>
  </si>
  <si>
    <t>RU-EDGE-1479</t>
  </si>
  <si>
    <t>RU-EDGE-1480</t>
  </si>
  <si>
    <t>RU-EDGE-1481</t>
  </si>
  <si>
    <t>RU-EDGE-1482</t>
  </si>
  <si>
    <t>RU-EDGE-1483</t>
  </si>
  <si>
    <t>RU-EDGE-1484</t>
  </si>
  <si>
    <t>RU-EDGE-1485</t>
  </si>
  <si>
    <t>RU-EDGE-1486</t>
  </si>
  <si>
    <t>RU-EDGE-1487</t>
  </si>
  <si>
    <t>RU-EDGE-1488</t>
  </si>
  <si>
    <t>RU-EDGE-1489</t>
  </si>
  <si>
    <t>RU-EDGE-1490</t>
  </si>
  <si>
    <t>RU-EDGE-1491</t>
  </si>
  <si>
    <t>RU-EDGE-1492</t>
  </si>
  <si>
    <t>RU-EDGE-1493</t>
  </si>
  <si>
    <t>RU-EDGE-1494</t>
  </si>
  <si>
    <t>RU-EDGE-1495</t>
  </si>
  <si>
    <t>RU-EDGE-1496</t>
  </si>
  <si>
    <t>RU-EDGE-1497</t>
  </si>
  <si>
    <t>RU-EDGE-1498</t>
  </si>
  <si>
    <t>RU-EDGE-1499</t>
  </si>
  <si>
    <t>RU-EDGE-1500</t>
  </si>
  <si>
    <t>RU-EDGE-1501</t>
  </si>
  <si>
    <t>RU-EDGE-1502</t>
  </si>
  <si>
    <t>RU-EDGE-1503</t>
  </si>
  <si>
    <t>RU-EDGE-1504</t>
  </si>
  <si>
    <t>RU-EDGE-1505</t>
  </si>
  <si>
    <t>RU-EDGE-1506</t>
  </si>
  <si>
    <t>RU-EDGE-1507</t>
  </si>
  <si>
    <t>RU-EDGE-1508</t>
  </si>
  <si>
    <t>RU-EDGE-1509</t>
  </si>
  <si>
    <t>RU-EDGE-1510</t>
  </si>
  <si>
    <t>RU-EDGE-1511</t>
  </si>
  <si>
    <t>RU-EDGE-1512</t>
  </si>
  <si>
    <t>RU-EDGE-1513</t>
  </si>
  <si>
    <t>RU-EDGE-1514</t>
  </si>
  <si>
    <t>RU-EDGE-1515</t>
  </si>
  <si>
    <t>RU-EDGE-1516</t>
  </si>
  <si>
    <t>RU-EDGE-1517</t>
  </si>
  <si>
    <t>RU-EDGE-1518</t>
  </si>
  <si>
    <t>RU-EDGE-1519</t>
  </si>
  <si>
    <t>RU-EDGE-1520</t>
  </si>
  <si>
    <t>RU-EDGE-1521</t>
  </si>
  <si>
    <t>RU-EDGE-1522</t>
  </si>
  <si>
    <t>RU-EDGE-1523</t>
  </si>
  <si>
    <t>RU-EDGE-1524</t>
  </si>
  <si>
    <t>RU-EDGE-1525</t>
  </si>
  <si>
    <t>RU-EDGE-1526</t>
  </si>
  <si>
    <t>RU-EDGE-1527</t>
  </si>
  <si>
    <t>RU-EDGE-1528</t>
  </si>
  <si>
    <t>RU-EDGE-1529</t>
  </si>
  <si>
    <t>RU-EDGE-1530</t>
  </si>
  <si>
    <t>RU-EDGE-1531</t>
  </si>
  <si>
    <t>RU-EDGE-1532</t>
  </si>
  <si>
    <t>RU-EDGE-1533</t>
  </si>
  <si>
    <t>RU-EDGE-1534</t>
  </si>
  <si>
    <t>RU-EDGE-1535</t>
  </si>
  <si>
    <t>RU-EDGE-1536</t>
  </si>
  <si>
    <t>RU-EDGE-1537</t>
  </si>
  <si>
    <t>RU-EDGE-1538</t>
  </si>
  <si>
    <t>RU-EDGE-1539</t>
  </si>
  <si>
    <t>RU-EDGE-1540</t>
  </si>
  <si>
    <t>RU-EDGE-1541</t>
  </si>
  <si>
    <t>RU-EDGE-1542</t>
  </si>
  <si>
    <t>RU-EDGE-1543</t>
  </si>
  <si>
    <t>RU-EDGE-1544</t>
  </si>
  <si>
    <t>RU-EDGE-1545</t>
  </si>
  <si>
    <t>RU-EDGE-1546</t>
  </si>
  <si>
    <t>RU-EDGE-1547</t>
  </si>
  <si>
    <t>RU-EDGE-1548</t>
  </si>
  <si>
    <t>RU-EDGE-1549</t>
  </si>
  <si>
    <t>RU-EDGE-1550</t>
  </si>
  <si>
    <t>RU-EDGE-1551</t>
  </si>
  <si>
    <t>RU-EDGE-1552</t>
  </si>
  <si>
    <t>RU-EDGE-1553</t>
  </si>
  <si>
    <t>RU-EDGE-1554</t>
  </si>
  <si>
    <t>RU-EDGE-1555</t>
  </si>
  <si>
    <t>RU-EDGE-1556</t>
  </si>
  <si>
    <t>RU-EDGE-1557</t>
  </si>
  <si>
    <t>RU-EDGE-1558</t>
  </si>
  <si>
    <t>RU-EDGE-1559</t>
  </si>
  <si>
    <t>RU-EDGE-1560</t>
  </si>
  <si>
    <t>RU-EDGE-1561</t>
  </si>
  <si>
    <t>RU-EDGE-1562</t>
  </si>
  <si>
    <t>RU-EDGE-1563</t>
  </si>
  <si>
    <t>RU-EDGE-1564</t>
  </si>
  <si>
    <t>RU-EDGE-1565</t>
  </si>
  <si>
    <t>RU-EDGE-1566</t>
  </si>
  <si>
    <t>RU-EDGE-1567</t>
  </si>
  <si>
    <t>RU-EDGE-1568</t>
  </si>
  <si>
    <t>RU-EDGE-1569</t>
  </si>
  <si>
    <t>RU-EDGE-1570</t>
  </si>
  <si>
    <t>RU-EDGE-1571</t>
  </si>
  <si>
    <t>RU-EDGE-1572</t>
  </si>
  <si>
    <t>RU-EDGE-1573</t>
  </si>
  <si>
    <t>RU-EDGE-1574</t>
  </si>
  <si>
    <t>RU-EDGE-1575</t>
  </si>
  <si>
    <t>RU-EDGE-1576</t>
  </si>
  <si>
    <t>RU-EDGE-1577</t>
  </si>
  <si>
    <t>RU-EDGE-1578</t>
  </si>
  <si>
    <t>RU-EDGE-1579</t>
  </si>
  <si>
    <t>RU-EDGE-1580</t>
  </si>
  <si>
    <t>RU-EDGE-1581</t>
  </si>
  <si>
    <t>RU-EDGE-1582</t>
  </si>
  <si>
    <t>RU-EDGE-1583</t>
  </si>
  <si>
    <t>RU-EDGE-1584</t>
  </si>
  <si>
    <t>RU-EDGE-1585</t>
  </si>
  <si>
    <t>RU-EDGE-1586</t>
  </si>
  <si>
    <t>RU-EDGE-1587</t>
  </si>
  <si>
    <t>RU-EDGE-1588</t>
  </si>
  <si>
    <t>RU-EDGE-1589</t>
  </si>
  <si>
    <t>RU-EDGE-1590</t>
  </si>
  <si>
    <t>RU-EDGE-1591</t>
  </si>
  <si>
    <t>RU-EDGE-1592</t>
  </si>
  <si>
    <t>RU-EDGE-1593</t>
  </si>
  <si>
    <t>RU-EDGE-1594</t>
  </si>
  <si>
    <t>RU-EDGE-1595</t>
  </si>
  <si>
    <t>RU-EDGE-1596</t>
  </si>
  <si>
    <t>RU-EDGE-1597</t>
  </si>
  <si>
    <t>RU-EDGE-1598</t>
  </si>
  <si>
    <t>RU-EDGE-1599</t>
  </si>
  <si>
    <t>RU-EDGE-1600</t>
  </si>
  <si>
    <t>RU-EDGE-1601</t>
  </si>
  <si>
    <t>RU-EDGE-1602</t>
  </si>
  <si>
    <t>RU-EDGE-1603</t>
  </si>
  <si>
    <t>RU-EDGE-1604</t>
  </si>
  <si>
    <t>RU-EDGE-1605</t>
  </si>
  <si>
    <t>RU-EDGE-1606</t>
  </si>
  <si>
    <t>RU-EDGE-1607</t>
  </si>
  <si>
    <t>RU-EDGE-1608</t>
  </si>
  <si>
    <t>RU-EDGE-1609</t>
  </si>
  <si>
    <t>RU-EDGE-1610</t>
  </si>
  <si>
    <t>RU-EDGE-1611</t>
  </si>
  <si>
    <t>RU-EDGE-1612</t>
  </si>
  <si>
    <t>RU-EDGE-1613</t>
  </si>
  <si>
    <t>RU-EDGE-1614</t>
  </si>
  <si>
    <t>RU-EDGE-1615</t>
  </si>
  <si>
    <t>RU-EDGE-1616</t>
  </si>
  <si>
    <t>RU-EDGE-1617</t>
  </si>
  <si>
    <t>RU-EDGE-1618</t>
  </si>
  <si>
    <t>RU-EDGE-1619</t>
  </si>
  <si>
    <t>RU-EDGE-1620</t>
  </si>
  <si>
    <t>RU-EDGE-1621</t>
  </si>
  <si>
    <t>RU-EDGE-1622</t>
  </si>
  <si>
    <t>RU-EDGE-1623</t>
  </si>
  <si>
    <t>RU-EDGE-1624</t>
  </si>
  <si>
    <t>RU-EDGE-1625</t>
  </si>
  <si>
    <t>RU-EDGE-1626</t>
  </si>
  <si>
    <t>RU-EDGE-1627</t>
  </si>
  <si>
    <t>RU-EDGE-1628</t>
  </si>
  <si>
    <t>RU-EDGE-1629</t>
  </si>
  <si>
    <t>RU-EDGE-1630</t>
  </si>
  <si>
    <t>RU-EDGE-1631</t>
  </si>
  <si>
    <t>RU-EDGE-1632</t>
  </si>
  <si>
    <t>RU-EDGE-1633</t>
  </si>
  <si>
    <t>RU-EDGE-1634</t>
  </si>
  <si>
    <t>RU-EDGE-1635</t>
  </si>
  <si>
    <t>RU-EDGE-1636</t>
  </si>
  <si>
    <t>RU-EDGE-1637</t>
  </si>
  <si>
    <t>RU-EDGE-1638</t>
  </si>
  <si>
    <t>RU-EDGE-1639</t>
  </si>
  <si>
    <t>RU-EDGE-1640</t>
  </si>
  <si>
    <t>RU-EDGE-1641</t>
  </si>
  <si>
    <t>RU-EDGE-1642</t>
  </si>
  <si>
    <t>RU-EDGE-1643</t>
  </si>
  <si>
    <t>RU-EDGE-1644</t>
  </si>
  <si>
    <t>RU-EDGE-1645</t>
  </si>
  <si>
    <t>RU-EDGE-1646</t>
  </si>
  <si>
    <t>RU-EDGE-1647</t>
  </si>
  <si>
    <t>RU-EDGE-1648</t>
  </si>
  <si>
    <t>RU-EDGE-1649</t>
  </si>
  <si>
    <t>RU-EDGE-1650</t>
  </si>
  <si>
    <t>RU-EDGE-1651</t>
  </si>
  <si>
    <t>RU-EDGE-1652</t>
  </si>
  <si>
    <t>RU-EDGE-1653</t>
  </si>
  <si>
    <t>RU-EDGE-1654</t>
  </si>
  <si>
    <t>RU-EDGE-1655</t>
  </si>
  <si>
    <t>RU-EDGE-1656</t>
  </si>
  <si>
    <t>RU-EDGE-1657</t>
  </si>
  <si>
    <t>RU-EDGE-1658</t>
  </si>
  <si>
    <t>RU-EDGE-1659</t>
  </si>
  <si>
    <t>RU-EDGE-1660</t>
  </si>
  <si>
    <t>RU-EDGE-1661</t>
  </si>
  <si>
    <t>RU-EDGE-1662</t>
  </si>
  <si>
    <t>RU-EDGE-1663</t>
  </si>
  <si>
    <t>RU-EDGE-1664</t>
  </si>
  <si>
    <t>RU-EDGE-1665</t>
  </si>
  <si>
    <t>RU-EDGE-1666</t>
  </si>
  <si>
    <t>RU-EDGE-1667</t>
  </si>
  <si>
    <t>RU-EDGE-1668</t>
  </si>
  <si>
    <t>RU-EDGE-1669</t>
  </si>
  <si>
    <t>RU-EDGE-1670</t>
  </si>
  <si>
    <t>RU-EDGE-1671</t>
  </si>
  <si>
    <t>RU-EDGE-1672</t>
  </si>
  <si>
    <t>RU-EDGE-1673</t>
  </si>
  <si>
    <t>RU-EDGE-1674</t>
  </si>
  <si>
    <t>RU-EDGE-1675</t>
  </si>
  <si>
    <t>RU-EDGE-1676</t>
  </si>
  <si>
    <t>RU-EDGE-1677</t>
  </si>
  <si>
    <t>RU-EDGE-1678</t>
  </si>
  <si>
    <t>RU-EDGE-1679</t>
  </si>
  <si>
    <t>RU-EDGE-1680</t>
  </si>
  <si>
    <t>RU-EDGE-1681</t>
  </si>
  <si>
    <t>RU-EDGE-1682</t>
  </si>
  <si>
    <t>RU-EDGE-1683</t>
  </si>
  <si>
    <t>RU-EDGE-1684</t>
  </si>
  <si>
    <t>RU-EDGE-1685</t>
  </si>
  <si>
    <t>RU-EDGE-1686</t>
  </si>
  <si>
    <t>RU-EDGE-1687</t>
  </si>
  <si>
    <t>RU-EDGE-1688</t>
  </si>
  <si>
    <t>RU-EDGE-1689</t>
  </si>
  <si>
    <t>RU-EDGE-1690</t>
  </si>
  <si>
    <t>RU-EDGE-1691</t>
  </si>
  <si>
    <t>RU-EDGE-1692</t>
  </si>
  <si>
    <t>RU-EDGE-1693</t>
  </si>
  <si>
    <t>RU-EDGE-1694</t>
  </si>
  <si>
    <t>RU-EDGE-1695</t>
  </si>
  <si>
    <t>RU-EDGE-1696</t>
  </si>
  <si>
    <t>RU-EDGE-1697</t>
  </si>
  <si>
    <t>RU-EDGE-1698</t>
  </si>
  <si>
    <t>RU-EDGE-1699</t>
  </si>
  <si>
    <t>RU-EDGE-1700</t>
  </si>
  <si>
    <t>RU-EDGE-1701</t>
  </si>
  <si>
    <t>RU-EDGE-1702</t>
  </si>
  <si>
    <t>RU-EDGE-1703</t>
  </si>
  <si>
    <t>RU-EDGE-1704</t>
  </si>
  <si>
    <t>RU-EDGE-1705</t>
  </si>
  <si>
    <t>RU-EDGE-1706</t>
  </si>
  <si>
    <t>RU-EDGE-1707</t>
  </si>
  <si>
    <t>RU-EDGE-1708</t>
  </si>
  <si>
    <t>RU-EDGE-1709</t>
  </si>
  <si>
    <t>RU-EDGE-1710</t>
  </si>
  <si>
    <t>RU-EDGE-1711</t>
  </si>
  <si>
    <t>RU-EDGE-1712</t>
  </si>
  <si>
    <t>RU-EDGE-1713</t>
  </si>
  <si>
    <t>RU-EDGE-1714</t>
  </si>
  <si>
    <t>RU-EDGE-1715</t>
  </si>
  <si>
    <t>RU-EDGE-1716</t>
  </si>
  <si>
    <t>RU-EDGE-1717</t>
  </si>
  <si>
    <t>RU-EDGE-1718</t>
  </si>
  <si>
    <t>RU-EDGE-1719</t>
  </si>
  <si>
    <t>RU-EDGE-1720</t>
  </si>
  <si>
    <t>RU-EDGE-1721</t>
  </si>
  <si>
    <t>RU-EDGE-1722</t>
  </si>
  <si>
    <t>RU-EDGE-1723</t>
  </si>
  <si>
    <t>RU-EDGE-1724</t>
  </si>
  <si>
    <t>RU-EDGE-1725</t>
  </si>
  <si>
    <t>RU-EDGE-1726</t>
  </si>
  <si>
    <t>RU-EDGE-1727</t>
  </si>
  <si>
    <t>RU-EDGE-1728</t>
  </si>
  <si>
    <t>RU-EDGE-1729</t>
  </si>
  <si>
    <t>RU-EDGE-1730</t>
  </si>
  <si>
    <t>RU-EDGE-1731</t>
  </si>
  <si>
    <t>RU-EDGE-1732</t>
  </si>
  <si>
    <t>RU-EDGE-1733</t>
  </si>
  <si>
    <t>RU-EDGE-1734</t>
  </si>
  <si>
    <t>RU-EDGE-1735</t>
  </si>
  <si>
    <t>RU-EDGE-1736</t>
  </si>
  <si>
    <t>RU-EDGE-1737</t>
  </si>
  <si>
    <t>RU-EDGE-1738</t>
  </si>
  <si>
    <t>RU-EDGE-1739</t>
  </si>
  <si>
    <t>RU-EDGE-1740</t>
  </si>
  <si>
    <t>RU-EDGE-1741</t>
  </si>
  <si>
    <t>RU-EDGE-1742</t>
  </si>
  <si>
    <t>RU-EDGE-1743</t>
  </si>
  <si>
    <t>RU-EDGE-1744</t>
  </si>
  <si>
    <t>RU-EDGE-1745</t>
  </si>
  <si>
    <t>RU-EDGE-1746</t>
  </si>
  <si>
    <t>RU-EDGE-1747</t>
  </si>
  <si>
    <t>RU-EDGE-1748</t>
  </si>
  <si>
    <t>RU-EDGE-1749</t>
  </si>
  <si>
    <t>RU-EDGE-1750</t>
  </si>
  <si>
    <t>RU-EDGE-1751</t>
  </si>
  <si>
    <t>RU-EDGE-1752</t>
  </si>
  <si>
    <t>RU-EDGE-1753</t>
  </si>
  <si>
    <t>RU-EDGE-1754</t>
  </si>
  <si>
    <t>RU-EDGE-1755</t>
  </si>
  <si>
    <t>RU-EDGE-1756</t>
  </si>
  <si>
    <t>RU-EDGE-1757</t>
  </si>
  <si>
    <t>RU-EDGE-1758</t>
  </si>
  <si>
    <t>RU-EDGE-1759</t>
  </si>
  <si>
    <t>RU-EDGE-1760</t>
  </si>
  <si>
    <t>RU-EDGE-1761</t>
  </si>
  <si>
    <t>RU-EDGE-1762</t>
  </si>
  <si>
    <t>RU-EDGE-1763</t>
  </si>
  <si>
    <t>RU-EDGE-1764</t>
  </si>
  <si>
    <t>RU-EDGE-1765</t>
  </si>
  <si>
    <t>RU-EDGE-1766</t>
  </si>
  <si>
    <t>RU-EDGE-1767</t>
  </si>
  <si>
    <t>RU-EDGE-1768</t>
  </si>
  <si>
    <t>RU-EDGE-1769</t>
  </si>
  <si>
    <t>RU-EDGE-1770</t>
  </si>
  <si>
    <t>RU-EDGE-1771</t>
  </si>
  <si>
    <t>RU-EDGE-1772</t>
  </si>
  <si>
    <t>RU-EDGE-1773</t>
  </si>
  <si>
    <t>RU-EDGE-1774</t>
  </si>
  <si>
    <t>RU-EDGE-1775</t>
  </si>
  <si>
    <t>RU-EDGE-1776</t>
  </si>
  <si>
    <t>RU-EDGE-1777</t>
  </si>
  <si>
    <t>RU-EDGE-1778</t>
  </si>
  <si>
    <t>RU-EDGE-1779</t>
  </si>
  <si>
    <t>RU-EDGE-1780</t>
  </si>
  <si>
    <t>RU-EDGE-1781</t>
  </si>
  <si>
    <t>RU-EDGE-1782</t>
  </si>
  <si>
    <t>RU-EDGE-1783</t>
  </si>
  <si>
    <t>RU-EDGE-1784</t>
  </si>
  <si>
    <t>RU-EDGE-1785</t>
  </si>
  <si>
    <t>RU-EDGE-1786</t>
  </si>
  <si>
    <t>RU-EDGE-1787</t>
  </si>
  <si>
    <t>RU-EDGE-1788</t>
  </si>
  <si>
    <t>RU-EDGE-1789</t>
  </si>
  <si>
    <t>RU-EDGE-1790</t>
  </si>
  <si>
    <t>RU-EDGE-1791</t>
  </si>
  <si>
    <t>RU-EDGE-1792</t>
  </si>
  <si>
    <t>RU-EDGE-1793</t>
  </si>
  <si>
    <t>RU-EDGE-1794</t>
  </si>
  <si>
    <t>RU-EDGE-1795</t>
  </si>
  <si>
    <t>RU-EDGE-1796</t>
  </si>
  <si>
    <t>RU-EDGE-1797</t>
  </si>
  <si>
    <t>RU-EDGE-1798</t>
  </si>
  <si>
    <t>RU-EDGE-1799</t>
  </si>
  <si>
    <t>RU-EDGE-1800</t>
  </si>
  <si>
    <t>RU-EDGE-1801</t>
  </si>
  <si>
    <t>RU-EDGE-1802</t>
  </si>
  <si>
    <t>RU-EDGE-1803</t>
  </si>
  <si>
    <t>RU-EDGE-1804</t>
  </si>
  <si>
    <t>RU-EDGE-1805</t>
  </si>
  <si>
    <t>RU-EDGE-1806</t>
  </si>
  <si>
    <t>RU-EDGE-1807</t>
  </si>
  <si>
    <t>RU-EDGE-1808</t>
  </si>
  <si>
    <t>RU-EDGE-1809</t>
  </si>
  <si>
    <t>RU-EDGE-1810</t>
  </si>
  <si>
    <t>RU-EDGE-1811</t>
  </si>
  <si>
    <t>RU-EDGE-1812</t>
  </si>
  <si>
    <t>RU-EDGE-1813</t>
  </si>
  <si>
    <t>RU-EDGE-1814</t>
  </si>
  <si>
    <t>RU-EDGE-1815</t>
  </si>
  <si>
    <t>RU-EDGE-1816</t>
  </si>
  <si>
    <t>RU-EDGE-1817</t>
  </si>
  <si>
    <t>RU-EDGE-1818</t>
  </si>
  <si>
    <t>RU-EDGE-1819</t>
  </si>
  <si>
    <t>RU-EDGE-1820</t>
  </si>
  <si>
    <t>RU-EDGE-1821</t>
  </si>
  <si>
    <t>RU-EDGE-1822</t>
  </si>
  <si>
    <t>RU-EDGE-1823</t>
  </si>
  <si>
    <t>RU-EDGE-1824</t>
  </si>
  <si>
    <t>RU-EDGE-1825</t>
  </si>
  <si>
    <t>RU-EDGE-1826</t>
  </si>
  <si>
    <t>RU-EDGE-1827</t>
  </si>
  <si>
    <t>RU-EDGE-1828</t>
  </si>
  <si>
    <t>RU-EDGE-1829</t>
  </si>
  <si>
    <t>RU-EDGE-1830</t>
  </si>
  <si>
    <t>RU-EDGE-1831</t>
  </si>
  <si>
    <t>RU-EDGE-1832</t>
  </si>
  <si>
    <t>RU-EDGE-1833</t>
  </si>
  <si>
    <t>RU-EDGE-1834</t>
  </si>
  <si>
    <t>RU-EDGE-1835</t>
  </si>
  <si>
    <t>RU-EDGE-1836</t>
  </si>
  <si>
    <t>RU-EDGE-1837</t>
  </si>
  <si>
    <t>RU-EDGE-1838</t>
  </si>
  <si>
    <t>RU-EDGE-1839</t>
  </si>
  <si>
    <t>RU-EDGE-1840</t>
  </si>
  <si>
    <t>RU-EDGE-1841</t>
  </si>
  <si>
    <t>RU-EDGE-1842</t>
  </si>
  <si>
    <t>RU-EDGE-1843</t>
  </si>
  <si>
    <t>RU-EDGE-1844</t>
  </si>
  <si>
    <t>RU-EDGE-1845</t>
  </si>
  <si>
    <t>RU-EDGE-1846</t>
  </si>
  <si>
    <t>RU-EDGE-1847</t>
  </si>
  <si>
    <t>RU-EDGE-1848</t>
  </si>
  <si>
    <t>RU-EDGE-1849</t>
  </si>
  <si>
    <t>RU-EDGE-1850</t>
  </si>
  <si>
    <t>RU-EDGE-1851</t>
  </si>
  <si>
    <t>RU-EDGE-1852</t>
  </si>
  <si>
    <t>RU-EDGE-1853</t>
  </si>
  <si>
    <t>RU-EDGE-1854</t>
  </si>
  <si>
    <t>RU-EDGE-1855</t>
  </si>
  <si>
    <t>RU-EDGE-1856</t>
  </si>
  <si>
    <t>RU-EDGE-1857</t>
  </si>
  <si>
    <t>RU-EDGE-1858</t>
  </si>
  <si>
    <t>RU-EDGE-1859</t>
  </si>
  <si>
    <t>RU-EDGE-1860</t>
  </si>
  <si>
    <t>RU-EDGE-1861</t>
  </si>
  <si>
    <t>RU-EDGE-1862</t>
  </si>
  <si>
    <t>RU-EDGE-1863</t>
  </si>
  <si>
    <t>RU-EDGE-1864</t>
  </si>
  <si>
    <t>RU-EDGE-1865</t>
  </si>
  <si>
    <t>RU-EDGE-1866</t>
  </si>
  <si>
    <t>RU-EDGE-1867</t>
  </si>
  <si>
    <t>RU-EDGE-1868</t>
  </si>
  <si>
    <t>RU-EDGE-1869</t>
  </si>
  <si>
    <t>RU-EDGE-1870</t>
  </si>
  <si>
    <t>RU-EDGE-1871</t>
  </si>
  <si>
    <t>RU-EDGE-1872</t>
  </si>
  <si>
    <t>RU-EDGE-1873</t>
  </si>
  <si>
    <t>RU-EDGE-1874</t>
  </si>
  <si>
    <t>RU-EDGE-1875</t>
  </si>
  <si>
    <t>RU-EDGE-1876</t>
  </si>
  <si>
    <t>RU-EDGE-1877</t>
  </si>
  <si>
    <t>RU-EDGE-1878</t>
  </si>
  <si>
    <t>RU-EDGE-1879</t>
  </si>
  <si>
    <t>RU-EDGE-1880</t>
  </si>
  <si>
    <t>RU-EDGE-1881</t>
  </si>
  <si>
    <t>RU-EDGE-1882</t>
  </si>
  <si>
    <t>RU-EDGE-1883</t>
  </si>
  <si>
    <t>RU-EDGE-1884</t>
  </si>
  <si>
    <t>RU-EDGE-1885</t>
  </si>
  <si>
    <t>RU-EDGE-1886</t>
  </si>
  <si>
    <t>RU-EDGE-1887</t>
  </si>
  <si>
    <t>RU-EDGE-1888</t>
  </si>
  <si>
    <t>RU-EDGE-1889</t>
  </si>
  <si>
    <t>RU-EDGE-1890</t>
  </si>
  <si>
    <t>RU-EDGE-1891</t>
  </si>
  <si>
    <t>RU-EDGE-1892</t>
  </si>
  <si>
    <t>RU-EDGE-1893</t>
  </si>
  <si>
    <t>RU-EDGE-1894</t>
  </si>
  <si>
    <t>RU-EDGE-1895</t>
  </si>
  <si>
    <t>RU-EDGE-1896</t>
  </si>
  <si>
    <t>RU-EDGE-1897</t>
  </si>
  <si>
    <t>RU-EDGE-1898</t>
  </si>
  <si>
    <t>RU-EDGE-1899</t>
  </si>
  <si>
    <t>RU-EDGE-1900</t>
  </si>
  <si>
    <t>RU-EDGE-1901</t>
  </si>
  <si>
    <t>RU-EDGE-1902</t>
  </si>
  <si>
    <t>RU-EDGE-1903</t>
  </si>
  <si>
    <t>RU-EDGE-1904</t>
  </si>
  <si>
    <t>RU-EDGE-1905</t>
  </si>
  <si>
    <t>RU-EDGE-1906</t>
  </si>
  <si>
    <t>RU-EDGE-1907</t>
  </si>
  <si>
    <t>RU-EDGE-1908</t>
  </si>
  <si>
    <t>RU-EDGE-1909</t>
  </si>
  <si>
    <t>RU-EDGE-1910</t>
  </si>
  <si>
    <t>RU-EDGE-1911</t>
  </si>
  <si>
    <t>RU-EDGE-1912</t>
  </si>
  <si>
    <t>RU-EDGE-1913</t>
  </si>
  <si>
    <t>RU-EDGE-1914</t>
  </si>
  <si>
    <t>RU-EDGE-1915</t>
  </si>
  <si>
    <t>RU-EDGE-1916</t>
  </si>
  <si>
    <t>RU-EDGE-1917</t>
  </si>
  <si>
    <t>RU-EDGE-1918</t>
  </si>
  <si>
    <t>RU-EDGE-1919</t>
  </si>
  <si>
    <t>RU-EDGE-1920</t>
  </si>
  <si>
    <t>RU-EDGE-1921</t>
  </si>
  <si>
    <t>RU-EDGE-1922</t>
  </si>
  <si>
    <t>RU-EDGE-1923</t>
  </si>
  <si>
    <t>RU-EDGE-1924</t>
  </si>
  <si>
    <t>RU-EDGE-1925</t>
  </si>
  <si>
    <t>RU-EDGE-1926</t>
  </si>
  <si>
    <t>RU-EDGE-1927</t>
  </si>
  <si>
    <t>RU-EDGE-1928</t>
  </si>
  <si>
    <t>RU-EDGE-1929</t>
  </si>
  <si>
    <t>RU-EDGE-1930</t>
  </si>
  <si>
    <t>RU-EDGE-1931</t>
  </si>
  <si>
    <t>RU-EDGE-1932</t>
  </si>
  <si>
    <t>RU-EDGE-1933</t>
  </si>
  <si>
    <t>RU-EDGE-1934</t>
  </si>
  <si>
    <t>RU-EDGE-1935</t>
  </si>
  <si>
    <t>RU-EDGE-1936</t>
  </si>
  <si>
    <t>RU-EDGE-1937</t>
  </si>
  <si>
    <t>RU-EDGE-1938</t>
  </si>
  <si>
    <t>RU-EDGE-1939</t>
  </si>
  <si>
    <t>RU-EDGE-1940</t>
  </si>
  <si>
    <t>RU-EDGE-1941</t>
  </si>
  <si>
    <t>RU-EDGE-1942</t>
  </si>
  <si>
    <t>RU-EDGE-1943</t>
  </si>
  <si>
    <t>RU-EDGE-1944</t>
  </si>
  <si>
    <t>RU-EDGE-1945</t>
  </si>
  <si>
    <t>RU-EDGE-1946</t>
  </si>
  <si>
    <t>RU-EDGE-1947</t>
  </si>
  <si>
    <t>RU-EDGE-1948</t>
  </si>
  <si>
    <t>RU-EDGE-1949</t>
  </si>
  <si>
    <t>RU-EDGE-1950</t>
  </si>
  <si>
    <t>RU-EDGE-1951</t>
  </si>
  <si>
    <t>RU-EDGE-1952</t>
  </si>
  <si>
    <t>RU-EDGE-1953</t>
  </si>
  <si>
    <t>RU-EDGE-1954</t>
  </si>
  <si>
    <t>RU-EDGE-1955</t>
  </si>
  <si>
    <t>RU-EDGE-1956</t>
  </si>
  <si>
    <t>RU-EDGE-1957</t>
  </si>
  <si>
    <t>RU-EDGE-1958</t>
  </si>
  <si>
    <t>RU-EDGE-1959</t>
  </si>
  <si>
    <t>RU-EDGE-1960</t>
  </si>
  <si>
    <t>RU-EDGE-1961</t>
  </si>
  <si>
    <t>RU-EDGE-1962</t>
  </si>
  <si>
    <t>RU-EDGE-1963</t>
  </si>
  <si>
    <t>RU-EDGE-1964</t>
  </si>
  <si>
    <t>RU-EDGE-1965</t>
  </si>
  <si>
    <t>RU-EDGE-1966</t>
  </si>
  <si>
    <t>RU-EDGE-1967</t>
  </si>
  <si>
    <t>RU-EDGE-1968</t>
  </si>
  <si>
    <t>RU-EDGE-1969</t>
  </si>
  <si>
    <t>RU-EDGE-1970</t>
  </si>
  <si>
    <t>RU-EDGE-1971</t>
  </si>
  <si>
    <t>RU-EDGE-1972</t>
  </si>
  <si>
    <t>RU-EDGE-1973</t>
  </si>
  <si>
    <t>RU-EDGE-1974</t>
  </si>
  <si>
    <t>RU-EDGE-1975</t>
  </si>
  <si>
    <t>RU-EDGE-1976</t>
  </si>
  <si>
    <t>RU-EDGE-1977</t>
  </si>
  <si>
    <t>RU-EDGE-1978</t>
  </si>
  <si>
    <t>RU-EDGE-1979</t>
  </si>
  <si>
    <t>RU-EDGE-1980</t>
  </si>
  <si>
    <t>RU-EDGE-1981</t>
  </si>
  <si>
    <t>RU-EDGE-1982</t>
  </si>
  <si>
    <t>RU-EDGE-1983</t>
  </si>
  <si>
    <t>RU-EDGE-1984</t>
  </si>
  <si>
    <t>RU-EDGE-1985</t>
  </si>
  <si>
    <t>RU-EDGE-1986</t>
  </si>
  <si>
    <t>RU-EDGE-1987</t>
  </si>
  <si>
    <t>RU-EDGE-1988</t>
  </si>
  <si>
    <t>RU-EDGE-1989</t>
  </si>
  <si>
    <t>RU-EDGE-1990</t>
  </si>
  <si>
    <t>RU-EDGE-1991</t>
  </si>
  <si>
    <t>RU-EDGE-1992</t>
  </si>
  <si>
    <t>RU-EDGE-1993</t>
  </si>
  <si>
    <t>RU-EDGE-1994</t>
  </si>
  <si>
    <t>RU-EDGE-1995</t>
  </si>
  <si>
    <t>RU-EDGE-1996</t>
  </si>
  <si>
    <t>RU-EDGE-1997</t>
  </si>
  <si>
    <t>RU-EDGE-1998</t>
  </si>
  <si>
    <t>RU-EDGE-1999</t>
  </si>
  <si>
    <t>RU-EDGE-2000</t>
  </si>
  <si>
    <t>RU-EDGE-2001</t>
  </si>
  <si>
    <t>RU-EDGE-2002</t>
  </si>
  <si>
    <t>RU-EDGE-2003</t>
  </si>
  <si>
    <t>RU-EDGE-2004</t>
  </si>
  <si>
    <t>RU-EDGE-2005</t>
  </si>
  <si>
    <t>RU-EDGE-2006</t>
  </si>
  <si>
    <t>RU-EDGE-2007</t>
  </si>
  <si>
    <t>RU-EDGE-2008</t>
  </si>
  <si>
    <t>RU-EDGE-2009</t>
  </si>
  <si>
    <t>RU-EDGE-2010</t>
  </si>
  <si>
    <t>RU-EDGE-2011</t>
  </si>
  <si>
    <t>RU-EDGE-2012</t>
  </si>
  <si>
    <t>RU-EDGE-2013</t>
  </si>
  <si>
    <t>RU-EDGE-2014</t>
  </si>
  <si>
    <t>RU-EDGE-2015</t>
  </si>
  <si>
    <t>RU-EDGE-2016</t>
  </si>
  <si>
    <t>RU-EDGE-2017</t>
  </si>
  <si>
    <t>RU-EDGE-2018</t>
  </si>
  <si>
    <t>RU-EDGE-2019</t>
  </si>
  <si>
    <t>RU-EDGE-2020</t>
  </si>
  <si>
    <t>RU-EDGE-2021</t>
  </si>
  <si>
    <t>RU-EDGE-2022</t>
  </si>
  <si>
    <t>RU-EDGE-2023</t>
  </si>
  <si>
    <t>RU-EDGE-2024</t>
  </si>
  <si>
    <t>RU-EDGE-2025</t>
  </si>
  <si>
    <t>RU-EDGE-2026</t>
  </si>
  <si>
    <t>RU-EDGE-2027</t>
  </si>
  <si>
    <t>RU-EDGE-2028</t>
  </si>
  <si>
    <t>RU-EDGE-2029</t>
  </si>
  <si>
    <t>RU-EDGE-2030</t>
  </si>
  <si>
    <t>RU-EDGE-2031</t>
  </si>
  <si>
    <t>RU-EDGE-2032</t>
  </si>
  <si>
    <t>RU-EDGE-2033</t>
  </si>
  <si>
    <t>RU-EDGE-2034</t>
  </si>
  <si>
    <t>RU-EDGE-2035</t>
  </si>
  <si>
    <t>RU-EDGE-2036</t>
  </si>
  <si>
    <t>RU-EDGE-2037</t>
  </si>
  <si>
    <t>RU-EDGE-2038</t>
  </si>
  <si>
    <t>RU-EDGE-2039</t>
  </si>
  <si>
    <t>RU-EDGE-2040</t>
  </si>
  <si>
    <t>RU-EDGE-2041</t>
  </si>
  <si>
    <t>RU-EDGE-2042</t>
  </si>
  <si>
    <t>RU-EDGE-2043</t>
  </si>
  <si>
    <t>RU-EDGE-2044</t>
  </si>
  <si>
    <t>RU-EDGE-2045</t>
  </si>
  <si>
    <t>RU-EDGE-2046</t>
  </si>
  <si>
    <t>RU-EDGE-2047</t>
  </si>
  <si>
    <t>RU-EDGE-2048</t>
  </si>
  <si>
    <t>RU-EDGE-2049</t>
  </si>
  <si>
    <t>RU-EDGE-2050</t>
  </si>
  <si>
    <t>RU-EDGE-2051</t>
  </si>
  <si>
    <t>RU-EDGE-2052</t>
  </si>
  <si>
    <t>RU-EDGE-2053</t>
  </si>
  <si>
    <t>RU-EDGE-2054</t>
  </si>
  <si>
    <t>RU-EDGE-2055</t>
  </si>
  <si>
    <t>RU-EDGE-2056</t>
  </si>
  <si>
    <t>RU-EDGE-2057</t>
  </si>
  <si>
    <t>RU-EDGE-2058</t>
  </si>
  <si>
    <t>RU-EDGE-2059</t>
  </si>
  <si>
    <t>RU-EDGE-2060</t>
  </si>
  <si>
    <t>RU-EDGE-2061</t>
  </si>
  <si>
    <t>RU-EDGE-2062</t>
  </si>
  <si>
    <t>RU-EDGE-2063</t>
  </si>
  <si>
    <t>RU-EDGE-2064</t>
  </si>
  <si>
    <t>RU-EDGE-2065</t>
  </si>
  <si>
    <t>RU-EDGE-2066</t>
  </si>
  <si>
    <t>RU-EDGE-2067</t>
  </si>
  <si>
    <t>RU-EDGE-2068</t>
  </si>
  <si>
    <t>RU-EDGE-2069</t>
  </si>
  <si>
    <t>RU-EDGE-2070</t>
  </si>
  <si>
    <t>RU-EDGE-2071</t>
  </si>
  <si>
    <t>RU-EDGE-2072</t>
  </si>
  <si>
    <t>RU-EDGE-2073</t>
  </si>
  <si>
    <t>RU-EDGE-2074</t>
  </si>
  <si>
    <t>RU-EDGE-2075</t>
  </si>
  <si>
    <t>RU-EDGE-2076</t>
  </si>
  <si>
    <t>RU-EDGE-2077</t>
  </si>
  <si>
    <t>RU-EDGE-2078</t>
  </si>
  <si>
    <t>RU-EDGE-2079</t>
  </si>
  <si>
    <t>RU-EDGE-2080</t>
  </si>
  <si>
    <t>RU-EDGE-2081</t>
  </si>
  <si>
    <t>RU-EDGE-2082</t>
  </si>
  <si>
    <t>RU-EDGE-2083</t>
  </si>
  <si>
    <t>RU-EDGE-2084</t>
  </si>
  <si>
    <t>RU-EDGE-2085</t>
  </si>
  <si>
    <t>RU-EDGE-2086</t>
  </si>
  <si>
    <t>RU-EDGE-2087</t>
  </si>
  <si>
    <t>RU-EDGE-2088</t>
  </si>
  <si>
    <t>RU-EDGE-2089</t>
  </si>
  <si>
    <t>RU-EDGE-2090</t>
  </si>
  <si>
    <t>RU-EDGE-2091</t>
  </si>
  <si>
    <t>RU-EDGE-2092</t>
  </si>
  <si>
    <t>RU-EDGE-2093</t>
  </si>
  <si>
    <t>RU-EDGE-2094</t>
  </si>
  <si>
    <t>RU-EDGE-2095</t>
  </si>
  <si>
    <t>RU-EDGE-2096</t>
  </si>
  <si>
    <t>RU-EDGE-2097</t>
  </si>
  <si>
    <t>RU-EDGE-2098</t>
  </si>
  <si>
    <t>RU-EDGE-2099</t>
  </si>
  <si>
    <t>RU-EDGE-2100</t>
  </si>
  <si>
    <t>RU-EDGE-2101</t>
  </si>
  <si>
    <t>RU-EDGE-2102</t>
  </si>
  <si>
    <t>RU-EDGE-2103</t>
  </si>
  <si>
    <t>RU-EDGE-2104</t>
  </si>
  <si>
    <t>RU-EDGE-2105</t>
  </si>
  <si>
    <t>RU-EDGE-2106</t>
  </si>
  <si>
    <t>RU-EDGE-2107</t>
  </si>
  <si>
    <t>RU-EDGE-2108</t>
  </si>
  <si>
    <t>RU-EDGE-2109</t>
  </si>
  <si>
    <t>RU-EDGE-2110</t>
  </si>
  <si>
    <t>RU-EDGE-2111</t>
  </si>
  <si>
    <t>RU-EDGE-2112</t>
  </si>
  <si>
    <t>RU-EDGE-2113</t>
  </si>
  <si>
    <t>RU-EDGE-2114</t>
  </si>
  <si>
    <t>RU-EDGE-2115</t>
  </si>
  <si>
    <t>RU-EDGE-2116</t>
  </si>
  <si>
    <t>RU-EDGE-2117</t>
  </si>
  <si>
    <t>RU-EDGE-2118</t>
  </si>
  <si>
    <t>RU-EDGE-2119</t>
  </si>
  <si>
    <t>RU-EDGE-2120</t>
  </si>
  <si>
    <t>RU-EDGE-2121</t>
  </si>
  <si>
    <t>RU-EDGE-2122</t>
  </si>
  <si>
    <t>RU-EDGE-2123</t>
  </si>
  <si>
    <t>RU-EDGE-2124</t>
  </si>
  <si>
    <t>RU-EDGE-2125</t>
  </si>
  <si>
    <t>RU-EDGE-2126</t>
  </si>
  <si>
    <t>RU-EDGE-2127</t>
  </si>
  <si>
    <t>RU-EDGE-2128</t>
  </si>
  <si>
    <t>RU-EDGE-2129</t>
  </si>
  <si>
    <t>RU-EDGE-2130</t>
  </si>
  <si>
    <t>RU-EDGE-2131</t>
  </si>
  <si>
    <t>RU-EDGE-2132</t>
  </si>
  <si>
    <t>RU-EDGE-2133</t>
  </si>
  <si>
    <t>RU-EDGE-2134</t>
  </si>
  <si>
    <t>RU-EDGE-2135</t>
  </si>
  <si>
    <t>RU-EDGE-2136</t>
  </si>
  <si>
    <t>RU-EDGE-2137</t>
  </si>
  <si>
    <t>RU-EDGE-2138</t>
  </si>
  <si>
    <t>RU-EDGE-2139</t>
  </si>
  <si>
    <t>RU-EDGE-2140</t>
  </si>
  <si>
    <t>RU-EDGE-2141</t>
  </si>
  <si>
    <t>RU-EDGE-2142</t>
  </si>
  <si>
    <t>RU-EDGE-2143</t>
  </si>
  <si>
    <t>RU-EDGE-2144</t>
  </si>
  <si>
    <t>RU-EDGE-2145</t>
  </si>
  <si>
    <t>RU-EDGE-2146</t>
  </si>
  <si>
    <t>RU-EDGE-2147</t>
  </si>
  <si>
    <t>RU-EDGE-2148</t>
  </si>
  <si>
    <t>RU-EDGE-2149</t>
  </si>
  <si>
    <t>RU-EDGE-2150</t>
  </si>
  <si>
    <t>RU-EDGE-2151</t>
  </si>
  <si>
    <t>RU-EDGE-2152</t>
  </si>
  <si>
    <t>RU-EDGE-2153</t>
  </si>
  <si>
    <t>RU-EDGE-2154</t>
  </si>
  <si>
    <t>RU-EDGE-2155</t>
  </si>
  <si>
    <t>RU-EDGE-2156</t>
  </si>
  <si>
    <t>RU-EDGE-2157</t>
  </si>
  <si>
    <t>RU-EDGE-2158</t>
  </si>
  <si>
    <t>RU-EDGE-2159</t>
  </si>
  <si>
    <t>RU-EDGE-2160</t>
  </si>
  <si>
    <t>RU-EDGE-2161</t>
  </si>
  <si>
    <t>RU-EDGE-2162</t>
  </si>
  <si>
    <t>RU-EDGE-2163</t>
  </si>
  <si>
    <t>RU-EDGE-2164</t>
  </si>
  <si>
    <t>RU-EDGE-2165</t>
  </si>
  <si>
    <t>RU-EDGE-2166</t>
  </si>
  <si>
    <t>RU-EDGE-2167</t>
  </si>
  <si>
    <t>RU-EDGE-2168</t>
  </si>
  <si>
    <t>RU-EDGE-2169</t>
  </si>
  <si>
    <t>RU-EDGE-2170</t>
  </si>
  <si>
    <t>RU-EDGE-2171</t>
  </si>
  <si>
    <t>RU-EDGE-2172</t>
  </si>
  <si>
    <t>RU-EDGE-2173</t>
  </si>
  <si>
    <t>RU-EDGE-2174</t>
  </si>
  <si>
    <t>RU-EDGE-2175</t>
  </si>
  <si>
    <t>RU-EDGE-2176</t>
  </si>
  <si>
    <t>RU-EDGE-2177</t>
  </si>
  <si>
    <t>RU-EDGE-2178</t>
  </si>
  <si>
    <t>RU-EDGE-2179</t>
  </si>
  <si>
    <t>RU-EDGE-2180</t>
  </si>
  <si>
    <t>RU-EDGE-2181</t>
  </si>
  <si>
    <t>RU-EDGE-2182</t>
  </si>
  <si>
    <t>RU-EDGE-2183</t>
  </si>
  <si>
    <t>RU-EDGE-2184</t>
  </si>
  <si>
    <t>RU-EDGE-2185</t>
  </si>
  <si>
    <t>RU-EDGE-2186</t>
  </si>
  <si>
    <t>RU-EDGE-2187</t>
  </si>
  <si>
    <t>RU-EDGE-2188</t>
  </si>
  <si>
    <t>RU-EDGE-2189</t>
  </si>
  <si>
    <t>RU-EDGE-2190</t>
  </si>
  <si>
    <t>RU-EDGE-2191</t>
  </si>
  <si>
    <t>RU-EDGE-2192</t>
  </si>
  <si>
    <t>RU-EDGE-2193</t>
  </si>
  <si>
    <t>RU-EDGE-2194</t>
  </si>
  <si>
    <t>RU-EDGE-2195</t>
  </si>
  <si>
    <t>RU-EDGE-2196</t>
  </si>
  <si>
    <t>RU-EDGE-2197</t>
  </si>
  <si>
    <t>RU-EDGE-2198</t>
  </si>
  <si>
    <t>RU-EDGE-2199</t>
  </si>
  <si>
    <t>RU-EDGE-2200</t>
  </si>
  <si>
    <t>RU-EDGE-2201</t>
  </si>
  <si>
    <t>RU-EDGE-2202</t>
  </si>
  <si>
    <t>RU-EDGE-2203</t>
  </si>
  <si>
    <t>RU-EDGE-2204</t>
  </si>
  <si>
    <t>RU-EDGE-2205</t>
  </si>
  <si>
    <t>RU-EDGE-2206</t>
  </si>
  <si>
    <t>RU-EDGE-2207</t>
  </si>
  <si>
    <t>RU-EDGE-2208</t>
  </si>
  <si>
    <t>RU-EDGE-2209</t>
  </si>
  <si>
    <t>RU-EDGE-2210</t>
  </si>
  <si>
    <t>RU-EDGE-2211</t>
  </si>
  <si>
    <t>RU-EDGE-2212</t>
  </si>
  <si>
    <t>RU-EDGE-2213</t>
  </si>
  <si>
    <t>RU-EDGE-2214</t>
  </si>
  <si>
    <t>RU-EDGE-2215</t>
  </si>
  <si>
    <t>RU-EDGE-2216</t>
  </si>
  <si>
    <t>RU-EDGE-2217</t>
  </si>
  <si>
    <t>RU-EDGE-2218</t>
  </si>
  <si>
    <t>RU-EDGE-2219</t>
  </si>
  <si>
    <t>RU-EDGE-2220</t>
  </si>
  <si>
    <t>RU-EDGE-2221</t>
  </si>
  <si>
    <t>RU-EDGE-2222</t>
  </si>
  <si>
    <t>RU-EDGE-2223</t>
  </si>
  <si>
    <t>RU-EDGE-2224</t>
  </si>
  <si>
    <t>RU-EDGE-2225</t>
  </si>
  <si>
    <t>RU-EDGE-2226</t>
  </si>
  <si>
    <t>RU-EDGE-2227</t>
  </si>
  <si>
    <t>RU-EDGE-2228</t>
  </si>
  <si>
    <t>RU-EDGE-2229</t>
  </si>
  <si>
    <t>RU-EDGE-2230</t>
  </si>
  <si>
    <t>RU-EDGE-2231</t>
  </si>
  <si>
    <t>RU-EDGE-2232</t>
  </si>
  <si>
    <t>RU-EDGE-2233</t>
  </si>
  <si>
    <t>RU-EDGE-2234</t>
  </si>
  <si>
    <t>RU-EDGE-2235</t>
  </si>
  <si>
    <t>RU-EDGE-2236</t>
  </si>
  <si>
    <t>RU-EDGE-2237</t>
  </si>
  <si>
    <t>RU-EDGE-2238</t>
  </si>
  <si>
    <t>RU-EDGE-2239</t>
  </si>
  <si>
    <t>RU-EDGE-2240</t>
  </si>
  <si>
    <t>RU-EDGE-2241</t>
  </si>
  <si>
    <t>RU-EDGE-2242</t>
  </si>
  <si>
    <t>RU-EDGE-2243</t>
  </si>
  <si>
    <t>RU-EDGE-2244</t>
  </si>
  <si>
    <t>RU-EDGE-2245</t>
  </si>
  <si>
    <t>RU-EDGE-2246</t>
  </si>
  <si>
    <t>RU-EDGE-2247</t>
  </si>
  <si>
    <t>RU-EDGE-2248</t>
  </si>
  <si>
    <t>RU-EDGE-2249</t>
  </si>
  <si>
    <t>RU-EDGE-2250</t>
  </si>
  <si>
    <t>RU-EDGE-2251</t>
  </si>
  <si>
    <t>RU-EDGE-2252</t>
  </si>
  <si>
    <t>RU-EDGE-2253</t>
  </si>
  <si>
    <t>RU-EDGE-2254</t>
  </si>
  <si>
    <t>RU-EDGE-2255</t>
  </si>
  <si>
    <t>RU-EDGE-2256</t>
  </si>
  <si>
    <t>RU-EDGE-2257</t>
  </si>
  <si>
    <t>RU-EDGE-2258</t>
  </si>
  <si>
    <t>RU-EDGE-2259</t>
  </si>
  <si>
    <t>RU-EDGE-2260</t>
  </si>
  <si>
    <t>RU-EDGE-2261</t>
  </si>
  <si>
    <t>RU-EDGE-2262</t>
  </si>
  <si>
    <t>RU-EDGE-2263</t>
  </si>
  <si>
    <t>RU-EDGE-2264</t>
  </si>
  <si>
    <t>RU-EDGE-2265</t>
  </si>
  <si>
    <t>RU-EDGE-2266</t>
  </si>
  <si>
    <t>RU-EDGE-2267</t>
  </si>
  <si>
    <t>RU-EDGE-2268</t>
  </si>
  <si>
    <t>RU-EDGE-2269</t>
  </si>
  <si>
    <t>RU-EDGE-2270</t>
  </si>
  <si>
    <t>RU-EDGE-2271</t>
  </si>
  <si>
    <t>RU-EDGE-2272</t>
  </si>
  <si>
    <t>RU-EDGE-2273</t>
  </si>
  <si>
    <t>RU-EDGE-2274</t>
  </si>
  <si>
    <t>RU-EDGE-2275</t>
  </si>
  <si>
    <t>RU-EDGE-2276</t>
  </si>
  <si>
    <t>RU-EDGE-2277</t>
  </si>
  <si>
    <t>RU-EDGE-2278</t>
  </si>
  <si>
    <t>RU-EDGE-2279</t>
  </si>
  <si>
    <t>RU-EDGE-2280</t>
  </si>
  <si>
    <t>RU-EDGE-2281</t>
  </si>
  <si>
    <t>RU-EDGE-2282</t>
  </si>
  <si>
    <t>RU-EDGE-2283</t>
  </si>
  <si>
    <t>RU-EDGE-2284</t>
  </si>
  <si>
    <t>RU-EDGE-2285</t>
  </si>
  <si>
    <t>RU-EDGE-2286</t>
  </si>
  <si>
    <t>RU-EDGE-2287</t>
  </si>
  <si>
    <t>RU-EDGE-2288</t>
  </si>
  <si>
    <t>RU-EDGE-2289</t>
  </si>
  <si>
    <t>RU-EDGE-2290</t>
  </si>
  <si>
    <t>RU-EDGE-2291</t>
  </si>
  <si>
    <t>RU-EDGE-2292</t>
  </si>
  <si>
    <t>RU-EDGE-2293</t>
  </si>
  <si>
    <t>RU-EDGE-2294</t>
  </si>
  <si>
    <t>RU-EDGE-2295</t>
  </si>
  <si>
    <t>RU-EDGE-2296</t>
  </si>
  <si>
    <t>RU-EDGE-2297</t>
  </si>
  <si>
    <t>RU-EDGE-2298</t>
  </si>
  <si>
    <t>RU-EDGE-2299</t>
  </si>
  <si>
    <t>RU-EDGE-2300</t>
  </si>
  <si>
    <t>RU-EDGE-2301</t>
  </si>
  <si>
    <t>RU-EDGE-2302</t>
  </si>
  <si>
    <t>RU-EDGE-2303</t>
  </si>
  <si>
    <t>RU-EDGE-2304</t>
  </si>
  <si>
    <t>RU-EDGE-2305</t>
  </si>
  <si>
    <t>RU-EDGE-2306</t>
  </si>
  <si>
    <t>RU-EDGE-2307</t>
  </si>
  <si>
    <t>RU-EDGE-2308</t>
  </si>
  <si>
    <t>RU-EDGE-2309</t>
  </si>
  <si>
    <t>RU-EDGE-2310</t>
  </si>
  <si>
    <t>RU-EDGE-2311</t>
  </si>
  <si>
    <t>RU-EDGE-2312</t>
  </si>
  <si>
    <t>RU-EDGE-2313</t>
  </si>
  <si>
    <t>RU-EDGE-2314</t>
  </si>
  <si>
    <t>RU-EDGE-2315</t>
  </si>
  <si>
    <t>RU-EDGE-2316</t>
  </si>
  <si>
    <t>RU-EDGE-2317</t>
  </si>
  <si>
    <t>RU-EDGE-2318</t>
  </si>
  <si>
    <t>RU-EDGE-2319</t>
  </si>
  <si>
    <t>RU-EDGE-2320</t>
  </si>
  <si>
    <t>RU-EDGE-2321</t>
  </si>
  <si>
    <t>RU-EDGE-2322</t>
  </si>
  <si>
    <t>RU-EDGE-2323</t>
  </si>
  <si>
    <t>RU-EDGE-2324</t>
  </si>
  <si>
    <t>RU-EDGE-2325</t>
  </si>
  <si>
    <t>RU-EDGE-2326</t>
  </si>
  <si>
    <t>RU-EDGE-2327</t>
  </si>
  <si>
    <t>RU-EDGE-2328</t>
  </si>
  <si>
    <t>RU-EDGE-2329</t>
  </si>
  <si>
    <t>RU-EDGE-2330</t>
  </si>
  <si>
    <t>RU-EDGE-2331</t>
  </si>
  <si>
    <t>RU-EDGE-2332</t>
  </si>
  <si>
    <t>RU-EDGE-2333</t>
  </si>
  <si>
    <t>RU-EDGE-2334</t>
  </si>
  <si>
    <t>RU-EDGE-2335</t>
  </si>
  <si>
    <t>RU-EDGE-2336</t>
  </si>
  <si>
    <t>RU-EDGE-2337</t>
  </si>
  <si>
    <t>RU-EDGE-2338</t>
  </si>
  <si>
    <t>RU-EDGE-2339</t>
  </si>
  <si>
    <t>RU-EDGE-2340</t>
  </si>
  <si>
    <t>RU-EDGE-2341</t>
  </si>
  <si>
    <t>RU-EDGE-2342</t>
  </si>
  <si>
    <t>RU-EDGE-2343</t>
  </si>
  <si>
    <t>RU-EDGE-2344</t>
  </si>
  <si>
    <t>RU-EDGE-2345</t>
  </si>
  <si>
    <t>RU-EDGE-2346</t>
  </si>
  <si>
    <t>RU-EDGE-2347</t>
  </si>
  <si>
    <t>RU-EDGE-2348</t>
  </si>
  <si>
    <t>RU-EDGE-2349</t>
  </si>
  <si>
    <t>RU-EDGE-2350</t>
  </si>
  <si>
    <t>RU-EDGE-2351</t>
  </si>
  <si>
    <t>RU-EDGE-2352</t>
  </si>
  <si>
    <t>RU-EDGE-2353</t>
  </si>
  <si>
    <t>RU-EDGE-2354</t>
  </si>
  <si>
    <t>RU-EDGE-2355</t>
  </si>
  <si>
    <t>RU-EDGE-2356</t>
  </si>
  <si>
    <t>RU-EDGE-2357</t>
  </si>
  <si>
    <t>RU-EDGE-2358</t>
  </si>
  <si>
    <t>RU-EDGE-2359</t>
  </si>
  <si>
    <t>RU-EDGE-2360</t>
  </si>
  <si>
    <t>RU-EDGE-2361</t>
  </si>
  <si>
    <t>RU-EDGE-2362</t>
  </si>
  <si>
    <t>RU-EDGE-2363</t>
  </si>
  <si>
    <t>RU-EDGE-2364</t>
  </si>
  <si>
    <t>RU-EDGE-2365</t>
  </si>
  <si>
    <t>RU-EDGE-2366</t>
  </si>
  <si>
    <t>RU-EDGE-2367</t>
  </si>
  <si>
    <t>RU-EDGE-2368</t>
  </si>
  <si>
    <t>RU-EDGE-2369</t>
  </si>
  <si>
    <t>RU-EDGE-2370</t>
  </si>
  <si>
    <t>RU-EDGE-2371</t>
  </si>
  <si>
    <t>RU-EDGE-2372</t>
  </si>
  <si>
    <t>RU-EDGE-2373</t>
  </si>
  <si>
    <t>RU-EDGE-2374</t>
  </si>
  <si>
    <t>RU-EDGE-2375</t>
  </si>
  <si>
    <t>RU-EDGE-2376</t>
  </si>
  <si>
    <t>RU-EDGE-2377</t>
  </si>
  <si>
    <t>RU-EDGE-2378</t>
  </si>
  <si>
    <t>RU-EDGE-2379</t>
  </si>
  <si>
    <t>RU-EDGE-2380</t>
  </si>
  <si>
    <t>RU-EDGE-2381</t>
  </si>
  <si>
    <t>RU-EDGE-2382</t>
  </si>
  <si>
    <t>RU-EDGE-2383</t>
  </si>
  <si>
    <t>RU-EDGE-2384</t>
  </si>
  <si>
    <t>RU-EDGE-2385</t>
  </si>
  <si>
    <t>RU-EDGE-2386</t>
  </si>
  <si>
    <t>RU-EDGE-2387</t>
  </si>
  <si>
    <t>RU-EDGE-2388</t>
  </si>
  <si>
    <t>RU-EDGE-2389</t>
  </si>
  <si>
    <t>RU-EDGE-2390</t>
  </si>
  <si>
    <t>RU-EDGE-2391</t>
  </si>
  <si>
    <t>RU-EDGE-2392</t>
  </si>
  <si>
    <t>RU-EDGE-2393</t>
  </si>
  <si>
    <t>RU-EDGE-2394</t>
  </si>
  <si>
    <t>RU-EDGE-2395</t>
  </si>
  <si>
    <t>RU-EDGE-2396</t>
  </si>
  <si>
    <t>RU-EDGE-2397</t>
  </si>
  <si>
    <t>RU-EDGE-2398</t>
  </si>
  <si>
    <t>RU-EDGE-2399</t>
  </si>
  <si>
    <t>RU-EDGE-2400</t>
  </si>
  <si>
    <t>RU-EDGE-2401</t>
  </si>
  <si>
    <t>RU-EDGE-2402</t>
  </si>
  <si>
    <t>RU-EDGE-2403</t>
  </si>
  <si>
    <t>RU-EDGE-2404</t>
  </si>
  <si>
    <t>RU-EDGE-2405</t>
  </si>
  <si>
    <t>RU-EDGE-2406</t>
  </si>
  <si>
    <t>RU-EDGE-2407</t>
  </si>
  <si>
    <t>RU-EDGE-2408</t>
  </si>
  <si>
    <t>RU-EDGE-2409</t>
  </si>
  <si>
    <t>RU-EDGE-2410</t>
  </si>
  <si>
    <t>RU-EDGE-2411</t>
  </si>
  <si>
    <t>RU-EDGE-2412</t>
  </si>
  <si>
    <t>RU-EDGE-2413</t>
  </si>
  <si>
    <t>RU-EDGE-2414</t>
  </si>
  <si>
    <t>RU-EDGE-2415</t>
  </si>
  <si>
    <t>RU-EDGE-2416</t>
  </si>
  <si>
    <t>RU-EDGE-2417</t>
  </si>
  <si>
    <t>RU-EDGE-2418</t>
  </si>
  <si>
    <t>RU-EDGE-2419</t>
  </si>
  <si>
    <t>RU-EDGE-2420</t>
  </si>
  <si>
    <t>RU-EDGE-2421</t>
  </si>
  <si>
    <t>RU-EDGE-2422</t>
  </si>
  <si>
    <t>RU-EDGE-2423</t>
  </si>
  <si>
    <t>RU-EDGE-2424</t>
  </si>
  <si>
    <t>RU-EDGE-2425</t>
  </si>
  <si>
    <t>RU-EDGE-2426</t>
  </si>
  <si>
    <t>RU-EDGE-2427</t>
  </si>
  <si>
    <t>RU-EDGE-2428</t>
  </si>
  <si>
    <t>RU-EDGE-2429</t>
  </si>
  <si>
    <t>RU-EDGE-2430</t>
  </si>
  <si>
    <t>RU-EDGE-2431</t>
  </si>
  <si>
    <t>RU-EDGE-2432</t>
  </si>
  <si>
    <t>RU-EDGE-2433</t>
  </si>
  <si>
    <t>RU-EDGE-2434</t>
  </si>
  <si>
    <t>RU-EDGE-2435</t>
  </si>
  <si>
    <t>RU-EDGE-2436</t>
  </si>
  <si>
    <t>RU-EDGE-2437</t>
  </si>
  <si>
    <t>RU-EDGE-2438</t>
  </si>
  <si>
    <t>RU-EDGE-2439</t>
  </si>
  <si>
    <t>RU-EDGE-2440</t>
  </si>
  <si>
    <t>RU-EDGE-2441</t>
  </si>
  <si>
    <t>RU-EDGE-2442</t>
  </si>
  <si>
    <t>RU-EDGE-2443</t>
  </si>
  <si>
    <t>RU-EDGE-2444</t>
  </si>
  <si>
    <t>RU-EDGE-2445</t>
  </si>
  <si>
    <t>RU-EDGE-2446</t>
  </si>
  <si>
    <t>RU-EDGE-2447</t>
  </si>
  <si>
    <t>RU-EDGE-2448</t>
  </si>
  <si>
    <t>RU-EDGE-2449</t>
  </si>
  <si>
    <t>RU-EDGE-2450</t>
  </si>
  <si>
    <t>RU-EDGE-2451</t>
  </si>
  <si>
    <t>RU-EDGE-2452</t>
  </si>
  <si>
    <t>RU-EDGE-2453</t>
  </si>
  <si>
    <t>RU-EDGE-2454</t>
  </si>
  <si>
    <t>RU-EDGE-2455</t>
  </si>
  <si>
    <t>RU-EDGE-2456</t>
  </si>
  <si>
    <t>RU-EDGE-2457</t>
  </si>
  <si>
    <t>RU-EDGE-2458</t>
  </si>
  <si>
    <t>RU-EDGE-2459</t>
  </si>
  <si>
    <t>RU-EDGE-2460</t>
  </si>
  <si>
    <t>RU-EDGE-2461</t>
  </si>
  <si>
    <t>RU-EDGE-2462</t>
  </si>
  <si>
    <t>RU-EDGE-2463</t>
  </si>
  <si>
    <t>RU-EDGE-2464</t>
  </si>
  <si>
    <t>RU-EDGE-2465</t>
  </si>
  <si>
    <t>RU-EDGE-2466</t>
  </si>
  <si>
    <t>RU-EDGE-2467</t>
  </si>
  <si>
    <t>RU-EDGE-2468</t>
  </si>
  <si>
    <t>RU-EDGE-2469</t>
  </si>
  <si>
    <t>RU-EDGE-2470</t>
  </si>
  <si>
    <t>RU-EDGE-2471</t>
  </si>
  <si>
    <t>RU-EDGE-2472</t>
  </si>
  <si>
    <t>RU-EDGE-2473</t>
  </si>
  <si>
    <t>RU-EDGE-2474</t>
  </si>
  <si>
    <t>RU-EDGE-2475</t>
  </si>
  <si>
    <t>RU-EDGE-2476</t>
  </si>
  <si>
    <t>RU-EDGE-2477</t>
  </si>
  <si>
    <t>RU-EDGE-2478</t>
  </si>
  <si>
    <t>RU-EDGE-2479</t>
  </si>
  <si>
    <t>RU-EDGE-2480</t>
  </si>
  <si>
    <t>RU-EDGE-2481</t>
  </si>
  <si>
    <t>RU-EDGE-2482</t>
  </si>
  <si>
    <t>RU-EDGE-2483</t>
  </si>
  <si>
    <t>RU-EDGE-2484</t>
  </si>
  <si>
    <t>RU-EDGE-2485</t>
  </si>
  <si>
    <t>RU-EDGE-2486</t>
  </si>
  <si>
    <t>RU-EDGE-2487</t>
  </si>
  <si>
    <t>RU-EDGE-2488</t>
  </si>
  <si>
    <t>RU-EDGE-2489</t>
  </si>
  <si>
    <t>RU-EDGE-2490</t>
  </si>
  <si>
    <t>RU-EDGE-2491</t>
  </si>
  <si>
    <t>RU-EDGE-2492</t>
  </si>
  <si>
    <t>RU-EDGE-2493</t>
  </si>
  <si>
    <t>RU-EDGE-2494</t>
  </si>
  <si>
    <t>RU-EDGE-2495</t>
  </si>
  <si>
    <t>RU-EDGE-2496</t>
  </si>
  <si>
    <t>RU-EDGE-2497</t>
  </si>
  <si>
    <t>RU-EDGE-2498</t>
  </si>
  <si>
    <t>RU-EDGE-2499</t>
  </si>
  <si>
    <t>RU-EDGE-2500</t>
  </si>
  <si>
    <t>RU-EDGE-2501</t>
  </si>
  <si>
    <t>RU-EDGE-2502</t>
  </si>
  <si>
    <t>RU-EDGE-2503</t>
  </si>
  <si>
    <t>RU-EDGE-2504</t>
  </si>
  <si>
    <t>RU-EDGE-2505</t>
  </si>
  <si>
    <t>RU-EDGE-2506</t>
  </si>
  <si>
    <t>RU-EDGE-2507</t>
  </si>
  <si>
    <t>RU-EDGE-2508</t>
  </si>
  <si>
    <t>RU-EDGE-2509</t>
  </si>
  <si>
    <t>RU-EDGE-2510</t>
  </si>
  <si>
    <t>RU-EDGE-2511</t>
  </si>
  <si>
    <t>RU-EDGE-2512</t>
  </si>
  <si>
    <t>RU-EDGE-2513</t>
  </si>
  <si>
    <t>RU-EDGE-2514</t>
  </si>
  <si>
    <t>RU-EDGE-2515</t>
  </si>
  <si>
    <t>RU-EDGE-2516</t>
  </si>
  <si>
    <t>RU-EDGE-2517</t>
  </si>
  <si>
    <t>RU-EDGE-2518</t>
  </si>
  <si>
    <t>RU-EDGE-2519</t>
  </si>
  <si>
    <t>RU-EDGE-2520</t>
  </si>
  <si>
    <t>RU-EDGE-2521</t>
  </si>
  <si>
    <t>RU-EDGE-2522</t>
  </si>
  <si>
    <t>RU-EDGE-2523</t>
  </si>
  <si>
    <t>RU-EDGE-2524</t>
  </si>
  <si>
    <t>RU-EDGE-2525</t>
  </si>
  <si>
    <t>RU-EDGE-2526</t>
  </si>
  <si>
    <t>RU-EDGE-2527</t>
  </si>
  <si>
    <t>RU-EDGE-2528</t>
  </si>
  <si>
    <t>RU-EDGE-2529</t>
  </si>
  <si>
    <t>RU-EDGE-2530</t>
  </si>
  <si>
    <t>RU-EDGE-2531</t>
  </si>
  <si>
    <t>RU-EDGE-2532</t>
  </si>
  <si>
    <t>RU-EDGE-2533</t>
  </si>
  <si>
    <t>RU-EDGE-2534</t>
  </si>
  <si>
    <t>RU-EDGE-2535</t>
  </si>
  <si>
    <t>RU-EDGE-2536</t>
  </si>
  <si>
    <t>RU-EDGE-2537</t>
  </si>
  <si>
    <t>RU-EDGE-2538</t>
  </si>
  <si>
    <t>RU-EDGE-2539</t>
  </si>
  <si>
    <t>RU-EDGE-2540</t>
  </si>
  <si>
    <t>RU-EDGE-2541</t>
  </si>
  <si>
    <t>RU-EDGE-2542</t>
  </si>
  <si>
    <t>RU-EDGE-2543</t>
  </si>
  <si>
    <t>RU-EDGE-2544</t>
  </si>
  <si>
    <t>RU-EDGE-2545</t>
  </si>
  <si>
    <t>RU-EDGE-2546</t>
  </si>
  <si>
    <t>RU-EDGE-2547</t>
  </si>
  <si>
    <t>RU-EDGE-2548</t>
  </si>
  <si>
    <t>RU-EDGE-2549</t>
  </si>
  <si>
    <t>RU-EDGE-2550</t>
  </si>
  <si>
    <t>RU-EDGE-2551</t>
  </si>
  <si>
    <t>RU-EDGE-2552</t>
  </si>
  <si>
    <t>RU-EDGE-2553</t>
  </si>
  <si>
    <t>RU-EDGE-2554</t>
  </si>
  <si>
    <t>RU-EDGE-2555</t>
  </si>
  <si>
    <t>RU-EDGE-2556</t>
  </si>
  <si>
    <t>RU-EDGE-2557</t>
  </si>
  <si>
    <t>RU-EDGE-2558</t>
  </si>
  <si>
    <t>RU-EDGE-2559</t>
  </si>
  <si>
    <t>RU-EDGE-2560</t>
  </si>
  <si>
    <t>RU-EDGE-2561</t>
  </si>
  <si>
    <t>RU-EDGE-2562</t>
  </si>
  <si>
    <t>RU-EDGE-2563</t>
  </si>
  <si>
    <t>RU-EDGE-2564</t>
  </si>
  <si>
    <t>RU-EDGE-2565</t>
  </si>
  <si>
    <t>RU-EDGE-2566</t>
  </si>
  <si>
    <t>RU-EDGE-2567</t>
  </si>
  <si>
    <t>RU-EDGE-2568</t>
  </si>
  <si>
    <t>RU-EDGE-2569</t>
  </si>
  <si>
    <t>RU-EDGE-2570</t>
  </si>
  <si>
    <t>RU-EDGE-2571</t>
  </si>
  <si>
    <t>RU-EDGE-2572</t>
  </si>
  <si>
    <t>RU-EDGE-2573</t>
  </si>
  <si>
    <t>RU-EDGE-2574</t>
  </si>
  <si>
    <t>RU-EDGE-2575</t>
  </si>
  <si>
    <t>RU-EDGE-2576</t>
  </si>
  <si>
    <t>RU-EDGE-2577</t>
  </si>
  <si>
    <t>RU-EDGE-2578</t>
  </si>
  <si>
    <t>RU-EDGE-2579</t>
  </si>
  <si>
    <t>RU-EDGE-2580</t>
  </si>
  <si>
    <t>RU-EDGE-2581</t>
  </si>
  <si>
    <t>RU-EDGE-2582</t>
  </si>
  <si>
    <t>RU-EDGE-2583</t>
  </si>
  <si>
    <t>RU-EDGE-2584</t>
  </si>
  <si>
    <t>RU-EDGE-2585</t>
  </si>
  <si>
    <t>RU-EDGE-2586</t>
  </si>
  <si>
    <t>RU-EDGE-2587</t>
  </si>
  <si>
    <t>RU-EDGE-2588</t>
  </si>
  <si>
    <t>RU-EDGE-2589</t>
  </si>
  <si>
    <t>RU-EDGE-2590</t>
  </si>
  <si>
    <t>RU-EDGE-2591</t>
  </si>
  <si>
    <t>RU-EDGE-2592</t>
  </si>
  <si>
    <t>RU-EDGE-2593</t>
  </si>
  <si>
    <t>RU-EDGE-2594</t>
  </si>
  <si>
    <t>RU-EDGE-2595</t>
  </si>
  <si>
    <t>RU-EDGE-2596</t>
  </si>
  <si>
    <t>RU-EDGE-2597</t>
  </si>
  <si>
    <t>RU-EDGE-2598</t>
  </si>
  <si>
    <t>RU-EDGE-2599</t>
  </si>
  <si>
    <t>RU-EDGE-2600</t>
  </si>
  <si>
    <t>RU-EDGE-2601</t>
  </si>
  <si>
    <t>RU-EDGE-2602</t>
  </si>
  <si>
    <t>RU-EDGE-2603</t>
  </si>
  <si>
    <t>RU-EDGE-2604</t>
  </si>
  <si>
    <t>RU-EDGE-2605</t>
  </si>
  <si>
    <t>RU-EDGE-2606</t>
  </si>
  <si>
    <t>RU-EDGE-2607</t>
  </si>
  <si>
    <t>RU-EDGE-2608</t>
  </si>
  <si>
    <t>RU-EDGE-2609</t>
  </si>
  <si>
    <t>RU-EDGE-2610</t>
  </si>
  <si>
    <t>RU-EDGE-2611</t>
  </si>
  <si>
    <t>RU-EDGE-2612</t>
  </si>
  <si>
    <t>RU-EDGE-2613</t>
  </si>
  <si>
    <t>RU-EDGE-2614</t>
  </si>
  <si>
    <t>RU-EDGE-2615</t>
  </si>
  <si>
    <t>RU-EDGE-2616</t>
  </si>
  <si>
    <t>RU-EDGE-2617</t>
  </si>
  <si>
    <t>RU-EDGE-2618</t>
  </si>
  <si>
    <t>RU-EDGE-2619</t>
  </si>
  <si>
    <t>RU-EDGE-2620</t>
  </si>
  <si>
    <t>RU-EDGE-2621</t>
  </si>
  <si>
    <t>RU-EDGE-2622</t>
  </si>
  <si>
    <t>RU-EDGE-2623</t>
  </si>
  <si>
    <t>RU-EDGE-2624</t>
  </si>
  <si>
    <t>RU-EDGE-2625</t>
  </si>
  <si>
    <t>RU-EDGE-2626</t>
  </si>
  <si>
    <t>RU-EDGE-2627</t>
  </si>
  <si>
    <t>RU-EDGE-2628</t>
  </si>
  <si>
    <t>RU-EDGE-2629</t>
  </si>
  <si>
    <t>RU-EDGE-2630</t>
  </si>
  <si>
    <t>RU-EDGE-2631</t>
  </si>
  <si>
    <t>RU-EDGE-2632</t>
  </si>
  <si>
    <t>RU-EDGE-2633</t>
  </si>
  <si>
    <t>RU-EDGE-2634</t>
  </si>
  <si>
    <t>RU-EDGE-2635</t>
  </si>
  <si>
    <t>RU-EDGE-2636</t>
  </si>
  <si>
    <t>RU-EDGE-2637</t>
  </si>
  <si>
    <t>RU-EDGE-2638</t>
  </si>
  <si>
    <t>RU-EDGE-2639</t>
  </si>
  <si>
    <t>RU-EDGE-2640</t>
  </si>
  <si>
    <t>RU-EDGE-2641</t>
  </si>
  <si>
    <t>RU-EDGE-2642</t>
  </si>
  <si>
    <t>RU-EDGE-2643</t>
  </si>
  <si>
    <t>RU-EDGE-2644</t>
  </si>
  <si>
    <t>RU-EDGE-2645</t>
  </si>
  <si>
    <t>RU-EDGE-2646</t>
  </si>
  <si>
    <t>RU-EDGE-2647</t>
  </si>
  <si>
    <t>RU-EDGE-2648</t>
  </si>
  <si>
    <t>RU-EDGE-2649</t>
  </si>
  <si>
    <t>RU-EDGE-2650</t>
  </si>
  <si>
    <t>RU-EDGE-2651</t>
  </si>
  <si>
    <t>RU-EDGE-2652</t>
  </si>
  <si>
    <t>RU-EDGE-2653</t>
  </si>
  <si>
    <t>RU-EDGE-2654</t>
  </si>
  <si>
    <t>RU-EDGE-2655</t>
  </si>
  <si>
    <t>RU-EDGE-2656</t>
  </si>
  <si>
    <t>RU-EDGE-2657</t>
  </si>
  <si>
    <t>RU-EDGE-2658</t>
  </si>
  <si>
    <t>RU-EDGE-2659</t>
  </si>
  <si>
    <t>RU-EDGE-2660</t>
  </si>
  <si>
    <t>RU-EDGE-2661</t>
  </si>
  <si>
    <t>RU-EDGE-2662</t>
  </si>
  <si>
    <t>RU-EDGE-2663</t>
  </si>
  <si>
    <t>RU-EDGE-2664</t>
  </si>
  <si>
    <t>RU-EDGE-2665</t>
  </si>
  <si>
    <t>RU-EDGE-2666</t>
  </si>
  <si>
    <t>RU-EDGE-2667</t>
  </si>
  <si>
    <t>RU-EDGE-2668</t>
  </si>
  <si>
    <t>RU-EDGE-2669</t>
  </si>
  <si>
    <t>RU-EDGE-2670</t>
  </si>
  <si>
    <t>RU-EDGE-2671</t>
  </si>
  <si>
    <t>RU-EDGE-2672</t>
  </si>
  <si>
    <t>RU-EDGE-2673</t>
  </si>
  <si>
    <t>RU-EDGE-2674</t>
  </si>
  <si>
    <t>RU-EDGE-2675</t>
  </si>
  <si>
    <t>RU-EDGE-2676</t>
  </si>
  <si>
    <t>RU-EDGE-2677</t>
  </si>
  <si>
    <t>RU-EDGE-2678</t>
  </si>
  <si>
    <t>RU-EDGE-2679</t>
  </si>
  <si>
    <t>RU-EDGE-2680</t>
  </si>
  <si>
    <t>RU-EDGE-2681</t>
  </si>
  <si>
    <t>RU-EDGE-2682</t>
  </si>
  <si>
    <t>RU-EDGE-2683</t>
  </si>
  <si>
    <t>RU-EDGE-2684</t>
  </si>
  <si>
    <t>RU-EDGE-2685</t>
  </si>
  <si>
    <t>RU-EDGE-2686</t>
  </si>
  <si>
    <t>RU-EDGE-2687</t>
  </si>
  <si>
    <t>RU-EDGE-2688</t>
  </si>
  <si>
    <t>RU-EDGE-2689</t>
  </si>
  <si>
    <t>RU-EDGE-2690</t>
  </si>
  <si>
    <t>RU-EDGE-2691</t>
  </si>
  <si>
    <t>RU-EDGE-2692</t>
  </si>
  <si>
    <t>RU-EDGE-2693</t>
  </si>
  <si>
    <t>RU-EDGE-2694</t>
  </si>
  <si>
    <t>RU-EDGE-2695</t>
  </si>
  <si>
    <t>RU-EDGE-2696</t>
  </si>
  <si>
    <t>RU-EDGE-2697</t>
  </si>
  <si>
    <t>RU-EDGE-2698</t>
  </si>
  <si>
    <t>RU-EDGE-2699</t>
  </si>
  <si>
    <t>RU-EDGE-2700</t>
  </si>
  <si>
    <t>RU-EDGE-2701</t>
  </si>
  <si>
    <t>RU-EDGE-2702</t>
  </si>
  <si>
    <t>RU-EDGE-2703</t>
  </si>
  <si>
    <t>RU-EDGE-2704</t>
  </si>
  <si>
    <t>RU-EDGE-2705</t>
  </si>
  <si>
    <t>RU-EDGE-2706</t>
  </si>
  <si>
    <t>RU-EDGE-2707</t>
  </si>
  <si>
    <t>RU-EDGE-2708</t>
  </si>
  <si>
    <t>RU-EDGE-2709</t>
  </si>
  <si>
    <t>RU-EDGE-2710</t>
  </si>
  <si>
    <t>RU-EDGE-2711</t>
  </si>
  <si>
    <t>RU-EDGE-2712</t>
  </si>
  <si>
    <t>RU-EDGE-2713</t>
  </si>
  <si>
    <t>RU-EDGE-2714</t>
  </si>
  <si>
    <t>RU-EDGE-2715</t>
  </si>
  <si>
    <t>RU-EDGE-2716</t>
  </si>
  <si>
    <t>RU-EDGE-2717</t>
  </si>
  <si>
    <t>RU-EDGE-2718</t>
  </si>
  <si>
    <t>RU-EDGE-2719</t>
  </si>
  <si>
    <t>RU-EDGE-2720</t>
  </si>
  <si>
    <t>RU-EDGE-2721</t>
  </si>
  <si>
    <t>RU-EDGE-2722</t>
  </si>
  <si>
    <t>RU-EDGE-2723</t>
  </si>
  <si>
    <t>RU-EDGE-2724</t>
  </si>
  <si>
    <t>RU-EDGE-2725</t>
  </si>
  <si>
    <t>RU-EDGE-2726</t>
  </si>
  <si>
    <t>RU-EDGE-2727</t>
  </si>
  <si>
    <t>RU-EDGE-2728</t>
  </si>
  <si>
    <t>RU-EDGE-2729</t>
  </si>
  <si>
    <t>RU-EDGE-2730</t>
  </si>
  <si>
    <t>RU-EDGE-2731</t>
  </si>
  <si>
    <t>RU-EDGE-2732</t>
  </si>
  <si>
    <t>RU-EDGE-2733</t>
  </si>
  <si>
    <t>RU-EDGE-2734</t>
  </si>
  <si>
    <t>RU-EDGE-2735</t>
  </si>
  <si>
    <t>RU-EDGE-2736</t>
  </si>
  <si>
    <t>RU-EDGE-2737</t>
  </si>
  <si>
    <t>RU-EDGE-2738</t>
  </si>
  <si>
    <t>RU-EDGE-2739</t>
  </si>
  <si>
    <t>RU-EDGE-2740</t>
  </si>
  <si>
    <t>RU-EDGE-2741</t>
  </si>
  <si>
    <t>RU-EDGE-2742</t>
  </si>
  <si>
    <t>RU-EDGE-2743</t>
  </si>
  <si>
    <t>RU-EDGE-2744</t>
  </si>
  <si>
    <t>RU-EDGE-2745</t>
  </si>
  <si>
    <t>RU-EDGE-2746</t>
  </si>
  <si>
    <t>RU-EDGE-2747</t>
  </si>
  <si>
    <t>RU-EDGE-2748</t>
  </si>
  <si>
    <t>RU-EDGE-2749</t>
  </si>
  <si>
    <t>RU-EDGE-2750</t>
  </si>
  <si>
    <t>RU-EDGE-2751</t>
  </si>
  <si>
    <t>RU-EDGE-2752</t>
  </si>
  <si>
    <t>RU-EDGE-2753</t>
  </si>
  <si>
    <t>RU-EDGE-2754</t>
  </si>
  <si>
    <t>RU-EDGE-2755</t>
  </si>
  <si>
    <t>RU-EDGE-2756</t>
  </si>
  <si>
    <t>RU-EDGE-2757</t>
  </si>
  <si>
    <t>RU-EDGE-2758</t>
  </si>
  <si>
    <t>RU-EDGE-2759</t>
  </si>
  <si>
    <t>RU-EDGE-2760</t>
  </si>
  <si>
    <t>RU-EDGE-2761</t>
  </si>
  <si>
    <t>RU-EDGE-2762</t>
  </si>
  <si>
    <t>RU-EDGE-2763</t>
  </si>
  <si>
    <t>RU-EDGE-2764</t>
  </si>
  <si>
    <t>RU-EDGE-2765</t>
  </si>
  <si>
    <t>RU-EDGE-2766</t>
  </si>
  <si>
    <t>RU-EDGE-2767</t>
  </si>
  <si>
    <t>RU-EDGE-2768</t>
  </si>
  <si>
    <t>RU-EDGE-2769</t>
  </si>
  <si>
    <t>RU-EDGE-2770</t>
  </si>
  <si>
    <t>RU-EDGE-2771</t>
  </si>
  <si>
    <t>RU-EDGE-2772</t>
  </si>
  <si>
    <t>RU-EDGE-2773</t>
  </si>
  <si>
    <t>RU-EDGE-2774</t>
  </si>
  <si>
    <t>RU-EDGE-2775</t>
  </si>
  <si>
    <t>RU-EDGE-2776</t>
  </si>
  <si>
    <t>RU-EDGE-2777</t>
  </si>
  <si>
    <t>RU-EDGE-2778</t>
  </si>
  <si>
    <t>RU-EDGE-2779</t>
  </si>
  <si>
    <t>RU-EDGE-2780</t>
  </si>
  <si>
    <t>RU-EDGE-2781</t>
  </si>
  <si>
    <t>RU-EDGE-2782</t>
  </si>
  <si>
    <t>RU-EDGE-2783</t>
  </si>
  <si>
    <t>RU-EDGE-2784</t>
  </si>
  <si>
    <t>RU-EDGE-2785</t>
  </si>
  <si>
    <t>RU-EDGE-2786</t>
  </si>
  <si>
    <t>RU-EDGE-2787</t>
  </si>
  <si>
    <t>RU-EDGE-2788</t>
  </si>
  <si>
    <t>RU-EDGE-2789</t>
  </si>
  <si>
    <t>RU-EDGE-2790</t>
  </si>
  <si>
    <t>RU-EDGE-2791</t>
  </si>
  <si>
    <t>RU-EDGE-2792</t>
  </si>
  <si>
    <t>RU-EDGE-2793</t>
  </si>
  <si>
    <t>RU-EDGE-2794</t>
  </si>
  <si>
    <t>RU-EDGE-2795</t>
  </si>
  <si>
    <t>RU-EDGE-2796</t>
  </si>
  <si>
    <t>RU-EDGE-2797</t>
  </si>
  <si>
    <t>RU-EDGE-2798</t>
  </si>
  <si>
    <t>RU-EDGE-2799</t>
  </si>
  <si>
    <t>RU-EDGE-2800</t>
  </si>
  <si>
    <t>RU-EDGE-2801</t>
  </si>
  <si>
    <t>RU-EDGE-2802</t>
  </si>
  <si>
    <t>RU-EDGE-2803</t>
  </si>
  <si>
    <t>RU-EDGE-2804</t>
  </si>
  <si>
    <t>RU-EDGE-2805</t>
  </si>
  <si>
    <t>RU-EDGE-2806</t>
  </si>
  <si>
    <t>RU-EDGE-2807</t>
  </si>
  <si>
    <t>RU-EDGE-2808</t>
  </si>
  <si>
    <t>RU-EDGE-2809</t>
  </si>
  <si>
    <t>RU-EDGE-2810</t>
  </si>
  <si>
    <t>RU-EDGE-2811</t>
  </si>
  <si>
    <t>RU-EDGE-2812</t>
  </si>
  <si>
    <t>RU-EDGE-2813</t>
  </si>
  <si>
    <t>RU-EDGE-2814</t>
  </si>
  <si>
    <t>RU-EDGE-2815</t>
  </si>
  <si>
    <t>RU-EDGE-2816</t>
  </si>
  <si>
    <t>RU-EDGE-2817</t>
  </si>
  <si>
    <t>RU-EDGE-2818</t>
  </si>
  <si>
    <t>RU-EDGE-2819</t>
  </si>
  <si>
    <t>RU-EDGE-2820</t>
  </si>
  <si>
    <t>RU-EDGE-2821</t>
  </si>
  <si>
    <t>RU-EDGE-2822</t>
  </si>
  <si>
    <t>RU-EDGE-2823</t>
  </si>
  <si>
    <t>RU-EDGE-2824</t>
  </si>
  <si>
    <t>RU-EDGE-2825</t>
  </si>
  <si>
    <t>RU-EDGE-2826</t>
  </si>
  <si>
    <t>RU-EDGE-2827</t>
  </si>
  <si>
    <t>RU-EDGE-2828</t>
  </si>
  <si>
    <t>RU-EDGE-2829</t>
  </si>
  <si>
    <t>RU-EDGE-2830</t>
  </si>
  <si>
    <t>RU-EDGE-2831</t>
  </si>
  <si>
    <t>RU-EDGE-2832</t>
  </si>
  <si>
    <t>RU-EDGE-2833</t>
  </si>
  <si>
    <t>RU-EDGE-2834</t>
  </si>
  <si>
    <t>RU-EDGE-2835</t>
  </si>
  <si>
    <t>RU-EDGE-2836</t>
  </si>
  <si>
    <t>RU-EDGE-2837</t>
  </si>
  <si>
    <t>RU-EDGE-2838</t>
  </si>
  <si>
    <t>RU-EDGE-2839</t>
  </si>
  <si>
    <t>RU-EDGE-2840</t>
  </si>
  <si>
    <t>RU-EDGE-2841</t>
  </si>
  <si>
    <t>RU-EDGE-2842</t>
  </si>
  <si>
    <t>RU-EDGE-2843</t>
  </si>
  <si>
    <t>RU-EDGE-2844</t>
  </si>
  <si>
    <t>RU-EDGE-2845</t>
  </si>
  <si>
    <t>RU-EDGE-2846</t>
  </si>
  <si>
    <t>RU-EDGE-2847</t>
  </si>
  <si>
    <t>RU-EDGE-2848</t>
  </si>
  <si>
    <t>RU-EDGE-2849</t>
  </si>
  <si>
    <t>RU-EDGE-2850</t>
  </si>
  <si>
    <t>RU-EDGE-2851</t>
  </si>
  <si>
    <t>RU-EDGE-2852</t>
  </si>
  <si>
    <t>RU-EDGE-2853</t>
  </si>
  <si>
    <t>RU-EDGE-2854</t>
  </si>
  <si>
    <t>RU-EDGE-2855</t>
  </si>
  <si>
    <t>RU-EDGE-2856</t>
  </si>
  <si>
    <t>RU-EDGE-2857</t>
  </si>
  <si>
    <t>RU-EDGE-2858</t>
  </si>
  <si>
    <t>RU-EDGE-2859</t>
  </si>
  <si>
    <t>RU-EDGE-2860</t>
  </si>
  <si>
    <t>RU-EDGE-2861</t>
  </si>
  <si>
    <t>RU-EDGE-2862</t>
  </si>
  <si>
    <t>RU-EDGE-2863</t>
  </si>
  <si>
    <t>RU-EDGE-2864</t>
  </si>
  <si>
    <t>RU-EDGE-2865</t>
  </si>
  <si>
    <t>RU-EDGE-2866</t>
  </si>
  <si>
    <t>RU-EDGE-2867</t>
  </si>
  <si>
    <t>RU-EDGE-2868</t>
  </si>
  <si>
    <t>RU-EDGE-2869</t>
  </si>
  <si>
    <t>RU-EDGE-2870</t>
  </si>
  <si>
    <t>RU-EDGE-2871</t>
  </si>
  <si>
    <t>RU-EDGE-2872</t>
  </si>
  <si>
    <t>RU-EDGE-2873</t>
  </si>
  <si>
    <t>RU-EDGE-2874</t>
  </si>
  <si>
    <t>RU-EDGE-2875</t>
  </si>
  <si>
    <t>RU-EDGE-2876</t>
  </si>
  <si>
    <t>RU-EDGE-2877</t>
  </si>
  <si>
    <t>RU-EDGE-2878</t>
  </si>
  <si>
    <t>RU-EDGE-2879</t>
  </si>
  <si>
    <t>RU-EDGE-2880</t>
  </si>
  <si>
    <t>RU-EDGE-2881</t>
  </si>
  <si>
    <t>RU-EDGE-2882</t>
  </si>
  <si>
    <t>RU-EDGE-2883</t>
  </si>
  <si>
    <t>RU-EDGE-2884</t>
  </si>
  <si>
    <t>RU-EDGE-2885</t>
  </si>
  <si>
    <t>RU-EDGE-2886</t>
  </si>
  <si>
    <t>RU-EDGE-2887</t>
  </si>
  <si>
    <t>RU-EDGE-2888</t>
  </si>
  <si>
    <t>RU-EDGE-2889</t>
  </si>
  <si>
    <t>RU-EDGE-2890</t>
  </si>
  <si>
    <t>RU-EDGE-2891</t>
  </si>
  <si>
    <t>RU-EDGE-2892</t>
  </si>
  <si>
    <t>RU-EDGE-2893</t>
  </si>
  <si>
    <t>RU-EDGE-2894</t>
  </si>
  <si>
    <t>RU-EDGE-2895</t>
  </si>
  <si>
    <t>RU-EDGE-2896</t>
  </si>
  <si>
    <t>RU-EDGE-2897</t>
  </si>
  <si>
    <t>RU-EDGE-2898</t>
  </si>
  <si>
    <t>RU-EDGE-2899</t>
  </si>
  <si>
    <t>RU-EDGE-2900</t>
  </si>
  <si>
    <t>RU-EDGE-2901</t>
  </si>
  <si>
    <t>RU-EDGE-2902</t>
  </si>
  <si>
    <t>RU-EDGE-2903</t>
  </si>
  <si>
    <t>RU-EDGE-2904</t>
  </si>
  <si>
    <t>RU-EDGE-2905</t>
  </si>
  <si>
    <t>RU-EDGE-2906</t>
  </si>
  <si>
    <t>RU-EDGE-2907</t>
  </si>
  <si>
    <t>RU-EDGE-2908</t>
  </si>
  <si>
    <t>RU-EDGE-2909</t>
  </si>
  <si>
    <t>RU-EDGE-2910</t>
  </si>
  <si>
    <t>RU-EDGE-2911</t>
  </si>
  <si>
    <t>RU-EDGE-2912</t>
  </si>
  <si>
    <t>RU-EDGE-2913</t>
  </si>
  <si>
    <t>RU-EDGE-2914</t>
  </si>
  <si>
    <t>RU-EDGE-2915</t>
  </si>
  <si>
    <t>RU-EDGE-2916</t>
  </si>
  <si>
    <t>RU-EDGE-2917</t>
  </si>
  <si>
    <t>RU-EDGE-2918</t>
  </si>
  <si>
    <t>RU-EDGE-2919</t>
  </si>
  <si>
    <t>RU-EDGE-2920</t>
  </si>
  <si>
    <t>RU-EDGE-2921</t>
  </si>
  <si>
    <t>RU-EDGE-2922</t>
  </si>
  <si>
    <t>RU-EDGE-2923</t>
  </si>
  <si>
    <t>RU-EDGE-2924</t>
  </si>
  <si>
    <t>RU-EDGE-2925</t>
  </si>
  <si>
    <t>RU-EDGE-2926</t>
  </si>
  <si>
    <t>RU-EDGE-2927</t>
  </si>
  <si>
    <t>RU-EDGE-2928</t>
  </si>
  <si>
    <t>RU-EDGE-2929</t>
  </si>
  <si>
    <t>RU-EDGE-2930</t>
  </si>
  <si>
    <t>RU-EDGE-2931</t>
  </si>
  <si>
    <t>RU-EDGE-2932</t>
  </si>
  <si>
    <t>RU-EDGE-2933</t>
  </si>
  <si>
    <t>RU-EDGE-2934</t>
  </si>
  <si>
    <t>RU-EDGE-2935</t>
  </si>
  <si>
    <t>RU-EDGE-2936</t>
  </si>
  <si>
    <t>RU-EDGE-2937</t>
  </si>
  <si>
    <t>RU-EDGE-2938</t>
  </si>
  <si>
    <t>RU-EDGE-2939</t>
  </si>
  <si>
    <t>RU-EDGE-2940</t>
  </si>
  <si>
    <t>RU-EDGE-2941</t>
  </si>
  <si>
    <t>RU-EDGE-2942</t>
  </si>
  <si>
    <t>RU-EDGE-2943</t>
  </si>
  <si>
    <t>RU-EDGE-2944</t>
  </si>
  <si>
    <t>RU-EDGE-2945</t>
  </si>
  <si>
    <t>RU-EDGE-2946</t>
  </si>
  <si>
    <t>RU-EDGE-2947</t>
  </si>
  <si>
    <t>RU-EDGE-2948</t>
  </si>
  <si>
    <t>RU-EDGE-2949</t>
  </si>
  <si>
    <t>RU-EDGE-2950</t>
  </si>
  <si>
    <t>RU-EDGE-2951</t>
  </si>
  <si>
    <t>RU-EDGE-2952</t>
  </si>
  <si>
    <t>RU-EDGE-2953</t>
  </si>
  <si>
    <t>RU-EDGE-2954</t>
  </si>
  <si>
    <t>RU-EDGE-2955</t>
  </si>
  <si>
    <t>RU-EDGE-2956</t>
  </si>
  <si>
    <t>RU-EDGE-2957</t>
  </si>
  <si>
    <t>RU-EDGE-2958</t>
  </si>
  <si>
    <t>RU-EDGE-2959</t>
  </si>
  <si>
    <t>RU-EDGE-2960</t>
  </si>
  <si>
    <t>RU-EDGE-2961</t>
  </si>
  <si>
    <t>RU-EDGE-2962</t>
  </si>
  <si>
    <t>RU-EDGE-2963</t>
  </si>
  <si>
    <t>RU-EDGE-2964</t>
  </si>
  <si>
    <t>RU-EDGE-2965</t>
  </si>
  <si>
    <t>RU-EDGE-2966</t>
  </si>
  <si>
    <t>RU-EDGE-2967</t>
  </si>
  <si>
    <t>RU-EDGE-2968</t>
  </si>
  <si>
    <t>RU-EDGE-2969</t>
  </si>
  <si>
    <t>RU-EDGE-2970</t>
  </si>
  <si>
    <t>RU-EDGE-2971</t>
  </si>
  <si>
    <t>RU-EDGE-2972</t>
  </si>
  <si>
    <t>RU-EDGE-2973</t>
  </si>
  <si>
    <t>RU-EDGE-2974</t>
  </si>
  <si>
    <t>RU-EDGE-2975</t>
  </si>
  <si>
    <t>RU-EDGE-2976</t>
  </si>
  <si>
    <t>RU-EDGE-2977</t>
  </si>
  <si>
    <t>RU-EDGE-2978</t>
  </si>
  <si>
    <t>RU-EDGE-2979</t>
  </si>
  <si>
    <t>RU-EDGE-2980</t>
  </si>
  <si>
    <t>RU-EDGE-2981</t>
  </si>
  <si>
    <t>RU-EDGE-2982</t>
  </si>
  <si>
    <t>RU-EDGE-2983</t>
  </si>
  <si>
    <t>RU-EDGE-2984</t>
  </si>
  <si>
    <t>RU-EDGE-2985</t>
  </si>
  <si>
    <t>RU-EDGE-2986</t>
  </si>
  <si>
    <t>RU-EDGE-2987</t>
  </si>
  <si>
    <t>RU-EDGE-2988</t>
  </si>
  <si>
    <t>RU-EDGE-2989</t>
  </si>
  <si>
    <t>RU-EDGE-2990</t>
  </si>
  <si>
    <t>RU-EDGE-2991</t>
  </si>
  <si>
    <t>RU-EDGE-2992</t>
  </si>
  <si>
    <t>RU-EDGE-2993</t>
  </si>
  <si>
    <t>RU-EDGE-2994</t>
  </si>
  <si>
    <t>RU-EDGE-2995</t>
  </si>
  <si>
    <t>RU-EDGE-2996</t>
  </si>
  <si>
    <t>RU-EDGE-2997</t>
  </si>
  <si>
    <t>RU-EDGE-2998</t>
  </si>
  <si>
    <t>RU-EDGE-2999</t>
  </si>
  <si>
    <t>RU-EDGE-3000</t>
  </si>
  <si>
    <t>RU-EDGE-3001</t>
  </si>
  <si>
    <t>RU-EDGE-3002</t>
  </si>
  <si>
    <t>RU-EDGE-3003</t>
  </si>
  <si>
    <t>RU-EDGE-3004</t>
  </si>
  <si>
    <t>RU-EDGE-3005</t>
  </si>
  <si>
    <t>RU-EDGE-3006</t>
  </si>
  <si>
    <t>RU-EDGE-3007</t>
  </si>
  <si>
    <t>RU-EDGE-3008</t>
  </si>
  <si>
    <t>RU-EDGE-3009</t>
  </si>
  <si>
    <t>RU-EDGE-3010</t>
  </si>
  <si>
    <t>RU-EDGE-3011</t>
  </si>
  <si>
    <t>RU-EDGE-3012</t>
  </si>
  <si>
    <t>RU-EDGE-3013</t>
  </si>
  <si>
    <t>RU-EDGE-3014</t>
  </si>
  <si>
    <t>RU-EDGE-3015</t>
  </si>
  <si>
    <t>RU-EDGE-3016</t>
  </si>
  <si>
    <t>RU-EDGE-3017</t>
  </si>
  <si>
    <t>RU-EDGE-3018</t>
  </si>
  <si>
    <t>RU-EDGE-3019</t>
  </si>
  <si>
    <t>RU-EDGE-3020</t>
  </si>
  <si>
    <t>RU-EDGE-3021</t>
  </si>
  <si>
    <t>RU-EDGE-3022</t>
  </si>
  <si>
    <t>RU-EDGE-3023</t>
  </si>
  <si>
    <t>RU-EDGE-3024</t>
  </si>
  <si>
    <t>RU-EDGE-3025</t>
  </si>
  <si>
    <t>RU-EDGE-3026</t>
  </si>
  <si>
    <t>RU-EDGE-3027</t>
  </si>
  <si>
    <t>RU-EDGE-3028</t>
  </si>
  <si>
    <t>RU-EDGE-3029</t>
  </si>
  <si>
    <t>RU-EDGE-3030</t>
  </si>
  <si>
    <t>RU-EDGE-3031</t>
  </si>
  <si>
    <t>RU-EDGE-3032</t>
  </si>
  <si>
    <t>RU-EDGE-3033</t>
  </si>
  <si>
    <t>RU-EDGE-3034</t>
  </si>
  <si>
    <t>RU-EDGE-3035</t>
  </si>
  <si>
    <t>RU-EDGE-3036</t>
  </si>
  <si>
    <t>RU-EDGE-3037</t>
  </si>
  <si>
    <t>RU-EDGE-3038</t>
  </si>
  <si>
    <t>RU-EDGE-3039</t>
  </si>
  <si>
    <t>RU-EDGE-3040</t>
  </si>
  <si>
    <t>RU-EDGE-3041</t>
  </si>
  <si>
    <t>RU-EDGE-3042</t>
  </si>
  <si>
    <t>RU-EDGE-3043</t>
  </si>
  <si>
    <t>RU-EDGE-3044</t>
  </si>
  <si>
    <t>RU-EDGE-3045</t>
  </si>
  <si>
    <t>RU-EDGE-3046</t>
  </si>
  <si>
    <t>RU-EDGE-3047</t>
  </si>
  <si>
    <t>RU-EDGE-3048</t>
  </si>
  <si>
    <t>RU-EDGE-3049</t>
  </si>
  <si>
    <t>RU-EDGE-3050</t>
  </si>
  <si>
    <t>RU-EDGE-3051</t>
  </si>
  <si>
    <t>RU-EDGE-3052</t>
  </si>
  <si>
    <t>RU-EDGE-3053</t>
  </si>
  <si>
    <t>RU-EDGE-3054</t>
  </si>
  <si>
    <t>RU-EDGE-3055</t>
  </si>
  <si>
    <t>RU-EDGE-3056</t>
  </si>
  <si>
    <t>RU-EDGE-3057</t>
  </si>
  <si>
    <t>RU-EDGE-3058</t>
  </si>
  <si>
    <t>RU-EDGE-3059</t>
  </si>
  <si>
    <t>RU-EDGE-3060</t>
  </si>
  <si>
    <t>RU-EDGE-3061</t>
  </si>
  <si>
    <t>RU-EDGE-3062</t>
  </si>
  <si>
    <t>RU-EDGE-3063</t>
  </si>
  <si>
    <t>RU-EDGE-3064</t>
  </si>
  <si>
    <t>RU-EDGE-3065</t>
  </si>
  <si>
    <t>RU-EDGE-3066</t>
  </si>
  <si>
    <t>RU-EDGE-3067</t>
  </si>
  <si>
    <t>RU-EDGE-3068</t>
  </si>
  <si>
    <t>RU-EDGE-3069</t>
  </si>
  <si>
    <t>RU-EDGE-3070</t>
  </si>
  <si>
    <t>RU-EDGE-3071</t>
  </si>
  <si>
    <t>RU-EDGE-3072</t>
  </si>
  <si>
    <t>RU-EDGE-3073</t>
  </si>
  <si>
    <t>RU-EDGE-3074</t>
  </si>
  <si>
    <t>RU-EDGE-3075</t>
  </si>
  <si>
    <t>RU-EDGE-3076</t>
  </si>
  <si>
    <t>RU-EDGE-3077</t>
  </si>
  <si>
    <t>RU-EDGE-3078</t>
  </si>
  <si>
    <t>RU-EDGE-3079</t>
  </si>
  <si>
    <t>RU-EDGE-3080</t>
  </si>
  <si>
    <t>RU-EDGE-3081</t>
  </si>
  <si>
    <t>RU-EDGE-3082</t>
  </si>
  <si>
    <t>RU-EDGE-3083</t>
  </si>
  <si>
    <t>RU-EDGE-3084</t>
  </si>
  <si>
    <t>RU-EDGE-3085</t>
  </si>
  <si>
    <t>RU-EDGE-3086</t>
  </si>
  <si>
    <t>RU-EDGE-3087</t>
  </si>
  <si>
    <t>RU-EDGE-3088</t>
  </si>
  <si>
    <t>RU-EDGE-3089</t>
  </si>
  <si>
    <t>RU-EDGE-3090</t>
  </si>
  <si>
    <t>RU-EDGE-3091</t>
  </si>
  <si>
    <t>RU-EDGE-3092</t>
  </si>
  <si>
    <t>RU-EDGE-3093</t>
  </si>
  <si>
    <t>RU-EDGE-3094</t>
  </si>
  <si>
    <t>RU-EDGE-3095</t>
  </si>
  <si>
    <t>RU-EDGE-3096</t>
  </si>
  <si>
    <t>RU-EDGE-3097</t>
  </si>
  <si>
    <t>RU-EDGE-3098</t>
  </si>
  <si>
    <t>RU-EDGE-3099</t>
  </si>
  <si>
    <t>RU-EDGE-3100</t>
  </si>
  <si>
    <t>RU-EDGE-3101</t>
  </si>
  <si>
    <t>RU-EDGE-3102</t>
  </si>
  <si>
    <t>RU-EDGE-3103</t>
  </si>
  <si>
    <t>RU-EDGE-3104</t>
  </si>
  <si>
    <t>RU-EDGE-3105</t>
  </si>
  <si>
    <t>RU-EDGE-3106</t>
  </si>
  <si>
    <t>RU-EDGE-3107</t>
  </si>
  <si>
    <t>RU-EDGE-3108</t>
  </si>
  <si>
    <t>RU-EDGE-3109</t>
  </si>
  <si>
    <t>RU-EDGE-3110</t>
  </si>
  <si>
    <t>RU-EDGE-3111</t>
  </si>
  <si>
    <t>RU-EDGE-3112</t>
  </si>
  <si>
    <t>RU-EDGE-3113</t>
  </si>
  <si>
    <t>RU-EDGE-3114</t>
  </si>
  <si>
    <t>RU-EDGE-3115</t>
  </si>
  <si>
    <t>RU-EDGE-3116</t>
  </si>
  <si>
    <t>RU-EDGE-3117</t>
  </si>
  <si>
    <t>RU-EDGE-3118</t>
  </si>
  <si>
    <t>RU-EDGE-3119</t>
  </si>
  <si>
    <t>RU-EDGE-3120</t>
  </si>
  <si>
    <t>RU-EDGE-3121</t>
  </si>
  <si>
    <t>RU-EDGE-3122</t>
  </si>
  <si>
    <t>RU-EDGE-3123</t>
  </si>
  <si>
    <t>RU-EDGE-3124</t>
  </si>
  <si>
    <t>RU-EDGE-3125</t>
  </si>
  <si>
    <t>RU-EDGE-3126</t>
  </si>
  <si>
    <t>RU-EDGE-3127</t>
  </si>
  <si>
    <t>RU-EDGE-3128</t>
  </si>
  <si>
    <t>RU-EDGE-3129</t>
  </si>
  <si>
    <t>RU-EDGE-3130</t>
  </si>
  <si>
    <t>RU-EDGE-3131</t>
  </si>
  <si>
    <t>RU-EDGE-3132</t>
  </si>
  <si>
    <t>RU-EDGE-3133</t>
  </si>
  <si>
    <t>RU-EDGE-3134</t>
  </si>
  <si>
    <t>RU-EDGE-3135</t>
  </si>
  <si>
    <t>RU-EDGE-3136</t>
  </si>
  <si>
    <t>RU-EDGE-3137</t>
  </si>
  <si>
    <t>RU-EDGE-3138</t>
  </si>
  <si>
    <t>RU-EDGE-3139</t>
  </si>
  <si>
    <t>RU-EDGE-3140</t>
  </si>
  <si>
    <t>RU-EDGE-3141</t>
  </si>
  <si>
    <t>RU-EDGE-3142</t>
  </si>
  <si>
    <t>RU-EDGE-3143</t>
  </si>
  <si>
    <t>RU-EDGE-3144</t>
  </si>
  <si>
    <t>RU-EDGE-3145</t>
  </si>
  <si>
    <t>RU-EDGE-3146</t>
  </si>
  <si>
    <t>RU-EDGE-3147</t>
  </si>
  <si>
    <t>RU-EDGE-3148</t>
  </si>
  <si>
    <t>RU-EDGE-3149</t>
  </si>
  <si>
    <t>RU-EDGE-3150</t>
  </si>
  <si>
    <t>RU-EDGE-3151</t>
  </si>
  <si>
    <t>RU-EDGE-3152</t>
  </si>
  <si>
    <t>RU-EDGE-3153</t>
  </si>
  <si>
    <t>RU-EDGE-3154</t>
  </si>
  <si>
    <t>RU-EDGE-3155</t>
  </si>
  <si>
    <t>RU-EDGE-3156</t>
  </si>
  <si>
    <t>RU-EDGE-3157</t>
  </si>
  <si>
    <t>RU-EDGE-3158</t>
  </si>
  <si>
    <t>RU-EDGE-3159</t>
  </si>
  <si>
    <t>RU-EDGE-3160</t>
  </si>
  <si>
    <t>RU-EDGE-3161</t>
  </si>
  <si>
    <t>RU-EDGE-3162</t>
  </si>
  <si>
    <t>RU-EDGE-3163</t>
  </si>
  <si>
    <t>RU-EDGE-3164</t>
  </si>
  <si>
    <t>RU-EDGE-3165</t>
  </si>
  <si>
    <t>RU-EDGE-3166</t>
  </si>
  <si>
    <t>RU-EDGE-3167</t>
  </si>
  <si>
    <t>RU-EDGE-3168</t>
  </si>
  <si>
    <t>RU-EDGE-3169</t>
  </si>
  <si>
    <t>RU-EDGE-3170</t>
  </si>
  <si>
    <t>RU-EDGE-3171</t>
  </si>
  <si>
    <t>RU-EDGE-3172</t>
  </si>
  <si>
    <t>RU-EDGE-3173</t>
  </si>
  <si>
    <t>RU-EDGE-3174</t>
  </si>
  <si>
    <t>RU-EDGE-3175</t>
  </si>
  <si>
    <t>RU-EDGE-3176</t>
  </si>
  <si>
    <t>RU-EDGE-3177</t>
  </si>
  <si>
    <t>RU-EDGE-3178</t>
  </si>
  <si>
    <t>RU-EDGE-3179</t>
  </si>
  <si>
    <t>RU-EDGE-3180</t>
  </si>
  <si>
    <t>RU-EDGE-3181</t>
  </si>
  <si>
    <t>RU-EDGE-3182</t>
  </si>
  <si>
    <t>RU-EDGE-3183</t>
  </si>
  <si>
    <t>RU-EDGE-3184</t>
  </si>
  <si>
    <t>RU-EDGE-3185</t>
  </si>
  <si>
    <t>RU-EDGE-3186</t>
  </si>
  <si>
    <t>RU-EDGE-3187</t>
  </si>
  <si>
    <t>RU-EDGE-3188</t>
  </si>
  <si>
    <t>RU-EDGE-3189</t>
  </si>
  <si>
    <t>RU-EDGE-3190</t>
  </si>
  <si>
    <t>RU-EDGE-3191</t>
  </si>
  <si>
    <t>RU-EDGE-3192</t>
  </si>
  <si>
    <t>RU-EDGE-3193</t>
  </si>
  <si>
    <t>RU-EDGE-3194</t>
  </si>
  <si>
    <t>RU-EDGE-3195</t>
  </si>
  <si>
    <t>RU-EDGE-3196</t>
  </si>
  <si>
    <t>RU-EDGE-3197</t>
  </si>
  <si>
    <t>RU-EDGE-3198</t>
  </si>
  <si>
    <t>RU-EDGE-3199</t>
  </si>
  <si>
    <t>RU-EDGE-3200</t>
  </si>
  <si>
    <t>RU-EDGE-3201</t>
  </si>
  <si>
    <t>RU-EDGE-3202</t>
  </si>
  <si>
    <t>RU-EDGE-3203</t>
  </si>
  <si>
    <t>RU-EDGE-3204</t>
  </si>
  <si>
    <t>RU-EDGE-3205</t>
  </si>
  <si>
    <t>RU-EDGE-3206</t>
  </si>
  <si>
    <t>RU-EDGE-3207</t>
  </si>
  <si>
    <t>RU-EDGE-3208</t>
  </si>
  <si>
    <t>RU-EDGE-3209</t>
  </si>
  <si>
    <t>RU-EDGE-3210</t>
  </si>
  <si>
    <t>RU-EDGE-3211</t>
  </si>
  <si>
    <t>RU-EDGE-3212</t>
  </si>
  <si>
    <t>RU-EDGE-3213</t>
  </si>
  <si>
    <t>RU-EDGE-3214</t>
  </si>
  <si>
    <t>RU-EDGE-3215</t>
  </si>
  <si>
    <t>RU-EDGE-3216</t>
  </si>
  <si>
    <t>RU-EDGE-3217</t>
  </si>
  <si>
    <t>RU-EDGE-3218</t>
  </si>
  <si>
    <t>RU-EDGE-3219</t>
  </si>
  <si>
    <t>RU-EDGE-3220</t>
  </si>
  <si>
    <t>RU-EDGE-3221</t>
  </si>
  <si>
    <t>RU-EDGE-3222</t>
  </si>
  <si>
    <t>RU-EDGE-3223</t>
  </si>
  <si>
    <t>RU-EDGE-3224</t>
  </si>
  <si>
    <t>RU-EDGE-3225</t>
  </si>
  <si>
    <t>RU-EDGE-3226</t>
  </si>
  <si>
    <t>RU-EDGE-3227</t>
  </si>
  <si>
    <t>BED-Dunvl3</t>
  </si>
  <si>
    <t>BED-Dunvl1</t>
  </si>
  <si>
    <t>BED-Dunvl2</t>
  </si>
  <si>
    <t>Status</t>
  </si>
  <si>
    <t>Not Assessed</t>
  </si>
  <si>
    <t>Not assessed because in Greendale Deep</t>
  </si>
  <si>
    <t>Not assessed because not correlated to mapped aquifer</t>
  </si>
  <si>
    <t>Not assessed because not correlated to correct aquifer</t>
  </si>
  <si>
    <t>Not assessed because no groundwater flow data available, and not correlated to mapped aquifer</t>
  </si>
  <si>
    <t>Not assessed because  not correlated to the correct aquifer</t>
  </si>
  <si>
    <t>Not correlated to correct aquifer</t>
  </si>
  <si>
    <t>Well correlated to Aq 12010, but located on slope draining to Fraser-Sumas floodplain so PoHC not established</t>
  </si>
  <si>
    <t>Same well as WTN 93333?</t>
  </si>
  <si>
    <t>Columbia Valley-Cultus Lake</t>
  </si>
  <si>
    <t>Is PoHC to stream, aquifer boundary, or not determined?</t>
  </si>
  <si>
    <t>Notes:</t>
  </si>
  <si>
    <t>Well and PoHC Information</t>
  </si>
  <si>
    <t>Well not correlated to correct aquifer</t>
  </si>
  <si>
    <t>Rationale why PoHC not established between well and stream or SDF not estimated</t>
  </si>
  <si>
    <t>This spreadsheet provides rationale why PoHC were not determined for specific wells in the study area</t>
  </si>
  <si>
    <t>Estimated SDF and Apportioned Demand by Inverse Distance</t>
  </si>
  <si>
    <t>Name of PoHC 1</t>
  </si>
  <si>
    <t>Name of PoHC 2</t>
  </si>
  <si>
    <t>Name of PoHC 3</t>
  </si>
  <si>
    <t>Apportioned demand between well and PoHC 1</t>
  </si>
  <si>
    <t>Apportioned demand between PoHC 2</t>
  </si>
  <si>
    <t>Apportioned demand between PoHC 3</t>
  </si>
  <si>
    <t>Number of PoHC</t>
  </si>
  <si>
    <t>PoHC name</t>
  </si>
  <si>
    <t>Estimated SDF and apportioned demand where well has three PoHC</t>
  </si>
  <si>
    <t>Estimated SDF and apportioned demand where well has two PoHC</t>
  </si>
  <si>
    <t>Estimated SDF where well has one PoHC</t>
  </si>
  <si>
    <t>Estimated SDF between well and PoHC 1
(days)</t>
  </si>
  <si>
    <t>Estimated SDF between well and PoHC 2
(days)</t>
  </si>
  <si>
    <t>Estimated SDF between well and PoHC 3
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</si>
</sst>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6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0" fillId="0" borderId="10" xfId="0" applyBorder="1"/>
    <xf numFmtId="164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18" fillId="0" borderId="0" xfId="43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9" fontId="0" fillId="0" borderId="0" xfId="42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0" fillId="0" borderId="11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9" fontId="0" fillId="35" borderId="12" xfId="42" applyFont="1" applyFill="1" applyBorder="1" applyAlignment="1">
      <alignment horizontal="center" vertical="center"/>
    </xf>
    <xf numFmtId="9" fontId="0" fillId="35" borderId="36" xfId="42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164" fontId="0" fillId="0" borderId="22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0" fontId="0" fillId="36" borderId="34" xfId="0" applyFill="1" applyBorder="1" applyAlignment="1">
      <alignment horizontal="center" vertical="center"/>
    </xf>
    <xf numFmtId="0" fontId="0" fillId="36" borderId="14" xfId="0" applyFill="1" applyBorder="1" applyAlignment="1">
      <alignment horizontal="center" vertical="center"/>
    </xf>
    <xf numFmtId="164" fontId="0" fillId="36" borderId="35" xfId="0" applyNumberFormat="1" applyFill="1" applyBorder="1" applyAlignment="1">
      <alignment horizontal="center" vertical="center" wrapText="1"/>
    </xf>
    <xf numFmtId="0" fontId="0" fillId="36" borderId="38" xfId="0" applyFill="1" applyBorder="1" applyAlignment="1">
      <alignment horizontal="center" vertical="center"/>
    </xf>
    <xf numFmtId="0" fontId="0" fillId="36" borderId="3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36" borderId="37" xfId="0" applyNumberForma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0" fontId="0" fillId="33" borderId="45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1" fillId="0" borderId="0" xfId="42" applyFont="1" applyFill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22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9" fontId="1" fillId="35" borderId="12" xfId="42" applyFont="1" applyFill="1" applyBorder="1" applyAlignment="1">
      <alignment horizontal="center" vertical="center"/>
    </xf>
    <xf numFmtId="9" fontId="1" fillId="35" borderId="36" xfId="42" applyFont="1" applyFill="1" applyBorder="1" applyAlignment="1">
      <alignment horizontal="center" vertical="center"/>
    </xf>
    <xf numFmtId="2" fontId="0" fillId="36" borderId="35" xfId="0" applyNumberFormat="1" applyFill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 vertical="center" wrapText="1"/>
    </xf>
    <xf numFmtId="2" fontId="0" fillId="0" borderId="35" xfId="0" applyNumberFormat="1" applyBorder="1" applyAlignment="1">
      <alignment horizontal="center"/>
    </xf>
    <xf numFmtId="0" fontId="16" fillId="0" borderId="0" xfId="0" applyFont="1" applyAlignment="1">
      <alignment horizontal="center" vertical="center"/>
    </xf>
    <xf numFmtId="9" fontId="0" fillId="0" borderId="10" xfId="0" applyNumberFormat="1" applyBorder="1" applyAlignment="1">
      <alignment horizontal="left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vertical="center" wrapText="1"/>
    </xf>
    <xf numFmtId="0" fontId="0" fillId="0" borderId="54" xfId="0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54" xfId="0" applyNumberFormat="1" applyBorder="1" applyAlignment="1">
      <alignment horizontal="center"/>
    </xf>
    <xf numFmtId="0" fontId="0" fillId="0" borderId="13" xfId="0" applyBorder="1" applyAlignment="1">
      <alignment vertical="center" wrapText="1"/>
    </xf>
    <xf numFmtId="2" fontId="0" fillId="0" borderId="13" xfId="0" applyNumberFormat="1" applyBorder="1" applyAlignment="1">
      <alignment horizontal="center"/>
    </xf>
    <xf numFmtId="0" fontId="0" fillId="0" borderId="54" xfId="0" applyBorder="1" applyAlignment="1">
      <alignment horizontal="center" vertical="center" wrapText="1"/>
    </xf>
    <xf numFmtId="9" fontId="0" fillId="0" borderId="0" xfId="0" applyNumberFormat="1" applyAlignment="1">
      <alignment horizontal="left" wrapText="1"/>
    </xf>
    <xf numFmtId="164" fontId="16" fillId="0" borderId="13" xfId="0" applyNumberFormat="1" applyFont="1" applyBorder="1" applyAlignment="1">
      <alignment horizontal="center"/>
    </xf>
    <xf numFmtId="9" fontId="0" fillId="33" borderId="10" xfId="0" applyNumberFormat="1" applyFill="1" applyBorder="1" applyAlignment="1">
      <alignment horizontal="center" vertical="center"/>
    </xf>
    <xf numFmtId="2" fontId="0" fillId="33" borderId="10" xfId="0" applyNumberFormat="1" applyFill="1" applyBorder="1" applyAlignment="1">
      <alignment horizontal="center" vertical="center"/>
    </xf>
    <xf numFmtId="9" fontId="0" fillId="33" borderId="10" xfId="0" applyNumberFormat="1" applyFill="1" applyBorder="1" applyAlignment="1">
      <alignment horizontal="left" vertical="center"/>
    </xf>
    <xf numFmtId="9" fontId="0" fillId="36" borderId="10" xfId="0" applyNumberFormat="1" applyFill="1" applyBorder="1" applyAlignment="1">
      <alignment horizontal="center" vertical="center"/>
    </xf>
    <xf numFmtId="2" fontId="0" fillId="36" borderId="10" xfId="0" applyNumberFormat="1" applyFill="1" applyBorder="1" applyAlignment="1">
      <alignment horizontal="center" vertical="center"/>
    </xf>
    <xf numFmtId="9" fontId="0" fillId="37" borderId="10" xfId="0" applyNumberFormat="1" applyFill="1" applyBorder="1" applyAlignment="1">
      <alignment horizontal="center" vertical="center"/>
    </xf>
    <xf numFmtId="2" fontId="0" fillId="37" borderId="10" xfId="0" applyNumberFormat="1" applyFill="1" applyBorder="1" applyAlignment="1">
      <alignment horizontal="center" vertical="center"/>
    </xf>
    <xf numFmtId="9" fontId="0" fillId="0" borderId="10" xfId="0" applyNumberFormat="1" applyBorder="1" applyAlignment="1">
      <alignment horizontal="left" vertical="center" wrapText="1"/>
    </xf>
    <xf numFmtId="9" fontId="0" fillId="36" borderId="10" xfId="0" applyNumberFormat="1" applyFill="1" applyBorder="1" applyAlignment="1">
      <alignment horizontal="left" vertical="center"/>
    </xf>
    <xf numFmtId="9" fontId="0" fillId="37" borderId="10" xfId="0" applyNumberFormat="1" applyFill="1" applyBorder="1" applyAlignment="1">
      <alignment horizontal="left" vertical="center"/>
    </xf>
    <xf numFmtId="2" fontId="16" fillId="0" borderId="0" xfId="0" applyNumberFormat="1" applyFont="1" applyAlignment="1">
      <alignment horizontal="center"/>
    </xf>
    <xf numFmtId="2" fontId="0" fillId="33" borderId="56" xfId="0" applyNumberFormat="1" applyFill="1" applyBorder="1" applyAlignment="1">
      <alignment horizontal="center" vertical="center" wrapText="1"/>
    </xf>
    <xf numFmtId="2" fontId="0" fillId="33" borderId="12" xfId="0" applyNumberFormat="1" applyFill="1" applyBorder="1" applyAlignment="1">
      <alignment horizontal="center" vertical="center" wrapText="1"/>
    </xf>
    <xf numFmtId="9" fontId="0" fillId="33" borderId="56" xfId="0" applyNumberFormat="1" applyFill="1" applyBorder="1" applyAlignment="1">
      <alignment horizontal="left" vertical="center" wrapText="1"/>
    </xf>
    <xf numFmtId="9" fontId="0" fillId="33" borderId="12" xfId="0" applyNumberFormat="1" applyFill="1" applyBorder="1" applyAlignment="1">
      <alignment horizontal="left" vertical="center" wrapText="1"/>
    </xf>
    <xf numFmtId="2" fontId="0" fillId="36" borderId="56" xfId="0" applyNumberFormat="1" applyFill="1" applyBorder="1" applyAlignment="1">
      <alignment horizontal="center" vertical="center" wrapText="1"/>
    </xf>
    <xf numFmtId="2" fontId="0" fillId="36" borderId="12" xfId="0" applyNumberFormat="1" applyFill="1" applyBorder="1" applyAlignment="1">
      <alignment horizontal="center" vertical="center" wrapText="1"/>
    </xf>
    <xf numFmtId="9" fontId="0" fillId="36" borderId="56" xfId="0" applyNumberFormat="1" applyFill="1" applyBorder="1" applyAlignment="1">
      <alignment horizontal="center" vertical="center" wrapText="1"/>
    </xf>
    <xf numFmtId="9" fontId="0" fillId="36" borderId="12" xfId="0" applyNumberFormat="1" applyFill="1" applyBorder="1" applyAlignment="1">
      <alignment horizontal="center" vertical="center" wrapText="1"/>
    </xf>
    <xf numFmtId="2" fontId="0" fillId="37" borderId="56" xfId="0" applyNumberFormat="1" applyFill="1" applyBorder="1" applyAlignment="1">
      <alignment horizontal="center" vertical="center" wrapText="1"/>
    </xf>
    <xf numFmtId="2" fontId="0" fillId="37" borderId="12" xfId="0" applyNumberForma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0" fillId="34" borderId="29" xfId="15" applyFont="1" applyFill="1" applyBorder="1" applyAlignment="1">
      <alignment horizontal="center" vertical="center" wrapText="1"/>
    </xf>
    <xf numFmtId="0" fontId="0" fillId="34" borderId="30" xfId="15" applyFont="1" applyFill="1" applyBorder="1" applyAlignment="1">
      <alignment horizontal="center" vertical="center" wrapText="1"/>
    </xf>
    <xf numFmtId="0" fontId="0" fillId="35" borderId="16" xfId="0" applyFill="1" applyBorder="1" applyAlignment="1">
      <alignment horizontal="center" vertical="center" wrapText="1"/>
    </xf>
    <xf numFmtId="0" fontId="0" fillId="35" borderId="14" xfId="0" applyFill="1" applyBorder="1" applyAlignment="1">
      <alignment horizontal="center" vertical="center" wrapText="1"/>
    </xf>
    <xf numFmtId="0" fontId="0" fillId="34" borderId="47" xfId="15" applyFont="1" applyFill="1" applyBorder="1" applyAlignment="1">
      <alignment horizontal="center" vertical="center" wrapText="1"/>
    </xf>
    <xf numFmtId="0" fontId="0" fillId="34" borderId="17" xfId="15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10" xfId="15" applyFont="1" applyFill="1" applyBorder="1" applyAlignment="1">
      <alignment horizontal="center" vertical="center" wrapText="1"/>
    </xf>
    <xf numFmtId="0" fontId="0" fillId="0" borderId="56" xfId="15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34" borderId="41" xfId="15" applyFont="1" applyFill="1" applyBorder="1" applyAlignment="1">
      <alignment horizontal="center" vertical="center" wrapText="1"/>
    </xf>
    <xf numFmtId="0" fontId="0" fillId="34" borderId="42" xfId="15" applyFont="1" applyFill="1" applyBorder="1" applyAlignment="1">
      <alignment horizontal="center" vertical="center" wrapText="1"/>
    </xf>
    <xf numFmtId="9" fontId="0" fillId="37" borderId="56" xfId="0" applyNumberFormat="1" applyFill="1" applyBorder="1" applyAlignment="1">
      <alignment horizontal="center" vertical="center" wrapText="1"/>
    </xf>
    <xf numFmtId="9" fontId="0" fillId="37" borderId="12" xfId="0" applyNumberFormat="1" applyFill="1" applyBorder="1" applyAlignment="1">
      <alignment horizontal="center" vertical="center" wrapText="1"/>
    </xf>
    <xf numFmtId="0" fontId="0" fillId="36" borderId="19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0" fontId="0" fillId="36" borderId="33" xfId="0" applyFill="1" applyBorder="1" applyAlignment="1">
      <alignment horizontal="center" vertical="center"/>
    </xf>
    <xf numFmtId="0" fontId="0" fillId="35" borderId="33" xfId="0" applyFill="1" applyBorder="1" applyAlignment="1">
      <alignment horizontal="center" vertical="center" wrapText="1"/>
    </xf>
    <xf numFmtId="0" fontId="0" fillId="35" borderId="35" xfId="0" applyFill="1" applyBorder="1" applyAlignment="1">
      <alignment horizontal="center" vertical="center" wrapText="1"/>
    </xf>
    <xf numFmtId="0" fontId="0" fillId="34" borderId="46" xfId="15" applyFont="1" applyFill="1" applyBorder="1" applyAlignment="1">
      <alignment horizontal="center" vertical="center" wrapText="1"/>
    </xf>
    <xf numFmtId="0" fontId="0" fillId="34" borderId="25" xfId="15" applyFont="1" applyFill="1" applyBorder="1" applyAlignment="1">
      <alignment horizontal="center" vertical="center" wrapText="1"/>
    </xf>
    <xf numFmtId="164" fontId="0" fillId="34" borderId="47" xfId="0" applyNumberFormat="1" applyFill="1" applyBorder="1" applyAlignment="1">
      <alignment horizontal="center" vertical="center" wrapText="1"/>
    </xf>
    <xf numFmtId="164" fontId="0" fillId="34" borderId="17" xfId="0" applyNumberFormat="1" applyFill="1" applyBorder="1" applyAlignment="1">
      <alignment horizontal="center" vertical="center" wrapText="1"/>
    </xf>
    <xf numFmtId="2" fontId="0" fillId="34" borderId="48" xfId="0" applyNumberFormat="1" applyFill="1" applyBorder="1" applyAlignment="1">
      <alignment horizontal="center" vertical="center" wrapText="1"/>
    </xf>
    <xf numFmtId="2" fontId="0" fillId="34" borderId="20" xfId="0" applyNumberFormat="1" applyFill="1" applyBorder="1" applyAlignment="1">
      <alignment horizontal="center" vertical="center" wrapText="1"/>
    </xf>
    <xf numFmtId="0" fontId="0" fillId="34" borderId="46" xfId="0" applyFill="1" applyBorder="1" applyAlignment="1">
      <alignment horizontal="center" vertical="center" wrapText="1"/>
    </xf>
    <xf numFmtId="0" fontId="0" fillId="34" borderId="25" xfId="0" applyFill="1" applyBorder="1" applyAlignment="1">
      <alignment horizontal="center" vertical="center" wrapText="1"/>
    </xf>
    <xf numFmtId="0" fontId="0" fillId="36" borderId="29" xfId="0" applyFill="1" applyBorder="1" applyAlignment="1">
      <alignment horizontal="center" vertical="center"/>
    </xf>
    <xf numFmtId="0" fontId="0" fillId="36" borderId="43" xfId="0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34" borderId="15" xfId="15" applyFont="1" applyFill="1" applyBorder="1" applyAlignment="1">
      <alignment horizontal="center" vertical="center" wrapText="1"/>
    </xf>
    <xf numFmtId="0" fontId="0" fillId="34" borderId="34" xfId="15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36" borderId="15" xfId="0" applyFill="1" applyBorder="1" applyAlignment="1">
      <alignment horizontal="center" vertical="center"/>
    </xf>
    <xf numFmtId="0" fontId="0" fillId="36" borderId="18" xfId="0" applyFill="1" applyBorder="1" applyAlignment="1">
      <alignment horizontal="center" vertical="center"/>
    </xf>
    <xf numFmtId="9" fontId="0" fillId="33" borderId="10" xfId="0" applyNumberFormat="1" applyFill="1" applyBorder="1" applyAlignment="1">
      <alignment horizontal="center" vertical="center" wrapText="1"/>
    </xf>
    <xf numFmtId="9" fontId="0" fillId="36" borderId="10" xfId="0" applyNumberFormat="1" applyFill="1" applyBorder="1" applyAlignment="1">
      <alignment horizontal="center" vertical="center" wrapText="1"/>
    </xf>
    <xf numFmtId="9" fontId="0" fillId="37" borderId="10" xfId="0" applyNumberFormat="1" applyFill="1" applyBorder="1" applyAlignment="1">
      <alignment horizontal="center" vertical="center" wrapText="1"/>
    </xf>
    <xf numFmtId="2" fontId="0" fillId="34" borderId="49" xfId="0" applyNumberFormat="1" applyFill="1" applyBorder="1" applyAlignment="1">
      <alignment horizontal="center" vertical="center" wrapText="1"/>
    </xf>
    <xf numFmtId="2" fontId="0" fillId="34" borderId="24" xfId="0" applyNumberForma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20" fillId="36" borderId="26" xfId="0" applyFont="1" applyFill="1" applyBorder="1" applyAlignment="1">
      <alignment horizontal="center" vertical="center"/>
    </xf>
    <xf numFmtId="0" fontId="20" fillId="36" borderId="27" xfId="0" applyFont="1" applyFill="1" applyBorder="1" applyAlignment="1">
      <alignment horizontal="center" vertical="center"/>
    </xf>
    <xf numFmtId="0" fontId="20" fillId="36" borderId="28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" fontId="21" fillId="0" borderId="50" xfId="0" applyNumberFormat="1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BD9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im Sivak" id="{9620FD9A-5ECD-4D4A-9354-4E62EB5CC9B0}" userId="S::tim@westernwater.ca::180b8566-6551-423e-97b7-7334fbfceed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3-12-20T17:01:29.10" personId="{9620FD9A-5ECD-4D4A-9354-4E62EB5CC9B0}" id="{68F5F516-632B-4B53-86B5-B3F6CEEC1217}">
    <text>Active = more detailed assessment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9F7-70A2-488D-8368-AEEE459F3360}">
  <sheetPr filterMode="1">
    <tabColor theme="9" tint="0.79998168889431442"/>
  </sheetPr>
  <dimension ref="A1:AY16094"/>
  <sheetViews>
    <sheetView tabSelected="1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P826" sqref="P826"/>
    </sheetView>
  </sheetViews>
  <sheetFormatPr defaultRowHeight="14.4" x14ac:dyDescent="0.3"/>
  <cols>
    <col min="1" max="1" width="8.88671875" style="6"/>
    <col min="2" max="2" width="31.33203125" style="6" customWidth="1"/>
    <col min="3" max="3" width="13.5546875" hidden="1" customWidth="1"/>
    <col min="4" max="4" width="10.5546875" style="2" customWidth="1"/>
    <col min="5" max="5" width="15.6640625" style="2" customWidth="1"/>
    <col min="6" max="6" width="13.33203125" style="2" customWidth="1"/>
    <col min="7" max="7" width="13.33203125" style="59" customWidth="1"/>
    <col min="8" max="8" width="13.33203125" style="57" customWidth="1"/>
    <col min="9" max="9" width="26.109375" style="61" customWidth="1"/>
    <col min="10" max="10" width="13.33203125" style="59" customWidth="1"/>
    <col min="11" max="11" width="13.33203125" style="57" customWidth="1"/>
    <col min="12" max="12" width="23.109375" style="59" customWidth="1"/>
    <col min="13" max="13" width="13.33203125" style="59" customWidth="1"/>
    <col min="14" max="14" width="13" style="57" customWidth="1"/>
    <col min="15" max="15" width="23.109375" style="59" customWidth="1"/>
    <col min="16" max="16" width="86.109375" style="85" customWidth="1"/>
    <col min="17" max="17" width="4.44140625" style="2" customWidth="1"/>
    <col min="18" max="18" width="16.6640625" customWidth="1"/>
    <col min="19" max="19" width="18.6640625" style="6" customWidth="1"/>
    <col min="20" max="20" width="46.6640625" style="2" customWidth="1"/>
    <col min="21" max="21" width="11.6640625" style="8" customWidth="1"/>
    <col min="22" max="22" width="11.109375" style="57" customWidth="1"/>
    <col min="23" max="23" width="4" style="2" customWidth="1"/>
    <col min="24" max="24" width="16.6640625" customWidth="1"/>
    <col min="25" max="25" width="14.6640625" style="6" customWidth="1"/>
    <col min="26" max="26" width="39.6640625" style="2" customWidth="1"/>
    <col min="27" max="27" width="8.88671875" style="4"/>
    <col min="28" max="28" width="8.33203125" style="57" customWidth="1"/>
    <col min="29" max="30" width="15.88671875" style="6" customWidth="1"/>
    <col min="31" max="31" width="3.44140625" style="6" customWidth="1"/>
    <col min="32" max="32" width="16.6640625" customWidth="1"/>
    <col min="33" max="33" width="13" style="6" customWidth="1"/>
    <col min="34" max="34" width="34.33203125" style="2" customWidth="1"/>
    <col min="35" max="35" width="8.88671875" style="4"/>
    <col min="36" max="36" width="8.88671875" style="57"/>
    <col min="37" max="39" width="15.88671875" style="6" customWidth="1"/>
    <col min="41" max="41" width="19.6640625" style="2" customWidth="1"/>
    <col min="42" max="42" width="23.6640625" style="6" customWidth="1"/>
    <col min="43" max="43" width="11" style="2" bestFit="1" customWidth="1"/>
    <col min="44" max="44" width="25.5546875" style="2" customWidth="1"/>
    <col min="45" max="45" width="15" style="4" customWidth="1"/>
    <col min="46" max="46" width="8.88671875" style="2"/>
    <col min="47" max="47" width="22.6640625" style="2" customWidth="1"/>
    <col min="48" max="48" width="14.109375" style="57" customWidth="1"/>
    <col min="49" max="49" width="8.88671875" style="2"/>
    <col min="50" max="50" width="18.109375" style="2" customWidth="1"/>
    <col min="51" max="51" width="15" style="4" customWidth="1"/>
  </cols>
  <sheetData>
    <row r="1" spans="1:51" ht="21" customHeight="1" thickBot="1" x14ac:dyDescent="0.35">
      <c r="A1" s="149" t="s">
        <v>16221</v>
      </c>
      <c r="B1" s="150"/>
      <c r="C1" s="150"/>
      <c r="D1" s="150"/>
      <c r="E1" s="151"/>
      <c r="F1" s="108" t="s">
        <v>16225</v>
      </c>
      <c r="G1" s="109"/>
      <c r="H1" s="109"/>
      <c r="I1" s="109"/>
      <c r="J1" s="109"/>
      <c r="K1" s="109"/>
      <c r="L1" s="109"/>
      <c r="M1" s="109"/>
      <c r="N1" s="109"/>
      <c r="O1" s="110"/>
      <c r="P1" s="160" t="s">
        <v>16223</v>
      </c>
      <c r="R1" s="144" t="s">
        <v>16236</v>
      </c>
      <c r="S1" s="145"/>
      <c r="T1" s="145"/>
      <c r="U1" s="145"/>
      <c r="V1" s="146"/>
      <c r="W1" s="6"/>
      <c r="X1" s="144" t="s">
        <v>16235</v>
      </c>
      <c r="Y1" s="145"/>
      <c r="Z1" s="145"/>
      <c r="AA1" s="145"/>
      <c r="AB1" s="145"/>
      <c r="AC1" s="145"/>
      <c r="AD1" s="146"/>
      <c r="AF1" s="144" t="s">
        <v>16234</v>
      </c>
      <c r="AG1" s="145"/>
      <c r="AH1" s="145"/>
      <c r="AI1" s="145"/>
      <c r="AJ1" s="145"/>
      <c r="AK1" s="145"/>
      <c r="AL1" s="145"/>
      <c r="AM1" s="146"/>
      <c r="AO1" s="162" t="s">
        <v>8571</v>
      </c>
      <c r="AP1" s="163"/>
      <c r="AQ1" s="163"/>
      <c r="AR1" s="163"/>
      <c r="AS1" s="163"/>
      <c r="AT1" s="163"/>
      <c r="AU1" s="163"/>
      <c r="AV1" s="163"/>
      <c r="AW1" s="163"/>
      <c r="AX1" s="163"/>
      <c r="AY1" s="164"/>
    </row>
    <row r="2" spans="1:51" ht="75.75" customHeight="1" x14ac:dyDescent="0.3">
      <c r="A2" s="117" t="s">
        <v>4</v>
      </c>
      <c r="B2" s="119" t="s">
        <v>8570</v>
      </c>
      <c r="C2" s="121" t="s">
        <v>23</v>
      </c>
      <c r="D2" s="123" t="s">
        <v>21</v>
      </c>
      <c r="E2" s="118" t="s">
        <v>16219</v>
      </c>
      <c r="F2" s="119" t="s">
        <v>16232</v>
      </c>
      <c r="G2" s="155" t="s">
        <v>16229</v>
      </c>
      <c r="H2" s="98" t="s">
        <v>16237</v>
      </c>
      <c r="I2" s="100" t="s">
        <v>16226</v>
      </c>
      <c r="J2" s="156" t="s">
        <v>16230</v>
      </c>
      <c r="K2" s="102" t="s">
        <v>16238</v>
      </c>
      <c r="L2" s="104" t="s">
        <v>16227</v>
      </c>
      <c r="M2" s="157" t="s">
        <v>16231</v>
      </c>
      <c r="N2" s="106" t="s">
        <v>16239</v>
      </c>
      <c r="O2" s="127" t="s">
        <v>16228</v>
      </c>
      <c r="P2" s="160"/>
      <c r="Q2" s="12"/>
      <c r="R2" s="125" t="s">
        <v>110</v>
      </c>
      <c r="S2" s="134" t="s">
        <v>11</v>
      </c>
      <c r="T2" s="115" t="s">
        <v>16233</v>
      </c>
      <c r="U2" s="136" t="s">
        <v>6</v>
      </c>
      <c r="V2" s="138" t="s">
        <v>7</v>
      </c>
      <c r="W2" s="6"/>
      <c r="X2" s="147" t="s">
        <v>108</v>
      </c>
      <c r="Y2" s="140" t="s">
        <v>11</v>
      </c>
      <c r="Z2" s="115" t="s">
        <v>16233</v>
      </c>
      <c r="AA2" s="136" t="s">
        <v>6</v>
      </c>
      <c r="AB2" s="158" t="s">
        <v>7</v>
      </c>
      <c r="AC2" s="113" t="s">
        <v>1361</v>
      </c>
      <c r="AD2" s="132" t="s">
        <v>1362</v>
      </c>
      <c r="AE2" s="12"/>
      <c r="AF2" s="111" t="s">
        <v>109</v>
      </c>
      <c r="AG2" s="140" t="s">
        <v>11</v>
      </c>
      <c r="AH2" s="115" t="s">
        <v>16233</v>
      </c>
      <c r="AI2" s="136" t="s">
        <v>6</v>
      </c>
      <c r="AJ2" s="158" t="s">
        <v>7</v>
      </c>
      <c r="AK2" s="113" t="s">
        <v>1361</v>
      </c>
      <c r="AL2" s="113" t="s">
        <v>1359</v>
      </c>
      <c r="AM2" s="132" t="s">
        <v>1360</v>
      </c>
      <c r="AO2" s="142" t="s">
        <v>106</v>
      </c>
      <c r="AP2" s="143"/>
      <c r="AQ2" s="153" t="s">
        <v>2</v>
      </c>
      <c r="AR2" s="130"/>
      <c r="AS2" s="154"/>
      <c r="AT2" s="153" t="s">
        <v>3</v>
      </c>
      <c r="AU2" s="130"/>
      <c r="AV2" s="131"/>
      <c r="AW2" s="129" t="s">
        <v>107</v>
      </c>
      <c r="AX2" s="130"/>
      <c r="AY2" s="131"/>
    </row>
    <row r="3" spans="1:51" ht="31.5" customHeight="1" thickBot="1" x14ac:dyDescent="0.35">
      <c r="A3" s="118"/>
      <c r="B3" s="120"/>
      <c r="C3" s="122"/>
      <c r="D3" s="124"/>
      <c r="E3" s="152"/>
      <c r="F3" s="119"/>
      <c r="G3" s="155"/>
      <c r="H3" s="99"/>
      <c r="I3" s="101"/>
      <c r="J3" s="156"/>
      <c r="K3" s="103"/>
      <c r="L3" s="105"/>
      <c r="M3" s="157"/>
      <c r="N3" s="107"/>
      <c r="O3" s="128"/>
      <c r="P3" s="161"/>
      <c r="Q3" s="12"/>
      <c r="R3" s="126"/>
      <c r="S3" s="135"/>
      <c r="T3" s="116"/>
      <c r="U3" s="137"/>
      <c r="V3" s="139"/>
      <c r="W3" s="26"/>
      <c r="X3" s="148"/>
      <c r="Y3" s="141"/>
      <c r="Z3" s="116"/>
      <c r="AA3" s="137"/>
      <c r="AB3" s="159"/>
      <c r="AC3" s="114"/>
      <c r="AD3" s="133"/>
      <c r="AE3" s="12"/>
      <c r="AF3" s="112"/>
      <c r="AG3" s="141"/>
      <c r="AH3" s="116"/>
      <c r="AI3" s="137"/>
      <c r="AJ3" s="159"/>
      <c r="AK3" s="114"/>
      <c r="AL3" s="114"/>
      <c r="AM3" s="133"/>
      <c r="AO3" s="41" t="s">
        <v>106</v>
      </c>
      <c r="AP3" s="45" t="s">
        <v>1363</v>
      </c>
      <c r="AQ3" s="41" t="s">
        <v>1</v>
      </c>
      <c r="AR3" s="42" t="s">
        <v>15</v>
      </c>
      <c r="AS3" s="48" t="s">
        <v>1364</v>
      </c>
      <c r="AT3" s="41" t="s">
        <v>1</v>
      </c>
      <c r="AU3" s="42" t="s">
        <v>15</v>
      </c>
      <c r="AV3" s="68" t="s">
        <v>1364</v>
      </c>
      <c r="AW3" s="44" t="s">
        <v>1</v>
      </c>
      <c r="AX3" s="42" t="s">
        <v>15</v>
      </c>
      <c r="AY3" s="43" t="s">
        <v>1364</v>
      </c>
    </row>
    <row r="4" spans="1:51" ht="15.6" customHeight="1" x14ac:dyDescent="0.3">
      <c r="A4" s="37">
        <v>145</v>
      </c>
      <c r="B4" s="17" t="str">
        <f>VLOOKUP(A4,'List of Wells for HC assessment'!$A$2:$J$860,10,FALSE)</f>
        <v>Chilliwack River Valley</v>
      </c>
      <c r="C4" s="17" t="str">
        <f>IF(ISNUMBER(VLOOKUP(A4,'List of Wells for HC assessment'!$A$2:$J$860,1,FALSE)),"TRUE","FALSE")</f>
        <v>TRUE</v>
      </c>
      <c r="D4" s="17">
        <f>VLOOKUP(A4,'List of Wells for HC assessment'!$A$2:$J$860,9,FALSE)</f>
        <v>9</v>
      </c>
      <c r="E4" s="17" t="str">
        <f t="shared" ref="E4:E67" si="0">IF(COUNTIF(T4,"*EDGE*"),"Boundary",IF(R4="N/A","Not Determined","Stream"))</f>
        <v>Stream</v>
      </c>
      <c r="F4" s="17">
        <f t="shared" ref="F4:F67" si="1">IF(AF4="Yes",3,IF(X4="Yes",2,1))</f>
        <v>1</v>
      </c>
      <c r="G4" s="87">
        <f t="shared" ref="G4:G67" si="2">IF(F4=1,1,IF(F4=2,AC4,IF(F4=3,AK4,"-")))</f>
        <v>1</v>
      </c>
      <c r="H4" s="88">
        <f t="shared" ref="H4:H35" si="3">V4</f>
        <v>0.18190702185323257</v>
      </c>
      <c r="I4" s="89" t="str">
        <f t="shared" ref="I4:I67" si="4">T4</f>
        <v>Unnamed</v>
      </c>
      <c r="J4" s="90" t="str">
        <f t="shared" ref="J4:J67" si="5">IF(F4=1,"-",IF(F4=2,AD4,IF(F4=3,AL4,"-")))</f>
        <v>-</v>
      </c>
      <c r="K4" s="91" t="str">
        <f t="shared" ref="K4:K67" si="6">AB4</f>
        <v/>
      </c>
      <c r="L4" s="95" t="str">
        <f t="shared" ref="L4:L67" si="7">Z4</f>
        <v xml:space="preserve"> </v>
      </c>
      <c r="M4" s="92" t="str">
        <f t="shared" ref="M4:M67" si="8">IF(F4=1,"-",IF(F4=2,"-",IF(F4=3,AM4,"-")))</f>
        <v>-</v>
      </c>
      <c r="N4" s="93" t="str">
        <f t="shared" ref="N4:N67" si="9">AJ4</f>
        <v/>
      </c>
      <c r="O4" s="96" t="str">
        <f t="shared" ref="O4:O67" si="10">AH4</f>
        <v xml:space="preserve"> </v>
      </c>
      <c r="P4" s="94" t="str">
        <f>IF(ISNUMBER(VLOOKUP(A4,'Wells not assessed'!$A$5:$D$37,1,FALSE)),VLOOKUP(A4,'Wells not assessed'!$A$5:$D$37,4,FALSE),"")</f>
        <v/>
      </c>
      <c r="R4" s="35" t="str">
        <f t="shared" ref="R4:R67" si="11">IF(ISNUMBER(VLOOKUP(A4,$AQ$4:$AQ$49974,1,FALSE)),"Yes","N/A")</f>
        <v>Yes</v>
      </c>
      <c r="S4" s="15" t="str">
        <f t="shared" ref="S4:S67" si="12">IF(C4="TRUE",VLOOKUP(A4,$AQ$4:$AS$49974,2,FALSE)," ")</f>
        <v>CV-987</v>
      </c>
      <c r="T4" s="18" t="str">
        <f>VLOOKUP(S4,'PoHC and SDF summary'!$AO$4:$AP$49974,2,FALSE)</f>
        <v>Unnamed</v>
      </c>
      <c r="U4" s="19">
        <f t="shared" ref="U4:U67" si="13">IF(C4="TRUE",VLOOKUP(A4,$AQ$4:$AS$49974,3,FALSE)," ")</f>
        <v>233.606734825796</v>
      </c>
      <c r="V4" s="56">
        <f>IF(C4="TRUE",(U4^2)*(VLOOKUP(D4,'Aquifer and SDF Parameters'!$A$6:$C$100,2,FALSE)/VLOOKUP(D4,'Aquifer and SDF Parameters'!$A$6:$C$100,3,FALSE)),"")</f>
        <v>0.18190702185323257</v>
      </c>
      <c r="W4" s="4"/>
      <c r="X4" s="29" t="str">
        <f t="shared" ref="X4:X67" si="14">IF(ISNUMBER(VLOOKUP(A4,$AT$4:$AT$49974,1,FALSE)),"Yes","No")</f>
        <v>No</v>
      </c>
      <c r="Y4" s="15" t="str">
        <f t="shared" ref="Y4:Y67" si="15">IF(X4="Yes",VLOOKUP(A4,$AT$4:$AV$49974,2,FALSE),"")</f>
        <v/>
      </c>
      <c r="Z4" s="18" t="str">
        <f>IF(X4="Yes",VLOOKUP(Y4,'PoHC and SDF summary'!$AO$4:$AP$49974,2,FALSE)," ")</f>
        <v xml:space="preserve"> </v>
      </c>
      <c r="AA4" s="19" t="str">
        <f t="shared" ref="AA4:AA67" si="16">IF(X4="Yes",VLOOKUP(A4,$AT$4:$AV$49974,3,FALSE)," ")</f>
        <v xml:space="preserve"> </v>
      </c>
      <c r="AB4" s="58" t="str">
        <f>IF(X4="Yes",(AA4^2)*(VLOOKUP(D4,'Aquifer and SDF Parameters'!$A$6:$C$100,2,FALSE)/VLOOKUP(D4,'Aquifer and SDF Parameters'!$A$6:$C$100,3,FALSE)),"")</f>
        <v/>
      </c>
      <c r="AC4" s="20" t="str">
        <f>IF(X4="Yes",(1/(U4)^('Aquifer and SDF Parameters'!$B$2)/((1/U4^'Aquifer and SDF Parameters'!$B$2)+(1/AA4^'Aquifer and SDF Parameters'!$B$2))),"")</f>
        <v/>
      </c>
      <c r="AD4" s="21" t="str">
        <f>IF(X4="Yes",(1/(AA4)^('Aquifer and SDF Parameters'!$B$2)/((1/U4^'Aquifer and SDF Parameters'!$B$2)+(1/AA4^'Aquifer and SDF Parameters'!$B$2))),"")</f>
        <v/>
      </c>
      <c r="AE4" s="14"/>
      <c r="AF4" s="32" t="str">
        <f t="shared" ref="AF4:AF67" si="17">IF(ISNUMBER(VLOOKUP(A4,$AW$4:$AY$49974,1,FALSE)),"Yes","No")</f>
        <v>No</v>
      </c>
      <c r="AG4" s="15" t="str">
        <f t="shared" ref="AG4:AG67" si="18">IF(AF4="Yes",VLOOKUP(A4,$AW$4:$AY$49974,2,FALSE),"")</f>
        <v/>
      </c>
      <c r="AH4" s="18" t="str">
        <f t="shared" ref="AH4:AH67" si="19">IF(AF4="Yes",VLOOKUP(AG4,$AO$4:$AP$49974,2,FALSE)," ")</f>
        <v xml:space="preserve"> </v>
      </c>
      <c r="AI4" s="19" t="str">
        <f t="shared" ref="AI4:AI67" si="20">IF(AF4="Yes",VLOOKUP(A4,$AW$4:$AY$49974,3,FALSE)," ")</f>
        <v xml:space="preserve"> </v>
      </c>
      <c r="AJ4" s="58" t="str">
        <f>IF(AF4="Yes",(AI4^2)*(VLOOKUP(D4,'Aquifer and SDF Parameters'!$A$6:$C$100,2,FALSE)/VLOOKUP(D4,'Aquifer and SDF Parameters'!$A$6:$C$100,3,FALSE)),"")</f>
        <v/>
      </c>
      <c r="AK4" s="20" t="str">
        <f>IF(AF4="Yes",(1/(U4)^('Aquifer and SDF Parameters'!$B$2)/((1/U4^'Aquifer and SDF Parameters'!$B$2)+(1/AI4^'Aquifer and SDF Parameters'!$B$2)+(1/AA4^'Aquifer and SDF Parameters'!$B$2))),"")</f>
        <v/>
      </c>
      <c r="AL4" s="20" t="str">
        <f>IF(AF4="Yes",(1/(AA4)^('Aquifer and SDF Parameters'!$B$2)/((1/U4^'Aquifer and SDF Parameters'!$B$2)+(1/AI4^'Aquifer and SDF Parameters'!$B$2)+(1/AA4^'Aquifer and SDF Parameters'!$B$2))),"")</f>
        <v/>
      </c>
      <c r="AM4" s="21" t="str">
        <f>IF(AF4="Yes",(1/(AI4)^('Aquifer and SDF Parameters'!$B$2)/((1/U4^'Aquifer and SDF Parameters'!$B$2)+(1/AI4^'Aquifer and SDF Parameters'!$B$2)+(1/AA4^'Aquifer and SDF Parameters'!$B$2))),"")</f>
        <v/>
      </c>
      <c r="AO4" s="29" t="s">
        <v>12965</v>
      </c>
      <c r="AP4" s="46" t="s">
        <v>8769</v>
      </c>
      <c r="AQ4" s="29">
        <v>145</v>
      </c>
      <c r="AR4" s="5" t="s">
        <v>1109</v>
      </c>
      <c r="AS4" s="16">
        <v>233.606734825796</v>
      </c>
      <c r="AT4" s="29">
        <v>1119</v>
      </c>
      <c r="AU4" s="5" t="s">
        <v>498</v>
      </c>
      <c r="AV4" s="56">
        <v>1411.2086379806599</v>
      </c>
      <c r="AW4" s="49">
        <v>1119</v>
      </c>
      <c r="AX4" s="39" t="s">
        <v>884</v>
      </c>
      <c r="AY4" s="40">
        <v>1662.5934919134299</v>
      </c>
    </row>
    <row r="5" spans="1:51" ht="15.6" customHeight="1" x14ac:dyDescent="0.3">
      <c r="A5" s="37">
        <v>1119</v>
      </c>
      <c r="B5" s="17" t="str">
        <f>VLOOKUP(A5,'List of Wells for HC assessment'!$A$2:$J$860,10,FALSE)</f>
        <v>Chilliwack River Valley</v>
      </c>
      <c r="C5" s="17" t="str">
        <f>IF(ISNUMBER(VLOOKUP(A5,'List of Wells for HC assessment'!$A$2:$J$860,1,FALSE)),"TRUE","FALSE")</f>
        <v>TRUE</v>
      </c>
      <c r="D5" s="17">
        <f>VLOOKUP(A5,'List of Wells for HC assessment'!$A$2:$J$860,9,FALSE)</f>
        <v>9</v>
      </c>
      <c r="E5" s="17" t="str">
        <f t="shared" si="0"/>
        <v>Stream</v>
      </c>
      <c r="F5" s="17">
        <f t="shared" si="1"/>
        <v>3</v>
      </c>
      <c r="G5" s="87">
        <f t="shared" si="2"/>
        <v>0.50046190210193819</v>
      </c>
      <c r="H5" s="88">
        <f t="shared" si="3"/>
        <v>3.851359266053088</v>
      </c>
      <c r="I5" s="89" t="str">
        <f t="shared" si="4"/>
        <v>Cultus Lake</v>
      </c>
      <c r="J5" s="90">
        <f t="shared" si="5"/>
        <v>0.29035135524254185</v>
      </c>
      <c r="K5" s="91">
        <f t="shared" si="6"/>
        <v>6.6383660663707635</v>
      </c>
      <c r="L5" s="95" t="str">
        <f t="shared" si="7"/>
        <v>Sweltzer River</v>
      </c>
      <c r="M5" s="92">
        <f t="shared" si="8"/>
        <v>0.20918674265551987</v>
      </c>
      <c r="N5" s="93">
        <f t="shared" si="9"/>
        <v>9.2140570645096425</v>
      </c>
      <c r="O5" s="96" t="str">
        <f t="shared" si="10"/>
        <v>Unnamed</v>
      </c>
      <c r="P5" s="94" t="str">
        <f>IF(ISNUMBER(VLOOKUP(A5,'Wells not assessed'!$A$5:$D$37,1,FALSE)),VLOOKUP(A5,'Wells not assessed'!$A$5:$D$37,4,FALSE),"")</f>
        <v/>
      </c>
      <c r="R5" s="35" t="str">
        <f t="shared" si="11"/>
        <v>Yes</v>
      </c>
      <c r="S5" s="15" t="str">
        <f t="shared" si="12"/>
        <v>CV-118</v>
      </c>
      <c r="T5" s="18" t="str">
        <f>VLOOKUP(S5,'PoHC and SDF summary'!$AO$4:$AP$49974,2,FALSE)</f>
        <v>Cultus Lake</v>
      </c>
      <c r="U5" s="19">
        <f t="shared" si="13"/>
        <v>1074.89896260808</v>
      </c>
      <c r="V5" s="56">
        <f>IF(C5="TRUE",(U5^2)*(VLOOKUP(D5,'Aquifer and SDF Parameters'!$A$6:$C$100,2,FALSE)/VLOOKUP(D5,'Aquifer and SDF Parameters'!$A$6:$C$100,3,FALSE)),"")</f>
        <v>3.851359266053088</v>
      </c>
      <c r="W5" s="4"/>
      <c r="X5" s="29" t="str">
        <f t="shared" si="14"/>
        <v>Yes</v>
      </c>
      <c r="Y5" s="15" t="str">
        <f t="shared" si="15"/>
        <v>CV-382</v>
      </c>
      <c r="Z5" s="18" t="str">
        <f>IF(X5="Yes",VLOOKUP(Y5,'PoHC and SDF summary'!$AO$4:$AP$49974,2,FALSE)," ")</f>
        <v>Sweltzer River</v>
      </c>
      <c r="AA5" s="19">
        <f t="shared" si="16"/>
        <v>1411.2086379806599</v>
      </c>
      <c r="AB5" s="58">
        <f>IF(X5="Yes",(AA5^2)*(VLOOKUP(D5,'Aquifer and SDF Parameters'!$A$6:$C$100,2,FALSE)/VLOOKUP(D5,'Aquifer and SDF Parameters'!$A$6:$C$100,3,FALSE)),"")</f>
        <v>6.6383660663707635</v>
      </c>
      <c r="AC5" s="20">
        <f>IF(X5="Yes",(1/(U5)^('Aquifer and SDF Parameters'!$B$2)/((1/U5^'Aquifer and SDF Parameters'!$B$2)+(1/AA5^'Aquifer and SDF Parameters'!$B$2))),"")</f>
        <v>0.63284460326635095</v>
      </c>
      <c r="AD5" s="21">
        <f>IF(X5="Yes",(1/(AA5)^('Aquifer and SDF Parameters'!$B$2)/((1/U5^'Aquifer and SDF Parameters'!$B$2)+(1/AA5^'Aquifer and SDF Parameters'!$B$2))),"")</f>
        <v>0.36715539673364905</v>
      </c>
      <c r="AE5" s="14"/>
      <c r="AF5" s="32" t="str">
        <f t="shared" si="17"/>
        <v>Yes</v>
      </c>
      <c r="AG5" s="15" t="str">
        <f t="shared" si="18"/>
        <v>CV-765</v>
      </c>
      <c r="AH5" s="18" t="str">
        <f t="shared" si="19"/>
        <v>Unnamed</v>
      </c>
      <c r="AI5" s="19">
        <f t="shared" si="20"/>
        <v>1662.5934919134299</v>
      </c>
      <c r="AJ5" s="58">
        <f>IF(AF5="Yes",(AI5^2)*(VLOOKUP(D5,'Aquifer and SDF Parameters'!$A$6:$C$100,2,FALSE)/VLOOKUP(D5,'Aquifer and SDF Parameters'!$A$6:$C$100,3,FALSE)),"")</f>
        <v>9.2140570645096425</v>
      </c>
      <c r="AK5" s="20">
        <f>IF(AF5="Yes",(1/(U5)^('Aquifer and SDF Parameters'!$B$2)/((1/U5^'Aquifer and SDF Parameters'!$B$2)+(1/AI5^'Aquifer and SDF Parameters'!$B$2)+(1/AA5^'Aquifer and SDF Parameters'!$B$2))),"")</f>
        <v>0.50046190210193819</v>
      </c>
      <c r="AL5" s="20">
        <f>IF(AF5="Yes",(1/(AA5)^('Aquifer and SDF Parameters'!$B$2)/((1/U5^'Aquifer and SDF Parameters'!$B$2)+(1/AI5^'Aquifer and SDF Parameters'!$B$2)+(1/AA5^'Aquifer and SDF Parameters'!$B$2))),"")</f>
        <v>0.29035135524254185</v>
      </c>
      <c r="AM5" s="21">
        <f>IF(AF5="Yes",(1/(AI5)^('Aquifer and SDF Parameters'!$B$2)/((1/U5^'Aquifer and SDF Parameters'!$B$2)+(1/AI5^'Aquifer and SDF Parameters'!$B$2)+(1/AA5^'Aquifer and SDF Parameters'!$B$2))),"")</f>
        <v>0.20918674265551987</v>
      </c>
      <c r="AO5" s="30" t="s">
        <v>12962</v>
      </c>
      <c r="AP5" s="47" t="s">
        <v>8769</v>
      </c>
      <c r="AQ5" s="30">
        <v>844</v>
      </c>
      <c r="AR5" s="22" t="s">
        <v>837</v>
      </c>
      <c r="AS5" s="24">
        <v>550.962714982904</v>
      </c>
      <c r="AT5" s="30">
        <v>1133</v>
      </c>
      <c r="AU5" s="22" t="s">
        <v>32</v>
      </c>
      <c r="AV5" s="69">
        <v>744.00824313636303</v>
      </c>
      <c r="AW5" s="50">
        <v>1135</v>
      </c>
      <c r="AX5" s="37" t="s">
        <v>8197</v>
      </c>
      <c r="AY5" s="38">
        <v>3460.8961470631598</v>
      </c>
    </row>
    <row r="6" spans="1:51" ht="15.6" customHeight="1" x14ac:dyDescent="0.3">
      <c r="A6" s="17">
        <v>5455</v>
      </c>
      <c r="B6" s="17" t="str">
        <f>VLOOKUP(A6,'List of Wells for HC assessment'!$A$2:$J$860,10,FALSE)</f>
        <v>Chilliwack River Valley</v>
      </c>
      <c r="C6" s="17" t="str">
        <f>IF(ISNUMBER(VLOOKUP(A6,'List of Wells for HC assessment'!$A$2:$J$860,1,FALSE)),"TRUE","FALSE")</f>
        <v>TRUE</v>
      </c>
      <c r="D6" s="17">
        <f>VLOOKUP(A6,'List of Wells for HC assessment'!$A$2:$J$860,9,FALSE)</f>
        <v>9</v>
      </c>
      <c r="E6" s="17" t="str">
        <f t="shared" si="0"/>
        <v>Stream</v>
      </c>
      <c r="F6" s="17">
        <f t="shared" si="1"/>
        <v>1</v>
      </c>
      <c r="G6" s="87">
        <f t="shared" si="2"/>
        <v>1</v>
      </c>
      <c r="H6" s="88">
        <f t="shared" si="3"/>
        <v>2.1044793072400252E-2</v>
      </c>
      <c r="I6" s="89" t="str">
        <f t="shared" si="4"/>
        <v>Unnamed</v>
      </c>
      <c r="J6" s="90" t="str">
        <f t="shared" si="5"/>
        <v>-</v>
      </c>
      <c r="K6" s="91" t="str">
        <f t="shared" si="6"/>
        <v/>
      </c>
      <c r="L6" s="95" t="str">
        <f t="shared" si="7"/>
        <v xml:space="preserve"> </v>
      </c>
      <c r="M6" s="92" t="str">
        <f t="shared" si="8"/>
        <v>-</v>
      </c>
      <c r="N6" s="93" t="str">
        <f t="shared" si="9"/>
        <v/>
      </c>
      <c r="O6" s="96" t="str">
        <f t="shared" si="10"/>
        <v xml:space="preserve"> </v>
      </c>
      <c r="P6" s="94" t="str">
        <f>IF(ISNUMBER(VLOOKUP(A6,'Wells not assessed'!$A$5:$D$37,1,FALSE)),VLOOKUP(A6,'Wells not assessed'!$A$5:$D$37,4,FALSE),"")</f>
        <v/>
      </c>
      <c r="R6" s="35" t="str">
        <f t="shared" si="11"/>
        <v>Yes</v>
      </c>
      <c r="S6" s="15" t="str">
        <f t="shared" si="12"/>
        <v>CV-829</v>
      </c>
      <c r="T6" s="18" t="str">
        <f>VLOOKUP(S6,'PoHC and SDF summary'!$AO$4:$AP$49974,2,FALSE)</f>
        <v>Unnamed</v>
      </c>
      <c r="U6" s="19">
        <f t="shared" si="13"/>
        <v>79.457145189844795</v>
      </c>
      <c r="V6" s="56">
        <f>IF(C6="TRUE",(U6^2)*(VLOOKUP(D6,'Aquifer and SDF Parameters'!$A$6:$C$100,2,FALSE)/VLOOKUP(D6,'Aquifer and SDF Parameters'!$A$6:$C$100,3,FALSE)),"")</f>
        <v>2.1044793072400252E-2</v>
      </c>
      <c r="W6" s="4"/>
      <c r="X6" s="29" t="str">
        <f t="shared" si="14"/>
        <v>No</v>
      </c>
      <c r="Y6" s="15" t="str">
        <f t="shared" si="15"/>
        <v/>
      </c>
      <c r="Z6" s="18" t="str">
        <f>IF(X6="Yes",VLOOKUP(Y6,'PoHC and SDF summary'!$AO$4:$AP$49974,2,FALSE)," ")</f>
        <v xml:space="preserve"> </v>
      </c>
      <c r="AA6" s="19" t="str">
        <f t="shared" si="16"/>
        <v xml:space="preserve"> </v>
      </c>
      <c r="AB6" s="58" t="str">
        <f>IF(X6="Yes",(AA6^2)*(VLOOKUP(D6,'Aquifer and SDF Parameters'!$A$6:$C$100,2,FALSE)/VLOOKUP(D6,'Aquifer and SDF Parameters'!$A$6:$C$100,3,FALSE)),"")</f>
        <v/>
      </c>
      <c r="AC6" s="20" t="str">
        <f>IF(X6="Yes",(1/(U6)^('Aquifer and SDF Parameters'!$B$2)/((1/U6^'Aquifer and SDF Parameters'!$B$2)+(1/AA6^'Aquifer and SDF Parameters'!$B$2))),"")</f>
        <v/>
      </c>
      <c r="AD6" s="21" t="str">
        <f>IF(X6="Yes",(1/(AA6)^('Aquifer and SDF Parameters'!$B$2)/((1/U6^'Aquifer and SDF Parameters'!$B$2)+(1/AA6^'Aquifer and SDF Parameters'!$B$2))),"")</f>
        <v/>
      </c>
      <c r="AE6" s="14"/>
      <c r="AF6" s="32" t="str">
        <f t="shared" si="17"/>
        <v>No</v>
      </c>
      <c r="AG6" s="15" t="str">
        <f t="shared" si="18"/>
        <v/>
      </c>
      <c r="AH6" s="18" t="str">
        <f t="shared" si="19"/>
        <v xml:space="preserve"> </v>
      </c>
      <c r="AI6" s="19" t="str">
        <f t="shared" si="20"/>
        <v xml:space="preserve"> </v>
      </c>
      <c r="AJ6" s="58" t="str">
        <f>IF(AF6="Yes",(AI6^2)*(VLOOKUP(D6,'Aquifer and SDF Parameters'!$A$6:$C$100,2,FALSE)/VLOOKUP(D6,'Aquifer and SDF Parameters'!$A$6:$C$100,3,FALSE)),"")</f>
        <v/>
      </c>
      <c r="AK6" s="20" t="str">
        <f>IF(AF6="Yes",(1/(U6)^('Aquifer and SDF Parameters'!$B$2)/((1/U6^'Aquifer and SDF Parameters'!$B$2)+(1/AI6^'Aquifer and SDF Parameters'!$B$2)+(1/AA6^'Aquifer and SDF Parameters'!$B$2))),"")</f>
        <v/>
      </c>
      <c r="AL6" s="20" t="str">
        <f>IF(AF6="Yes",(1/(AA6)^('Aquifer and SDF Parameters'!$B$2)/((1/U6^'Aquifer and SDF Parameters'!$B$2)+(1/AI6^'Aquifer and SDF Parameters'!$B$2)+(1/AA6^'Aquifer and SDF Parameters'!$B$2))),"")</f>
        <v/>
      </c>
      <c r="AM6" s="21" t="str">
        <f>IF(AF6="Yes",(1/(AI6)^('Aquifer and SDF Parameters'!$B$2)/((1/U6^'Aquifer and SDF Parameters'!$B$2)+(1/AI6^'Aquifer and SDF Parameters'!$B$2)+(1/AA6^'Aquifer and SDF Parameters'!$B$2))),"")</f>
        <v/>
      </c>
      <c r="AO6" s="30" t="s">
        <v>12951</v>
      </c>
      <c r="AP6" s="47" t="s">
        <v>8769</v>
      </c>
      <c r="AQ6" s="30">
        <v>845</v>
      </c>
      <c r="AR6" s="22" t="s">
        <v>837</v>
      </c>
      <c r="AS6" s="24">
        <v>1065.40225667205</v>
      </c>
      <c r="AT6" s="30">
        <v>1135</v>
      </c>
      <c r="AU6" s="22" t="s">
        <v>3825</v>
      </c>
      <c r="AV6" s="69">
        <v>1598.3213710063001</v>
      </c>
      <c r="AW6" s="50">
        <v>6549</v>
      </c>
      <c r="AX6" s="37" t="s">
        <v>2194</v>
      </c>
      <c r="AY6" s="38">
        <v>481.790442073056</v>
      </c>
    </row>
    <row r="7" spans="1:51" ht="15.6" customHeight="1" x14ac:dyDescent="0.3">
      <c r="A7" s="17">
        <v>5494</v>
      </c>
      <c r="B7" s="17" t="str">
        <f>VLOOKUP(A7,'List of Wells for HC assessment'!$A$2:$J$860,10,FALSE)</f>
        <v>Chilliwack River Valley</v>
      </c>
      <c r="C7" s="17" t="str">
        <f>IF(ISNUMBER(VLOOKUP(A7,'List of Wells for HC assessment'!$A$2:$J$860,1,FALSE)),"TRUE","FALSE")</f>
        <v>TRUE</v>
      </c>
      <c r="D7" s="17">
        <f>VLOOKUP(A7,'List of Wells for HC assessment'!$A$2:$J$860,9,FALSE)</f>
        <v>9</v>
      </c>
      <c r="E7" s="17" t="str">
        <f t="shared" si="0"/>
        <v>Stream</v>
      </c>
      <c r="F7" s="17">
        <f t="shared" si="1"/>
        <v>1</v>
      </c>
      <c r="G7" s="87">
        <f t="shared" si="2"/>
        <v>1</v>
      </c>
      <c r="H7" s="88">
        <f t="shared" si="3"/>
        <v>3.6649039241828212E-2</v>
      </c>
      <c r="I7" s="89" t="str">
        <f t="shared" si="4"/>
        <v>Chilliwack River</v>
      </c>
      <c r="J7" s="90" t="str">
        <f t="shared" si="5"/>
        <v>-</v>
      </c>
      <c r="K7" s="91" t="str">
        <f t="shared" si="6"/>
        <v/>
      </c>
      <c r="L7" s="95" t="str">
        <f t="shared" si="7"/>
        <v xml:space="preserve"> </v>
      </c>
      <c r="M7" s="92" t="str">
        <f t="shared" si="8"/>
        <v>-</v>
      </c>
      <c r="N7" s="93" t="str">
        <f t="shared" si="9"/>
        <v/>
      </c>
      <c r="O7" s="96" t="str">
        <f t="shared" si="10"/>
        <v xml:space="preserve"> </v>
      </c>
      <c r="P7" s="94" t="str">
        <f>IF(ISNUMBER(VLOOKUP(A7,'Wells not assessed'!$A$5:$D$37,1,FALSE)),VLOOKUP(A7,'Wells not assessed'!$A$5:$D$37,4,FALSE),"")</f>
        <v/>
      </c>
      <c r="R7" s="35" t="str">
        <f t="shared" si="11"/>
        <v>Yes</v>
      </c>
      <c r="S7" s="15" t="str">
        <f t="shared" si="12"/>
        <v>CV-1192</v>
      </c>
      <c r="T7" s="18" t="str">
        <f>VLOOKUP(S7,'PoHC and SDF summary'!$AO$4:$AP$49974,2,FALSE)</f>
        <v>Chilliwack River</v>
      </c>
      <c r="U7" s="19">
        <f t="shared" si="13"/>
        <v>104.855671151104</v>
      </c>
      <c r="V7" s="56">
        <f>IF(C7="TRUE",(U7^2)*(VLOOKUP(D7,'Aquifer and SDF Parameters'!$A$6:$C$100,2,FALSE)/VLOOKUP(D7,'Aquifer and SDF Parameters'!$A$6:$C$100,3,FALSE)),"")</f>
        <v>3.6649039241828212E-2</v>
      </c>
      <c r="W7" s="4"/>
      <c r="X7" s="29" t="str">
        <f t="shared" si="14"/>
        <v>No</v>
      </c>
      <c r="Y7" s="15" t="str">
        <f t="shared" si="15"/>
        <v/>
      </c>
      <c r="Z7" s="18" t="str">
        <f>IF(X7="Yes",VLOOKUP(Y7,'PoHC and SDF summary'!$AO$4:$AP$49974,2,FALSE)," ")</f>
        <v xml:space="preserve"> </v>
      </c>
      <c r="AA7" s="19" t="str">
        <f t="shared" si="16"/>
        <v xml:space="preserve"> </v>
      </c>
      <c r="AB7" s="58" t="str">
        <f>IF(X7="Yes",(AA7^2)*(VLOOKUP(D7,'Aquifer and SDF Parameters'!$A$6:$C$100,2,FALSE)/VLOOKUP(D7,'Aquifer and SDF Parameters'!$A$6:$C$100,3,FALSE)),"")</f>
        <v/>
      </c>
      <c r="AC7" s="20" t="str">
        <f>IF(X7="Yes",(1/(U7)^('Aquifer and SDF Parameters'!$B$2)/((1/U7^'Aquifer and SDF Parameters'!$B$2)+(1/AA7^'Aquifer and SDF Parameters'!$B$2))),"")</f>
        <v/>
      </c>
      <c r="AD7" s="21" t="str">
        <f>IF(X7="Yes",(1/(AA7)^('Aquifer and SDF Parameters'!$B$2)/((1/U7^'Aquifer and SDF Parameters'!$B$2)+(1/AA7^'Aquifer and SDF Parameters'!$B$2))),"")</f>
        <v/>
      </c>
      <c r="AE7" s="14"/>
      <c r="AF7" s="32" t="str">
        <f t="shared" si="17"/>
        <v>No</v>
      </c>
      <c r="AG7" s="15" t="str">
        <f t="shared" si="18"/>
        <v/>
      </c>
      <c r="AH7" s="18" t="str">
        <f t="shared" si="19"/>
        <v xml:space="preserve"> </v>
      </c>
      <c r="AI7" s="19" t="str">
        <f t="shared" si="20"/>
        <v xml:space="preserve"> </v>
      </c>
      <c r="AJ7" s="58" t="str">
        <f>IF(AF7="Yes",(AI7^2)*(VLOOKUP(D7,'Aquifer and SDF Parameters'!$A$6:$C$100,2,FALSE)/VLOOKUP(D7,'Aquifer and SDF Parameters'!$A$6:$C$100,3,FALSE)),"")</f>
        <v/>
      </c>
      <c r="AK7" s="20" t="str">
        <f>IF(AF7="Yes",(1/(U7)^('Aquifer and SDF Parameters'!$B$2)/((1/U7^'Aquifer and SDF Parameters'!$B$2)+(1/AI7^'Aquifer and SDF Parameters'!$B$2)+(1/AA7^'Aquifer and SDF Parameters'!$B$2))),"")</f>
        <v/>
      </c>
      <c r="AL7" s="20" t="str">
        <f>IF(AF7="Yes",(1/(AA7)^('Aquifer and SDF Parameters'!$B$2)/((1/U7^'Aquifer and SDF Parameters'!$B$2)+(1/AI7^'Aquifer and SDF Parameters'!$B$2)+(1/AA7^'Aquifer and SDF Parameters'!$B$2))),"")</f>
        <v/>
      </c>
      <c r="AM7" s="21" t="str">
        <f>IF(AF7="Yes",(1/(AI7)^('Aquifer and SDF Parameters'!$B$2)/((1/U7^'Aquifer and SDF Parameters'!$B$2)+(1/AI7^'Aquifer and SDF Parameters'!$B$2)+(1/AA7^'Aquifer and SDF Parameters'!$B$2))),"")</f>
        <v/>
      </c>
      <c r="AO7" s="30" t="s">
        <v>12949</v>
      </c>
      <c r="AP7" s="47" t="s">
        <v>8769</v>
      </c>
      <c r="AQ7" s="30">
        <v>1119</v>
      </c>
      <c r="AR7" s="22" t="s">
        <v>232</v>
      </c>
      <c r="AS7" s="24">
        <v>1074.89896260808</v>
      </c>
      <c r="AT7" s="30">
        <v>1211</v>
      </c>
      <c r="AU7" s="22" t="s">
        <v>8545</v>
      </c>
      <c r="AV7" s="69">
        <v>413.33520008997402</v>
      </c>
      <c r="AW7" s="50">
        <v>6791</v>
      </c>
      <c r="AX7" s="37" t="s">
        <v>4773</v>
      </c>
      <c r="AY7" s="38">
        <v>3678.4988648793901</v>
      </c>
    </row>
    <row r="8" spans="1:51" ht="15.6" customHeight="1" x14ac:dyDescent="0.3">
      <c r="A8" s="17">
        <v>11472</v>
      </c>
      <c r="B8" s="17" t="str">
        <f>VLOOKUP(A8,'List of Wells for HC assessment'!$A$2:$J$860,10,FALSE)</f>
        <v>Chilliwack River Valley</v>
      </c>
      <c r="C8" s="17" t="str">
        <f>IF(ISNUMBER(VLOOKUP(A8,'List of Wells for HC assessment'!$A$2:$J$860,1,FALSE)),"TRUE","FALSE")</f>
        <v>TRUE</v>
      </c>
      <c r="D8" s="17">
        <f>VLOOKUP(A8,'List of Wells for HC assessment'!$A$2:$J$860,9,FALSE)</f>
        <v>9</v>
      </c>
      <c r="E8" s="17" t="str">
        <f t="shared" si="0"/>
        <v>Stream</v>
      </c>
      <c r="F8" s="17">
        <f t="shared" si="1"/>
        <v>1</v>
      </c>
      <c r="G8" s="87">
        <f t="shared" si="2"/>
        <v>1</v>
      </c>
      <c r="H8" s="88">
        <f t="shared" si="3"/>
        <v>0.27288185666305742</v>
      </c>
      <c r="I8" s="89" t="str">
        <f t="shared" si="4"/>
        <v>Unnamed</v>
      </c>
      <c r="J8" s="90" t="str">
        <f t="shared" si="5"/>
        <v>-</v>
      </c>
      <c r="K8" s="91" t="str">
        <f t="shared" si="6"/>
        <v/>
      </c>
      <c r="L8" s="95" t="str">
        <f t="shared" si="7"/>
        <v xml:space="preserve"> </v>
      </c>
      <c r="M8" s="92" t="str">
        <f t="shared" si="8"/>
        <v>-</v>
      </c>
      <c r="N8" s="93" t="str">
        <f t="shared" si="9"/>
        <v/>
      </c>
      <c r="O8" s="96" t="str">
        <f t="shared" si="10"/>
        <v xml:space="preserve"> </v>
      </c>
      <c r="P8" s="94" t="str">
        <f>IF(ISNUMBER(VLOOKUP(A8,'Wells not assessed'!$A$5:$D$37,1,FALSE)),VLOOKUP(A8,'Wells not assessed'!$A$5:$D$37,4,FALSE),"")</f>
        <v/>
      </c>
      <c r="R8" s="35" t="str">
        <f t="shared" si="11"/>
        <v>Yes</v>
      </c>
      <c r="S8" s="15" t="str">
        <f t="shared" si="12"/>
        <v>CV-719</v>
      </c>
      <c r="T8" s="18" t="str">
        <f>VLOOKUP(S8,'PoHC and SDF summary'!$AO$4:$AP$49974,2,FALSE)</f>
        <v>Unnamed</v>
      </c>
      <c r="U8" s="19">
        <f t="shared" si="13"/>
        <v>286.119829789753</v>
      </c>
      <c r="V8" s="56">
        <f>IF(C8="TRUE",(U8^2)*(VLOOKUP(D8,'Aquifer and SDF Parameters'!$A$6:$C$100,2,FALSE)/VLOOKUP(D8,'Aquifer and SDF Parameters'!$A$6:$C$100,3,FALSE)),"")</f>
        <v>0.27288185666305742</v>
      </c>
      <c r="W8" s="4"/>
      <c r="X8" s="29" t="str">
        <f t="shared" si="14"/>
        <v>No</v>
      </c>
      <c r="Y8" s="15" t="str">
        <f t="shared" si="15"/>
        <v/>
      </c>
      <c r="Z8" s="18" t="str">
        <f>IF(X8="Yes",VLOOKUP(Y8,'PoHC and SDF summary'!$AO$4:$AP$49974,2,FALSE)," ")</f>
        <v xml:space="preserve"> </v>
      </c>
      <c r="AA8" s="19" t="str">
        <f t="shared" si="16"/>
        <v xml:space="preserve"> </v>
      </c>
      <c r="AB8" s="58" t="str">
        <f>IF(X8="Yes",(AA8^2)*(VLOOKUP(D8,'Aquifer and SDF Parameters'!$A$6:$C$100,2,FALSE)/VLOOKUP(D8,'Aquifer and SDF Parameters'!$A$6:$C$100,3,FALSE)),"")</f>
        <v/>
      </c>
      <c r="AC8" s="20" t="str">
        <f>IF(X8="Yes",(1/(U8)^('Aquifer and SDF Parameters'!$B$2)/((1/U8^'Aquifer and SDF Parameters'!$B$2)+(1/AA8^'Aquifer and SDF Parameters'!$B$2))),"")</f>
        <v/>
      </c>
      <c r="AD8" s="21" t="str">
        <f>IF(X8="Yes",(1/(AA8)^('Aquifer and SDF Parameters'!$B$2)/((1/U8^'Aquifer and SDF Parameters'!$B$2)+(1/AA8^'Aquifer and SDF Parameters'!$B$2))),"")</f>
        <v/>
      </c>
      <c r="AE8" s="14"/>
      <c r="AF8" s="32" t="str">
        <f t="shared" si="17"/>
        <v>No</v>
      </c>
      <c r="AG8" s="15" t="str">
        <f t="shared" si="18"/>
        <v/>
      </c>
      <c r="AH8" s="18" t="str">
        <f t="shared" si="19"/>
        <v xml:space="preserve"> </v>
      </c>
      <c r="AI8" s="19" t="str">
        <f t="shared" si="20"/>
        <v xml:space="preserve"> </v>
      </c>
      <c r="AJ8" s="58" t="str">
        <f>IF(AF8="Yes",(AI8^2)*(VLOOKUP(D8,'Aquifer and SDF Parameters'!$A$6:$C$100,2,FALSE)/VLOOKUP(D8,'Aquifer and SDF Parameters'!$A$6:$C$100,3,FALSE)),"")</f>
        <v/>
      </c>
      <c r="AK8" s="20" t="str">
        <f>IF(AF8="Yes",(1/(U8)^('Aquifer and SDF Parameters'!$B$2)/((1/U8^'Aquifer and SDF Parameters'!$B$2)+(1/AI8^'Aquifer and SDF Parameters'!$B$2)+(1/AA8^'Aquifer and SDF Parameters'!$B$2))),"")</f>
        <v/>
      </c>
      <c r="AL8" s="20" t="str">
        <f>IF(AF8="Yes",(1/(AA8)^('Aquifer and SDF Parameters'!$B$2)/((1/U8^'Aquifer and SDF Parameters'!$B$2)+(1/AI8^'Aquifer and SDF Parameters'!$B$2)+(1/AA8^'Aquifer and SDF Parameters'!$B$2))),"")</f>
        <v/>
      </c>
      <c r="AM8" s="21" t="str">
        <f>IF(AF8="Yes",(1/(AI8)^('Aquifer and SDF Parameters'!$B$2)/((1/U8^'Aquifer and SDF Parameters'!$B$2)+(1/AI8^'Aquifer and SDF Parameters'!$B$2)+(1/AA8^'Aquifer and SDF Parameters'!$B$2))),"")</f>
        <v/>
      </c>
      <c r="AO8" s="30" t="s">
        <v>12886</v>
      </c>
      <c r="AP8" s="47" t="s">
        <v>8769</v>
      </c>
      <c r="AQ8" s="30">
        <v>1133</v>
      </c>
      <c r="AR8" s="22" t="s">
        <v>24</v>
      </c>
      <c r="AS8" s="24">
        <v>138.71757658271599</v>
      </c>
      <c r="AT8" s="30">
        <v>1214</v>
      </c>
      <c r="AU8" s="22" t="s">
        <v>5969</v>
      </c>
      <c r="AV8" s="69">
        <v>654.62825137249695</v>
      </c>
      <c r="AW8" s="33">
        <v>9932</v>
      </c>
      <c r="AX8" s="22" t="s">
        <v>4773</v>
      </c>
      <c r="AY8" s="27">
        <v>2269.9987167405302</v>
      </c>
    </row>
    <row r="9" spans="1:51" ht="15.6" customHeight="1" x14ac:dyDescent="0.3">
      <c r="A9" s="17">
        <v>11546</v>
      </c>
      <c r="B9" s="17" t="str">
        <f>VLOOKUP(A9,'List of Wells for HC assessment'!$A$2:$J$860,10,FALSE)</f>
        <v>Chilliwack River Valley</v>
      </c>
      <c r="C9" s="17" t="str">
        <f>IF(ISNUMBER(VLOOKUP(A9,'List of Wells for HC assessment'!$A$2:$J$860,1,FALSE)),"TRUE","FALSE")</f>
        <v>TRUE</v>
      </c>
      <c r="D9" s="17">
        <f>VLOOKUP(A9,'List of Wells for HC assessment'!$A$2:$J$860,9,FALSE)</f>
        <v>9</v>
      </c>
      <c r="E9" s="17" t="str">
        <f t="shared" si="0"/>
        <v>Stream</v>
      </c>
      <c r="F9" s="17">
        <f t="shared" si="1"/>
        <v>3</v>
      </c>
      <c r="G9" s="87">
        <f t="shared" si="2"/>
        <v>0.63323956267939763</v>
      </c>
      <c r="H9" s="88">
        <f t="shared" si="3"/>
        <v>2.432636570273019</v>
      </c>
      <c r="I9" s="89" t="str">
        <f t="shared" si="4"/>
        <v>Cultus Lake</v>
      </c>
      <c r="J9" s="90">
        <f t="shared" si="5"/>
        <v>0.23746875323683075</v>
      </c>
      <c r="K9" s="91">
        <f t="shared" si="6"/>
        <v>6.4869238454344904</v>
      </c>
      <c r="L9" s="95" t="str">
        <f t="shared" si="7"/>
        <v>Sweltzer River</v>
      </c>
      <c r="M9" s="92">
        <f t="shared" si="8"/>
        <v>0.12929168408377162</v>
      </c>
      <c r="N9" s="93">
        <f t="shared" si="9"/>
        <v>11.91446865924882</v>
      </c>
      <c r="O9" s="96" t="str">
        <f t="shared" si="10"/>
        <v>Unnamed</v>
      </c>
      <c r="P9" s="94" t="str">
        <f>IF(ISNUMBER(VLOOKUP(A9,'Wells not assessed'!$A$5:$D$37,1,FALSE)),VLOOKUP(A9,'Wells not assessed'!$A$5:$D$37,4,FALSE),"")</f>
        <v/>
      </c>
      <c r="R9" s="35" t="str">
        <f t="shared" si="11"/>
        <v>Yes</v>
      </c>
      <c r="S9" s="15" t="str">
        <f t="shared" si="12"/>
        <v>CV-116</v>
      </c>
      <c r="T9" s="18" t="str">
        <f>VLOOKUP(S9,'PoHC and SDF summary'!$AO$4:$AP$49974,2,FALSE)</f>
        <v>Cultus Lake</v>
      </c>
      <c r="U9" s="19">
        <f t="shared" si="13"/>
        <v>854.278040851985</v>
      </c>
      <c r="V9" s="56">
        <f>IF(C9="TRUE",(U9^2)*(VLOOKUP(D9,'Aquifer and SDF Parameters'!$A$6:$C$100,2,FALSE)/VLOOKUP(D9,'Aquifer and SDF Parameters'!$A$6:$C$100,3,FALSE)),"")</f>
        <v>2.432636570273019</v>
      </c>
      <c r="W9" s="4"/>
      <c r="X9" s="29" t="str">
        <f t="shared" si="14"/>
        <v>Yes</v>
      </c>
      <c r="Y9" s="15" t="str">
        <f t="shared" si="15"/>
        <v>CV-396</v>
      </c>
      <c r="Z9" s="18" t="str">
        <f>IF(X9="Yes",VLOOKUP(Y9,'PoHC and SDF summary'!$AO$4:$AP$49974,2,FALSE)," ")</f>
        <v>Sweltzer River</v>
      </c>
      <c r="AA9" s="19">
        <f t="shared" si="16"/>
        <v>1395.0186929322299</v>
      </c>
      <c r="AB9" s="58">
        <f>IF(X9="Yes",(AA9^2)*(VLOOKUP(D9,'Aquifer and SDF Parameters'!$A$6:$C$100,2,FALSE)/VLOOKUP(D9,'Aquifer and SDF Parameters'!$A$6:$C$100,3,FALSE)),"")</f>
        <v>6.4869238454344904</v>
      </c>
      <c r="AC9" s="20">
        <f>IF(X9="Yes",(1/(U9)^('Aquifer and SDF Parameters'!$B$2)/((1/U9^'Aquifer and SDF Parameters'!$B$2)+(1/AA9^'Aquifer and SDF Parameters'!$B$2))),"")</f>
        <v>0.72726945534343801</v>
      </c>
      <c r="AD9" s="21">
        <f>IF(X9="Yes",(1/(AA9)^('Aquifer and SDF Parameters'!$B$2)/((1/U9^'Aquifer and SDF Parameters'!$B$2)+(1/AA9^'Aquifer and SDF Parameters'!$B$2))),"")</f>
        <v>0.27273054465656194</v>
      </c>
      <c r="AE9" s="14"/>
      <c r="AF9" s="32" t="str">
        <f t="shared" si="17"/>
        <v>Yes</v>
      </c>
      <c r="AG9" s="15" t="str">
        <f t="shared" si="18"/>
        <v>CV-765</v>
      </c>
      <c r="AH9" s="18" t="str">
        <f t="shared" si="19"/>
        <v>Unnamed</v>
      </c>
      <c r="AI9" s="19">
        <f t="shared" si="20"/>
        <v>1890.59265781253</v>
      </c>
      <c r="AJ9" s="58">
        <f>IF(AF9="Yes",(AI9^2)*(VLOOKUP(D9,'Aquifer and SDF Parameters'!$A$6:$C$100,2,FALSE)/VLOOKUP(D9,'Aquifer and SDF Parameters'!$A$6:$C$100,3,FALSE)),"")</f>
        <v>11.91446865924882</v>
      </c>
      <c r="AK9" s="20">
        <f>IF(AF9="Yes",(1/(U9)^('Aquifer and SDF Parameters'!$B$2)/((1/U9^'Aquifer and SDF Parameters'!$B$2)+(1/AI9^'Aquifer and SDF Parameters'!$B$2)+(1/AA9^'Aquifer and SDF Parameters'!$B$2))),"")</f>
        <v>0.63323956267939763</v>
      </c>
      <c r="AL9" s="20">
        <f>IF(AF9="Yes",(1/(AA9)^('Aquifer and SDF Parameters'!$B$2)/((1/U9^'Aquifer and SDF Parameters'!$B$2)+(1/AI9^'Aquifer and SDF Parameters'!$B$2)+(1/AA9^'Aquifer and SDF Parameters'!$B$2))),"")</f>
        <v>0.23746875323683075</v>
      </c>
      <c r="AM9" s="21">
        <f>IF(AF9="Yes",(1/(AI9)^('Aquifer and SDF Parameters'!$B$2)/((1/U9^'Aquifer and SDF Parameters'!$B$2)+(1/AI9^'Aquifer and SDF Parameters'!$B$2)+(1/AA9^'Aquifer and SDF Parameters'!$B$2))),"")</f>
        <v>0.12929168408377162</v>
      </c>
      <c r="AO9" s="30" t="s">
        <v>12884</v>
      </c>
      <c r="AP9" s="47" t="s">
        <v>8769</v>
      </c>
      <c r="AQ9" s="30">
        <v>1135</v>
      </c>
      <c r="AR9" s="22" t="s">
        <v>3036</v>
      </c>
      <c r="AS9" s="24">
        <v>1028.00358976491</v>
      </c>
      <c r="AT9" s="30">
        <v>2470</v>
      </c>
      <c r="AU9" s="22" t="s">
        <v>4150</v>
      </c>
      <c r="AV9" s="69">
        <v>1074.8717142949399</v>
      </c>
      <c r="AW9" s="33">
        <v>9937</v>
      </c>
      <c r="AX9" s="22" t="s">
        <v>2927</v>
      </c>
      <c r="AY9" s="27">
        <v>1101.5813543535301</v>
      </c>
    </row>
    <row r="10" spans="1:51" ht="15.6" customHeight="1" x14ac:dyDescent="0.3">
      <c r="A10" s="17">
        <v>16751</v>
      </c>
      <c r="B10" s="17" t="str">
        <f>VLOOKUP(A10,'List of Wells for HC assessment'!$A$2:$J$860,10,FALSE)</f>
        <v>Chilliwack River Valley</v>
      </c>
      <c r="C10" s="17" t="str">
        <f>IF(ISNUMBER(VLOOKUP(A10,'List of Wells for HC assessment'!$A$2:$J$860,1,FALSE)),"TRUE","FALSE")</f>
        <v>TRUE</v>
      </c>
      <c r="D10" s="17">
        <f>VLOOKUP(A10,'List of Wells for HC assessment'!$A$2:$J$860,9,FALSE)</f>
        <v>9</v>
      </c>
      <c r="E10" s="17" t="str">
        <f t="shared" si="0"/>
        <v>Stream</v>
      </c>
      <c r="F10" s="17">
        <f t="shared" si="1"/>
        <v>1</v>
      </c>
      <c r="G10" s="87">
        <f t="shared" si="2"/>
        <v>1</v>
      </c>
      <c r="H10" s="88">
        <f t="shared" si="3"/>
        <v>1.7928113865411658E-2</v>
      </c>
      <c r="I10" s="89" t="str">
        <f t="shared" si="4"/>
        <v>Cultus Lake</v>
      </c>
      <c r="J10" s="90" t="str">
        <f t="shared" si="5"/>
        <v>-</v>
      </c>
      <c r="K10" s="91" t="str">
        <f t="shared" si="6"/>
        <v/>
      </c>
      <c r="L10" s="95" t="str">
        <f t="shared" si="7"/>
        <v xml:space="preserve"> </v>
      </c>
      <c r="M10" s="92" t="str">
        <f t="shared" si="8"/>
        <v>-</v>
      </c>
      <c r="N10" s="93" t="str">
        <f t="shared" si="9"/>
        <v/>
      </c>
      <c r="O10" s="96" t="str">
        <f t="shared" si="10"/>
        <v xml:space="preserve"> </v>
      </c>
      <c r="P10" s="94" t="str">
        <f>IF(ISNUMBER(VLOOKUP(A10,'Wells not assessed'!$A$5:$D$37,1,FALSE)),VLOOKUP(A10,'Wells not assessed'!$A$5:$D$37,4,FALSE),"")</f>
        <v/>
      </c>
      <c r="R10" s="35" t="str">
        <f t="shared" si="11"/>
        <v>Yes</v>
      </c>
      <c r="S10" s="15" t="str">
        <f t="shared" si="12"/>
        <v>CV-128</v>
      </c>
      <c r="T10" s="18" t="str">
        <f>VLOOKUP(S10,'PoHC and SDF summary'!$AO$4:$AP$49974,2,FALSE)</f>
        <v>Cultus Lake</v>
      </c>
      <c r="U10" s="19">
        <f t="shared" si="13"/>
        <v>73.337808527549399</v>
      </c>
      <c r="V10" s="56">
        <f>IF(C10="TRUE",(U10^2)*(VLOOKUP(D10,'Aquifer and SDF Parameters'!$A$6:$C$100,2,FALSE)/VLOOKUP(D10,'Aquifer and SDF Parameters'!$A$6:$C$100,3,FALSE)),"")</f>
        <v>1.7928113865411658E-2</v>
      </c>
      <c r="W10" s="4"/>
      <c r="X10" s="29" t="str">
        <f t="shared" si="14"/>
        <v>No</v>
      </c>
      <c r="Y10" s="15" t="str">
        <f t="shared" si="15"/>
        <v/>
      </c>
      <c r="Z10" s="18" t="str">
        <f>IF(X10="Yes",VLOOKUP(Y10,'PoHC and SDF summary'!$AO$4:$AP$49974,2,FALSE)," ")</f>
        <v xml:space="preserve"> </v>
      </c>
      <c r="AA10" s="19" t="str">
        <f t="shared" si="16"/>
        <v xml:space="preserve"> </v>
      </c>
      <c r="AB10" s="58" t="str">
        <f>IF(X10="Yes",(AA10^2)*(VLOOKUP(D10,'Aquifer and SDF Parameters'!$A$6:$C$100,2,FALSE)/VLOOKUP(D10,'Aquifer and SDF Parameters'!$A$6:$C$100,3,FALSE)),"")</f>
        <v/>
      </c>
      <c r="AC10" s="20" t="str">
        <f>IF(X10="Yes",(1/(U10)^('Aquifer and SDF Parameters'!$B$2)/((1/U10^'Aquifer and SDF Parameters'!$B$2)+(1/AA10^'Aquifer and SDF Parameters'!$B$2))),"")</f>
        <v/>
      </c>
      <c r="AD10" s="21" t="str">
        <f>IF(X10="Yes",(1/(AA10)^('Aquifer and SDF Parameters'!$B$2)/((1/U10^'Aquifer and SDF Parameters'!$B$2)+(1/AA10^'Aquifer and SDF Parameters'!$B$2))),"")</f>
        <v/>
      </c>
      <c r="AE10" s="14"/>
      <c r="AF10" s="32" t="str">
        <f t="shared" si="17"/>
        <v>No</v>
      </c>
      <c r="AG10" s="15" t="str">
        <f t="shared" si="18"/>
        <v/>
      </c>
      <c r="AH10" s="18" t="str">
        <f t="shared" si="19"/>
        <v xml:space="preserve"> </v>
      </c>
      <c r="AI10" s="19" t="str">
        <f t="shared" si="20"/>
        <v xml:space="preserve"> </v>
      </c>
      <c r="AJ10" s="58" t="str">
        <f>IF(AF10="Yes",(AI10^2)*(VLOOKUP(D10,'Aquifer and SDF Parameters'!$A$6:$C$100,2,FALSE)/VLOOKUP(D10,'Aquifer and SDF Parameters'!$A$6:$C$100,3,FALSE)),"")</f>
        <v/>
      </c>
      <c r="AK10" s="20" t="str">
        <f>IF(AF10="Yes",(1/(U10)^('Aquifer and SDF Parameters'!$B$2)/((1/U10^'Aquifer and SDF Parameters'!$B$2)+(1/AI10^'Aquifer and SDF Parameters'!$B$2)+(1/AA10^'Aquifer and SDF Parameters'!$B$2))),"")</f>
        <v/>
      </c>
      <c r="AL10" s="20" t="str">
        <f>IF(AF10="Yes",(1/(AA10)^('Aquifer and SDF Parameters'!$B$2)/((1/U10^'Aquifer and SDF Parameters'!$B$2)+(1/AI10^'Aquifer and SDF Parameters'!$B$2)+(1/AA10^'Aquifer and SDF Parameters'!$B$2))),"")</f>
        <v/>
      </c>
      <c r="AM10" s="21" t="str">
        <f>IF(AF10="Yes",(1/(AI10)^('Aquifer and SDF Parameters'!$B$2)/((1/U10^'Aquifer and SDF Parameters'!$B$2)+(1/AI10^'Aquifer and SDF Parameters'!$B$2)+(1/AA10^'Aquifer and SDF Parameters'!$B$2))),"")</f>
        <v/>
      </c>
      <c r="AO10" s="30" t="s">
        <v>12853</v>
      </c>
      <c r="AP10" s="47" t="s">
        <v>8769</v>
      </c>
      <c r="AQ10" s="30">
        <v>1160</v>
      </c>
      <c r="AR10" s="22" t="s">
        <v>6957</v>
      </c>
      <c r="AS10" s="24">
        <v>159.006542088468</v>
      </c>
      <c r="AT10" s="30">
        <v>6414</v>
      </c>
      <c r="AU10" s="22" t="s">
        <v>28</v>
      </c>
      <c r="AV10" s="69">
        <v>424.56727162932702</v>
      </c>
      <c r="AW10" s="33">
        <v>9939</v>
      </c>
      <c r="AX10" s="22" t="s">
        <v>4992</v>
      </c>
      <c r="AY10" s="27">
        <v>886.23074084653103</v>
      </c>
    </row>
    <row r="11" spans="1:51" ht="15.6" customHeight="1" x14ac:dyDescent="0.3">
      <c r="A11" s="17">
        <v>20275</v>
      </c>
      <c r="B11" s="17" t="str">
        <f>VLOOKUP(A11,'List of Wells for HC assessment'!$A$2:$J$860,10,FALSE)</f>
        <v>Chilliwack River Valley</v>
      </c>
      <c r="C11" s="17" t="str">
        <f>IF(ISNUMBER(VLOOKUP(A11,'List of Wells for HC assessment'!$A$2:$J$860,1,FALSE)),"TRUE","FALSE")</f>
        <v>TRUE</v>
      </c>
      <c r="D11" s="17">
        <f>VLOOKUP(A11,'List of Wells for HC assessment'!$A$2:$J$860,9,FALSE)</f>
        <v>9</v>
      </c>
      <c r="E11" s="17" t="str">
        <f t="shared" si="0"/>
        <v>Stream</v>
      </c>
      <c r="F11" s="17">
        <f t="shared" si="1"/>
        <v>1</v>
      </c>
      <c r="G11" s="87">
        <f t="shared" si="2"/>
        <v>1</v>
      </c>
      <c r="H11" s="88">
        <f t="shared" si="3"/>
        <v>0.2513596684417756</v>
      </c>
      <c r="I11" s="89" t="str">
        <f t="shared" si="4"/>
        <v>Chilliwack River</v>
      </c>
      <c r="J11" s="90" t="str">
        <f t="shared" si="5"/>
        <v>-</v>
      </c>
      <c r="K11" s="91" t="str">
        <f t="shared" si="6"/>
        <v/>
      </c>
      <c r="L11" s="95" t="str">
        <f t="shared" si="7"/>
        <v xml:space="preserve"> </v>
      </c>
      <c r="M11" s="92" t="str">
        <f t="shared" si="8"/>
        <v>-</v>
      </c>
      <c r="N11" s="93" t="str">
        <f t="shared" si="9"/>
        <v/>
      </c>
      <c r="O11" s="96" t="str">
        <f t="shared" si="10"/>
        <v xml:space="preserve"> </v>
      </c>
      <c r="P11" s="94" t="str">
        <f>IF(ISNUMBER(VLOOKUP(A11,'Wells not assessed'!$A$5:$D$37,1,FALSE)),VLOOKUP(A11,'Wells not assessed'!$A$5:$D$37,4,FALSE),"")</f>
        <v/>
      </c>
      <c r="R11" s="35" t="str">
        <f t="shared" si="11"/>
        <v>Yes</v>
      </c>
      <c r="S11" s="15" t="str">
        <f t="shared" si="12"/>
        <v>CV-1172</v>
      </c>
      <c r="T11" s="18" t="str">
        <f>VLOOKUP(S11,'PoHC and SDF summary'!$AO$4:$AP$49974,2,FALSE)</f>
        <v>Chilliwack River</v>
      </c>
      <c r="U11" s="19">
        <f t="shared" si="13"/>
        <v>274.604989999331</v>
      </c>
      <c r="V11" s="56">
        <f>IF(C11="TRUE",(U11^2)*(VLOOKUP(D11,'Aquifer and SDF Parameters'!$A$6:$C$100,2,FALSE)/VLOOKUP(D11,'Aquifer and SDF Parameters'!$A$6:$C$100,3,FALSE)),"")</f>
        <v>0.2513596684417756</v>
      </c>
      <c r="W11" s="4"/>
      <c r="X11" s="29" t="str">
        <f t="shared" si="14"/>
        <v>No</v>
      </c>
      <c r="Y11" s="15" t="str">
        <f t="shared" si="15"/>
        <v/>
      </c>
      <c r="Z11" s="18" t="str">
        <f>IF(X11="Yes",VLOOKUP(Y11,'PoHC and SDF summary'!$AO$4:$AP$49974,2,FALSE)," ")</f>
        <v xml:space="preserve"> </v>
      </c>
      <c r="AA11" s="19" t="str">
        <f t="shared" si="16"/>
        <v xml:space="preserve"> </v>
      </c>
      <c r="AB11" s="58" t="str">
        <f>IF(X11="Yes",(AA11^2)*(VLOOKUP(D11,'Aquifer and SDF Parameters'!$A$6:$C$100,2,FALSE)/VLOOKUP(D11,'Aquifer and SDF Parameters'!$A$6:$C$100,3,FALSE)),"")</f>
        <v/>
      </c>
      <c r="AC11" s="20" t="str">
        <f>IF(X11="Yes",(1/(U11)^('Aquifer and SDF Parameters'!$B$2)/((1/U11^'Aquifer and SDF Parameters'!$B$2)+(1/AA11^'Aquifer and SDF Parameters'!$B$2))),"")</f>
        <v/>
      </c>
      <c r="AD11" s="21" t="str">
        <f>IF(X11="Yes",(1/(AA11)^('Aquifer and SDF Parameters'!$B$2)/((1/U11^'Aquifer and SDF Parameters'!$B$2)+(1/AA11^'Aquifer and SDF Parameters'!$B$2))),"")</f>
        <v/>
      </c>
      <c r="AE11" s="14"/>
      <c r="AF11" s="32" t="str">
        <f t="shared" si="17"/>
        <v>No</v>
      </c>
      <c r="AG11" s="15" t="str">
        <f t="shared" si="18"/>
        <v/>
      </c>
      <c r="AH11" s="18" t="str">
        <f t="shared" si="19"/>
        <v xml:space="preserve"> </v>
      </c>
      <c r="AI11" s="19" t="str">
        <f t="shared" si="20"/>
        <v xml:space="preserve"> </v>
      </c>
      <c r="AJ11" s="58" t="str">
        <f>IF(AF11="Yes",(AI11^2)*(VLOOKUP(D11,'Aquifer and SDF Parameters'!$A$6:$C$100,2,FALSE)/VLOOKUP(D11,'Aquifer and SDF Parameters'!$A$6:$C$100,3,FALSE)),"")</f>
        <v/>
      </c>
      <c r="AK11" s="20" t="str">
        <f>IF(AF11="Yes",(1/(U11)^('Aquifer and SDF Parameters'!$B$2)/((1/U11^'Aquifer and SDF Parameters'!$B$2)+(1/AI11^'Aquifer and SDF Parameters'!$B$2)+(1/AA11^'Aquifer and SDF Parameters'!$B$2))),"")</f>
        <v/>
      </c>
      <c r="AL11" s="20" t="str">
        <f>IF(AF11="Yes",(1/(AA11)^('Aquifer and SDF Parameters'!$B$2)/((1/U11^'Aquifer and SDF Parameters'!$B$2)+(1/AI11^'Aquifer and SDF Parameters'!$B$2)+(1/AA11^'Aquifer and SDF Parameters'!$B$2))),"")</f>
        <v/>
      </c>
      <c r="AM11" s="21" t="str">
        <f>IF(AF11="Yes",(1/(AI11)^('Aquifer and SDF Parameters'!$B$2)/((1/U11^'Aquifer and SDF Parameters'!$B$2)+(1/AI11^'Aquifer and SDF Parameters'!$B$2)+(1/AA11^'Aquifer and SDF Parameters'!$B$2))),"")</f>
        <v/>
      </c>
      <c r="AO11" s="30" t="s">
        <v>12834</v>
      </c>
      <c r="AP11" s="47" t="s">
        <v>8769</v>
      </c>
      <c r="AQ11" s="30">
        <v>1162</v>
      </c>
      <c r="AR11" s="22" t="s">
        <v>837</v>
      </c>
      <c r="AS11" s="24">
        <v>3015.4943756888301</v>
      </c>
      <c r="AT11" s="30">
        <v>6447</v>
      </c>
      <c r="AU11" s="22" t="s">
        <v>26</v>
      </c>
      <c r="AV11" s="69">
        <v>1241.8789844130399</v>
      </c>
      <c r="AW11" s="50">
        <v>9979</v>
      </c>
      <c r="AX11" s="37" t="s">
        <v>4848</v>
      </c>
      <c r="AY11" s="38">
        <v>640.32373625577304</v>
      </c>
    </row>
    <row r="12" spans="1:51" ht="15.6" customHeight="1" x14ac:dyDescent="0.3">
      <c r="A12" s="17">
        <v>30886</v>
      </c>
      <c r="B12" s="17" t="str">
        <f>VLOOKUP(A12,'List of Wells for HC assessment'!$A$2:$J$860,10,FALSE)</f>
        <v>Chilliwack River Valley</v>
      </c>
      <c r="C12" s="17" t="str">
        <f>IF(ISNUMBER(VLOOKUP(A12,'List of Wells for HC assessment'!$A$2:$J$860,1,FALSE)),"TRUE","FALSE")</f>
        <v>TRUE</v>
      </c>
      <c r="D12" s="17">
        <f>VLOOKUP(A12,'List of Wells for HC assessment'!$A$2:$J$860,9,FALSE)</f>
        <v>9</v>
      </c>
      <c r="E12" s="17" t="str">
        <f t="shared" si="0"/>
        <v>Stream</v>
      </c>
      <c r="F12" s="17">
        <f t="shared" si="1"/>
        <v>1</v>
      </c>
      <c r="G12" s="87">
        <f t="shared" si="2"/>
        <v>1</v>
      </c>
      <c r="H12" s="88">
        <f t="shared" si="3"/>
        <v>4.1224175771347014</v>
      </c>
      <c r="I12" s="89" t="str">
        <f t="shared" si="4"/>
        <v>Cultus Lake</v>
      </c>
      <c r="J12" s="90" t="str">
        <f t="shared" si="5"/>
        <v>-</v>
      </c>
      <c r="K12" s="91" t="str">
        <f t="shared" si="6"/>
        <v/>
      </c>
      <c r="L12" s="95" t="str">
        <f t="shared" si="7"/>
        <v xml:space="preserve"> </v>
      </c>
      <c r="M12" s="92" t="str">
        <f t="shared" si="8"/>
        <v>-</v>
      </c>
      <c r="N12" s="93" t="str">
        <f t="shared" si="9"/>
        <v/>
      </c>
      <c r="O12" s="96" t="str">
        <f t="shared" si="10"/>
        <v xml:space="preserve"> </v>
      </c>
      <c r="P12" s="94" t="str">
        <f>IF(ISNUMBER(VLOOKUP(A12,'Wells not assessed'!$A$5:$D$37,1,FALSE)),VLOOKUP(A12,'Wells not assessed'!$A$5:$D$37,4,FALSE),"")</f>
        <v/>
      </c>
      <c r="R12" s="35" t="str">
        <f t="shared" si="11"/>
        <v>Yes</v>
      </c>
      <c r="S12" s="15" t="str">
        <f t="shared" si="12"/>
        <v>CV-116</v>
      </c>
      <c r="T12" s="18" t="str">
        <f>VLOOKUP(S12,'PoHC and SDF summary'!$AO$4:$AP$49974,2,FALSE)</f>
        <v>Cultus Lake</v>
      </c>
      <c r="U12" s="19">
        <f t="shared" si="13"/>
        <v>1112.0815047200499</v>
      </c>
      <c r="V12" s="56">
        <f>IF(C12="TRUE",(U12^2)*(VLOOKUP(D12,'Aquifer and SDF Parameters'!$A$6:$C$100,2,FALSE)/VLOOKUP(D12,'Aquifer and SDF Parameters'!$A$6:$C$100,3,FALSE)),"")</f>
        <v>4.1224175771347014</v>
      </c>
      <c r="W12" s="4"/>
      <c r="X12" s="29" t="str">
        <f t="shared" si="14"/>
        <v>No</v>
      </c>
      <c r="Y12" s="15" t="str">
        <f t="shared" si="15"/>
        <v/>
      </c>
      <c r="Z12" s="18" t="str">
        <f>IF(X12="Yes",VLOOKUP(Y12,'PoHC and SDF summary'!$AO$4:$AP$49974,2,FALSE)," ")</f>
        <v xml:space="preserve"> </v>
      </c>
      <c r="AA12" s="19" t="str">
        <f t="shared" si="16"/>
        <v xml:space="preserve"> </v>
      </c>
      <c r="AB12" s="58" t="str">
        <f>IF(X12="Yes",(AA12^2)*(VLOOKUP(D12,'Aquifer and SDF Parameters'!$A$6:$C$100,2,FALSE)/VLOOKUP(D12,'Aquifer and SDF Parameters'!$A$6:$C$100,3,FALSE)),"")</f>
        <v/>
      </c>
      <c r="AC12" s="20" t="str">
        <f>IF(X12="Yes",(1/(U12)^('Aquifer and SDF Parameters'!$B$2)/((1/U12^'Aquifer and SDF Parameters'!$B$2)+(1/AA12^'Aquifer and SDF Parameters'!$B$2))),"")</f>
        <v/>
      </c>
      <c r="AD12" s="21" t="str">
        <f>IF(X12="Yes",(1/(AA12)^('Aquifer and SDF Parameters'!$B$2)/((1/U12^'Aquifer and SDF Parameters'!$B$2)+(1/AA12^'Aquifer and SDF Parameters'!$B$2))),"")</f>
        <v/>
      </c>
      <c r="AE12" s="14"/>
      <c r="AF12" s="32" t="str">
        <f t="shared" si="17"/>
        <v>No</v>
      </c>
      <c r="AG12" s="15" t="str">
        <f t="shared" si="18"/>
        <v/>
      </c>
      <c r="AH12" s="18" t="str">
        <f t="shared" si="19"/>
        <v xml:space="preserve"> </v>
      </c>
      <c r="AI12" s="19" t="str">
        <f t="shared" si="20"/>
        <v xml:space="preserve"> </v>
      </c>
      <c r="AJ12" s="58" t="str">
        <f>IF(AF12="Yes",(AI12^2)*(VLOOKUP(D12,'Aquifer and SDF Parameters'!$A$6:$C$100,2,FALSE)/VLOOKUP(D12,'Aquifer and SDF Parameters'!$A$6:$C$100,3,FALSE)),"")</f>
        <v/>
      </c>
      <c r="AK12" s="20" t="str">
        <f>IF(AF12="Yes",(1/(U12)^('Aquifer and SDF Parameters'!$B$2)/((1/U12^'Aquifer and SDF Parameters'!$B$2)+(1/AI12^'Aquifer and SDF Parameters'!$B$2)+(1/AA12^'Aquifer and SDF Parameters'!$B$2))),"")</f>
        <v/>
      </c>
      <c r="AL12" s="20" t="str">
        <f>IF(AF12="Yes",(1/(AA12)^('Aquifer and SDF Parameters'!$B$2)/((1/U12^'Aquifer and SDF Parameters'!$B$2)+(1/AI12^'Aquifer and SDF Parameters'!$B$2)+(1/AA12^'Aquifer and SDF Parameters'!$B$2))),"")</f>
        <v/>
      </c>
      <c r="AM12" s="21" t="str">
        <f>IF(AF12="Yes",(1/(AI12)^('Aquifer and SDF Parameters'!$B$2)/((1/U12^'Aquifer and SDF Parameters'!$B$2)+(1/AI12^'Aquifer and SDF Parameters'!$B$2)+(1/AA12^'Aquifer and SDF Parameters'!$B$2))),"")</f>
        <v/>
      </c>
      <c r="AO12" s="30" t="s">
        <v>12781</v>
      </c>
      <c r="AP12" s="47" t="s">
        <v>8769</v>
      </c>
      <c r="AQ12" s="30">
        <v>1163</v>
      </c>
      <c r="AR12" s="22" t="s">
        <v>3374</v>
      </c>
      <c r="AS12" s="24">
        <v>207.37547074009501</v>
      </c>
      <c r="AT12" s="30">
        <v>6467</v>
      </c>
      <c r="AU12" s="22" t="s">
        <v>37</v>
      </c>
      <c r="AV12" s="69">
        <v>746.67191165553095</v>
      </c>
      <c r="AW12" s="50">
        <v>9980</v>
      </c>
      <c r="AX12" s="37" t="s">
        <v>3297</v>
      </c>
      <c r="AY12" s="38">
        <v>655.85103547273604</v>
      </c>
    </row>
    <row r="13" spans="1:51" ht="15.6" customHeight="1" x14ac:dyDescent="0.3">
      <c r="A13" s="17">
        <v>31666</v>
      </c>
      <c r="B13" s="17" t="str">
        <f>VLOOKUP(A13,'List of Wells for HC assessment'!$A$2:$J$860,10,FALSE)</f>
        <v>Chilliwack River Valley</v>
      </c>
      <c r="C13" s="17" t="str">
        <f>IF(ISNUMBER(VLOOKUP(A13,'List of Wells for HC assessment'!$A$2:$J$860,1,FALSE)),"TRUE","FALSE")</f>
        <v>TRUE</v>
      </c>
      <c r="D13" s="17">
        <f>VLOOKUP(A13,'List of Wells for HC assessment'!$A$2:$J$860,9,FALSE)</f>
        <v>9</v>
      </c>
      <c r="E13" s="17" t="str">
        <f t="shared" si="0"/>
        <v>Stream</v>
      </c>
      <c r="F13" s="17">
        <f t="shared" si="1"/>
        <v>1</v>
      </c>
      <c r="G13" s="87">
        <f t="shared" si="2"/>
        <v>1</v>
      </c>
      <c r="H13" s="88">
        <f t="shared" si="3"/>
        <v>0.10910809643284687</v>
      </c>
      <c r="I13" s="89" t="str">
        <f t="shared" si="4"/>
        <v>Chilliwack River</v>
      </c>
      <c r="J13" s="90" t="str">
        <f t="shared" si="5"/>
        <v>-</v>
      </c>
      <c r="K13" s="91" t="str">
        <f t="shared" si="6"/>
        <v/>
      </c>
      <c r="L13" s="95" t="str">
        <f t="shared" si="7"/>
        <v xml:space="preserve"> </v>
      </c>
      <c r="M13" s="92" t="str">
        <f t="shared" si="8"/>
        <v>-</v>
      </c>
      <c r="N13" s="93" t="str">
        <f t="shared" si="9"/>
        <v/>
      </c>
      <c r="O13" s="96" t="str">
        <f t="shared" si="10"/>
        <v xml:space="preserve"> </v>
      </c>
      <c r="P13" s="94" t="str">
        <f>IF(ISNUMBER(VLOOKUP(A13,'Wells not assessed'!$A$5:$D$37,1,FALSE)),VLOOKUP(A13,'Wells not assessed'!$A$5:$D$37,4,FALSE),"")</f>
        <v/>
      </c>
      <c r="R13" s="35" t="str">
        <f t="shared" si="11"/>
        <v>Yes</v>
      </c>
      <c r="S13" s="15" t="str">
        <f t="shared" si="12"/>
        <v>CV-1008</v>
      </c>
      <c r="T13" s="18" t="str">
        <f>VLOOKUP(S13,'PoHC and SDF summary'!$AO$4:$AP$49974,2,FALSE)</f>
        <v>Chilliwack River</v>
      </c>
      <c r="U13" s="19">
        <f t="shared" si="13"/>
        <v>180.92105717647701</v>
      </c>
      <c r="V13" s="56">
        <f>IF(C13="TRUE",(U13^2)*(VLOOKUP(D13,'Aquifer and SDF Parameters'!$A$6:$C$100,2,FALSE)/VLOOKUP(D13,'Aquifer and SDF Parameters'!$A$6:$C$100,3,FALSE)),"")</f>
        <v>0.10910809643284687</v>
      </c>
      <c r="W13" s="4"/>
      <c r="X13" s="29" t="str">
        <f t="shared" si="14"/>
        <v>No</v>
      </c>
      <c r="Y13" s="15" t="str">
        <f t="shared" si="15"/>
        <v/>
      </c>
      <c r="Z13" s="18" t="str">
        <f>IF(X13="Yes",VLOOKUP(Y13,'PoHC and SDF summary'!$AO$4:$AP$49974,2,FALSE)," ")</f>
        <v xml:space="preserve"> </v>
      </c>
      <c r="AA13" s="19" t="str">
        <f t="shared" si="16"/>
        <v xml:space="preserve"> </v>
      </c>
      <c r="AB13" s="58" t="str">
        <f>IF(X13="Yes",(AA13^2)*(VLOOKUP(D13,'Aquifer and SDF Parameters'!$A$6:$C$100,2,FALSE)/VLOOKUP(D13,'Aquifer and SDF Parameters'!$A$6:$C$100,3,FALSE)),"")</f>
        <v/>
      </c>
      <c r="AC13" s="20" t="str">
        <f>IF(X13="Yes",(1/(U13)^('Aquifer and SDF Parameters'!$B$2)/((1/U13^'Aquifer and SDF Parameters'!$B$2)+(1/AA13^'Aquifer and SDF Parameters'!$B$2))),"")</f>
        <v/>
      </c>
      <c r="AD13" s="21" t="str">
        <f>IF(X13="Yes",(1/(AA13)^('Aquifer and SDF Parameters'!$B$2)/((1/U13^'Aquifer and SDF Parameters'!$B$2)+(1/AA13^'Aquifer and SDF Parameters'!$B$2))),"")</f>
        <v/>
      </c>
      <c r="AE13" s="14"/>
      <c r="AF13" s="32" t="str">
        <f t="shared" si="17"/>
        <v>No</v>
      </c>
      <c r="AG13" s="15" t="str">
        <f t="shared" si="18"/>
        <v/>
      </c>
      <c r="AH13" s="18" t="str">
        <f t="shared" si="19"/>
        <v xml:space="preserve"> </v>
      </c>
      <c r="AI13" s="19" t="str">
        <f t="shared" si="20"/>
        <v xml:space="preserve"> </v>
      </c>
      <c r="AJ13" s="58" t="str">
        <f>IF(AF13="Yes",(AI13^2)*(VLOOKUP(D13,'Aquifer and SDF Parameters'!$A$6:$C$100,2,FALSE)/VLOOKUP(D13,'Aquifer and SDF Parameters'!$A$6:$C$100,3,FALSE)),"")</f>
        <v/>
      </c>
      <c r="AK13" s="20" t="str">
        <f>IF(AF13="Yes",(1/(U13)^('Aquifer and SDF Parameters'!$B$2)/((1/U13^'Aquifer and SDF Parameters'!$B$2)+(1/AI13^'Aquifer and SDF Parameters'!$B$2)+(1/AA13^'Aquifer and SDF Parameters'!$B$2))),"")</f>
        <v/>
      </c>
      <c r="AL13" s="20" t="str">
        <f>IF(AF13="Yes",(1/(AA13)^('Aquifer and SDF Parameters'!$B$2)/((1/U13^'Aquifer and SDF Parameters'!$B$2)+(1/AI13^'Aquifer and SDF Parameters'!$B$2)+(1/AA13^'Aquifer and SDF Parameters'!$B$2))),"")</f>
        <v/>
      </c>
      <c r="AM13" s="21" t="str">
        <f>IF(AF13="Yes",(1/(AI13)^('Aquifer and SDF Parameters'!$B$2)/((1/U13^'Aquifer and SDF Parameters'!$B$2)+(1/AI13^'Aquifer and SDF Parameters'!$B$2)+(1/AA13^'Aquifer and SDF Parameters'!$B$2))),"")</f>
        <v/>
      </c>
      <c r="AO13" s="30" t="s">
        <v>12773</v>
      </c>
      <c r="AP13" s="47" t="s">
        <v>8769</v>
      </c>
      <c r="AQ13" s="30">
        <v>1181</v>
      </c>
      <c r="AR13" s="22" t="s">
        <v>11894</v>
      </c>
      <c r="AS13" s="24">
        <v>355.46007100300699</v>
      </c>
      <c r="AT13" s="30">
        <v>6497</v>
      </c>
      <c r="AU13" s="22" t="s">
        <v>26</v>
      </c>
      <c r="AV13" s="69">
        <v>1664.4599976550901</v>
      </c>
      <c r="AW13" s="50">
        <v>9982</v>
      </c>
      <c r="AX13" s="37" t="s">
        <v>4848</v>
      </c>
      <c r="AY13" s="38">
        <v>684.71619391596698</v>
      </c>
    </row>
    <row r="14" spans="1:51" ht="15.6" customHeight="1" x14ac:dyDescent="0.3">
      <c r="A14" s="17">
        <v>32169</v>
      </c>
      <c r="B14" s="17" t="str">
        <f>VLOOKUP(A14,'List of Wells for HC assessment'!$A$2:$J$860,10,FALSE)</f>
        <v>Chilliwack River Valley</v>
      </c>
      <c r="C14" s="17" t="str">
        <f>IF(ISNUMBER(VLOOKUP(A14,'List of Wells for HC assessment'!$A$2:$J$860,1,FALSE)),"TRUE","FALSE")</f>
        <v>TRUE</v>
      </c>
      <c r="D14" s="17">
        <f>VLOOKUP(A14,'List of Wells for HC assessment'!$A$2:$J$860,9,FALSE)</f>
        <v>9</v>
      </c>
      <c r="E14" s="17" t="str">
        <f t="shared" si="0"/>
        <v>Stream</v>
      </c>
      <c r="F14" s="17">
        <f t="shared" si="1"/>
        <v>3</v>
      </c>
      <c r="G14" s="87">
        <f t="shared" si="2"/>
        <v>0.55104464626563543</v>
      </c>
      <c r="H14" s="88">
        <f t="shared" si="3"/>
        <v>3.1734744076021815</v>
      </c>
      <c r="I14" s="89" t="str">
        <f t="shared" si="4"/>
        <v>Cultus Lake</v>
      </c>
      <c r="J14" s="90">
        <f t="shared" si="5"/>
        <v>0.28249739803281587</v>
      </c>
      <c r="K14" s="91">
        <f t="shared" si="6"/>
        <v>6.1902378377554221</v>
      </c>
      <c r="L14" s="95" t="str">
        <f t="shared" si="7"/>
        <v>Sweltzer River</v>
      </c>
      <c r="M14" s="92">
        <f t="shared" si="8"/>
        <v>0.16645795570154867</v>
      </c>
      <c r="N14" s="93">
        <f t="shared" si="9"/>
        <v>10.505512187747728</v>
      </c>
      <c r="O14" s="96" t="str">
        <f t="shared" si="10"/>
        <v>Unnamed</v>
      </c>
      <c r="P14" s="94" t="str">
        <f>IF(ISNUMBER(VLOOKUP(A14,'Wells not assessed'!$A$5:$D$37,1,FALSE)),VLOOKUP(A14,'Wells not assessed'!$A$5:$D$37,4,FALSE),"")</f>
        <v/>
      </c>
      <c r="R14" s="35" t="str">
        <f t="shared" si="11"/>
        <v>Yes</v>
      </c>
      <c r="S14" s="15" t="str">
        <f t="shared" si="12"/>
        <v>CV-116</v>
      </c>
      <c r="T14" s="18" t="str">
        <f>VLOOKUP(S14,'PoHC and SDF summary'!$AO$4:$AP$49974,2,FALSE)</f>
        <v>Cultus Lake</v>
      </c>
      <c r="U14" s="19">
        <f t="shared" si="13"/>
        <v>975.72656122535398</v>
      </c>
      <c r="V14" s="56">
        <f>IF(C14="TRUE",(U14^2)*(VLOOKUP(D14,'Aquifer and SDF Parameters'!$A$6:$C$100,2,FALSE)/VLOOKUP(D14,'Aquifer and SDF Parameters'!$A$6:$C$100,3,FALSE)),"")</f>
        <v>3.1734744076021815</v>
      </c>
      <c r="W14" s="4"/>
      <c r="X14" s="29" t="str">
        <f t="shared" si="14"/>
        <v>Yes</v>
      </c>
      <c r="Y14" s="15" t="str">
        <f t="shared" si="15"/>
        <v>CV-383</v>
      </c>
      <c r="Z14" s="18" t="str">
        <f>IF(X14="Yes",VLOOKUP(Y14,'PoHC and SDF summary'!$AO$4:$AP$49974,2,FALSE)," ")</f>
        <v>Sweltzer River</v>
      </c>
      <c r="AA14" s="19">
        <f t="shared" si="16"/>
        <v>1362.74405202394</v>
      </c>
      <c r="AB14" s="58">
        <f>IF(X14="Yes",(AA14^2)*(VLOOKUP(D14,'Aquifer and SDF Parameters'!$A$6:$C$100,2,FALSE)/VLOOKUP(D14,'Aquifer and SDF Parameters'!$A$6:$C$100,3,FALSE)),"")</f>
        <v>6.1902378377554221</v>
      </c>
      <c r="AC14" s="20">
        <f>IF(X14="Yes",(1/(U14)^('Aquifer and SDF Parameters'!$B$2)/((1/U14^'Aquifer and SDF Parameters'!$B$2)+(1/AA14^'Aquifer and SDF Parameters'!$B$2))),"")</f>
        <v>0.66108800394036615</v>
      </c>
      <c r="AD14" s="21">
        <f>IF(X14="Yes",(1/(AA14)^('Aquifer and SDF Parameters'!$B$2)/((1/U14^'Aquifer and SDF Parameters'!$B$2)+(1/AA14^'Aquifer and SDF Parameters'!$B$2))),"")</f>
        <v>0.33891199605963385</v>
      </c>
      <c r="AE14" s="14"/>
      <c r="AF14" s="32" t="str">
        <f t="shared" si="17"/>
        <v>Yes</v>
      </c>
      <c r="AG14" s="15" t="str">
        <f t="shared" si="18"/>
        <v>CV-765</v>
      </c>
      <c r="AH14" s="18" t="str">
        <f t="shared" si="19"/>
        <v>Unnamed</v>
      </c>
      <c r="AI14" s="19">
        <f t="shared" si="20"/>
        <v>1775.28973869741</v>
      </c>
      <c r="AJ14" s="58">
        <f>IF(AF14="Yes",(AI14^2)*(VLOOKUP(D14,'Aquifer and SDF Parameters'!$A$6:$C$100,2,FALSE)/VLOOKUP(D14,'Aquifer and SDF Parameters'!$A$6:$C$100,3,FALSE)),"")</f>
        <v>10.505512187747728</v>
      </c>
      <c r="AK14" s="20">
        <f>IF(AF14="Yes",(1/(U14)^('Aquifer and SDF Parameters'!$B$2)/((1/U14^'Aquifer and SDF Parameters'!$B$2)+(1/AI14^'Aquifer and SDF Parameters'!$B$2)+(1/AA14^'Aquifer and SDF Parameters'!$B$2))),"")</f>
        <v>0.55104464626563543</v>
      </c>
      <c r="AL14" s="20">
        <f>IF(AF14="Yes",(1/(AA14)^('Aquifer and SDF Parameters'!$B$2)/((1/U14^'Aquifer and SDF Parameters'!$B$2)+(1/AI14^'Aquifer and SDF Parameters'!$B$2)+(1/AA14^'Aquifer and SDF Parameters'!$B$2))),"")</f>
        <v>0.28249739803281587</v>
      </c>
      <c r="AM14" s="21">
        <f>IF(AF14="Yes",(1/(AI14)^('Aquifer and SDF Parameters'!$B$2)/((1/U14^'Aquifer and SDF Parameters'!$B$2)+(1/AI14^'Aquifer and SDF Parameters'!$B$2)+(1/AA14^'Aquifer and SDF Parameters'!$B$2))),"")</f>
        <v>0.16645795570154867</v>
      </c>
      <c r="AO14" s="30" t="s">
        <v>12767</v>
      </c>
      <c r="AP14" s="47" t="s">
        <v>8769</v>
      </c>
      <c r="AQ14" s="30">
        <v>1211</v>
      </c>
      <c r="AR14" s="22" t="s">
        <v>3620</v>
      </c>
      <c r="AS14" s="24">
        <v>274.78923622579703</v>
      </c>
      <c r="AT14" s="30">
        <v>6539</v>
      </c>
      <c r="AU14" s="22" t="s">
        <v>28</v>
      </c>
      <c r="AV14" s="69">
        <v>520.16857476280097</v>
      </c>
      <c r="AW14" s="50">
        <v>9983</v>
      </c>
      <c r="AX14" s="37" t="s">
        <v>3297</v>
      </c>
      <c r="AY14" s="38">
        <v>695.56069559931996</v>
      </c>
    </row>
    <row r="15" spans="1:51" ht="15.6" customHeight="1" x14ac:dyDescent="0.3">
      <c r="A15" s="17">
        <v>32541</v>
      </c>
      <c r="B15" s="17" t="str">
        <f>VLOOKUP(A15,'List of Wells for HC assessment'!$A$2:$J$860,10,FALSE)</f>
        <v>Chilliwack River Valley</v>
      </c>
      <c r="C15" s="17" t="str">
        <f>IF(ISNUMBER(VLOOKUP(A15,'List of Wells for HC assessment'!$A$2:$J$860,1,FALSE)),"TRUE","FALSE")</f>
        <v>TRUE</v>
      </c>
      <c r="D15" s="17">
        <f>VLOOKUP(A15,'List of Wells for HC assessment'!$A$2:$J$860,9,FALSE)</f>
        <v>9</v>
      </c>
      <c r="E15" s="17" t="str">
        <f t="shared" si="0"/>
        <v>Stream</v>
      </c>
      <c r="F15" s="17">
        <f t="shared" si="1"/>
        <v>1</v>
      </c>
      <c r="G15" s="87">
        <f t="shared" si="2"/>
        <v>1</v>
      </c>
      <c r="H15" s="88">
        <f t="shared" si="3"/>
        <v>1.6837622265078983E-2</v>
      </c>
      <c r="I15" s="89" t="str">
        <f t="shared" si="4"/>
        <v>Chilliwack River</v>
      </c>
      <c r="J15" s="90" t="str">
        <f t="shared" si="5"/>
        <v>-</v>
      </c>
      <c r="K15" s="91" t="str">
        <f t="shared" si="6"/>
        <v/>
      </c>
      <c r="L15" s="95" t="str">
        <f t="shared" si="7"/>
        <v xml:space="preserve"> </v>
      </c>
      <c r="M15" s="92" t="str">
        <f t="shared" si="8"/>
        <v>-</v>
      </c>
      <c r="N15" s="93" t="str">
        <f t="shared" si="9"/>
        <v/>
      </c>
      <c r="O15" s="96" t="str">
        <f t="shared" si="10"/>
        <v xml:space="preserve"> </v>
      </c>
      <c r="P15" s="94" t="str">
        <f>IF(ISNUMBER(VLOOKUP(A15,'Wells not assessed'!$A$5:$D$37,1,FALSE)),VLOOKUP(A15,'Wells not assessed'!$A$5:$D$37,4,FALSE),"")</f>
        <v/>
      </c>
      <c r="R15" s="35" t="str">
        <f t="shared" si="11"/>
        <v>Yes</v>
      </c>
      <c r="S15" s="15" t="str">
        <f t="shared" si="12"/>
        <v>CV-1000</v>
      </c>
      <c r="T15" s="18" t="str">
        <f>VLOOKUP(S15,'PoHC and SDF summary'!$AO$4:$AP$49974,2,FALSE)</f>
        <v>Chilliwack River</v>
      </c>
      <c r="U15" s="19">
        <f t="shared" si="13"/>
        <v>71.072404486718298</v>
      </c>
      <c r="V15" s="56">
        <f>IF(C15="TRUE",(U15^2)*(VLOOKUP(D15,'Aquifer and SDF Parameters'!$A$6:$C$100,2,FALSE)/VLOOKUP(D15,'Aquifer and SDF Parameters'!$A$6:$C$100,3,FALSE)),"")</f>
        <v>1.6837622265078983E-2</v>
      </c>
      <c r="W15" s="4"/>
      <c r="X15" s="29" t="str">
        <f t="shared" si="14"/>
        <v>No</v>
      </c>
      <c r="Y15" s="15" t="str">
        <f t="shared" si="15"/>
        <v/>
      </c>
      <c r="Z15" s="18" t="str">
        <f>IF(X15="Yes",VLOOKUP(Y15,'PoHC and SDF summary'!$AO$4:$AP$49974,2,FALSE)," ")</f>
        <v xml:space="preserve"> </v>
      </c>
      <c r="AA15" s="19" t="str">
        <f t="shared" si="16"/>
        <v xml:space="preserve"> </v>
      </c>
      <c r="AB15" s="58" t="str">
        <f>IF(X15="Yes",(AA15^2)*(VLOOKUP(D15,'Aquifer and SDF Parameters'!$A$6:$C$100,2,FALSE)/VLOOKUP(D15,'Aquifer and SDF Parameters'!$A$6:$C$100,3,FALSE)),"")</f>
        <v/>
      </c>
      <c r="AC15" s="20" t="str">
        <f>IF(X15="Yes",(1/(U15)^('Aquifer and SDF Parameters'!$B$2)/((1/U15^'Aquifer and SDF Parameters'!$B$2)+(1/AA15^'Aquifer and SDF Parameters'!$B$2))),"")</f>
        <v/>
      </c>
      <c r="AD15" s="21" t="str">
        <f>IF(X15="Yes",(1/(AA15)^('Aquifer and SDF Parameters'!$B$2)/((1/U15^'Aquifer and SDF Parameters'!$B$2)+(1/AA15^'Aquifer and SDF Parameters'!$B$2))),"")</f>
        <v/>
      </c>
      <c r="AE15" s="14"/>
      <c r="AF15" s="32" t="str">
        <f t="shared" si="17"/>
        <v>No</v>
      </c>
      <c r="AG15" s="15" t="str">
        <f t="shared" si="18"/>
        <v/>
      </c>
      <c r="AH15" s="18" t="str">
        <f t="shared" si="19"/>
        <v xml:space="preserve"> </v>
      </c>
      <c r="AI15" s="19" t="str">
        <f t="shared" si="20"/>
        <v xml:space="preserve"> </v>
      </c>
      <c r="AJ15" s="58" t="str">
        <f>IF(AF15="Yes",(AI15^2)*(VLOOKUP(D15,'Aquifer and SDF Parameters'!$A$6:$C$100,2,FALSE)/VLOOKUP(D15,'Aquifer and SDF Parameters'!$A$6:$C$100,3,FALSE)),"")</f>
        <v/>
      </c>
      <c r="AK15" s="20" t="str">
        <f>IF(AF15="Yes",(1/(U15)^('Aquifer and SDF Parameters'!$B$2)/((1/U15^'Aquifer and SDF Parameters'!$B$2)+(1/AI15^'Aquifer and SDF Parameters'!$B$2)+(1/AA15^'Aquifer and SDF Parameters'!$B$2))),"")</f>
        <v/>
      </c>
      <c r="AL15" s="20" t="str">
        <f>IF(AF15="Yes",(1/(AA15)^('Aquifer and SDF Parameters'!$B$2)/((1/U15^'Aquifer and SDF Parameters'!$B$2)+(1/AI15^'Aquifer and SDF Parameters'!$B$2)+(1/AA15^'Aquifer and SDF Parameters'!$B$2))),"")</f>
        <v/>
      </c>
      <c r="AM15" s="21" t="str">
        <f>IF(AF15="Yes",(1/(AI15)^('Aquifer and SDF Parameters'!$B$2)/((1/U15^'Aquifer and SDF Parameters'!$B$2)+(1/AI15^'Aquifer and SDF Parameters'!$B$2)+(1/AA15^'Aquifer and SDF Parameters'!$B$2))),"")</f>
        <v/>
      </c>
      <c r="AO15" s="30" t="s">
        <v>12755</v>
      </c>
      <c r="AP15" s="47" t="s">
        <v>8769</v>
      </c>
      <c r="AQ15" s="30">
        <v>1214</v>
      </c>
      <c r="AR15" s="22" t="s">
        <v>3637</v>
      </c>
      <c r="AS15" s="24">
        <v>207.52097827962999</v>
      </c>
      <c r="AT15" s="30">
        <v>6549</v>
      </c>
      <c r="AU15" s="22" t="s">
        <v>4272</v>
      </c>
      <c r="AV15" s="69">
        <v>469.068404394852</v>
      </c>
      <c r="AW15" s="33">
        <v>9984</v>
      </c>
      <c r="AX15" s="22" t="s">
        <v>2938</v>
      </c>
      <c r="AY15" s="27">
        <v>878.24233450046097</v>
      </c>
    </row>
    <row r="16" spans="1:51" ht="15.6" customHeight="1" x14ac:dyDescent="0.3">
      <c r="A16" s="17">
        <v>36311</v>
      </c>
      <c r="B16" s="17" t="str">
        <f>VLOOKUP(A16,'List of Wells for HC assessment'!$A$2:$J$860,10,FALSE)</f>
        <v>Chilliwack River Valley</v>
      </c>
      <c r="C16" s="17" t="str">
        <f>IF(ISNUMBER(VLOOKUP(A16,'List of Wells for HC assessment'!$A$2:$J$860,1,FALSE)),"TRUE","FALSE")</f>
        <v>TRUE</v>
      </c>
      <c r="D16" s="17">
        <f>VLOOKUP(A16,'List of Wells for HC assessment'!$A$2:$J$860,9,FALSE)</f>
        <v>9</v>
      </c>
      <c r="E16" s="17" t="str">
        <f t="shared" si="0"/>
        <v>Stream</v>
      </c>
      <c r="F16" s="17">
        <f t="shared" si="1"/>
        <v>2</v>
      </c>
      <c r="G16" s="87">
        <f t="shared" si="2"/>
        <v>0.72890616520082285</v>
      </c>
      <c r="H16" s="88">
        <f t="shared" si="3"/>
        <v>3.2345813400327641</v>
      </c>
      <c r="I16" s="89" t="str">
        <f t="shared" si="4"/>
        <v>Cultus Lake</v>
      </c>
      <c r="J16" s="90">
        <f t="shared" si="5"/>
        <v>0.27109383479917709</v>
      </c>
      <c r="K16" s="91">
        <f t="shared" si="6"/>
        <v>8.6970118016146714</v>
      </c>
      <c r="L16" s="95" t="str">
        <f t="shared" si="7"/>
        <v>Sweltzer River</v>
      </c>
      <c r="M16" s="92" t="str">
        <f t="shared" si="8"/>
        <v>-</v>
      </c>
      <c r="N16" s="93" t="str">
        <f t="shared" si="9"/>
        <v/>
      </c>
      <c r="O16" s="96" t="str">
        <f t="shared" si="10"/>
        <v xml:space="preserve"> </v>
      </c>
      <c r="P16" s="94" t="str">
        <f>IF(ISNUMBER(VLOOKUP(A16,'Wells not assessed'!$A$5:$D$37,1,FALSE)),VLOOKUP(A16,'Wells not assessed'!$A$5:$D$37,4,FALSE),"")</f>
        <v/>
      </c>
      <c r="R16" s="35" t="str">
        <f t="shared" si="11"/>
        <v>Yes</v>
      </c>
      <c r="S16" s="15" t="str">
        <f t="shared" si="12"/>
        <v>CV-119</v>
      </c>
      <c r="T16" s="18" t="str">
        <f>VLOOKUP(S16,'PoHC and SDF summary'!$AO$4:$AP$49974,2,FALSE)</f>
        <v>Cultus Lake</v>
      </c>
      <c r="U16" s="19">
        <f t="shared" si="13"/>
        <v>985.07583566435596</v>
      </c>
      <c r="V16" s="56">
        <f>IF(C16="TRUE",(U16^2)*(VLOOKUP(D16,'Aquifer and SDF Parameters'!$A$6:$C$100,2,FALSE)/VLOOKUP(D16,'Aquifer and SDF Parameters'!$A$6:$C$100,3,FALSE)),"")</f>
        <v>3.2345813400327641</v>
      </c>
      <c r="W16" s="4"/>
      <c r="X16" s="29" t="str">
        <f t="shared" si="14"/>
        <v>Yes</v>
      </c>
      <c r="Y16" s="15" t="str">
        <f t="shared" si="15"/>
        <v>CV-382</v>
      </c>
      <c r="Z16" s="18" t="str">
        <f>IF(X16="Yes",VLOOKUP(Y16,'PoHC and SDF summary'!$AO$4:$AP$49974,2,FALSE)," ")</f>
        <v>Sweltzer River</v>
      </c>
      <c r="AA16" s="19">
        <f t="shared" si="16"/>
        <v>1615.27197105763</v>
      </c>
      <c r="AB16" s="58">
        <f>IF(X16="Yes",(AA16^2)*(VLOOKUP(D16,'Aquifer and SDF Parameters'!$A$6:$C$100,2,FALSE)/VLOOKUP(D16,'Aquifer and SDF Parameters'!$A$6:$C$100,3,FALSE)),"")</f>
        <v>8.6970118016146714</v>
      </c>
      <c r="AC16" s="20">
        <f>IF(X16="Yes",(1/(U16)^('Aquifer and SDF Parameters'!$B$2)/((1/U16^'Aquifer and SDF Parameters'!$B$2)+(1/AA16^'Aquifer and SDF Parameters'!$B$2))),"")</f>
        <v>0.72890616520082285</v>
      </c>
      <c r="AD16" s="21">
        <f>IF(X16="Yes",(1/(AA16)^('Aquifer and SDF Parameters'!$B$2)/((1/U16^'Aquifer and SDF Parameters'!$B$2)+(1/AA16^'Aquifer and SDF Parameters'!$B$2))),"")</f>
        <v>0.27109383479917709</v>
      </c>
      <c r="AE16" s="14"/>
      <c r="AF16" s="32" t="str">
        <f t="shared" si="17"/>
        <v>No</v>
      </c>
      <c r="AG16" s="15" t="str">
        <f t="shared" si="18"/>
        <v/>
      </c>
      <c r="AH16" s="18" t="str">
        <f t="shared" si="19"/>
        <v xml:space="preserve"> </v>
      </c>
      <c r="AI16" s="19" t="str">
        <f t="shared" si="20"/>
        <v xml:space="preserve"> </v>
      </c>
      <c r="AJ16" s="58" t="str">
        <f>IF(AF16="Yes",(AI16^2)*(VLOOKUP(D16,'Aquifer and SDF Parameters'!$A$6:$C$100,2,FALSE)/VLOOKUP(D16,'Aquifer and SDF Parameters'!$A$6:$C$100,3,FALSE)),"")</f>
        <v/>
      </c>
      <c r="AK16" s="20" t="str">
        <f>IF(AF16="Yes",(1/(U16)^('Aquifer and SDF Parameters'!$B$2)/((1/U16^'Aquifer and SDF Parameters'!$B$2)+(1/AI16^'Aquifer and SDF Parameters'!$B$2)+(1/AA16^'Aquifer and SDF Parameters'!$B$2))),"")</f>
        <v/>
      </c>
      <c r="AL16" s="20" t="str">
        <f>IF(AF16="Yes",(1/(AA16)^('Aquifer and SDF Parameters'!$B$2)/((1/U16^'Aquifer and SDF Parameters'!$B$2)+(1/AI16^'Aquifer and SDF Parameters'!$B$2)+(1/AA16^'Aquifer and SDF Parameters'!$B$2))),"")</f>
        <v/>
      </c>
      <c r="AM16" s="21" t="str">
        <f>IF(AF16="Yes",(1/(AI16)^('Aquifer and SDF Parameters'!$B$2)/((1/U16^'Aquifer and SDF Parameters'!$B$2)+(1/AI16^'Aquifer and SDF Parameters'!$B$2)+(1/AA16^'Aquifer and SDF Parameters'!$B$2))),"")</f>
        <v/>
      </c>
      <c r="AO16" s="30" t="s">
        <v>12706</v>
      </c>
      <c r="AP16" s="47" t="s">
        <v>8769</v>
      </c>
      <c r="AQ16" s="30">
        <v>1222</v>
      </c>
      <c r="AR16" s="22" t="s">
        <v>5549</v>
      </c>
      <c r="AS16" s="24">
        <v>179.53568532668399</v>
      </c>
      <c r="AT16" s="30">
        <v>6671</v>
      </c>
      <c r="AU16" s="22" t="s">
        <v>32</v>
      </c>
      <c r="AV16" s="69">
        <v>836.64326724023704</v>
      </c>
      <c r="AW16" s="33">
        <v>9985</v>
      </c>
      <c r="AX16" s="22" t="s">
        <v>3298</v>
      </c>
      <c r="AY16" s="27">
        <v>865.64360556024997</v>
      </c>
    </row>
    <row r="17" spans="1:51" ht="15.6" customHeight="1" x14ac:dyDescent="0.3">
      <c r="A17" s="17">
        <v>49516</v>
      </c>
      <c r="B17" s="17" t="str">
        <f>VLOOKUP(A17,'List of Wells for HC assessment'!$A$2:$J$860,10,FALSE)</f>
        <v>Chilliwack River Valley</v>
      </c>
      <c r="C17" s="17" t="str">
        <f>IF(ISNUMBER(VLOOKUP(A17,'List of Wells for HC assessment'!$A$2:$J$860,1,FALSE)),"TRUE","FALSE")</f>
        <v>TRUE</v>
      </c>
      <c r="D17" s="17">
        <f>VLOOKUP(A17,'List of Wells for HC assessment'!$A$2:$J$860,9,FALSE)</f>
        <v>9</v>
      </c>
      <c r="E17" s="17" t="str">
        <f t="shared" si="0"/>
        <v>Stream</v>
      </c>
      <c r="F17" s="17">
        <f t="shared" si="1"/>
        <v>1</v>
      </c>
      <c r="G17" s="87">
        <f t="shared" si="2"/>
        <v>1</v>
      </c>
      <c r="H17" s="88">
        <f t="shared" si="3"/>
        <v>3.8047509526587539E-3</v>
      </c>
      <c r="I17" s="89" t="str">
        <f t="shared" si="4"/>
        <v>Chilliwack River</v>
      </c>
      <c r="J17" s="90" t="str">
        <f t="shared" si="5"/>
        <v>-</v>
      </c>
      <c r="K17" s="91" t="str">
        <f t="shared" si="6"/>
        <v/>
      </c>
      <c r="L17" s="95" t="str">
        <f t="shared" si="7"/>
        <v xml:space="preserve"> </v>
      </c>
      <c r="M17" s="92" t="str">
        <f t="shared" si="8"/>
        <v>-</v>
      </c>
      <c r="N17" s="93" t="str">
        <f t="shared" si="9"/>
        <v/>
      </c>
      <c r="O17" s="96" t="str">
        <f t="shared" si="10"/>
        <v xml:space="preserve"> </v>
      </c>
      <c r="P17" s="94" t="str">
        <f>IF(ISNUMBER(VLOOKUP(A17,'Wells not assessed'!$A$5:$D$37,1,FALSE)),VLOOKUP(A17,'Wells not assessed'!$A$5:$D$37,4,FALSE),"")</f>
        <v/>
      </c>
      <c r="R17" s="35" t="str">
        <f t="shared" si="11"/>
        <v>Yes</v>
      </c>
      <c r="S17" s="15" t="str">
        <f t="shared" si="12"/>
        <v>CV-1017</v>
      </c>
      <c r="T17" s="18" t="str">
        <f>VLOOKUP(S17,'PoHC and SDF summary'!$AO$4:$AP$49974,2,FALSE)</f>
        <v>Chilliwack River</v>
      </c>
      <c r="U17" s="19">
        <f t="shared" si="13"/>
        <v>33.784986100302397</v>
      </c>
      <c r="V17" s="56">
        <f>IF(C17="TRUE",(U17^2)*(VLOOKUP(D17,'Aquifer and SDF Parameters'!$A$6:$C$100,2,FALSE)/VLOOKUP(D17,'Aquifer and SDF Parameters'!$A$6:$C$100,3,FALSE)),"")</f>
        <v>3.8047509526587539E-3</v>
      </c>
      <c r="W17" s="4"/>
      <c r="X17" s="29" t="str">
        <f t="shared" si="14"/>
        <v>No</v>
      </c>
      <c r="Y17" s="15" t="str">
        <f t="shared" si="15"/>
        <v/>
      </c>
      <c r="Z17" s="18" t="str">
        <f>IF(X17="Yes",VLOOKUP(Y17,'PoHC and SDF summary'!$AO$4:$AP$49974,2,FALSE)," ")</f>
        <v xml:space="preserve"> </v>
      </c>
      <c r="AA17" s="19" t="str">
        <f t="shared" si="16"/>
        <v xml:space="preserve"> </v>
      </c>
      <c r="AB17" s="58" t="str">
        <f>IF(X17="Yes",(AA17^2)*(VLOOKUP(D17,'Aquifer and SDF Parameters'!$A$6:$C$100,2,FALSE)/VLOOKUP(D17,'Aquifer and SDF Parameters'!$A$6:$C$100,3,FALSE)),"")</f>
        <v/>
      </c>
      <c r="AC17" s="20" t="str">
        <f>IF(X17="Yes",(1/(U17)^('Aquifer and SDF Parameters'!$B$2)/((1/U17^'Aquifer and SDF Parameters'!$B$2)+(1/AA17^'Aquifer and SDF Parameters'!$B$2))),"")</f>
        <v/>
      </c>
      <c r="AD17" s="21" t="str">
        <f>IF(X17="Yes",(1/(AA17)^('Aquifer and SDF Parameters'!$B$2)/((1/U17^'Aquifer and SDF Parameters'!$B$2)+(1/AA17^'Aquifer and SDF Parameters'!$B$2))),"")</f>
        <v/>
      </c>
      <c r="AE17" s="14"/>
      <c r="AF17" s="32" t="str">
        <f t="shared" si="17"/>
        <v>No</v>
      </c>
      <c r="AG17" s="15" t="str">
        <f t="shared" si="18"/>
        <v/>
      </c>
      <c r="AH17" s="18" t="str">
        <f t="shared" si="19"/>
        <v xml:space="preserve"> </v>
      </c>
      <c r="AI17" s="19" t="str">
        <f t="shared" si="20"/>
        <v xml:space="preserve"> </v>
      </c>
      <c r="AJ17" s="58" t="str">
        <f>IF(AF17="Yes",(AI17^2)*(VLOOKUP(D17,'Aquifer and SDF Parameters'!$A$6:$C$100,2,FALSE)/VLOOKUP(D17,'Aquifer and SDF Parameters'!$A$6:$C$100,3,FALSE)),"")</f>
        <v/>
      </c>
      <c r="AK17" s="20" t="str">
        <f>IF(AF17="Yes",(1/(U17)^('Aquifer and SDF Parameters'!$B$2)/((1/U17^'Aquifer and SDF Parameters'!$B$2)+(1/AI17^'Aquifer and SDF Parameters'!$B$2)+(1/AA17^'Aquifer and SDF Parameters'!$B$2))),"")</f>
        <v/>
      </c>
      <c r="AL17" s="20" t="str">
        <f>IF(AF17="Yes",(1/(AA17)^('Aquifer and SDF Parameters'!$B$2)/((1/U17^'Aquifer and SDF Parameters'!$B$2)+(1/AI17^'Aquifer and SDF Parameters'!$B$2)+(1/AA17^'Aquifer and SDF Parameters'!$B$2))),"")</f>
        <v/>
      </c>
      <c r="AM17" s="21" t="str">
        <f>IF(AF17="Yes",(1/(AI17)^('Aquifer and SDF Parameters'!$B$2)/((1/U17^'Aquifer and SDF Parameters'!$B$2)+(1/AI17^'Aquifer and SDF Parameters'!$B$2)+(1/AA17^'Aquifer and SDF Parameters'!$B$2))),"")</f>
        <v/>
      </c>
      <c r="AO17" s="30" t="s">
        <v>12623</v>
      </c>
      <c r="AP17" s="47" t="s">
        <v>8769</v>
      </c>
      <c r="AQ17" s="30">
        <v>2470</v>
      </c>
      <c r="AR17" s="22" t="s">
        <v>2557</v>
      </c>
      <c r="AS17" s="24">
        <v>445.13922037142498</v>
      </c>
      <c r="AT17" s="30">
        <v>6776</v>
      </c>
      <c r="AU17" s="22" t="s">
        <v>90</v>
      </c>
      <c r="AV17" s="69">
        <v>1889.6423257726301</v>
      </c>
      <c r="AW17" s="33">
        <v>9986</v>
      </c>
      <c r="AX17" s="22" t="s">
        <v>3002</v>
      </c>
      <c r="AY17" s="27">
        <v>963.95253343923901</v>
      </c>
    </row>
    <row r="18" spans="1:51" ht="15.6" customHeight="1" x14ac:dyDescent="0.3">
      <c r="A18" s="17">
        <v>52577</v>
      </c>
      <c r="B18" s="17" t="str">
        <f>VLOOKUP(A18,'List of Wells for HC assessment'!$A$2:$J$860,10,FALSE)</f>
        <v>Chilliwack River Valley</v>
      </c>
      <c r="C18" s="17" t="str">
        <f>IF(ISNUMBER(VLOOKUP(A18,'List of Wells for HC assessment'!$A$2:$J$860,1,FALSE)),"TRUE","FALSE")</f>
        <v>TRUE</v>
      </c>
      <c r="D18" s="17">
        <f>VLOOKUP(A18,'List of Wells for HC assessment'!$A$2:$J$860,9,FALSE)</f>
        <v>9</v>
      </c>
      <c r="E18" s="17" t="str">
        <f t="shared" si="0"/>
        <v>Stream</v>
      </c>
      <c r="F18" s="17">
        <f t="shared" si="1"/>
        <v>1</v>
      </c>
      <c r="G18" s="87">
        <f t="shared" si="2"/>
        <v>1</v>
      </c>
      <c r="H18" s="88">
        <f t="shared" si="3"/>
        <v>1.6269076279320716E-2</v>
      </c>
      <c r="I18" s="89" t="str">
        <f t="shared" si="4"/>
        <v>Chilliwack River</v>
      </c>
      <c r="J18" s="90" t="str">
        <f t="shared" si="5"/>
        <v>-</v>
      </c>
      <c r="K18" s="91" t="str">
        <f t="shared" si="6"/>
        <v/>
      </c>
      <c r="L18" s="95" t="str">
        <f t="shared" si="7"/>
        <v xml:space="preserve"> </v>
      </c>
      <c r="M18" s="92" t="str">
        <f t="shared" si="8"/>
        <v>-</v>
      </c>
      <c r="N18" s="93" t="str">
        <f t="shared" si="9"/>
        <v/>
      </c>
      <c r="O18" s="96" t="str">
        <f t="shared" si="10"/>
        <v xml:space="preserve"> </v>
      </c>
      <c r="P18" s="94" t="str">
        <f>IF(ISNUMBER(VLOOKUP(A18,'Wells not assessed'!$A$5:$D$37,1,FALSE)),VLOOKUP(A18,'Wells not assessed'!$A$5:$D$37,4,FALSE),"")</f>
        <v/>
      </c>
      <c r="R18" s="35" t="str">
        <f t="shared" si="11"/>
        <v>Yes</v>
      </c>
      <c r="S18" s="15" t="str">
        <f t="shared" si="12"/>
        <v>CV-1010</v>
      </c>
      <c r="T18" s="18" t="str">
        <f>VLOOKUP(S18,'PoHC and SDF summary'!$AO$4:$AP$49974,2,FALSE)</f>
        <v>Chilliwack River</v>
      </c>
      <c r="U18" s="19">
        <f t="shared" si="13"/>
        <v>69.862170620416705</v>
      </c>
      <c r="V18" s="56">
        <f>IF(C18="TRUE",(U18^2)*(VLOOKUP(D18,'Aquifer and SDF Parameters'!$A$6:$C$100,2,FALSE)/VLOOKUP(D18,'Aquifer and SDF Parameters'!$A$6:$C$100,3,FALSE)),"")</f>
        <v>1.6269076279320716E-2</v>
      </c>
      <c r="W18" s="4"/>
      <c r="X18" s="29" t="str">
        <f t="shared" si="14"/>
        <v>No</v>
      </c>
      <c r="Y18" s="15" t="str">
        <f t="shared" si="15"/>
        <v/>
      </c>
      <c r="Z18" s="18" t="str">
        <f>IF(X18="Yes",VLOOKUP(Y18,'PoHC and SDF summary'!$AO$4:$AP$49974,2,FALSE)," ")</f>
        <v xml:space="preserve"> </v>
      </c>
      <c r="AA18" s="19" t="str">
        <f t="shared" si="16"/>
        <v xml:space="preserve"> </v>
      </c>
      <c r="AB18" s="58" t="str">
        <f>IF(X18="Yes",(AA18^2)*(VLOOKUP(D18,'Aquifer and SDF Parameters'!$A$6:$C$100,2,FALSE)/VLOOKUP(D18,'Aquifer and SDF Parameters'!$A$6:$C$100,3,FALSE)),"")</f>
        <v/>
      </c>
      <c r="AC18" s="20" t="str">
        <f>IF(X18="Yes",(1/(U18)^('Aquifer and SDF Parameters'!$B$2)/((1/U18^'Aquifer and SDF Parameters'!$B$2)+(1/AA18^'Aquifer and SDF Parameters'!$B$2))),"")</f>
        <v/>
      </c>
      <c r="AD18" s="21" t="str">
        <f>IF(X18="Yes",(1/(AA18)^('Aquifer and SDF Parameters'!$B$2)/((1/U18^'Aquifer and SDF Parameters'!$B$2)+(1/AA18^'Aquifer and SDF Parameters'!$B$2))),"")</f>
        <v/>
      </c>
      <c r="AE18" s="14"/>
      <c r="AF18" s="32" t="str">
        <f t="shared" si="17"/>
        <v>No</v>
      </c>
      <c r="AG18" s="15" t="str">
        <f t="shared" si="18"/>
        <v/>
      </c>
      <c r="AH18" s="18" t="str">
        <f t="shared" si="19"/>
        <v xml:space="preserve"> </v>
      </c>
      <c r="AI18" s="19" t="str">
        <f t="shared" si="20"/>
        <v xml:space="preserve"> </v>
      </c>
      <c r="AJ18" s="58" t="str">
        <f>IF(AF18="Yes",(AI18^2)*(VLOOKUP(D18,'Aquifer and SDF Parameters'!$A$6:$C$100,2,FALSE)/VLOOKUP(D18,'Aquifer and SDF Parameters'!$A$6:$C$100,3,FALSE)),"")</f>
        <v/>
      </c>
      <c r="AK18" s="20" t="str">
        <f>IF(AF18="Yes",(1/(U18)^('Aquifer and SDF Parameters'!$B$2)/((1/U18^'Aquifer and SDF Parameters'!$B$2)+(1/AI18^'Aquifer and SDF Parameters'!$B$2)+(1/AA18^'Aquifer and SDF Parameters'!$B$2))),"")</f>
        <v/>
      </c>
      <c r="AL18" s="20" t="str">
        <f>IF(AF18="Yes",(1/(AA18)^('Aquifer and SDF Parameters'!$B$2)/((1/U18^'Aquifer and SDF Parameters'!$B$2)+(1/AI18^'Aquifer and SDF Parameters'!$B$2)+(1/AA18^'Aquifer and SDF Parameters'!$B$2))),"")</f>
        <v/>
      </c>
      <c r="AM18" s="21" t="str">
        <f>IF(AF18="Yes",(1/(AI18)^('Aquifer and SDF Parameters'!$B$2)/((1/U18^'Aquifer and SDF Parameters'!$B$2)+(1/AI18^'Aquifer and SDF Parameters'!$B$2)+(1/AA18^'Aquifer and SDF Parameters'!$B$2))),"")</f>
        <v/>
      </c>
      <c r="AO18" s="30" t="s">
        <v>12587</v>
      </c>
      <c r="AP18" s="47" t="s">
        <v>8769</v>
      </c>
      <c r="AQ18" s="30">
        <v>5455</v>
      </c>
      <c r="AR18" s="22" t="s">
        <v>949</v>
      </c>
      <c r="AS18" s="24">
        <v>79.457145189844795</v>
      </c>
      <c r="AT18" s="30">
        <v>6791</v>
      </c>
      <c r="AU18" s="22" t="s">
        <v>2369</v>
      </c>
      <c r="AV18" s="69">
        <v>1828.65247966776</v>
      </c>
      <c r="AW18" s="33">
        <v>10008</v>
      </c>
      <c r="AX18" s="22" t="s">
        <v>4728</v>
      </c>
      <c r="AY18" s="27">
        <v>1397.91723608242</v>
      </c>
    </row>
    <row r="19" spans="1:51" ht="15.6" customHeight="1" x14ac:dyDescent="0.3">
      <c r="A19" s="17">
        <v>52963</v>
      </c>
      <c r="B19" s="17" t="str">
        <f>VLOOKUP(A19,'List of Wells for HC assessment'!$A$2:$J$860,10,FALSE)</f>
        <v>Chilliwack River Valley</v>
      </c>
      <c r="C19" s="17" t="str">
        <f>IF(ISNUMBER(VLOOKUP(A19,'List of Wells for HC assessment'!$A$2:$J$860,1,FALSE)),"TRUE","FALSE")</f>
        <v>TRUE</v>
      </c>
      <c r="D19" s="17">
        <f>VLOOKUP(A19,'List of Wells for HC assessment'!$A$2:$J$860,9,FALSE)</f>
        <v>9</v>
      </c>
      <c r="E19" s="17" t="str">
        <f t="shared" si="0"/>
        <v>Stream</v>
      </c>
      <c r="F19" s="17">
        <f t="shared" si="1"/>
        <v>2</v>
      </c>
      <c r="G19" s="87">
        <f t="shared" si="2"/>
        <v>0.91194909455644224</v>
      </c>
      <c r="H19" s="88">
        <f t="shared" si="3"/>
        <v>0.1758382471666376</v>
      </c>
      <c r="I19" s="89" t="str">
        <f t="shared" si="4"/>
        <v>Cultus Lake</v>
      </c>
      <c r="J19" s="90">
        <f t="shared" si="5"/>
        <v>8.8050905443557814E-2</v>
      </c>
      <c r="K19" s="91">
        <f t="shared" si="6"/>
        <v>1.8211684420985057</v>
      </c>
      <c r="L19" s="95" t="str">
        <f t="shared" si="7"/>
        <v>Sweltzer River</v>
      </c>
      <c r="M19" s="92" t="str">
        <f t="shared" si="8"/>
        <v>-</v>
      </c>
      <c r="N19" s="93" t="str">
        <f t="shared" si="9"/>
        <v/>
      </c>
      <c r="O19" s="96" t="str">
        <f t="shared" si="10"/>
        <v xml:space="preserve"> </v>
      </c>
      <c r="P19" s="94" t="str">
        <f>IF(ISNUMBER(VLOOKUP(A19,'Wells not assessed'!$A$5:$D$37,1,FALSE)),VLOOKUP(A19,'Wells not assessed'!$A$5:$D$37,4,FALSE),"")</f>
        <v/>
      </c>
      <c r="R19" s="35" t="str">
        <f t="shared" si="11"/>
        <v>Yes</v>
      </c>
      <c r="S19" s="15" t="str">
        <f t="shared" si="12"/>
        <v>CV-70</v>
      </c>
      <c r="T19" s="18" t="str">
        <f>VLOOKUP(S19,'PoHC and SDF summary'!$AO$4:$AP$49974,2,FALSE)</f>
        <v>Cultus Lake</v>
      </c>
      <c r="U19" s="19">
        <f t="shared" si="13"/>
        <v>229.67689076176401</v>
      </c>
      <c r="V19" s="56">
        <f>IF(C19="TRUE",(U19^2)*(VLOOKUP(D19,'Aquifer and SDF Parameters'!$A$6:$C$100,2,FALSE)/VLOOKUP(D19,'Aquifer and SDF Parameters'!$A$6:$C$100,3,FALSE)),"")</f>
        <v>0.1758382471666376</v>
      </c>
      <c r="W19" s="4"/>
      <c r="X19" s="29" t="str">
        <f t="shared" si="14"/>
        <v>Yes</v>
      </c>
      <c r="Y19" s="15" t="str">
        <f t="shared" si="15"/>
        <v>CV-287</v>
      </c>
      <c r="Z19" s="18" t="str">
        <f>IF(X19="Yes",VLOOKUP(Y19,'PoHC and SDF summary'!$AO$4:$AP$49974,2,FALSE)," ")</f>
        <v>Sweltzer River</v>
      </c>
      <c r="AA19" s="19">
        <f t="shared" si="16"/>
        <v>739.15528316420205</v>
      </c>
      <c r="AB19" s="58">
        <f>IF(X19="Yes",(AA19^2)*(VLOOKUP(D19,'Aquifer and SDF Parameters'!$A$6:$C$100,2,FALSE)/VLOOKUP(D19,'Aquifer and SDF Parameters'!$A$6:$C$100,3,FALSE)),"")</f>
        <v>1.8211684420985057</v>
      </c>
      <c r="AC19" s="20">
        <f>IF(X19="Yes",(1/(U19)^('Aquifer and SDF Parameters'!$B$2)/((1/U19^'Aquifer and SDF Parameters'!$B$2)+(1/AA19^'Aquifer and SDF Parameters'!$B$2))),"")</f>
        <v>0.91194909455644224</v>
      </c>
      <c r="AD19" s="21">
        <f>IF(X19="Yes",(1/(AA19)^('Aquifer and SDF Parameters'!$B$2)/((1/U19^'Aquifer and SDF Parameters'!$B$2)+(1/AA19^'Aquifer and SDF Parameters'!$B$2))),"")</f>
        <v>8.8050905443557814E-2</v>
      </c>
      <c r="AE19" s="14"/>
      <c r="AF19" s="32" t="str">
        <f t="shared" si="17"/>
        <v>No</v>
      </c>
      <c r="AG19" s="15" t="str">
        <f t="shared" si="18"/>
        <v/>
      </c>
      <c r="AH19" s="18" t="str">
        <f t="shared" si="19"/>
        <v xml:space="preserve"> </v>
      </c>
      <c r="AI19" s="19" t="str">
        <f t="shared" si="20"/>
        <v xml:space="preserve"> </v>
      </c>
      <c r="AJ19" s="58" t="str">
        <f>IF(AF19="Yes",(AI19^2)*(VLOOKUP(D19,'Aquifer and SDF Parameters'!$A$6:$C$100,2,FALSE)/VLOOKUP(D19,'Aquifer and SDF Parameters'!$A$6:$C$100,3,FALSE)),"")</f>
        <v/>
      </c>
      <c r="AK19" s="20" t="str">
        <f>IF(AF19="Yes",(1/(U19)^('Aquifer and SDF Parameters'!$B$2)/((1/U19^'Aquifer and SDF Parameters'!$B$2)+(1/AI19^'Aquifer and SDF Parameters'!$B$2)+(1/AA19^'Aquifer and SDF Parameters'!$B$2))),"")</f>
        <v/>
      </c>
      <c r="AL19" s="20" t="str">
        <f>IF(AF19="Yes",(1/(AA19)^('Aquifer and SDF Parameters'!$B$2)/((1/U19^'Aquifer and SDF Parameters'!$B$2)+(1/AI19^'Aquifer and SDF Parameters'!$B$2)+(1/AA19^'Aquifer and SDF Parameters'!$B$2))),"")</f>
        <v/>
      </c>
      <c r="AM19" s="21" t="str">
        <f>IF(AF19="Yes",(1/(AI19)^('Aquifer and SDF Parameters'!$B$2)/((1/U19^'Aquifer and SDF Parameters'!$B$2)+(1/AI19^'Aquifer and SDF Parameters'!$B$2)+(1/AA19^'Aquifer and SDF Parameters'!$B$2))),"")</f>
        <v/>
      </c>
      <c r="AO19" s="30" t="s">
        <v>12585</v>
      </c>
      <c r="AP19" s="47" t="s">
        <v>8769</v>
      </c>
      <c r="AQ19" s="30">
        <v>5457</v>
      </c>
      <c r="AR19" s="22" t="s">
        <v>845</v>
      </c>
      <c r="AS19" s="24">
        <v>1802.5855726606901</v>
      </c>
      <c r="AT19" s="51">
        <v>9932</v>
      </c>
      <c r="AU19" s="37" t="s">
        <v>2369</v>
      </c>
      <c r="AV19" s="70">
        <v>1081.12457590078</v>
      </c>
      <c r="AW19" s="33">
        <v>10009</v>
      </c>
      <c r="AX19" s="22" t="s">
        <v>6795</v>
      </c>
      <c r="AY19" s="27">
        <v>1053.1394351741201</v>
      </c>
    </row>
    <row r="20" spans="1:51" ht="15.6" customHeight="1" x14ac:dyDescent="0.3">
      <c r="A20" s="17">
        <v>55069</v>
      </c>
      <c r="B20" s="17" t="str">
        <f>VLOOKUP(A20,'List of Wells for HC assessment'!$A$2:$J$860,10,FALSE)</f>
        <v>Chilliwack River Valley</v>
      </c>
      <c r="C20" s="17" t="str">
        <f>IF(ISNUMBER(VLOOKUP(A20,'List of Wells for HC assessment'!$A$2:$J$860,1,FALSE)),"TRUE","FALSE")</f>
        <v>TRUE</v>
      </c>
      <c r="D20" s="17">
        <f>VLOOKUP(A20,'List of Wells for HC assessment'!$A$2:$J$860,9,FALSE)</f>
        <v>9</v>
      </c>
      <c r="E20" s="17" t="str">
        <f t="shared" si="0"/>
        <v>Stream</v>
      </c>
      <c r="F20" s="17">
        <f t="shared" si="1"/>
        <v>2</v>
      </c>
      <c r="G20" s="87">
        <f t="shared" si="2"/>
        <v>0.65085576779489662</v>
      </c>
      <c r="H20" s="88">
        <f t="shared" si="3"/>
        <v>0.13761789712090391</v>
      </c>
      <c r="I20" s="89" t="str">
        <f t="shared" si="4"/>
        <v>Ryder Creek</v>
      </c>
      <c r="J20" s="90">
        <f t="shared" si="5"/>
        <v>0.34914423220510338</v>
      </c>
      <c r="K20" s="91">
        <f t="shared" si="6"/>
        <v>0.25653983033672978</v>
      </c>
      <c r="L20" s="95" t="str">
        <f t="shared" si="7"/>
        <v>Chilliwack River</v>
      </c>
      <c r="M20" s="92" t="str">
        <f t="shared" si="8"/>
        <v>-</v>
      </c>
      <c r="N20" s="93" t="str">
        <f t="shared" si="9"/>
        <v/>
      </c>
      <c r="O20" s="96" t="str">
        <f t="shared" si="10"/>
        <v xml:space="preserve"> </v>
      </c>
      <c r="P20" s="94" t="str">
        <f>IF(ISNUMBER(VLOOKUP(A20,'Wells not assessed'!$A$5:$D$37,1,FALSE)),VLOOKUP(A20,'Wells not assessed'!$A$5:$D$37,4,FALSE),"")</f>
        <v/>
      </c>
      <c r="R20" s="35" t="str">
        <f t="shared" si="11"/>
        <v>Yes</v>
      </c>
      <c r="S20" s="15" t="str">
        <f t="shared" si="12"/>
        <v>CV-889</v>
      </c>
      <c r="T20" s="18" t="str">
        <f>VLOOKUP(S20,'PoHC and SDF summary'!$AO$4:$AP$49974,2,FALSE)</f>
        <v>Ryder Creek</v>
      </c>
      <c r="U20" s="19">
        <f t="shared" si="13"/>
        <v>203.18801425347701</v>
      </c>
      <c r="V20" s="56">
        <f>IF(C20="TRUE",(U20^2)*(VLOOKUP(D20,'Aquifer and SDF Parameters'!$A$6:$C$100,2,FALSE)/VLOOKUP(D20,'Aquifer and SDF Parameters'!$A$6:$C$100,3,FALSE)),"")</f>
        <v>0.13761789712090391</v>
      </c>
      <c r="W20" s="4"/>
      <c r="X20" s="29" t="str">
        <f t="shared" si="14"/>
        <v>Yes</v>
      </c>
      <c r="Y20" s="15" t="str">
        <f t="shared" si="15"/>
        <v>CV-883</v>
      </c>
      <c r="Z20" s="18" t="str">
        <f>IF(X20="Yes",VLOOKUP(Y20,'PoHC and SDF summary'!$AO$4:$AP$49974,2,FALSE)," ")</f>
        <v>Chilliwack River</v>
      </c>
      <c r="AA20" s="19">
        <f t="shared" si="16"/>
        <v>277.420167076979</v>
      </c>
      <c r="AB20" s="58">
        <f>IF(X20="Yes",(AA20^2)*(VLOOKUP(D20,'Aquifer and SDF Parameters'!$A$6:$C$100,2,FALSE)/VLOOKUP(D20,'Aquifer and SDF Parameters'!$A$6:$C$100,3,FALSE)),"")</f>
        <v>0.25653983033672978</v>
      </c>
      <c r="AC20" s="20">
        <f>IF(X20="Yes",(1/(U20)^('Aquifer and SDF Parameters'!$B$2)/((1/U20^'Aquifer and SDF Parameters'!$B$2)+(1/AA20^'Aquifer and SDF Parameters'!$B$2))),"")</f>
        <v>0.65085576779489662</v>
      </c>
      <c r="AD20" s="21">
        <f>IF(X20="Yes",(1/(AA20)^('Aquifer and SDF Parameters'!$B$2)/((1/U20^'Aquifer and SDF Parameters'!$B$2)+(1/AA20^'Aquifer and SDF Parameters'!$B$2))),"")</f>
        <v>0.34914423220510338</v>
      </c>
      <c r="AE20" s="14"/>
      <c r="AF20" s="32" t="str">
        <f t="shared" si="17"/>
        <v>No</v>
      </c>
      <c r="AG20" s="15" t="str">
        <f t="shared" si="18"/>
        <v/>
      </c>
      <c r="AH20" s="18" t="str">
        <f t="shared" si="19"/>
        <v xml:space="preserve"> </v>
      </c>
      <c r="AI20" s="19" t="str">
        <f t="shared" si="20"/>
        <v xml:space="preserve"> </v>
      </c>
      <c r="AJ20" s="58" t="str">
        <f>IF(AF20="Yes",(AI20^2)*(VLOOKUP(D20,'Aquifer and SDF Parameters'!$A$6:$C$100,2,FALSE)/VLOOKUP(D20,'Aquifer and SDF Parameters'!$A$6:$C$100,3,FALSE)),"")</f>
        <v/>
      </c>
      <c r="AK20" s="20" t="str">
        <f>IF(AF20="Yes",(1/(U20)^('Aquifer and SDF Parameters'!$B$2)/((1/U20^'Aquifer and SDF Parameters'!$B$2)+(1/AI20^'Aquifer and SDF Parameters'!$B$2)+(1/AA20^'Aquifer and SDF Parameters'!$B$2))),"")</f>
        <v/>
      </c>
      <c r="AL20" s="20" t="str">
        <f>IF(AF20="Yes",(1/(AA20)^('Aquifer and SDF Parameters'!$B$2)/((1/U20^'Aquifer and SDF Parameters'!$B$2)+(1/AI20^'Aquifer and SDF Parameters'!$B$2)+(1/AA20^'Aquifer and SDF Parameters'!$B$2))),"")</f>
        <v/>
      </c>
      <c r="AM20" s="21" t="str">
        <f>IF(AF20="Yes",(1/(AI20)^('Aquifer and SDF Parameters'!$B$2)/((1/U20^'Aquifer and SDF Parameters'!$B$2)+(1/AI20^'Aquifer and SDF Parameters'!$B$2)+(1/AA20^'Aquifer and SDF Parameters'!$B$2))),"")</f>
        <v/>
      </c>
      <c r="AO20" s="30" t="s">
        <v>12564</v>
      </c>
      <c r="AP20" s="47" t="s">
        <v>8769</v>
      </c>
      <c r="AQ20" s="30">
        <v>5494</v>
      </c>
      <c r="AR20" s="22" t="s">
        <v>1313</v>
      </c>
      <c r="AS20" s="24">
        <v>104.855671151104</v>
      </c>
      <c r="AT20" s="30">
        <v>9937</v>
      </c>
      <c r="AU20" s="22" t="s">
        <v>2887</v>
      </c>
      <c r="AV20" s="69">
        <v>557.76719282817498</v>
      </c>
      <c r="AW20" s="50">
        <v>10015</v>
      </c>
      <c r="AX20" s="37" t="s">
        <v>1418</v>
      </c>
      <c r="AY20" s="38">
        <v>796.46250957302698</v>
      </c>
    </row>
    <row r="21" spans="1:51" ht="15.6" customHeight="1" x14ac:dyDescent="0.3">
      <c r="A21" s="17">
        <v>83623</v>
      </c>
      <c r="B21" s="17" t="str">
        <f>VLOOKUP(A21,'List of Wells for HC assessment'!$A$2:$J$860,10,FALSE)</f>
        <v>Chilliwack River Valley</v>
      </c>
      <c r="C21" s="17" t="str">
        <f>IF(ISNUMBER(VLOOKUP(A21,'List of Wells for HC assessment'!$A$2:$J$860,1,FALSE)),"TRUE","FALSE")</f>
        <v>TRUE</v>
      </c>
      <c r="D21" s="17">
        <f>VLOOKUP(A21,'List of Wells for HC assessment'!$A$2:$J$860,9,FALSE)</f>
        <v>9</v>
      </c>
      <c r="E21" s="17" t="str">
        <f t="shared" si="0"/>
        <v>Stream</v>
      </c>
      <c r="F21" s="17">
        <f t="shared" si="1"/>
        <v>1</v>
      </c>
      <c r="G21" s="87">
        <f t="shared" si="2"/>
        <v>1</v>
      </c>
      <c r="H21" s="88">
        <f t="shared" si="3"/>
        <v>2.8119369371905263</v>
      </c>
      <c r="I21" s="89" t="str">
        <f t="shared" si="4"/>
        <v>Sweltzer River</v>
      </c>
      <c r="J21" s="90" t="str">
        <f t="shared" si="5"/>
        <v>-</v>
      </c>
      <c r="K21" s="91" t="str">
        <f t="shared" si="6"/>
        <v/>
      </c>
      <c r="L21" s="95" t="str">
        <f t="shared" si="7"/>
        <v xml:space="preserve"> </v>
      </c>
      <c r="M21" s="92" t="str">
        <f t="shared" si="8"/>
        <v>-</v>
      </c>
      <c r="N21" s="93" t="str">
        <f t="shared" si="9"/>
        <v/>
      </c>
      <c r="O21" s="96" t="str">
        <f t="shared" si="10"/>
        <v xml:space="preserve"> </v>
      </c>
      <c r="P21" s="94" t="str">
        <f>IF(ISNUMBER(VLOOKUP(A21,'Wells not assessed'!$A$5:$D$37,1,FALSE)),VLOOKUP(A21,'Wells not assessed'!$A$5:$D$37,4,FALSE),"")</f>
        <v/>
      </c>
      <c r="R21" s="35" t="str">
        <f t="shared" si="11"/>
        <v>Yes</v>
      </c>
      <c r="S21" s="15" t="str">
        <f t="shared" si="12"/>
        <v>CV-396</v>
      </c>
      <c r="T21" s="18" t="str">
        <f>VLOOKUP(S21,'PoHC and SDF summary'!$AO$4:$AP$49974,2,FALSE)</f>
        <v>Sweltzer River</v>
      </c>
      <c r="U21" s="19">
        <f t="shared" si="13"/>
        <v>918.46670116948599</v>
      </c>
      <c r="V21" s="56">
        <f>IF(C21="TRUE",(U21^2)*(VLOOKUP(D21,'Aquifer and SDF Parameters'!$A$6:$C$100,2,FALSE)/VLOOKUP(D21,'Aquifer and SDF Parameters'!$A$6:$C$100,3,FALSE)),"")</f>
        <v>2.8119369371905263</v>
      </c>
      <c r="W21" s="4"/>
      <c r="X21" s="29" t="str">
        <f t="shared" si="14"/>
        <v>No</v>
      </c>
      <c r="Y21" s="15" t="str">
        <f t="shared" si="15"/>
        <v/>
      </c>
      <c r="Z21" s="18" t="str">
        <f>IF(X21="Yes",VLOOKUP(Y21,'PoHC and SDF summary'!$AO$4:$AP$49974,2,FALSE)," ")</f>
        <v xml:space="preserve"> </v>
      </c>
      <c r="AA21" s="19" t="str">
        <f t="shared" si="16"/>
        <v xml:space="preserve"> </v>
      </c>
      <c r="AB21" s="58" t="str">
        <f>IF(X21="Yes",(AA21^2)*(VLOOKUP(D21,'Aquifer and SDF Parameters'!$A$6:$C$100,2,FALSE)/VLOOKUP(D21,'Aquifer and SDF Parameters'!$A$6:$C$100,3,FALSE)),"")</f>
        <v/>
      </c>
      <c r="AC21" s="20" t="str">
        <f>IF(X21="Yes",(1/(U21)^('Aquifer and SDF Parameters'!$B$2)/((1/U21^'Aquifer and SDF Parameters'!$B$2)+(1/AA21^'Aquifer and SDF Parameters'!$B$2))),"")</f>
        <v/>
      </c>
      <c r="AD21" s="21" t="str">
        <f>IF(X21="Yes",(1/(AA21)^('Aquifer and SDF Parameters'!$B$2)/((1/U21^'Aquifer and SDF Parameters'!$B$2)+(1/AA21^'Aquifer and SDF Parameters'!$B$2))),"")</f>
        <v/>
      </c>
      <c r="AE21" s="14"/>
      <c r="AF21" s="32" t="str">
        <f t="shared" si="17"/>
        <v>No</v>
      </c>
      <c r="AG21" s="15" t="str">
        <f t="shared" si="18"/>
        <v/>
      </c>
      <c r="AH21" s="18" t="str">
        <f t="shared" si="19"/>
        <v xml:space="preserve"> </v>
      </c>
      <c r="AI21" s="19" t="str">
        <f t="shared" si="20"/>
        <v xml:space="preserve"> </v>
      </c>
      <c r="AJ21" s="58" t="str">
        <f>IF(AF21="Yes",(AI21^2)*(VLOOKUP(D21,'Aquifer and SDF Parameters'!$A$6:$C$100,2,FALSE)/VLOOKUP(D21,'Aquifer and SDF Parameters'!$A$6:$C$100,3,FALSE)),"")</f>
        <v/>
      </c>
      <c r="AK21" s="20" t="str">
        <f>IF(AF21="Yes",(1/(U21)^('Aquifer and SDF Parameters'!$B$2)/((1/U21^'Aquifer and SDF Parameters'!$B$2)+(1/AI21^'Aquifer and SDF Parameters'!$B$2)+(1/AA21^'Aquifer and SDF Parameters'!$B$2))),"")</f>
        <v/>
      </c>
      <c r="AL21" s="20" t="str">
        <f>IF(AF21="Yes",(1/(AA21)^('Aquifer and SDF Parameters'!$B$2)/((1/U21^'Aquifer and SDF Parameters'!$B$2)+(1/AI21^'Aquifer and SDF Parameters'!$B$2)+(1/AA21^'Aquifer and SDF Parameters'!$B$2))),"")</f>
        <v/>
      </c>
      <c r="AM21" s="21" t="str">
        <f>IF(AF21="Yes",(1/(AI21)^('Aquifer and SDF Parameters'!$B$2)/((1/U21^'Aquifer and SDF Parameters'!$B$2)+(1/AI21^'Aquifer and SDF Parameters'!$B$2)+(1/AA21^'Aquifer and SDF Parameters'!$B$2))),"")</f>
        <v/>
      </c>
      <c r="AO21" s="30" t="s">
        <v>12460</v>
      </c>
      <c r="AP21" s="47" t="s">
        <v>8769</v>
      </c>
      <c r="AQ21" s="30">
        <v>6412</v>
      </c>
      <c r="AR21" s="22" t="s">
        <v>2234</v>
      </c>
      <c r="AS21" s="24">
        <v>97.006824768355003</v>
      </c>
      <c r="AT21" s="51">
        <v>9939</v>
      </c>
      <c r="AU21" s="37" t="s">
        <v>2908</v>
      </c>
      <c r="AV21" s="70">
        <v>680.78189718111003</v>
      </c>
      <c r="AW21" s="50">
        <v>10016</v>
      </c>
      <c r="AX21" s="37" t="s">
        <v>1418</v>
      </c>
      <c r="AY21" s="38">
        <v>476.30025744435</v>
      </c>
    </row>
    <row r="22" spans="1:51" ht="15.6" customHeight="1" x14ac:dyDescent="0.3">
      <c r="A22" s="17">
        <v>91117</v>
      </c>
      <c r="B22" s="17" t="str">
        <f>VLOOKUP(A22,'List of Wells for HC assessment'!$A$2:$J$860,10,FALSE)</f>
        <v>Chilliwack River Valley</v>
      </c>
      <c r="C22" s="17" t="str">
        <f>IF(ISNUMBER(VLOOKUP(A22,'List of Wells for HC assessment'!$A$2:$J$860,1,FALSE)),"TRUE","FALSE")</f>
        <v>TRUE</v>
      </c>
      <c r="D22" s="17">
        <f>VLOOKUP(A22,'List of Wells for HC assessment'!$A$2:$J$860,9,FALSE)</f>
        <v>9</v>
      </c>
      <c r="E22" s="17" t="str">
        <f t="shared" si="0"/>
        <v>Stream</v>
      </c>
      <c r="F22" s="17">
        <f t="shared" si="1"/>
        <v>1</v>
      </c>
      <c r="G22" s="87">
        <f t="shared" si="2"/>
        <v>1</v>
      </c>
      <c r="H22" s="88">
        <f t="shared" si="3"/>
        <v>1.1017934555377574E-2</v>
      </c>
      <c r="I22" s="89" t="str">
        <f t="shared" si="4"/>
        <v>Sweltzer River</v>
      </c>
      <c r="J22" s="90" t="str">
        <f t="shared" si="5"/>
        <v>-</v>
      </c>
      <c r="K22" s="91" t="str">
        <f t="shared" si="6"/>
        <v/>
      </c>
      <c r="L22" s="95" t="str">
        <f t="shared" si="7"/>
        <v xml:space="preserve"> </v>
      </c>
      <c r="M22" s="92" t="str">
        <f t="shared" si="8"/>
        <v>-</v>
      </c>
      <c r="N22" s="93" t="str">
        <f t="shared" si="9"/>
        <v/>
      </c>
      <c r="O22" s="96" t="str">
        <f t="shared" si="10"/>
        <v xml:space="preserve"> </v>
      </c>
      <c r="P22" s="94" t="str">
        <f>IF(ISNUMBER(VLOOKUP(A22,'Wells not assessed'!$A$5:$D$37,1,FALSE)),VLOOKUP(A22,'Wells not assessed'!$A$5:$D$37,4,FALSE),"")</f>
        <v/>
      </c>
      <c r="R22" s="35" t="str">
        <f t="shared" si="11"/>
        <v>Yes</v>
      </c>
      <c r="S22" s="15" t="str">
        <f t="shared" si="12"/>
        <v>CV-332</v>
      </c>
      <c r="T22" s="18" t="str">
        <f>VLOOKUP(S22,'PoHC and SDF summary'!$AO$4:$AP$49974,2,FALSE)</f>
        <v>Sweltzer River</v>
      </c>
      <c r="U22" s="19">
        <f t="shared" si="13"/>
        <v>57.492437473230098</v>
      </c>
      <c r="V22" s="56">
        <f>IF(C22="TRUE",(U22^2)*(VLOOKUP(D22,'Aquifer and SDF Parameters'!$A$6:$C$100,2,FALSE)/VLOOKUP(D22,'Aquifer and SDF Parameters'!$A$6:$C$100,3,FALSE)),"")</f>
        <v>1.1017934555377574E-2</v>
      </c>
      <c r="W22" s="4"/>
      <c r="X22" s="29" t="str">
        <f t="shared" si="14"/>
        <v>No</v>
      </c>
      <c r="Y22" s="15" t="str">
        <f t="shared" si="15"/>
        <v/>
      </c>
      <c r="Z22" s="18" t="str">
        <f>IF(X22="Yes",VLOOKUP(Y22,'PoHC and SDF summary'!$AO$4:$AP$49974,2,FALSE)," ")</f>
        <v xml:space="preserve"> </v>
      </c>
      <c r="AA22" s="19" t="str">
        <f t="shared" si="16"/>
        <v xml:space="preserve"> </v>
      </c>
      <c r="AB22" s="58" t="str">
        <f>IF(X22="Yes",(AA22^2)*(VLOOKUP(D22,'Aquifer and SDF Parameters'!$A$6:$C$100,2,FALSE)/VLOOKUP(D22,'Aquifer and SDF Parameters'!$A$6:$C$100,3,FALSE)),"")</f>
        <v/>
      </c>
      <c r="AC22" s="20" t="str">
        <f>IF(X22="Yes",(1/(U22)^('Aquifer and SDF Parameters'!$B$2)/((1/U22^'Aquifer and SDF Parameters'!$B$2)+(1/AA22^'Aquifer and SDF Parameters'!$B$2))),"")</f>
        <v/>
      </c>
      <c r="AD22" s="21" t="str">
        <f>IF(X22="Yes",(1/(AA22)^('Aquifer and SDF Parameters'!$B$2)/((1/U22^'Aquifer and SDF Parameters'!$B$2)+(1/AA22^'Aquifer and SDF Parameters'!$B$2))),"")</f>
        <v/>
      </c>
      <c r="AE22" s="14"/>
      <c r="AF22" s="32" t="str">
        <f t="shared" si="17"/>
        <v>No</v>
      </c>
      <c r="AG22" s="15" t="str">
        <f t="shared" si="18"/>
        <v/>
      </c>
      <c r="AH22" s="18" t="str">
        <f t="shared" si="19"/>
        <v xml:space="preserve"> </v>
      </c>
      <c r="AI22" s="19" t="str">
        <f t="shared" si="20"/>
        <v xml:space="preserve"> </v>
      </c>
      <c r="AJ22" s="58" t="str">
        <f>IF(AF22="Yes",(AI22^2)*(VLOOKUP(D22,'Aquifer and SDF Parameters'!$A$6:$C$100,2,FALSE)/VLOOKUP(D22,'Aquifer and SDF Parameters'!$A$6:$C$100,3,FALSE)),"")</f>
        <v/>
      </c>
      <c r="AK22" s="20" t="str">
        <f>IF(AF22="Yes",(1/(U22)^('Aquifer and SDF Parameters'!$B$2)/((1/U22^'Aquifer and SDF Parameters'!$B$2)+(1/AI22^'Aquifer and SDF Parameters'!$B$2)+(1/AA22^'Aquifer and SDF Parameters'!$B$2))),"")</f>
        <v/>
      </c>
      <c r="AL22" s="20" t="str">
        <f>IF(AF22="Yes",(1/(AA22)^('Aquifer and SDF Parameters'!$B$2)/((1/U22^'Aquifer and SDF Parameters'!$B$2)+(1/AI22^'Aquifer and SDF Parameters'!$B$2)+(1/AA22^'Aquifer and SDF Parameters'!$B$2))),"")</f>
        <v/>
      </c>
      <c r="AM22" s="21" t="str">
        <f>IF(AF22="Yes",(1/(AI22)^('Aquifer and SDF Parameters'!$B$2)/((1/U22^'Aquifer and SDF Parameters'!$B$2)+(1/AI22^'Aquifer and SDF Parameters'!$B$2)+(1/AA22^'Aquifer and SDF Parameters'!$B$2))),"")</f>
        <v/>
      </c>
      <c r="AO22" s="30" t="s">
        <v>12451</v>
      </c>
      <c r="AP22" s="47" t="s">
        <v>8769</v>
      </c>
      <c r="AQ22" s="30">
        <v>6414</v>
      </c>
      <c r="AR22" s="22" t="s">
        <v>29</v>
      </c>
      <c r="AS22" s="24">
        <v>341.66588167323602</v>
      </c>
      <c r="AT22" s="51">
        <v>9958</v>
      </c>
      <c r="AU22" s="37" t="s">
        <v>2844</v>
      </c>
      <c r="AV22" s="70">
        <v>714.01795653957902</v>
      </c>
      <c r="AW22" s="33">
        <v>11546</v>
      </c>
      <c r="AX22" s="22" t="s">
        <v>884</v>
      </c>
      <c r="AY22" s="27">
        <v>1890.59265781253</v>
      </c>
    </row>
    <row r="23" spans="1:51" ht="15.6" customHeight="1" x14ac:dyDescent="0.3">
      <c r="A23" s="17">
        <v>91145</v>
      </c>
      <c r="B23" s="17" t="str">
        <f>VLOOKUP(A23,'List of Wells for HC assessment'!$A$2:$J$860,10,FALSE)</f>
        <v>Chilliwack River Valley</v>
      </c>
      <c r="C23" s="17" t="str">
        <f>IF(ISNUMBER(VLOOKUP(A23,'List of Wells for HC assessment'!$A$2:$J$860,1,FALSE)),"TRUE","FALSE")</f>
        <v>TRUE</v>
      </c>
      <c r="D23" s="17">
        <f>VLOOKUP(A23,'List of Wells for HC assessment'!$A$2:$J$860,9,FALSE)</f>
        <v>9</v>
      </c>
      <c r="E23" s="17" t="str">
        <f t="shared" si="0"/>
        <v>Stream</v>
      </c>
      <c r="F23" s="17">
        <f t="shared" si="1"/>
        <v>1</v>
      </c>
      <c r="G23" s="87">
        <f t="shared" si="2"/>
        <v>1</v>
      </c>
      <c r="H23" s="88">
        <f t="shared" si="3"/>
        <v>0.24625269190422316</v>
      </c>
      <c r="I23" s="89" t="str">
        <f t="shared" si="4"/>
        <v>Sweltzer River</v>
      </c>
      <c r="J23" s="90" t="str">
        <f t="shared" si="5"/>
        <v>-</v>
      </c>
      <c r="K23" s="91" t="str">
        <f t="shared" si="6"/>
        <v/>
      </c>
      <c r="L23" s="95" t="str">
        <f t="shared" si="7"/>
        <v xml:space="preserve"> </v>
      </c>
      <c r="M23" s="92" t="str">
        <f t="shared" si="8"/>
        <v>-</v>
      </c>
      <c r="N23" s="93" t="str">
        <f t="shared" si="9"/>
        <v/>
      </c>
      <c r="O23" s="96" t="str">
        <f t="shared" si="10"/>
        <v xml:space="preserve"> </v>
      </c>
      <c r="P23" s="94" t="str">
        <f>IF(ISNUMBER(VLOOKUP(A23,'Wells not assessed'!$A$5:$D$37,1,FALSE)),VLOOKUP(A23,'Wells not assessed'!$A$5:$D$37,4,FALSE),"")</f>
        <v/>
      </c>
      <c r="R23" s="35" t="str">
        <f t="shared" si="11"/>
        <v>Yes</v>
      </c>
      <c r="S23" s="15" t="str">
        <f t="shared" si="12"/>
        <v>CV-341</v>
      </c>
      <c r="T23" s="18" t="str">
        <f>VLOOKUP(S23,'PoHC and SDF summary'!$AO$4:$AP$49974,2,FALSE)</f>
        <v>Sweltzer River</v>
      </c>
      <c r="U23" s="19">
        <f t="shared" si="13"/>
        <v>271.80104409524802</v>
      </c>
      <c r="V23" s="56">
        <f>IF(C23="TRUE",(U23^2)*(VLOOKUP(D23,'Aquifer and SDF Parameters'!$A$6:$C$100,2,FALSE)/VLOOKUP(D23,'Aquifer and SDF Parameters'!$A$6:$C$100,3,FALSE)),"")</f>
        <v>0.24625269190422316</v>
      </c>
      <c r="W23" s="4"/>
      <c r="X23" s="29" t="str">
        <f t="shared" si="14"/>
        <v>No</v>
      </c>
      <c r="Y23" s="15" t="str">
        <f t="shared" si="15"/>
        <v/>
      </c>
      <c r="Z23" s="18" t="str">
        <f>IF(X23="Yes",VLOOKUP(Y23,'PoHC and SDF summary'!$AO$4:$AP$49974,2,FALSE)," ")</f>
        <v xml:space="preserve"> </v>
      </c>
      <c r="AA23" s="19" t="str">
        <f t="shared" si="16"/>
        <v xml:space="preserve"> </v>
      </c>
      <c r="AB23" s="58" t="str">
        <f>IF(X23="Yes",(AA23^2)*(VLOOKUP(D23,'Aquifer and SDF Parameters'!$A$6:$C$100,2,FALSE)/VLOOKUP(D23,'Aquifer and SDF Parameters'!$A$6:$C$100,3,FALSE)),"")</f>
        <v/>
      </c>
      <c r="AC23" s="20" t="str">
        <f>IF(X23="Yes",(1/(U23)^('Aquifer and SDF Parameters'!$B$2)/((1/U23^'Aquifer and SDF Parameters'!$B$2)+(1/AA23^'Aquifer and SDF Parameters'!$B$2))),"")</f>
        <v/>
      </c>
      <c r="AD23" s="21" t="str">
        <f>IF(X23="Yes",(1/(AA23)^('Aquifer and SDF Parameters'!$B$2)/((1/U23^'Aquifer and SDF Parameters'!$B$2)+(1/AA23^'Aquifer and SDF Parameters'!$B$2))),"")</f>
        <v/>
      </c>
      <c r="AE23" s="14"/>
      <c r="AF23" s="32" t="str">
        <f t="shared" si="17"/>
        <v>No</v>
      </c>
      <c r="AG23" s="15" t="str">
        <f t="shared" si="18"/>
        <v/>
      </c>
      <c r="AH23" s="18" t="str">
        <f t="shared" si="19"/>
        <v xml:space="preserve"> </v>
      </c>
      <c r="AI23" s="19" t="str">
        <f t="shared" si="20"/>
        <v xml:space="preserve"> </v>
      </c>
      <c r="AJ23" s="58" t="str">
        <f>IF(AF23="Yes",(AI23^2)*(VLOOKUP(D23,'Aquifer and SDF Parameters'!$A$6:$C$100,2,FALSE)/VLOOKUP(D23,'Aquifer and SDF Parameters'!$A$6:$C$100,3,FALSE)),"")</f>
        <v/>
      </c>
      <c r="AK23" s="20" t="str">
        <f>IF(AF23="Yes",(1/(U23)^('Aquifer and SDF Parameters'!$B$2)/((1/U23^'Aquifer and SDF Parameters'!$B$2)+(1/AI23^'Aquifer and SDF Parameters'!$B$2)+(1/AA23^'Aquifer and SDF Parameters'!$B$2))),"")</f>
        <v/>
      </c>
      <c r="AL23" s="20" t="str">
        <f>IF(AF23="Yes",(1/(AA23)^('Aquifer and SDF Parameters'!$B$2)/((1/U23^'Aquifer and SDF Parameters'!$B$2)+(1/AI23^'Aquifer and SDF Parameters'!$B$2)+(1/AA23^'Aquifer and SDF Parameters'!$B$2))),"")</f>
        <v/>
      </c>
      <c r="AM23" s="21" t="str">
        <f>IF(AF23="Yes",(1/(AI23)^('Aquifer and SDF Parameters'!$B$2)/((1/U23^'Aquifer and SDF Parameters'!$B$2)+(1/AI23^'Aquifer and SDF Parameters'!$B$2)+(1/AA23^'Aquifer and SDF Parameters'!$B$2))),"")</f>
        <v/>
      </c>
      <c r="AO23" s="30" t="s">
        <v>12448</v>
      </c>
      <c r="AP23" s="47" t="s">
        <v>8769</v>
      </c>
      <c r="AQ23" s="30">
        <v>6428</v>
      </c>
      <c r="AR23" s="22" t="s">
        <v>1612</v>
      </c>
      <c r="AS23" s="24">
        <v>466.93514296394602</v>
      </c>
      <c r="AT23" s="30">
        <v>9970</v>
      </c>
      <c r="AU23" s="22" t="s">
        <v>3205</v>
      </c>
      <c r="AV23" s="69">
        <v>334.61364777770501</v>
      </c>
      <c r="AW23" s="33">
        <v>13828</v>
      </c>
      <c r="AX23" s="22" t="s">
        <v>4773</v>
      </c>
      <c r="AY23" s="27">
        <v>3498.8765321584101</v>
      </c>
    </row>
    <row r="24" spans="1:51" ht="15.6" customHeight="1" x14ac:dyDescent="0.3">
      <c r="A24" s="17">
        <v>91152</v>
      </c>
      <c r="B24" s="17" t="str">
        <f>VLOOKUP(A24,'List of Wells for HC assessment'!$A$2:$J$860,10,FALSE)</f>
        <v>Chilliwack River Valley</v>
      </c>
      <c r="C24" s="17" t="str">
        <f>IF(ISNUMBER(VLOOKUP(A24,'List of Wells for HC assessment'!$A$2:$J$860,1,FALSE)),"TRUE","FALSE")</f>
        <v>TRUE</v>
      </c>
      <c r="D24" s="17">
        <f>VLOOKUP(A24,'List of Wells for HC assessment'!$A$2:$J$860,9,FALSE)</f>
        <v>9</v>
      </c>
      <c r="E24" s="17" t="str">
        <f t="shared" si="0"/>
        <v>Stream</v>
      </c>
      <c r="F24" s="17">
        <f t="shared" si="1"/>
        <v>2</v>
      </c>
      <c r="G24" s="87">
        <f t="shared" si="2"/>
        <v>0.65206096453984841</v>
      </c>
      <c r="H24" s="88">
        <f t="shared" si="3"/>
        <v>1.9282814636828259E-2</v>
      </c>
      <c r="I24" s="89" t="str">
        <f t="shared" si="4"/>
        <v>Unnamed</v>
      </c>
      <c r="J24" s="90">
        <f t="shared" si="5"/>
        <v>0.34793903546015154</v>
      </c>
      <c r="K24" s="91">
        <f t="shared" si="6"/>
        <v>3.6137281045527749E-2</v>
      </c>
      <c r="L24" s="95" t="str">
        <f t="shared" si="7"/>
        <v>Unnamed</v>
      </c>
      <c r="M24" s="92" t="str">
        <f t="shared" si="8"/>
        <v>-</v>
      </c>
      <c r="N24" s="93" t="str">
        <f t="shared" si="9"/>
        <v/>
      </c>
      <c r="O24" s="96" t="str">
        <f t="shared" si="10"/>
        <v xml:space="preserve"> </v>
      </c>
      <c r="P24" s="94" t="str">
        <f>IF(ISNUMBER(VLOOKUP(A24,'Wells not assessed'!$A$5:$D$37,1,FALSE)),VLOOKUP(A24,'Wells not assessed'!$A$5:$D$37,4,FALSE),"")</f>
        <v/>
      </c>
      <c r="R24" s="35" t="str">
        <f t="shared" si="11"/>
        <v>Yes</v>
      </c>
      <c r="S24" s="15" t="str">
        <f t="shared" si="12"/>
        <v>CV-1037</v>
      </c>
      <c r="T24" s="18" t="str">
        <f>VLOOKUP(S24,'PoHC and SDF summary'!$AO$4:$AP$49974,2,FALSE)</f>
        <v>Unnamed</v>
      </c>
      <c r="U24" s="19">
        <f t="shared" si="13"/>
        <v>76.058164525897396</v>
      </c>
      <c r="V24" s="56">
        <f>IF(C24="TRUE",(U24^2)*(VLOOKUP(D24,'Aquifer and SDF Parameters'!$A$6:$C$100,2,FALSE)/VLOOKUP(D24,'Aquifer and SDF Parameters'!$A$6:$C$100,3,FALSE)),"")</f>
        <v>1.9282814636828259E-2</v>
      </c>
      <c r="W24" s="4"/>
      <c r="X24" s="29" t="str">
        <f t="shared" si="14"/>
        <v>Yes</v>
      </c>
      <c r="Y24" s="15" t="str">
        <f t="shared" si="15"/>
        <v>CV-1059</v>
      </c>
      <c r="Z24" s="18" t="str">
        <f>IF(X24="Yes",VLOOKUP(Y24,'PoHC and SDF summary'!$AO$4:$AP$49974,2,FALSE)," ")</f>
        <v>Unnamed</v>
      </c>
      <c r="AA24" s="19">
        <f t="shared" si="16"/>
        <v>104.121008032281</v>
      </c>
      <c r="AB24" s="58">
        <f>IF(X24="Yes",(AA24^2)*(VLOOKUP(D24,'Aquifer and SDF Parameters'!$A$6:$C$100,2,FALSE)/VLOOKUP(D24,'Aquifer and SDF Parameters'!$A$6:$C$100,3,FALSE)),"")</f>
        <v>3.6137281045527749E-2</v>
      </c>
      <c r="AC24" s="20">
        <f>IF(X24="Yes",(1/(U24)^('Aquifer and SDF Parameters'!$B$2)/((1/U24^'Aquifer and SDF Parameters'!$B$2)+(1/AA24^'Aquifer and SDF Parameters'!$B$2))),"")</f>
        <v>0.65206096453984841</v>
      </c>
      <c r="AD24" s="21">
        <f>IF(X24="Yes",(1/(AA24)^('Aquifer and SDF Parameters'!$B$2)/((1/U24^'Aquifer and SDF Parameters'!$B$2)+(1/AA24^'Aquifer and SDF Parameters'!$B$2))),"")</f>
        <v>0.34793903546015154</v>
      </c>
      <c r="AE24" s="14"/>
      <c r="AF24" s="32" t="str">
        <f t="shared" si="17"/>
        <v>No</v>
      </c>
      <c r="AG24" s="15" t="str">
        <f t="shared" si="18"/>
        <v/>
      </c>
      <c r="AH24" s="18" t="str">
        <f t="shared" si="19"/>
        <v xml:space="preserve"> </v>
      </c>
      <c r="AI24" s="19" t="str">
        <f t="shared" si="20"/>
        <v xml:space="preserve"> </v>
      </c>
      <c r="AJ24" s="58" t="str">
        <f>IF(AF24="Yes",(AI24^2)*(VLOOKUP(D24,'Aquifer and SDF Parameters'!$A$6:$C$100,2,FALSE)/VLOOKUP(D24,'Aquifer and SDF Parameters'!$A$6:$C$100,3,FALSE)),"")</f>
        <v/>
      </c>
      <c r="AK24" s="20" t="str">
        <f>IF(AF24="Yes",(1/(U24)^('Aquifer and SDF Parameters'!$B$2)/((1/U24^'Aquifer and SDF Parameters'!$B$2)+(1/AI24^'Aquifer and SDF Parameters'!$B$2)+(1/AA24^'Aquifer and SDF Parameters'!$B$2))),"")</f>
        <v/>
      </c>
      <c r="AL24" s="20" t="str">
        <f>IF(AF24="Yes",(1/(AA24)^('Aquifer and SDF Parameters'!$B$2)/((1/U24^'Aquifer and SDF Parameters'!$B$2)+(1/AI24^'Aquifer and SDF Parameters'!$B$2)+(1/AA24^'Aquifer and SDF Parameters'!$B$2))),"")</f>
        <v/>
      </c>
      <c r="AM24" s="21" t="str">
        <f>IF(AF24="Yes",(1/(AI24)^('Aquifer and SDF Parameters'!$B$2)/((1/U24^'Aquifer and SDF Parameters'!$B$2)+(1/AI24^'Aquifer and SDF Parameters'!$B$2)+(1/AA24^'Aquifer and SDF Parameters'!$B$2))),"")</f>
        <v/>
      </c>
      <c r="AO24" s="30" t="s">
        <v>12447</v>
      </c>
      <c r="AP24" s="47" t="s">
        <v>8769</v>
      </c>
      <c r="AQ24" s="30">
        <v>6447</v>
      </c>
      <c r="AR24" s="22" t="s">
        <v>24</v>
      </c>
      <c r="AS24" s="24">
        <v>796.16277554605995</v>
      </c>
      <c r="AT24" s="51">
        <v>9974</v>
      </c>
      <c r="AU24" s="37" t="s">
        <v>1565</v>
      </c>
      <c r="AV24" s="70">
        <v>832.31614205029598</v>
      </c>
      <c r="AW24" s="33">
        <v>14625</v>
      </c>
      <c r="AX24" s="22" t="s">
        <v>8198</v>
      </c>
      <c r="AY24" s="27">
        <v>2003.26781339951</v>
      </c>
    </row>
    <row r="25" spans="1:51" ht="15.6" customHeight="1" x14ac:dyDescent="0.3">
      <c r="A25" s="17">
        <v>91154</v>
      </c>
      <c r="B25" s="17" t="str">
        <f>VLOOKUP(A25,'List of Wells for HC assessment'!$A$2:$J$860,10,FALSE)</f>
        <v>Chilliwack River Valley</v>
      </c>
      <c r="C25" s="17" t="str">
        <f>IF(ISNUMBER(VLOOKUP(A25,'List of Wells for HC assessment'!$A$2:$J$860,1,FALSE)),"TRUE","FALSE")</f>
        <v>TRUE</v>
      </c>
      <c r="D25" s="17">
        <f>VLOOKUP(A25,'List of Wells for HC assessment'!$A$2:$J$860,9,FALSE)</f>
        <v>9</v>
      </c>
      <c r="E25" s="17" t="str">
        <f t="shared" si="0"/>
        <v>Stream</v>
      </c>
      <c r="F25" s="17">
        <f t="shared" si="1"/>
        <v>2</v>
      </c>
      <c r="G25" s="87">
        <f t="shared" si="2"/>
        <v>0.57669335455818271</v>
      </c>
      <c r="H25" s="88">
        <f t="shared" si="3"/>
        <v>0.16946204890549438</v>
      </c>
      <c r="I25" s="89" t="str">
        <f t="shared" si="4"/>
        <v>Unnamed</v>
      </c>
      <c r="J25" s="90">
        <f t="shared" si="5"/>
        <v>0.42330664544181729</v>
      </c>
      <c r="K25" s="91">
        <f t="shared" si="6"/>
        <v>0.23086724129173836</v>
      </c>
      <c r="L25" s="95" t="str">
        <f t="shared" si="7"/>
        <v>Chilliwack River</v>
      </c>
      <c r="M25" s="92" t="str">
        <f t="shared" si="8"/>
        <v>-</v>
      </c>
      <c r="N25" s="93" t="str">
        <f t="shared" si="9"/>
        <v/>
      </c>
      <c r="O25" s="96" t="str">
        <f t="shared" si="10"/>
        <v xml:space="preserve"> </v>
      </c>
      <c r="P25" s="94" t="str">
        <f>IF(ISNUMBER(VLOOKUP(A25,'Wells not assessed'!$A$5:$D$37,1,FALSE)),VLOOKUP(A25,'Wells not assessed'!$A$5:$D$37,4,FALSE),"")</f>
        <v/>
      </c>
      <c r="R25" s="35" t="str">
        <f t="shared" si="11"/>
        <v>Yes</v>
      </c>
      <c r="S25" s="15" t="str">
        <f t="shared" si="12"/>
        <v>CV-869</v>
      </c>
      <c r="T25" s="18" t="str">
        <f>VLOOKUP(S25,'PoHC and SDF summary'!$AO$4:$AP$49974,2,FALSE)</f>
        <v>Unnamed</v>
      </c>
      <c r="U25" s="19">
        <f t="shared" si="13"/>
        <v>225.474199569814</v>
      </c>
      <c r="V25" s="56">
        <f>IF(C25="TRUE",(U25^2)*(VLOOKUP(D25,'Aquifer and SDF Parameters'!$A$6:$C$100,2,FALSE)/VLOOKUP(D25,'Aquifer and SDF Parameters'!$A$6:$C$100,3,FALSE)),"")</f>
        <v>0.16946204890549438</v>
      </c>
      <c r="W25" s="4"/>
      <c r="X25" s="29" t="str">
        <f t="shared" si="14"/>
        <v>Yes</v>
      </c>
      <c r="Y25" s="15" t="str">
        <f t="shared" si="15"/>
        <v>CV-866</v>
      </c>
      <c r="Z25" s="18" t="str">
        <f>IF(X25="Yes",VLOOKUP(Y25,'PoHC and SDF summary'!$AO$4:$AP$49974,2,FALSE)," ")</f>
        <v>Chilliwack River</v>
      </c>
      <c r="AA25" s="19">
        <f t="shared" si="16"/>
        <v>263.17327445529401</v>
      </c>
      <c r="AB25" s="58">
        <f>IF(X25="Yes",(AA25^2)*(VLOOKUP(D25,'Aquifer and SDF Parameters'!$A$6:$C$100,2,FALSE)/VLOOKUP(D25,'Aquifer and SDF Parameters'!$A$6:$C$100,3,FALSE)),"")</f>
        <v>0.23086724129173836</v>
      </c>
      <c r="AC25" s="20">
        <f>IF(X25="Yes",(1/(U25)^('Aquifer and SDF Parameters'!$B$2)/((1/U25^'Aquifer and SDF Parameters'!$B$2)+(1/AA25^'Aquifer and SDF Parameters'!$B$2))),"")</f>
        <v>0.57669335455818271</v>
      </c>
      <c r="AD25" s="21">
        <f>IF(X25="Yes",(1/(AA25)^('Aquifer and SDF Parameters'!$B$2)/((1/U25^'Aquifer and SDF Parameters'!$B$2)+(1/AA25^'Aquifer and SDF Parameters'!$B$2))),"")</f>
        <v>0.42330664544181729</v>
      </c>
      <c r="AE25" s="14"/>
      <c r="AF25" s="32" t="str">
        <f t="shared" si="17"/>
        <v>No</v>
      </c>
      <c r="AG25" s="15" t="str">
        <f t="shared" si="18"/>
        <v/>
      </c>
      <c r="AH25" s="18" t="str">
        <f t="shared" si="19"/>
        <v xml:space="preserve"> </v>
      </c>
      <c r="AI25" s="19" t="str">
        <f t="shared" si="20"/>
        <v xml:space="preserve"> </v>
      </c>
      <c r="AJ25" s="58" t="str">
        <f>IF(AF25="Yes",(AI25^2)*(VLOOKUP(D25,'Aquifer and SDF Parameters'!$A$6:$C$100,2,FALSE)/VLOOKUP(D25,'Aquifer and SDF Parameters'!$A$6:$C$100,3,FALSE)),"")</f>
        <v/>
      </c>
      <c r="AK25" s="20" t="str">
        <f>IF(AF25="Yes",(1/(U25)^('Aquifer and SDF Parameters'!$B$2)/((1/U25^'Aquifer and SDF Parameters'!$B$2)+(1/AI25^'Aquifer and SDF Parameters'!$B$2)+(1/AA25^'Aquifer and SDF Parameters'!$B$2))),"")</f>
        <v/>
      </c>
      <c r="AL25" s="20" t="str">
        <f>IF(AF25="Yes",(1/(AA25)^('Aquifer and SDF Parameters'!$B$2)/((1/U25^'Aquifer and SDF Parameters'!$B$2)+(1/AI25^'Aquifer and SDF Parameters'!$B$2)+(1/AA25^'Aquifer and SDF Parameters'!$B$2))),"")</f>
        <v/>
      </c>
      <c r="AM25" s="21" t="str">
        <f>IF(AF25="Yes",(1/(AI25)^('Aquifer and SDF Parameters'!$B$2)/((1/U25^'Aquifer and SDF Parameters'!$B$2)+(1/AI25^'Aquifer and SDF Parameters'!$B$2)+(1/AA25^'Aquifer and SDF Parameters'!$B$2))),"")</f>
        <v/>
      </c>
      <c r="AO25" s="30" t="s">
        <v>12446</v>
      </c>
      <c r="AP25" s="47" t="s">
        <v>8769</v>
      </c>
      <c r="AQ25" s="30">
        <v>6454</v>
      </c>
      <c r="AR25" s="22" t="s">
        <v>2432</v>
      </c>
      <c r="AS25" s="24">
        <v>52.554061847357502</v>
      </c>
      <c r="AT25" s="30">
        <v>9976</v>
      </c>
      <c r="AU25" s="22" t="s">
        <v>3253</v>
      </c>
      <c r="AV25" s="69">
        <v>541.81511620321305</v>
      </c>
      <c r="AW25" s="33">
        <v>15039</v>
      </c>
      <c r="AX25" s="22" t="s">
        <v>3825</v>
      </c>
      <c r="AY25" s="27">
        <v>2088.5376596317901</v>
      </c>
    </row>
    <row r="26" spans="1:51" ht="15.6" customHeight="1" x14ac:dyDescent="0.3">
      <c r="A26" s="17">
        <v>92150</v>
      </c>
      <c r="B26" s="17" t="str">
        <f>VLOOKUP(A26,'List of Wells for HC assessment'!$A$2:$J$860,10,FALSE)</f>
        <v>Chilliwack River Valley</v>
      </c>
      <c r="C26" s="17" t="str">
        <f>IF(ISNUMBER(VLOOKUP(A26,'List of Wells for HC assessment'!$A$2:$J$860,1,FALSE)),"TRUE","FALSE")</f>
        <v>TRUE</v>
      </c>
      <c r="D26" s="17">
        <f>VLOOKUP(A26,'List of Wells for HC assessment'!$A$2:$J$860,9,FALSE)</f>
        <v>9</v>
      </c>
      <c r="E26" s="17" t="str">
        <f t="shared" si="0"/>
        <v>Stream</v>
      </c>
      <c r="F26" s="17">
        <f t="shared" si="1"/>
        <v>2</v>
      </c>
      <c r="G26" s="87">
        <f t="shared" si="2"/>
        <v>0.52771008202593239</v>
      </c>
      <c r="H26" s="88">
        <f t="shared" si="3"/>
        <v>2.8209789588591607</v>
      </c>
      <c r="I26" s="89" t="str">
        <f t="shared" si="4"/>
        <v>Ryder Creek</v>
      </c>
      <c r="J26" s="90">
        <f t="shared" si="5"/>
        <v>0.4722899179740675</v>
      </c>
      <c r="K26" s="91">
        <f t="shared" si="6"/>
        <v>3.1520025753646017</v>
      </c>
      <c r="L26" s="95" t="str">
        <f t="shared" si="7"/>
        <v>Chilliwack River</v>
      </c>
      <c r="M26" s="92" t="str">
        <f t="shared" si="8"/>
        <v>-</v>
      </c>
      <c r="N26" s="93" t="str">
        <f t="shared" si="9"/>
        <v/>
      </c>
      <c r="O26" s="96" t="str">
        <f t="shared" si="10"/>
        <v xml:space="preserve"> </v>
      </c>
      <c r="P26" s="94" t="str">
        <f>IF(ISNUMBER(VLOOKUP(A26,'Wells not assessed'!$A$5:$D$37,1,FALSE)),VLOOKUP(A26,'Wells not assessed'!$A$5:$D$37,4,FALSE),"")</f>
        <v/>
      </c>
      <c r="R26" s="35" t="str">
        <f t="shared" si="11"/>
        <v>Yes</v>
      </c>
      <c r="S26" s="15" t="str">
        <f t="shared" si="12"/>
        <v>CV-888</v>
      </c>
      <c r="T26" s="18" t="str">
        <f>VLOOKUP(S26,'PoHC and SDF summary'!$AO$4:$AP$49974,2,FALSE)</f>
        <v>Ryder Creek</v>
      </c>
      <c r="U26" s="19">
        <f t="shared" si="13"/>
        <v>919.94221973869003</v>
      </c>
      <c r="V26" s="56">
        <f>IF(C26="TRUE",(U26^2)*(VLOOKUP(D26,'Aquifer and SDF Parameters'!$A$6:$C$100,2,FALSE)/VLOOKUP(D26,'Aquifer and SDF Parameters'!$A$6:$C$100,3,FALSE)),"")</f>
        <v>2.8209789588591607</v>
      </c>
      <c r="W26" s="4"/>
      <c r="X26" s="29" t="str">
        <f t="shared" si="14"/>
        <v>Yes</v>
      </c>
      <c r="Y26" s="15" t="str">
        <f t="shared" si="15"/>
        <v>CV-875</v>
      </c>
      <c r="Z26" s="18" t="str">
        <f>IF(X26="Yes",VLOOKUP(Y26,'PoHC and SDF summary'!$AO$4:$AP$49974,2,FALSE)," ")</f>
        <v>Chilliwack River</v>
      </c>
      <c r="AA26" s="19">
        <f t="shared" si="16"/>
        <v>972.42005975266704</v>
      </c>
      <c r="AB26" s="58">
        <f>IF(X26="Yes",(AA26^2)*(VLOOKUP(D26,'Aquifer and SDF Parameters'!$A$6:$C$100,2,FALSE)/VLOOKUP(D26,'Aquifer and SDF Parameters'!$A$6:$C$100,3,FALSE)),"")</f>
        <v>3.1520025753646017</v>
      </c>
      <c r="AC26" s="20">
        <f>IF(X26="Yes",(1/(U26)^('Aquifer and SDF Parameters'!$B$2)/((1/U26^'Aquifer and SDF Parameters'!$B$2)+(1/AA26^'Aquifer and SDF Parameters'!$B$2))),"")</f>
        <v>0.52771008202593239</v>
      </c>
      <c r="AD26" s="21">
        <f>IF(X26="Yes",(1/(AA26)^('Aquifer and SDF Parameters'!$B$2)/((1/U26^'Aquifer and SDF Parameters'!$B$2)+(1/AA26^'Aquifer and SDF Parameters'!$B$2))),"")</f>
        <v>0.4722899179740675</v>
      </c>
      <c r="AE26" s="14"/>
      <c r="AF26" s="32" t="str">
        <f t="shared" si="17"/>
        <v>No</v>
      </c>
      <c r="AG26" s="15" t="str">
        <f t="shared" si="18"/>
        <v/>
      </c>
      <c r="AH26" s="18" t="str">
        <f t="shared" si="19"/>
        <v xml:space="preserve"> </v>
      </c>
      <c r="AI26" s="19" t="str">
        <f t="shared" si="20"/>
        <v xml:space="preserve"> </v>
      </c>
      <c r="AJ26" s="58" t="str">
        <f>IF(AF26="Yes",(AI26^2)*(VLOOKUP(D26,'Aquifer and SDF Parameters'!$A$6:$C$100,2,FALSE)/VLOOKUP(D26,'Aquifer and SDF Parameters'!$A$6:$C$100,3,FALSE)),"")</f>
        <v/>
      </c>
      <c r="AK26" s="20" t="str">
        <f>IF(AF26="Yes",(1/(U26)^('Aquifer and SDF Parameters'!$B$2)/((1/U26^'Aquifer and SDF Parameters'!$B$2)+(1/AI26^'Aquifer and SDF Parameters'!$B$2)+(1/AA26^'Aquifer and SDF Parameters'!$B$2))),"")</f>
        <v/>
      </c>
      <c r="AL26" s="20" t="str">
        <f>IF(AF26="Yes",(1/(AA26)^('Aquifer and SDF Parameters'!$B$2)/((1/U26^'Aquifer and SDF Parameters'!$B$2)+(1/AI26^'Aquifer and SDF Parameters'!$B$2)+(1/AA26^'Aquifer and SDF Parameters'!$B$2))),"")</f>
        <v/>
      </c>
      <c r="AM26" s="21" t="str">
        <f>IF(AF26="Yes",(1/(AI26)^('Aquifer and SDF Parameters'!$B$2)/((1/U26^'Aquifer and SDF Parameters'!$B$2)+(1/AI26^'Aquifer and SDF Parameters'!$B$2)+(1/AA26^'Aquifer and SDF Parameters'!$B$2))),"")</f>
        <v/>
      </c>
      <c r="AO26" s="30" t="s">
        <v>12436</v>
      </c>
      <c r="AP26" s="47" t="s">
        <v>8769</v>
      </c>
      <c r="AQ26" s="30">
        <v>6458</v>
      </c>
      <c r="AR26" s="22" t="s">
        <v>2468</v>
      </c>
      <c r="AS26" s="24">
        <v>756.25325579749097</v>
      </c>
      <c r="AT26" s="51">
        <v>9979</v>
      </c>
      <c r="AU26" s="37" t="s">
        <v>3297</v>
      </c>
      <c r="AV26" s="70">
        <v>625.61644903136403</v>
      </c>
      <c r="AW26" s="33">
        <v>15788</v>
      </c>
      <c r="AX26" s="22" t="s">
        <v>8133</v>
      </c>
      <c r="AY26" s="27">
        <v>1978.5998305646301</v>
      </c>
    </row>
    <row r="27" spans="1:51" ht="15.6" customHeight="1" x14ac:dyDescent="0.3">
      <c r="A27" s="37">
        <v>93037</v>
      </c>
      <c r="B27" s="17" t="str">
        <f>VLOOKUP(A27,'List of Wells for HC assessment'!$A$2:$J$860,10,FALSE)</f>
        <v>Chilliwack River Valley</v>
      </c>
      <c r="C27" s="17" t="str">
        <f>IF(ISNUMBER(VLOOKUP(A27,'List of Wells for HC assessment'!$A$2:$J$860,1,FALSE)),"TRUE","FALSE")</f>
        <v>TRUE</v>
      </c>
      <c r="D27" s="17">
        <f>VLOOKUP(A27,'List of Wells for HC assessment'!$A$2:$J$860,9,FALSE)</f>
        <v>9</v>
      </c>
      <c r="E27" s="17" t="str">
        <f t="shared" si="0"/>
        <v>Stream</v>
      </c>
      <c r="F27" s="17">
        <f t="shared" si="1"/>
        <v>1</v>
      </c>
      <c r="G27" s="87">
        <f t="shared" si="2"/>
        <v>1</v>
      </c>
      <c r="H27" s="88">
        <f t="shared" si="3"/>
        <v>4.4857121291808317</v>
      </c>
      <c r="I27" s="89" t="str">
        <f t="shared" si="4"/>
        <v>Unnamed</v>
      </c>
      <c r="J27" s="90" t="str">
        <f t="shared" si="5"/>
        <v>-</v>
      </c>
      <c r="K27" s="91" t="str">
        <f t="shared" si="6"/>
        <v/>
      </c>
      <c r="L27" s="95" t="str">
        <f t="shared" si="7"/>
        <v xml:space="preserve"> </v>
      </c>
      <c r="M27" s="92" t="str">
        <f t="shared" si="8"/>
        <v>-</v>
      </c>
      <c r="N27" s="93" t="str">
        <f t="shared" si="9"/>
        <v/>
      </c>
      <c r="O27" s="96" t="str">
        <f t="shared" si="10"/>
        <v xml:space="preserve"> </v>
      </c>
      <c r="P27" s="94" t="str">
        <f>IF(ISNUMBER(VLOOKUP(A27,'Wells not assessed'!$A$5:$D$37,1,FALSE)),VLOOKUP(A27,'Wells not assessed'!$A$5:$D$37,4,FALSE),"")</f>
        <v/>
      </c>
      <c r="R27" s="35" t="str">
        <f t="shared" si="11"/>
        <v>Yes</v>
      </c>
      <c r="S27" s="15" t="str">
        <f t="shared" si="12"/>
        <v>CV-669</v>
      </c>
      <c r="T27" s="18" t="str">
        <f>VLOOKUP(S27,'PoHC and SDF summary'!$AO$4:$AP$49974,2,FALSE)</f>
        <v>Unnamed</v>
      </c>
      <c r="U27" s="19">
        <f t="shared" si="13"/>
        <v>1160.04898118754</v>
      </c>
      <c r="V27" s="56">
        <f>IF(C27="TRUE",(U27^2)*(VLOOKUP(D27,'Aquifer and SDF Parameters'!$A$6:$C$100,2,FALSE)/VLOOKUP(D27,'Aquifer and SDF Parameters'!$A$6:$C$100,3,FALSE)),"")</f>
        <v>4.4857121291808317</v>
      </c>
      <c r="W27" s="4"/>
      <c r="X27" s="29" t="str">
        <f t="shared" si="14"/>
        <v>No</v>
      </c>
      <c r="Y27" s="15" t="str">
        <f t="shared" si="15"/>
        <v/>
      </c>
      <c r="Z27" s="18" t="str">
        <f>IF(X27="Yes",VLOOKUP(Y27,'PoHC and SDF summary'!$AO$4:$AP$49974,2,FALSE)," ")</f>
        <v xml:space="preserve"> </v>
      </c>
      <c r="AA27" s="19" t="str">
        <f t="shared" si="16"/>
        <v xml:space="preserve"> </v>
      </c>
      <c r="AB27" s="58" t="str">
        <f>IF(X27="Yes",(AA27^2)*(VLOOKUP(D27,'Aquifer and SDF Parameters'!$A$6:$C$100,2,FALSE)/VLOOKUP(D27,'Aquifer and SDF Parameters'!$A$6:$C$100,3,FALSE)),"")</f>
        <v/>
      </c>
      <c r="AC27" s="20" t="str">
        <f>IF(X27="Yes",(1/(U27)^('Aquifer and SDF Parameters'!$B$2)/((1/U27^'Aquifer and SDF Parameters'!$B$2)+(1/AA27^'Aquifer and SDF Parameters'!$B$2))),"")</f>
        <v/>
      </c>
      <c r="AD27" s="21" t="str">
        <f>IF(X27="Yes",(1/(AA27)^('Aquifer and SDF Parameters'!$B$2)/((1/U27^'Aquifer and SDF Parameters'!$B$2)+(1/AA27^'Aquifer and SDF Parameters'!$B$2))),"")</f>
        <v/>
      </c>
      <c r="AE27" s="14"/>
      <c r="AF27" s="32" t="str">
        <f t="shared" si="17"/>
        <v>No</v>
      </c>
      <c r="AG27" s="15" t="str">
        <f t="shared" si="18"/>
        <v/>
      </c>
      <c r="AH27" s="18" t="str">
        <f t="shared" si="19"/>
        <v xml:space="preserve"> </v>
      </c>
      <c r="AI27" s="19" t="str">
        <f t="shared" si="20"/>
        <v xml:space="preserve"> </v>
      </c>
      <c r="AJ27" s="58" t="str">
        <f>IF(AF27="Yes",(AI27^2)*(VLOOKUP(D27,'Aquifer and SDF Parameters'!$A$6:$C$100,2,FALSE)/VLOOKUP(D27,'Aquifer and SDF Parameters'!$A$6:$C$100,3,FALSE)),"")</f>
        <v/>
      </c>
      <c r="AK27" s="20" t="str">
        <f>IF(AF27="Yes",(1/(U27)^('Aquifer and SDF Parameters'!$B$2)/((1/U27^'Aquifer and SDF Parameters'!$B$2)+(1/AI27^'Aquifer and SDF Parameters'!$B$2)+(1/AA27^'Aquifer and SDF Parameters'!$B$2))),"")</f>
        <v/>
      </c>
      <c r="AL27" s="20" t="str">
        <f>IF(AF27="Yes",(1/(AA27)^('Aquifer and SDF Parameters'!$B$2)/((1/U27^'Aquifer and SDF Parameters'!$B$2)+(1/AI27^'Aquifer and SDF Parameters'!$B$2)+(1/AA27^'Aquifer and SDF Parameters'!$B$2))),"")</f>
        <v/>
      </c>
      <c r="AM27" s="21" t="str">
        <f>IF(AF27="Yes",(1/(AI27)^('Aquifer and SDF Parameters'!$B$2)/((1/U27^'Aquifer and SDF Parameters'!$B$2)+(1/AI27^'Aquifer and SDF Parameters'!$B$2)+(1/AA27^'Aquifer and SDF Parameters'!$B$2))),"")</f>
        <v/>
      </c>
      <c r="AO27" s="30" t="s">
        <v>12388</v>
      </c>
      <c r="AP27" s="47" t="s">
        <v>8769</v>
      </c>
      <c r="AQ27" s="30">
        <v>6462</v>
      </c>
      <c r="AR27" s="22" t="s">
        <v>4165</v>
      </c>
      <c r="AS27" s="24">
        <v>31.6257041495866</v>
      </c>
      <c r="AT27" s="30">
        <v>9980</v>
      </c>
      <c r="AU27" s="22" t="s">
        <v>4848</v>
      </c>
      <c r="AV27" s="69">
        <v>617.38593690815105</v>
      </c>
      <c r="AW27" s="33">
        <v>16001</v>
      </c>
      <c r="AX27" s="22" t="s">
        <v>3319</v>
      </c>
      <c r="AY27" s="27">
        <v>635.49997290415797</v>
      </c>
    </row>
    <row r="28" spans="1:51" ht="15.6" customHeight="1" x14ac:dyDescent="0.3">
      <c r="A28" s="17">
        <v>93298</v>
      </c>
      <c r="B28" s="17" t="str">
        <f>VLOOKUP(A28,'List of Wells for HC assessment'!$A$2:$J$860,10,FALSE)</f>
        <v>Chilliwack River Valley</v>
      </c>
      <c r="C28" s="17" t="str">
        <f>IF(ISNUMBER(VLOOKUP(A28,'List of Wells for HC assessment'!$A$2:$J$860,1,FALSE)),"TRUE","FALSE")</f>
        <v>TRUE</v>
      </c>
      <c r="D28" s="17">
        <f>VLOOKUP(A28,'List of Wells for HC assessment'!$A$2:$J$860,9,FALSE)</f>
        <v>9</v>
      </c>
      <c r="E28" s="17" t="str">
        <f t="shared" si="0"/>
        <v>Stream</v>
      </c>
      <c r="F28" s="17">
        <f t="shared" si="1"/>
        <v>3</v>
      </c>
      <c r="G28" s="87">
        <f t="shared" si="2"/>
        <v>0.41682173541633305</v>
      </c>
      <c r="H28" s="88">
        <f t="shared" si="3"/>
        <v>5.2185988881278096</v>
      </c>
      <c r="I28" s="89" t="str">
        <f t="shared" si="4"/>
        <v>Unnamed</v>
      </c>
      <c r="J28" s="90">
        <f t="shared" si="5"/>
        <v>0.31727995774427908</v>
      </c>
      <c r="K28" s="91">
        <f t="shared" si="6"/>
        <v>6.855855190022325</v>
      </c>
      <c r="L28" s="95" t="str">
        <f t="shared" si="7"/>
        <v>Cultus Lake</v>
      </c>
      <c r="M28" s="92">
        <f t="shared" si="8"/>
        <v>0.26589830683938787</v>
      </c>
      <c r="N28" s="93">
        <f t="shared" si="9"/>
        <v>8.1806667776380166</v>
      </c>
      <c r="O28" s="96" t="str">
        <f t="shared" si="10"/>
        <v>Sweltzer River</v>
      </c>
      <c r="P28" s="94" t="str">
        <f>IF(ISNUMBER(VLOOKUP(A28,'Wells not assessed'!$A$5:$D$37,1,FALSE)),VLOOKUP(A28,'Wells not assessed'!$A$5:$D$37,4,FALSE),"")</f>
        <v/>
      </c>
      <c r="R28" s="35" t="str">
        <f t="shared" si="11"/>
        <v>Yes</v>
      </c>
      <c r="S28" s="15" t="str">
        <f t="shared" si="12"/>
        <v>CV-669</v>
      </c>
      <c r="T28" s="18" t="str">
        <f>VLOOKUP(S28,'PoHC and SDF summary'!$AO$4:$AP$49974,2,FALSE)</f>
        <v>Unnamed</v>
      </c>
      <c r="U28" s="19">
        <f t="shared" si="13"/>
        <v>1251.2312601746901</v>
      </c>
      <c r="V28" s="56">
        <f>IF(C28="TRUE",(U28^2)*(VLOOKUP(D28,'Aquifer and SDF Parameters'!$A$6:$C$100,2,FALSE)/VLOOKUP(D28,'Aquifer and SDF Parameters'!$A$6:$C$100,3,FALSE)),"")</f>
        <v>5.2185988881278096</v>
      </c>
      <c r="W28" s="4"/>
      <c r="X28" s="29" t="str">
        <f t="shared" si="14"/>
        <v>Yes</v>
      </c>
      <c r="Y28" s="15" t="str">
        <f t="shared" si="15"/>
        <v>CV-119</v>
      </c>
      <c r="Z28" s="18" t="str">
        <f>IF(X28="Yes",VLOOKUP(Y28,'PoHC and SDF summary'!$AO$4:$AP$49974,2,FALSE)," ")</f>
        <v>Cultus Lake</v>
      </c>
      <c r="AA28" s="19">
        <f t="shared" si="16"/>
        <v>1434.13965742765</v>
      </c>
      <c r="AB28" s="58">
        <f>IF(X28="Yes",(AA28^2)*(VLOOKUP(D28,'Aquifer and SDF Parameters'!$A$6:$C$100,2,FALSE)/VLOOKUP(D28,'Aquifer and SDF Parameters'!$A$6:$C$100,3,FALSE)),"")</f>
        <v>6.855855190022325</v>
      </c>
      <c r="AC28" s="20">
        <f>IF(X28="Yes",(1/(U28)^('Aquifer and SDF Parameters'!$B$2)/((1/U28^'Aquifer and SDF Parameters'!$B$2)+(1/AA28^'Aquifer and SDF Parameters'!$B$2))),"")</f>
        <v>0.5677983572299673</v>
      </c>
      <c r="AD28" s="21">
        <f>IF(X28="Yes",(1/(AA28)^('Aquifer and SDF Parameters'!$B$2)/((1/U28^'Aquifer and SDF Parameters'!$B$2)+(1/AA28^'Aquifer and SDF Parameters'!$B$2))),"")</f>
        <v>0.43220164277003276</v>
      </c>
      <c r="AE28" s="14"/>
      <c r="AF28" s="32" t="str">
        <f t="shared" si="17"/>
        <v>Yes</v>
      </c>
      <c r="AG28" s="15" t="str">
        <f t="shared" si="18"/>
        <v>CV-340</v>
      </c>
      <c r="AH28" s="18" t="str">
        <f t="shared" si="19"/>
        <v>Sweltzer River</v>
      </c>
      <c r="AI28" s="19">
        <f t="shared" si="20"/>
        <v>1566.5886611652099</v>
      </c>
      <c r="AJ28" s="58">
        <f>IF(AF28="Yes",(AI28^2)*(VLOOKUP(D28,'Aquifer and SDF Parameters'!$A$6:$C$100,2,FALSE)/VLOOKUP(D28,'Aquifer and SDF Parameters'!$A$6:$C$100,3,FALSE)),"")</f>
        <v>8.1806667776380166</v>
      </c>
      <c r="AK28" s="20">
        <f>IF(AF28="Yes",(1/(U28)^('Aquifer and SDF Parameters'!$B$2)/((1/U28^'Aquifer and SDF Parameters'!$B$2)+(1/AI28^'Aquifer and SDF Parameters'!$B$2)+(1/AA28^'Aquifer and SDF Parameters'!$B$2))),"")</f>
        <v>0.41682173541633305</v>
      </c>
      <c r="AL28" s="20">
        <f>IF(AF28="Yes",(1/(AA28)^('Aquifer and SDF Parameters'!$B$2)/((1/U28^'Aquifer and SDF Parameters'!$B$2)+(1/AI28^'Aquifer and SDF Parameters'!$B$2)+(1/AA28^'Aquifer and SDF Parameters'!$B$2))),"")</f>
        <v>0.31727995774427908</v>
      </c>
      <c r="AM28" s="21">
        <f>IF(AF28="Yes",(1/(AI28)^('Aquifer and SDF Parameters'!$B$2)/((1/U28^'Aquifer and SDF Parameters'!$B$2)+(1/AI28^'Aquifer and SDF Parameters'!$B$2)+(1/AA28^'Aquifer and SDF Parameters'!$B$2))),"")</f>
        <v>0.26589830683938787</v>
      </c>
      <c r="AO28" s="30" t="s">
        <v>12384</v>
      </c>
      <c r="AP28" s="47" t="s">
        <v>8769</v>
      </c>
      <c r="AQ28" s="30">
        <v>6467</v>
      </c>
      <c r="AR28" s="22" t="s">
        <v>24</v>
      </c>
      <c r="AS28" s="24">
        <v>170.86179648400699</v>
      </c>
      <c r="AT28" s="30">
        <v>9982</v>
      </c>
      <c r="AU28" s="22" t="s">
        <v>3297</v>
      </c>
      <c r="AV28" s="69">
        <v>583.20366898182397</v>
      </c>
      <c r="AW28" s="33">
        <v>16253</v>
      </c>
      <c r="AX28" s="22" t="s">
        <v>3825</v>
      </c>
      <c r="AY28" s="27">
        <v>2031.73519225682</v>
      </c>
    </row>
    <row r="29" spans="1:51" ht="15.6" customHeight="1" x14ac:dyDescent="0.3">
      <c r="A29" s="17">
        <v>97998</v>
      </c>
      <c r="B29" s="17" t="str">
        <f>VLOOKUP(A29,'List of Wells for HC assessment'!$A$2:$J$860,10,FALSE)</f>
        <v>Chilliwack River Valley</v>
      </c>
      <c r="C29" s="17" t="str">
        <f>IF(ISNUMBER(VLOOKUP(A29,'List of Wells for HC assessment'!$A$2:$J$860,1,FALSE)),"TRUE","FALSE")</f>
        <v>TRUE</v>
      </c>
      <c r="D29" s="17">
        <f>VLOOKUP(A29,'List of Wells for HC assessment'!$A$2:$J$860,9,FALSE)</f>
        <v>9</v>
      </c>
      <c r="E29" s="17" t="str">
        <f t="shared" si="0"/>
        <v>Stream</v>
      </c>
      <c r="F29" s="17">
        <f t="shared" si="1"/>
        <v>3</v>
      </c>
      <c r="G29" s="87">
        <f t="shared" si="2"/>
        <v>0.68124736460396529</v>
      </c>
      <c r="H29" s="88">
        <f t="shared" si="3"/>
        <v>6.1420088677072791E-2</v>
      </c>
      <c r="I29" s="89" t="str">
        <f t="shared" si="4"/>
        <v>Chilliwack River</v>
      </c>
      <c r="J29" s="90">
        <f t="shared" si="5"/>
        <v>0.21254987989453003</v>
      </c>
      <c r="K29" s="91">
        <f t="shared" si="6"/>
        <v>0.19685860827472762</v>
      </c>
      <c r="L29" s="95" t="str">
        <f t="shared" si="7"/>
        <v>Wingfield Creek</v>
      </c>
      <c r="M29" s="92">
        <f t="shared" si="8"/>
        <v>0.10620275550150469</v>
      </c>
      <c r="N29" s="93">
        <f t="shared" si="9"/>
        <v>0.39398482033175553</v>
      </c>
      <c r="O29" s="96" t="str">
        <f t="shared" si="10"/>
        <v>Ryder Creek</v>
      </c>
      <c r="P29" s="94" t="str">
        <f>IF(ISNUMBER(VLOOKUP(A29,'Wells not assessed'!$A$5:$D$37,1,FALSE)),VLOOKUP(A29,'Wells not assessed'!$A$5:$D$37,4,FALSE),"")</f>
        <v/>
      </c>
      <c r="R29" s="35" t="str">
        <f t="shared" si="11"/>
        <v>Yes</v>
      </c>
      <c r="S29" s="15" t="str">
        <f t="shared" si="12"/>
        <v>CV-911</v>
      </c>
      <c r="T29" s="18" t="str">
        <f>VLOOKUP(S29,'PoHC and SDF summary'!$AO$4:$AP$49974,2,FALSE)</f>
        <v>Chilliwack River</v>
      </c>
      <c r="U29" s="19">
        <f t="shared" si="13"/>
        <v>135.74250109351101</v>
      </c>
      <c r="V29" s="56">
        <f>IF(C29="TRUE",(U29^2)*(VLOOKUP(D29,'Aquifer and SDF Parameters'!$A$6:$C$100,2,FALSE)/VLOOKUP(D29,'Aquifer and SDF Parameters'!$A$6:$C$100,3,FALSE)),"")</f>
        <v>6.1420088677072791E-2</v>
      </c>
      <c r="W29" s="4"/>
      <c r="X29" s="29" t="str">
        <f t="shared" si="14"/>
        <v>Yes</v>
      </c>
      <c r="Y29" s="15" t="str">
        <f t="shared" si="15"/>
        <v>CV-952</v>
      </c>
      <c r="Z29" s="18" t="str">
        <f>IF(X29="Yes",VLOOKUP(Y29,'PoHC and SDF summary'!$AO$4:$AP$49974,2,FALSE)," ")</f>
        <v>Wingfield Creek</v>
      </c>
      <c r="AA29" s="19">
        <f t="shared" si="16"/>
        <v>243.01765878721301</v>
      </c>
      <c r="AB29" s="58">
        <f>IF(X29="Yes",(AA29^2)*(VLOOKUP(D29,'Aquifer and SDF Parameters'!$A$6:$C$100,2,FALSE)/VLOOKUP(D29,'Aquifer and SDF Parameters'!$A$6:$C$100,3,FALSE)),"")</f>
        <v>0.19685860827472762</v>
      </c>
      <c r="AC29" s="20">
        <f>IF(X29="Yes",(1/(U29)^('Aquifer and SDF Parameters'!$B$2)/((1/U29^'Aquifer and SDF Parameters'!$B$2)+(1/AA29^'Aquifer and SDF Parameters'!$B$2))),"")</f>
        <v>0.76219452319548087</v>
      </c>
      <c r="AD29" s="21">
        <f>IF(X29="Yes",(1/(AA29)^('Aquifer and SDF Parameters'!$B$2)/((1/U29^'Aquifer and SDF Parameters'!$B$2)+(1/AA29^'Aquifer and SDF Parameters'!$B$2))),"")</f>
        <v>0.23780547680451911</v>
      </c>
      <c r="AE29" s="14"/>
      <c r="AF29" s="32" t="str">
        <f t="shared" si="17"/>
        <v>Yes</v>
      </c>
      <c r="AG29" s="15" t="str">
        <f t="shared" si="18"/>
        <v>CV-888</v>
      </c>
      <c r="AH29" s="18" t="str">
        <f t="shared" si="19"/>
        <v>Ryder Creek</v>
      </c>
      <c r="AI29" s="19">
        <f t="shared" si="20"/>
        <v>343.795645841431</v>
      </c>
      <c r="AJ29" s="58">
        <f>IF(AF29="Yes",(AI29^2)*(VLOOKUP(D29,'Aquifer and SDF Parameters'!$A$6:$C$100,2,FALSE)/VLOOKUP(D29,'Aquifer and SDF Parameters'!$A$6:$C$100,3,FALSE)),"")</f>
        <v>0.39398482033175553</v>
      </c>
      <c r="AK29" s="20">
        <f>IF(AF29="Yes",(1/(U29)^('Aquifer and SDF Parameters'!$B$2)/((1/U29^'Aquifer and SDF Parameters'!$B$2)+(1/AI29^'Aquifer and SDF Parameters'!$B$2)+(1/AA29^'Aquifer and SDF Parameters'!$B$2))),"")</f>
        <v>0.68124736460396529</v>
      </c>
      <c r="AL29" s="20">
        <f>IF(AF29="Yes",(1/(AA29)^('Aquifer and SDF Parameters'!$B$2)/((1/U29^'Aquifer and SDF Parameters'!$B$2)+(1/AI29^'Aquifer and SDF Parameters'!$B$2)+(1/AA29^'Aquifer and SDF Parameters'!$B$2))),"")</f>
        <v>0.21254987989453003</v>
      </c>
      <c r="AM29" s="21">
        <f>IF(AF29="Yes",(1/(AI29)^('Aquifer and SDF Parameters'!$B$2)/((1/U29^'Aquifer and SDF Parameters'!$B$2)+(1/AI29^'Aquifer and SDF Parameters'!$B$2)+(1/AA29^'Aquifer and SDF Parameters'!$B$2))),"")</f>
        <v>0.10620275550150469</v>
      </c>
      <c r="AO29" s="30" t="s">
        <v>12350</v>
      </c>
      <c r="AP29" s="47" t="s">
        <v>8769</v>
      </c>
      <c r="AQ29" s="30">
        <v>6489</v>
      </c>
      <c r="AR29" s="22" t="s">
        <v>2425</v>
      </c>
      <c r="AS29" s="24">
        <v>594.04739897333604</v>
      </c>
      <c r="AT29" s="30">
        <v>9983</v>
      </c>
      <c r="AU29" s="22" t="s">
        <v>4848</v>
      </c>
      <c r="AV29" s="69">
        <v>570.65024696308001</v>
      </c>
      <c r="AW29" s="33">
        <v>16360</v>
      </c>
      <c r="AX29" s="22" t="s">
        <v>4657</v>
      </c>
      <c r="AY29" s="27">
        <v>3722.24036806817</v>
      </c>
    </row>
    <row r="30" spans="1:51" ht="15.6" customHeight="1" x14ac:dyDescent="0.3">
      <c r="A30" s="17">
        <v>98635</v>
      </c>
      <c r="B30" s="17" t="str">
        <f>VLOOKUP(A30,'List of Wells for HC assessment'!$A$2:$J$860,10,FALSE)</f>
        <v>Chilliwack River Valley</v>
      </c>
      <c r="C30" s="17" t="str">
        <f>IF(ISNUMBER(VLOOKUP(A30,'List of Wells for HC assessment'!$A$2:$J$860,1,FALSE)),"TRUE","FALSE")</f>
        <v>TRUE</v>
      </c>
      <c r="D30" s="17">
        <f>VLOOKUP(A30,'List of Wells for HC assessment'!$A$2:$J$860,9,FALSE)</f>
        <v>9</v>
      </c>
      <c r="E30" s="17" t="str">
        <f t="shared" si="0"/>
        <v>Stream</v>
      </c>
      <c r="F30" s="17">
        <f t="shared" si="1"/>
        <v>1</v>
      </c>
      <c r="G30" s="87">
        <f t="shared" si="2"/>
        <v>1</v>
      </c>
      <c r="H30" s="88">
        <f t="shared" si="3"/>
        <v>4.2474639928173491E-2</v>
      </c>
      <c r="I30" s="89" t="str">
        <f t="shared" si="4"/>
        <v>Chilliwack River</v>
      </c>
      <c r="J30" s="90" t="str">
        <f t="shared" si="5"/>
        <v>-</v>
      </c>
      <c r="K30" s="91" t="str">
        <f t="shared" si="6"/>
        <v/>
      </c>
      <c r="L30" s="95" t="str">
        <f t="shared" si="7"/>
        <v xml:space="preserve"> </v>
      </c>
      <c r="M30" s="92" t="str">
        <f t="shared" si="8"/>
        <v>-</v>
      </c>
      <c r="N30" s="93" t="str">
        <f t="shared" si="9"/>
        <v/>
      </c>
      <c r="O30" s="96" t="str">
        <f t="shared" si="10"/>
        <v xml:space="preserve"> </v>
      </c>
      <c r="P30" s="94" t="str">
        <f>IF(ISNUMBER(VLOOKUP(A30,'Wells not assessed'!$A$5:$D$37,1,FALSE)),VLOOKUP(A30,'Wells not assessed'!$A$5:$D$37,4,FALSE),"")</f>
        <v/>
      </c>
      <c r="R30" s="35" t="str">
        <f t="shared" si="11"/>
        <v>Yes</v>
      </c>
      <c r="S30" s="15" t="str">
        <f t="shared" si="12"/>
        <v>CV-1171</v>
      </c>
      <c r="T30" s="18" t="str">
        <f>VLOOKUP(S30,'PoHC and SDF summary'!$AO$4:$AP$49974,2,FALSE)</f>
        <v>Chilliwack River</v>
      </c>
      <c r="U30" s="19">
        <f t="shared" si="13"/>
        <v>112.882203993597</v>
      </c>
      <c r="V30" s="56">
        <f>IF(C30="TRUE",(U30^2)*(VLOOKUP(D30,'Aquifer and SDF Parameters'!$A$6:$C$100,2,FALSE)/VLOOKUP(D30,'Aquifer and SDF Parameters'!$A$6:$C$100,3,FALSE)),"")</f>
        <v>4.2474639928173491E-2</v>
      </c>
      <c r="W30" s="4"/>
      <c r="X30" s="29" t="str">
        <f t="shared" si="14"/>
        <v>No</v>
      </c>
      <c r="Y30" s="15" t="str">
        <f t="shared" si="15"/>
        <v/>
      </c>
      <c r="Z30" s="18" t="str">
        <f>IF(X30="Yes",VLOOKUP(Y30,'PoHC and SDF summary'!$AO$4:$AP$49974,2,FALSE)," ")</f>
        <v xml:space="preserve"> </v>
      </c>
      <c r="AA30" s="19" t="str">
        <f t="shared" si="16"/>
        <v xml:space="preserve"> </v>
      </c>
      <c r="AB30" s="58" t="str">
        <f>IF(X30="Yes",(AA30^2)*(VLOOKUP(D30,'Aquifer and SDF Parameters'!$A$6:$C$100,2,FALSE)/VLOOKUP(D30,'Aquifer and SDF Parameters'!$A$6:$C$100,3,FALSE)),"")</f>
        <v/>
      </c>
      <c r="AC30" s="20" t="str">
        <f>IF(X30="Yes",(1/(U30)^('Aquifer and SDF Parameters'!$B$2)/((1/U30^'Aquifer and SDF Parameters'!$B$2)+(1/AA30^'Aquifer and SDF Parameters'!$B$2))),"")</f>
        <v/>
      </c>
      <c r="AD30" s="21" t="str">
        <f>IF(X30="Yes",(1/(AA30)^('Aquifer and SDF Parameters'!$B$2)/((1/U30^'Aquifer and SDF Parameters'!$B$2)+(1/AA30^'Aquifer and SDF Parameters'!$B$2))),"")</f>
        <v/>
      </c>
      <c r="AE30" s="14"/>
      <c r="AF30" s="32" t="str">
        <f t="shared" si="17"/>
        <v>No</v>
      </c>
      <c r="AG30" s="15" t="str">
        <f t="shared" si="18"/>
        <v/>
      </c>
      <c r="AH30" s="18" t="str">
        <f t="shared" si="19"/>
        <v xml:space="preserve"> </v>
      </c>
      <c r="AI30" s="19" t="str">
        <f t="shared" si="20"/>
        <v xml:space="preserve"> </v>
      </c>
      <c r="AJ30" s="58" t="str">
        <f>IF(AF30="Yes",(AI30^2)*(VLOOKUP(D30,'Aquifer and SDF Parameters'!$A$6:$C$100,2,FALSE)/VLOOKUP(D30,'Aquifer and SDF Parameters'!$A$6:$C$100,3,FALSE)),"")</f>
        <v/>
      </c>
      <c r="AK30" s="20" t="str">
        <f>IF(AF30="Yes",(1/(U30)^('Aquifer and SDF Parameters'!$B$2)/((1/U30^'Aquifer and SDF Parameters'!$B$2)+(1/AI30^'Aquifer and SDF Parameters'!$B$2)+(1/AA30^'Aquifer and SDF Parameters'!$B$2))),"")</f>
        <v/>
      </c>
      <c r="AL30" s="20" t="str">
        <f>IF(AF30="Yes",(1/(AA30)^('Aquifer and SDF Parameters'!$B$2)/((1/U30^'Aquifer and SDF Parameters'!$B$2)+(1/AI30^'Aquifer and SDF Parameters'!$B$2)+(1/AA30^'Aquifer and SDF Parameters'!$B$2))),"")</f>
        <v/>
      </c>
      <c r="AM30" s="21" t="str">
        <f>IF(AF30="Yes",(1/(AI30)^('Aquifer and SDF Parameters'!$B$2)/((1/U30^'Aquifer and SDF Parameters'!$B$2)+(1/AI30^'Aquifer and SDF Parameters'!$B$2)+(1/AA30^'Aquifer and SDF Parameters'!$B$2))),"")</f>
        <v/>
      </c>
      <c r="AO30" s="30" t="s">
        <v>12343</v>
      </c>
      <c r="AP30" s="47" t="s">
        <v>8769</v>
      </c>
      <c r="AQ30" s="30">
        <v>6497</v>
      </c>
      <c r="AR30" s="22" t="s">
        <v>24</v>
      </c>
      <c r="AS30" s="24">
        <v>1195.8415809097501</v>
      </c>
      <c r="AT30" s="51">
        <v>9984</v>
      </c>
      <c r="AU30" s="37" t="s">
        <v>3012</v>
      </c>
      <c r="AV30" s="70">
        <v>637.79792149561899</v>
      </c>
      <c r="AW30" s="33">
        <v>20920</v>
      </c>
      <c r="AX30" s="22" t="s">
        <v>4728</v>
      </c>
      <c r="AY30" s="27">
        <v>1087.75126616021</v>
      </c>
    </row>
    <row r="31" spans="1:51" ht="15.6" customHeight="1" x14ac:dyDescent="0.3">
      <c r="A31" s="17">
        <v>98677</v>
      </c>
      <c r="B31" s="17" t="str">
        <f>VLOOKUP(A31,'List of Wells for HC assessment'!$A$2:$J$860,10,FALSE)</f>
        <v>Chilliwack River Valley</v>
      </c>
      <c r="C31" s="17" t="str">
        <f>IF(ISNUMBER(VLOOKUP(A31,'List of Wells for HC assessment'!$A$2:$J$860,1,FALSE)),"TRUE","FALSE")</f>
        <v>TRUE</v>
      </c>
      <c r="D31" s="17">
        <f>VLOOKUP(A31,'List of Wells for HC assessment'!$A$2:$J$860,9,FALSE)</f>
        <v>9</v>
      </c>
      <c r="E31" s="17" t="str">
        <f t="shared" si="0"/>
        <v>Stream</v>
      </c>
      <c r="F31" s="17">
        <f t="shared" si="1"/>
        <v>3</v>
      </c>
      <c r="G31" s="87">
        <f t="shared" si="2"/>
        <v>0.38865439086883152</v>
      </c>
      <c r="H31" s="88">
        <f t="shared" si="3"/>
        <v>4.99603830930812</v>
      </c>
      <c r="I31" s="89" t="str">
        <f t="shared" si="4"/>
        <v>Sweltzer River</v>
      </c>
      <c r="J31" s="90">
        <f t="shared" si="5"/>
        <v>0.36887092849801539</v>
      </c>
      <c r="K31" s="91">
        <f t="shared" si="6"/>
        <v>5.2639882296171274</v>
      </c>
      <c r="L31" s="95" t="str">
        <f t="shared" si="7"/>
        <v>Cultus Lake</v>
      </c>
      <c r="M31" s="92">
        <f t="shared" si="8"/>
        <v>0.24247468063315303</v>
      </c>
      <c r="N31" s="93">
        <f t="shared" si="9"/>
        <v>8.0079793106283006</v>
      </c>
      <c r="O31" s="96" t="str">
        <f t="shared" si="10"/>
        <v>Unnamed</v>
      </c>
      <c r="P31" s="94" t="str">
        <f>IF(ISNUMBER(VLOOKUP(A31,'Wells not assessed'!$A$5:$D$37,1,FALSE)),VLOOKUP(A31,'Wells not assessed'!$A$5:$D$37,4,FALSE),"")</f>
        <v/>
      </c>
      <c r="R31" s="35" t="str">
        <f t="shared" si="11"/>
        <v>Yes</v>
      </c>
      <c r="S31" s="15" t="str">
        <f t="shared" si="12"/>
        <v>CV-359</v>
      </c>
      <c r="T31" s="18" t="str">
        <f>VLOOKUP(S31,'PoHC and SDF summary'!$AO$4:$AP$49974,2,FALSE)</f>
        <v>Sweltzer River</v>
      </c>
      <c r="U31" s="19">
        <f t="shared" si="13"/>
        <v>1224.2595692059899</v>
      </c>
      <c r="V31" s="56">
        <f>IF(C31="TRUE",(U31^2)*(VLOOKUP(D31,'Aquifer and SDF Parameters'!$A$6:$C$100,2,FALSE)/VLOOKUP(D31,'Aquifer and SDF Parameters'!$A$6:$C$100,3,FALSE)),"")</f>
        <v>4.99603830930812</v>
      </c>
      <c r="W31" s="4"/>
      <c r="X31" s="29" t="str">
        <f t="shared" si="14"/>
        <v>Yes</v>
      </c>
      <c r="Y31" s="15" t="str">
        <f t="shared" si="15"/>
        <v>CV-116</v>
      </c>
      <c r="Z31" s="18" t="str">
        <f>IF(X31="Yes",VLOOKUP(Y31,'PoHC and SDF summary'!$AO$4:$AP$49974,2,FALSE)," ")</f>
        <v>Cultus Lake</v>
      </c>
      <c r="AA31" s="19">
        <f t="shared" si="16"/>
        <v>1256.66084083381</v>
      </c>
      <c r="AB31" s="58">
        <f>IF(X31="Yes",(AA31^2)*(VLOOKUP(D31,'Aquifer and SDF Parameters'!$A$6:$C$100,2,FALSE)/VLOOKUP(D31,'Aquifer and SDF Parameters'!$A$6:$C$100,3,FALSE)),"")</f>
        <v>5.2639882296171274</v>
      </c>
      <c r="AC31" s="20">
        <f>IF(X31="Yes",(1/(U31)^('Aquifer and SDF Parameters'!$B$2)/((1/U31^'Aquifer and SDF Parameters'!$B$2)+(1/AA31^'Aquifer and SDF Parameters'!$B$2))),"")</f>
        <v>0.51305795454292635</v>
      </c>
      <c r="AD31" s="21">
        <f>IF(X31="Yes",(1/(AA31)^('Aquifer and SDF Parameters'!$B$2)/((1/U31^'Aquifer and SDF Parameters'!$B$2)+(1/AA31^'Aquifer and SDF Parameters'!$B$2))),"")</f>
        <v>0.4869420454570737</v>
      </c>
      <c r="AE31" s="14"/>
      <c r="AF31" s="32" t="str">
        <f t="shared" si="17"/>
        <v>Yes</v>
      </c>
      <c r="AG31" s="15" t="str">
        <f t="shared" si="18"/>
        <v>CV-765</v>
      </c>
      <c r="AH31" s="18" t="str">
        <f t="shared" si="19"/>
        <v>Unnamed</v>
      </c>
      <c r="AI31" s="19">
        <f t="shared" si="20"/>
        <v>1549.9657393595801</v>
      </c>
      <c r="AJ31" s="58">
        <f>IF(AF31="Yes",(AI31^2)*(VLOOKUP(D31,'Aquifer and SDF Parameters'!$A$6:$C$100,2,FALSE)/VLOOKUP(D31,'Aquifer and SDF Parameters'!$A$6:$C$100,3,FALSE)),"")</f>
        <v>8.0079793106283006</v>
      </c>
      <c r="AK31" s="20">
        <f>IF(AF31="Yes",(1/(U31)^('Aquifer and SDF Parameters'!$B$2)/((1/U31^'Aquifer and SDF Parameters'!$B$2)+(1/AI31^'Aquifer and SDF Parameters'!$B$2)+(1/AA31^'Aquifer and SDF Parameters'!$B$2))),"")</f>
        <v>0.38865439086883152</v>
      </c>
      <c r="AL31" s="20">
        <f>IF(AF31="Yes",(1/(AA31)^('Aquifer and SDF Parameters'!$B$2)/((1/U31^'Aquifer and SDF Parameters'!$B$2)+(1/AI31^'Aquifer and SDF Parameters'!$B$2)+(1/AA31^'Aquifer and SDF Parameters'!$B$2))),"")</f>
        <v>0.36887092849801539</v>
      </c>
      <c r="AM31" s="21">
        <f>IF(AF31="Yes",(1/(AI31)^('Aquifer and SDF Parameters'!$B$2)/((1/U31^'Aquifer and SDF Parameters'!$B$2)+(1/AI31^'Aquifer and SDF Parameters'!$B$2)+(1/AA31^'Aquifer and SDF Parameters'!$B$2))),"")</f>
        <v>0.24247468063315303</v>
      </c>
      <c r="AO31" s="30" t="s">
        <v>12342</v>
      </c>
      <c r="AP31" s="47" t="s">
        <v>8769</v>
      </c>
      <c r="AQ31" s="30">
        <v>6522</v>
      </c>
      <c r="AR31" s="22" t="s">
        <v>4141</v>
      </c>
      <c r="AS31" s="24">
        <v>120.625960918076</v>
      </c>
      <c r="AT31" s="51">
        <v>9985</v>
      </c>
      <c r="AU31" s="37" t="s">
        <v>2991</v>
      </c>
      <c r="AV31" s="70">
        <v>693.31216646724795</v>
      </c>
      <c r="AW31" s="33">
        <v>20920</v>
      </c>
      <c r="AX31" s="22" t="s">
        <v>6795</v>
      </c>
      <c r="AY31" s="27">
        <v>1427.63888520298</v>
      </c>
    </row>
    <row r="32" spans="1:51" ht="15.6" customHeight="1" x14ac:dyDescent="0.3">
      <c r="A32" s="17">
        <v>98972</v>
      </c>
      <c r="B32" s="17" t="str">
        <f>VLOOKUP(A32,'List of Wells for HC assessment'!$A$2:$J$860,10,FALSE)</f>
        <v>Chilliwack River Valley</v>
      </c>
      <c r="C32" s="17" t="str">
        <f>IF(ISNUMBER(VLOOKUP(A32,'List of Wells for HC assessment'!$A$2:$J$860,1,FALSE)),"TRUE","FALSE")</f>
        <v>TRUE</v>
      </c>
      <c r="D32" s="17">
        <f>VLOOKUP(A32,'List of Wells for HC assessment'!$A$2:$J$860,9,FALSE)</f>
        <v>9</v>
      </c>
      <c r="E32" s="17" t="str">
        <f t="shared" si="0"/>
        <v>Stream</v>
      </c>
      <c r="F32" s="17">
        <f t="shared" si="1"/>
        <v>2</v>
      </c>
      <c r="G32" s="87">
        <f t="shared" si="2"/>
        <v>0.51502976640389375</v>
      </c>
      <c r="H32" s="88">
        <f t="shared" si="3"/>
        <v>0.15341491037209426</v>
      </c>
      <c r="I32" s="89" t="str">
        <f t="shared" si="4"/>
        <v>Unnamed</v>
      </c>
      <c r="J32" s="90">
        <f t="shared" si="5"/>
        <v>0.4849702335961063</v>
      </c>
      <c r="K32" s="91">
        <f t="shared" si="6"/>
        <v>0.16292390744463289</v>
      </c>
      <c r="L32" s="95" t="str">
        <f t="shared" si="7"/>
        <v>Unnamed</v>
      </c>
      <c r="M32" s="92" t="str">
        <f t="shared" si="8"/>
        <v>-</v>
      </c>
      <c r="N32" s="93" t="str">
        <f t="shared" si="9"/>
        <v/>
      </c>
      <c r="O32" s="96" t="str">
        <f t="shared" si="10"/>
        <v xml:space="preserve"> </v>
      </c>
      <c r="P32" s="94" t="str">
        <f>IF(ISNUMBER(VLOOKUP(A32,'Wells not assessed'!$A$5:$D$37,1,FALSE)),VLOOKUP(A32,'Wells not assessed'!$A$5:$D$37,4,FALSE),"")</f>
        <v/>
      </c>
      <c r="R32" s="35" t="str">
        <f t="shared" si="11"/>
        <v>Yes</v>
      </c>
      <c r="S32" s="15" t="str">
        <f t="shared" si="12"/>
        <v>CV-786</v>
      </c>
      <c r="T32" s="18" t="str">
        <f>VLOOKUP(S32,'PoHC and SDF summary'!$AO$4:$AP$49974,2,FALSE)</f>
        <v>Unnamed</v>
      </c>
      <c r="U32" s="19">
        <f t="shared" si="13"/>
        <v>214.53315154453</v>
      </c>
      <c r="V32" s="56">
        <f>IF(C32="TRUE",(U32^2)*(VLOOKUP(D32,'Aquifer and SDF Parameters'!$A$6:$C$100,2,FALSE)/VLOOKUP(D32,'Aquifer and SDF Parameters'!$A$6:$C$100,3,FALSE)),"")</f>
        <v>0.15341491037209426</v>
      </c>
      <c r="W32" s="4"/>
      <c r="X32" s="29" t="str">
        <f t="shared" si="14"/>
        <v>Yes</v>
      </c>
      <c r="Y32" s="15" t="str">
        <f t="shared" si="15"/>
        <v>CV-793</v>
      </c>
      <c r="Z32" s="18" t="str">
        <f>IF(X32="Yes",VLOOKUP(Y32,'PoHC and SDF summary'!$AO$4:$AP$49974,2,FALSE)," ")</f>
        <v>Unnamed</v>
      </c>
      <c r="AA32" s="19">
        <f t="shared" si="16"/>
        <v>221.081822485228</v>
      </c>
      <c r="AB32" s="58">
        <f>IF(X32="Yes",(AA32^2)*(VLOOKUP(D32,'Aquifer and SDF Parameters'!$A$6:$C$100,2,FALSE)/VLOOKUP(D32,'Aquifer and SDF Parameters'!$A$6:$C$100,3,FALSE)),"")</f>
        <v>0.16292390744463289</v>
      </c>
      <c r="AC32" s="20">
        <f>IF(X32="Yes",(1/(U32)^('Aquifer and SDF Parameters'!$B$2)/((1/U32^'Aquifer and SDF Parameters'!$B$2)+(1/AA32^'Aquifer and SDF Parameters'!$B$2))),"")</f>
        <v>0.51502976640389375</v>
      </c>
      <c r="AD32" s="21">
        <f>IF(X32="Yes",(1/(AA32)^('Aquifer and SDF Parameters'!$B$2)/((1/U32^'Aquifer and SDF Parameters'!$B$2)+(1/AA32^'Aquifer and SDF Parameters'!$B$2))),"")</f>
        <v>0.4849702335961063</v>
      </c>
      <c r="AE32" s="14"/>
      <c r="AF32" s="32" t="str">
        <f t="shared" si="17"/>
        <v>No</v>
      </c>
      <c r="AG32" s="15" t="str">
        <f t="shared" si="18"/>
        <v/>
      </c>
      <c r="AH32" s="18" t="str">
        <f t="shared" si="19"/>
        <v xml:space="preserve"> </v>
      </c>
      <c r="AI32" s="19" t="str">
        <f t="shared" si="20"/>
        <v xml:space="preserve"> </v>
      </c>
      <c r="AJ32" s="58" t="str">
        <f>IF(AF32="Yes",(AI32^2)*(VLOOKUP(D32,'Aquifer and SDF Parameters'!$A$6:$C$100,2,FALSE)/VLOOKUP(D32,'Aquifer and SDF Parameters'!$A$6:$C$100,3,FALSE)),"")</f>
        <v/>
      </c>
      <c r="AK32" s="20" t="str">
        <f>IF(AF32="Yes",(1/(U32)^('Aquifer and SDF Parameters'!$B$2)/((1/U32^'Aquifer and SDF Parameters'!$B$2)+(1/AI32^'Aquifer and SDF Parameters'!$B$2)+(1/AA32^'Aquifer and SDF Parameters'!$B$2))),"")</f>
        <v/>
      </c>
      <c r="AL32" s="20" t="str">
        <f>IF(AF32="Yes",(1/(AA32)^('Aquifer and SDF Parameters'!$B$2)/((1/U32^'Aquifer and SDF Parameters'!$B$2)+(1/AI32^'Aquifer and SDF Parameters'!$B$2)+(1/AA32^'Aquifer and SDF Parameters'!$B$2))),"")</f>
        <v/>
      </c>
      <c r="AM32" s="21" t="str">
        <f>IF(AF32="Yes",(1/(AI32)^('Aquifer and SDF Parameters'!$B$2)/((1/U32^'Aquifer and SDF Parameters'!$B$2)+(1/AI32^'Aquifer and SDF Parameters'!$B$2)+(1/AA32^'Aquifer and SDF Parameters'!$B$2))),"")</f>
        <v/>
      </c>
      <c r="AO32" s="30" t="s">
        <v>12332</v>
      </c>
      <c r="AP32" s="47" t="s">
        <v>8769</v>
      </c>
      <c r="AQ32" s="30">
        <v>6525</v>
      </c>
      <c r="AR32" s="22" t="s">
        <v>4126</v>
      </c>
      <c r="AS32" s="24">
        <v>788.68878667949502</v>
      </c>
      <c r="AT32" s="51">
        <v>9986</v>
      </c>
      <c r="AU32" s="37" t="s">
        <v>3297</v>
      </c>
      <c r="AV32" s="70">
        <v>854.84101559349301</v>
      </c>
      <c r="AW32" s="33">
        <v>24712</v>
      </c>
      <c r="AX32" s="22" t="s">
        <v>3747</v>
      </c>
      <c r="AY32" s="27">
        <v>1868.0436396672901</v>
      </c>
    </row>
    <row r="33" spans="1:51" ht="15.6" customHeight="1" x14ac:dyDescent="0.3">
      <c r="A33" s="17">
        <v>98974</v>
      </c>
      <c r="B33" s="17" t="str">
        <f>VLOOKUP(A33,'List of Wells for HC assessment'!$A$2:$J$860,10,FALSE)</f>
        <v>Chilliwack River Valley</v>
      </c>
      <c r="C33" s="17" t="str">
        <f>IF(ISNUMBER(VLOOKUP(A33,'List of Wells for HC assessment'!$A$2:$J$860,1,FALSE)),"TRUE","FALSE")</f>
        <v>TRUE</v>
      </c>
      <c r="D33" s="17">
        <f>VLOOKUP(A33,'List of Wells for HC assessment'!$A$2:$J$860,9,FALSE)</f>
        <v>9</v>
      </c>
      <c r="E33" s="17" t="str">
        <f t="shared" si="0"/>
        <v>Stream</v>
      </c>
      <c r="F33" s="17">
        <f t="shared" si="1"/>
        <v>2</v>
      </c>
      <c r="G33" s="87">
        <f t="shared" si="2"/>
        <v>0.53805933849312304</v>
      </c>
      <c r="H33" s="88">
        <f t="shared" si="3"/>
        <v>0.12468042377889244</v>
      </c>
      <c r="I33" s="89" t="str">
        <f t="shared" si="4"/>
        <v>Unnamed</v>
      </c>
      <c r="J33" s="90">
        <f t="shared" si="5"/>
        <v>0.46194066150687701</v>
      </c>
      <c r="K33" s="91">
        <f t="shared" si="6"/>
        <v>0.14522528959169012</v>
      </c>
      <c r="L33" s="95" t="str">
        <f t="shared" si="7"/>
        <v>Chilliwack River</v>
      </c>
      <c r="M33" s="92" t="str">
        <f t="shared" si="8"/>
        <v>-</v>
      </c>
      <c r="N33" s="93" t="str">
        <f t="shared" si="9"/>
        <v/>
      </c>
      <c r="O33" s="96" t="str">
        <f t="shared" si="10"/>
        <v xml:space="preserve"> </v>
      </c>
      <c r="P33" s="94" t="str">
        <f>IF(ISNUMBER(VLOOKUP(A33,'Wells not assessed'!$A$5:$D$37,1,FALSE)),VLOOKUP(A33,'Wells not assessed'!$A$5:$D$37,4,FALSE),"")</f>
        <v/>
      </c>
      <c r="R33" s="35" t="str">
        <f t="shared" si="11"/>
        <v>Yes</v>
      </c>
      <c r="S33" s="15" t="str">
        <f t="shared" si="12"/>
        <v>CV-869</v>
      </c>
      <c r="T33" s="18" t="str">
        <f>VLOOKUP(S33,'PoHC and SDF summary'!$AO$4:$AP$49974,2,FALSE)</f>
        <v>Unnamed</v>
      </c>
      <c r="U33" s="19">
        <f t="shared" si="13"/>
        <v>193.40146621385199</v>
      </c>
      <c r="V33" s="56">
        <f>IF(C33="TRUE",(U33^2)*(VLOOKUP(D33,'Aquifer and SDF Parameters'!$A$6:$C$100,2,FALSE)/VLOOKUP(D33,'Aquifer and SDF Parameters'!$A$6:$C$100,3,FALSE)),"")</f>
        <v>0.12468042377889244</v>
      </c>
      <c r="W33" s="4"/>
      <c r="X33" s="29" t="str">
        <f t="shared" si="14"/>
        <v>Yes</v>
      </c>
      <c r="Y33" s="15" t="str">
        <f t="shared" si="15"/>
        <v>CV-866</v>
      </c>
      <c r="Z33" s="18" t="str">
        <f>IF(X33="Yes",VLOOKUP(Y33,'PoHC and SDF summary'!$AO$4:$AP$49974,2,FALSE)," ")</f>
        <v>Chilliwack River</v>
      </c>
      <c r="AA33" s="19">
        <f t="shared" si="16"/>
        <v>208.72850039586601</v>
      </c>
      <c r="AB33" s="58">
        <f>IF(X33="Yes",(AA33^2)*(VLOOKUP(D33,'Aquifer and SDF Parameters'!$A$6:$C$100,2,FALSE)/VLOOKUP(D33,'Aquifer and SDF Parameters'!$A$6:$C$100,3,FALSE)),"")</f>
        <v>0.14522528959169012</v>
      </c>
      <c r="AC33" s="20">
        <f>IF(X33="Yes",(1/(U33)^('Aquifer and SDF Parameters'!$B$2)/((1/U33^'Aquifer and SDF Parameters'!$B$2)+(1/AA33^'Aquifer and SDF Parameters'!$B$2))),"")</f>
        <v>0.53805933849312304</v>
      </c>
      <c r="AD33" s="21">
        <f>IF(X33="Yes",(1/(AA33)^('Aquifer and SDF Parameters'!$B$2)/((1/U33^'Aquifer and SDF Parameters'!$B$2)+(1/AA33^'Aquifer and SDF Parameters'!$B$2))),"")</f>
        <v>0.46194066150687701</v>
      </c>
      <c r="AE33" s="14"/>
      <c r="AF33" s="32" t="str">
        <f t="shared" si="17"/>
        <v>No</v>
      </c>
      <c r="AG33" s="15" t="str">
        <f t="shared" si="18"/>
        <v/>
      </c>
      <c r="AH33" s="18" t="str">
        <f t="shared" si="19"/>
        <v xml:space="preserve"> </v>
      </c>
      <c r="AI33" s="19" t="str">
        <f t="shared" si="20"/>
        <v xml:space="preserve"> </v>
      </c>
      <c r="AJ33" s="58" t="str">
        <f>IF(AF33="Yes",(AI33^2)*(VLOOKUP(D33,'Aquifer and SDF Parameters'!$A$6:$C$100,2,FALSE)/VLOOKUP(D33,'Aquifer and SDF Parameters'!$A$6:$C$100,3,FALSE)),"")</f>
        <v/>
      </c>
      <c r="AK33" s="20" t="str">
        <f>IF(AF33="Yes",(1/(U33)^('Aquifer and SDF Parameters'!$B$2)/((1/U33^'Aquifer and SDF Parameters'!$B$2)+(1/AI33^'Aquifer and SDF Parameters'!$B$2)+(1/AA33^'Aquifer and SDF Parameters'!$B$2))),"")</f>
        <v/>
      </c>
      <c r="AL33" s="20" t="str">
        <f>IF(AF33="Yes",(1/(AA33)^('Aquifer and SDF Parameters'!$B$2)/((1/U33^'Aquifer and SDF Parameters'!$B$2)+(1/AI33^'Aquifer and SDF Parameters'!$B$2)+(1/AA33^'Aquifer and SDF Parameters'!$B$2))),"")</f>
        <v/>
      </c>
      <c r="AM33" s="21" t="str">
        <f>IF(AF33="Yes",(1/(AI33)^('Aquifer and SDF Parameters'!$B$2)/((1/U33^'Aquifer and SDF Parameters'!$B$2)+(1/AI33^'Aquifer and SDF Parameters'!$B$2)+(1/AA33^'Aquifer and SDF Parameters'!$B$2))),"")</f>
        <v/>
      </c>
      <c r="AO33" s="30" t="s">
        <v>12331</v>
      </c>
      <c r="AP33" s="47" t="s">
        <v>8769</v>
      </c>
      <c r="AQ33" s="30">
        <v>6538</v>
      </c>
      <c r="AR33" s="22" t="s">
        <v>2527</v>
      </c>
      <c r="AS33" s="24">
        <v>1022.78449915542</v>
      </c>
      <c r="AT33" s="51">
        <v>10008</v>
      </c>
      <c r="AU33" s="37" t="s">
        <v>6787</v>
      </c>
      <c r="AV33" s="70">
        <v>1172.43002809471</v>
      </c>
      <c r="AW33" s="33">
        <v>27459</v>
      </c>
      <c r="AX33" s="22" t="s">
        <v>8133</v>
      </c>
      <c r="AY33" s="27">
        <v>1866.37885213045</v>
      </c>
    </row>
    <row r="34" spans="1:51" ht="15.6" customHeight="1" x14ac:dyDescent="0.3">
      <c r="A34" s="17">
        <v>98977</v>
      </c>
      <c r="B34" s="17" t="str">
        <f>VLOOKUP(A34,'List of Wells for HC assessment'!$A$2:$J$860,10,FALSE)</f>
        <v>Chilliwack River Valley</v>
      </c>
      <c r="C34" s="17" t="str">
        <f>IF(ISNUMBER(VLOOKUP(A34,'List of Wells for HC assessment'!$A$2:$J$860,1,FALSE)),"TRUE","FALSE")</f>
        <v>TRUE</v>
      </c>
      <c r="D34" s="17">
        <f>VLOOKUP(A34,'List of Wells for HC assessment'!$A$2:$J$860,9,FALSE)</f>
        <v>9</v>
      </c>
      <c r="E34" s="17" t="str">
        <f t="shared" si="0"/>
        <v>Stream</v>
      </c>
      <c r="F34" s="17">
        <f t="shared" si="1"/>
        <v>2</v>
      </c>
      <c r="G34" s="87">
        <f t="shared" si="2"/>
        <v>0.81729220906640809</v>
      </c>
      <c r="H34" s="88">
        <f t="shared" si="3"/>
        <v>7.8291381219690578E-2</v>
      </c>
      <c r="I34" s="89" t="str">
        <f t="shared" si="4"/>
        <v>Wingfield Creek</v>
      </c>
      <c r="J34" s="90">
        <f t="shared" si="5"/>
        <v>0.18270779093359196</v>
      </c>
      <c r="K34" s="91">
        <f t="shared" si="6"/>
        <v>0.35021459994094212</v>
      </c>
      <c r="L34" s="95" t="str">
        <f t="shared" si="7"/>
        <v>Chilliwack River</v>
      </c>
      <c r="M34" s="92" t="str">
        <f t="shared" si="8"/>
        <v>-</v>
      </c>
      <c r="N34" s="93" t="str">
        <f t="shared" si="9"/>
        <v/>
      </c>
      <c r="O34" s="96" t="str">
        <f t="shared" si="10"/>
        <v xml:space="preserve"> </v>
      </c>
      <c r="P34" s="94" t="str">
        <f>IF(ISNUMBER(VLOOKUP(A34,'Wells not assessed'!$A$5:$D$37,1,FALSE)),VLOOKUP(A34,'Wells not assessed'!$A$5:$D$37,4,FALSE),"")</f>
        <v/>
      </c>
      <c r="R34" s="35" t="str">
        <f t="shared" si="11"/>
        <v>Yes</v>
      </c>
      <c r="S34" s="15" t="str">
        <f t="shared" si="12"/>
        <v>CV-961</v>
      </c>
      <c r="T34" s="18" t="str">
        <f>VLOOKUP(S34,'PoHC and SDF summary'!$AO$4:$AP$49974,2,FALSE)</f>
        <v>Wingfield Creek</v>
      </c>
      <c r="U34" s="19">
        <f t="shared" si="13"/>
        <v>153.25604185775899</v>
      </c>
      <c r="V34" s="56">
        <f>IF(C34="TRUE",(U34^2)*(VLOOKUP(D34,'Aquifer and SDF Parameters'!$A$6:$C$100,2,FALSE)/VLOOKUP(D34,'Aquifer and SDF Parameters'!$A$6:$C$100,3,FALSE)),"")</f>
        <v>7.8291381219690578E-2</v>
      </c>
      <c r="W34" s="4"/>
      <c r="X34" s="29" t="str">
        <f t="shared" si="14"/>
        <v>Yes</v>
      </c>
      <c r="Y34" s="15" t="str">
        <f t="shared" si="15"/>
        <v>CV-939</v>
      </c>
      <c r="Z34" s="18" t="str">
        <f>IF(X34="Yes",VLOOKUP(Y34,'PoHC and SDF summary'!$AO$4:$AP$49974,2,FALSE)," ")</f>
        <v>Chilliwack River</v>
      </c>
      <c r="AA34" s="19">
        <f t="shared" si="16"/>
        <v>324.13636016695602</v>
      </c>
      <c r="AB34" s="58">
        <f>IF(X34="Yes",(AA34^2)*(VLOOKUP(D34,'Aquifer and SDF Parameters'!$A$6:$C$100,2,FALSE)/VLOOKUP(D34,'Aquifer and SDF Parameters'!$A$6:$C$100,3,FALSE)),"")</f>
        <v>0.35021459994094212</v>
      </c>
      <c r="AC34" s="66">
        <f>IF(X34="Yes",(1/(U34)^('Aquifer and SDF Parameters'!$B$2)/((1/U34^'Aquifer and SDF Parameters'!$B$2)+(1/AA34^'Aquifer and SDF Parameters'!$B$2))),"")</f>
        <v>0.81729220906640809</v>
      </c>
      <c r="AD34" s="67">
        <f>IF(X34="Yes",(1/(AA34)^('Aquifer and SDF Parameters'!$B$2)/((1/U34^'Aquifer and SDF Parameters'!$B$2)+(1/AA34^'Aquifer and SDF Parameters'!$B$2))),"")</f>
        <v>0.18270779093359196</v>
      </c>
      <c r="AE34" s="60"/>
      <c r="AF34" s="32" t="str">
        <f t="shared" si="17"/>
        <v>No</v>
      </c>
      <c r="AG34" s="15" t="str">
        <f t="shared" si="18"/>
        <v/>
      </c>
      <c r="AH34" s="18" t="str">
        <f t="shared" si="19"/>
        <v xml:space="preserve"> </v>
      </c>
      <c r="AI34" s="19" t="str">
        <f t="shared" si="20"/>
        <v xml:space="preserve"> </v>
      </c>
      <c r="AJ34" s="58" t="str">
        <f>IF(AF34="Yes",(AI34^2)*(VLOOKUP(D34,'Aquifer and SDF Parameters'!$A$6:$C$100,2,FALSE)/VLOOKUP(D34,'Aquifer and SDF Parameters'!$A$6:$C$100,3,FALSE)),"")</f>
        <v/>
      </c>
      <c r="AK34" s="66" t="str">
        <f>IF(AF34="Yes",(1/(U34)^('Aquifer and SDF Parameters'!$B$2)/((1/U34^'Aquifer and SDF Parameters'!$B$2)+(1/AI34^'Aquifer and SDF Parameters'!$B$2)+(1/AA34^'Aquifer and SDF Parameters'!$B$2))),"")</f>
        <v/>
      </c>
      <c r="AL34" s="66" t="str">
        <f>IF(AF34="Yes",(1/(AA34)^('Aquifer and SDF Parameters'!$B$2)/((1/U34^'Aquifer and SDF Parameters'!$B$2)+(1/AI34^'Aquifer and SDF Parameters'!$B$2)+(1/AA34^'Aquifer and SDF Parameters'!$B$2))),"")</f>
        <v/>
      </c>
      <c r="AM34" s="67" t="str">
        <f>IF(AF34="Yes",(1/(AI34)^('Aquifer and SDF Parameters'!$B$2)/((1/U34^'Aquifer and SDF Parameters'!$B$2)+(1/AI34^'Aquifer and SDF Parameters'!$B$2)+(1/AA34^'Aquifer and SDF Parameters'!$B$2))),"")</f>
        <v/>
      </c>
      <c r="AO34" s="30" t="s">
        <v>12330</v>
      </c>
      <c r="AP34" s="47" t="s">
        <v>8769</v>
      </c>
      <c r="AQ34" s="30">
        <v>6539</v>
      </c>
      <c r="AR34" s="22" t="s">
        <v>27</v>
      </c>
      <c r="AS34" s="24">
        <v>440.17333123734699</v>
      </c>
      <c r="AT34" s="51">
        <v>10009</v>
      </c>
      <c r="AU34" s="37" t="s">
        <v>4728</v>
      </c>
      <c r="AV34" s="70">
        <v>1026.58074688082</v>
      </c>
      <c r="AW34" s="33">
        <v>28666</v>
      </c>
      <c r="AX34" s="22" t="s">
        <v>5262</v>
      </c>
      <c r="AY34" s="27">
        <v>598.50227337301305</v>
      </c>
    </row>
    <row r="35" spans="1:51" ht="15.6" customHeight="1" x14ac:dyDescent="0.3">
      <c r="A35" s="17">
        <v>100195</v>
      </c>
      <c r="B35" s="17" t="str">
        <f>VLOOKUP(A35,'List of Wells for HC assessment'!$A$2:$J$860,10,FALSE)</f>
        <v>Chilliwack River Valley</v>
      </c>
      <c r="C35" s="17" t="str">
        <f>IF(ISNUMBER(VLOOKUP(A35,'List of Wells for HC assessment'!$A$2:$J$860,1,FALSE)),"TRUE","FALSE")</f>
        <v>TRUE</v>
      </c>
      <c r="D35" s="17">
        <f>VLOOKUP(A35,'List of Wells for HC assessment'!$A$2:$J$860,9,FALSE)</f>
        <v>9</v>
      </c>
      <c r="E35" s="17" t="str">
        <f t="shared" si="0"/>
        <v>Stream</v>
      </c>
      <c r="F35" s="17">
        <f t="shared" si="1"/>
        <v>2</v>
      </c>
      <c r="G35" s="87">
        <f t="shared" si="2"/>
        <v>0.50741025935876571</v>
      </c>
      <c r="H35" s="88">
        <f t="shared" si="3"/>
        <v>2.2919615515651923</v>
      </c>
      <c r="I35" s="89" t="str">
        <f t="shared" si="4"/>
        <v>Ryder Creek</v>
      </c>
      <c r="J35" s="90">
        <f t="shared" si="5"/>
        <v>0.49258974064123434</v>
      </c>
      <c r="K35" s="91">
        <f t="shared" si="6"/>
        <v>2.3609196647216208</v>
      </c>
      <c r="L35" s="95" t="str">
        <f t="shared" si="7"/>
        <v>Chilliwack River</v>
      </c>
      <c r="M35" s="92" t="str">
        <f t="shared" si="8"/>
        <v>-</v>
      </c>
      <c r="N35" s="93" t="str">
        <f t="shared" si="9"/>
        <v/>
      </c>
      <c r="O35" s="96" t="str">
        <f t="shared" si="10"/>
        <v xml:space="preserve"> </v>
      </c>
      <c r="P35" s="94" t="str">
        <f>IF(ISNUMBER(VLOOKUP(A35,'Wells not assessed'!$A$5:$D$37,1,FALSE)),VLOOKUP(A35,'Wells not assessed'!$A$5:$D$37,4,FALSE),"")</f>
        <v/>
      </c>
      <c r="R35" s="35" t="str">
        <f t="shared" si="11"/>
        <v>Yes</v>
      </c>
      <c r="S35" s="15" t="str">
        <f t="shared" si="12"/>
        <v>CV-888</v>
      </c>
      <c r="T35" s="18" t="str">
        <f>VLOOKUP(S35,'PoHC and SDF summary'!$AO$4:$AP$49974,2,FALSE)</f>
        <v>Ryder Creek</v>
      </c>
      <c r="U35" s="19">
        <f t="shared" si="13"/>
        <v>829.20954255818697</v>
      </c>
      <c r="V35" s="56">
        <f>IF(C35="TRUE",(U35^2)*(VLOOKUP(D35,'Aquifer and SDF Parameters'!$A$6:$C$100,2,FALSE)/VLOOKUP(D35,'Aquifer and SDF Parameters'!$A$6:$C$100,3,FALSE)),"")</f>
        <v>2.2919615515651923</v>
      </c>
      <c r="W35" s="4"/>
      <c r="X35" s="29" t="str">
        <f t="shared" si="14"/>
        <v>Yes</v>
      </c>
      <c r="Y35" s="15" t="str">
        <f t="shared" si="15"/>
        <v>CV-875</v>
      </c>
      <c r="Z35" s="18" t="str">
        <f>IF(X35="Yes",VLOOKUP(Y35,'PoHC and SDF summary'!$AO$4:$AP$49974,2,FALSE)," ")</f>
        <v>Chilliwack River</v>
      </c>
      <c r="AA35" s="19">
        <f t="shared" si="16"/>
        <v>841.59129000749897</v>
      </c>
      <c r="AB35" s="58">
        <f>IF(X35="Yes",(AA35^2)*(VLOOKUP(D35,'Aquifer and SDF Parameters'!$A$6:$C$100,2,FALSE)/VLOOKUP(D35,'Aquifer and SDF Parameters'!$A$6:$C$100,3,FALSE)),"")</f>
        <v>2.3609196647216208</v>
      </c>
      <c r="AC35" s="20">
        <f>IF(X35="Yes",(1/(U35)^('Aquifer and SDF Parameters'!$B$2)/((1/U35^'Aquifer and SDF Parameters'!$B$2)+(1/AA35^'Aquifer and SDF Parameters'!$B$2))),"")</f>
        <v>0.50741025935876571</v>
      </c>
      <c r="AD35" s="21">
        <f>IF(X35="Yes",(1/(AA35)^('Aquifer and SDF Parameters'!$B$2)/((1/U35^'Aquifer and SDF Parameters'!$B$2)+(1/AA35^'Aquifer and SDF Parameters'!$B$2))),"")</f>
        <v>0.49258974064123434</v>
      </c>
      <c r="AE35" s="14"/>
      <c r="AF35" s="32" t="str">
        <f t="shared" si="17"/>
        <v>No</v>
      </c>
      <c r="AG35" s="15" t="str">
        <f t="shared" si="18"/>
        <v/>
      </c>
      <c r="AH35" s="18" t="str">
        <f t="shared" si="19"/>
        <v xml:space="preserve"> </v>
      </c>
      <c r="AI35" s="19" t="str">
        <f t="shared" si="20"/>
        <v xml:space="preserve"> </v>
      </c>
      <c r="AJ35" s="58" t="str">
        <f>IF(AF35="Yes",(AI35^2)*(VLOOKUP(D35,'Aquifer and SDF Parameters'!$A$6:$C$100,2,FALSE)/VLOOKUP(D35,'Aquifer and SDF Parameters'!$A$6:$C$100,3,FALSE)),"")</f>
        <v/>
      </c>
      <c r="AK35" s="20" t="str">
        <f>IF(AF35="Yes",(1/(U35)^('Aquifer and SDF Parameters'!$B$2)/((1/U35^'Aquifer and SDF Parameters'!$B$2)+(1/AI35^'Aquifer and SDF Parameters'!$B$2)+(1/AA35^'Aquifer and SDF Parameters'!$B$2))),"")</f>
        <v/>
      </c>
      <c r="AL35" s="20" t="str">
        <f>IF(AF35="Yes",(1/(AA35)^('Aquifer and SDF Parameters'!$B$2)/((1/U35^'Aquifer and SDF Parameters'!$B$2)+(1/AI35^'Aquifer and SDF Parameters'!$B$2)+(1/AA35^'Aquifer and SDF Parameters'!$B$2))),"")</f>
        <v/>
      </c>
      <c r="AM35" s="21" t="str">
        <f>IF(AF35="Yes",(1/(AI35)^('Aquifer and SDF Parameters'!$B$2)/((1/U35^'Aquifer and SDF Parameters'!$B$2)+(1/AI35^'Aquifer and SDF Parameters'!$B$2)+(1/AA35^'Aquifer and SDF Parameters'!$B$2))),"")</f>
        <v/>
      </c>
      <c r="AO35" s="30" t="s">
        <v>12315</v>
      </c>
      <c r="AP35" s="47" t="s">
        <v>8769</v>
      </c>
      <c r="AQ35" s="30">
        <v>6549</v>
      </c>
      <c r="AR35" s="22" t="s">
        <v>2236</v>
      </c>
      <c r="AS35" s="24">
        <v>444.14296653290899</v>
      </c>
      <c r="AT35" s="51">
        <v>10015</v>
      </c>
      <c r="AU35" s="37" t="s">
        <v>2804</v>
      </c>
      <c r="AV35" s="70">
        <v>657.10871693145305</v>
      </c>
      <c r="AW35" s="33">
        <v>28851</v>
      </c>
      <c r="AX35" s="22" t="s">
        <v>3324</v>
      </c>
      <c r="AY35" s="27">
        <v>1242.18840253248</v>
      </c>
    </row>
    <row r="36" spans="1:51" ht="15.6" customHeight="1" x14ac:dyDescent="0.3">
      <c r="A36" s="17">
        <v>101208</v>
      </c>
      <c r="B36" s="17" t="str">
        <f>VLOOKUP(A36,'List of Wells for HC assessment'!$A$2:$J$860,10,FALSE)</f>
        <v>Chilliwack River Valley</v>
      </c>
      <c r="C36" s="17" t="str">
        <f>IF(ISNUMBER(VLOOKUP(A36,'List of Wells for HC assessment'!$A$2:$J$860,1,FALSE)),"TRUE","FALSE")</f>
        <v>TRUE</v>
      </c>
      <c r="D36" s="17">
        <f>VLOOKUP(A36,'List of Wells for HC assessment'!$A$2:$J$860,9,FALSE)</f>
        <v>9</v>
      </c>
      <c r="E36" s="17" t="str">
        <f t="shared" si="0"/>
        <v>Stream</v>
      </c>
      <c r="F36" s="17">
        <f t="shared" si="1"/>
        <v>2</v>
      </c>
      <c r="G36" s="87">
        <f t="shared" si="2"/>
        <v>0.86449342397519402</v>
      </c>
      <c r="H36" s="88">
        <f t="shared" ref="H36:H67" si="21">V36</f>
        <v>4.4492256387442614E-2</v>
      </c>
      <c r="I36" s="89" t="str">
        <f t="shared" si="4"/>
        <v>Ryder Creek</v>
      </c>
      <c r="J36" s="90">
        <f t="shared" si="5"/>
        <v>0.13550657602480592</v>
      </c>
      <c r="K36" s="91">
        <f t="shared" si="6"/>
        <v>0.28384794445489753</v>
      </c>
      <c r="L36" s="95" t="str">
        <f t="shared" si="7"/>
        <v>Chilliwack River</v>
      </c>
      <c r="M36" s="92" t="str">
        <f t="shared" si="8"/>
        <v>-</v>
      </c>
      <c r="N36" s="93" t="str">
        <f t="shared" si="9"/>
        <v/>
      </c>
      <c r="O36" s="96" t="str">
        <f t="shared" si="10"/>
        <v xml:space="preserve"> </v>
      </c>
      <c r="P36" s="94" t="str">
        <f>IF(ISNUMBER(VLOOKUP(A36,'Wells not assessed'!$A$5:$D$37,1,FALSE)),VLOOKUP(A36,'Wells not assessed'!$A$5:$D$37,4,FALSE),"")</f>
        <v/>
      </c>
      <c r="R36" s="35" t="str">
        <f t="shared" si="11"/>
        <v>Yes</v>
      </c>
      <c r="S36" s="15" t="str">
        <f t="shared" si="12"/>
        <v>CV-888</v>
      </c>
      <c r="T36" s="18" t="str">
        <f>VLOOKUP(S36,'PoHC and SDF summary'!$AO$4:$AP$49974,2,FALSE)</f>
        <v>Ryder Creek</v>
      </c>
      <c r="U36" s="19">
        <f t="shared" si="13"/>
        <v>115.532146678891</v>
      </c>
      <c r="V36" s="56">
        <f>IF(C36="TRUE",(U36^2)*(VLOOKUP(D36,'Aquifer and SDF Parameters'!$A$6:$C$100,2,FALSE)/VLOOKUP(D36,'Aquifer and SDF Parameters'!$A$6:$C$100,3,FALSE)),"")</f>
        <v>4.4492256387442614E-2</v>
      </c>
      <c r="W36" s="4"/>
      <c r="X36" s="29" t="str">
        <f t="shared" si="14"/>
        <v>Yes</v>
      </c>
      <c r="Y36" s="15" t="str">
        <f t="shared" si="15"/>
        <v>CV-878</v>
      </c>
      <c r="Z36" s="18" t="str">
        <f>IF(X36="Yes",VLOOKUP(Y36,'PoHC and SDF summary'!$AO$4:$AP$49974,2,FALSE)," ")</f>
        <v>Chilliwack River</v>
      </c>
      <c r="AA36" s="19">
        <f t="shared" si="16"/>
        <v>291.81223986746897</v>
      </c>
      <c r="AB36" s="58">
        <f>IF(X36="Yes",(AA36^2)*(VLOOKUP(D36,'Aquifer and SDF Parameters'!$A$6:$C$100,2,FALSE)/VLOOKUP(D36,'Aquifer and SDF Parameters'!$A$6:$C$100,3,FALSE)),"")</f>
        <v>0.28384794445489753</v>
      </c>
      <c r="AC36" s="20">
        <f>IF(X36="Yes",(1/(U36)^('Aquifer and SDF Parameters'!$B$2)/((1/U36^'Aquifer and SDF Parameters'!$B$2)+(1/AA36^'Aquifer and SDF Parameters'!$B$2))),"")</f>
        <v>0.86449342397519402</v>
      </c>
      <c r="AD36" s="21">
        <f>IF(X36="Yes",(1/(AA36)^('Aquifer and SDF Parameters'!$B$2)/((1/U36^'Aquifer and SDF Parameters'!$B$2)+(1/AA36^'Aquifer and SDF Parameters'!$B$2))),"")</f>
        <v>0.13550657602480592</v>
      </c>
      <c r="AE36" s="14"/>
      <c r="AF36" s="32" t="str">
        <f t="shared" si="17"/>
        <v>No</v>
      </c>
      <c r="AG36" s="15" t="str">
        <f t="shared" si="18"/>
        <v/>
      </c>
      <c r="AH36" s="18" t="str">
        <f t="shared" si="19"/>
        <v xml:space="preserve"> </v>
      </c>
      <c r="AI36" s="19" t="str">
        <f t="shared" si="20"/>
        <v xml:space="preserve"> </v>
      </c>
      <c r="AJ36" s="58" t="str">
        <f>IF(AF36="Yes",(AI36^2)*(VLOOKUP(D36,'Aquifer and SDF Parameters'!$A$6:$C$100,2,FALSE)/VLOOKUP(D36,'Aquifer and SDF Parameters'!$A$6:$C$100,3,FALSE)),"")</f>
        <v/>
      </c>
      <c r="AK36" s="20" t="str">
        <f>IF(AF36="Yes",(1/(U36)^('Aquifer and SDF Parameters'!$B$2)/((1/U36^'Aquifer and SDF Parameters'!$B$2)+(1/AI36^'Aquifer and SDF Parameters'!$B$2)+(1/AA36^'Aquifer and SDF Parameters'!$B$2))),"")</f>
        <v/>
      </c>
      <c r="AL36" s="20" t="str">
        <f>IF(AF36="Yes",(1/(AA36)^('Aquifer and SDF Parameters'!$B$2)/((1/U36^'Aquifer and SDF Parameters'!$B$2)+(1/AI36^'Aquifer and SDF Parameters'!$B$2)+(1/AA36^'Aquifer and SDF Parameters'!$B$2))),"")</f>
        <v/>
      </c>
      <c r="AM36" s="21" t="str">
        <f>IF(AF36="Yes",(1/(AI36)^('Aquifer and SDF Parameters'!$B$2)/((1/U36^'Aquifer and SDF Parameters'!$B$2)+(1/AI36^'Aquifer and SDF Parameters'!$B$2)+(1/AA36^'Aquifer and SDF Parameters'!$B$2))),"")</f>
        <v/>
      </c>
      <c r="AO36" s="30" t="s">
        <v>12283</v>
      </c>
      <c r="AP36" s="47" t="s">
        <v>8769</v>
      </c>
      <c r="AQ36" s="30">
        <v>6656</v>
      </c>
      <c r="AR36" s="22" t="s">
        <v>2136</v>
      </c>
      <c r="AS36" s="24">
        <v>515.94810979091596</v>
      </c>
      <c r="AT36" s="30">
        <v>10016</v>
      </c>
      <c r="AU36" s="22" t="s">
        <v>2990</v>
      </c>
      <c r="AV36" s="69">
        <v>320.55625626630598</v>
      </c>
      <c r="AW36" s="33">
        <v>31512</v>
      </c>
      <c r="AX36" s="22" t="s">
        <v>8198</v>
      </c>
      <c r="AY36" s="27">
        <v>3211.7969395694399</v>
      </c>
    </row>
    <row r="37" spans="1:51" ht="15.6" customHeight="1" x14ac:dyDescent="0.3">
      <c r="A37" s="17">
        <v>101348</v>
      </c>
      <c r="B37" s="17" t="str">
        <f>VLOOKUP(A37,'List of Wells for HC assessment'!$A$2:$J$860,10,FALSE)</f>
        <v>Chilliwack River Valley</v>
      </c>
      <c r="C37" s="17" t="str">
        <f>IF(ISNUMBER(VLOOKUP(A37,'List of Wells for HC assessment'!$A$2:$J$860,1,FALSE)),"TRUE","FALSE")</f>
        <v>TRUE</v>
      </c>
      <c r="D37" s="17">
        <f>VLOOKUP(A37,'List of Wells for HC assessment'!$A$2:$J$860,9,FALSE)</f>
        <v>9</v>
      </c>
      <c r="E37" s="17" t="str">
        <f t="shared" si="0"/>
        <v>Stream</v>
      </c>
      <c r="F37" s="17">
        <f t="shared" si="1"/>
        <v>3</v>
      </c>
      <c r="G37" s="87">
        <f t="shared" si="2"/>
        <v>0.50433257897725292</v>
      </c>
      <c r="H37" s="88">
        <f t="shared" si="21"/>
        <v>3.6716865005526103</v>
      </c>
      <c r="I37" s="89" t="str">
        <f t="shared" si="4"/>
        <v>Cultus Lake</v>
      </c>
      <c r="J37" s="90">
        <f t="shared" si="5"/>
        <v>0.30434157653143562</v>
      </c>
      <c r="K37" s="91">
        <f t="shared" si="6"/>
        <v>6.0844500548494533</v>
      </c>
      <c r="L37" s="95" t="str">
        <f t="shared" si="7"/>
        <v>Sweltzer River</v>
      </c>
      <c r="M37" s="92">
        <f t="shared" si="8"/>
        <v>0.19132584449131154</v>
      </c>
      <c r="N37" s="93">
        <f t="shared" si="9"/>
        <v>9.6785205728113439</v>
      </c>
      <c r="O37" s="96" t="str">
        <f t="shared" si="10"/>
        <v>Unnamed</v>
      </c>
      <c r="P37" s="94" t="str">
        <f>IF(ISNUMBER(VLOOKUP(A37,'Wells not assessed'!$A$5:$D$37,1,FALSE)),VLOOKUP(A37,'Wells not assessed'!$A$5:$D$37,4,FALSE),"")</f>
        <v/>
      </c>
      <c r="R37" s="35" t="str">
        <f t="shared" si="11"/>
        <v>Yes</v>
      </c>
      <c r="S37" s="15" t="str">
        <f t="shared" si="12"/>
        <v>CV-116</v>
      </c>
      <c r="T37" s="18" t="str">
        <f>VLOOKUP(S37,'PoHC and SDF summary'!$AO$4:$AP$49974,2,FALSE)</f>
        <v>Cultus Lake</v>
      </c>
      <c r="U37" s="19">
        <f t="shared" si="13"/>
        <v>1049.5265361894301</v>
      </c>
      <c r="V37" s="56">
        <f>IF(C37="TRUE",(U37^2)*(VLOOKUP(D37,'Aquifer and SDF Parameters'!$A$6:$C$100,2,FALSE)/VLOOKUP(D37,'Aquifer and SDF Parameters'!$A$6:$C$100,3,FALSE)),"")</f>
        <v>3.6716865005526103</v>
      </c>
      <c r="W37" s="4"/>
      <c r="X37" s="29" t="str">
        <f t="shared" si="14"/>
        <v>Yes</v>
      </c>
      <c r="Y37" s="15" t="str">
        <f t="shared" si="15"/>
        <v>CV-382</v>
      </c>
      <c r="Z37" s="18" t="str">
        <f>IF(X37="Yes",VLOOKUP(Y37,'PoHC and SDF summary'!$AO$4:$AP$49974,2,FALSE)," ")</f>
        <v>Sweltzer River</v>
      </c>
      <c r="AA37" s="19">
        <f t="shared" si="16"/>
        <v>1351.0495980736</v>
      </c>
      <c r="AB37" s="58">
        <f>IF(X37="Yes",(AA37^2)*(VLOOKUP(D37,'Aquifer and SDF Parameters'!$A$6:$C$100,2,FALSE)/VLOOKUP(D37,'Aquifer and SDF Parameters'!$A$6:$C$100,3,FALSE)),"")</f>
        <v>6.0844500548494533</v>
      </c>
      <c r="AC37" s="20">
        <f>IF(X37="Yes",(1/(U37)^('Aquifer and SDF Parameters'!$B$2)/((1/U37^'Aquifer and SDF Parameters'!$B$2)+(1/AA37^'Aquifer and SDF Parameters'!$B$2))),"")</f>
        <v>0.62365363792293749</v>
      </c>
      <c r="AD37" s="21">
        <f>IF(X37="Yes",(1/(AA37)^('Aquifer and SDF Parameters'!$B$2)/((1/U37^'Aquifer and SDF Parameters'!$B$2)+(1/AA37^'Aquifer and SDF Parameters'!$B$2))),"")</f>
        <v>0.37634636207706246</v>
      </c>
      <c r="AE37" s="14"/>
      <c r="AF37" s="32" t="str">
        <f t="shared" si="17"/>
        <v>Yes</v>
      </c>
      <c r="AG37" s="15" t="str">
        <f t="shared" si="18"/>
        <v>CV-765</v>
      </c>
      <c r="AH37" s="18" t="str">
        <f t="shared" si="19"/>
        <v>Unnamed</v>
      </c>
      <c r="AI37" s="19">
        <f t="shared" si="20"/>
        <v>1703.9824446993</v>
      </c>
      <c r="AJ37" s="58">
        <f>IF(AF37="Yes",(AI37^2)*(VLOOKUP(D37,'Aquifer and SDF Parameters'!$A$6:$C$100,2,FALSE)/VLOOKUP(D37,'Aquifer and SDF Parameters'!$A$6:$C$100,3,FALSE)),"")</f>
        <v>9.6785205728113439</v>
      </c>
      <c r="AK37" s="20">
        <f>IF(AF37="Yes",(1/(U37)^('Aquifer and SDF Parameters'!$B$2)/((1/U37^'Aquifer and SDF Parameters'!$B$2)+(1/AI37^'Aquifer and SDF Parameters'!$B$2)+(1/AA37^'Aquifer and SDF Parameters'!$B$2))),"")</f>
        <v>0.50433257897725292</v>
      </c>
      <c r="AL37" s="20">
        <f>IF(AF37="Yes",(1/(AA37)^('Aquifer and SDF Parameters'!$B$2)/((1/U37^'Aquifer and SDF Parameters'!$B$2)+(1/AI37^'Aquifer and SDF Parameters'!$B$2)+(1/AA37^'Aquifer and SDF Parameters'!$B$2))),"")</f>
        <v>0.30434157653143562</v>
      </c>
      <c r="AM37" s="21">
        <f>IF(AF37="Yes",(1/(AI37)^('Aquifer and SDF Parameters'!$B$2)/((1/U37^'Aquifer and SDF Parameters'!$B$2)+(1/AI37^'Aquifer and SDF Parameters'!$B$2)+(1/AA37^'Aquifer and SDF Parameters'!$B$2))),"")</f>
        <v>0.19132584449131154</v>
      </c>
      <c r="AO37" s="30" t="s">
        <v>12277</v>
      </c>
      <c r="AP37" s="47" t="s">
        <v>8769</v>
      </c>
      <c r="AQ37" s="30">
        <v>6671</v>
      </c>
      <c r="AR37" s="22" t="s">
        <v>24</v>
      </c>
      <c r="AS37" s="24">
        <v>195.91614332858299</v>
      </c>
      <c r="AT37" s="51">
        <v>10034</v>
      </c>
      <c r="AU37" s="37" t="s">
        <v>7822</v>
      </c>
      <c r="AV37" s="70">
        <v>750.56752966308704</v>
      </c>
      <c r="AW37" s="33">
        <v>32169</v>
      </c>
      <c r="AX37" s="22" t="s">
        <v>884</v>
      </c>
      <c r="AY37" s="27">
        <v>1775.28973869741</v>
      </c>
    </row>
    <row r="38" spans="1:51" ht="15.6" customHeight="1" x14ac:dyDescent="0.3">
      <c r="A38" s="17">
        <v>103153</v>
      </c>
      <c r="B38" s="17" t="str">
        <f>VLOOKUP(A38,'List of Wells for HC assessment'!$A$2:$J$860,10,FALSE)</f>
        <v>Chilliwack River Valley</v>
      </c>
      <c r="C38" s="17" t="str">
        <f>IF(ISNUMBER(VLOOKUP(A38,'List of Wells for HC assessment'!$A$2:$J$860,1,FALSE)),"TRUE","FALSE")</f>
        <v>TRUE</v>
      </c>
      <c r="D38" s="17">
        <f>VLOOKUP(A38,'List of Wells for HC assessment'!$A$2:$J$860,9,FALSE)</f>
        <v>9</v>
      </c>
      <c r="E38" s="17" t="str">
        <f t="shared" si="0"/>
        <v>Stream</v>
      </c>
      <c r="F38" s="17">
        <f t="shared" si="1"/>
        <v>1</v>
      </c>
      <c r="G38" s="87">
        <f t="shared" si="2"/>
        <v>1</v>
      </c>
      <c r="H38" s="88">
        <f t="shared" si="21"/>
        <v>0.11982791883977278</v>
      </c>
      <c r="I38" s="89" t="str">
        <f t="shared" si="4"/>
        <v>Chilliwack River</v>
      </c>
      <c r="J38" s="90" t="str">
        <f t="shared" si="5"/>
        <v>-</v>
      </c>
      <c r="K38" s="91" t="str">
        <f t="shared" si="6"/>
        <v/>
      </c>
      <c r="L38" s="95" t="str">
        <f t="shared" si="7"/>
        <v xml:space="preserve"> </v>
      </c>
      <c r="M38" s="92" t="str">
        <f t="shared" si="8"/>
        <v>-</v>
      </c>
      <c r="N38" s="93" t="str">
        <f t="shared" si="9"/>
        <v/>
      </c>
      <c r="O38" s="96" t="str">
        <f t="shared" si="10"/>
        <v xml:space="preserve"> </v>
      </c>
      <c r="P38" s="94" t="str">
        <f>IF(ISNUMBER(VLOOKUP(A38,'Wells not assessed'!$A$5:$D$37,1,FALSE)),VLOOKUP(A38,'Wells not assessed'!$A$5:$D$37,4,FALSE),"")</f>
        <v/>
      </c>
      <c r="R38" s="35" t="str">
        <f t="shared" si="11"/>
        <v>Yes</v>
      </c>
      <c r="S38" s="15" t="str">
        <f t="shared" si="12"/>
        <v>CV-977</v>
      </c>
      <c r="T38" s="18" t="str">
        <f>VLOOKUP(S38,'PoHC and SDF summary'!$AO$4:$AP$49974,2,FALSE)</f>
        <v>Chilliwack River</v>
      </c>
      <c r="U38" s="19">
        <f t="shared" si="13"/>
        <v>189.60056870149899</v>
      </c>
      <c r="V38" s="56">
        <f>IF(C38="TRUE",(U38^2)*(VLOOKUP(D38,'Aquifer and SDF Parameters'!$A$6:$C$100,2,FALSE)/VLOOKUP(D38,'Aquifer and SDF Parameters'!$A$6:$C$100,3,FALSE)),"")</f>
        <v>0.11982791883977278</v>
      </c>
      <c r="W38" s="4"/>
      <c r="X38" s="29" t="str">
        <f t="shared" si="14"/>
        <v>No</v>
      </c>
      <c r="Y38" s="15" t="str">
        <f t="shared" si="15"/>
        <v/>
      </c>
      <c r="Z38" s="18" t="str">
        <f>IF(X38="Yes",VLOOKUP(Y38,'PoHC and SDF summary'!$AO$4:$AP$49974,2,FALSE)," ")</f>
        <v xml:space="preserve"> </v>
      </c>
      <c r="AA38" s="19" t="str">
        <f t="shared" si="16"/>
        <v xml:space="preserve"> </v>
      </c>
      <c r="AB38" s="58" t="str">
        <f>IF(X38="Yes",(AA38^2)*(VLOOKUP(D38,'Aquifer and SDF Parameters'!$A$6:$C$100,2,FALSE)/VLOOKUP(D38,'Aquifer and SDF Parameters'!$A$6:$C$100,3,FALSE)),"")</f>
        <v/>
      </c>
      <c r="AC38" s="20" t="str">
        <f>IF(X38="Yes",(1/(U38)^('Aquifer and SDF Parameters'!$B$2)/((1/U38^'Aquifer and SDF Parameters'!$B$2)+(1/AA38^'Aquifer and SDF Parameters'!$B$2))),"")</f>
        <v/>
      </c>
      <c r="AD38" s="21" t="str">
        <f>IF(X38="Yes",(1/(AA38)^('Aquifer and SDF Parameters'!$B$2)/((1/U38^'Aquifer and SDF Parameters'!$B$2)+(1/AA38^'Aquifer and SDF Parameters'!$B$2))),"")</f>
        <v/>
      </c>
      <c r="AE38" s="14"/>
      <c r="AF38" s="32" t="str">
        <f t="shared" si="17"/>
        <v>No</v>
      </c>
      <c r="AG38" s="15" t="str">
        <f t="shared" si="18"/>
        <v/>
      </c>
      <c r="AH38" s="18" t="str">
        <f t="shared" si="19"/>
        <v xml:space="preserve"> </v>
      </c>
      <c r="AI38" s="19" t="str">
        <f t="shared" si="20"/>
        <v xml:space="preserve"> </v>
      </c>
      <c r="AJ38" s="58" t="str">
        <f>IF(AF38="Yes",(AI38^2)*(VLOOKUP(D38,'Aquifer and SDF Parameters'!$A$6:$C$100,2,FALSE)/VLOOKUP(D38,'Aquifer and SDF Parameters'!$A$6:$C$100,3,FALSE)),"")</f>
        <v/>
      </c>
      <c r="AK38" s="20" t="str">
        <f>IF(AF38="Yes",(1/(U38)^('Aquifer and SDF Parameters'!$B$2)/((1/U38^'Aquifer and SDF Parameters'!$B$2)+(1/AI38^'Aquifer and SDF Parameters'!$B$2)+(1/AA38^'Aquifer and SDF Parameters'!$B$2))),"")</f>
        <v/>
      </c>
      <c r="AL38" s="20" t="str">
        <f>IF(AF38="Yes",(1/(AA38)^('Aquifer and SDF Parameters'!$B$2)/((1/U38^'Aquifer and SDF Parameters'!$B$2)+(1/AI38^'Aquifer and SDF Parameters'!$B$2)+(1/AA38^'Aquifer and SDF Parameters'!$B$2))),"")</f>
        <v/>
      </c>
      <c r="AM38" s="21" t="str">
        <f>IF(AF38="Yes",(1/(AI38)^('Aquifer and SDF Parameters'!$B$2)/((1/U38^'Aquifer and SDF Parameters'!$B$2)+(1/AI38^'Aquifer and SDF Parameters'!$B$2)+(1/AA38^'Aquifer and SDF Parameters'!$B$2))),"")</f>
        <v/>
      </c>
      <c r="AO38" s="30" t="s">
        <v>12258</v>
      </c>
      <c r="AP38" s="47" t="s">
        <v>8769</v>
      </c>
      <c r="AQ38" s="30">
        <v>6695</v>
      </c>
      <c r="AR38" s="22" t="s">
        <v>2574</v>
      </c>
      <c r="AS38" s="24">
        <v>458.94288062037799</v>
      </c>
      <c r="AT38" s="51">
        <v>11546</v>
      </c>
      <c r="AU38" s="37" t="s">
        <v>512</v>
      </c>
      <c r="AV38" s="70">
        <v>1395.0186929322299</v>
      </c>
      <c r="AW38" s="33">
        <v>32965</v>
      </c>
      <c r="AX38" s="22" t="s">
        <v>7421</v>
      </c>
      <c r="AY38" s="27">
        <v>2100.3455110094301</v>
      </c>
    </row>
    <row r="39" spans="1:51" ht="15.6" customHeight="1" x14ac:dyDescent="0.3">
      <c r="A39" s="17">
        <v>103157</v>
      </c>
      <c r="B39" s="17" t="str">
        <f>VLOOKUP(A39,'List of Wells for HC assessment'!$A$2:$J$860,10,FALSE)</f>
        <v>Chilliwack River Valley</v>
      </c>
      <c r="C39" s="17" t="str">
        <f>IF(ISNUMBER(VLOOKUP(A39,'List of Wells for HC assessment'!$A$2:$J$860,1,FALSE)),"TRUE","FALSE")</f>
        <v>TRUE</v>
      </c>
      <c r="D39" s="17">
        <f>VLOOKUP(A39,'List of Wells for HC assessment'!$A$2:$J$860,9,FALSE)</f>
        <v>9</v>
      </c>
      <c r="E39" s="17" t="str">
        <f t="shared" si="0"/>
        <v>Stream</v>
      </c>
      <c r="F39" s="17">
        <f t="shared" si="1"/>
        <v>1</v>
      </c>
      <c r="G39" s="87">
        <f t="shared" si="2"/>
        <v>1</v>
      </c>
      <c r="H39" s="88">
        <f t="shared" si="21"/>
        <v>0.17891458209575506</v>
      </c>
      <c r="I39" s="89" t="str">
        <f t="shared" si="4"/>
        <v>Chilliwack River</v>
      </c>
      <c r="J39" s="90" t="str">
        <f t="shared" si="5"/>
        <v>-</v>
      </c>
      <c r="K39" s="91" t="str">
        <f t="shared" si="6"/>
        <v/>
      </c>
      <c r="L39" s="95" t="str">
        <f t="shared" si="7"/>
        <v xml:space="preserve"> </v>
      </c>
      <c r="M39" s="92" t="str">
        <f t="shared" si="8"/>
        <v>-</v>
      </c>
      <c r="N39" s="93" t="str">
        <f t="shared" si="9"/>
        <v/>
      </c>
      <c r="O39" s="96" t="str">
        <f t="shared" si="10"/>
        <v xml:space="preserve"> </v>
      </c>
      <c r="P39" s="94" t="str">
        <f>IF(ISNUMBER(VLOOKUP(A39,'Wells not assessed'!$A$5:$D$37,1,FALSE)),VLOOKUP(A39,'Wells not assessed'!$A$5:$D$37,4,FALSE),"")</f>
        <v/>
      </c>
      <c r="R39" s="35" t="str">
        <f t="shared" si="11"/>
        <v>Yes</v>
      </c>
      <c r="S39" s="15" t="str">
        <f t="shared" si="12"/>
        <v>CV-1173</v>
      </c>
      <c r="T39" s="18" t="str">
        <f>VLOOKUP(S39,'PoHC and SDF summary'!$AO$4:$AP$49974,2,FALSE)</f>
        <v>Chilliwack River</v>
      </c>
      <c r="U39" s="19">
        <f t="shared" si="13"/>
        <v>231.67730710781001</v>
      </c>
      <c r="V39" s="56">
        <f>IF(C39="TRUE",(U39^2)*(VLOOKUP(D39,'Aquifer and SDF Parameters'!$A$6:$C$100,2,FALSE)/VLOOKUP(D39,'Aquifer and SDF Parameters'!$A$6:$C$100,3,FALSE)),"")</f>
        <v>0.17891458209575506</v>
      </c>
      <c r="W39" s="4"/>
      <c r="X39" s="29" t="str">
        <f t="shared" si="14"/>
        <v>No</v>
      </c>
      <c r="Y39" s="15" t="str">
        <f t="shared" si="15"/>
        <v/>
      </c>
      <c r="Z39" s="18" t="str">
        <f>IF(X39="Yes",VLOOKUP(Y39,'PoHC and SDF summary'!$AO$4:$AP$49974,2,FALSE)," ")</f>
        <v xml:space="preserve"> </v>
      </c>
      <c r="AA39" s="19" t="str">
        <f t="shared" si="16"/>
        <v xml:space="preserve"> </v>
      </c>
      <c r="AB39" s="58" t="str">
        <f>IF(X39="Yes",(AA39^2)*(VLOOKUP(D39,'Aquifer and SDF Parameters'!$A$6:$C$100,2,FALSE)/VLOOKUP(D39,'Aquifer and SDF Parameters'!$A$6:$C$100,3,FALSE)),"")</f>
        <v/>
      </c>
      <c r="AC39" s="20" t="str">
        <f>IF(X39="Yes",(1/(U39)^('Aquifer and SDF Parameters'!$B$2)/((1/U39^'Aquifer and SDF Parameters'!$B$2)+(1/AA39^'Aquifer and SDF Parameters'!$B$2))),"")</f>
        <v/>
      </c>
      <c r="AD39" s="21" t="str">
        <f>IF(X39="Yes",(1/(AA39)^('Aquifer and SDF Parameters'!$B$2)/((1/U39^'Aquifer and SDF Parameters'!$B$2)+(1/AA39^'Aquifer and SDF Parameters'!$B$2))),"")</f>
        <v/>
      </c>
      <c r="AE39" s="14"/>
      <c r="AF39" s="32" t="str">
        <f t="shared" si="17"/>
        <v>No</v>
      </c>
      <c r="AG39" s="15" t="str">
        <f t="shared" si="18"/>
        <v/>
      </c>
      <c r="AH39" s="18" t="str">
        <f t="shared" si="19"/>
        <v xml:space="preserve"> </v>
      </c>
      <c r="AI39" s="19" t="str">
        <f t="shared" si="20"/>
        <v xml:space="preserve"> </v>
      </c>
      <c r="AJ39" s="58" t="str">
        <f>IF(AF39="Yes",(AI39^2)*(VLOOKUP(D39,'Aquifer and SDF Parameters'!$A$6:$C$100,2,FALSE)/VLOOKUP(D39,'Aquifer and SDF Parameters'!$A$6:$C$100,3,FALSE)),"")</f>
        <v/>
      </c>
      <c r="AK39" s="20" t="str">
        <f>IF(AF39="Yes",(1/(U39)^('Aquifer and SDF Parameters'!$B$2)/((1/U39^'Aquifer and SDF Parameters'!$B$2)+(1/AI39^'Aquifer and SDF Parameters'!$B$2)+(1/AA39^'Aquifer and SDF Parameters'!$B$2))),"")</f>
        <v/>
      </c>
      <c r="AL39" s="20" t="str">
        <f>IF(AF39="Yes",(1/(AA39)^('Aquifer and SDF Parameters'!$B$2)/((1/U39^'Aquifer and SDF Parameters'!$B$2)+(1/AI39^'Aquifer and SDF Parameters'!$B$2)+(1/AA39^'Aquifer and SDF Parameters'!$B$2))),"")</f>
        <v/>
      </c>
      <c r="AM39" s="21" t="str">
        <f>IF(AF39="Yes",(1/(AI39)^('Aquifer and SDF Parameters'!$B$2)/((1/U39^'Aquifer and SDF Parameters'!$B$2)+(1/AI39^'Aquifer and SDF Parameters'!$B$2)+(1/AA39^'Aquifer and SDF Parameters'!$B$2))),"")</f>
        <v/>
      </c>
      <c r="AO39" s="30" t="s">
        <v>12256</v>
      </c>
      <c r="AP39" s="47" t="s">
        <v>8769</v>
      </c>
      <c r="AQ39" s="30">
        <v>6776</v>
      </c>
      <c r="AR39" s="22" t="s">
        <v>24</v>
      </c>
      <c r="AS39" s="24">
        <v>1376.3516508709099</v>
      </c>
      <c r="AT39" s="51">
        <v>11567</v>
      </c>
      <c r="AU39" s="37" t="s">
        <v>3825</v>
      </c>
      <c r="AV39" s="70">
        <v>2097.2891761699402</v>
      </c>
      <c r="AW39" s="33">
        <v>33614</v>
      </c>
      <c r="AX39" s="22" t="s">
        <v>2728</v>
      </c>
      <c r="AY39" s="27">
        <v>966.68579975524904</v>
      </c>
    </row>
    <row r="40" spans="1:51" ht="15.6" customHeight="1" x14ac:dyDescent="0.3">
      <c r="A40" s="17">
        <v>103280</v>
      </c>
      <c r="B40" s="17" t="str">
        <f>VLOOKUP(A40,'List of Wells for HC assessment'!$A$2:$J$860,10,FALSE)</f>
        <v>Chilliwack River Valley</v>
      </c>
      <c r="C40" s="17" t="str">
        <f>IF(ISNUMBER(VLOOKUP(A40,'List of Wells for HC assessment'!$A$2:$J$860,1,FALSE)),"TRUE","FALSE")</f>
        <v>TRUE</v>
      </c>
      <c r="D40" s="17">
        <f>VLOOKUP(A40,'List of Wells for HC assessment'!$A$2:$J$860,9,FALSE)</f>
        <v>9</v>
      </c>
      <c r="E40" s="17" t="str">
        <f t="shared" si="0"/>
        <v>Stream</v>
      </c>
      <c r="F40" s="17">
        <f t="shared" si="1"/>
        <v>2</v>
      </c>
      <c r="G40" s="87">
        <f t="shared" si="2"/>
        <v>0.62045982206700268</v>
      </c>
      <c r="H40" s="88">
        <f t="shared" si="21"/>
        <v>5.2352365794602389E-2</v>
      </c>
      <c r="I40" s="89" t="str">
        <f t="shared" si="4"/>
        <v>Unnamed</v>
      </c>
      <c r="J40" s="90">
        <f t="shared" si="5"/>
        <v>0.37954017793299732</v>
      </c>
      <c r="K40" s="91">
        <f t="shared" si="6"/>
        <v>8.5583928801972547E-2</v>
      </c>
      <c r="L40" s="95" t="str">
        <f t="shared" si="7"/>
        <v>Unnamed</v>
      </c>
      <c r="M40" s="92" t="str">
        <f t="shared" si="8"/>
        <v>-</v>
      </c>
      <c r="N40" s="93" t="str">
        <f t="shared" si="9"/>
        <v/>
      </c>
      <c r="O40" s="96" t="str">
        <f t="shared" si="10"/>
        <v xml:space="preserve"> </v>
      </c>
      <c r="P40" s="94" t="str">
        <f>IF(ISNUMBER(VLOOKUP(A40,'Wells not assessed'!$A$5:$D$37,1,FALSE)),VLOOKUP(A40,'Wells not assessed'!$A$5:$D$37,4,FALSE),"")</f>
        <v/>
      </c>
      <c r="R40" s="35" t="str">
        <f t="shared" si="11"/>
        <v>Yes</v>
      </c>
      <c r="S40" s="15" t="str">
        <f t="shared" si="12"/>
        <v>CV-793</v>
      </c>
      <c r="T40" s="18" t="str">
        <f>VLOOKUP(S40,'PoHC and SDF summary'!$AO$4:$AP$49974,2,FALSE)</f>
        <v>Unnamed</v>
      </c>
      <c r="U40" s="19">
        <f t="shared" si="13"/>
        <v>125.32242312683201</v>
      </c>
      <c r="V40" s="56">
        <f>IF(C40="TRUE",(U40^2)*(VLOOKUP(D40,'Aquifer and SDF Parameters'!$A$6:$C$100,2,FALSE)/VLOOKUP(D40,'Aquifer and SDF Parameters'!$A$6:$C$100,3,FALSE)),"")</f>
        <v>5.2352365794602389E-2</v>
      </c>
      <c r="W40" s="4"/>
      <c r="X40" s="29" t="str">
        <f t="shared" si="14"/>
        <v>Yes</v>
      </c>
      <c r="Y40" s="15" t="str">
        <f t="shared" si="15"/>
        <v>CV-759</v>
      </c>
      <c r="Z40" s="18" t="str">
        <f>IF(X40="Yes",VLOOKUP(Y40,'PoHC and SDF summary'!$AO$4:$AP$49974,2,FALSE)," ")</f>
        <v>Unnamed</v>
      </c>
      <c r="AA40" s="19">
        <f t="shared" si="16"/>
        <v>160.234761024541</v>
      </c>
      <c r="AB40" s="58">
        <f>IF(X40="Yes",(AA40^2)*(VLOOKUP(D40,'Aquifer and SDF Parameters'!$A$6:$C$100,2,FALSE)/VLOOKUP(D40,'Aquifer and SDF Parameters'!$A$6:$C$100,3,FALSE)),"")</f>
        <v>8.5583928801972547E-2</v>
      </c>
      <c r="AC40" s="20">
        <f>IF(X40="Yes",(1/(U40)^('Aquifer and SDF Parameters'!$B$2)/((1/U40^'Aquifer and SDF Parameters'!$B$2)+(1/AA40^'Aquifer and SDF Parameters'!$B$2))),"")</f>
        <v>0.62045982206700268</v>
      </c>
      <c r="AD40" s="21">
        <f>IF(X40="Yes",(1/(AA40)^('Aquifer and SDF Parameters'!$B$2)/((1/U40^'Aquifer and SDF Parameters'!$B$2)+(1/AA40^'Aquifer and SDF Parameters'!$B$2))),"")</f>
        <v>0.37954017793299732</v>
      </c>
      <c r="AE40" s="14"/>
      <c r="AF40" s="32" t="str">
        <f t="shared" si="17"/>
        <v>No</v>
      </c>
      <c r="AG40" s="15" t="str">
        <f t="shared" si="18"/>
        <v/>
      </c>
      <c r="AH40" s="18" t="str">
        <f t="shared" si="19"/>
        <v xml:space="preserve"> </v>
      </c>
      <c r="AI40" s="19" t="str">
        <f t="shared" si="20"/>
        <v xml:space="preserve"> </v>
      </c>
      <c r="AJ40" s="58" t="str">
        <f>IF(AF40="Yes",(AI40^2)*(VLOOKUP(D40,'Aquifer and SDF Parameters'!$A$6:$C$100,2,FALSE)/VLOOKUP(D40,'Aquifer and SDF Parameters'!$A$6:$C$100,3,FALSE)),"")</f>
        <v/>
      </c>
      <c r="AK40" s="20" t="str">
        <f>IF(AF40="Yes",(1/(U40)^('Aquifer and SDF Parameters'!$B$2)/((1/U40^'Aquifer and SDF Parameters'!$B$2)+(1/AI40^'Aquifer and SDF Parameters'!$B$2)+(1/AA40^'Aquifer and SDF Parameters'!$B$2))),"")</f>
        <v/>
      </c>
      <c r="AL40" s="20" t="str">
        <f>IF(AF40="Yes",(1/(AA40)^('Aquifer and SDF Parameters'!$B$2)/((1/U40^'Aquifer and SDF Parameters'!$B$2)+(1/AI40^'Aquifer and SDF Parameters'!$B$2)+(1/AA40^'Aquifer and SDF Parameters'!$B$2))),"")</f>
        <v/>
      </c>
      <c r="AM40" s="21" t="str">
        <f>IF(AF40="Yes",(1/(AI40)^('Aquifer and SDF Parameters'!$B$2)/((1/U40^'Aquifer and SDF Parameters'!$B$2)+(1/AI40^'Aquifer and SDF Parameters'!$B$2)+(1/AA40^'Aquifer and SDF Parameters'!$B$2))),"")</f>
        <v/>
      </c>
      <c r="AO40" s="30" t="s">
        <v>12247</v>
      </c>
      <c r="AP40" s="47" t="s">
        <v>8769</v>
      </c>
      <c r="AQ40" s="30">
        <v>6791</v>
      </c>
      <c r="AR40" s="22" t="s">
        <v>4167</v>
      </c>
      <c r="AS40" s="24">
        <v>909.13911497924005</v>
      </c>
      <c r="AT40" s="51">
        <v>11573</v>
      </c>
      <c r="AU40" s="37" t="s">
        <v>8749</v>
      </c>
      <c r="AV40" s="70">
        <v>519.90844625461</v>
      </c>
      <c r="AW40" s="33">
        <v>33659</v>
      </c>
      <c r="AX40" s="22" t="s">
        <v>8197</v>
      </c>
      <c r="AY40" s="27">
        <v>3511.5532236832</v>
      </c>
    </row>
    <row r="41" spans="1:51" ht="15.6" customHeight="1" x14ac:dyDescent="0.3">
      <c r="A41" s="17">
        <v>107852</v>
      </c>
      <c r="B41" s="17" t="str">
        <f>VLOOKUP(A41,'List of Wells for HC assessment'!$A$2:$J$860,10,FALSE)</f>
        <v>Chilliwack River Valley</v>
      </c>
      <c r="C41" s="17" t="str">
        <f>IF(ISNUMBER(VLOOKUP(A41,'List of Wells for HC assessment'!$A$2:$J$860,1,FALSE)),"TRUE","FALSE")</f>
        <v>TRUE</v>
      </c>
      <c r="D41" s="17">
        <f>VLOOKUP(A41,'List of Wells for HC assessment'!$A$2:$J$860,9,FALSE)</f>
        <v>9</v>
      </c>
      <c r="E41" s="17" t="str">
        <f t="shared" si="0"/>
        <v>Stream</v>
      </c>
      <c r="F41" s="17">
        <f t="shared" si="1"/>
        <v>1</v>
      </c>
      <c r="G41" s="87">
        <f t="shared" si="2"/>
        <v>1</v>
      </c>
      <c r="H41" s="88">
        <f t="shared" si="21"/>
        <v>5.2079474477886656</v>
      </c>
      <c r="I41" s="89" t="str">
        <f t="shared" si="4"/>
        <v>Cultus Lake</v>
      </c>
      <c r="J41" s="90" t="str">
        <f t="shared" si="5"/>
        <v>-</v>
      </c>
      <c r="K41" s="91" t="str">
        <f t="shared" si="6"/>
        <v/>
      </c>
      <c r="L41" s="95" t="str">
        <f t="shared" si="7"/>
        <v xml:space="preserve"> </v>
      </c>
      <c r="M41" s="92" t="str">
        <f t="shared" si="8"/>
        <v>-</v>
      </c>
      <c r="N41" s="93" t="str">
        <f t="shared" si="9"/>
        <v/>
      </c>
      <c r="O41" s="96" t="str">
        <f t="shared" si="10"/>
        <v xml:space="preserve"> </v>
      </c>
      <c r="P41" s="94" t="str">
        <f>IF(ISNUMBER(VLOOKUP(A41,'Wells not assessed'!$A$5:$D$37,1,FALSE)),VLOOKUP(A41,'Wells not assessed'!$A$5:$D$37,4,FALSE),"")</f>
        <v/>
      </c>
      <c r="R41" s="35" t="str">
        <f t="shared" si="11"/>
        <v>Yes</v>
      </c>
      <c r="S41" s="15" t="str">
        <f t="shared" si="12"/>
        <v>CV-119</v>
      </c>
      <c r="T41" s="18" t="str">
        <f>VLOOKUP(S41,'PoHC and SDF summary'!$AO$4:$AP$49974,2,FALSE)</f>
        <v>Cultus Lake</v>
      </c>
      <c r="U41" s="19">
        <f t="shared" si="13"/>
        <v>1249.9536928769</v>
      </c>
      <c r="V41" s="56">
        <f>IF(C41="TRUE",(U41^2)*(VLOOKUP(D41,'Aquifer and SDF Parameters'!$A$6:$C$100,2,FALSE)/VLOOKUP(D41,'Aquifer and SDF Parameters'!$A$6:$C$100,3,FALSE)),"")</f>
        <v>5.2079474477886656</v>
      </c>
      <c r="W41" s="4"/>
      <c r="X41" s="29" t="str">
        <f t="shared" si="14"/>
        <v>No</v>
      </c>
      <c r="Y41" s="15" t="str">
        <f t="shared" si="15"/>
        <v/>
      </c>
      <c r="Z41" s="18" t="str">
        <f>IF(X41="Yes",VLOOKUP(Y41,'PoHC and SDF summary'!$AO$4:$AP$49974,2,FALSE)," ")</f>
        <v xml:space="preserve"> </v>
      </c>
      <c r="AA41" s="19" t="str">
        <f t="shared" si="16"/>
        <v xml:space="preserve"> </v>
      </c>
      <c r="AB41" s="58" t="str">
        <f>IF(X41="Yes",(AA41^2)*(VLOOKUP(D41,'Aquifer and SDF Parameters'!$A$6:$C$100,2,FALSE)/VLOOKUP(D41,'Aquifer and SDF Parameters'!$A$6:$C$100,3,FALSE)),"")</f>
        <v/>
      </c>
      <c r="AC41" s="20" t="str">
        <f>IF(X41="Yes",(1/(U41)^('Aquifer and SDF Parameters'!$B$2)/((1/U41^'Aquifer and SDF Parameters'!$B$2)+(1/AA41^'Aquifer and SDF Parameters'!$B$2))),"")</f>
        <v/>
      </c>
      <c r="AD41" s="21" t="str">
        <f>IF(X41="Yes",(1/(AA41)^('Aquifer and SDF Parameters'!$B$2)/((1/U41^'Aquifer and SDF Parameters'!$B$2)+(1/AA41^'Aquifer and SDF Parameters'!$B$2))),"")</f>
        <v/>
      </c>
      <c r="AE41" s="14"/>
      <c r="AF41" s="32" t="str">
        <f t="shared" si="17"/>
        <v>No</v>
      </c>
      <c r="AG41" s="15" t="str">
        <f t="shared" si="18"/>
        <v/>
      </c>
      <c r="AH41" s="18" t="str">
        <f t="shared" si="19"/>
        <v xml:space="preserve"> </v>
      </c>
      <c r="AI41" s="19" t="str">
        <f t="shared" si="20"/>
        <v xml:space="preserve"> </v>
      </c>
      <c r="AJ41" s="58" t="str">
        <f>IF(AF41="Yes",(AI41^2)*(VLOOKUP(D41,'Aquifer and SDF Parameters'!$A$6:$C$100,2,FALSE)/VLOOKUP(D41,'Aquifer and SDF Parameters'!$A$6:$C$100,3,FALSE)),"")</f>
        <v/>
      </c>
      <c r="AK41" s="20" t="str">
        <f>IF(AF41="Yes",(1/(U41)^('Aquifer and SDF Parameters'!$B$2)/((1/U41^'Aquifer and SDF Parameters'!$B$2)+(1/AI41^'Aquifer and SDF Parameters'!$B$2)+(1/AA41^'Aquifer and SDF Parameters'!$B$2))),"")</f>
        <v/>
      </c>
      <c r="AL41" s="20" t="str">
        <f>IF(AF41="Yes",(1/(AA41)^('Aquifer and SDF Parameters'!$B$2)/((1/U41^'Aquifer and SDF Parameters'!$B$2)+(1/AI41^'Aquifer and SDF Parameters'!$B$2)+(1/AA41^'Aquifer and SDF Parameters'!$B$2))),"")</f>
        <v/>
      </c>
      <c r="AM41" s="21" t="str">
        <f>IF(AF41="Yes",(1/(AI41)^('Aquifer and SDF Parameters'!$B$2)/((1/U41^'Aquifer and SDF Parameters'!$B$2)+(1/AI41^'Aquifer and SDF Parameters'!$B$2)+(1/AA41^'Aquifer and SDF Parameters'!$B$2))),"")</f>
        <v/>
      </c>
      <c r="AO41" s="30" t="s">
        <v>12210</v>
      </c>
      <c r="AP41" s="47" t="s">
        <v>8769</v>
      </c>
      <c r="AQ41" s="30">
        <v>6796</v>
      </c>
      <c r="AR41" s="22" t="s">
        <v>4199</v>
      </c>
      <c r="AS41" s="24">
        <v>474.65317084425197</v>
      </c>
      <c r="AT41" s="51">
        <v>11643</v>
      </c>
      <c r="AU41" s="37" t="s">
        <v>7087</v>
      </c>
      <c r="AV41" s="70">
        <v>336.94518500467001</v>
      </c>
      <c r="AW41" s="33">
        <v>35275</v>
      </c>
      <c r="AX41" s="22" t="s">
        <v>3321</v>
      </c>
      <c r="AY41" s="27">
        <v>1715.9260853390099</v>
      </c>
    </row>
    <row r="42" spans="1:51" ht="15.6" customHeight="1" x14ac:dyDescent="0.3">
      <c r="A42" s="17">
        <v>107853</v>
      </c>
      <c r="B42" s="17" t="str">
        <f>VLOOKUP(A42,'List of Wells for HC assessment'!$A$2:$J$860,10,FALSE)</f>
        <v>Chilliwack River Valley</v>
      </c>
      <c r="C42" s="17" t="str">
        <f>IF(ISNUMBER(VLOOKUP(A42,'List of Wells for HC assessment'!$A$2:$J$860,1,FALSE)),"TRUE","FALSE")</f>
        <v>TRUE</v>
      </c>
      <c r="D42" s="17">
        <f>VLOOKUP(A42,'List of Wells for HC assessment'!$A$2:$J$860,9,FALSE)</f>
        <v>9</v>
      </c>
      <c r="E42" s="17" t="str">
        <f t="shared" si="0"/>
        <v>Stream</v>
      </c>
      <c r="F42" s="17">
        <f t="shared" si="1"/>
        <v>1</v>
      </c>
      <c r="G42" s="87">
        <f t="shared" si="2"/>
        <v>1</v>
      </c>
      <c r="H42" s="88">
        <f t="shared" si="21"/>
        <v>5.2079474477886656</v>
      </c>
      <c r="I42" s="89" t="str">
        <f t="shared" si="4"/>
        <v>Cultus Lake</v>
      </c>
      <c r="J42" s="90" t="str">
        <f t="shared" si="5"/>
        <v>-</v>
      </c>
      <c r="K42" s="91" t="str">
        <f t="shared" si="6"/>
        <v/>
      </c>
      <c r="L42" s="95" t="str">
        <f t="shared" si="7"/>
        <v xml:space="preserve"> </v>
      </c>
      <c r="M42" s="92" t="str">
        <f t="shared" si="8"/>
        <v>-</v>
      </c>
      <c r="N42" s="93" t="str">
        <f t="shared" si="9"/>
        <v/>
      </c>
      <c r="O42" s="96" t="str">
        <f t="shared" si="10"/>
        <v xml:space="preserve"> </v>
      </c>
      <c r="P42" s="94" t="str">
        <f>IF(ISNUMBER(VLOOKUP(A42,'Wells not assessed'!$A$5:$D$37,1,FALSE)),VLOOKUP(A42,'Wells not assessed'!$A$5:$D$37,4,FALSE),"")</f>
        <v/>
      </c>
      <c r="R42" s="35" t="str">
        <f t="shared" si="11"/>
        <v>Yes</v>
      </c>
      <c r="S42" s="15" t="str">
        <f t="shared" si="12"/>
        <v>CV-119</v>
      </c>
      <c r="T42" s="18" t="str">
        <f>VLOOKUP(S42,'PoHC and SDF summary'!$AO$4:$AP$49974,2,FALSE)</f>
        <v>Cultus Lake</v>
      </c>
      <c r="U42" s="19">
        <f t="shared" si="13"/>
        <v>1249.9536928769</v>
      </c>
      <c r="V42" s="56">
        <f>IF(C42="TRUE",(U42^2)*(VLOOKUP(D42,'Aquifer and SDF Parameters'!$A$6:$C$100,2,FALSE)/VLOOKUP(D42,'Aquifer and SDF Parameters'!$A$6:$C$100,3,FALSE)),"")</f>
        <v>5.2079474477886656</v>
      </c>
      <c r="W42" s="4"/>
      <c r="X42" s="29" t="str">
        <f t="shared" si="14"/>
        <v>No</v>
      </c>
      <c r="Y42" s="15" t="str">
        <f t="shared" si="15"/>
        <v/>
      </c>
      <c r="Z42" s="18" t="str">
        <f>IF(X42="Yes",VLOOKUP(Y42,'PoHC and SDF summary'!$AO$4:$AP$49974,2,FALSE)," ")</f>
        <v xml:space="preserve"> </v>
      </c>
      <c r="AA42" s="19" t="str">
        <f t="shared" si="16"/>
        <v xml:space="preserve"> </v>
      </c>
      <c r="AB42" s="58" t="str">
        <f>IF(X42="Yes",(AA42^2)*(VLOOKUP(D42,'Aquifer and SDF Parameters'!$A$6:$C$100,2,FALSE)/VLOOKUP(D42,'Aquifer and SDF Parameters'!$A$6:$C$100,3,FALSE)),"")</f>
        <v/>
      </c>
      <c r="AC42" s="20" t="str">
        <f>IF(X42="Yes",(1/(U42)^('Aquifer and SDF Parameters'!$B$2)/((1/U42^'Aquifer and SDF Parameters'!$B$2)+(1/AA42^'Aquifer and SDF Parameters'!$B$2))),"")</f>
        <v/>
      </c>
      <c r="AD42" s="21" t="str">
        <f>IF(X42="Yes",(1/(AA42)^('Aquifer and SDF Parameters'!$B$2)/((1/U42^'Aquifer and SDF Parameters'!$B$2)+(1/AA42^'Aquifer and SDF Parameters'!$B$2))),"")</f>
        <v/>
      </c>
      <c r="AE42" s="14"/>
      <c r="AF42" s="32" t="str">
        <f t="shared" si="17"/>
        <v>No</v>
      </c>
      <c r="AG42" s="15" t="str">
        <f t="shared" si="18"/>
        <v/>
      </c>
      <c r="AH42" s="18" t="str">
        <f t="shared" si="19"/>
        <v xml:space="preserve"> </v>
      </c>
      <c r="AI42" s="19" t="str">
        <f t="shared" si="20"/>
        <v xml:space="preserve"> </v>
      </c>
      <c r="AJ42" s="58" t="str">
        <f>IF(AF42="Yes",(AI42^2)*(VLOOKUP(D42,'Aquifer and SDF Parameters'!$A$6:$C$100,2,FALSE)/VLOOKUP(D42,'Aquifer and SDF Parameters'!$A$6:$C$100,3,FALSE)),"")</f>
        <v/>
      </c>
      <c r="AK42" s="20" t="str">
        <f>IF(AF42="Yes",(1/(U42)^('Aquifer and SDF Parameters'!$B$2)/((1/U42^'Aquifer and SDF Parameters'!$B$2)+(1/AI42^'Aquifer and SDF Parameters'!$B$2)+(1/AA42^'Aquifer and SDF Parameters'!$B$2))),"")</f>
        <v/>
      </c>
      <c r="AL42" s="20" t="str">
        <f>IF(AF42="Yes",(1/(AA42)^('Aquifer and SDF Parameters'!$B$2)/((1/U42^'Aquifer and SDF Parameters'!$B$2)+(1/AI42^'Aquifer and SDF Parameters'!$B$2)+(1/AA42^'Aquifer and SDF Parameters'!$B$2))),"")</f>
        <v/>
      </c>
      <c r="AM42" s="21" t="str">
        <f>IF(AF42="Yes",(1/(AI42)^('Aquifer and SDF Parameters'!$B$2)/((1/U42^'Aquifer and SDF Parameters'!$B$2)+(1/AI42^'Aquifer and SDF Parameters'!$B$2)+(1/AA42^'Aquifer and SDF Parameters'!$B$2))),"")</f>
        <v/>
      </c>
      <c r="AO42" s="30" t="s">
        <v>12209</v>
      </c>
      <c r="AP42" s="47" t="s">
        <v>8769</v>
      </c>
      <c r="AQ42" s="30">
        <v>9932</v>
      </c>
      <c r="AR42" s="22" t="s">
        <v>2634</v>
      </c>
      <c r="AS42" s="24">
        <v>808.65326648622897</v>
      </c>
      <c r="AT42" s="51">
        <v>11703</v>
      </c>
      <c r="AU42" s="37" t="s">
        <v>7356</v>
      </c>
      <c r="AV42" s="70">
        <v>1549.74712204046</v>
      </c>
      <c r="AW42" s="33">
        <v>35679</v>
      </c>
      <c r="AX42" s="22" t="s">
        <v>3321</v>
      </c>
      <c r="AY42" s="27">
        <v>1664.7407057939099</v>
      </c>
    </row>
    <row r="43" spans="1:51" ht="15.6" customHeight="1" x14ac:dyDescent="0.3">
      <c r="A43" s="17">
        <v>109490</v>
      </c>
      <c r="B43" s="17" t="str">
        <f>VLOOKUP(A43,'List of Wells for HC assessment'!$A$2:$J$860,10,FALSE)</f>
        <v>Chilliwack River Valley</v>
      </c>
      <c r="C43" s="17" t="str">
        <f>IF(ISNUMBER(VLOOKUP(A43,'List of Wells for HC assessment'!$A$2:$J$860,1,FALSE)),"TRUE","FALSE")</f>
        <v>TRUE</v>
      </c>
      <c r="D43" s="17">
        <f>VLOOKUP(A43,'List of Wells for HC assessment'!$A$2:$J$860,9,FALSE)</f>
        <v>9</v>
      </c>
      <c r="E43" s="17" t="str">
        <f t="shared" si="0"/>
        <v>Stream</v>
      </c>
      <c r="F43" s="17">
        <f t="shared" si="1"/>
        <v>3</v>
      </c>
      <c r="G43" s="87">
        <f t="shared" si="2"/>
        <v>0.46413281393952804</v>
      </c>
      <c r="H43" s="88">
        <f t="shared" si="21"/>
        <v>4.1224175771347014</v>
      </c>
      <c r="I43" s="89" t="str">
        <f t="shared" si="4"/>
        <v>Cultus Lake</v>
      </c>
      <c r="J43" s="90">
        <f t="shared" si="5"/>
        <v>0.32455220500950116</v>
      </c>
      <c r="K43" s="91">
        <f t="shared" si="6"/>
        <v>5.8953513203008052</v>
      </c>
      <c r="L43" s="95" t="str">
        <f t="shared" si="7"/>
        <v>Sweltzer River</v>
      </c>
      <c r="M43" s="92">
        <f t="shared" si="8"/>
        <v>0.21131498105097082</v>
      </c>
      <c r="N43" s="93">
        <f t="shared" si="9"/>
        <v>9.0544894677759995</v>
      </c>
      <c r="O43" s="96" t="str">
        <f t="shared" si="10"/>
        <v>Unnamed</v>
      </c>
      <c r="P43" s="94" t="str">
        <f>IF(ISNUMBER(VLOOKUP(A43,'Wells not assessed'!$A$5:$D$37,1,FALSE)),VLOOKUP(A43,'Wells not assessed'!$A$5:$D$37,4,FALSE),"")</f>
        <v/>
      </c>
      <c r="R43" s="35" t="str">
        <f t="shared" si="11"/>
        <v>Yes</v>
      </c>
      <c r="S43" s="15" t="str">
        <f t="shared" si="12"/>
        <v>CV-116</v>
      </c>
      <c r="T43" s="18" t="str">
        <f>VLOOKUP(S43,'PoHC and SDF summary'!$AO$4:$AP$49974,2,FALSE)</f>
        <v>Cultus Lake</v>
      </c>
      <c r="U43" s="19">
        <f t="shared" si="13"/>
        <v>1112.0815047200499</v>
      </c>
      <c r="V43" s="56">
        <f>IF(C43="TRUE",(U43^2)*(VLOOKUP(D43,'Aquifer and SDF Parameters'!$A$6:$C$100,2,FALSE)/VLOOKUP(D43,'Aquifer and SDF Parameters'!$A$6:$C$100,3,FALSE)),"")</f>
        <v>4.1224175771347014</v>
      </c>
      <c r="W43" s="4"/>
      <c r="X43" s="29" t="str">
        <f t="shared" si="14"/>
        <v>Yes</v>
      </c>
      <c r="Y43" s="15" t="str">
        <f t="shared" si="15"/>
        <v>CV-382</v>
      </c>
      <c r="Z43" s="18" t="str">
        <f>IF(X43="Yes",VLOOKUP(Y43,'PoHC and SDF summary'!$AO$4:$AP$49974,2,FALSE)," ")</f>
        <v>Sweltzer River</v>
      </c>
      <c r="AA43" s="19">
        <f t="shared" si="16"/>
        <v>1329.8892420386901</v>
      </c>
      <c r="AB43" s="58">
        <f>IF(X43="Yes",(AA43^2)*(VLOOKUP(D43,'Aquifer and SDF Parameters'!$A$6:$C$100,2,FALSE)/VLOOKUP(D43,'Aquifer and SDF Parameters'!$A$6:$C$100,3,FALSE)),"")</f>
        <v>5.8953513203008052</v>
      </c>
      <c r="AC43" s="66">
        <f>IF(X43="Yes",(1/(U43)^('Aquifer and SDF Parameters'!$B$2)/((1/U43^'Aquifer and SDF Parameters'!$B$2)+(1/AA43^'Aquifer and SDF Parameters'!$B$2))),"")</f>
        <v>0.5884894511601263</v>
      </c>
      <c r="AD43" s="67">
        <f>IF(X43="Yes",(1/(AA43)^('Aquifer and SDF Parameters'!$B$2)/((1/U43^'Aquifer and SDF Parameters'!$B$2)+(1/AA43^'Aquifer and SDF Parameters'!$B$2))),"")</f>
        <v>0.41151054883987365</v>
      </c>
      <c r="AE43" s="60"/>
      <c r="AF43" s="32" t="str">
        <f t="shared" si="17"/>
        <v>Yes</v>
      </c>
      <c r="AG43" s="15" t="str">
        <f t="shared" si="18"/>
        <v>CV-765</v>
      </c>
      <c r="AH43" s="18" t="str">
        <f t="shared" si="19"/>
        <v>Unnamed</v>
      </c>
      <c r="AI43" s="19">
        <f t="shared" si="20"/>
        <v>1648.1343514206601</v>
      </c>
      <c r="AJ43" s="58">
        <f>IF(AF43="Yes",(AI43^2)*(VLOOKUP(D43,'Aquifer and SDF Parameters'!$A$6:$C$100,2,FALSE)/VLOOKUP(D43,'Aquifer and SDF Parameters'!$A$6:$C$100,3,FALSE)),"")</f>
        <v>9.0544894677759995</v>
      </c>
      <c r="AK43" s="66">
        <f>IF(AF43="Yes",(1/(U43)^('Aquifer and SDF Parameters'!$B$2)/((1/U43^'Aquifer and SDF Parameters'!$B$2)+(1/AI43^'Aquifer and SDF Parameters'!$B$2)+(1/AA43^'Aquifer and SDF Parameters'!$B$2))),"")</f>
        <v>0.46413281393952804</v>
      </c>
      <c r="AL43" s="66">
        <f>IF(AF43="Yes",(1/(AA43)^('Aquifer and SDF Parameters'!$B$2)/((1/U43^'Aquifer and SDF Parameters'!$B$2)+(1/AI43^'Aquifer and SDF Parameters'!$B$2)+(1/AA43^'Aquifer and SDF Parameters'!$B$2))),"")</f>
        <v>0.32455220500950116</v>
      </c>
      <c r="AM43" s="67">
        <f>IF(AF43="Yes",(1/(AI43)^('Aquifer and SDF Parameters'!$B$2)/((1/U43^'Aquifer and SDF Parameters'!$B$2)+(1/AI43^'Aquifer and SDF Parameters'!$B$2)+(1/AA43^'Aquifer and SDF Parameters'!$B$2))),"")</f>
        <v>0.21131498105097082</v>
      </c>
      <c r="AO43" s="30" t="s">
        <v>12185</v>
      </c>
      <c r="AP43" s="47" t="s">
        <v>8769</v>
      </c>
      <c r="AQ43" s="30">
        <v>9935</v>
      </c>
      <c r="AR43" s="22" t="s">
        <v>3074</v>
      </c>
      <c r="AS43" s="24">
        <v>78.476571561421395</v>
      </c>
      <c r="AT43" s="30">
        <v>13828</v>
      </c>
      <c r="AU43" s="22" t="s">
        <v>2369</v>
      </c>
      <c r="AV43" s="69">
        <v>1757.8235980873999</v>
      </c>
      <c r="AW43" s="33">
        <v>37138</v>
      </c>
      <c r="AX43" s="22" t="s">
        <v>8198</v>
      </c>
      <c r="AY43" s="27">
        <v>2475.43219737859</v>
      </c>
    </row>
    <row r="44" spans="1:51" ht="15.6" customHeight="1" x14ac:dyDescent="0.3">
      <c r="A44" s="17">
        <v>109670</v>
      </c>
      <c r="B44" s="17" t="str">
        <f>VLOOKUP(A44,'List of Wells for HC assessment'!$A$2:$J$860,10,FALSE)</f>
        <v>Chilliwack River Valley</v>
      </c>
      <c r="C44" s="17" t="str">
        <f>IF(ISNUMBER(VLOOKUP(A44,'List of Wells for HC assessment'!$A$2:$J$860,1,FALSE)),"TRUE","FALSE")</f>
        <v>TRUE</v>
      </c>
      <c r="D44" s="17">
        <f>VLOOKUP(A44,'List of Wells for HC assessment'!$A$2:$J$860,9,FALSE)</f>
        <v>9</v>
      </c>
      <c r="E44" s="17" t="str">
        <f t="shared" si="0"/>
        <v>Stream</v>
      </c>
      <c r="F44" s="17">
        <f t="shared" si="1"/>
        <v>3</v>
      </c>
      <c r="G44" s="87">
        <f t="shared" si="2"/>
        <v>0.45664438780482292</v>
      </c>
      <c r="H44" s="88">
        <f t="shared" si="21"/>
        <v>3.0633284803648673</v>
      </c>
      <c r="I44" s="89" t="str">
        <f t="shared" si="4"/>
        <v>Cultus Lake</v>
      </c>
      <c r="J44" s="90">
        <f t="shared" si="5"/>
        <v>0.43914520041443045</v>
      </c>
      <c r="K44" s="91">
        <f t="shared" si="6"/>
        <v>3.1853968966099773</v>
      </c>
      <c r="L44" s="95" t="str">
        <f t="shared" si="7"/>
        <v>Sweltzer River</v>
      </c>
      <c r="M44" s="92">
        <f t="shared" si="8"/>
        <v>0.10421041178074655</v>
      </c>
      <c r="N44" s="93">
        <f t="shared" si="9"/>
        <v>13.423339709130088</v>
      </c>
      <c r="O44" s="96" t="str">
        <f t="shared" si="10"/>
        <v>Unnamed</v>
      </c>
      <c r="P44" s="94" t="str">
        <f>IF(ISNUMBER(VLOOKUP(A44,'Wells not assessed'!$A$5:$D$37,1,FALSE)),VLOOKUP(A44,'Wells not assessed'!$A$5:$D$37,4,FALSE),"")</f>
        <v/>
      </c>
      <c r="R44" s="35" t="str">
        <f t="shared" si="11"/>
        <v>Yes</v>
      </c>
      <c r="S44" s="15" t="str">
        <f t="shared" si="12"/>
        <v>CV-64</v>
      </c>
      <c r="T44" s="18" t="str">
        <f>VLOOKUP(S44,'PoHC and SDF summary'!$AO$4:$AP$49974,2,FALSE)</f>
        <v>Cultus Lake</v>
      </c>
      <c r="U44" s="19">
        <f t="shared" si="13"/>
        <v>958.64411754803996</v>
      </c>
      <c r="V44" s="56">
        <f>IF(C44="TRUE",(U44^2)*(VLOOKUP(D44,'Aquifer and SDF Parameters'!$A$6:$C$100,2,FALSE)/VLOOKUP(D44,'Aquifer and SDF Parameters'!$A$6:$C$100,3,FALSE)),"")</f>
        <v>3.0633284803648673</v>
      </c>
      <c r="W44" s="4"/>
      <c r="X44" s="29" t="str">
        <f t="shared" si="14"/>
        <v>Yes</v>
      </c>
      <c r="Y44" s="15" t="str">
        <f t="shared" si="15"/>
        <v>CV-396</v>
      </c>
      <c r="Z44" s="18" t="str">
        <f>IF(X44="Yes",VLOOKUP(Y44,'PoHC and SDF summary'!$AO$4:$AP$49974,2,FALSE)," ")</f>
        <v>Sweltzer River</v>
      </c>
      <c r="AA44" s="19">
        <f t="shared" si="16"/>
        <v>977.557706216361</v>
      </c>
      <c r="AB44" s="58">
        <f>IF(X44="Yes",(AA44^2)*(VLOOKUP(D44,'Aquifer and SDF Parameters'!$A$6:$C$100,2,FALSE)/VLOOKUP(D44,'Aquifer and SDF Parameters'!$A$6:$C$100,3,FALSE)),"")</f>
        <v>3.1853968966099773</v>
      </c>
      <c r="AC44" s="20">
        <f>IF(X44="Yes",(1/(U44)^('Aquifer and SDF Parameters'!$B$2)/((1/U44^'Aquifer and SDF Parameters'!$B$2)+(1/AA44^'Aquifer and SDF Parameters'!$B$2))),"")</f>
        <v>0.50976746527339034</v>
      </c>
      <c r="AD44" s="21">
        <f>IF(X44="Yes",(1/(AA44)^('Aquifer and SDF Parameters'!$B$2)/((1/U44^'Aquifer and SDF Parameters'!$B$2)+(1/AA44^'Aquifer and SDF Parameters'!$B$2))),"")</f>
        <v>0.49023253472660955</v>
      </c>
      <c r="AE44" s="14"/>
      <c r="AF44" s="32" t="str">
        <f t="shared" si="17"/>
        <v>Yes</v>
      </c>
      <c r="AG44" s="15" t="str">
        <f t="shared" si="18"/>
        <v>CV-769</v>
      </c>
      <c r="AH44" s="18" t="str">
        <f t="shared" si="19"/>
        <v>Unnamed</v>
      </c>
      <c r="AI44" s="19">
        <f t="shared" si="20"/>
        <v>2006.7391242358899</v>
      </c>
      <c r="AJ44" s="58">
        <f>IF(AF44="Yes",(AI44^2)*(VLOOKUP(D44,'Aquifer and SDF Parameters'!$A$6:$C$100,2,FALSE)/VLOOKUP(D44,'Aquifer and SDF Parameters'!$A$6:$C$100,3,FALSE)),"")</f>
        <v>13.423339709130088</v>
      </c>
      <c r="AK44" s="20">
        <f>IF(AF44="Yes",(1/(U44)^('Aquifer and SDF Parameters'!$B$2)/((1/U44^'Aquifer and SDF Parameters'!$B$2)+(1/AI44^'Aquifer and SDF Parameters'!$B$2)+(1/AA44^'Aquifer and SDF Parameters'!$B$2))),"")</f>
        <v>0.45664438780482292</v>
      </c>
      <c r="AL44" s="20">
        <f>IF(AF44="Yes",(1/(AA44)^('Aquifer and SDF Parameters'!$B$2)/((1/U44^'Aquifer and SDF Parameters'!$B$2)+(1/AI44^'Aquifer and SDF Parameters'!$B$2)+(1/AA44^'Aquifer and SDF Parameters'!$B$2))),"")</f>
        <v>0.43914520041443045</v>
      </c>
      <c r="AM44" s="21">
        <f>IF(AF44="Yes",(1/(AI44)^('Aquifer and SDF Parameters'!$B$2)/((1/U44^'Aquifer and SDF Parameters'!$B$2)+(1/AI44^'Aquifer and SDF Parameters'!$B$2)+(1/AA44^'Aquifer and SDF Parameters'!$B$2))),"")</f>
        <v>0.10421041178074655</v>
      </c>
      <c r="AO44" s="30" t="s">
        <v>12170</v>
      </c>
      <c r="AP44" s="47" t="s">
        <v>8769</v>
      </c>
      <c r="AQ44" s="30">
        <v>9936</v>
      </c>
      <c r="AR44" s="22" t="s">
        <v>3076</v>
      </c>
      <c r="AS44" s="24">
        <v>55.271108731220302</v>
      </c>
      <c r="AT44" s="51">
        <v>14268</v>
      </c>
      <c r="AU44" s="37" t="s">
        <v>7806</v>
      </c>
      <c r="AV44" s="70">
        <v>1222.13723565686</v>
      </c>
      <c r="AW44" s="33">
        <v>40078</v>
      </c>
      <c r="AX44" s="22" t="s">
        <v>2728</v>
      </c>
      <c r="AY44" s="27">
        <v>807.90647762978801</v>
      </c>
    </row>
    <row r="45" spans="1:51" ht="15.6" customHeight="1" x14ac:dyDescent="0.3">
      <c r="A45" s="37">
        <v>844</v>
      </c>
      <c r="B45" s="17" t="str">
        <f>VLOOKUP(A45,'List of Wells for HC assessment'!$A$2:$J$860,10,FALSE)</f>
        <v>Chilliwack River Valley</v>
      </c>
      <c r="C45" s="17" t="str">
        <f>IF(ISNUMBER(VLOOKUP(A45,'List of Wells for HC assessment'!$A$2:$J$860,1,FALSE)),"TRUE","FALSE")</f>
        <v>TRUE</v>
      </c>
      <c r="D45" s="17">
        <f>VLOOKUP(A45,'List of Wells for HC assessment'!$A$2:$J$860,9,FALSE)</f>
        <v>1206</v>
      </c>
      <c r="E45" s="17" t="str">
        <f t="shared" si="0"/>
        <v>Stream</v>
      </c>
      <c r="F45" s="17">
        <f t="shared" si="1"/>
        <v>1</v>
      </c>
      <c r="G45" s="87">
        <f t="shared" si="2"/>
        <v>1</v>
      </c>
      <c r="H45" s="88">
        <f t="shared" si="21"/>
        <v>0.5059331888355546</v>
      </c>
      <c r="I45" s="89" t="str">
        <f t="shared" si="4"/>
        <v>Unnamed</v>
      </c>
      <c r="J45" s="90" t="str">
        <f t="shared" si="5"/>
        <v>-</v>
      </c>
      <c r="K45" s="91" t="str">
        <f t="shared" si="6"/>
        <v/>
      </c>
      <c r="L45" s="95" t="str">
        <f t="shared" si="7"/>
        <v xml:space="preserve"> </v>
      </c>
      <c r="M45" s="92" t="str">
        <f t="shared" si="8"/>
        <v>-</v>
      </c>
      <c r="N45" s="93" t="str">
        <f t="shared" si="9"/>
        <v/>
      </c>
      <c r="O45" s="96" t="str">
        <f t="shared" si="10"/>
        <v xml:space="preserve"> </v>
      </c>
      <c r="P45" s="94" t="str">
        <f>IF(ISNUMBER(VLOOKUP(A45,'Wells not assessed'!$A$5:$D$37,1,FALSE)),VLOOKUP(A45,'Wells not assessed'!$A$5:$D$37,4,FALSE),"")</f>
        <v/>
      </c>
      <c r="R45" s="35" t="str">
        <f t="shared" si="11"/>
        <v>Yes</v>
      </c>
      <c r="S45" s="15" t="str">
        <f t="shared" si="12"/>
        <v>CV-719</v>
      </c>
      <c r="T45" s="18" t="str">
        <f>VLOOKUP(S45,'PoHC and SDF summary'!$AO$4:$AP$49974,2,FALSE)</f>
        <v>Unnamed</v>
      </c>
      <c r="U45" s="19">
        <f t="shared" si="13"/>
        <v>550.962714982904</v>
      </c>
      <c r="V45" s="56">
        <f>IF(C45="TRUE",(U45^2)*(VLOOKUP(D45,'Aquifer and SDF Parameters'!$A$6:$C$100,2,FALSE)/VLOOKUP(D45,'Aquifer and SDF Parameters'!$A$6:$C$100,3,FALSE)),"")</f>
        <v>0.5059331888355546</v>
      </c>
      <c r="W45" s="4"/>
      <c r="X45" s="29" t="str">
        <f t="shared" si="14"/>
        <v>No</v>
      </c>
      <c r="Y45" s="15" t="str">
        <f t="shared" si="15"/>
        <v/>
      </c>
      <c r="Z45" s="18" t="str">
        <f>IF(X45="Yes",VLOOKUP(Y45,'PoHC and SDF summary'!$AO$4:$AP$49974,2,FALSE)," ")</f>
        <v xml:space="preserve"> </v>
      </c>
      <c r="AA45" s="19" t="str">
        <f t="shared" si="16"/>
        <v xml:space="preserve"> </v>
      </c>
      <c r="AB45" s="58" t="str">
        <f>IF(X45="Yes",(AA45^2)*(VLOOKUP(D45,'Aquifer and SDF Parameters'!$A$6:$C$100,2,FALSE)/VLOOKUP(D45,'Aquifer and SDF Parameters'!$A$6:$C$100,3,FALSE)),"")</f>
        <v/>
      </c>
      <c r="AC45" s="20" t="str">
        <f>IF(X45="Yes",(1/(U45)^('Aquifer and SDF Parameters'!$B$2)/((1/U45^'Aquifer and SDF Parameters'!$B$2)+(1/AA45^'Aquifer and SDF Parameters'!$B$2))),"")</f>
        <v/>
      </c>
      <c r="AD45" s="21" t="str">
        <f>IF(X45="Yes",(1/(AA45)^('Aquifer and SDF Parameters'!$B$2)/((1/U45^'Aquifer and SDF Parameters'!$B$2)+(1/AA45^'Aquifer and SDF Parameters'!$B$2))),"")</f>
        <v/>
      </c>
      <c r="AE45" s="14"/>
      <c r="AF45" s="32" t="str">
        <f t="shared" si="17"/>
        <v>No</v>
      </c>
      <c r="AG45" s="15" t="str">
        <f t="shared" si="18"/>
        <v/>
      </c>
      <c r="AH45" s="18" t="str">
        <f t="shared" si="19"/>
        <v xml:space="preserve"> </v>
      </c>
      <c r="AI45" s="19" t="str">
        <f t="shared" si="20"/>
        <v xml:space="preserve"> </v>
      </c>
      <c r="AJ45" s="58" t="str">
        <f>IF(AF45="Yes",(AI45^2)*(VLOOKUP(D45,'Aquifer and SDF Parameters'!$A$6:$C$100,2,FALSE)/VLOOKUP(D45,'Aquifer and SDF Parameters'!$A$6:$C$100,3,FALSE)),"")</f>
        <v/>
      </c>
      <c r="AK45" s="20" t="str">
        <f>IF(AF45="Yes",(1/(U45)^('Aquifer and SDF Parameters'!$B$2)/((1/U45^'Aquifer and SDF Parameters'!$B$2)+(1/AI45^'Aquifer and SDF Parameters'!$B$2)+(1/AA45^'Aquifer and SDF Parameters'!$B$2))),"")</f>
        <v/>
      </c>
      <c r="AL45" s="20" t="str">
        <f>IF(AF45="Yes",(1/(AA45)^('Aquifer and SDF Parameters'!$B$2)/((1/U45^'Aquifer and SDF Parameters'!$B$2)+(1/AI45^'Aquifer and SDF Parameters'!$B$2)+(1/AA45^'Aquifer and SDF Parameters'!$B$2))),"")</f>
        <v/>
      </c>
      <c r="AM45" s="21" t="str">
        <f>IF(AF45="Yes",(1/(AI45)^('Aquifer and SDF Parameters'!$B$2)/((1/U45^'Aquifer and SDF Parameters'!$B$2)+(1/AI45^'Aquifer and SDF Parameters'!$B$2)+(1/AA45^'Aquifer and SDF Parameters'!$B$2))),"")</f>
        <v/>
      </c>
      <c r="AO45" s="30" t="s">
        <v>12964</v>
      </c>
      <c r="AP45" s="47" t="s">
        <v>8769</v>
      </c>
      <c r="AQ45" s="30">
        <v>9937</v>
      </c>
      <c r="AR45" s="22" t="s">
        <v>3064</v>
      </c>
      <c r="AS45" s="24">
        <v>326.975674646031</v>
      </c>
      <c r="AT45" s="30">
        <v>14415</v>
      </c>
      <c r="AU45" s="22" t="s">
        <v>8146</v>
      </c>
      <c r="AV45" s="69">
        <v>1481.67581211375</v>
      </c>
      <c r="AW45" s="33">
        <v>43166</v>
      </c>
      <c r="AX45" s="22" t="s">
        <v>8547</v>
      </c>
      <c r="AY45" s="27">
        <v>579.26613759709596</v>
      </c>
    </row>
    <row r="46" spans="1:51" ht="15.6" customHeight="1" x14ac:dyDescent="0.3">
      <c r="A46" s="37">
        <v>845</v>
      </c>
      <c r="B46" s="17" t="str">
        <f>VLOOKUP(A46,'List of Wells for HC assessment'!$A$2:$J$860,10,FALSE)</f>
        <v>Chilliwack River Valley</v>
      </c>
      <c r="C46" s="17" t="str">
        <f>IF(ISNUMBER(VLOOKUP(A46,'List of Wells for HC assessment'!$A$2:$J$860,1,FALSE)),"TRUE","FALSE")</f>
        <v>TRUE</v>
      </c>
      <c r="D46" s="17">
        <f>VLOOKUP(A46,'List of Wells for HC assessment'!$A$2:$J$860,9,FALSE)</f>
        <v>1206</v>
      </c>
      <c r="E46" s="17" t="str">
        <f t="shared" si="0"/>
        <v>Stream</v>
      </c>
      <c r="F46" s="17">
        <f t="shared" si="1"/>
        <v>1</v>
      </c>
      <c r="G46" s="87">
        <f t="shared" si="2"/>
        <v>1</v>
      </c>
      <c r="H46" s="88">
        <f t="shared" si="21"/>
        <v>1.891803280869828</v>
      </c>
      <c r="I46" s="89" t="str">
        <f t="shared" si="4"/>
        <v>Unnamed</v>
      </c>
      <c r="J46" s="90" t="str">
        <f t="shared" si="5"/>
        <v>-</v>
      </c>
      <c r="K46" s="91" t="str">
        <f t="shared" si="6"/>
        <v/>
      </c>
      <c r="L46" s="95" t="str">
        <f t="shared" si="7"/>
        <v xml:space="preserve"> </v>
      </c>
      <c r="M46" s="92" t="str">
        <f t="shared" si="8"/>
        <v>-</v>
      </c>
      <c r="N46" s="93" t="str">
        <f t="shared" si="9"/>
        <v/>
      </c>
      <c r="O46" s="96" t="str">
        <f t="shared" si="10"/>
        <v xml:space="preserve"> </v>
      </c>
      <c r="P46" s="94" t="str">
        <f>IF(ISNUMBER(VLOOKUP(A46,'Wells not assessed'!$A$5:$D$37,1,FALSE)),VLOOKUP(A46,'Wells not assessed'!$A$5:$D$37,4,FALSE),"")</f>
        <v/>
      </c>
      <c r="R46" s="35" t="str">
        <f t="shared" si="11"/>
        <v>Yes</v>
      </c>
      <c r="S46" s="15" t="str">
        <f t="shared" si="12"/>
        <v>CV-719</v>
      </c>
      <c r="T46" s="18" t="str">
        <f>VLOOKUP(S46,'PoHC and SDF summary'!$AO$4:$AP$49974,2,FALSE)</f>
        <v>Unnamed</v>
      </c>
      <c r="U46" s="19">
        <f t="shared" si="13"/>
        <v>1065.40225667205</v>
      </c>
      <c r="V46" s="56">
        <f>IF(C46="TRUE",(U46^2)*(VLOOKUP(D46,'Aquifer and SDF Parameters'!$A$6:$C$100,2,FALSE)/VLOOKUP(D46,'Aquifer and SDF Parameters'!$A$6:$C$100,3,FALSE)),"")</f>
        <v>1.891803280869828</v>
      </c>
      <c r="W46" s="4"/>
      <c r="X46" s="29" t="str">
        <f t="shared" si="14"/>
        <v>No</v>
      </c>
      <c r="Y46" s="15" t="str">
        <f t="shared" si="15"/>
        <v/>
      </c>
      <c r="Z46" s="18" t="str">
        <f>IF(X46="Yes",VLOOKUP(Y46,'PoHC and SDF summary'!$AO$4:$AP$49974,2,FALSE)," ")</f>
        <v xml:space="preserve"> </v>
      </c>
      <c r="AA46" s="19" t="str">
        <f t="shared" si="16"/>
        <v xml:space="preserve"> </v>
      </c>
      <c r="AB46" s="58" t="str">
        <f>IF(X46="Yes",(AA46^2)*(VLOOKUP(D46,'Aquifer and SDF Parameters'!$A$6:$C$100,2,FALSE)/VLOOKUP(D46,'Aquifer and SDF Parameters'!$A$6:$C$100,3,FALSE)),"")</f>
        <v/>
      </c>
      <c r="AC46" s="20" t="str">
        <f>IF(X46="Yes",(1/(U46)^('Aquifer and SDF Parameters'!$B$2)/((1/U46^'Aquifer and SDF Parameters'!$B$2)+(1/AA46^'Aquifer and SDF Parameters'!$B$2))),"")</f>
        <v/>
      </c>
      <c r="AD46" s="21" t="str">
        <f>IF(X46="Yes",(1/(AA46)^('Aquifer and SDF Parameters'!$B$2)/((1/U46^'Aquifer and SDF Parameters'!$B$2)+(1/AA46^'Aquifer and SDF Parameters'!$B$2))),"")</f>
        <v/>
      </c>
      <c r="AE46" s="14"/>
      <c r="AF46" s="32" t="str">
        <f t="shared" si="17"/>
        <v>No</v>
      </c>
      <c r="AG46" s="15" t="str">
        <f t="shared" si="18"/>
        <v/>
      </c>
      <c r="AH46" s="18" t="str">
        <f t="shared" si="19"/>
        <v xml:space="preserve"> </v>
      </c>
      <c r="AI46" s="19" t="str">
        <f t="shared" si="20"/>
        <v xml:space="preserve"> </v>
      </c>
      <c r="AJ46" s="58" t="str">
        <f>IF(AF46="Yes",(AI46^2)*(VLOOKUP(D46,'Aquifer and SDF Parameters'!$A$6:$C$100,2,FALSE)/VLOOKUP(D46,'Aquifer and SDF Parameters'!$A$6:$C$100,3,FALSE)),"")</f>
        <v/>
      </c>
      <c r="AK46" s="20" t="str">
        <f>IF(AF46="Yes",(1/(U46)^('Aquifer and SDF Parameters'!$B$2)/((1/U46^'Aquifer and SDF Parameters'!$B$2)+(1/AI46^'Aquifer and SDF Parameters'!$B$2)+(1/AA46^'Aquifer and SDF Parameters'!$B$2))),"")</f>
        <v/>
      </c>
      <c r="AL46" s="20" t="str">
        <f>IF(AF46="Yes",(1/(AA46)^('Aquifer and SDF Parameters'!$B$2)/((1/U46^'Aquifer and SDF Parameters'!$B$2)+(1/AI46^'Aquifer and SDF Parameters'!$B$2)+(1/AA46^'Aquifer and SDF Parameters'!$B$2))),"")</f>
        <v/>
      </c>
      <c r="AM46" s="21" t="str">
        <f>IF(AF46="Yes",(1/(AI46)^('Aquifer and SDF Parameters'!$B$2)/((1/U46^'Aquifer and SDF Parameters'!$B$2)+(1/AI46^'Aquifer and SDF Parameters'!$B$2)+(1/AA46^'Aquifer and SDF Parameters'!$B$2))),"")</f>
        <v/>
      </c>
      <c r="AO46" s="30" t="s">
        <v>12963</v>
      </c>
      <c r="AP46" s="47" t="s">
        <v>8769</v>
      </c>
      <c r="AQ46" s="30">
        <v>9938</v>
      </c>
      <c r="AR46" s="22" t="s">
        <v>3084</v>
      </c>
      <c r="AS46" s="24">
        <v>43.565837050303799</v>
      </c>
      <c r="AT46" s="30">
        <v>14416</v>
      </c>
      <c r="AU46" s="22" t="s">
        <v>8145</v>
      </c>
      <c r="AV46" s="69">
        <v>1587.39728900415</v>
      </c>
      <c r="AW46" s="33">
        <v>47243</v>
      </c>
      <c r="AX46" s="22" t="s">
        <v>5545</v>
      </c>
      <c r="AY46" s="27">
        <v>1994.27212989907</v>
      </c>
    </row>
    <row r="47" spans="1:51" ht="15.6" customHeight="1" x14ac:dyDescent="0.3">
      <c r="A47" s="17">
        <v>1162</v>
      </c>
      <c r="B47" s="17" t="str">
        <f>VLOOKUP(A47,'List of Wells for HC assessment'!$A$2:$J$860,10,FALSE)</f>
        <v>Chilliwack River Valley</v>
      </c>
      <c r="C47" s="17" t="str">
        <f>IF(ISNUMBER(VLOOKUP(A47,'List of Wells for HC assessment'!$A$2:$J$860,1,FALSE)),"TRUE","FALSE")</f>
        <v>TRUE</v>
      </c>
      <c r="D47" s="17">
        <f>VLOOKUP(A47,'List of Wells for HC assessment'!$A$2:$J$860,9,FALSE)</f>
        <v>1206</v>
      </c>
      <c r="E47" s="17" t="str">
        <f t="shared" si="0"/>
        <v>Stream</v>
      </c>
      <c r="F47" s="17">
        <f t="shared" si="1"/>
        <v>1</v>
      </c>
      <c r="G47" s="87">
        <f t="shared" si="2"/>
        <v>1</v>
      </c>
      <c r="H47" s="88">
        <f t="shared" si="21"/>
        <v>15.155343883018279</v>
      </c>
      <c r="I47" s="89" t="str">
        <f t="shared" si="4"/>
        <v>Unnamed</v>
      </c>
      <c r="J47" s="90" t="str">
        <f t="shared" si="5"/>
        <v>-</v>
      </c>
      <c r="K47" s="91" t="str">
        <f t="shared" si="6"/>
        <v/>
      </c>
      <c r="L47" s="95" t="str">
        <f t="shared" si="7"/>
        <v xml:space="preserve"> </v>
      </c>
      <c r="M47" s="92" t="str">
        <f t="shared" si="8"/>
        <v>-</v>
      </c>
      <c r="N47" s="93" t="str">
        <f t="shared" si="9"/>
        <v/>
      </c>
      <c r="O47" s="96" t="str">
        <f t="shared" si="10"/>
        <v xml:space="preserve"> </v>
      </c>
      <c r="P47" s="94" t="str">
        <f>IF(ISNUMBER(VLOOKUP(A47,'Wells not assessed'!$A$5:$D$37,1,FALSE)),VLOOKUP(A47,'Wells not assessed'!$A$5:$D$37,4,FALSE),"")</f>
        <v/>
      </c>
      <c r="R47" s="35" t="str">
        <f t="shared" si="11"/>
        <v>Yes</v>
      </c>
      <c r="S47" s="15" t="str">
        <f t="shared" si="12"/>
        <v>CV-719</v>
      </c>
      <c r="T47" s="18" t="str">
        <f>VLOOKUP(S47,'PoHC and SDF summary'!$AO$4:$AP$49974,2,FALSE)</f>
        <v>Unnamed</v>
      </c>
      <c r="U47" s="19">
        <f t="shared" si="13"/>
        <v>3015.4943756888301</v>
      </c>
      <c r="V47" s="56">
        <f>IF(C47="TRUE",(U47^2)*(VLOOKUP(D47,'Aquifer and SDF Parameters'!$A$6:$C$100,2,FALSE)/VLOOKUP(D47,'Aquifer and SDF Parameters'!$A$6:$C$100,3,FALSE)),"")</f>
        <v>15.155343883018279</v>
      </c>
      <c r="W47" s="4"/>
      <c r="X47" s="29" t="str">
        <f t="shared" si="14"/>
        <v>No</v>
      </c>
      <c r="Y47" s="15" t="str">
        <f t="shared" si="15"/>
        <v/>
      </c>
      <c r="Z47" s="18" t="str">
        <f>IF(X47="Yes",VLOOKUP(Y47,'PoHC and SDF summary'!$AO$4:$AP$49974,2,FALSE)," ")</f>
        <v xml:space="preserve"> </v>
      </c>
      <c r="AA47" s="19" t="str">
        <f t="shared" si="16"/>
        <v xml:space="preserve"> </v>
      </c>
      <c r="AB47" s="58" t="str">
        <f>IF(X47="Yes",(AA47^2)*(VLOOKUP(D47,'Aquifer and SDF Parameters'!$A$6:$C$100,2,FALSE)/VLOOKUP(D47,'Aquifer and SDF Parameters'!$A$6:$C$100,3,FALSE)),"")</f>
        <v/>
      </c>
      <c r="AC47" s="20" t="str">
        <f>IF(X47="Yes",(1/(U47)^('Aquifer and SDF Parameters'!$B$2)/((1/U47^'Aquifer and SDF Parameters'!$B$2)+(1/AA47^'Aquifer and SDF Parameters'!$B$2))),"")</f>
        <v/>
      </c>
      <c r="AD47" s="21" t="str">
        <f>IF(X47="Yes",(1/(AA47)^('Aquifer and SDF Parameters'!$B$2)/((1/U47^'Aquifer and SDF Parameters'!$B$2)+(1/AA47^'Aquifer and SDF Parameters'!$B$2))),"")</f>
        <v/>
      </c>
      <c r="AE47" s="14"/>
      <c r="AF47" s="32" t="str">
        <f t="shared" si="17"/>
        <v>No</v>
      </c>
      <c r="AG47" s="15" t="str">
        <f t="shared" si="18"/>
        <v/>
      </c>
      <c r="AH47" s="18" t="str">
        <f t="shared" si="19"/>
        <v xml:space="preserve"> </v>
      </c>
      <c r="AI47" s="19" t="str">
        <f t="shared" si="20"/>
        <v xml:space="preserve"> </v>
      </c>
      <c r="AJ47" s="58" t="str">
        <f>IF(AF47="Yes",(AI47^2)*(VLOOKUP(D47,'Aquifer and SDF Parameters'!$A$6:$C$100,2,FALSE)/VLOOKUP(D47,'Aquifer and SDF Parameters'!$A$6:$C$100,3,FALSE)),"")</f>
        <v/>
      </c>
      <c r="AK47" s="20" t="str">
        <f>IF(AF47="Yes",(1/(U47)^('Aquifer and SDF Parameters'!$B$2)/((1/U47^'Aquifer and SDF Parameters'!$B$2)+(1/AI47^'Aquifer and SDF Parameters'!$B$2)+(1/AA47^'Aquifer and SDF Parameters'!$B$2))),"")</f>
        <v/>
      </c>
      <c r="AL47" s="20" t="str">
        <f>IF(AF47="Yes",(1/(AA47)^('Aquifer and SDF Parameters'!$B$2)/((1/U47^'Aquifer and SDF Parameters'!$B$2)+(1/AI47^'Aquifer and SDF Parameters'!$B$2)+(1/AA47^'Aquifer and SDF Parameters'!$B$2))),"")</f>
        <v/>
      </c>
      <c r="AM47" s="21" t="str">
        <f>IF(AF47="Yes",(1/(AI47)^('Aquifer and SDF Parameters'!$B$2)/((1/U47^'Aquifer and SDF Parameters'!$B$2)+(1/AI47^'Aquifer and SDF Parameters'!$B$2)+(1/AA47^'Aquifer and SDF Parameters'!$B$2))),"")</f>
        <v/>
      </c>
      <c r="AO47" s="30" t="s">
        <v>12958</v>
      </c>
      <c r="AP47" s="47" t="s">
        <v>8769</v>
      </c>
      <c r="AQ47" s="30">
        <v>9939</v>
      </c>
      <c r="AR47" s="22" t="s">
        <v>2920</v>
      </c>
      <c r="AS47" s="24">
        <v>606.51797140262204</v>
      </c>
      <c r="AT47" s="30">
        <v>14625</v>
      </c>
      <c r="AU47" s="22" t="s">
        <v>3747</v>
      </c>
      <c r="AV47" s="69">
        <v>1388.1595345488699</v>
      </c>
      <c r="AW47" s="33">
        <v>47649</v>
      </c>
      <c r="AX47" s="22" t="s">
        <v>5542</v>
      </c>
      <c r="AY47" s="27">
        <v>2000.9320519810899</v>
      </c>
    </row>
    <row r="48" spans="1:51" ht="15.6" customHeight="1" x14ac:dyDescent="0.3">
      <c r="A48" s="17">
        <v>5457</v>
      </c>
      <c r="B48" s="17" t="str">
        <f>VLOOKUP(A48,'List of Wells for HC assessment'!$A$2:$J$860,10,FALSE)</f>
        <v>Chilliwack River Valley</v>
      </c>
      <c r="C48" s="17" t="str">
        <f>IF(ISNUMBER(VLOOKUP(A48,'List of Wells for HC assessment'!$A$2:$J$860,1,FALSE)),"TRUE","FALSE")</f>
        <v>TRUE</v>
      </c>
      <c r="D48" s="17">
        <f>VLOOKUP(A48,'List of Wells for HC assessment'!$A$2:$J$860,9,FALSE)</f>
        <v>1206</v>
      </c>
      <c r="E48" s="17" t="str">
        <f t="shared" si="0"/>
        <v>Stream</v>
      </c>
      <c r="F48" s="17">
        <f t="shared" si="1"/>
        <v>1</v>
      </c>
      <c r="G48" s="87">
        <f t="shared" si="2"/>
        <v>1</v>
      </c>
      <c r="H48" s="88">
        <f t="shared" si="21"/>
        <v>5.4155245779407801</v>
      </c>
      <c r="I48" s="89" t="str">
        <f t="shared" si="4"/>
        <v>Unnamed</v>
      </c>
      <c r="J48" s="90" t="str">
        <f t="shared" si="5"/>
        <v>-</v>
      </c>
      <c r="K48" s="91" t="str">
        <f t="shared" si="6"/>
        <v/>
      </c>
      <c r="L48" s="95" t="str">
        <f t="shared" si="7"/>
        <v xml:space="preserve"> </v>
      </c>
      <c r="M48" s="92" t="str">
        <f t="shared" si="8"/>
        <v>-</v>
      </c>
      <c r="N48" s="93" t="str">
        <f t="shared" si="9"/>
        <v/>
      </c>
      <c r="O48" s="96" t="str">
        <f t="shared" si="10"/>
        <v xml:space="preserve"> </v>
      </c>
      <c r="P48" s="94" t="str">
        <f>IF(ISNUMBER(VLOOKUP(A48,'Wells not assessed'!$A$5:$D$37,1,FALSE)),VLOOKUP(A48,'Wells not assessed'!$A$5:$D$37,4,FALSE),"")</f>
        <v/>
      </c>
      <c r="R48" s="35" t="str">
        <f t="shared" si="11"/>
        <v>Yes</v>
      </c>
      <c r="S48" s="15" t="str">
        <f t="shared" si="12"/>
        <v>CV-727</v>
      </c>
      <c r="T48" s="18" t="str">
        <f>VLOOKUP(S48,'PoHC and SDF summary'!$AO$4:$AP$49974,2,FALSE)</f>
        <v>Unnamed</v>
      </c>
      <c r="U48" s="19">
        <f t="shared" si="13"/>
        <v>1802.5855726606901</v>
      </c>
      <c r="V48" s="56">
        <f>IF(C48="TRUE",(U48^2)*(VLOOKUP(D48,'Aquifer and SDF Parameters'!$A$6:$C$100,2,FALSE)/VLOOKUP(D48,'Aquifer and SDF Parameters'!$A$6:$C$100,3,FALSE)),"")</f>
        <v>5.4155245779407801</v>
      </c>
      <c r="W48" s="4"/>
      <c r="X48" s="29" t="str">
        <f t="shared" si="14"/>
        <v>No</v>
      </c>
      <c r="Y48" s="15" t="str">
        <f t="shared" si="15"/>
        <v/>
      </c>
      <c r="Z48" s="18" t="str">
        <f>IF(X48="Yes",VLOOKUP(Y48,'PoHC and SDF summary'!$AO$4:$AP$49974,2,FALSE)," ")</f>
        <v xml:space="preserve"> </v>
      </c>
      <c r="AA48" s="19" t="str">
        <f t="shared" si="16"/>
        <v xml:space="preserve"> </v>
      </c>
      <c r="AB48" s="58" t="str">
        <f>IF(X48="Yes",(AA48^2)*(VLOOKUP(D48,'Aquifer and SDF Parameters'!$A$6:$C$100,2,FALSE)/VLOOKUP(D48,'Aquifer and SDF Parameters'!$A$6:$C$100,3,FALSE)),"")</f>
        <v/>
      </c>
      <c r="AC48" s="20" t="str">
        <f>IF(X48="Yes",(1/(U48)^('Aquifer and SDF Parameters'!$B$2)/((1/U48^'Aquifer and SDF Parameters'!$B$2)+(1/AA48^'Aquifer and SDF Parameters'!$B$2))),"")</f>
        <v/>
      </c>
      <c r="AD48" s="21" t="str">
        <f>IF(X48="Yes",(1/(AA48)^('Aquifer and SDF Parameters'!$B$2)/((1/U48^'Aquifer and SDF Parameters'!$B$2)+(1/AA48^'Aquifer and SDF Parameters'!$B$2))),"")</f>
        <v/>
      </c>
      <c r="AE48" s="14"/>
      <c r="AF48" s="32" t="str">
        <f t="shared" si="17"/>
        <v>No</v>
      </c>
      <c r="AG48" s="15" t="str">
        <f t="shared" si="18"/>
        <v/>
      </c>
      <c r="AH48" s="18" t="str">
        <f t="shared" si="19"/>
        <v xml:space="preserve"> </v>
      </c>
      <c r="AI48" s="19" t="str">
        <f t="shared" si="20"/>
        <v xml:space="preserve"> </v>
      </c>
      <c r="AJ48" s="58" t="str">
        <f>IF(AF48="Yes",(AI48^2)*(VLOOKUP(D48,'Aquifer and SDF Parameters'!$A$6:$C$100,2,FALSE)/VLOOKUP(D48,'Aquifer and SDF Parameters'!$A$6:$C$100,3,FALSE)),"")</f>
        <v/>
      </c>
      <c r="AK48" s="20" t="str">
        <f>IF(AF48="Yes",(1/(U48)^('Aquifer and SDF Parameters'!$B$2)/((1/U48^'Aquifer and SDF Parameters'!$B$2)+(1/AI48^'Aquifer and SDF Parameters'!$B$2)+(1/AA48^'Aquifer and SDF Parameters'!$B$2))),"")</f>
        <v/>
      </c>
      <c r="AL48" s="20" t="str">
        <f>IF(AF48="Yes",(1/(AA48)^('Aquifer and SDF Parameters'!$B$2)/((1/U48^'Aquifer and SDF Parameters'!$B$2)+(1/AI48^'Aquifer and SDF Parameters'!$B$2)+(1/AA48^'Aquifer and SDF Parameters'!$B$2))),"")</f>
        <v/>
      </c>
      <c r="AM48" s="21" t="str">
        <f>IF(AF48="Yes",(1/(AI48)^('Aquifer and SDF Parameters'!$B$2)/((1/U48^'Aquifer and SDF Parameters'!$B$2)+(1/AI48^'Aquifer and SDF Parameters'!$B$2)+(1/AA48^'Aquifer and SDF Parameters'!$B$2))),"")</f>
        <v/>
      </c>
      <c r="AO48" s="30" t="s">
        <v>12950</v>
      </c>
      <c r="AP48" s="47" t="s">
        <v>8769</v>
      </c>
      <c r="AQ48" s="30">
        <v>9940</v>
      </c>
      <c r="AR48" s="22" t="s">
        <v>5028</v>
      </c>
      <c r="AS48" s="24">
        <v>105.682646379796</v>
      </c>
      <c r="AT48" s="30">
        <v>14781</v>
      </c>
      <c r="AU48" s="22" t="s">
        <v>5053</v>
      </c>
      <c r="AV48" s="69">
        <v>1125.8444837095999</v>
      </c>
      <c r="AW48" s="33">
        <v>49505</v>
      </c>
      <c r="AX48" s="22" t="s">
        <v>5544</v>
      </c>
      <c r="AY48" s="27">
        <v>1996.3754190213101</v>
      </c>
    </row>
    <row r="49" spans="1:51" ht="15.6" customHeight="1" x14ac:dyDescent="0.3">
      <c r="A49" s="17">
        <v>17444</v>
      </c>
      <c r="B49" s="17" t="str">
        <f>VLOOKUP(A49,'List of Wells for HC assessment'!$A$2:$J$860,10,FALSE)</f>
        <v>Chilliwack River Valley</v>
      </c>
      <c r="C49" s="17" t="str">
        <f>IF(ISNUMBER(VLOOKUP(A49,'List of Wells for HC assessment'!$A$2:$J$860,1,FALSE)),"TRUE","FALSE")</f>
        <v>TRUE</v>
      </c>
      <c r="D49" s="17">
        <f>VLOOKUP(A49,'List of Wells for HC assessment'!$A$2:$J$860,9,FALSE)</f>
        <v>1206</v>
      </c>
      <c r="E49" s="17" t="str">
        <f t="shared" si="0"/>
        <v>Stream</v>
      </c>
      <c r="F49" s="17">
        <f t="shared" si="1"/>
        <v>1</v>
      </c>
      <c r="G49" s="87">
        <f t="shared" si="2"/>
        <v>1</v>
      </c>
      <c r="H49" s="88">
        <f t="shared" si="21"/>
        <v>4.8440580144577066</v>
      </c>
      <c r="I49" s="89" t="str">
        <f t="shared" si="4"/>
        <v>Unnamed</v>
      </c>
      <c r="J49" s="90" t="str">
        <f t="shared" si="5"/>
        <v>-</v>
      </c>
      <c r="K49" s="91" t="str">
        <f t="shared" si="6"/>
        <v/>
      </c>
      <c r="L49" s="95" t="str">
        <f t="shared" si="7"/>
        <v xml:space="preserve"> </v>
      </c>
      <c r="M49" s="92" t="str">
        <f t="shared" si="8"/>
        <v>-</v>
      </c>
      <c r="N49" s="93" t="str">
        <f t="shared" si="9"/>
        <v/>
      </c>
      <c r="O49" s="96" t="str">
        <f t="shared" si="10"/>
        <v xml:space="preserve"> </v>
      </c>
      <c r="P49" s="94" t="str">
        <f>IF(ISNUMBER(VLOOKUP(A49,'Wells not assessed'!$A$5:$D$37,1,FALSE)),VLOOKUP(A49,'Wells not assessed'!$A$5:$D$37,4,FALSE),"")</f>
        <v/>
      </c>
      <c r="R49" s="35" t="str">
        <f t="shared" si="11"/>
        <v>Yes</v>
      </c>
      <c r="S49" s="15" t="str">
        <f t="shared" si="12"/>
        <v>CV-929</v>
      </c>
      <c r="T49" s="18" t="str">
        <f>VLOOKUP(S49,'PoHC and SDF summary'!$AO$4:$AP$49974,2,FALSE)</f>
        <v>Unnamed</v>
      </c>
      <c r="U49" s="19">
        <f t="shared" si="13"/>
        <v>1704.82691457949</v>
      </c>
      <c r="V49" s="56">
        <f>IF(C49="TRUE",(U49^2)*(VLOOKUP(D49,'Aquifer and SDF Parameters'!$A$6:$C$100,2,FALSE)/VLOOKUP(D49,'Aquifer and SDF Parameters'!$A$6:$C$100,3,FALSE)),"")</f>
        <v>4.8440580144577066</v>
      </c>
      <c r="W49" s="4"/>
      <c r="X49" s="29" t="str">
        <f t="shared" si="14"/>
        <v>No</v>
      </c>
      <c r="Y49" s="15" t="str">
        <f t="shared" si="15"/>
        <v/>
      </c>
      <c r="Z49" s="18" t="str">
        <f>IF(X49="Yes",VLOOKUP(Y49,'PoHC and SDF summary'!$AO$4:$AP$49974,2,FALSE)," ")</f>
        <v xml:space="preserve"> </v>
      </c>
      <c r="AA49" s="19" t="str">
        <f t="shared" si="16"/>
        <v xml:space="preserve"> </v>
      </c>
      <c r="AB49" s="58" t="str">
        <f>IF(X49="Yes",(AA49^2)*(VLOOKUP(D49,'Aquifer and SDF Parameters'!$A$6:$C$100,2,FALSE)/VLOOKUP(D49,'Aquifer and SDF Parameters'!$A$6:$C$100,3,FALSE)),"")</f>
        <v/>
      </c>
      <c r="AC49" s="20" t="str">
        <f>IF(X49="Yes",(1/(U49)^('Aquifer and SDF Parameters'!$B$2)/((1/U49^'Aquifer and SDF Parameters'!$B$2)+(1/AA49^'Aquifer and SDF Parameters'!$B$2))),"")</f>
        <v/>
      </c>
      <c r="AD49" s="21" t="str">
        <f>IF(X49="Yes",(1/(AA49)^('Aquifer and SDF Parameters'!$B$2)/((1/U49^'Aquifer and SDF Parameters'!$B$2)+(1/AA49^'Aquifer and SDF Parameters'!$B$2))),"")</f>
        <v/>
      </c>
      <c r="AE49" s="14"/>
      <c r="AF49" s="32" t="str">
        <f t="shared" si="17"/>
        <v>No</v>
      </c>
      <c r="AG49" s="15" t="str">
        <f t="shared" si="18"/>
        <v/>
      </c>
      <c r="AH49" s="18" t="str">
        <f t="shared" si="19"/>
        <v xml:space="preserve"> </v>
      </c>
      <c r="AI49" s="19" t="str">
        <f t="shared" si="20"/>
        <v xml:space="preserve"> </v>
      </c>
      <c r="AJ49" s="58" t="str">
        <f>IF(AF49="Yes",(AI49^2)*(VLOOKUP(D49,'Aquifer and SDF Parameters'!$A$6:$C$100,2,FALSE)/VLOOKUP(D49,'Aquifer and SDF Parameters'!$A$6:$C$100,3,FALSE)),"")</f>
        <v/>
      </c>
      <c r="AK49" s="20" t="str">
        <f>IF(AF49="Yes",(1/(U49)^('Aquifer and SDF Parameters'!$B$2)/((1/U49^'Aquifer and SDF Parameters'!$B$2)+(1/AI49^'Aquifer and SDF Parameters'!$B$2)+(1/AA49^'Aquifer and SDF Parameters'!$B$2))),"")</f>
        <v/>
      </c>
      <c r="AL49" s="20" t="str">
        <f>IF(AF49="Yes",(1/(AA49)^('Aquifer and SDF Parameters'!$B$2)/((1/U49^'Aquifer and SDF Parameters'!$B$2)+(1/AI49^'Aquifer and SDF Parameters'!$B$2)+(1/AA49^'Aquifer and SDF Parameters'!$B$2))),"")</f>
        <v/>
      </c>
      <c r="AM49" s="21" t="str">
        <f>IF(AF49="Yes",(1/(AI49)^('Aquifer and SDF Parameters'!$B$2)/((1/U49^'Aquifer and SDF Parameters'!$B$2)+(1/AI49^'Aquifer and SDF Parameters'!$B$2)+(1/AA49^'Aquifer and SDF Parameters'!$B$2))),"")</f>
        <v/>
      </c>
      <c r="AO49" s="30" t="s">
        <v>12852</v>
      </c>
      <c r="AP49" s="47" t="s">
        <v>8769</v>
      </c>
      <c r="AQ49" s="30">
        <v>9941</v>
      </c>
      <c r="AR49" s="22" t="s">
        <v>3168</v>
      </c>
      <c r="AS49" s="24">
        <v>147.57710235530001</v>
      </c>
      <c r="AT49" s="30">
        <v>15007</v>
      </c>
      <c r="AU49" s="22" t="s">
        <v>3150</v>
      </c>
      <c r="AV49" s="69">
        <v>716.12754297800097</v>
      </c>
      <c r="AW49" s="33">
        <v>50490</v>
      </c>
      <c r="AX49" s="22" t="s">
        <v>7071</v>
      </c>
      <c r="AY49" s="27">
        <v>1102.30651490594</v>
      </c>
    </row>
    <row r="50" spans="1:51" ht="15.6" customHeight="1" x14ac:dyDescent="0.3">
      <c r="A50" s="17">
        <v>21156</v>
      </c>
      <c r="B50" s="17" t="str">
        <f>VLOOKUP(A50,'List of Wells for HC assessment'!$A$2:$J$860,10,FALSE)</f>
        <v>Chilliwack River Valley</v>
      </c>
      <c r="C50" s="17" t="str">
        <f>IF(ISNUMBER(VLOOKUP(A50,'List of Wells for HC assessment'!$A$2:$J$860,1,FALSE)),"TRUE","FALSE")</f>
        <v>TRUE</v>
      </c>
      <c r="D50" s="17">
        <f>VLOOKUP(A50,'List of Wells for HC assessment'!$A$2:$J$860,9,FALSE)</f>
        <v>1206</v>
      </c>
      <c r="E50" s="17" t="str">
        <f t="shared" si="0"/>
        <v>Stream</v>
      </c>
      <c r="F50" s="17">
        <f t="shared" si="1"/>
        <v>1</v>
      </c>
      <c r="G50" s="87">
        <f t="shared" si="2"/>
        <v>1</v>
      </c>
      <c r="H50" s="88">
        <f t="shared" si="21"/>
        <v>0.14675985233684702</v>
      </c>
      <c r="I50" s="89" t="str">
        <f t="shared" si="4"/>
        <v>Unnamed</v>
      </c>
      <c r="J50" s="90" t="str">
        <f t="shared" si="5"/>
        <v>-</v>
      </c>
      <c r="K50" s="91" t="str">
        <f t="shared" si="6"/>
        <v/>
      </c>
      <c r="L50" s="95" t="str">
        <f t="shared" si="7"/>
        <v xml:space="preserve"> </v>
      </c>
      <c r="M50" s="92" t="str">
        <f t="shared" si="8"/>
        <v>-</v>
      </c>
      <c r="N50" s="93" t="str">
        <f t="shared" si="9"/>
        <v/>
      </c>
      <c r="O50" s="96" t="str">
        <f t="shared" si="10"/>
        <v xml:space="preserve"> </v>
      </c>
      <c r="P50" s="94" t="str">
        <f>IF(ISNUMBER(VLOOKUP(A50,'Wells not assessed'!$A$5:$D$37,1,FALSE)),VLOOKUP(A50,'Wells not assessed'!$A$5:$D$37,4,FALSE),"")</f>
        <v/>
      </c>
      <c r="R50" s="35" t="str">
        <f t="shared" si="11"/>
        <v>Yes</v>
      </c>
      <c r="S50" s="15" t="str">
        <f t="shared" si="12"/>
        <v>CV-719</v>
      </c>
      <c r="T50" s="18" t="str">
        <f>VLOOKUP(S50,'PoHC and SDF summary'!$AO$4:$AP$49974,2,FALSE)</f>
        <v>Unnamed</v>
      </c>
      <c r="U50" s="19">
        <f t="shared" si="13"/>
        <v>296.74216316881598</v>
      </c>
      <c r="V50" s="56">
        <f>IF(C50="TRUE",(U50^2)*(VLOOKUP(D50,'Aquifer and SDF Parameters'!$A$6:$C$100,2,FALSE)/VLOOKUP(D50,'Aquifer and SDF Parameters'!$A$6:$C$100,3,FALSE)),"")</f>
        <v>0.14675985233684702</v>
      </c>
      <c r="W50" s="4"/>
      <c r="X50" s="29" t="str">
        <f t="shared" si="14"/>
        <v>No</v>
      </c>
      <c r="Y50" s="15" t="str">
        <f t="shared" si="15"/>
        <v/>
      </c>
      <c r="Z50" s="18" t="str">
        <f>IF(X50="Yes",VLOOKUP(Y50,'PoHC and SDF summary'!$AO$4:$AP$49974,2,FALSE)," ")</f>
        <v xml:space="preserve"> </v>
      </c>
      <c r="AA50" s="19" t="str">
        <f t="shared" si="16"/>
        <v xml:space="preserve"> </v>
      </c>
      <c r="AB50" s="58" t="str">
        <f>IF(X50="Yes",(AA50^2)*(VLOOKUP(D50,'Aquifer and SDF Parameters'!$A$6:$C$100,2,FALSE)/VLOOKUP(D50,'Aquifer and SDF Parameters'!$A$6:$C$100,3,FALSE)),"")</f>
        <v/>
      </c>
      <c r="AC50" s="20" t="str">
        <f>IF(X50="Yes",(1/(U50)^('Aquifer and SDF Parameters'!$B$2)/((1/U50^'Aquifer and SDF Parameters'!$B$2)+(1/AA50^'Aquifer and SDF Parameters'!$B$2))),"")</f>
        <v/>
      </c>
      <c r="AD50" s="21" t="str">
        <f>IF(X50="Yes",(1/(AA50)^('Aquifer and SDF Parameters'!$B$2)/((1/U50^'Aquifer and SDF Parameters'!$B$2)+(1/AA50^'Aquifer and SDF Parameters'!$B$2))),"")</f>
        <v/>
      </c>
      <c r="AE50" s="14"/>
      <c r="AF50" s="32" t="str">
        <f t="shared" si="17"/>
        <v>No</v>
      </c>
      <c r="AG50" s="15" t="str">
        <f t="shared" si="18"/>
        <v/>
      </c>
      <c r="AH50" s="18" t="str">
        <f t="shared" si="19"/>
        <v xml:space="preserve"> </v>
      </c>
      <c r="AI50" s="19" t="str">
        <f t="shared" si="20"/>
        <v xml:space="preserve"> </v>
      </c>
      <c r="AJ50" s="58" t="str">
        <f>IF(AF50="Yes",(AI50^2)*(VLOOKUP(D50,'Aquifer and SDF Parameters'!$A$6:$C$100,2,FALSE)/VLOOKUP(D50,'Aquifer and SDF Parameters'!$A$6:$C$100,3,FALSE)),"")</f>
        <v/>
      </c>
      <c r="AK50" s="20" t="str">
        <f>IF(AF50="Yes",(1/(U50)^('Aquifer and SDF Parameters'!$B$2)/((1/U50^'Aquifer and SDF Parameters'!$B$2)+(1/AI50^'Aquifer and SDF Parameters'!$B$2)+(1/AA50^'Aquifer and SDF Parameters'!$B$2))),"")</f>
        <v/>
      </c>
      <c r="AL50" s="20" t="str">
        <f>IF(AF50="Yes",(1/(AA50)^('Aquifer and SDF Parameters'!$B$2)/((1/U50^'Aquifer and SDF Parameters'!$B$2)+(1/AI50^'Aquifer and SDF Parameters'!$B$2)+(1/AA50^'Aquifer and SDF Parameters'!$B$2))),"")</f>
        <v/>
      </c>
      <c r="AM50" s="21" t="str">
        <f>IF(AF50="Yes",(1/(AI50)^('Aquifer and SDF Parameters'!$B$2)/((1/U50^'Aquifer and SDF Parameters'!$B$2)+(1/AI50^'Aquifer and SDF Parameters'!$B$2)+(1/AA50^'Aquifer and SDF Parameters'!$B$2))),"")</f>
        <v/>
      </c>
      <c r="AO50" s="30" t="s">
        <v>12832</v>
      </c>
      <c r="AP50" s="47" t="s">
        <v>8769</v>
      </c>
      <c r="AQ50" s="30">
        <v>9948</v>
      </c>
      <c r="AR50" s="22" t="s">
        <v>4794</v>
      </c>
      <c r="AS50" s="24">
        <v>126.98559648200199</v>
      </c>
      <c r="AT50" s="30">
        <v>15039</v>
      </c>
      <c r="AU50" s="22" t="s">
        <v>3321</v>
      </c>
      <c r="AV50" s="69">
        <v>1182.87551754319</v>
      </c>
      <c r="AW50" s="33">
        <v>51196</v>
      </c>
      <c r="AX50" s="22" t="s">
        <v>8198</v>
      </c>
      <c r="AY50" s="27">
        <v>2550.6249148376301</v>
      </c>
    </row>
    <row r="51" spans="1:51" ht="15.6" customHeight="1" x14ac:dyDescent="0.3">
      <c r="A51" s="17">
        <v>21421</v>
      </c>
      <c r="B51" s="17" t="str">
        <f>VLOOKUP(A51,'List of Wells for HC assessment'!$A$2:$J$860,10,FALSE)</f>
        <v>Chilliwack River Valley</v>
      </c>
      <c r="C51" s="17" t="str">
        <f>IF(ISNUMBER(VLOOKUP(A51,'List of Wells for HC assessment'!$A$2:$J$860,1,FALSE)),"TRUE","FALSE")</f>
        <v>TRUE</v>
      </c>
      <c r="D51" s="17">
        <f>VLOOKUP(A51,'List of Wells for HC assessment'!$A$2:$J$860,9,FALSE)</f>
        <v>1206</v>
      </c>
      <c r="E51" s="17" t="str">
        <f t="shared" si="0"/>
        <v>Stream</v>
      </c>
      <c r="F51" s="17">
        <f t="shared" si="1"/>
        <v>1</v>
      </c>
      <c r="G51" s="87">
        <f t="shared" si="2"/>
        <v>1</v>
      </c>
      <c r="H51" s="88">
        <f t="shared" si="21"/>
        <v>0.31464947654609587</v>
      </c>
      <c r="I51" s="89" t="str">
        <f t="shared" si="4"/>
        <v>Chilliwack River</v>
      </c>
      <c r="J51" s="90" t="str">
        <f t="shared" si="5"/>
        <v>-</v>
      </c>
      <c r="K51" s="91" t="str">
        <f t="shared" si="6"/>
        <v/>
      </c>
      <c r="L51" s="95" t="str">
        <f t="shared" si="7"/>
        <v xml:space="preserve"> </v>
      </c>
      <c r="M51" s="92" t="str">
        <f t="shared" si="8"/>
        <v>-</v>
      </c>
      <c r="N51" s="93" t="str">
        <f t="shared" si="9"/>
        <v/>
      </c>
      <c r="O51" s="96" t="str">
        <f t="shared" si="10"/>
        <v xml:space="preserve"> </v>
      </c>
      <c r="P51" s="94" t="str">
        <f>IF(ISNUMBER(VLOOKUP(A51,'Wells not assessed'!$A$5:$D$37,1,FALSE)),VLOOKUP(A51,'Wells not assessed'!$A$5:$D$37,4,FALSE),"")</f>
        <v/>
      </c>
      <c r="R51" s="35" t="str">
        <f t="shared" si="11"/>
        <v>Yes</v>
      </c>
      <c r="S51" s="15" t="str">
        <f t="shared" si="12"/>
        <v>CV-1181</v>
      </c>
      <c r="T51" s="18" t="str">
        <f>VLOOKUP(S51,'PoHC and SDF summary'!$AO$4:$AP$49974,2,FALSE)</f>
        <v>Chilliwack River</v>
      </c>
      <c r="U51" s="19">
        <f t="shared" si="13"/>
        <v>434.49935089440299</v>
      </c>
      <c r="V51" s="56">
        <f>IF(C51="TRUE",(U51^2)*(VLOOKUP(D51,'Aquifer and SDF Parameters'!$A$6:$C$100,2,FALSE)/VLOOKUP(D51,'Aquifer and SDF Parameters'!$A$6:$C$100,3,FALSE)),"")</f>
        <v>0.31464947654609587</v>
      </c>
      <c r="W51" s="4"/>
      <c r="X51" s="29" t="str">
        <f t="shared" si="14"/>
        <v>No</v>
      </c>
      <c r="Y51" s="15" t="str">
        <f t="shared" si="15"/>
        <v/>
      </c>
      <c r="Z51" s="18" t="str">
        <f>IF(X51="Yes",VLOOKUP(Y51,'PoHC and SDF summary'!$AO$4:$AP$49974,2,FALSE)," ")</f>
        <v xml:space="preserve"> </v>
      </c>
      <c r="AA51" s="19" t="str">
        <f t="shared" si="16"/>
        <v xml:space="preserve"> </v>
      </c>
      <c r="AB51" s="58" t="str">
        <f>IF(X51="Yes",(AA51^2)*(VLOOKUP(D51,'Aquifer and SDF Parameters'!$A$6:$C$100,2,FALSE)/VLOOKUP(D51,'Aquifer and SDF Parameters'!$A$6:$C$100,3,FALSE)),"")</f>
        <v/>
      </c>
      <c r="AC51" s="20" t="str">
        <f>IF(X51="Yes",(1/(U51)^('Aquifer and SDF Parameters'!$B$2)/((1/U51^'Aquifer and SDF Parameters'!$B$2)+(1/AA51^'Aquifer and SDF Parameters'!$B$2))),"")</f>
        <v/>
      </c>
      <c r="AD51" s="21" t="str">
        <f>IF(X51="Yes",(1/(AA51)^('Aquifer and SDF Parameters'!$B$2)/((1/U51^'Aquifer and SDF Parameters'!$B$2)+(1/AA51^'Aquifer and SDF Parameters'!$B$2))),"")</f>
        <v/>
      </c>
      <c r="AE51" s="14"/>
      <c r="AF51" s="32" t="str">
        <f t="shared" si="17"/>
        <v>No</v>
      </c>
      <c r="AG51" s="15" t="str">
        <f t="shared" si="18"/>
        <v/>
      </c>
      <c r="AH51" s="18" t="str">
        <f t="shared" si="19"/>
        <v xml:space="preserve"> </v>
      </c>
      <c r="AI51" s="19" t="str">
        <f t="shared" si="20"/>
        <v xml:space="preserve"> </v>
      </c>
      <c r="AJ51" s="58" t="str">
        <f>IF(AF51="Yes",(AI51^2)*(VLOOKUP(D51,'Aquifer and SDF Parameters'!$A$6:$C$100,2,FALSE)/VLOOKUP(D51,'Aquifer and SDF Parameters'!$A$6:$C$100,3,FALSE)),"")</f>
        <v/>
      </c>
      <c r="AK51" s="20" t="str">
        <f>IF(AF51="Yes",(1/(U51)^('Aquifer and SDF Parameters'!$B$2)/((1/U51^'Aquifer and SDF Parameters'!$B$2)+(1/AI51^'Aquifer and SDF Parameters'!$B$2)+(1/AA51^'Aquifer and SDF Parameters'!$B$2))),"")</f>
        <v/>
      </c>
      <c r="AL51" s="20" t="str">
        <f>IF(AF51="Yes",(1/(AA51)^('Aquifer and SDF Parameters'!$B$2)/((1/U51^'Aquifer and SDF Parameters'!$B$2)+(1/AI51^'Aquifer and SDF Parameters'!$B$2)+(1/AA51^'Aquifer and SDF Parameters'!$B$2))),"")</f>
        <v/>
      </c>
      <c r="AM51" s="21" t="str">
        <f>IF(AF51="Yes",(1/(AI51)^('Aquifer and SDF Parameters'!$B$2)/((1/U51^'Aquifer and SDF Parameters'!$B$2)+(1/AI51^'Aquifer and SDF Parameters'!$B$2)+(1/AA51^'Aquifer and SDF Parameters'!$B$2))),"")</f>
        <v/>
      </c>
      <c r="AO51" s="30" t="s">
        <v>12827</v>
      </c>
      <c r="AP51" s="47" t="s">
        <v>8769</v>
      </c>
      <c r="AQ51" s="30">
        <v>9949</v>
      </c>
      <c r="AR51" s="22" t="s">
        <v>2843</v>
      </c>
      <c r="AS51" s="24">
        <v>48.070711384006799</v>
      </c>
      <c r="AT51" s="30">
        <v>15243</v>
      </c>
      <c r="AU51" s="22" t="s">
        <v>3825</v>
      </c>
      <c r="AV51" s="69">
        <v>2207.1213473408102</v>
      </c>
      <c r="AW51" s="33">
        <v>51235</v>
      </c>
      <c r="AX51" s="22" t="s">
        <v>3825</v>
      </c>
      <c r="AY51" s="27">
        <v>1673.75522042938</v>
      </c>
    </row>
    <row r="52" spans="1:51" ht="15.6" customHeight="1" x14ac:dyDescent="0.3">
      <c r="A52" s="17">
        <v>21547</v>
      </c>
      <c r="B52" s="17" t="str">
        <f>VLOOKUP(A52,'List of Wells for HC assessment'!$A$2:$J$860,10,FALSE)</f>
        <v>Chilliwack River Valley</v>
      </c>
      <c r="C52" s="17" t="str">
        <f>IF(ISNUMBER(VLOOKUP(A52,'List of Wells for HC assessment'!$A$2:$J$860,1,FALSE)),"TRUE","FALSE")</f>
        <v>TRUE</v>
      </c>
      <c r="D52" s="17">
        <f>VLOOKUP(A52,'List of Wells for HC assessment'!$A$2:$J$860,9,FALSE)</f>
        <v>1206</v>
      </c>
      <c r="E52" s="17" t="str">
        <f t="shared" si="0"/>
        <v>Stream</v>
      </c>
      <c r="F52" s="17">
        <f t="shared" si="1"/>
        <v>1</v>
      </c>
      <c r="G52" s="87">
        <f t="shared" si="2"/>
        <v>1</v>
      </c>
      <c r="H52" s="88">
        <f t="shared" si="21"/>
        <v>0.10443048988856821</v>
      </c>
      <c r="I52" s="89" t="str">
        <f t="shared" si="4"/>
        <v>Unnamed</v>
      </c>
      <c r="J52" s="90" t="str">
        <f t="shared" si="5"/>
        <v>-</v>
      </c>
      <c r="K52" s="91" t="str">
        <f t="shared" si="6"/>
        <v/>
      </c>
      <c r="L52" s="95" t="str">
        <f t="shared" si="7"/>
        <v xml:space="preserve"> </v>
      </c>
      <c r="M52" s="92" t="str">
        <f t="shared" si="8"/>
        <v>-</v>
      </c>
      <c r="N52" s="93" t="str">
        <f t="shared" si="9"/>
        <v/>
      </c>
      <c r="O52" s="96" t="str">
        <f t="shared" si="10"/>
        <v xml:space="preserve"> </v>
      </c>
      <c r="P52" s="94" t="str">
        <f>IF(ISNUMBER(VLOOKUP(A52,'Wells not assessed'!$A$5:$D$37,1,FALSE)),VLOOKUP(A52,'Wells not assessed'!$A$5:$D$37,4,FALSE),"")</f>
        <v/>
      </c>
      <c r="R52" s="35" t="str">
        <f t="shared" si="11"/>
        <v>Yes</v>
      </c>
      <c r="S52" s="15" t="str">
        <f t="shared" si="12"/>
        <v>CV-719</v>
      </c>
      <c r="T52" s="18" t="str">
        <f>VLOOKUP(S52,'PoHC and SDF summary'!$AO$4:$AP$49974,2,FALSE)</f>
        <v>Unnamed</v>
      </c>
      <c r="U52" s="19">
        <f t="shared" si="13"/>
        <v>250.31638766397401</v>
      </c>
      <c r="V52" s="56">
        <f>IF(C52="TRUE",(U52^2)*(VLOOKUP(D52,'Aquifer and SDF Parameters'!$A$6:$C$100,2,FALSE)/VLOOKUP(D52,'Aquifer and SDF Parameters'!$A$6:$C$100,3,FALSE)),"")</f>
        <v>0.10443048988856821</v>
      </c>
      <c r="W52" s="4"/>
      <c r="X52" s="29" t="str">
        <f t="shared" si="14"/>
        <v>No</v>
      </c>
      <c r="Y52" s="15" t="str">
        <f t="shared" si="15"/>
        <v/>
      </c>
      <c r="Z52" s="18" t="str">
        <f>IF(X52="Yes",VLOOKUP(Y52,'PoHC and SDF summary'!$AO$4:$AP$49974,2,FALSE)," ")</f>
        <v xml:space="preserve"> </v>
      </c>
      <c r="AA52" s="19" t="str">
        <f t="shared" si="16"/>
        <v xml:space="preserve"> </v>
      </c>
      <c r="AB52" s="58" t="str">
        <f>IF(X52="Yes",(AA52^2)*(VLOOKUP(D52,'Aquifer and SDF Parameters'!$A$6:$C$100,2,FALSE)/VLOOKUP(D52,'Aquifer and SDF Parameters'!$A$6:$C$100,3,FALSE)),"")</f>
        <v/>
      </c>
      <c r="AC52" s="20" t="str">
        <f>IF(X52="Yes",(1/(U52)^('Aquifer and SDF Parameters'!$B$2)/((1/U52^'Aquifer and SDF Parameters'!$B$2)+(1/AA52^'Aquifer and SDF Parameters'!$B$2))),"")</f>
        <v/>
      </c>
      <c r="AD52" s="21" t="str">
        <f>IF(X52="Yes",(1/(AA52)^('Aquifer and SDF Parameters'!$B$2)/((1/U52^'Aquifer and SDF Parameters'!$B$2)+(1/AA52^'Aquifer and SDF Parameters'!$B$2))),"")</f>
        <v/>
      </c>
      <c r="AE52" s="14"/>
      <c r="AF52" s="32" t="str">
        <f t="shared" si="17"/>
        <v>No</v>
      </c>
      <c r="AG52" s="15" t="str">
        <f t="shared" si="18"/>
        <v/>
      </c>
      <c r="AH52" s="18" t="str">
        <f t="shared" si="19"/>
        <v xml:space="preserve"> </v>
      </c>
      <c r="AI52" s="19" t="str">
        <f t="shared" si="20"/>
        <v xml:space="preserve"> </v>
      </c>
      <c r="AJ52" s="58" t="str">
        <f>IF(AF52="Yes",(AI52^2)*(VLOOKUP(D52,'Aquifer and SDF Parameters'!$A$6:$C$100,2,FALSE)/VLOOKUP(D52,'Aquifer and SDF Parameters'!$A$6:$C$100,3,FALSE)),"")</f>
        <v/>
      </c>
      <c r="AK52" s="20" t="str">
        <f>IF(AF52="Yes",(1/(U52)^('Aquifer and SDF Parameters'!$B$2)/((1/U52^'Aquifer and SDF Parameters'!$B$2)+(1/AI52^'Aquifer and SDF Parameters'!$B$2)+(1/AA52^'Aquifer and SDF Parameters'!$B$2))),"")</f>
        <v/>
      </c>
      <c r="AL52" s="20" t="str">
        <f>IF(AF52="Yes",(1/(AA52)^('Aquifer and SDF Parameters'!$B$2)/((1/U52^'Aquifer and SDF Parameters'!$B$2)+(1/AI52^'Aquifer and SDF Parameters'!$B$2)+(1/AA52^'Aquifer and SDF Parameters'!$B$2))),"")</f>
        <v/>
      </c>
      <c r="AM52" s="21" t="str">
        <f>IF(AF52="Yes",(1/(AI52)^('Aquifer and SDF Parameters'!$B$2)/((1/U52^'Aquifer and SDF Parameters'!$B$2)+(1/AI52^'Aquifer and SDF Parameters'!$B$2)+(1/AA52^'Aquifer and SDF Parameters'!$B$2))),"")</f>
        <v/>
      </c>
      <c r="AO52" s="30" t="s">
        <v>12826</v>
      </c>
      <c r="AP52" s="47" t="s">
        <v>8769</v>
      </c>
      <c r="AQ52" s="30">
        <v>9957</v>
      </c>
      <c r="AR52" s="22" t="s">
        <v>4798</v>
      </c>
      <c r="AS52" s="24">
        <v>116.669807628711</v>
      </c>
      <c r="AT52" s="30">
        <v>15788</v>
      </c>
      <c r="AU52" s="22" t="s">
        <v>3747</v>
      </c>
      <c r="AV52" s="69">
        <v>1173.22661937059</v>
      </c>
      <c r="AW52" s="33">
        <v>51324</v>
      </c>
      <c r="AX52" s="22" t="s">
        <v>3825</v>
      </c>
      <c r="AY52" s="27">
        <v>2041.9834890397001</v>
      </c>
    </row>
    <row r="53" spans="1:51" ht="15.6" customHeight="1" x14ac:dyDescent="0.3">
      <c r="A53" s="17">
        <v>23047</v>
      </c>
      <c r="B53" s="17" t="str">
        <f>VLOOKUP(A53,'List of Wells for HC assessment'!$A$2:$J$860,10,FALSE)</f>
        <v>Chilliwack River Valley</v>
      </c>
      <c r="C53" s="17" t="str">
        <f>IF(ISNUMBER(VLOOKUP(A53,'List of Wells for HC assessment'!$A$2:$J$860,1,FALSE)),"TRUE","FALSE")</f>
        <v>TRUE</v>
      </c>
      <c r="D53" s="17">
        <f>VLOOKUP(A53,'List of Wells for HC assessment'!$A$2:$J$860,9,FALSE)</f>
        <v>1206</v>
      </c>
      <c r="E53" s="17" t="str">
        <f t="shared" si="0"/>
        <v>Stream</v>
      </c>
      <c r="F53" s="17">
        <f t="shared" si="1"/>
        <v>1</v>
      </c>
      <c r="G53" s="87">
        <f t="shared" si="2"/>
        <v>1</v>
      </c>
      <c r="H53" s="88">
        <f t="shared" si="21"/>
        <v>0.85516852750072403</v>
      </c>
      <c r="I53" s="89" t="str">
        <f t="shared" si="4"/>
        <v>Chilliwack River</v>
      </c>
      <c r="J53" s="90" t="str">
        <f t="shared" si="5"/>
        <v>-</v>
      </c>
      <c r="K53" s="91" t="str">
        <f t="shared" si="6"/>
        <v/>
      </c>
      <c r="L53" s="95" t="str">
        <f t="shared" si="7"/>
        <v xml:space="preserve"> </v>
      </c>
      <c r="M53" s="92" t="str">
        <f t="shared" si="8"/>
        <v>-</v>
      </c>
      <c r="N53" s="93" t="str">
        <f t="shared" si="9"/>
        <v/>
      </c>
      <c r="O53" s="96" t="str">
        <f t="shared" si="10"/>
        <v xml:space="preserve"> </v>
      </c>
      <c r="P53" s="94" t="str">
        <f>IF(ISNUMBER(VLOOKUP(A53,'Wells not assessed'!$A$5:$D$37,1,FALSE)),VLOOKUP(A53,'Wells not assessed'!$A$5:$D$37,4,FALSE),"")</f>
        <v/>
      </c>
      <c r="R53" s="35" t="str">
        <f t="shared" si="11"/>
        <v>Yes</v>
      </c>
      <c r="S53" s="15" t="str">
        <f t="shared" si="12"/>
        <v>CV-1181</v>
      </c>
      <c r="T53" s="18" t="str">
        <f>VLOOKUP(S53,'PoHC and SDF summary'!$AO$4:$AP$49974,2,FALSE)</f>
        <v>Chilliwack River</v>
      </c>
      <c r="U53" s="19">
        <f t="shared" si="13"/>
        <v>716.31076810308696</v>
      </c>
      <c r="V53" s="56">
        <f>IF(C53="TRUE",(U53^2)*(VLOOKUP(D53,'Aquifer and SDF Parameters'!$A$6:$C$100,2,FALSE)/VLOOKUP(D53,'Aquifer and SDF Parameters'!$A$6:$C$100,3,FALSE)),"")</f>
        <v>0.85516852750072403</v>
      </c>
      <c r="W53" s="4"/>
      <c r="X53" s="29" t="str">
        <f t="shared" si="14"/>
        <v>No</v>
      </c>
      <c r="Y53" s="15" t="str">
        <f t="shared" si="15"/>
        <v/>
      </c>
      <c r="Z53" s="18" t="str">
        <f>IF(X53="Yes",VLOOKUP(Y53,'PoHC and SDF summary'!$AO$4:$AP$49974,2,FALSE)," ")</f>
        <v xml:space="preserve"> </v>
      </c>
      <c r="AA53" s="19" t="str">
        <f t="shared" si="16"/>
        <v xml:space="preserve"> </v>
      </c>
      <c r="AB53" s="58" t="str">
        <f>IF(X53="Yes",(AA53^2)*(VLOOKUP(D53,'Aquifer and SDF Parameters'!$A$6:$C$100,2,FALSE)/VLOOKUP(D53,'Aquifer and SDF Parameters'!$A$6:$C$100,3,FALSE)),"")</f>
        <v/>
      </c>
      <c r="AC53" s="20" t="str">
        <f>IF(X53="Yes",(1/(U53)^('Aquifer and SDF Parameters'!$B$2)/((1/U53^'Aquifer and SDF Parameters'!$B$2)+(1/AA53^'Aquifer and SDF Parameters'!$B$2))),"")</f>
        <v/>
      </c>
      <c r="AD53" s="21" t="str">
        <f>IF(X53="Yes",(1/(AA53)^('Aquifer and SDF Parameters'!$B$2)/((1/U53^'Aquifer and SDF Parameters'!$B$2)+(1/AA53^'Aquifer and SDF Parameters'!$B$2))),"")</f>
        <v/>
      </c>
      <c r="AE53" s="14"/>
      <c r="AF53" s="32" t="str">
        <f t="shared" si="17"/>
        <v>No</v>
      </c>
      <c r="AG53" s="15" t="str">
        <f t="shared" si="18"/>
        <v/>
      </c>
      <c r="AH53" s="18" t="str">
        <f t="shared" si="19"/>
        <v xml:space="preserve"> </v>
      </c>
      <c r="AI53" s="19" t="str">
        <f t="shared" si="20"/>
        <v xml:space="preserve"> </v>
      </c>
      <c r="AJ53" s="58" t="str">
        <f>IF(AF53="Yes",(AI53^2)*(VLOOKUP(D53,'Aquifer and SDF Parameters'!$A$6:$C$100,2,FALSE)/VLOOKUP(D53,'Aquifer and SDF Parameters'!$A$6:$C$100,3,FALSE)),"")</f>
        <v/>
      </c>
      <c r="AK53" s="20" t="str">
        <f>IF(AF53="Yes",(1/(U53)^('Aquifer and SDF Parameters'!$B$2)/((1/U53^'Aquifer and SDF Parameters'!$B$2)+(1/AI53^'Aquifer and SDF Parameters'!$B$2)+(1/AA53^'Aquifer and SDF Parameters'!$B$2))),"")</f>
        <v/>
      </c>
      <c r="AL53" s="20" t="str">
        <f>IF(AF53="Yes",(1/(AA53)^('Aquifer and SDF Parameters'!$B$2)/((1/U53^'Aquifer and SDF Parameters'!$B$2)+(1/AI53^'Aquifer and SDF Parameters'!$B$2)+(1/AA53^'Aquifer and SDF Parameters'!$B$2))),"")</f>
        <v/>
      </c>
      <c r="AM53" s="21" t="str">
        <f>IF(AF53="Yes",(1/(AI53)^('Aquifer and SDF Parameters'!$B$2)/((1/U53^'Aquifer and SDF Parameters'!$B$2)+(1/AI53^'Aquifer and SDF Parameters'!$B$2)+(1/AA53^'Aquifer and SDF Parameters'!$B$2))),"")</f>
        <v/>
      </c>
      <c r="AO53" s="30" t="s">
        <v>12823</v>
      </c>
      <c r="AP53" s="47" t="s">
        <v>8769</v>
      </c>
      <c r="AQ53" s="30">
        <v>9958</v>
      </c>
      <c r="AR53" s="22" t="s">
        <v>2919</v>
      </c>
      <c r="AS53" s="24">
        <v>229.97993634993</v>
      </c>
      <c r="AT53" s="30">
        <v>15835</v>
      </c>
      <c r="AU53" s="22" t="s">
        <v>39</v>
      </c>
      <c r="AV53" s="69">
        <v>293.42082043259899</v>
      </c>
      <c r="AW53" s="33">
        <v>51336</v>
      </c>
      <c r="AX53" s="22" t="s">
        <v>3825</v>
      </c>
      <c r="AY53" s="27">
        <v>1997.67635312624</v>
      </c>
    </row>
    <row r="54" spans="1:51" ht="15.6" customHeight="1" x14ac:dyDescent="0.3">
      <c r="A54" s="17">
        <v>23286</v>
      </c>
      <c r="B54" s="17" t="str">
        <f>VLOOKUP(A54,'List of Wells for HC assessment'!$A$2:$J$860,10,FALSE)</f>
        <v>Chilliwack River Valley</v>
      </c>
      <c r="C54" s="17" t="str">
        <f>IF(ISNUMBER(VLOOKUP(A54,'List of Wells for HC assessment'!$A$2:$J$860,1,FALSE)),"TRUE","FALSE")</f>
        <v>TRUE</v>
      </c>
      <c r="D54" s="17">
        <f>VLOOKUP(A54,'List of Wells for HC assessment'!$A$2:$J$860,9,FALSE)</f>
        <v>1206</v>
      </c>
      <c r="E54" s="17" t="str">
        <f t="shared" si="0"/>
        <v>Stream</v>
      </c>
      <c r="F54" s="17">
        <f t="shared" si="1"/>
        <v>1</v>
      </c>
      <c r="G54" s="87">
        <f t="shared" si="2"/>
        <v>1</v>
      </c>
      <c r="H54" s="88">
        <f t="shared" si="21"/>
        <v>6.0902295745404421E-2</v>
      </c>
      <c r="I54" s="89" t="str">
        <f t="shared" si="4"/>
        <v>Chilliwack River</v>
      </c>
      <c r="J54" s="90" t="str">
        <f t="shared" si="5"/>
        <v>-</v>
      </c>
      <c r="K54" s="91" t="str">
        <f t="shared" si="6"/>
        <v/>
      </c>
      <c r="L54" s="95" t="str">
        <f t="shared" si="7"/>
        <v xml:space="preserve"> </v>
      </c>
      <c r="M54" s="92" t="str">
        <f t="shared" si="8"/>
        <v>-</v>
      </c>
      <c r="N54" s="93" t="str">
        <f t="shared" si="9"/>
        <v/>
      </c>
      <c r="O54" s="96" t="str">
        <f t="shared" si="10"/>
        <v xml:space="preserve"> </v>
      </c>
      <c r="P54" s="94" t="str">
        <f>IF(ISNUMBER(VLOOKUP(A54,'Wells not assessed'!$A$5:$D$37,1,FALSE)),VLOOKUP(A54,'Wells not assessed'!$A$5:$D$37,4,FALSE),"")</f>
        <v/>
      </c>
      <c r="R54" s="35" t="str">
        <f t="shared" si="11"/>
        <v>Yes</v>
      </c>
      <c r="S54" s="15" t="str">
        <f t="shared" si="12"/>
        <v>CV-1192</v>
      </c>
      <c r="T54" s="18" t="str">
        <f>VLOOKUP(S54,'PoHC and SDF summary'!$AO$4:$AP$49974,2,FALSE)</f>
        <v>Chilliwack River</v>
      </c>
      <c r="U54" s="19">
        <f t="shared" si="13"/>
        <v>191.15799080143799</v>
      </c>
      <c r="V54" s="56">
        <f>IF(C54="TRUE",(U54^2)*(VLOOKUP(D54,'Aquifer and SDF Parameters'!$A$6:$C$100,2,FALSE)/VLOOKUP(D54,'Aquifer and SDF Parameters'!$A$6:$C$100,3,FALSE)),"")</f>
        <v>6.0902295745404421E-2</v>
      </c>
      <c r="W54" s="4"/>
      <c r="X54" s="29" t="str">
        <f t="shared" si="14"/>
        <v>No</v>
      </c>
      <c r="Y54" s="15" t="str">
        <f t="shared" si="15"/>
        <v/>
      </c>
      <c r="Z54" s="18" t="str">
        <f>IF(X54="Yes",VLOOKUP(Y54,'PoHC and SDF summary'!$AO$4:$AP$49974,2,FALSE)," ")</f>
        <v xml:space="preserve"> </v>
      </c>
      <c r="AA54" s="19" t="str">
        <f t="shared" si="16"/>
        <v xml:space="preserve"> </v>
      </c>
      <c r="AB54" s="58" t="str">
        <f>IF(X54="Yes",(AA54^2)*(VLOOKUP(D54,'Aquifer and SDF Parameters'!$A$6:$C$100,2,FALSE)/VLOOKUP(D54,'Aquifer and SDF Parameters'!$A$6:$C$100,3,FALSE)),"")</f>
        <v/>
      </c>
      <c r="AC54" s="20" t="str">
        <f>IF(X54="Yes",(1/(U54)^('Aquifer and SDF Parameters'!$B$2)/((1/U54^'Aquifer and SDF Parameters'!$B$2)+(1/AA54^'Aquifer and SDF Parameters'!$B$2))),"")</f>
        <v/>
      </c>
      <c r="AD54" s="21" t="str">
        <f>IF(X54="Yes",(1/(AA54)^('Aquifer and SDF Parameters'!$B$2)/((1/U54^'Aquifer and SDF Parameters'!$B$2)+(1/AA54^'Aquifer and SDF Parameters'!$B$2))),"")</f>
        <v/>
      </c>
      <c r="AE54" s="14"/>
      <c r="AF54" s="32" t="str">
        <f t="shared" si="17"/>
        <v>No</v>
      </c>
      <c r="AG54" s="15" t="str">
        <f t="shared" si="18"/>
        <v/>
      </c>
      <c r="AH54" s="18" t="str">
        <f t="shared" si="19"/>
        <v xml:space="preserve"> </v>
      </c>
      <c r="AI54" s="19" t="str">
        <f t="shared" si="20"/>
        <v xml:space="preserve"> </v>
      </c>
      <c r="AJ54" s="58" t="str">
        <f>IF(AF54="Yes",(AI54^2)*(VLOOKUP(D54,'Aquifer and SDF Parameters'!$A$6:$C$100,2,FALSE)/VLOOKUP(D54,'Aquifer and SDF Parameters'!$A$6:$C$100,3,FALSE)),"")</f>
        <v/>
      </c>
      <c r="AK54" s="20" t="str">
        <f>IF(AF54="Yes",(1/(U54)^('Aquifer and SDF Parameters'!$B$2)/((1/U54^'Aquifer and SDF Parameters'!$B$2)+(1/AI54^'Aquifer and SDF Parameters'!$B$2)+(1/AA54^'Aquifer and SDF Parameters'!$B$2))),"")</f>
        <v/>
      </c>
      <c r="AL54" s="20" t="str">
        <f>IF(AF54="Yes",(1/(AA54)^('Aquifer and SDF Parameters'!$B$2)/((1/U54^'Aquifer and SDF Parameters'!$B$2)+(1/AI54^'Aquifer and SDF Parameters'!$B$2)+(1/AA54^'Aquifer and SDF Parameters'!$B$2))),"")</f>
        <v/>
      </c>
      <c r="AM54" s="21" t="str">
        <f>IF(AF54="Yes",(1/(AI54)^('Aquifer and SDF Parameters'!$B$2)/((1/U54^'Aquifer and SDF Parameters'!$B$2)+(1/AI54^'Aquifer and SDF Parameters'!$B$2)+(1/AA54^'Aquifer and SDF Parameters'!$B$2))),"")</f>
        <v/>
      </c>
      <c r="AO54" s="30" t="s">
        <v>12822</v>
      </c>
      <c r="AP54" s="47" t="s">
        <v>8769</v>
      </c>
      <c r="AQ54" s="30">
        <v>9967</v>
      </c>
      <c r="AR54" s="22" t="s">
        <v>4983</v>
      </c>
      <c r="AS54" s="24">
        <v>31.035079021099701</v>
      </c>
      <c r="AT54" s="30">
        <v>15837</v>
      </c>
      <c r="AU54" s="22" t="s">
        <v>37</v>
      </c>
      <c r="AV54" s="69">
        <v>517.68377576490104</v>
      </c>
      <c r="AW54" s="33">
        <v>51370</v>
      </c>
      <c r="AX54" s="22" t="s">
        <v>3825</v>
      </c>
      <c r="AY54" s="27">
        <v>2008.3552745199299</v>
      </c>
    </row>
    <row r="55" spans="1:51" ht="15.6" customHeight="1" x14ac:dyDescent="0.3">
      <c r="A55" s="17">
        <v>23808</v>
      </c>
      <c r="B55" s="17" t="str">
        <f>VLOOKUP(A55,'List of Wells for HC assessment'!$A$2:$J$860,10,FALSE)</f>
        <v>Chilliwack River Valley</v>
      </c>
      <c r="C55" s="17" t="str">
        <f>IF(ISNUMBER(VLOOKUP(A55,'List of Wells for HC assessment'!$A$2:$J$860,1,FALSE)),"TRUE","FALSE")</f>
        <v>TRUE</v>
      </c>
      <c r="D55" s="17">
        <f>VLOOKUP(A55,'List of Wells for HC assessment'!$A$2:$J$860,9,FALSE)</f>
        <v>1206</v>
      </c>
      <c r="E55" s="17" t="str">
        <f t="shared" si="0"/>
        <v>Stream</v>
      </c>
      <c r="F55" s="17">
        <f t="shared" si="1"/>
        <v>1</v>
      </c>
      <c r="G55" s="87">
        <f t="shared" si="2"/>
        <v>1</v>
      </c>
      <c r="H55" s="88">
        <f t="shared" si="21"/>
        <v>0.9036346567431649</v>
      </c>
      <c r="I55" s="89" t="str">
        <f t="shared" si="4"/>
        <v>Chilliwack River</v>
      </c>
      <c r="J55" s="90" t="str">
        <f t="shared" si="5"/>
        <v>-</v>
      </c>
      <c r="K55" s="91" t="str">
        <f t="shared" si="6"/>
        <v/>
      </c>
      <c r="L55" s="95" t="str">
        <f t="shared" si="7"/>
        <v xml:space="preserve"> </v>
      </c>
      <c r="M55" s="92" t="str">
        <f t="shared" si="8"/>
        <v>-</v>
      </c>
      <c r="N55" s="93" t="str">
        <f t="shared" si="9"/>
        <v/>
      </c>
      <c r="O55" s="96" t="str">
        <f t="shared" si="10"/>
        <v xml:space="preserve"> </v>
      </c>
      <c r="P55" s="94" t="str">
        <f>IF(ISNUMBER(VLOOKUP(A55,'Wells not assessed'!$A$5:$D$37,1,FALSE)),VLOOKUP(A55,'Wells not assessed'!$A$5:$D$37,4,FALSE),"")</f>
        <v/>
      </c>
      <c r="R55" s="35" t="str">
        <f t="shared" si="11"/>
        <v>Yes</v>
      </c>
      <c r="S55" s="15" t="str">
        <f t="shared" si="12"/>
        <v>CV-946</v>
      </c>
      <c r="T55" s="18" t="str">
        <f>VLOOKUP(S55,'PoHC and SDF summary'!$AO$4:$AP$49974,2,FALSE)</f>
        <v>Chilliwack River</v>
      </c>
      <c r="U55" s="19">
        <f t="shared" si="13"/>
        <v>736.32927012709399</v>
      </c>
      <c r="V55" s="56">
        <f>IF(C55="TRUE",(U55^2)*(VLOOKUP(D55,'Aquifer and SDF Parameters'!$A$6:$C$100,2,FALSE)/VLOOKUP(D55,'Aquifer and SDF Parameters'!$A$6:$C$100,3,FALSE)),"")</f>
        <v>0.9036346567431649</v>
      </c>
      <c r="W55" s="4"/>
      <c r="X55" s="29" t="str">
        <f t="shared" si="14"/>
        <v>No</v>
      </c>
      <c r="Y55" s="15" t="str">
        <f t="shared" si="15"/>
        <v/>
      </c>
      <c r="Z55" s="18" t="str">
        <f>IF(X55="Yes",VLOOKUP(Y55,'PoHC and SDF summary'!$AO$4:$AP$49974,2,FALSE)," ")</f>
        <v xml:space="preserve"> </v>
      </c>
      <c r="AA55" s="19" t="str">
        <f t="shared" si="16"/>
        <v xml:space="preserve"> </v>
      </c>
      <c r="AB55" s="58" t="str">
        <f>IF(X55="Yes",(AA55^2)*(VLOOKUP(D55,'Aquifer and SDF Parameters'!$A$6:$C$100,2,FALSE)/VLOOKUP(D55,'Aquifer and SDF Parameters'!$A$6:$C$100,3,FALSE)),"")</f>
        <v/>
      </c>
      <c r="AC55" s="20" t="str">
        <f>IF(X55="Yes",(1/(U55)^('Aquifer and SDF Parameters'!$B$2)/((1/U55^'Aquifer and SDF Parameters'!$B$2)+(1/AA55^'Aquifer and SDF Parameters'!$B$2))),"")</f>
        <v/>
      </c>
      <c r="AD55" s="21" t="str">
        <f>IF(X55="Yes",(1/(AA55)^('Aquifer and SDF Parameters'!$B$2)/((1/U55^'Aquifer and SDF Parameters'!$B$2)+(1/AA55^'Aquifer and SDF Parameters'!$B$2))),"")</f>
        <v/>
      </c>
      <c r="AE55" s="14"/>
      <c r="AF55" s="32" t="str">
        <f t="shared" si="17"/>
        <v>No</v>
      </c>
      <c r="AG55" s="15" t="str">
        <f t="shared" si="18"/>
        <v/>
      </c>
      <c r="AH55" s="18" t="str">
        <f t="shared" si="19"/>
        <v xml:space="preserve"> </v>
      </c>
      <c r="AI55" s="19" t="str">
        <f t="shared" si="20"/>
        <v xml:space="preserve"> </v>
      </c>
      <c r="AJ55" s="58" t="str">
        <f>IF(AF55="Yes",(AI55^2)*(VLOOKUP(D55,'Aquifer and SDF Parameters'!$A$6:$C$100,2,FALSE)/VLOOKUP(D55,'Aquifer and SDF Parameters'!$A$6:$C$100,3,FALSE)),"")</f>
        <v/>
      </c>
      <c r="AK55" s="20" t="str">
        <f>IF(AF55="Yes",(1/(U55)^('Aquifer and SDF Parameters'!$B$2)/((1/U55^'Aquifer and SDF Parameters'!$B$2)+(1/AI55^'Aquifer and SDF Parameters'!$B$2)+(1/AA55^'Aquifer and SDF Parameters'!$B$2))),"")</f>
        <v/>
      </c>
      <c r="AL55" s="20" t="str">
        <f>IF(AF55="Yes",(1/(AA55)^('Aquifer and SDF Parameters'!$B$2)/((1/U55^'Aquifer and SDF Parameters'!$B$2)+(1/AI55^'Aquifer and SDF Parameters'!$B$2)+(1/AA55^'Aquifer and SDF Parameters'!$B$2))),"")</f>
        <v/>
      </c>
      <c r="AM55" s="21" t="str">
        <f>IF(AF55="Yes",(1/(AI55)^('Aquifer and SDF Parameters'!$B$2)/((1/U55^'Aquifer and SDF Parameters'!$B$2)+(1/AI55^'Aquifer and SDF Parameters'!$B$2)+(1/AA55^'Aquifer and SDF Parameters'!$B$2))),"")</f>
        <v/>
      </c>
      <c r="AO55" s="30" t="s">
        <v>12817</v>
      </c>
      <c r="AP55" s="47" t="s">
        <v>8769</v>
      </c>
      <c r="AQ55" s="30">
        <v>9968</v>
      </c>
      <c r="AR55" s="22" t="s">
        <v>4986</v>
      </c>
      <c r="AS55" s="24">
        <v>45.756593627304802</v>
      </c>
      <c r="AT55" s="30">
        <v>15933</v>
      </c>
      <c r="AU55" s="22" t="s">
        <v>3889</v>
      </c>
      <c r="AV55" s="69">
        <v>205.938094386431</v>
      </c>
      <c r="AW55" s="33">
        <v>52513</v>
      </c>
      <c r="AX55" s="22" t="s">
        <v>4467</v>
      </c>
      <c r="AY55" s="27">
        <v>2791.68783571523</v>
      </c>
    </row>
    <row r="56" spans="1:51" ht="15.6" customHeight="1" x14ac:dyDescent="0.3">
      <c r="A56" s="17">
        <v>28078</v>
      </c>
      <c r="B56" s="17" t="str">
        <f>VLOOKUP(A56,'List of Wells for HC assessment'!$A$2:$J$860,10,FALSE)</f>
        <v>Chilliwack River Valley</v>
      </c>
      <c r="C56" s="17" t="str">
        <f>IF(ISNUMBER(VLOOKUP(A56,'List of Wells for HC assessment'!$A$2:$J$860,1,FALSE)),"TRUE","FALSE")</f>
        <v>TRUE</v>
      </c>
      <c r="D56" s="17">
        <f>VLOOKUP(A56,'List of Wells for HC assessment'!$A$2:$J$860,9,FALSE)</f>
        <v>1206</v>
      </c>
      <c r="E56" s="17" t="str">
        <f t="shared" si="0"/>
        <v>Stream</v>
      </c>
      <c r="F56" s="17">
        <f t="shared" si="1"/>
        <v>1</v>
      </c>
      <c r="G56" s="87">
        <f t="shared" si="2"/>
        <v>1</v>
      </c>
      <c r="H56" s="88">
        <f t="shared" si="21"/>
        <v>3.3479236840519917</v>
      </c>
      <c r="I56" s="89" t="str">
        <f t="shared" si="4"/>
        <v>Chilliwack River</v>
      </c>
      <c r="J56" s="90" t="str">
        <f t="shared" si="5"/>
        <v>-</v>
      </c>
      <c r="K56" s="91" t="str">
        <f t="shared" si="6"/>
        <v/>
      </c>
      <c r="L56" s="95" t="str">
        <f t="shared" si="7"/>
        <v xml:space="preserve"> </v>
      </c>
      <c r="M56" s="92" t="str">
        <f t="shared" si="8"/>
        <v>-</v>
      </c>
      <c r="N56" s="93" t="str">
        <f t="shared" si="9"/>
        <v/>
      </c>
      <c r="O56" s="96" t="str">
        <f t="shared" si="10"/>
        <v xml:space="preserve"> </v>
      </c>
      <c r="P56" s="94" t="str">
        <f>IF(ISNUMBER(VLOOKUP(A56,'Wells not assessed'!$A$5:$D$37,1,FALSE)),VLOOKUP(A56,'Wells not assessed'!$A$5:$D$37,4,FALSE),"")</f>
        <v/>
      </c>
      <c r="R56" s="35" t="str">
        <f t="shared" si="11"/>
        <v>Yes</v>
      </c>
      <c r="S56" s="15" t="str">
        <f t="shared" si="12"/>
        <v>CV-943</v>
      </c>
      <c r="T56" s="18" t="str">
        <f>VLOOKUP(S56,'PoHC and SDF summary'!$AO$4:$AP$49974,2,FALSE)</f>
        <v>Chilliwack River</v>
      </c>
      <c r="U56" s="19">
        <f t="shared" si="13"/>
        <v>1417.30526367159</v>
      </c>
      <c r="V56" s="56">
        <f>IF(C56="TRUE",(U56^2)*(VLOOKUP(D56,'Aquifer and SDF Parameters'!$A$6:$C$100,2,FALSE)/VLOOKUP(D56,'Aquifer and SDF Parameters'!$A$6:$C$100,3,FALSE)),"")</f>
        <v>3.3479236840519917</v>
      </c>
      <c r="W56" s="4"/>
      <c r="X56" s="29" t="str">
        <f t="shared" si="14"/>
        <v>No</v>
      </c>
      <c r="Y56" s="15" t="str">
        <f t="shared" si="15"/>
        <v/>
      </c>
      <c r="Z56" s="18" t="str">
        <f>IF(X56="Yes",VLOOKUP(Y56,'PoHC and SDF summary'!$AO$4:$AP$49974,2,FALSE)," ")</f>
        <v xml:space="preserve"> </v>
      </c>
      <c r="AA56" s="19" t="str">
        <f t="shared" si="16"/>
        <v xml:space="preserve"> </v>
      </c>
      <c r="AB56" s="58" t="str">
        <f>IF(X56="Yes",(AA56^2)*(VLOOKUP(D56,'Aquifer and SDF Parameters'!$A$6:$C$100,2,FALSE)/VLOOKUP(D56,'Aquifer and SDF Parameters'!$A$6:$C$100,3,FALSE)),"")</f>
        <v/>
      </c>
      <c r="AC56" s="20" t="str">
        <f>IF(X56="Yes",(1/(U56)^('Aquifer and SDF Parameters'!$B$2)/((1/U56^'Aquifer and SDF Parameters'!$B$2)+(1/AA56^'Aquifer and SDF Parameters'!$B$2))),"")</f>
        <v/>
      </c>
      <c r="AD56" s="21" t="str">
        <f>IF(X56="Yes",(1/(AA56)^('Aquifer and SDF Parameters'!$B$2)/((1/U56^'Aquifer and SDF Parameters'!$B$2)+(1/AA56^'Aquifer and SDF Parameters'!$B$2))),"")</f>
        <v/>
      </c>
      <c r="AE56" s="14"/>
      <c r="AF56" s="32" t="str">
        <f t="shared" si="17"/>
        <v>No</v>
      </c>
      <c r="AG56" s="15" t="str">
        <f t="shared" si="18"/>
        <v/>
      </c>
      <c r="AH56" s="18" t="str">
        <f t="shared" si="19"/>
        <v xml:space="preserve"> </v>
      </c>
      <c r="AI56" s="19" t="str">
        <f t="shared" si="20"/>
        <v xml:space="preserve"> </v>
      </c>
      <c r="AJ56" s="58" t="str">
        <f>IF(AF56="Yes",(AI56^2)*(VLOOKUP(D56,'Aquifer and SDF Parameters'!$A$6:$C$100,2,FALSE)/VLOOKUP(D56,'Aquifer and SDF Parameters'!$A$6:$C$100,3,FALSE)),"")</f>
        <v/>
      </c>
      <c r="AK56" s="20" t="str">
        <f>IF(AF56="Yes",(1/(U56)^('Aquifer and SDF Parameters'!$B$2)/((1/U56^'Aquifer and SDF Parameters'!$B$2)+(1/AI56^'Aquifer and SDF Parameters'!$B$2)+(1/AA56^'Aquifer and SDF Parameters'!$B$2))),"")</f>
        <v/>
      </c>
      <c r="AL56" s="20" t="str">
        <f>IF(AF56="Yes",(1/(AA56)^('Aquifer and SDF Parameters'!$B$2)/((1/U56^'Aquifer and SDF Parameters'!$B$2)+(1/AI56^'Aquifer and SDF Parameters'!$B$2)+(1/AA56^'Aquifer and SDF Parameters'!$B$2))),"")</f>
        <v/>
      </c>
      <c r="AM56" s="21" t="str">
        <f>IF(AF56="Yes",(1/(AI56)^('Aquifer and SDF Parameters'!$B$2)/((1/U56^'Aquifer and SDF Parameters'!$B$2)+(1/AI56^'Aquifer and SDF Parameters'!$B$2)+(1/AA56^'Aquifer and SDF Parameters'!$B$2))),"")</f>
        <v/>
      </c>
      <c r="AO56" s="30" t="s">
        <v>12801</v>
      </c>
      <c r="AP56" s="47" t="s">
        <v>8769</v>
      </c>
      <c r="AQ56" s="30">
        <v>9970</v>
      </c>
      <c r="AR56" s="22" t="s">
        <v>3179</v>
      </c>
      <c r="AS56" s="24">
        <v>93.060694447989505</v>
      </c>
      <c r="AT56" s="30">
        <v>16001</v>
      </c>
      <c r="AU56" s="22" t="s">
        <v>2305</v>
      </c>
      <c r="AV56" s="69">
        <v>538.32245132224398</v>
      </c>
      <c r="AW56" s="33">
        <v>55849</v>
      </c>
      <c r="AX56" s="22" t="s">
        <v>1418</v>
      </c>
      <c r="AY56" s="27">
        <v>721.94619464416098</v>
      </c>
    </row>
    <row r="57" spans="1:51" ht="15.6" customHeight="1" x14ac:dyDescent="0.3">
      <c r="A57" s="17">
        <v>28475</v>
      </c>
      <c r="B57" s="17" t="str">
        <f>VLOOKUP(A57,'List of Wells for HC assessment'!$A$2:$J$860,10,FALSE)</f>
        <v>Chilliwack River Valley</v>
      </c>
      <c r="C57" s="17" t="str">
        <f>IF(ISNUMBER(VLOOKUP(A57,'List of Wells for HC assessment'!$A$2:$J$860,1,FALSE)),"TRUE","FALSE")</f>
        <v>TRUE</v>
      </c>
      <c r="D57" s="17">
        <f>VLOOKUP(A57,'List of Wells for HC assessment'!$A$2:$J$860,9,FALSE)</f>
        <v>1206</v>
      </c>
      <c r="E57" s="17" t="str">
        <f t="shared" si="0"/>
        <v>Stream</v>
      </c>
      <c r="F57" s="17">
        <f t="shared" si="1"/>
        <v>1</v>
      </c>
      <c r="G57" s="87">
        <f t="shared" si="2"/>
        <v>1</v>
      </c>
      <c r="H57" s="88">
        <f t="shared" si="21"/>
        <v>0.5245119143011483</v>
      </c>
      <c r="I57" s="89" t="str">
        <f t="shared" si="4"/>
        <v>Unnamed</v>
      </c>
      <c r="J57" s="90" t="str">
        <f t="shared" si="5"/>
        <v>-</v>
      </c>
      <c r="K57" s="91" t="str">
        <f t="shared" si="6"/>
        <v/>
      </c>
      <c r="L57" s="95" t="str">
        <f t="shared" si="7"/>
        <v xml:space="preserve"> </v>
      </c>
      <c r="M57" s="92" t="str">
        <f t="shared" si="8"/>
        <v>-</v>
      </c>
      <c r="N57" s="93" t="str">
        <f t="shared" si="9"/>
        <v/>
      </c>
      <c r="O57" s="96" t="str">
        <f t="shared" si="10"/>
        <v xml:space="preserve"> </v>
      </c>
      <c r="P57" s="94" t="str">
        <f>IF(ISNUMBER(VLOOKUP(A57,'Wells not assessed'!$A$5:$D$37,1,FALSE)),VLOOKUP(A57,'Wells not assessed'!$A$5:$D$37,4,FALSE),"")</f>
        <v/>
      </c>
      <c r="R57" s="35" t="str">
        <f t="shared" si="11"/>
        <v>Yes</v>
      </c>
      <c r="S57" s="15" t="str">
        <f t="shared" si="12"/>
        <v>CV-719</v>
      </c>
      <c r="T57" s="18" t="str">
        <f>VLOOKUP(S57,'PoHC and SDF summary'!$AO$4:$AP$49974,2,FALSE)</f>
        <v>Unnamed</v>
      </c>
      <c r="U57" s="19">
        <f t="shared" si="13"/>
        <v>560.98765457065895</v>
      </c>
      <c r="V57" s="56">
        <f>IF(C57="TRUE",(U57^2)*(VLOOKUP(D57,'Aquifer and SDF Parameters'!$A$6:$C$100,2,FALSE)/VLOOKUP(D57,'Aquifer and SDF Parameters'!$A$6:$C$100,3,FALSE)),"")</f>
        <v>0.5245119143011483</v>
      </c>
      <c r="W57" s="4"/>
      <c r="X57" s="29" t="str">
        <f t="shared" si="14"/>
        <v>No</v>
      </c>
      <c r="Y57" s="15" t="str">
        <f t="shared" si="15"/>
        <v/>
      </c>
      <c r="Z57" s="18" t="str">
        <f>IF(X57="Yes",VLOOKUP(Y57,'PoHC and SDF summary'!$AO$4:$AP$49974,2,FALSE)," ")</f>
        <v xml:space="preserve"> </v>
      </c>
      <c r="AA57" s="19" t="str">
        <f t="shared" si="16"/>
        <v xml:space="preserve"> </v>
      </c>
      <c r="AB57" s="58" t="str">
        <f>IF(X57="Yes",(AA57^2)*(VLOOKUP(D57,'Aquifer and SDF Parameters'!$A$6:$C$100,2,FALSE)/VLOOKUP(D57,'Aquifer and SDF Parameters'!$A$6:$C$100,3,FALSE)),"")</f>
        <v/>
      </c>
      <c r="AC57" s="20" t="str">
        <f>IF(X57="Yes",(1/(U57)^('Aquifer and SDF Parameters'!$B$2)/((1/U57^'Aquifer and SDF Parameters'!$B$2)+(1/AA57^'Aquifer and SDF Parameters'!$B$2))),"")</f>
        <v/>
      </c>
      <c r="AD57" s="21" t="str">
        <f>IF(X57="Yes",(1/(AA57)^('Aquifer and SDF Parameters'!$B$2)/((1/U57^'Aquifer and SDF Parameters'!$B$2)+(1/AA57^'Aquifer and SDF Parameters'!$B$2))),"")</f>
        <v/>
      </c>
      <c r="AE57" s="14"/>
      <c r="AF57" s="32" t="str">
        <f t="shared" si="17"/>
        <v>No</v>
      </c>
      <c r="AG57" s="15" t="str">
        <f t="shared" si="18"/>
        <v/>
      </c>
      <c r="AH57" s="18" t="str">
        <f t="shared" si="19"/>
        <v xml:space="preserve"> </v>
      </c>
      <c r="AI57" s="19" t="str">
        <f t="shared" si="20"/>
        <v xml:space="preserve"> </v>
      </c>
      <c r="AJ57" s="58" t="str">
        <f>IF(AF57="Yes",(AI57^2)*(VLOOKUP(D57,'Aquifer and SDF Parameters'!$A$6:$C$100,2,FALSE)/VLOOKUP(D57,'Aquifer and SDF Parameters'!$A$6:$C$100,3,FALSE)),"")</f>
        <v/>
      </c>
      <c r="AK57" s="20" t="str">
        <f>IF(AF57="Yes",(1/(U57)^('Aquifer and SDF Parameters'!$B$2)/((1/U57^'Aquifer and SDF Parameters'!$B$2)+(1/AI57^'Aquifer and SDF Parameters'!$B$2)+(1/AA57^'Aquifer and SDF Parameters'!$B$2))),"")</f>
        <v/>
      </c>
      <c r="AL57" s="20" t="str">
        <f>IF(AF57="Yes",(1/(AA57)^('Aquifer and SDF Parameters'!$B$2)/((1/U57^'Aquifer and SDF Parameters'!$B$2)+(1/AI57^'Aquifer and SDF Parameters'!$B$2)+(1/AA57^'Aquifer and SDF Parameters'!$B$2))),"")</f>
        <v/>
      </c>
      <c r="AM57" s="21" t="str">
        <f>IF(AF57="Yes",(1/(AI57)^('Aquifer and SDF Parameters'!$B$2)/((1/U57^'Aquifer and SDF Parameters'!$B$2)+(1/AI57^'Aquifer and SDF Parameters'!$B$2)+(1/AA57^'Aquifer and SDF Parameters'!$B$2))),"")</f>
        <v/>
      </c>
      <c r="AO57" s="30" t="s">
        <v>12800</v>
      </c>
      <c r="AP57" s="47" t="s">
        <v>8769</v>
      </c>
      <c r="AQ57" s="30">
        <v>9974</v>
      </c>
      <c r="AR57" s="22" t="s">
        <v>3240</v>
      </c>
      <c r="AS57" s="24">
        <v>335.21427817543997</v>
      </c>
      <c r="AT57" s="30">
        <v>16034</v>
      </c>
      <c r="AU57" s="22" t="s">
        <v>4506</v>
      </c>
      <c r="AV57" s="69">
        <v>1291.3220247645399</v>
      </c>
      <c r="AW57" s="33">
        <v>56320</v>
      </c>
      <c r="AX57" s="22" t="s">
        <v>3468</v>
      </c>
      <c r="AY57" s="27">
        <v>1540.9160563968001</v>
      </c>
    </row>
    <row r="58" spans="1:51" ht="15.6" customHeight="1" x14ac:dyDescent="0.3">
      <c r="A58" s="17">
        <v>29020</v>
      </c>
      <c r="B58" s="17" t="str">
        <f>VLOOKUP(A58,'List of Wells for HC assessment'!$A$2:$J$860,10,FALSE)</f>
        <v>Chilliwack River Valley</v>
      </c>
      <c r="C58" s="17" t="str">
        <f>IF(ISNUMBER(VLOOKUP(A58,'List of Wells for HC assessment'!$A$2:$J$860,1,FALSE)),"TRUE","FALSE")</f>
        <v>TRUE</v>
      </c>
      <c r="D58" s="17">
        <f>VLOOKUP(A58,'List of Wells for HC assessment'!$A$2:$J$860,9,FALSE)</f>
        <v>1206</v>
      </c>
      <c r="E58" s="17" t="str">
        <f t="shared" si="0"/>
        <v>Stream</v>
      </c>
      <c r="F58" s="17">
        <f t="shared" si="1"/>
        <v>1</v>
      </c>
      <c r="G58" s="87">
        <f t="shared" si="2"/>
        <v>1</v>
      </c>
      <c r="H58" s="88">
        <f t="shared" si="21"/>
        <v>1.208112475664767</v>
      </c>
      <c r="I58" s="89" t="str">
        <f t="shared" si="4"/>
        <v>Chilliwack River</v>
      </c>
      <c r="J58" s="90" t="str">
        <f t="shared" si="5"/>
        <v>-</v>
      </c>
      <c r="K58" s="91" t="str">
        <f t="shared" si="6"/>
        <v/>
      </c>
      <c r="L58" s="95" t="str">
        <f t="shared" si="7"/>
        <v xml:space="preserve"> </v>
      </c>
      <c r="M58" s="92" t="str">
        <f t="shared" si="8"/>
        <v>-</v>
      </c>
      <c r="N58" s="93" t="str">
        <f t="shared" si="9"/>
        <v/>
      </c>
      <c r="O58" s="96" t="str">
        <f t="shared" si="10"/>
        <v xml:space="preserve"> </v>
      </c>
      <c r="P58" s="94" t="str">
        <f>IF(ISNUMBER(VLOOKUP(A58,'Wells not assessed'!$A$5:$D$37,1,FALSE)),VLOOKUP(A58,'Wells not assessed'!$A$5:$D$37,4,FALSE),"")</f>
        <v/>
      </c>
      <c r="R58" s="35" t="str">
        <f t="shared" si="11"/>
        <v>Yes</v>
      </c>
      <c r="S58" s="15" t="str">
        <f t="shared" si="12"/>
        <v>CV-946</v>
      </c>
      <c r="T58" s="18" t="str">
        <f>VLOOKUP(S58,'PoHC and SDF summary'!$AO$4:$AP$49974,2,FALSE)</f>
        <v>Chilliwack River</v>
      </c>
      <c r="U58" s="19">
        <f t="shared" si="13"/>
        <v>851.39149948708098</v>
      </c>
      <c r="V58" s="56">
        <f>IF(C58="TRUE",(U58^2)*(VLOOKUP(D58,'Aquifer and SDF Parameters'!$A$6:$C$100,2,FALSE)/VLOOKUP(D58,'Aquifer and SDF Parameters'!$A$6:$C$100,3,FALSE)),"")</f>
        <v>1.208112475664767</v>
      </c>
      <c r="W58" s="4"/>
      <c r="X58" s="29" t="str">
        <f t="shared" si="14"/>
        <v>No</v>
      </c>
      <c r="Y58" s="15" t="str">
        <f t="shared" si="15"/>
        <v/>
      </c>
      <c r="Z58" s="18" t="str">
        <f>IF(X58="Yes",VLOOKUP(Y58,'PoHC and SDF summary'!$AO$4:$AP$49974,2,FALSE)," ")</f>
        <v xml:space="preserve"> </v>
      </c>
      <c r="AA58" s="19" t="str">
        <f t="shared" si="16"/>
        <v xml:space="preserve"> </v>
      </c>
      <c r="AB58" s="58" t="str">
        <f>IF(X58="Yes",(AA58^2)*(VLOOKUP(D58,'Aquifer and SDF Parameters'!$A$6:$C$100,2,FALSE)/VLOOKUP(D58,'Aquifer and SDF Parameters'!$A$6:$C$100,3,FALSE)),"")</f>
        <v/>
      </c>
      <c r="AC58" s="20" t="str">
        <f>IF(X58="Yes",(1/(U58)^('Aquifer and SDF Parameters'!$B$2)/((1/U58^'Aquifer and SDF Parameters'!$B$2)+(1/AA58^'Aquifer and SDF Parameters'!$B$2))),"")</f>
        <v/>
      </c>
      <c r="AD58" s="21" t="str">
        <f>IF(X58="Yes",(1/(AA58)^('Aquifer and SDF Parameters'!$B$2)/((1/U58^'Aquifer and SDF Parameters'!$B$2)+(1/AA58^'Aquifer and SDF Parameters'!$B$2))),"")</f>
        <v/>
      </c>
      <c r="AE58" s="14"/>
      <c r="AF58" s="32" t="str">
        <f t="shared" si="17"/>
        <v>No</v>
      </c>
      <c r="AG58" s="15" t="str">
        <f t="shared" si="18"/>
        <v/>
      </c>
      <c r="AH58" s="18" t="str">
        <f t="shared" si="19"/>
        <v xml:space="preserve"> </v>
      </c>
      <c r="AI58" s="19" t="str">
        <f t="shared" si="20"/>
        <v xml:space="preserve"> </v>
      </c>
      <c r="AJ58" s="58" t="str">
        <f>IF(AF58="Yes",(AI58^2)*(VLOOKUP(D58,'Aquifer and SDF Parameters'!$A$6:$C$100,2,FALSE)/VLOOKUP(D58,'Aquifer and SDF Parameters'!$A$6:$C$100,3,FALSE)),"")</f>
        <v/>
      </c>
      <c r="AK58" s="20" t="str">
        <f>IF(AF58="Yes",(1/(U58)^('Aquifer and SDF Parameters'!$B$2)/((1/U58^'Aquifer and SDF Parameters'!$B$2)+(1/AI58^'Aquifer and SDF Parameters'!$B$2)+(1/AA58^'Aquifer and SDF Parameters'!$B$2))),"")</f>
        <v/>
      </c>
      <c r="AL58" s="20" t="str">
        <f>IF(AF58="Yes",(1/(AA58)^('Aquifer and SDF Parameters'!$B$2)/((1/U58^'Aquifer and SDF Parameters'!$B$2)+(1/AI58^'Aquifer and SDF Parameters'!$B$2)+(1/AA58^'Aquifer and SDF Parameters'!$B$2))),"")</f>
        <v/>
      </c>
      <c r="AM58" s="21" t="str">
        <f>IF(AF58="Yes",(1/(AI58)^('Aquifer and SDF Parameters'!$B$2)/((1/U58^'Aquifer and SDF Parameters'!$B$2)+(1/AI58^'Aquifer and SDF Parameters'!$B$2)+(1/AA58^'Aquifer and SDF Parameters'!$B$2))),"")</f>
        <v/>
      </c>
      <c r="AO58" s="30" t="s">
        <v>12794</v>
      </c>
      <c r="AP58" s="47" t="s">
        <v>8769</v>
      </c>
      <c r="AQ58" s="30">
        <v>9976</v>
      </c>
      <c r="AR58" s="22" t="s">
        <v>2295</v>
      </c>
      <c r="AS58" s="24">
        <v>343.533998888074</v>
      </c>
      <c r="AT58" s="30">
        <v>16253</v>
      </c>
      <c r="AU58" s="22" t="s">
        <v>3321</v>
      </c>
      <c r="AV58" s="69">
        <v>1161.84189187471</v>
      </c>
      <c r="AW58" s="33">
        <v>58860</v>
      </c>
      <c r="AX58" s="22" t="s">
        <v>3342</v>
      </c>
      <c r="AY58" s="27">
        <v>999.51607491121899</v>
      </c>
    </row>
    <row r="59" spans="1:51" ht="15.6" customHeight="1" x14ac:dyDescent="0.3">
      <c r="A59" s="17">
        <v>29919</v>
      </c>
      <c r="B59" s="17" t="str">
        <f>VLOOKUP(A59,'List of Wells for HC assessment'!$A$2:$J$860,10,FALSE)</f>
        <v>Chilliwack River Valley</v>
      </c>
      <c r="C59" s="17" t="str">
        <f>IF(ISNUMBER(VLOOKUP(A59,'List of Wells for HC assessment'!$A$2:$J$860,1,FALSE)),"TRUE","FALSE")</f>
        <v>TRUE</v>
      </c>
      <c r="D59" s="17">
        <f>VLOOKUP(A59,'List of Wells for HC assessment'!$A$2:$J$860,9,FALSE)</f>
        <v>1206</v>
      </c>
      <c r="E59" s="17" t="str">
        <f t="shared" si="0"/>
        <v>Stream</v>
      </c>
      <c r="F59" s="17">
        <f t="shared" si="1"/>
        <v>1</v>
      </c>
      <c r="G59" s="87">
        <f t="shared" si="2"/>
        <v>1</v>
      </c>
      <c r="H59" s="88">
        <f t="shared" si="21"/>
        <v>0.73952554649648383</v>
      </c>
      <c r="I59" s="89" t="str">
        <f t="shared" si="4"/>
        <v>Chilliwack River</v>
      </c>
      <c r="J59" s="90" t="str">
        <f t="shared" si="5"/>
        <v>-</v>
      </c>
      <c r="K59" s="91" t="str">
        <f t="shared" si="6"/>
        <v/>
      </c>
      <c r="L59" s="95" t="str">
        <f t="shared" si="7"/>
        <v xml:space="preserve"> </v>
      </c>
      <c r="M59" s="92" t="str">
        <f t="shared" si="8"/>
        <v>-</v>
      </c>
      <c r="N59" s="93" t="str">
        <f t="shared" si="9"/>
        <v/>
      </c>
      <c r="O59" s="96" t="str">
        <f t="shared" si="10"/>
        <v xml:space="preserve"> </v>
      </c>
      <c r="P59" s="94" t="str">
        <f>IF(ISNUMBER(VLOOKUP(A59,'Wells not assessed'!$A$5:$D$37,1,FALSE)),VLOOKUP(A59,'Wells not assessed'!$A$5:$D$37,4,FALSE),"")</f>
        <v/>
      </c>
      <c r="R59" s="35" t="str">
        <f t="shared" si="11"/>
        <v>Yes</v>
      </c>
      <c r="S59" s="15" t="str">
        <f t="shared" si="12"/>
        <v>CV-1181</v>
      </c>
      <c r="T59" s="18" t="str">
        <f>VLOOKUP(S59,'PoHC and SDF summary'!$AO$4:$AP$49974,2,FALSE)</f>
        <v>Chilliwack River</v>
      </c>
      <c r="U59" s="19">
        <f t="shared" si="13"/>
        <v>666.11960479923596</v>
      </c>
      <c r="V59" s="56">
        <f>IF(C59="TRUE",(U59^2)*(VLOOKUP(D59,'Aquifer and SDF Parameters'!$A$6:$C$100,2,FALSE)/VLOOKUP(D59,'Aquifer and SDF Parameters'!$A$6:$C$100,3,FALSE)),"")</f>
        <v>0.73952554649648383</v>
      </c>
      <c r="W59" s="4"/>
      <c r="X59" s="29" t="str">
        <f t="shared" si="14"/>
        <v>No</v>
      </c>
      <c r="Y59" s="15" t="str">
        <f t="shared" si="15"/>
        <v/>
      </c>
      <c r="Z59" s="18" t="str">
        <f>IF(X59="Yes",VLOOKUP(Y59,'PoHC and SDF summary'!$AO$4:$AP$49974,2,FALSE)," ")</f>
        <v xml:space="preserve"> </v>
      </c>
      <c r="AA59" s="19" t="str">
        <f t="shared" si="16"/>
        <v xml:space="preserve"> </v>
      </c>
      <c r="AB59" s="58" t="str">
        <f>IF(X59="Yes",(AA59^2)*(VLOOKUP(D59,'Aquifer and SDF Parameters'!$A$6:$C$100,2,FALSE)/VLOOKUP(D59,'Aquifer and SDF Parameters'!$A$6:$C$100,3,FALSE)),"")</f>
        <v/>
      </c>
      <c r="AC59" s="20" t="str">
        <f>IF(X59="Yes",(1/(U59)^('Aquifer and SDF Parameters'!$B$2)/((1/U59^'Aquifer and SDF Parameters'!$B$2)+(1/AA59^'Aquifer and SDF Parameters'!$B$2))),"")</f>
        <v/>
      </c>
      <c r="AD59" s="21" t="str">
        <f>IF(X59="Yes",(1/(AA59)^('Aquifer and SDF Parameters'!$B$2)/((1/U59^'Aquifer and SDF Parameters'!$B$2)+(1/AA59^'Aquifer and SDF Parameters'!$B$2))),"")</f>
        <v/>
      </c>
      <c r="AE59" s="14"/>
      <c r="AF59" s="32" t="str">
        <f t="shared" si="17"/>
        <v>No</v>
      </c>
      <c r="AG59" s="15" t="str">
        <f t="shared" si="18"/>
        <v/>
      </c>
      <c r="AH59" s="18" t="str">
        <f t="shared" si="19"/>
        <v xml:space="preserve"> </v>
      </c>
      <c r="AI59" s="19" t="str">
        <f t="shared" si="20"/>
        <v xml:space="preserve"> </v>
      </c>
      <c r="AJ59" s="58" t="str">
        <f>IF(AF59="Yes",(AI59^2)*(VLOOKUP(D59,'Aquifer and SDF Parameters'!$A$6:$C$100,2,FALSE)/VLOOKUP(D59,'Aquifer and SDF Parameters'!$A$6:$C$100,3,FALSE)),"")</f>
        <v/>
      </c>
      <c r="AK59" s="20" t="str">
        <f>IF(AF59="Yes",(1/(U59)^('Aquifer and SDF Parameters'!$B$2)/((1/U59^'Aquifer and SDF Parameters'!$B$2)+(1/AI59^'Aquifer and SDF Parameters'!$B$2)+(1/AA59^'Aquifer and SDF Parameters'!$B$2))),"")</f>
        <v/>
      </c>
      <c r="AL59" s="20" t="str">
        <f>IF(AF59="Yes",(1/(AA59)^('Aquifer and SDF Parameters'!$B$2)/((1/U59^'Aquifer and SDF Parameters'!$B$2)+(1/AI59^'Aquifer and SDF Parameters'!$B$2)+(1/AA59^'Aquifer and SDF Parameters'!$B$2))),"")</f>
        <v/>
      </c>
      <c r="AM59" s="21" t="str">
        <f>IF(AF59="Yes",(1/(AI59)^('Aquifer and SDF Parameters'!$B$2)/((1/U59^'Aquifer and SDF Parameters'!$B$2)+(1/AI59^'Aquifer and SDF Parameters'!$B$2)+(1/AA59^'Aquifer and SDF Parameters'!$B$2))),"")</f>
        <v/>
      </c>
      <c r="AO59" s="30" t="s">
        <v>12788</v>
      </c>
      <c r="AP59" s="47" t="s">
        <v>8769</v>
      </c>
      <c r="AQ59" s="30">
        <v>9979</v>
      </c>
      <c r="AR59" s="22" t="s">
        <v>2938</v>
      </c>
      <c r="AS59" s="24">
        <v>303.95980059000601</v>
      </c>
      <c r="AT59" s="30">
        <v>16360</v>
      </c>
      <c r="AU59" s="22" t="s">
        <v>2369</v>
      </c>
      <c r="AV59" s="69">
        <v>2403.3538105898701</v>
      </c>
      <c r="AW59" s="33">
        <v>62723</v>
      </c>
      <c r="AX59" s="22" t="s">
        <v>8198</v>
      </c>
      <c r="AY59" s="27">
        <v>2061.0817757622399</v>
      </c>
    </row>
    <row r="60" spans="1:51" ht="15.6" customHeight="1" x14ac:dyDescent="0.3">
      <c r="A60" s="17">
        <v>30167</v>
      </c>
      <c r="B60" s="17" t="str">
        <f>VLOOKUP(A60,'List of Wells for HC assessment'!$A$2:$J$860,10,FALSE)</f>
        <v>Chilliwack River Valley</v>
      </c>
      <c r="C60" s="17" t="str">
        <f>IF(ISNUMBER(VLOOKUP(A60,'List of Wells for HC assessment'!$A$2:$J$860,1,FALSE)),"TRUE","FALSE")</f>
        <v>TRUE</v>
      </c>
      <c r="D60" s="17">
        <f>VLOOKUP(A60,'List of Wells for HC assessment'!$A$2:$J$860,9,FALSE)</f>
        <v>1206</v>
      </c>
      <c r="E60" s="17" t="str">
        <f t="shared" si="0"/>
        <v>Stream</v>
      </c>
      <c r="F60" s="17">
        <f t="shared" si="1"/>
        <v>1</v>
      </c>
      <c r="G60" s="87">
        <f t="shared" si="2"/>
        <v>1</v>
      </c>
      <c r="H60" s="88">
        <f t="shared" si="21"/>
        <v>5.8256468163087005</v>
      </c>
      <c r="I60" s="89" t="str">
        <f t="shared" si="4"/>
        <v>Unnamed</v>
      </c>
      <c r="J60" s="90" t="str">
        <f t="shared" si="5"/>
        <v>-</v>
      </c>
      <c r="K60" s="91" t="str">
        <f t="shared" si="6"/>
        <v/>
      </c>
      <c r="L60" s="95" t="str">
        <f t="shared" si="7"/>
        <v xml:space="preserve"> </v>
      </c>
      <c r="M60" s="92" t="str">
        <f t="shared" si="8"/>
        <v>-</v>
      </c>
      <c r="N60" s="93" t="str">
        <f t="shared" si="9"/>
        <v/>
      </c>
      <c r="O60" s="96" t="str">
        <f t="shared" si="10"/>
        <v xml:space="preserve"> </v>
      </c>
      <c r="P60" s="94" t="str">
        <f>IF(ISNUMBER(VLOOKUP(A60,'Wells not assessed'!$A$5:$D$37,1,FALSE)),VLOOKUP(A60,'Wells not assessed'!$A$5:$D$37,4,FALSE),"")</f>
        <v/>
      </c>
      <c r="R60" s="35" t="str">
        <f t="shared" si="11"/>
        <v>Yes</v>
      </c>
      <c r="S60" s="15" t="str">
        <f t="shared" si="12"/>
        <v>CV-727</v>
      </c>
      <c r="T60" s="18" t="str">
        <f>VLOOKUP(S60,'PoHC and SDF summary'!$AO$4:$AP$49974,2,FALSE)</f>
        <v>Unnamed</v>
      </c>
      <c r="U60" s="19">
        <f t="shared" si="13"/>
        <v>1869.5957022268799</v>
      </c>
      <c r="V60" s="56">
        <f>IF(C60="TRUE",(U60^2)*(VLOOKUP(D60,'Aquifer and SDF Parameters'!$A$6:$C$100,2,FALSE)/VLOOKUP(D60,'Aquifer and SDF Parameters'!$A$6:$C$100,3,FALSE)),"")</f>
        <v>5.8256468163087005</v>
      </c>
      <c r="W60" s="4"/>
      <c r="X60" s="29" t="str">
        <f t="shared" si="14"/>
        <v>No</v>
      </c>
      <c r="Y60" s="15" t="str">
        <f t="shared" si="15"/>
        <v/>
      </c>
      <c r="Z60" s="18" t="str">
        <f>IF(X60="Yes",VLOOKUP(Y60,'PoHC and SDF summary'!$AO$4:$AP$49974,2,FALSE)," ")</f>
        <v xml:space="preserve"> </v>
      </c>
      <c r="AA60" s="19" t="str">
        <f t="shared" si="16"/>
        <v xml:space="preserve"> </v>
      </c>
      <c r="AB60" s="58" t="str">
        <f>IF(X60="Yes",(AA60^2)*(VLOOKUP(D60,'Aquifer and SDF Parameters'!$A$6:$C$100,2,FALSE)/VLOOKUP(D60,'Aquifer and SDF Parameters'!$A$6:$C$100,3,FALSE)),"")</f>
        <v/>
      </c>
      <c r="AC60" s="20" t="str">
        <f>IF(X60="Yes",(1/(U60)^('Aquifer and SDF Parameters'!$B$2)/((1/U60^'Aquifer and SDF Parameters'!$B$2)+(1/AA60^'Aquifer and SDF Parameters'!$B$2))),"")</f>
        <v/>
      </c>
      <c r="AD60" s="21" t="str">
        <f>IF(X60="Yes",(1/(AA60)^('Aquifer and SDF Parameters'!$B$2)/((1/U60^'Aquifer and SDF Parameters'!$B$2)+(1/AA60^'Aquifer and SDF Parameters'!$B$2))),"")</f>
        <v/>
      </c>
      <c r="AE60" s="14"/>
      <c r="AF60" s="32" t="str">
        <f t="shared" si="17"/>
        <v>No</v>
      </c>
      <c r="AG60" s="15" t="str">
        <f t="shared" si="18"/>
        <v/>
      </c>
      <c r="AH60" s="18" t="str">
        <f t="shared" si="19"/>
        <v xml:space="preserve"> </v>
      </c>
      <c r="AI60" s="19" t="str">
        <f t="shared" si="20"/>
        <v xml:space="preserve"> </v>
      </c>
      <c r="AJ60" s="58" t="str">
        <f>IF(AF60="Yes",(AI60^2)*(VLOOKUP(D60,'Aquifer and SDF Parameters'!$A$6:$C$100,2,FALSE)/VLOOKUP(D60,'Aquifer and SDF Parameters'!$A$6:$C$100,3,FALSE)),"")</f>
        <v/>
      </c>
      <c r="AK60" s="20" t="str">
        <f>IF(AF60="Yes",(1/(U60)^('Aquifer and SDF Parameters'!$B$2)/((1/U60^'Aquifer and SDF Parameters'!$B$2)+(1/AI60^'Aquifer and SDF Parameters'!$B$2)+(1/AA60^'Aquifer and SDF Parameters'!$B$2))),"")</f>
        <v/>
      </c>
      <c r="AL60" s="20" t="str">
        <f>IF(AF60="Yes",(1/(AA60)^('Aquifer and SDF Parameters'!$B$2)/((1/U60^'Aquifer and SDF Parameters'!$B$2)+(1/AI60^'Aquifer and SDF Parameters'!$B$2)+(1/AA60^'Aquifer and SDF Parameters'!$B$2))),"")</f>
        <v/>
      </c>
      <c r="AM60" s="21" t="str">
        <f>IF(AF60="Yes",(1/(AI60)^('Aquifer and SDF Parameters'!$B$2)/((1/U60^'Aquifer and SDF Parameters'!$B$2)+(1/AI60^'Aquifer and SDF Parameters'!$B$2)+(1/AA60^'Aquifer and SDF Parameters'!$B$2))),"")</f>
        <v/>
      </c>
      <c r="AO60" s="30" t="s">
        <v>12787</v>
      </c>
      <c r="AP60" s="47" t="s">
        <v>8769</v>
      </c>
      <c r="AQ60" s="30">
        <v>9980</v>
      </c>
      <c r="AR60" s="22" t="s">
        <v>2938</v>
      </c>
      <c r="AS60" s="24">
        <v>430.10042498436002</v>
      </c>
      <c r="AT60" s="30">
        <v>17501</v>
      </c>
      <c r="AU60" s="22" t="s">
        <v>1796</v>
      </c>
      <c r="AV60" s="69">
        <v>322.13157676689599</v>
      </c>
      <c r="AW60" s="33">
        <v>62723</v>
      </c>
      <c r="AX60" s="22" t="s">
        <v>3825</v>
      </c>
      <c r="AY60" s="27">
        <v>2088.5709992562001</v>
      </c>
    </row>
    <row r="61" spans="1:51" ht="15.6" customHeight="1" x14ac:dyDescent="0.3">
      <c r="A61" s="17">
        <v>32074</v>
      </c>
      <c r="B61" s="17" t="str">
        <f>VLOOKUP(A61,'List of Wells for HC assessment'!$A$2:$J$860,10,FALSE)</f>
        <v>Chilliwack River Valley</v>
      </c>
      <c r="C61" s="17" t="str">
        <f>IF(ISNUMBER(VLOOKUP(A61,'List of Wells for HC assessment'!$A$2:$J$860,1,FALSE)),"TRUE","FALSE")</f>
        <v>TRUE</v>
      </c>
      <c r="D61" s="17">
        <f>VLOOKUP(A61,'List of Wells for HC assessment'!$A$2:$J$860,9,FALSE)</f>
        <v>1206</v>
      </c>
      <c r="E61" s="17" t="str">
        <f t="shared" si="0"/>
        <v>Stream</v>
      </c>
      <c r="F61" s="17">
        <f t="shared" si="1"/>
        <v>1</v>
      </c>
      <c r="G61" s="87">
        <f t="shared" si="2"/>
        <v>1</v>
      </c>
      <c r="H61" s="88">
        <f t="shared" si="21"/>
        <v>6.3100694139704014</v>
      </c>
      <c r="I61" s="89" t="str">
        <f t="shared" si="4"/>
        <v>Unnamed</v>
      </c>
      <c r="J61" s="90" t="str">
        <f t="shared" si="5"/>
        <v>-</v>
      </c>
      <c r="K61" s="91" t="str">
        <f t="shared" si="6"/>
        <v/>
      </c>
      <c r="L61" s="95" t="str">
        <f t="shared" si="7"/>
        <v xml:space="preserve"> </v>
      </c>
      <c r="M61" s="92" t="str">
        <f t="shared" si="8"/>
        <v>-</v>
      </c>
      <c r="N61" s="93" t="str">
        <f t="shared" si="9"/>
        <v/>
      </c>
      <c r="O61" s="96" t="str">
        <f t="shared" si="10"/>
        <v xml:space="preserve"> </v>
      </c>
      <c r="P61" s="94" t="str">
        <f>IF(ISNUMBER(VLOOKUP(A61,'Wells not assessed'!$A$5:$D$37,1,FALSE)),VLOOKUP(A61,'Wells not assessed'!$A$5:$D$37,4,FALSE),"")</f>
        <v/>
      </c>
      <c r="R61" s="35" t="str">
        <f t="shared" si="11"/>
        <v>Yes</v>
      </c>
      <c r="S61" s="15" t="str">
        <f t="shared" si="12"/>
        <v>CV-727</v>
      </c>
      <c r="T61" s="18" t="str">
        <f>VLOOKUP(S61,'PoHC and SDF summary'!$AO$4:$AP$49974,2,FALSE)</f>
        <v>Unnamed</v>
      </c>
      <c r="U61" s="19">
        <f t="shared" si="13"/>
        <v>1945.7753334807801</v>
      </c>
      <c r="V61" s="56">
        <f>IF(C61="TRUE",(U61^2)*(VLOOKUP(D61,'Aquifer and SDF Parameters'!$A$6:$C$100,2,FALSE)/VLOOKUP(D61,'Aquifer and SDF Parameters'!$A$6:$C$100,3,FALSE)),"")</f>
        <v>6.3100694139704014</v>
      </c>
      <c r="W61" s="4"/>
      <c r="X61" s="29" t="str">
        <f t="shared" si="14"/>
        <v>No</v>
      </c>
      <c r="Y61" s="15" t="str">
        <f t="shared" si="15"/>
        <v/>
      </c>
      <c r="Z61" s="18" t="str">
        <f>IF(X61="Yes",VLOOKUP(Y61,'PoHC and SDF summary'!$AO$4:$AP$49974,2,FALSE)," ")</f>
        <v xml:space="preserve"> </v>
      </c>
      <c r="AA61" s="19" t="str">
        <f t="shared" si="16"/>
        <v xml:space="preserve"> </v>
      </c>
      <c r="AB61" s="58" t="str">
        <f>IF(X61="Yes",(AA61^2)*(VLOOKUP(D61,'Aquifer and SDF Parameters'!$A$6:$C$100,2,FALSE)/VLOOKUP(D61,'Aquifer and SDF Parameters'!$A$6:$C$100,3,FALSE)),"")</f>
        <v/>
      </c>
      <c r="AC61" s="20" t="str">
        <f>IF(X61="Yes",(1/(U61)^('Aquifer and SDF Parameters'!$B$2)/((1/U61^'Aquifer and SDF Parameters'!$B$2)+(1/AA61^'Aquifer and SDF Parameters'!$B$2))),"")</f>
        <v/>
      </c>
      <c r="AD61" s="21" t="str">
        <f>IF(X61="Yes",(1/(AA61)^('Aquifer and SDF Parameters'!$B$2)/((1/U61^'Aquifer and SDF Parameters'!$B$2)+(1/AA61^'Aquifer and SDF Parameters'!$B$2))),"")</f>
        <v/>
      </c>
      <c r="AE61" s="14"/>
      <c r="AF61" s="32" t="str">
        <f t="shared" si="17"/>
        <v>No</v>
      </c>
      <c r="AG61" s="15" t="str">
        <f t="shared" si="18"/>
        <v/>
      </c>
      <c r="AH61" s="18" t="str">
        <f t="shared" si="19"/>
        <v xml:space="preserve"> </v>
      </c>
      <c r="AI61" s="19" t="str">
        <f t="shared" si="20"/>
        <v xml:space="preserve"> </v>
      </c>
      <c r="AJ61" s="58" t="str">
        <f>IF(AF61="Yes",(AI61^2)*(VLOOKUP(D61,'Aquifer and SDF Parameters'!$A$6:$C$100,2,FALSE)/VLOOKUP(D61,'Aquifer and SDF Parameters'!$A$6:$C$100,3,FALSE)),"")</f>
        <v/>
      </c>
      <c r="AK61" s="20" t="str">
        <f>IF(AF61="Yes",(1/(U61)^('Aquifer and SDF Parameters'!$B$2)/((1/U61^'Aquifer and SDF Parameters'!$B$2)+(1/AI61^'Aquifer and SDF Parameters'!$B$2)+(1/AA61^'Aquifer and SDF Parameters'!$B$2))),"")</f>
        <v/>
      </c>
      <c r="AL61" s="20" t="str">
        <f>IF(AF61="Yes",(1/(AA61)^('Aquifer and SDF Parameters'!$B$2)/((1/U61^'Aquifer and SDF Parameters'!$B$2)+(1/AI61^'Aquifer and SDF Parameters'!$B$2)+(1/AA61^'Aquifer and SDF Parameters'!$B$2))),"")</f>
        <v/>
      </c>
      <c r="AM61" s="21" t="str">
        <f>IF(AF61="Yes",(1/(AI61)^('Aquifer and SDF Parameters'!$B$2)/((1/U61^'Aquifer and SDF Parameters'!$B$2)+(1/AI61^'Aquifer and SDF Parameters'!$B$2)+(1/AA61^'Aquifer and SDF Parameters'!$B$2))),"")</f>
        <v/>
      </c>
      <c r="AO61" s="30" t="s">
        <v>12771</v>
      </c>
      <c r="AP61" s="47" t="s">
        <v>8769</v>
      </c>
      <c r="AQ61" s="30">
        <v>9982</v>
      </c>
      <c r="AR61" s="22" t="s">
        <v>2938</v>
      </c>
      <c r="AS61" s="24">
        <v>394.75272694735997</v>
      </c>
      <c r="AT61" s="30">
        <v>17972</v>
      </c>
      <c r="AU61" s="22" t="s">
        <v>3825</v>
      </c>
      <c r="AV61" s="69">
        <v>1811.0569243790901</v>
      </c>
      <c r="AW61" s="33">
        <v>72406</v>
      </c>
      <c r="AX61" s="22" t="s">
        <v>7424</v>
      </c>
      <c r="AY61" s="27">
        <v>2848.2440065265801</v>
      </c>
    </row>
    <row r="62" spans="1:51" ht="15.6" customHeight="1" x14ac:dyDescent="0.3">
      <c r="A62" s="17">
        <v>32080</v>
      </c>
      <c r="B62" s="17" t="str">
        <f>VLOOKUP(A62,'List of Wells for HC assessment'!$A$2:$J$860,10,FALSE)</f>
        <v>Chilliwack River Valley</v>
      </c>
      <c r="C62" s="17" t="str">
        <f>IF(ISNUMBER(VLOOKUP(A62,'List of Wells for HC assessment'!$A$2:$J$860,1,FALSE)),"TRUE","FALSE")</f>
        <v>TRUE</v>
      </c>
      <c r="D62" s="17">
        <f>VLOOKUP(A62,'List of Wells for HC assessment'!$A$2:$J$860,9,FALSE)</f>
        <v>1206</v>
      </c>
      <c r="E62" s="17" t="str">
        <f t="shared" si="0"/>
        <v>Stream</v>
      </c>
      <c r="F62" s="17">
        <f t="shared" si="1"/>
        <v>1</v>
      </c>
      <c r="G62" s="87">
        <f t="shared" si="2"/>
        <v>1</v>
      </c>
      <c r="H62" s="88">
        <f t="shared" si="21"/>
        <v>6.0648776556520856</v>
      </c>
      <c r="I62" s="89" t="str">
        <f t="shared" si="4"/>
        <v>Unnamed</v>
      </c>
      <c r="J62" s="90" t="str">
        <f t="shared" si="5"/>
        <v>-</v>
      </c>
      <c r="K62" s="91" t="str">
        <f t="shared" si="6"/>
        <v/>
      </c>
      <c r="L62" s="95" t="str">
        <f t="shared" si="7"/>
        <v xml:space="preserve"> </v>
      </c>
      <c r="M62" s="92" t="str">
        <f t="shared" si="8"/>
        <v>-</v>
      </c>
      <c r="N62" s="93" t="str">
        <f t="shared" si="9"/>
        <v/>
      </c>
      <c r="O62" s="96" t="str">
        <f t="shared" si="10"/>
        <v xml:space="preserve"> </v>
      </c>
      <c r="P62" s="94" t="str">
        <f>IF(ISNUMBER(VLOOKUP(A62,'Wells not assessed'!$A$5:$D$37,1,FALSE)),VLOOKUP(A62,'Wells not assessed'!$A$5:$D$37,4,FALSE),"")</f>
        <v/>
      </c>
      <c r="R62" s="35" t="str">
        <f t="shared" si="11"/>
        <v>Yes</v>
      </c>
      <c r="S62" s="15" t="str">
        <f t="shared" si="12"/>
        <v>CV-727</v>
      </c>
      <c r="T62" s="18" t="str">
        <f>VLOOKUP(S62,'PoHC and SDF summary'!$AO$4:$AP$49974,2,FALSE)</f>
        <v>Unnamed</v>
      </c>
      <c r="U62" s="19">
        <f t="shared" si="13"/>
        <v>1907.597073124</v>
      </c>
      <c r="V62" s="56">
        <f>IF(C62="TRUE",(U62^2)*(VLOOKUP(D62,'Aquifer and SDF Parameters'!$A$6:$C$100,2,FALSE)/VLOOKUP(D62,'Aquifer and SDF Parameters'!$A$6:$C$100,3,FALSE)),"")</f>
        <v>6.0648776556520856</v>
      </c>
      <c r="W62" s="4"/>
      <c r="X62" s="29" t="str">
        <f t="shared" si="14"/>
        <v>No</v>
      </c>
      <c r="Y62" s="15" t="str">
        <f t="shared" si="15"/>
        <v/>
      </c>
      <c r="Z62" s="18" t="str">
        <f>IF(X62="Yes",VLOOKUP(Y62,'PoHC and SDF summary'!$AO$4:$AP$49974,2,FALSE)," ")</f>
        <v xml:space="preserve"> </v>
      </c>
      <c r="AA62" s="19" t="str">
        <f t="shared" si="16"/>
        <v xml:space="preserve"> </v>
      </c>
      <c r="AB62" s="58" t="str">
        <f>IF(X62="Yes",(AA62^2)*(VLOOKUP(D62,'Aquifer and SDF Parameters'!$A$6:$C$100,2,FALSE)/VLOOKUP(D62,'Aquifer and SDF Parameters'!$A$6:$C$100,3,FALSE)),"")</f>
        <v/>
      </c>
      <c r="AC62" s="20" t="str">
        <f>IF(X62="Yes",(1/(U62)^('Aquifer and SDF Parameters'!$B$2)/((1/U62^'Aquifer and SDF Parameters'!$B$2)+(1/AA62^'Aquifer and SDF Parameters'!$B$2))),"")</f>
        <v/>
      </c>
      <c r="AD62" s="21" t="str">
        <f>IF(X62="Yes",(1/(AA62)^('Aquifer and SDF Parameters'!$B$2)/((1/U62^'Aquifer and SDF Parameters'!$B$2)+(1/AA62^'Aquifer and SDF Parameters'!$B$2))),"")</f>
        <v/>
      </c>
      <c r="AE62" s="14"/>
      <c r="AF62" s="32" t="str">
        <f t="shared" si="17"/>
        <v>No</v>
      </c>
      <c r="AG62" s="15" t="str">
        <f t="shared" si="18"/>
        <v/>
      </c>
      <c r="AH62" s="18" t="str">
        <f t="shared" si="19"/>
        <v xml:space="preserve"> </v>
      </c>
      <c r="AI62" s="19" t="str">
        <f t="shared" si="20"/>
        <v xml:space="preserve"> </v>
      </c>
      <c r="AJ62" s="58" t="str">
        <f>IF(AF62="Yes",(AI62^2)*(VLOOKUP(D62,'Aquifer and SDF Parameters'!$A$6:$C$100,2,FALSE)/VLOOKUP(D62,'Aquifer and SDF Parameters'!$A$6:$C$100,3,FALSE)),"")</f>
        <v/>
      </c>
      <c r="AK62" s="20" t="str">
        <f>IF(AF62="Yes",(1/(U62)^('Aquifer and SDF Parameters'!$B$2)/((1/U62^'Aquifer and SDF Parameters'!$B$2)+(1/AI62^'Aquifer and SDF Parameters'!$B$2)+(1/AA62^'Aquifer and SDF Parameters'!$B$2))),"")</f>
        <v/>
      </c>
      <c r="AL62" s="20" t="str">
        <f>IF(AF62="Yes",(1/(AA62)^('Aquifer and SDF Parameters'!$B$2)/((1/U62^'Aquifer and SDF Parameters'!$B$2)+(1/AI62^'Aquifer and SDF Parameters'!$B$2)+(1/AA62^'Aquifer and SDF Parameters'!$B$2))),"")</f>
        <v/>
      </c>
      <c r="AM62" s="21" t="str">
        <f>IF(AF62="Yes",(1/(AI62)^('Aquifer and SDF Parameters'!$B$2)/((1/U62^'Aquifer and SDF Parameters'!$B$2)+(1/AI62^'Aquifer and SDF Parameters'!$B$2)+(1/AA62^'Aquifer and SDF Parameters'!$B$2))),"")</f>
        <v/>
      </c>
      <c r="AO62" s="30" t="s">
        <v>12770</v>
      </c>
      <c r="AP62" s="47" t="s">
        <v>8769</v>
      </c>
      <c r="AQ62" s="30">
        <v>9983</v>
      </c>
      <c r="AR62" s="22" t="s">
        <v>2938</v>
      </c>
      <c r="AS62" s="24">
        <v>325.98815341224298</v>
      </c>
      <c r="AT62" s="30">
        <v>17973</v>
      </c>
      <c r="AU62" s="22" t="s">
        <v>3825</v>
      </c>
      <c r="AV62" s="69">
        <v>1757.90979179132</v>
      </c>
      <c r="AW62" s="33">
        <v>75300</v>
      </c>
      <c r="AX62" s="22" t="s">
        <v>5537</v>
      </c>
      <c r="AY62" s="27">
        <v>1744.8814829355399</v>
      </c>
    </row>
    <row r="63" spans="1:51" ht="15.6" customHeight="1" x14ac:dyDescent="0.3">
      <c r="A63" s="17">
        <v>32084</v>
      </c>
      <c r="B63" s="17" t="str">
        <f>VLOOKUP(A63,'List of Wells for HC assessment'!$A$2:$J$860,10,FALSE)</f>
        <v>Chilliwack River Valley</v>
      </c>
      <c r="C63" s="17" t="str">
        <f>IF(ISNUMBER(VLOOKUP(A63,'List of Wells for HC assessment'!$A$2:$J$860,1,FALSE)),"TRUE","FALSE")</f>
        <v>TRUE</v>
      </c>
      <c r="D63" s="17">
        <f>VLOOKUP(A63,'List of Wells for HC assessment'!$A$2:$J$860,9,FALSE)</f>
        <v>1206</v>
      </c>
      <c r="E63" s="17" t="str">
        <f t="shared" si="0"/>
        <v>Stream</v>
      </c>
      <c r="F63" s="17">
        <f t="shared" si="1"/>
        <v>1</v>
      </c>
      <c r="G63" s="87">
        <f t="shared" si="2"/>
        <v>1</v>
      </c>
      <c r="H63" s="88">
        <f t="shared" si="21"/>
        <v>6.3051972722893437</v>
      </c>
      <c r="I63" s="89" t="str">
        <f t="shared" si="4"/>
        <v>Unnamed</v>
      </c>
      <c r="J63" s="90" t="str">
        <f t="shared" si="5"/>
        <v>-</v>
      </c>
      <c r="K63" s="91" t="str">
        <f t="shared" si="6"/>
        <v/>
      </c>
      <c r="L63" s="95" t="str">
        <f t="shared" si="7"/>
        <v xml:space="preserve"> </v>
      </c>
      <c r="M63" s="92" t="str">
        <f t="shared" si="8"/>
        <v>-</v>
      </c>
      <c r="N63" s="93" t="str">
        <f t="shared" si="9"/>
        <v/>
      </c>
      <c r="O63" s="96" t="str">
        <f t="shared" si="10"/>
        <v xml:space="preserve"> </v>
      </c>
      <c r="P63" s="94" t="str">
        <f>IF(ISNUMBER(VLOOKUP(A63,'Wells not assessed'!$A$5:$D$37,1,FALSE)),VLOOKUP(A63,'Wells not assessed'!$A$5:$D$37,4,FALSE),"")</f>
        <v/>
      </c>
      <c r="R63" s="35" t="str">
        <f t="shared" si="11"/>
        <v>Yes</v>
      </c>
      <c r="S63" s="15" t="str">
        <f t="shared" si="12"/>
        <v>CV-727</v>
      </c>
      <c r="T63" s="18" t="str">
        <f>VLOOKUP(S63,'PoHC and SDF summary'!$AO$4:$AP$49974,2,FALSE)</f>
        <v>Unnamed</v>
      </c>
      <c r="U63" s="19">
        <f t="shared" si="13"/>
        <v>1945.0240007191701</v>
      </c>
      <c r="V63" s="56">
        <f>IF(C63="TRUE",(U63^2)*(VLOOKUP(D63,'Aquifer and SDF Parameters'!$A$6:$C$100,2,FALSE)/VLOOKUP(D63,'Aquifer and SDF Parameters'!$A$6:$C$100,3,FALSE)),"")</f>
        <v>6.3051972722893437</v>
      </c>
      <c r="W63" s="4"/>
      <c r="X63" s="29" t="str">
        <f t="shared" si="14"/>
        <v>No</v>
      </c>
      <c r="Y63" s="15" t="str">
        <f t="shared" si="15"/>
        <v/>
      </c>
      <c r="Z63" s="18" t="str">
        <f>IF(X63="Yes",VLOOKUP(Y63,'PoHC and SDF summary'!$AO$4:$AP$49974,2,FALSE)," ")</f>
        <v xml:space="preserve"> </v>
      </c>
      <c r="AA63" s="19" t="str">
        <f t="shared" si="16"/>
        <v xml:space="preserve"> </v>
      </c>
      <c r="AB63" s="58" t="str">
        <f>IF(X63="Yes",(AA63^2)*(VLOOKUP(D63,'Aquifer and SDF Parameters'!$A$6:$C$100,2,FALSE)/VLOOKUP(D63,'Aquifer and SDF Parameters'!$A$6:$C$100,3,FALSE)),"")</f>
        <v/>
      </c>
      <c r="AC63" s="20" t="str">
        <f>IF(X63="Yes",(1/(U63)^('Aquifer and SDF Parameters'!$B$2)/((1/U63^'Aquifer and SDF Parameters'!$B$2)+(1/AA63^'Aquifer and SDF Parameters'!$B$2))),"")</f>
        <v/>
      </c>
      <c r="AD63" s="21" t="str">
        <f>IF(X63="Yes",(1/(AA63)^('Aquifer and SDF Parameters'!$B$2)/((1/U63^'Aquifer and SDF Parameters'!$B$2)+(1/AA63^'Aquifer and SDF Parameters'!$B$2))),"")</f>
        <v/>
      </c>
      <c r="AE63" s="14"/>
      <c r="AF63" s="32" t="str">
        <f t="shared" si="17"/>
        <v>No</v>
      </c>
      <c r="AG63" s="15" t="str">
        <f t="shared" si="18"/>
        <v/>
      </c>
      <c r="AH63" s="18" t="str">
        <f t="shared" si="19"/>
        <v xml:space="preserve"> </v>
      </c>
      <c r="AI63" s="19" t="str">
        <f t="shared" si="20"/>
        <v xml:space="preserve"> </v>
      </c>
      <c r="AJ63" s="58" t="str">
        <f>IF(AF63="Yes",(AI63^2)*(VLOOKUP(D63,'Aquifer and SDF Parameters'!$A$6:$C$100,2,FALSE)/VLOOKUP(D63,'Aquifer and SDF Parameters'!$A$6:$C$100,3,FALSE)),"")</f>
        <v/>
      </c>
      <c r="AK63" s="20" t="str">
        <f>IF(AF63="Yes",(1/(U63)^('Aquifer and SDF Parameters'!$B$2)/((1/U63^'Aquifer and SDF Parameters'!$B$2)+(1/AI63^'Aquifer and SDF Parameters'!$B$2)+(1/AA63^'Aquifer and SDF Parameters'!$B$2))),"")</f>
        <v/>
      </c>
      <c r="AL63" s="20" t="str">
        <f>IF(AF63="Yes",(1/(AA63)^('Aquifer and SDF Parameters'!$B$2)/((1/U63^'Aquifer and SDF Parameters'!$B$2)+(1/AI63^'Aquifer and SDF Parameters'!$B$2)+(1/AA63^'Aquifer and SDF Parameters'!$B$2))),"")</f>
        <v/>
      </c>
      <c r="AM63" s="21" t="str">
        <f>IF(AF63="Yes",(1/(AI63)^('Aquifer and SDF Parameters'!$B$2)/((1/U63^'Aquifer and SDF Parameters'!$B$2)+(1/AI63^'Aquifer and SDF Parameters'!$B$2)+(1/AA63^'Aquifer and SDF Parameters'!$B$2))),"")</f>
        <v/>
      </c>
      <c r="AO63" s="30" t="s">
        <v>12769</v>
      </c>
      <c r="AP63" s="47" t="s">
        <v>8769</v>
      </c>
      <c r="AQ63" s="30">
        <v>9984</v>
      </c>
      <c r="AR63" s="22" t="s">
        <v>3308</v>
      </c>
      <c r="AS63" s="24">
        <v>274.23666845251898</v>
      </c>
      <c r="AT63" s="30">
        <v>18149</v>
      </c>
      <c r="AU63" s="22" t="s">
        <v>35</v>
      </c>
      <c r="AV63" s="69">
        <v>462.74727230881399</v>
      </c>
      <c r="AW63" s="33">
        <v>75633</v>
      </c>
      <c r="AX63" s="22" t="s">
        <v>7379</v>
      </c>
      <c r="AY63" s="27">
        <v>1979.2005769795701</v>
      </c>
    </row>
    <row r="64" spans="1:51" ht="15.6" customHeight="1" x14ac:dyDescent="0.3">
      <c r="A64" s="17">
        <v>32291</v>
      </c>
      <c r="B64" s="17" t="str">
        <f>VLOOKUP(A64,'List of Wells for HC assessment'!$A$2:$J$860,10,FALSE)</f>
        <v>Chilliwack River Valley</v>
      </c>
      <c r="C64" s="17" t="str">
        <f>IF(ISNUMBER(VLOOKUP(A64,'List of Wells for HC assessment'!$A$2:$J$860,1,FALSE)),"TRUE","FALSE")</f>
        <v>TRUE</v>
      </c>
      <c r="D64" s="17">
        <f>VLOOKUP(A64,'List of Wells for HC assessment'!$A$2:$J$860,9,FALSE)</f>
        <v>1206</v>
      </c>
      <c r="E64" s="17" t="str">
        <f t="shared" si="0"/>
        <v>Stream</v>
      </c>
      <c r="F64" s="17">
        <f t="shared" si="1"/>
        <v>1</v>
      </c>
      <c r="G64" s="87">
        <f t="shared" si="2"/>
        <v>1</v>
      </c>
      <c r="H64" s="88">
        <f t="shared" si="21"/>
        <v>7.5042578394072832</v>
      </c>
      <c r="I64" s="89" t="str">
        <f t="shared" si="4"/>
        <v>Unnamed</v>
      </c>
      <c r="J64" s="90" t="str">
        <f t="shared" si="5"/>
        <v>-</v>
      </c>
      <c r="K64" s="91" t="str">
        <f t="shared" si="6"/>
        <v/>
      </c>
      <c r="L64" s="95" t="str">
        <f t="shared" si="7"/>
        <v xml:space="preserve"> </v>
      </c>
      <c r="M64" s="92" t="str">
        <f t="shared" si="8"/>
        <v>-</v>
      </c>
      <c r="N64" s="93" t="str">
        <f t="shared" si="9"/>
        <v/>
      </c>
      <c r="O64" s="96" t="str">
        <f t="shared" si="10"/>
        <v xml:space="preserve"> </v>
      </c>
      <c r="P64" s="94" t="str">
        <f>IF(ISNUMBER(VLOOKUP(A64,'Wells not assessed'!$A$5:$D$37,1,FALSE)),VLOOKUP(A64,'Wells not assessed'!$A$5:$D$37,4,FALSE),"")</f>
        <v/>
      </c>
      <c r="R64" s="35" t="str">
        <f t="shared" si="11"/>
        <v>Yes</v>
      </c>
      <c r="S64" s="15" t="str">
        <f t="shared" si="12"/>
        <v>CV-727</v>
      </c>
      <c r="T64" s="18" t="str">
        <f>VLOOKUP(S64,'PoHC and SDF summary'!$AO$4:$AP$49974,2,FALSE)</f>
        <v>Unnamed</v>
      </c>
      <c r="U64" s="19">
        <f t="shared" si="13"/>
        <v>2121.92240754566</v>
      </c>
      <c r="V64" s="56">
        <f>IF(C64="TRUE",(U64^2)*(VLOOKUP(D64,'Aquifer and SDF Parameters'!$A$6:$C$100,2,FALSE)/VLOOKUP(D64,'Aquifer and SDF Parameters'!$A$6:$C$100,3,FALSE)),"")</f>
        <v>7.5042578394072832</v>
      </c>
      <c r="W64" s="4"/>
      <c r="X64" s="29" t="str">
        <f t="shared" si="14"/>
        <v>No</v>
      </c>
      <c r="Y64" s="15" t="str">
        <f t="shared" si="15"/>
        <v/>
      </c>
      <c r="Z64" s="18" t="str">
        <f>IF(X64="Yes",VLOOKUP(Y64,'PoHC and SDF summary'!$AO$4:$AP$49974,2,FALSE)," ")</f>
        <v xml:space="preserve"> </v>
      </c>
      <c r="AA64" s="19" t="str">
        <f t="shared" si="16"/>
        <v xml:space="preserve"> </v>
      </c>
      <c r="AB64" s="58" t="str">
        <f>IF(X64="Yes",(AA64^2)*(VLOOKUP(D64,'Aquifer and SDF Parameters'!$A$6:$C$100,2,FALSE)/VLOOKUP(D64,'Aquifer and SDF Parameters'!$A$6:$C$100,3,FALSE)),"")</f>
        <v/>
      </c>
      <c r="AC64" s="20" t="str">
        <f>IF(X64="Yes",(1/(U64)^('Aquifer and SDF Parameters'!$B$2)/((1/U64^'Aquifer and SDF Parameters'!$B$2)+(1/AA64^'Aquifer and SDF Parameters'!$B$2))),"")</f>
        <v/>
      </c>
      <c r="AD64" s="21" t="str">
        <f>IF(X64="Yes",(1/(AA64)^('Aquifer and SDF Parameters'!$B$2)/((1/U64^'Aquifer and SDF Parameters'!$B$2)+(1/AA64^'Aquifer and SDF Parameters'!$B$2))),"")</f>
        <v/>
      </c>
      <c r="AE64" s="14"/>
      <c r="AF64" s="32" t="str">
        <f t="shared" si="17"/>
        <v>No</v>
      </c>
      <c r="AG64" s="15" t="str">
        <f t="shared" si="18"/>
        <v/>
      </c>
      <c r="AH64" s="18" t="str">
        <f t="shared" si="19"/>
        <v xml:space="preserve"> </v>
      </c>
      <c r="AI64" s="19" t="str">
        <f t="shared" si="20"/>
        <v xml:space="preserve"> </v>
      </c>
      <c r="AJ64" s="58" t="str">
        <f>IF(AF64="Yes",(AI64^2)*(VLOOKUP(D64,'Aquifer and SDF Parameters'!$A$6:$C$100,2,FALSE)/VLOOKUP(D64,'Aquifer and SDF Parameters'!$A$6:$C$100,3,FALSE)),"")</f>
        <v/>
      </c>
      <c r="AK64" s="20" t="str">
        <f>IF(AF64="Yes",(1/(U64)^('Aquifer and SDF Parameters'!$B$2)/((1/U64^'Aquifer and SDF Parameters'!$B$2)+(1/AI64^'Aquifer and SDF Parameters'!$B$2)+(1/AA64^'Aquifer and SDF Parameters'!$B$2))),"")</f>
        <v/>
      </c>
      <c r="AL64" s="20" t="str">
        <f>IF(AF64="Yes",(1/(AA64)^('Aquifer and SDF Parameters'!$B$2)/((1/U64^'Aquifer and SDF Parameters'!$B$2)+(1/AI64^'Aquifer and SDF Parameters'!$B$2)+(1/AA64^'Aquifer and SDF Parameters'!$B$2))),"")</f>
        <v/>
      </c>
      <c r="AM64" s="21" t="str">
        <f>IF(AF64="Yes",(1/(AI64)^('Aquifer and SDF Parameters'!$B$2)/((1/U64^'Aquifer and SDF Parameters'!$B$2)+(1/AI64^'Aquifer and SDF Parameters'!$B$2)+(1/AA64^'Aquifer and SDF Parameters'!$B$2))),"")</f>
        <v/>
      </c>
      <c r="AO64" s="30" t="s">
        <v>12766</v>
      </c>
      <c r="AP64" s="47" t="s">
        <v>8769</v>
      </c>
      <c r="AQ64" s="30">
        <v>9985</v>
      </c>
      <c r="AR64" s="22" t="s">
        <v>4851</v>
      </c>
      <c r="AS64" s="24">
        <v>641.79212356096798</v>
      </c>
      <c r="AT64" s="30">
        <v>18598</v>
      </c>
      <c r="AU64" s="22" t="s">
        <v>3825</v>
      </c>
      <c r="AV64" s="69">
        <v>1800.4661021606501</v>
      </c>
      <c r="AW64" s="33">
        <v>76114</v>
      </c>
      <c r="AX64" s="22" t="s">
        <v>3324</v>
      </c>
      <c r="AY64" s="27">
        <v>973.11738245655897</v>
      </c>
    </row>
    <row r="65" spans="1:51" ht="15.6" customHeight="1" x14ac:dyDescent="0.3">
      <c r="A65" s="17">
        <v>32297</v>
      </c>
      <c r="B65" s="17" t="str">
        <f>VLOOKUP(A65,'List of Wells for HC assessment'!$A$2:$J$860,10,FALSE)</f>
        <v>Chilliwack River Valley</v>
      </c>
      <c r="C65" s="17" t="str">
        <f>IF(ISNUMBER(VLOOKUP(A65,'List of Wells for HC assessment'!$A$2:$J$860,1,FALSE)),"TRUE","FALSE")</f>
        <v>TRUE</v>
      </c>
      <c r="D65" s="17">
        <f>VLOOKUP(A65,'List of Wells for HC assessment'!$A$2:$J$860,9,FALSE)</f>
        <v>1206</v>
      </c>
      <c r="E65" s="17" t="str">
        <f t="shared" si="0"/>
        <v>Stream</v>
      </c>
      <c r="F65" s="17">
        <f t="shared" si="1"/>
        <v>1</v>
      </c>
      <c r="G65" s="87">
        <f t="shared" si="2"/>
        <v>1</v>
      </c>
      <c r="H65" s="88">
        <f t="shared" si="21"/>
        <v>7.2701403241165634</v>
      </c>
      <c r="I65" s="89" t="str">
        <f t="shared" si="4"/>
        <v>Unnamed</v>
      </c>
      <c r="J65" s="90" t="str">
        <f t="shared" si="5"/>
        <v>-</v>
      </c>
      <c r="K65" s="91" t="str">
        <f t="shared" si="6"/>
        <v/>
      </c>
      <c r="L65" s="95" t="str">
        <f t="shared" si="7"/>
        <v xml:space="preserve"> </v>
      </c>
      <c r="M65" s="92" t="str">
        <f t="shared" si="8"/>
        <v>-</v>
      </c>
      <c r="N65" s="93" t="str">
        <f t="shared" si="9"/>
        <v/>
      </c>
      <c r="O65" s="96" t="str">
        <f t="shared" si="10"/>
        <v xml:space="preserve"> </v>
      </c>
      <c r="P65" s="94" t="str">
        <f>IF(ISNUMBER(VLOOKUP(A65,'Wells not assessed'!$A$5:$D$37,1,FALSE)),VLOOKUP(A65,'Wells not assessed'!$A$5:$D$37,4,FALSE),"")</f>
        <v/>
      </c>
      <c r="R65" s="35" t="str">
        <f t="shared" si="11"/>
        <v>Yes</v>
      </c>
      <c r="S65" s="15" t="str">
        <f t="shared" si="12"/>
        <v>CV-929</v>
      </c>
      <c r="T65" s="18" t="str">
        <f>VLOOKUP(S65,'PoHC and SDF summary'!$AO$4:$AP$49974,2,FALSE)</f>
        <v>Unnamed</v>
      </c>
      <c r="U65" s="19">
        <f t="shared" si="13"/>
        <v>2088.5603162154398</v>
      </c>
      <c r="V65" s="56">
        <f>IF(C65="TRUE",(U65^2)*(VLOOKUP(D65,'Aquifer and SDF Parameters'!$A$6:$C$100,2,FALSE)/VLOOKUP(D65,'Aquifer and SDF Parameters'!$A$6:$C$100,3,FALSE)),"")</f>
        <v>7.2701403241165634</v>
      </c>
      <c r="W65" s="4"/>
      <c r="X65" s="29" t="str">
        <f t="shared" si="14"/>
        <v>No</v>
      </c>
      <c r="Y65" s="15" t="str">
        <f t="shared" si="15"/>
        <v/>
      </c>
      <c r="Z65" s="18" t="str">
        <f>IF(X65="Yes",VLOOKUP(Y65,'PoHC and SDF summary'!$AO$4:$AP$49974,2,FALSE)," ")</f>
        <v xml:space="preserve"> </v>
      </c>
      <c r="AA65" s="19" t="str">
        <f t="shared" si="16"/>
        <v xml:space="preserve"> </v>
      </c>
      <c r="AB65" s="58" t="str">
        <f>IF(X65="Yes",(AA65^2)*(VLOOKUP(D65,'Aquifer and SDF Parameters'!$A$6:$C$100,2,FALSE)/VLOOKUP(D65,'Aquifer and SDF Parameters'!$A$6:$C$100,3,FALSE)),"")</f>
        <v/>
      </c>
      <c r="AC65" s="20" t="str">
        <f>IF(X65="Yes",(1/(U65)^('Aquifer and SDF Parameters'!$B$2)/((1/U65^'Aquifer and SDF Parameters'!$B$2)+(1/AA65^'Aquifer and SDF Parameters'!$B$2))),"")</f>
        <v/>
      </c>
      <c r="AD65" s="21" t="str">
        <f>IF(X65="Yes",(1/(AA65)^('Aquifer and SDF Parameters'!$B$2)/((1/U65^'Aquifer and SDF Parameters'!$B$2)+(1/AA65^'Aquifer and SDF Parameters'!$B$2))),"")</f>
        <v/>
      </c>
      <c r="AE65" s="14"/>
      <c r="AF65" s="32" t="str">
        <f t="shared" si="17"/>
        <v>No</v>
      </c>
      <c r="AG65" s="15" t="str">
        <f t="shared" si="18"/>
        <v/>
      </c>
      <c r="AH65" s="18" t="str">
        <f t="shared" si="19"/>
        <v xml:space="preserve"> </v>
      </c>
      <c r="AI65" s="19" t="str">
        <f t="shared" si="20"/>
        <v xml:space="preserve"> </v>
      </c>
      <c r="AJ65" s="58" t="str">
        <f>IF(AF65="Yes",(AI65^2)*(VLOOKUP(D65,'Aquifer and SDF Parameters'!$A$6:$C$100,2,FALSE)/VLOOKUP(D65,'Aquifer and SDF Parameters'!$A$6:$C$100,3,FALSE)),"")</f>
        <v/>
      </c>
      <c r="AK65" s="20" t="str">
        <f>IF(AF65="Yes",(1/(U65)^('Aquifer and SDF Parameters'!$B$2)/((1/U65^'Aquifer and SDF Parameters'!$B$2)+(1/AI65^'Aquifer and SDF Parameters'!$B$2)+(1/AA65^'Aquifer and SDF Parameters'!$B$2))),"")</f>
        <v/>
      </c>
      <c r="AL65" s="20" t="str">
        <f>IF(AF65="Yes",(1/(AA65)^('Aquifer and SDF Parameters'!$B$2)/((1/U65^'Aquifer and SDF Parameters'!$B$2)+(1/AI65^'Aquifer and SDF Parameters'!$B$2)+(1/AA65^'Aquifer and SDF Parameters'!$B$2))),"")</f>
        <v/>
      </c>
      <c r="AM65" s="21" t="str">
        <f>IF(AF65="Yes",(1/(AI65)^('Aquifer and SDF Parameters'!$B$2)/((1/U65^'Aquifer and SDF Parameters'!$B$2)+(1/AI65^'Aquifer and SDF Parameters'!$B$2)+(1/AA65^'Aquifer and SDF Parameters'!$B$2))),"")</f>
        <v/>
      </c>
      <c r="AO65" s="30" t="s">
        <v>12765</v>
      </c>
      <c r="AP65" s="47" t="s">
        <v>8769</v>
      </c>
      <c r="AQ65" s="30">
        <v>9986</v>
      </c>
      <c r="AR65" s="22" t="s">
        <v>4848</v>
      </c>
      <c r="AS65" s="24">
        <v>459.378763497237</v>
      </c>
      <c r="AT65" s="30">
        <v>18744</v>
      </c>
      <c r="AU65" s="22" t="s">
        <v>3825</v>
      </c>
      <c r="AV65" s="69">
        <v>1691.13635416273</v>
      </c>
      <c r="AW65" s="33">
        <v>76114</v>
      </c>
      <c r="AX65" s="22" t="s">
        <v>5259</v>
      </c>
      <c r="AY65" s="27">
        <v>1320.6084520601901</v>
      </c>
    </row>
    <row r="66" spans="1:51" ht="15.6" customHeight="1" x14ac:dyDescent="0.3">
      <c r="A66" s="17">
        <v>32298</v>
      </c>
      <c r="B66" s="17" t="str">
        <f>VLOOKUP(A66,'List of Wells for HC assessment'!$A$2:$J$860,10,FALSE)</f>
        <v>Chilliwack River Valley</v>
      </c>
      <c r="C66" s="17" t="str">
        <f>IF(ISNUMBER(VLOOKUP(A66,'List of Wells for HC assessment'!$A$2:$J$860,1,FALSE)),"TRUE","FALSE")</f>
        <v>TRUE</v>
      </c>
      <c r="D66" s="17">
        <f>VLOOKUP(A66,'List of Wells for HC assessment'!$A$2:$J$860,9,FALSE)</f>
        <v>1206</v>
      </c>
      <c r="E66" s="17" t="str">
        <f t="shared" si="0"/>
        <v>Stream</v>
      </c>
      <c r="F66" s="17">
        <f t="shared" si="1"/>
        <v>1</v>
      </c>
      <c r="G66" s="87">
        <f t="shared" si="2"/>
        <v>1</v>
      </c>
      <c r="H66" s="88">
        <f t="shared" si="21"/>
        <v>6.4644875294092898</v>
      </c>
      <c r="I66" s="89" t="str">
        <f t="shared" si="4"/>
        <v>Unnamed</v>
      </c>
      <c r="J66" s="90" t="str">
        <f t="shared" si="5"/>
        <v>-</v>
      </c>
      <c r="K66" s="91" t="str">
        <f t="shared" si="6"/>
        <v/>
      </c>
      <c r="L66" s="95" t="str">
        <f t="shared" si="7"/>
        <v xml:space="preserve"> </v>
      </c>
      <c r="M66" s="92" t="str">
        <f t="shared" si="8"/>
        <v>-</v>
      </c>
      <c r="N66" s="93" t="str">
        <f t="shared" si="9"/>
        <v/>
      </c>
      <c r="O66" s="96" t="str">
        <f t="shared" si="10"/>
        <v xml:space="preserve"> </v>
      </c>
      <c r="P66" s="94" t="str">
        <f>IF(ISNUMBER(VLOOKUP(A66,'Wells not assessed'!$A$5:$D$37,1,FALSE)),VLOOKUP(A66,'Wells not assessed'!$A$5:$D$37,4,FALSE),"")</f>
        <v/>
      </c>
      <c r="R66" s="35" t="str">
        <f t="shared" si="11"/>
        <v>Yes</v>
      </c>
      <c r="S66" s="15" t="str">
        <f t="shared" si="12"/>
        <v>CV-929</v>
      </c>
      <c r="T66" s="18" t="str">
        <f>VLOOKUP(S66,'PoHC and SDF summary'!$AO$4:$AP$49974,2,FALSE)</f>
        <v>Unnamed</v>
      </c>
      <c r="U66" s="19">
        <f t="shared" si="13"/>
        <v>1969.43964559607</v>
      </c>
      <c r="V66" s="56">
        <f>IF(C66="TRUE",(U66^2)*(VLOOKUP(D66,'Aquifer and SDF Parameters'!$A$6:$C$100,2,FALSE)/VLOOKUP(D66,'Aquifer and SDF Parameters'!$A$6:$C$100,3,FALSE)),"")</f>
        <v>6.4644875294092898</v>
      </c>
      <c r="W66" s="4"/>
      <c r="X66" s="29" t="str">
        <f t="shared" si="14"/>
        <v>No</v>
      </c>
      <c r="Y66" s="15" t="str">
        <f t="shared" si="15"/>
        <v/>
      </c>
      <c r="Z66" s="18" t="str">
        <f>IF(X66="Yes",VLOOKUP(Y66,'PoHC and SDF summary'!$AO$4:$AP$49974,2,FALSE)," ")</f>
        <v xml:space="preserve"> </v>
      </c>
      <c r="AA66" s="19" t="str">
        <f t="shared" si="16"/>
        <v xml:space="preserve"> </v>
      </c>
      <c r="AB66" s="58" t="str">
        <f>IF(X66="Yes",(AA66^2)*(VLOOKUP(D66,'Aquifer and SDF Parameters'!$A$6:$C$100,2,FALSE)/VLOOKUP(D66,'Aquifer and SDF Parameters'!$A$6:$C$100,3,FALSE)),"")</f>
        <v/>
      </c>
      <c r="AC66" s="20" t="str">
        <f>IF(X66="Yes",(1/(U66)^('Aquifer and SDF Parameters'!$B$2)/((1/U66^'Aquifer and SDF Parameters'!$B$2)+(1/AA66^'Aquifer and SDF Parameters'!$B$2))),"")</f>
        <v/>
      </c>
      <c r="AD66" s="21" t="str">
        <f>IF(X66="Yes",(1/(AA66)^('Aquifer and SDF Parameters'!$B$2)/((1/U66^'Aquifer and SDF Parameters'!$B$2)+(1/AA66^'Aquifer and SDF Parameters'!$B$2))),"")</f>
        <v/>
      </c>
      <c r="AE66" s="14"/>
      <c r="AF66" s="32" t="str">
        <f t="shared" si="17"/>
        <v>No</v>
      </c>
      <c r="AG66" s="15" t="str">
        <f t="shared" si="18"/>
        <v/>
      </c>
      <c r="AH66" s="18" t="str">
        <f t="shared" si="19"/>
        <v xml:space="preserve"> </v>
      </c>
      <c r="AI66" s="19" t="str">
        <f t="shared" si="20"/>
        <v xml:space="preserve"> </v>
      </c>
      <c r="AJ66" s="58" t="str">
        <f>IF(AF66="Yes",(AI66^2)*(VLOOKUP(D66,'Aquifer and SDF Parameters'!$A$6:$C$100,2,FALSE)/VLOOKUP(D66,'Aquifer and SDF Parameters'!$A$6:$C$100,3,FALSE)),"")</f>
        <v/>
      </c>
      <c r="AK66" s="20" t="str">
        <f>IF(AF66="Yes",(1/(U66)^('Aquifer and SDF Parameters'!$B$2)/((1/U66^'Aquifer and SDF Parameters'!$B$2)+(1/AI66^'Aquifer and SDF Parameters'!$B$2)+(1/AA66^'Aquifer and SDF Parameters'!$B$2))),"")</f>
        <v/>
      </c>
      <c r="AL66" s="20" t="str">
        <f>IF(AF66="Yes",(1/(AA66)^('Aquifer and SDF Parameters'!$B$2)/((1/U66^'Aquifer and SDF Parameters'!$B$2)+(1/AI66^'Aquifer and SDF Parameters'!$B$2)+(1/AA66^'Aquifer and SDF Parameters'!$B$2))),"")</f>
        <v/>
      </c>
      <c r="AM66" s="21" t="str">
        <f>IF(AF66="Yes",(1/(AI66)^('Aquifer and SDF Parameters'!$B$2)/((1/U66^'Aquifer and SDF Parameters'!$B$2)+(1/AI66^'Aquifer and SDF Parameters'!$B$2)+(1/AA66^'Aquifer and SDF Parameters'!$B$2))),"")</f>
        <v/>
      </c>
      <c r="AO66" s="30" t="s">
        <v>12764</v>
      </c>
      <c r="AP66" s="47" t="s">
        <v>8769</v>
      </c>
      <c r="AQ66" s="30">
        <v>10000</v>
      </c>
      <c r="AR66" s="22" t="s">
        <v>4657</v>
      </c>
      <c r="AS66" s="24">
        <v>91.178105532207795</v>
      </c>
      <c r="AT66" s="30">
        <v>18964</v>
      </c>
      <c r="AU66" s="22" t="s">
        <v>8198</v>
      </c>
      <c r="AV66" s="69">
        <v>2556.6540939257002</v>
      </c>
      <c r="AW66" s="33">
        <v>76195</v>
      </c>
      <c r="AX66" s="22" t="s">
        <v>3324</v>
      </c>
      <c r="AY66" s="27">
        <v>1194.57568037735</v>
      </c>
    </row>
    <row r="67" spans="1:51" ht="15.6" customHeight="1" x14ac:dyDescent="0.3">
      <c r="A67" s="17">
        <v>32308</v>
      </c>
      <c r="B67" s="17" t="str">
        <f>VLOOKUP(A67,'List of Wells for HC assessment'!$A$2:$J$860,10,FALSE)</f>
        <v>Chilliwack River Valley</v>
      </c>
      <c r="C67" s="17" t="str">
        <f>IF(ISNUMBER(VLOOKUP(A67,'List of Wells for HC assessment'!$A$2:$J$860,1,FALSE)),"TRUE","FALSE")</f>
        <v>TRUE</v>
      </c>
      <c r="D67" s="17">
        <f>VLOOKUP(A67,'List of Wells for HC assessment'!$A$2:$J$860,9,FALSE)</f>
        <v>1206</v>
      </c>
      <c r="E67" s="17" t="str">
        <f t="shared" si="0"/>
        <v>Stream</v>
      </c>
      <c r="F67" s="17">
        <f t="shared" si="1"/>
        <v>1</v>
      </c>
      <c r="G67" s="87">
        <f t="shared" si="2"/>
        <v>1</v>
      </c>
      <c r="H67" s="88">
        <f t="shared" si="21"/>
        <v>6.8928370192906598</v>
      </c>
      <c r="I67" s="89" t="str">
        <f t="shared" si="4"/>
        <v>Unnamed</v>
      </c>
      <c r="J67" s="90" t="str">
        <f t="shared" si="5"/>
        <v>-</v>
      </c>
      <c r="K67" s="91" t="str">
        <f t="shared" si="6"/>
        <v/>
      </c>
      <c r="L67" s="95" t="str">
        <f t="shared" si="7"/>
        <v xml:space="preserve"> </v>
      </c>
      <c r="M67" s="92" t="str">
        <f t="shared" si="8"/>
        <v>-</v>
      </c>
      <c r="N67" s="93" t="str">
        <f t="shared" si="9"/>
        <v/>
      </c>
      <c r="O67" s="96" t="str">
        <f t="shared" si="10"/>
        <v xml:space="preserve"> </v>
      </c>
      <c r="P67" s="94" t="str">
        <f>IF(ISNUMBER(VLOOKUP(A67,'Wells not assessed'!$A$5:$D$37,1,FALSE)),VLOOKUP(A67,'Wells not assessed'!$A$5:$D$37,4,FALSE),"")</f>
        <v/>
      </c>
      <c r="R67" s="35" t="str">
        <f t="shared" si="11"/>
        <v>Yes</v>
      </c>
      <c r="S67" s="15" t="str">
        <f t="shared" si="12"/>
        <v>CV-727</v>
      </c>
      <c r="T67" s="18" t="str">
        <f>VLOOKUP(S67,'PoHC and SDF summary'!$AO$4:$AP$49974,2,FALSE)</f>
        <v>Unnamed</v>
      </c>
      <c r="U67" s="19">
        <f t="shared" si="13"/>
        <v>2033.64259681351</v>
      </c>
      <c r="V67" s="56">
        <f>IF(C67="TRUE",(U67^2)*(VLOOKUP(D67,'Aquifer and SDF Parameters'!$A$6:$C$100,2,FALSE)/VLOOKUP(D67,'Aquifer and SDF Parameters'!$A$6:$C$100,3,FALSE)),"")</f>
        <v>6.8928370192906598</v>
      </c>
      <c r="W67" s="4"/>
      <c r="X67" s="29" t="str">
        <f t="shared" si="14"/>
        <v>No</v>
      </c>
      <c r="Y67" s="15" t="str">
        <f t="shared" si="15"/>
        <v/>
      </c>
      <c r="Z67" s="18" t="str">
        <f>IF(X67="Yes",VLOOKUP(Y67,'PoHC and SDF summary'!$AO$4:$AP$49974,2,FALSE)," ")</f>
        <v xml:space="preserve"> </v>
      </c>
      <c r="AA67" s="19" t="str">
        <f t="shared" si="16"/>
        <v xml:space="preserve"> </v>
      </c>
      <c r="AB67" s="58" t="str">
        <f>IF(X67="Yes",(AA67^2)*(VLOOKUP(D67,'Aquifer and SDF Parameters'!$A$6:$C$100,2,FALSE)/VLOOKUP(D67,'Aquifer and SDF Parameters'!$A$6:$C$100,3,FALSE)),"")</f>
        <v/>
      </c>
      <c r="AC67" s="20" t="str">
        <f>IF(X67="Yes",(1/(U67)^('Aquifer and SDF Parameters'!$B$2)/((1/U67^'Aquifer and SDF Parameters'!$B$2)+(1/AA67^'Aquifer and SDF Parameters'!$B$2))),"")</f>
        <v/>
      </c>
      <c r="AD67" s="21" t="str">
        <f>IF(X67="Yes",(1/(AA67)^('Aquifer and SDF Parameters'!$B$2)/((1/U67^'Aquifer and SDF Parameters'!$B$2)+(1/AA67^'Aquifer and SDF Parameters'!$B$2))),"")</f>
        <v/>
      </c>
      <c r="AE67" s="14"/>
      <c r="AF67" s="32" t="str">
        <f t="shared" si="17"/>
        <v>No</v>
      </c>
      <c r="AG67" s="15" t="str">
        <f t="shared" si="18"/>
        <v/>
      </c>
      <c r="AH67" s="18" t="str">
        <f t="shared" si="19"/>
        <v xml:space="preserve"> </v>
      </c>
      <c r="AI67" s="19" t="str">
        <f t="shared" si="20"/>
        <v xml:space="preserve"> </v>
      </c>
      <c r="AJ67" s="58" t="str">
        <f>IF(AF67="Yes",(AI67^2)*(VLOOKUP(D67,'Aquifer and SDF Parameters'!$A$6:$C$100,2,FALSE)/VLOOKUP(D67,'Aquifer and SDF Parameters'!$A$6:$C$100,3,FALSE)),"")</f>
        <v/>
      </c>
      <c r="AK67" s="20" t="str">
        <f>IF(AF67="Yes",(1/(U67)^('Aquifer and SDF Parameters'!$B$2)/((1/U67^'Aquifer and SDF Parameters'!$B$2)+(1/AI67^'Aquifer and SDF Parameters'!$B$2)+(1/AA67^'Aquifer and SDF Parameters'!$B$2))),"")</f>
        <v/>
      </c>
      <c r="AL67" s="20" t="str">
        <f>IF(AF67="Yes",(1/(AA67)^('Aquifer and SDF Parameters'!$B$2)/((1/U67^'Aquifer and SDF Parameters'!$B$2)+(1/AI67^'Aquifer and SDF Parameters'!$B$2)+(1/AA67^'Aquifer and SDF Parameters'!$B$2))),"")</f>
        <v/>
      </c>
      <c r="AM67" s="21" t="str">
        <f>IF(AF67="Yes",(1/(AI67)^('Aquifer and SDF Parameters'!$B$2)/((1/U67^'Aquifer and SDF Parameters'!$B$2)+(1/AI67^'Aquifer and SDF Parameters'!$B$2)+(1/AA67^'Aquifer and SDF Parameters'!$B$2))),"")</f>
        <v/>
      </c>
      <c r="AO67" s="30" t="s">
        <v>12763</v>
      </c>
      <c r="AP67" s="47" t="s">
        <v>8769</v>
      </c>
      <c r="AQ67" s="30">
        <v>10006</v>
      </c>
      <c r="AR67" s="22" t="s">
        <v>4738</v>
      </c>
      <c r="AS67" s="24">
        <v>232.11610720298501</v>
      </c>
      <c r="AT67" s="30">
        <v>19174</v>
      </c>
      <c r="AU67" s="22" t="s">
        <v>8198</v>
      </c>
      <c r="AV67" s="69">
        <v>2267.3503707146101</v>
      </c>
      <c r="AW67" s="33">
        <v>77722</v>
      </c>
      <c r="AX67" s="22" t="s">
        <v>3747</v>
      </c>
      <c r="AY67" s="27">
        <v>1520.78256924844</v>
      </c>
    </row>
    <row r="68" spans="1:51" ht="15.6" customHeight="1" x14ac:dyDescent="0.3">
      <c r="A68" s="17">
        <v>32326</v>
      </c>
      <c r="B68" s="17" t="str">
        <f>VLOOKUP(A68,'List of Wells for HC assessment'!$A$2:$J$860,10,FALSE)</f>
        <v>Chilliwack River Valley</v>
      </c>
      <c r="C68" s="17" t="str">
        <f>IF(ISNUMBER(VLOOKUP(A68,'List of Wells for HC assessment'!$A$2:$J$860,1,FALSE)),"TRUE","FALSE")</f>
        <v>TRUE</v>
      </c>
      <c r="D68" s="17">
        <f>VLOOKUP(A68,'List of Wells for HC assessment'!$A$2:$J$860,9,FALSE)</f>
        <v>1206</v>
      </c>
      <c r="E68" s="17" t="str">
        <f t="shared" ref="E68:E131" si="22">IF(COUNTIF(T68,"*EDGE*"),"Boundary",IF(R68="N/A","Not Determined","Stream"))</f>
        <v>Stream</v>
      </c>
      <c r="F68" s="17">
        <f t="shared" ref="F68:F131" si="23">IF(AF68="Yes",3,IF(X68="Yes",2,1))</f>
        <v>1</v>
      </c>
      <c r="G68" s="87">
        <f t="shared" ref="G68:G131" si="24">IF(F68=1,1,IF(F68=2,AC68,IF(F68=3,AK68,"-")))</f>
        <v>1</v>
      </c>
      <c r="H68" s="88">
        <f t="shared" ref="H68:H86" si="25">V68</f>
        <v>7.6927341264892029</v>
      </c>
      <c r="I68" s="89" t="str">
        <f t="shared" ref="I68:I131" si="26">T68</f>
        <v>Unnamed</v>
      </c>
      <c r="J68" s="90" t="str">
        <f t="shared" ref="J68:J131" si="27">IF(F68=1,"-",IF(F68=2,AD68,IF(F68=3,AL68,"-")))</f>
        <v>-</v>
      </c>
      <c r="K68" s="91" t="str">
        <f t="shared" ref="K68:K131" si="28">AB68</f>
        <v/>
      </c>
      <c r="L68" s="95" t="str">
        <f t="shared" ref="L68:L131" si="29">Z68</f>
        <v xml:space="preserve"> </v>
      </c>
      <c r="M68" s="92" t="str">
        <f t="shared" ref="M68:M131" si="30">IF(F68=1,"-",IF(F68=2,"-",IF(F68=3,AM68,"-")))</f>
        <v>-</v>
      </c>
      <c r="N68" s="93" t="str">
        <f t="shared" ref="N68:N131" si="31">AJ68</f>
        <v/>
      </c>
      <c r="O68" s="96" t="str">
        <f t="shared" ref="O68:O131" si="32">AH68</f>
        <v xml:space="preserve"> </v>
      </c>
      <c r="P68" s="94" t="str">
        <f>IF(ISNUMBER(VLOOKUP(A68,'Wells not assessed'!$A$5:$D$37,1,FALSE)),VLOOKUP(A68,'Wells not assessed'!$A$5:$D$37,4,FALSE),"")</f>
        <v/>
      </c>
      <c r="R68" s="35" t="str">
        <f t="shared" ref="R68:R131" si="33">IF(ISNUMBER(VLOOKUP(A68,$AQ$4:$AQ$49974,1,FALSE)),"Yes","N/A")</f>
        <v>Yes</v>
      </c>
      <c r="S68" s="15" t="str">
        <f t="shared" ref="S68:S131" si="34">IF(C68="TRUE",VLOOKUP(A68,$AQ$4:$AS$49974,2,FALSE)," ")</f>
        <v>CV-727</v>
      </c>
      <c r="T68" s="18" t="str">
        <f>VLOOKUP(S68,'PoHC and SDF summary'!$AO$4:$AP$49974,2,FALSE)</f>
        <v>Unnamed</v>
      </c>
      <c r="U68" s="19">
        <f t="shared" ref="U68:U131" si="35">IF(C68="TRUE",VLOOKUP(A68,$AQ$4:$AS$49974,3,FALSE)," ")</f>
        <v>2148.40416958577</v>
      </c>
      <c r="V68" s="56">
        <f>IF(C68="TRUE",(U68^2)*(VLOOKUP(D68,'Aquifer and SDF Parameters'!$A$6:$C$100,2,FALSE)/VLOOKUP(D68,'Aquifer and SDF Parameters'!$A$6:$C$100,3,FALSE)),"")</f>
        <v>7.6927341264892029</v>
      </c>
      <c r="W68" s="4"/>
      <c r="X68" s="29" t="str">
        <f t="shared" ref="X68:X131" si="36">IF(ISNUMBER(VLOOKUP(A68,$AT$4:$AT$49974,1,FALSE)),"Yes","No")</f>
        <v>No</v>
      </c>
      <c r="Y68" s="15" t="str">
        <f t="shared" ref="Y68:Y131" si="37">IF(X68="Yes",VLOOKUP(A68,$AT$4:$AV$49974,2,FALSE),"")</f>
        <v/>
      </c>
      <c r="Z68" s="18" t="str">
        <f>IF(X68="Yes",VLOOKUP(Y68,'PoHC and SDF summary'!$AO$4:$AP$49974,2,FALSE)," ")</f>
        <v xml:space="preserve"> </v>
      </c>
      <c r="AA68" s="19" t="str">
        <f t="shared" ref="AA68:AA131" si="38">IF(X68="Yes",VLOOKUP(A68,$AT$4:$AV$49974,3,FALSE)," ")</f>
        <v xml:space="preserve"> </v>
      </c>
      <c r="AB68" s="58" t="str">
        <f>IF(X68="Yes",(AA68^2)*(VLOOKUP(D68,'Aquifer and SDF Parameters'!$A$6:$C$100,2,FALSE)/VLOOKUP(D68,'Aquifer and SDF Parameters'!$A$6:$C$100,3,FALSE)),"")</f>
        <v/>
      </c>
      <c r="AC68" s="20" t="str">
        <f>IF(X68="Yes",(1/(U68)^('Aquifer and SDF Parameters'!$B$2)/((1/U68^'Aquifer and SDF Parameters'!$B$2)+(1/AA68^'Aquifer and SDF Parameters'!$B$2))),"")</f>
        <v/>
      </c>
      <c r="AD68" s="21" t="str">
        <f>IF(X68="Yes",(1/(AA68)^('Aquifer and SDF Parameters'!$B$2)/((1/U68^'Aquifer and SDF Parameters'!$B$2)+(1/AA68^'Aquifer and SDF Parameters'!$B$2))),"")</f>
        <v/>
      </c>
      <c r="AE68" s="14"/>
      <c r="AF68" s="32" t="str">
        <f t="shared" ref="AF68:AF131" si="39">IF(ISNUMBER(VLOOKUP(A68,$AW$4:$AY$49974,1,FALSE)),"Yes","No")</f>
        <v>No</v>
      </c>
      <c r="AG68" s="15" t="str">
        <f t="shared" ref="AG68:AG131" si="40">IF(AF68="Yes",VLOOKUP(A68,$AW$4:$AY$49974,2,FALSE),"")</f>
        <v/>
      </c>
      <c r="AH68" s="18" t="str">
        <f t="shared" ref="AH68:AH131" si="41">IF(AF68="Yes",VLOOKUP(AG68,$AO$4:$AP$49974,2,FALSE)," ")</f>
        <v xml:space="preserve"> </v>
      </c>
      <c r="AI68" s="19" t="str">
        <f t="shared" ref="AI68:AI131" si="42">IF(AF68="Yes",VLOOKUP(A68,$AW$4:$AY$49974,3,FALSE)," ")</f>
        <v xml:space="preserve"> </v>
      </c>
      <c r="AJ68" s="58" t="str">
        <f>IF(AF68="Yes",(AI68^2)*(VLOOKUP(D68,'Aquifer and SDF Parameters'!$A$6:$C$100,2,FALSE)/VLOOKUP(D68,'Aquifer and SDF Parameters'!$A$6:$C$100,3,FALSE)),"")</f>
        <v/>
      </c>
      <c r="AK68" s="20" t="str">
        <f>IF(AF68="Yes",(1/(U68)^('Aquifer and SDF Parameters'!$B$2)/((1/U68^'Aquifer and SDF Parameters'!$B$2)+(1/AI68^'Aquifer and SDF Parameters'!$B$2)+(1/AA68^'Aquifer and SDF Parameters'!$B$2))),"")</f>
        <v/>
      </c>
      <c r="AL68" s="20" t="str">
        <f>IF(AF68="Yes",(1/(AA68)^('Aquifer and SDF Parameters'!$B$2)/((1/U68^'Aquifer and SDF Parameters'!$B$2)+(1/AI68^'Aquifer and SDF Parameters'!$B$2)+(1/AA68^'Aquifer and SDF Parameters'!$B$2))),"")</f>
        <v/>
      </c>
      <c r="AM68" s="21" t="str">
        <f>IF(AF68="Yes",(1/(AI68)^('Aquifer and SDF Parameters'!$B$2)/((1/U68^'Aquifer and SDF Parameters'!$B$2)+(1/AI68^'Aquifer and SDF Parameters'!$B$2)+(1/AA68^'Aquifer and SDF Parameters'!$B$2))),"")</f>
        <v/>
      </c>
      <c r="AO68" s="30" t="s">
        <v>12762</v>
      </c>
      <c r="AP68" s="47" t="s">
        <v>8769</v>
      </c>
      <c r="AQ68" s="30">
        <v>10008</v>
      </c>
      <c r="AR68" s="22" t="s">
        <v>2956</v>
      </c>
      <c r="AS68" s="24">
        <v>296.782968243818</v>
      </c>
      <c r="AT68" s="30">
        <v>19428</v>
      </c>
      <c r="AU68" s="22" t="s">
        <v>39</v>
      </c>
      <c r="AV68" s="69">
        <v>3572.51594032707</v>
      </c>
      <c r="AW68" s="33">
        <v>85195</v>
      </c>
      <c r="AX68" s="22" t="s">
        <v>3924</v>
      </c>
      <c r="AY68" s="27">
        <v>158.86259016796501</v>
      </c>
    </row>
    <row r="69" spans="1:51" ht="15.6" customHeight="1" x14ac:dyDescent="0.3">
      <c r="A69" s="17">
        <v>32336</v>
      </c>
      <c r="B69" s="17" t="str">
        <f>VLOOKUP(A69,'List of Wells for HC assessment'!$A$2:$J$860,10,FALSE)</f>
        <v>Chilliwack River Valley</v>
      </c>
      <c r="C69" s="17" t="str">
        <f>IF(ISNUMBER(VLOOKUP(A69,'List of Wells for HC assessment'!$A$2:$J$860,1,FALSE)),"TRUE","FALSE")</f>
        <v>TRUE</v>
      </c>
      <c r="D69" s="17">
        <f>VLOOKUP(A69,'List of Wells for HC assessment'!$A$2:$J$860,9,FALSE)</f>
        <v>1206</v>
      </c>
      <c r="E69" s="17" t="str">
        <f t="shared" si="22"/>
        <v>Stream</v>
      </c>
      <c r="F69" s="17">
        <f t="shared" si="23"/>
        <v>1</v>
      </c>
      <c r="G69" s="87">
        <f t="shared" si="24"/>
        <v>1</v>
      </c>
      <c r="H69" s="88">
        <f t="shared" si="25"/>
        <v>7.1155518808584457</v>
      </c>
      <c r="I69" s="89" t="str">
        <f t="shared" si="26"/>
        <v>Unnamed</v>
      </c>
      <c r="J69" s="90" t="str">
        <f t="shared" si="27"/>
        <v>-</v>
      </c>
      <c r="K69" s="91" t="str">
        <f t="shared" si="28"/>
        <v/>
      </c>
      <c r="L69" s="95" t="str">
        <f t="shared" si="29"/>
        <v xml:space="preserve"> </v>
      </c>
      <c r="M69" s="92" t="str">
        <f t="shared" si="30"/>
        <v>-</v>
      </c>
      <c r="N69" s="93" t="str">
        <f t="shared" si="31"/>
        <v/>
      </c>
      <c r="O69" s="96" t="str">
        <f t="shared" si="32"/>
        <v xml:space="preserve"> </v>
      </c>
      <c r="P69" s="94" t="str">
        <f>IF(ISNUMBER(VLOOKUP(A69,'Wells not assessed'!$A$5:$D$37,1,FALSE)),VLOOKUP(A69,'Wells not assessed'!$A$5:$D$37,4,FALSE),"")</f>
        <v/>
      </c>
      <c r="R69" s="35" t="str">
        <f t="shared" si="33"/>
        <v>Yes</v>
      </c>
      <c r="S69" s="15" t="str">
        <f t="shared" si="34"/>
        <v>CV-929</v>
      </c>
      <c r="T69" s="18" t="str">
        <f>VLOOKUP(S69,'PoHC and SDF summary'!$AO$4:$AP$49974,2,FALSE)</f>
        <v>Unnamed</v>
      </c>
      <c r="U69" s="19">
        <f t="shared" si="35"/>
        <v>2066.2359808393298</v>
      </c>
      <c r="V69" s="56">
        <f>IF(C69="TRUE",(U69^2)*(VLOOKUP(D69,'Aquifer and SDF Parameters'!$A$6:$C$100,2,FALSE)/VLOOKUP(D69,'Aquifer and SDF Parameters'!$A$6:$C$100,3,FALSE)),"")</f>
        <v>7.1155518808584457</v>
      </c>
      <c r="W69" s="4"/>
      <c r="X69" s="29" t="str">
        <f t="shared" si="36"/>
        <v>No</v>
      </c>
      <c r="Y69" s="15" t="str">
        <f t="shared" si="37"/>
        <v/>
      </c>
      <c r="Z69" s="18" t="str">
        <f>IF(X69="Yes",VLOOKUP(Y69,'PoHC and SDF summary'!$AO$4:$AP$49974,2,FALSE)," ")</f>
        <v xml:space="preserve"> </v>
      </c>
      <c r="AA69" s="19" t="str">
        <f t="shared" si="38"/>
        <v xml:space="preserve"> </v>
      </c>
      <c r="AB69" s="58" t="str">
        <f>IF(X69="Yes",(AA69^2)*(VLOOKUP(D69,'Aquifer and SDF Parameters'!$A$6:$C$100,2,FALSE)/VLOOKUP(D69,'Aquifer and SDF Parameters'!$A$6:$C$100,3,FALSE)),"")</f>
        <v/>
      </c>
      <c r="AC69" s="20" t="str">
        <f>IF(X69="Yes",(1/(U69)^('Aquifer and SDF Parameters'!$B$2)/((1/U69^'Aquifer and SDF Parameters'!$B$2)+(1/AA69^'Aquifer and SDF Parameters'!$B$2))),"")</f>
        <v/>
      </c>
      <c r="AD69" s="21" t="str">
        <f>IF(X69="Yes",(1/(AA69)^('Aquifer and SDF Parameters'!$B$2)/((1/U69^'Aquifer and SDF Parameters'!$B$2)+(1/AA69^'Aquifer and SDF Parameters'!$B$2))),"")</f>
        <v/>
      </c>
      <c r="AE69" s="14"/>
      <c r="AF69" s="32" t="str">
        <f t="shared" si="39"/>
        <v>No</v>
      </c>
      <c r="AG69" s="15" t="str">
        <f t="shared" si="40"/>
        <v/>
      </c>
      <c r="AH69" s="18" t="str">
        <f t="shared" si="41"/>
        <v xml:space="preserve"> </v>
      </c>
      <c r="AI69" s="19" t="str">
        <f t="shared" si="42"/>
        <v xml:space="preserve"> </v>
      </c>
      <c r="AJ69" s="58" t="str">
        <f>IF(AF69="Yes",(AI69^2)*(VLOOKUP(D69,'Aquifer and SDF Parameters'!$A$6:$C$100,2,FALSE)/VLOOKUP(D69,'Aquifer and SDF Parameters'!$A$6:$C$100,3,FALSE)),"")</f>
        <v/>
      </c>
      <c r="AK69" s="20" t="str">
        <f>IF(AF69="Yes",(1/(U69)^('Aquifer and SDF Parameters'!$B$2)/((1/U69^'Aquifer and SDF Parameters'!$B$2)+(1/AI69^'Aquifer and SDF Parameters'!$B$2)+(1/AA69^'Aquifer and SDF Parameters'!$B$2))),"")</f>
        <v/>
      </c>
      <c r="AL69" s="20" t="str">
        <f>IF(AF69="Yes",(1/(AA69)^('Aquifer and SDF Parameters'!$B$2)/((1/U69^'Aquifer and SDF Parameters'!$B$2)+(1/AI69^'Aquifer and SDF Parameters'!$B$2)+(1/AA69^'Aquifer and SDF Parameters'!$B$2))),"")</f>
        <v/>
      </c>
      <c r="AM69" s="21" t="str">
        <f>IF(AF69="Yes",(1/(AI69)^('Aquifer and SDF Parameters'!$B$2)/((1/U69^'Aquifer and SDF Parameters'!$B$2)+(1/AI69^'Aquifer and SDF Parameters'!$B$2)+(1/AA69^'Aquifer and SDF Parameters'!$B$2))),"")</f>
        <v/>
      </c>
      <c r="AO69" s="30" t="s">
        <v>12761</v>
      </c>
      <c r="AP69" s="47" t="s">
        <v>8769</v>
      </c>
      <c r="AQ69" s="30">
        <v>10009</v>
      </c>
      <c r="AR69" s="22" t="s">
        <v>2956</v>
      </c>
      <c r="AS69" s="24">
        <v>617.44752294868897</v>
      </c>
      <c r="AT69" s="30">
        <v>19478</v>
      </c>
      <c r="AU69" s="22" t="s">
        <v>3825</v>
      </c>
      <c r="AV69" s="69">
        <v>2367.1667086053799</v>
      </c>
      <c r="AW69" s="33">
        <v>88988</v>
      </c>
      <c r="AX69" s="22" t="s">
        <v>8198</v>
      </c>
      <c r="AY69" s="27">
        <v>2209.1142289101199</v>
      </c>
    </row>
    <row r="70" spans="1:51" ht="15.6" customHeight="1" x14ac:dyDescent="0.3">
      <c r="A70" s="17">
        <v>32360</v>
      </c>
      <c r="B70" s="17" t="str">
        <f>VLOOKUP(A70,'List of Wells for HC assessment'!$A$2:$J$860,10,FALSE)</f>
        <v>Chilliwack River Valley</v>
      </c>
      <c r="C70" s="17" t="str">
        <f>IF(ISNUMBER(VLOOKUP(A70,'List of Wells for HC assessment'!$A$2:$J$860,1,FALSE)),"TRUE","FALSE")</f>
        <v>TRUE</v>
      </c>
      <c r="D70" s="17">
        <f>VLOOKUP(A70,'List of Wells for HC assessment'!$A$2:$J$860,9,FALSE)</f>
        <v>1206</v>
      </c>
      <c r="E70" s="17" t="str">
        <f t="shared" si="22"/>
        <v>Stream</v>
      </c>
      <c r="F70" s="17">
        <f t="shared" si="23"/>
        <v>1</v>
      </c>
      <c r="G70" s="87">
        <f t="shared" si="24"/>
        <v>1</v>
      </c>
      <c r="H70" s="88">
        <f t="shared" si="25"/>
        <v>1.9798500133421295</v>
      </c>
      <c r="I70" s="89" t="str">
        <f t="shared" si="26"/>
        <v>Unnamed</v>
      </c>
      <c r="J70" s="90" t="str">
        <f t="shared" si="27"/>
        <v>-</v>
      </c>
      <c r="K70" s="91" t="str">
        <f t="shared" si="28"/>
        <v/>
      </c>
      <c r="L70" s="95" t="str">
        <f t="shared" si="29"/>
        <v xml:space="preserve"> </v>
      </c>
      <c r="M70" s="92" t="str">
        <f t="shared" si="30"/>
        <v>-</v>
      </c>
      <c r="N70" s="93" t="str">
        <f t="shared" si="31"/>
        <v/>
      </c>
      <c r="O70" s="96" t="str">
        <f t="shared" si="32"/>
        <v xml:space="preserve"> </v>
      </c>
      <c r="P70" s="94" t="str">
        <f>IF(ISNUMBER(VLOOKUP(A70,'Wells not assessed'!$A$5:$D$37,1,FALSE)),VLOOKUP(A70,'Wells not assessed'!$A$5:$D$37,4,FALSE),"")</f>
        <v/>
      </c>
      <c r="R70" s="35" t="str">
        <f t="shared" si="33"/>
        <v>Yes</v>
      </c>
      <c r="S70" s="15" t="str">
        <f t="shared" si="34"/>
        <v>CV-719</v>
      </c>
      <c r="T70" s="18" t="str">
        <f>VLOOKUP(S70,'PoHC and SDF summary'!$AO$4:$AP$49974,2,FALSE)</f>
        <v>Unnamed</v>
      </c>
      <c r="U70" s="19">
        <f t="shared" si="35"/>
        <v>1089.91284422438</v>
      </c>
      <c r="V70" s="56">
        <f>IF(C70="TRUE",(U70^2)*(VLOOKUP(D70,'Aquifer and SDF Parameters'!$A$6:$C$100,2,FALSE)/VLOOKUP(D70,'Aquifer and SDF Parameters'!$A$6:$C$100,3,FALSE)),"")</f>
        <v>1.9798500133421295</v>
      </c>
      <c r="W70" s="4"/>
      <c r="X70" s="29" t="str">
        <f t="shared" si="36"/>
        <v>No</v>
      </c>
      <c r="Y70" s="15" t="str">
        <f t="shared" si="37"/>
        <v/>
      </c>
      <c r="Z70" s="18" t="str">
        <f>IF(X70="Yes",VLOOKUP(Y70,'PoHC and SDF summary'!$AO$4:$AP$49974,2,FALSE)," ")</f>
        <v xml:space="preserve"> </v>
      </c>
      <c r="AA70" s="19" t="str">
        <f t="shared" si="38"/>
        <v xml:space="preserve"> </v>
      </c>
      <c r="AB70" s="58" t="str">
        <f>IF(X70="Yes",(AA70^2)*(VLOOKUP(D70,'Aquifer and SDF Parameters'!$A$6:$C$100,2,FALSE)/VLOOKUP(D70,'Aquifer and SDF Parameters'!$A$6:$C$100,3,FALSE)),"")</f>
        <v/>
      </c>
      <c r="AC70" s="20" t="str">
        <f>IF(X70="Yes",(1/(U70)^('Aquifer and SDF Parameters'!$B$2)/((1/U70^'Aquifer and SDF Parameters'!$B$2)+(1/AA70^'Aquifer and SDF Parameters'!$B$2))),"")</f>
        <v/>
      </c>
      <c r="AD70" s="21" t="str">
        <f>IF(X70="Yes",(1/(AA70)^('Aquifer and SDF Parameters'!$B$2)/((1/U70^'Aquifer and SDF Parameters'!$B$2)+(1/AA70^'Aquifer and SDF Parameters'!$B$2))),"")</f>
        <v/>
      </c>
      <c r="AE70" s="14"/>
      <c r="AF70" s="32" t="str">
        <f t="shared" si="39"/>
        <v>No</v>
      </c>
      <c r="AG70" s="15" t="str">
        <f t="shared" si="40"/>
        <v/>
      </c>
      <c r="AH70" s="18" t="str">
        <f t="shared" si="41"/>
        <v xml:space="preserve"> </v>
      </c>
      <c r="AI70" s="19" t="str">
        <f t="shared" si="42"/>
        <v xml:space="preserve"> </v>
      </c>
      <c r="AJ70" s="58" t="str">
        <f>IF(AF70="Yes",(AI70^2)*(VLOOKUP(D70,'Aquifer and SDF Parameters'!$A$6:$C$100,2,FALSE)/VLOOKUP(D70,'Aquifer and SDF Parameters'!$A$6:$C$100,3,FALSE)),"")</f>
        <v/>
      </c>
      <c r="AK70" s="20" t="str">
        <f>IF(AF70="Yes",(1/(U70)^('Aquifer and SDF Parameters'!$B$2)/((1/U70^'Aquifer and SDF Parameters'!$B$2)+(1/AI70^'Aquifer and SDF Parameters'!$B$2)+(1/AA70^'Aquifer and SDF Parameters'!$B$2))),"")</f>
        <v/>
      </c>
      <c r="AL70" s="20" t="str">
        <f>IF(AF70="Yes",(1/(AA70)^('Aquifer and SDF Parameters'!$B$2)/((1/U70^'Aquifer and SDF Parameters'!$B$2)+(1/AI70^'Aquifer and SDF Parameters'!$B$2)+(1/AA70^'Aquifer and SDF Parameters'!$B$2))),"")</f>
        <v/>
      </c>
      <c r="AM70" s="21" t="str">
        <f>IF(AF70="Yes",(1/(AI70)^('Aquifer and SDF Parameters'!$B$2)/((1/U70^'Aquifer and SDF Parameters'!$B$2)+(1/AI70^'Aquifer and SDF Parameters'!$B$2)+(1/AA70^'Aquifer and SDF Parameters'!$B$2))),"")</f>
        <v/>
      </c>
      <c r="AO70" s="30" t="s">
        <v>12760</v>
      </c>
      <c r="AP70" s="47" t="s">
        <v>8769</v>
      </c>
      <c r="AQ70" s="30">
        <v>10015</v>
      </c>
      <c r="AR70" s="22" t="s">
        <v>2973</v>
      </c>
      <c r="AS70" s="24">
        <v>335.60531264283998</v>
      </c>
      <c r="AT70" s="30">
        <v>20920</v>
      </c>
      <c r="AU70" s="22" t="s">
        <v>2954</v>
      </c>
      <c r="AV70" s="69">
        <v>603.83701505573504</v>
      </c>
      <c r="AW70" s="33">
        <v>88989</v>
      </c>
      <c r="AX70" s="22" t="s">
        <v>8198</v>
      </c>
      <c r="AY70" s="27">
        <v>2174.0178205124798</v>
      </c>
    </row>
    <row r="71" spans="1:51" ht="15.6" customHeight="1" x14ac:dyDescent="0.3">
      <c r="A71" s="17">
        <v>32394</v>
      </c>
      <c r="B71" s="17" t="str">
        <f>VLOOKUP(A71,'List of Wells for HC assessment'!$A$2:$J$860,10,FALSE)</f>
        <v>Chilliwack River Valley</v>
      </c>
      <c r="C71" s="17" t="str">
        <f>IF(ISNUMBER(VLOOKUP(A71,'List of Wells for HC assessment'!$A$2:$J$860,1,FALSE)),"TRUE","FALSE")</f>
        <v>TRUE</v>
      </c>
      <c r="D71" s="17">
        <f>VLOOKUP(A71,'List of Wells for HC assessment'!$A$2:$J$860,9,FALSE)</f>
        <v>1206</v>
      </c>
      <c r="E71" s="17" t="str">
        <f t="shared" si="22"/>
        <v>Stream</v>
      </c>
      <c r="F71" s="17">
        <f t="shared" si="23"/>
        <v>1</v>
      </c>
      <c r="G71" s="87">
        <f t="shared" si="24"/>
        <v>1</v>
      </c>
      <c r="H71" s="88">
        <f t="shared" si="25"/>
        <v>0.33041332295179116</v>
      </c>
      <c r="I71" s="89" t="str">
        <f t="shared" si="26"/>
        <v>Unnamed</v>
      </c>
      <c r="J71" s="90" t="str">
        <f t="shared" si="27"/>
        <v>-</v>
      </c>
      <c r="K71" s="91" t="str">
        <f t="shared" si="28"/>
        <v/>
      </c>
      <c r="L71" s="95" t="str">
        <f t="shared" si="29"/>
        <v xml:space="preserve"> </v>
      </c>
      <c r="M71" s="92" t="str">
        <f t="shared" si="30"/>
        <v>-</v>
      </c>
      <c r="N71" s="93" t="str">
        <f t="shared" si="31"/>
        <v/>
      </c>
      <c r="O71" s="96" t="str">
        <f t="shared" si="32"/>
        <v xml:space="preserve"> </v>
      </c>
      <c r="P71" s="94" t="str">
        <f>IF(ISNUMBER(VLOOKUP(A71,'Wells not assessed'!$A$5:$D$37,1,FALSE)),VLOOKUP(A71,'Wells not assessed'!$A$5:$D$37,4,FALSE),"")</f>
        <v/>
      </c>
      <c r="R71" s="35" t="str">
        <f t="shared" si="33"/>
        <v>Yes</v>
      </c>
      <c r="S71" s="15" t="str">
        <f t="shared" si="34"/>
        <v>CV-719</v>
      </c>
      <c r="T71" s="18" t="str">
        <f>VLOOKUP(S71,'PoHC and SDF summary'!$AO$4:$AP$49974,2,FALSE)</f>
        <v>Unnamed</v>
      </c>
      <c r="U71" s="19">
        <f t="shared" si="35"/>
        <v>445.25048430189798</v>
      </c>
      <c r="V71" s="56">
        <f>IF(C71="TRUE",(U71^2)*(VLOOKUP(D71,'Aquifer and SDF Parameters'!$A$6:$C$100,2,FALSE)/VLOOKUP(D71,'Aquifer and SDF Parameters'!$A$6:$C$100,3,FALSE)),"")</f>
        <v>0.33041332295179116</v>
      </c>
      <c r="W71" s="4"/>
      <c r="X71" s="29" t="str">
        <f t="shared" si="36"/>
        <v>No</v>
      </c>
      <c r="Y71" s="15" t="str">
        <f t="shared" si="37"/>
        <v/>
      </c>
      <c r="Z71" s="18" t="str">
        <f>IF(X71="Yes",VLOOKUP(Y71,'PoHC and SDF summary'!$AO$4:$AP$49974,2,FALSE)," ")</f>
        <v xml:space="preserve"> </v>
      </c>
      <c r="AA71" s="19" t="str">
        <f t="shared" si="38"/>
        <v xml:space="preserve"> </v>
      </c>
      <c r="AB71" s="58" t="str">
        <f>IF(X71="Yes",(AA71^2)*(VLOOKUP(D71,'Aquifer and SDF Parameters'!$A$6:$C$100,2,FALSE)/VLOOKUP(D71,'Aquifer and SDF Parameters'!$A$6:$C$100,3,FALSE)),"")</f>
        <v/>
      </c>
      <c r="AC71" s="20" t="str">
        <f>IF(X71="Yes",(1/(U71)^('Aquifer and SDF Parameters'!$B$2)/((1/U71^'Aquifer and SDF Parameters'!$B$2)+(1/AA71^'Aquifer and SDF Parameters'!$B$2))),"")</f>
        <v/>
      </c>
      <c r="AD71" s="21" t="str">
        <f>IF(X71="Yes",(1/(AA71)^('Aquifer and SDF Parameters'!$B$2)/((1/U71^'Aquifer and SDF Parameters'!$B$2)+(1/AA71^'Aquifer and SDF Parameters'!$B$2))),"")</f>
        <v/>
      </c>
      <c r="AE71" s="14"/>
      <c r="AF71" s="32" t="str">
        <f t="shared" si="39"/>
        <v>No</v>
      </c>
      <c r="AG71" s="15" t="str">
        <f t="shared" si="40"/>
        <v/>
      </c>
      <c r="AH71" s="18" t="str">
        <f t="shared" si="41"/>
        <v xml:space="preserve"> </v>
      </c>
      <c r="AI71" s="19" t="str">
        <f t="shared" si="42"/>
        <v xml:space="preserve"> </v>
      </c>
      <c r="AJ71" s="58" t="str">
        <f>IF(AF71="Yes",(AI71^2)*(VLOOKUP(D71,'Aquifer and SDF Parameters'!$A$6:$C$100,2,FALSE)/VLOOKUP(D71,'Aquifer and SDF Parameters'!$A$6:$C$100,3,FALSE)),"")</f>
        <v/>
      </c>
      <c r="AK71" s="20" t="str">
        <f>IF(AF71="Yes",(1/(U71)^('Aquifer and SDF Parameters'!$B$2)/((1/U71^'Aquifer and SDF Parameters'!$B$2)+(1/AI71^'Aquifer and SDF Parameters'!$B$2)+(1/AA71^'Aquifer and SDF Parameters'!$B$2))),"")</f>
        <v/>
      </c>
      <c r="AL71" s="20" t="str">
        <f>IF(AF71="Yes",(1/(AA71)^('Aquifer and SDF Parameters'!$B$2)/((1/U71^'Aquifer and SDF Parameters'!$B$2)+(1/AI71^'Aquifer and SDF Parameters'!$B$2)+(1/AA71^'Aquifer and SDF Parameters'!$B$2))),"")</f>
        <v/>
      </c>
      <c r="AM71" s="21" t="str">
        <f>IF(AF71="Yes",(1/(AI71)^('Aquifer and SDF Parameters'!$B$2)/((1/U71^'Aquifer and SDF Parameters'!$B$2)+(1/AI71^'Aquifer and SDF Parameters'!$B$2)+(1/AA71^'Aquifer and SDF Parameters'!$B$2))),"")</f>
        <v/>
      </c>
      <c r="AO71" s="30" t="s">
        <v>12759</v>
      </c>
      <c r="AP71" s="47" t="s">
        <v>8769</v>
      </c>
      <c r="AQ71" s="30">
        <v>10016</v>
      </c>
      <c r="AR71" s="22" t="s">
        <v>1803</v>
      </c>
      <c r="AS71" s="24">
        <v>167.687834639849</v>
      </c>
      <c r="AT71" s="30">
        <v>21187</v>
      </c>
      <c r="AU71" s="22" t="s">
        <v>39</v>
      </c>
      <c r="AV71" s="69">
        <v>1893.7999403738499</v>
      </c>
      <c r="AW71" s="33">
        <v>91220</v>
      </c>
      <c r="AX71" s="22" t="s">
        <v>3001</v>
      </c>
      <c r="AY71" s="27">
        <v>1283.6930585001601</v>
      </c>
    </row>
    <row r="72" spans="1:51" ht="15.6" customHeight="1" x14ac:dyDescent="0.3">
      <c r="A72" s="17">
        <v>33658</v>
      </c>
      <c r="B72" s="17" t="str">
        <f>VLOOKUP(A72,'List of Wells for HC assessment'!$A$2:$J$860,10,FALSE)</f>
        <v>Chilliwack River Valley</v>
      </c>
      <c r="C72" s="17" t="str">
        <f>IF(ISNUMBER(VLOOKUP(A72,'List of Wells for HC assessment'!$A$2:$J$860,1,FALSE)),"TRUE","FALSE")</f>
        <v>TRUE</v>
      </c>
      <c r="D72" s="17">
        <f>VLOOKUP(A72,'List of Wells for HC assessment'!$A$2:$J$860,9,FALSE)</f>
        <v>1206</v>
      </c>
      <c r="E72" s="17" t="str">
        <f t="shared" si="22"/>
        <v>Stream</v>
      </c>
      <c r="F72" s="17">
        <f t="shared" si="23"/>
        <v>1</v>
      </c>
      <c r="G72" s="87">
        <f t="shared" si="24"/>
        <v>1</v>
      </c>
      <c r="H72" s="88">
        <f t="shared" si="25"/>
        <v>3.8132259077944361E-2</v>
      </c>
      <c r="I72" s="89" t="str">
        <f t="shared" si="26"/>
        <v>Chilliwack River</v>
      </c>
      <c r="J72" s="90" t="str">
        <f t="shared" si="27"/>
        <v>-</v>
      </c>
      <c r="K72" s="91" t="str">
        <f t="shared" si="28"/>
        <v/>
      </c>
      <c r="L72" s="95" t="str">
        <f t="shared" si="29"/>
        <v xml:space="preserve"> </v>
      </c>
      <c r="M72" s="92" t="str">
        <f t="shared" si="30"/>
        <v>-</v>
      </c>
      <c r="N72" s="93" t="str">
        <f t="shared" si="31"/>
        <v/>
      </c>
      <c r="O72" s="96" t="str">
        <f t="shared" si="32"/>
        <v xml:space="preserve"> </v>
      </c>
      <c r="P72" s="94" t="str">
        <f>IF(ISNUMBER(VLOOKUP(A72,'Wells not assessed'!$A$5:$D$37,1,FALSE)),VLOOKUP(A72,'Wells not assessed'!$A$5:$D$37,4,FALSE),"")</f>
        <v/>
      </c>
      <c r="R72" s="35" t="str">
        <f t="shared" si="33"/>
        <v>Yes</v>
      </c>
      <c r="S72" s="15" t="str">
        <f t="shared" si="34"/>
        <v>CV-1193</v>
      </c>
      <c r="T72" s="18" t="str">
        <f>VLOOKUP(S72,'PoHC and SDF summary'!$AO$4:$AP$49974,2,FALSE)</f>
        <v>Chilliwack River</v>
      </c>
      <c r="U72" s="19">
        <f t="shared" si="35"/>
        <v>151.259232600085</v>
      </c>
      <c r="V72" s="56">
        <f>IF(C72="TRUE",(U72^2)*(VLOOKUP(D72,'Aquifer and SDF Parameters'!$A$6:$C$100,2,FALSE)/VLOOKUP(D72,'Aquifer and SDF Parameters'!$A$6:$C$100,3,FALSE)),"")</f>
        <v>3.8132259077944361E-2</v>
      </c>
      <c r="W72" s="4"/>
      <c r="X72" s="29" t="str">
        <f t="shared" si="36"/>
        <v>No</v>
      </c>
      <c r="Y72" s="15" t="str">
        <f t="shared" si="37"/>
        <v/>
      </c>
      <c r="Z72" s="18" t="str">
        <f>IF(X72="Yes",VLOOKUP(Y72,'PoHC and SDF summary'!$AO$4:$AP$49974,2,FALSE)," ")</f>
        <v xml:space="preserve"> </v>
      </c>
      <c r="AA72" s="19" t="str">
        <f t="shared" si="38"/>
        <v xml:space="preserve"> </v>
      </c>
      <c r="AB72" s="58" t="str">
        <f>IF(X72="Yes",(AA72^2)*(VLOOKUP(D72,'Aquifer and SDF Parameters'!$A$6:$C$100,2,FALSE)/VLOOKUP(D72,'Aquifer and SDF Parameters'!$A$6:$C$100,3,FALSE)),"")</f>
        <v/>
      </c>
      <c r="AC72" s="20" t="str">
        <f>IF(X72="Yes",(1/(U72)^('Aquifer and SDF Parameters'!$B$2)/((1/U72^'Aquifer and SDF Parameters'!$B$2)+(1/AA72^'Aquifer and SDF Parameters'!$B$2))),"")</f>
        <v/>
      </c>
      <c r="AD72" s="21" t="str">
        <f>IF(X72="Yes",(1/(AA72)^('Aquifer and SDF Parameters'!$B$2)/((1/U72^'Aquifer and SDF Parameters'!$B$2)+(1/AA72^'Aquifer and SDF Parameters'!$B$2))),"")</f>
        <v/>
      </c>
      <c r="AE72" s="14"/>
      <c r="AF72" s="32" t="str">
        <f t="shared" si="39"/>
        <v>No</v>
      </c>
      <c r="AG72" s="15" t="str">
        <f t="shared" si="40"/>
        <v/>
      </c>
      <c r="AH72" s="18" t="str">
        <f t="shared" si="41"/>
        <v xml:space="preserve"> </v>
      </c>
      <c r="AI72" s="19" t="str">
        <f t="shared" si="42"/>
        <v xml:space="preserve"> </v>
      </c>
      <c r="AJ72" s="58" t="str">
        <f>IF(AF72="Yes",(AI72^2)*(VLOOKUP(D72,'Aquifer and SDF Parameters'!$A$6:$C$100,2,FALSE)/VLOOKUP(D72,'Aquifer and SDF Parameters'!$A$6:$C$100,3,FALSE)),"")</f>
        <v/>
      </c>
      <c r="AK72" s="20" t="str">
        <f>IF(AF72="Yes",(1/(U72)^('Aquifer and SDF Parameters'!$B$2)/((1/U72^'Aquifer and SDF Parameters'!$B$2)+(1/AI72^'Aquifer and SDF Parameters'!$B$2)+(1/AA72^'Aquifer and SDF Parameters'!$B$2))),"")</f>
        <v/>
      </c>
      <c r="AL72" s="20" t="str">
        <f>IF(AF72="Yes",(1/(AA72)^('Aquifer and SDF Parameters'!$B$2)/((1/U72^'Aquifer and SDF Parameters'!$B$2)+(1/AI72^'Aquifer and SDF Parameters'!$B$2)+(1/AA72^'Aquifer and SDF Parameters'!$B$2))),"")</f>
        <v/>
      </c>
      <c r="AM72" s="21" t="str">
        <f>IF(AF72="Yes",(1/(AI72)^('Aquifer and SDF Parameters'!$B$2)/((1/U72^'Aquifer and SDF Parameters'!$B$2)+(1/AI72^'Aquifer and SDF Parameters'!$B$2)+(1/AA72^'Aquifer and SDF Parameters'!$B$2))),"")</f>
        <v/>
      </c>
      <c r="AO72" s="30" t="s">
        <v>12746</v>
      </c>
      <c r="AP72" s="47" t="s">
        <v>8769</v>
      </c>
      <c r="AQ72" s="30">
        <v>10018</v>
      </c>
      <c r="AR72" s="22" t="s">
        <v>2943</v>
      </c>
      <c r="AS72" s="24">
        <v>241.187862529923</v>
      </c>
      <c r="AT72" s="30">
        <v>21257</v>
      </c>
      <c r="AU72" s="22" t="s">
        <v>8198</v>
      </c>
      <c r="AV72" s="69">
        <v>2559.4209916443001</v>
      </c>
      <c r="AW72" s="33">
        <v>92108</v>
      </c>
      <c r="AX72" s="22" t="s">
        <v>8198</v>
      </c>
      <c r="AY72" s="27">
        <v>2821.68378635217</v>
      </c>
    </row>
    <row r="73" spans="1:51" ht="15.6" customHeight="1" x14ac:dyDescent="0.3">
      <c r="A73" s="17">
        <v>33677</v>
      </c>
      <c r="B73" s="17" t="str">
        <f>VLOOKUP(A73,'List of Wells for HC assessment'!$A$2:$J$860,10,FALSE)</f>
        <v>Chilliwack River Valley</v>
      </c>
      <c r="C73" s="17" t="str">
        <f>IF(ISNUMBER(VLOOKUP(A73,'List of Wells for HC assessment'!$A$2:$J$860,1,FALSE)),"TRUE","FALSE")</f>
        <v>TRUE</v>
      </c>
      <c r="D73" s="17">
        <f>VLOOKUP(A73,'List of Wells for HC assessment'!$A$2:$J$860,9,FALSE)</f>
        <v>1206</v>
      </c>
      <c r="E73" s="17" t="str">
        <f t="shared" si="22"/>
        <v>Stream</v>
      </c>
      <c r="F73" s="17">
        <f t="shared" si="23"/>
        <v>1</v>
      </c>
      <c r="G73" s="87">
        <f t="shared" si="24"/>
        <v>1</v>
      </c>
      <c r="H73" s="88">
        <f t="shared" si="25"/>
        <v>0.42344306529292181</v>
      </c>
      <c r="I73" s="89" t="str">
        <f t="shared" si="26"/>
        <v>Chilliwack River</v>
      </c>
      <c r="J73" s="90" t="str">
        <f t="shared" si="27"/>
        <v>-</v>
      </c>
      <c r="K73" s="91" t="str">
        <f t="shared" si="28"/>
        <v/>
      </c>
      <c r="L73" s="95" t="str">
        <f t="shared" si="29"/>
        <v xml:space="preserve"> </v>
      </c>
      <c r="M73" s="92" t="str">
        <f t="shared" si="30"/>
        <v>-</v>
      </c>
      <c r="N73" s="93" t="str">
        <f t="shared" si="31"/>
        <v/>
      </c>
      <c r="O73" s="96" t="str">
        <f t="shared" si="32"/>
        <v xml:space="preserve"> </v>
      </c>
      <c r="P73" s="94" t="str">
        <f>IF(ISNUMBER(VLOOKUP(A73,'Wells not assessed'!$A$5:$D$37,1,FALSE)),VLOOKUP(A73,'Wells not assessed'!$A$5:$D$37,4,FALSE),"")</f>
        <v/>
      </c>
      <c r="R73" s="35" t="str">
        <f t="shared" si="33"/>
        <v>Yes</v>
      </c>
      <c r="S73" s="15" t="str">
        <f t="shared" si="34"/>
        <v>CV-1181</v>
      </c>
      <c r="T73" s="18" t="str">
        <f>VLOOKUP(S73,'PoHC and SDF summary'!$AO$4:$AP$49974,2,FALSE)</f>
        <v>Chilliwack River</v>
      </c>
      <c r="U73" s="19">
        <f t="shared" si="35"/>
        <v>504.049441201707</v>
      </c>
      <c r="V73" s="56">
        <f>IF(C73="TRUE",(U73^2)*(VLOOKUP(D73,'Aquifer and SDF Parameters'!$A$6:$C$100,2,FALSE)/VLOOKUP(D73,'Aquifer and SDF Parameters'!$A$6:$C$100,3,FALSE)),"")</f>
        <v>0.42344306529292181</v>
      </c>
      <c r="W73" s="4"/>
      <c r="X73" s="29" t="str">
        <f t="shared" si="36"/>
        <v>No</v>
      </c>
      <c r="Y73" s="15" t="str">
        <f t="shared" si="37"/>
        <v/>
      </c>
      <c r="Z73" s="18" t="str">
        <f>IF(X73="Yes",VLOOKUP(Y73,'PoHC and SDF summary'!$AO$4:$AP$49974,2,FALSE)," ")</f>
        <v xml:space="preserve"> </v>
      </c>
      <c r="AA73" s="19" t="str">
        <f t="shared" si="38"/>
        <v xml:space="preserve"> </v>
      </c>
      <c r="AB73" s="58" t="str">
        <f>IF(X73="Yes",(AA73^2)*(VLOOKUP(D73,'Aquifer and SDF Parameters'!$A$6:$C$100,2,FALSE)/VLOOKUP(D73,'Aquifer and SDF Parameters'!$A$6:$C$100,3,FALSE)),"")</f>
        <v/>
      </c>
      <c r="AC73" s="20" t="str">
        <f>IF(X73="Yes",(1/(U73)^('Aquifer and SDF Parameters'!$B$2)/((1/U73^'Aquifer and SDF Parameters'!$B$2)+(1/AA73^'Aquifer and SDF Parameters'!$B$2))),"")</f>
        <v/>
      </c>
      <c r="AD73" s="21" t="str">
        <f>IF(X73="Yes",(1/(AA73)^('Aquifer and SDF Parameters'!$B$2)/((1/U73^'Aquifer and SDF Parameters'!$B$2)+(1/AA73^'Aquifer and SDF Parameters'!$B$2))),"")</f>
        <v/>
      </c>
      <c r="AE73" s="14"/>
      <c r="AF73" s="32" t="str">
        <f t="shared" si="39"/>
        <v>No</v>
      </c>
      <c r="AG73" s="15" t="str">
        <f t="shared" si="40"/>
        <v/>
      </c>
      <c r="AH73" s="18" t="str">
        <f t="shared" si="41"/>
        <v xml:space="preserve"> </v>
      </c>
      <c r="AI73" s="19" t="str">
        <f t="shared" si="42"/>
        <v xml:space="preserve"> </v>
      </c>
      <c r="AJ73" s="58" t="str">
        <f>IF(AF73="Yes",(AI73^2)*(VLOOKUP(D73,'Aquifer and SDF Parameters'!$A$6:$C$100,2,FALSE)/VLOOKUP(D73,'Aquifer and SDF Parameters'!$A$6:$C$100,3,FALSE)),"")</f>
        <v/>
      </c>
      <c r="AK73" s="20" t="str">
        <f>IF(AF73="Yes",(1/(U73)^('Aquifer and SDF Parameters'!$B$2)/((1/U73^'Aquifer and SDF Parameters'!$B$2)+(1/AI73^'Aquifer and SDF Parameters'!$B$2)+(1/AA73^'Aquifer and SDF Parameters'!$B$2))),"")</f>
        <v/>
      </c>
      <c r="AL73" s="20" t="str">
        <f>IF(AF73="Yes",(1/(AA73)^('Aquifer and SDF Parameters'!$B$2)/((1/U73^'Aquifer and SDF Parameters'!$B$2)+(1/AI73^'Aquifer and SDF Parameters'!$B$2)+(1/AA73^'Aquifer and SDF Parameters'!$B$2))),"")</f>
        <v/>
      </c>
      <c r="AM73" s="21" t="str">
        <f>IF(AF73="Yes",(1/(AI73)^('Aquifer and SDF Parameters'!$B$2)/((1/U73^'Aquifer and SDF Parameters'!$B$2)+(1/AI73^'Aquifer and SDF Parameters'!$B$2)+(1/AA73^'Aquifer and SDF Parameters'!$B$2))),"")</f>
        <v/>
      </c>
      <c r="AO73" s="30" t="s">
        <v>12744</v>
      </c>
      <c r="AP73" s="47" t="s">
        <v>8769</v>
      </c>
      <c r="AQ73" s="30">
        <v>10019</v>
      </c>
      <c r="AR73" s="22" t="s">
        <v>2943</v>
      </c>
      <c r="AS73" s="24">
        <v>264.10839599689501</v>
      </c>
      <c r="AT73" s="30">
        <v>21270</v>
      </c>
      <c r="AU73" s="22" t="s">
        <v>8198</v>
      </c>
      <c r="AV73" s="69">
        <v>2642.2462810418101</v>
      </c>
      <c r="AW73" s="33">
        <v>92154</v>
      </c>
      <c r="AX73" s="22" t="s">
        <v>3848</v>
      </c>
      <c r="AY73" s="27">
        <v>471.28930318070798</v>
      </c>
    </row>
    <row r="74" spans="1:51" ht="15.6" customHeight="1" x14ac:dyDescent="0.3">
      <c r="A74" s="17">
        <v>34588</v>
      </c>
      <c r="B74" s="17" t="str">
        <f>VLOOKUP(A74,'List of Wells for HC assessment'!$A$2:$J$860,10,FALSE)</f>
        <v>Chilliwack River Valley</v>
      </c>
      <c r="C74" s="17" t="str">
        <f>IF(ISNUMBER(VLOOKUP(A74,'List of Wells for HC assessment'!$A$2:$J$860,1,FALSE)),"TRUE","FALSE")</f>
        <v>TRUE</v>
      </c>
      <c r="D74" s="17">
        <f>VLOOKUP(A74,'List of Wells for HC assessment'!$A$2:$J$860,9,FALSE)</f>
        <v>1206</v>
      </c>
      <c r="E74" s="17" t="str">
        <f t="shared" si="22"/>
        <v>Stream</v>
      </c>
      <c r="F74" s="17">
        <f t="shared" si="23"/>
        <v>1</v>
      </c>
      <c r="G74" s="87">
        <f t="shared" si="24"/>
        <v>1</v>
      </c>
      <c r="H74" s="88">
        <f t="shared" si="25"/>
        <v>0.72585943642462702</v>
      </c>
      <c r="I74" s="89" t="str">
        <f t="shared" si="26"/>
        <v>Unnamed</v>
      </c>
      <c r="J74" s="90" t="str">
        <f t="shared" si="27"/>
        <v>-</v>
      </c>
      <c r="K74" s="91" t="str">
        <f t="shared" si="28"/>
        <v/>
      </c>
      <c r="L74" s="95" t="str">
        <f t="shared" si="29"/>
        <v xml:space="preserve"> </v>
      </c>
      <c r="M74" s="92" t="str">
        <f t="shared" si="30"/>
        <v>-</v>
      </c>
      <c r="N74" s="93" t="str">
        <f t="shared" si="31"/>
        <v/>
      </c>
      <c r="O74" s="96" t="str">
        <f t="shared" si="32"/>
        <v xml:space="preserve"> </v>
      </c>
      <c r="P74" s="94" t="str">
        <f>IF(ISNUMBER(VLOOKUP(A74,'Wells not assessed'!$A$5:$D$37,1,FALSE)),VLOOKUP(A74,'Wells not assessed'!$A$5:$D$37,4,FALSE),"")</f>
        <v/>
      </c>
      <c r="R74" s="35" t="str">
        <f t="shared" si="33"/>
        <v>Yes</v>
      </c>
      <c r="S74" s="15" t="str">
        <f t="shared" si="34"/>
        <v>CV-719</v>
      </c>
      <c r="T74" s="18" t="str">
        <f>VLOOKUP(S74,'PoHC and SDF summary'!$AO$4:$AP$49974,2,FALSE)</f>
        <v>Unnamed</v>
      </c>
      <c r="U74" s="19">
        <f t="shared" si="35"/>
        <v>659.936104372822</v>
      </c>
      <c r="V74" s="56">
        <f>IF(C74="TRUE",(U74^2)*(VLOOKUP(D74,'Aquifer and SDF Parameters'!$A$6:$C$100,2,FALSE)/VLOOKUP(D74,'Aquifer and SDF Parameters'!$A$6:$C$100,3,FALSE)),"")</f>
        <v>0.72585943642462702</v>
      </c>
      <c r="W74" s="4"/>
      <c r="X74" s="29" t="str">
        <f t="shared" si="36"/>
        <v>No</v>
      </c>
      <c r="Y74" s="15" t="str">
        <f t="shared" si="37"/>
        <v/>
      </c>
      <c r="Z74" s="18" t="str">
        <f>IF(X74="Yes",VLOOKUP(Y74,'PoHC and SDF summary'!$AO$4:$AP$49974,2,FALSE)," ")</f>
        <v xml:space="preserve"> </v>
      </c>
      <c r="AA74" s="19" t="str">
        <f t="shared" si="38"/>
        <v xml:space="preserve"> </v>
      </c>
      <c r="AB74" s="58" t="str">
        <f>IF(X74="Yes",(AA74^2)*(VLOOKUP(D74,'Aquifer and SDF Parameters'!$A$6:$C$100,2,FALSE)/VLOOKUP(D74,'Aquifer and SDF Parameters'!$A$6:$C$100,3,FALSE)),"")</f>
        <v/>
      </c>
      <c r="AC74" s="20" t="str">
        <f>IF(X74="Yes",(1/(U74)^('Aquifer and SDF Parameters'!$B$2)/((1/U74^'Aquifer and SDF Parameters'!$B$2)+(1/AA74^'Aquifer and SDF Parameters'!$B$2))),"")</f>
        <v/>
      </c>
      <c r="AD74" s="21" t="str">
        <f>IF(X74="Yes",(1/(AA74)^('Aquifer and SDF Parameters'!$B$2)/((1/U74^'Aquifer and SDF Parameters'!$B$2)+(1/AA74^'Aquifer and SDF Parameters'!$B$2))),"")</f>
        <v/>
      </c>
      <c r="AE74" s="14"/>
      <c r="AF74" s="32" t="str">
        <f t="shared" si="39"/>
        <v>No</v>
      </c>
      <c r="AG74" s="15" t="str">
        <f t="shared" si="40"/>
        <v/>
      </c>
      <c r="AH74" s="18" t="str">
        <f t="shared" si="41"/>
        <v xml:space="preserve"> </v>
      </c>
      <c r="AI74" s="19" t="str">
        <f t="shared" si="42"/>
        <v xml:space="preserve"> </v>
      </c>
      <c r="AJ74" s="58" t="str">
        <f>IF(AF74="Yes",(AI74^2)*(VLOOKUP(D74,'Aquifer and SDF Parameters'!$A$6:$C$100,2,FALSE)/VLOOKUP(D74,'Aquifer and SDF Parameters'!$A$6:$C$100,3,FALSE)),"")</f>
        <v/>
      </c>
      <c r="AK74" s="20" t="str">
        <f>IF(AF74="Yes",(1/(U74)^('Aquifer and SDF Parameters'!$B$2)/((1/U74^'Aquifer and SDF Parameters'!$B$2)+(1/AI74^'Aquifer and SDF Parameters'!$B$2)+(1/AA74^'Aquifer and SDF Parameters'!$B$2))),"")</f>
        <v/>
      </c>
      <c r="AL74" s="20" t="str">
        <f>IF(AF74="Yes",(1/(AA74)^('Aquifer and SDF Parameters'!$B$2)/((1/U74^'Aquifer and SDF Parameters'!$B$2)+(1/AI74^'Aquifer and SDF Parameters'!$B$2)+(1/AA74^'Aquifer and SDF Parameters'!$B$2))),"")</f>
        <v/>
      </c>
      <c r="AM74" s="21" t="str">
        <f>IF(AF74="Yes",(1/(AI74)^('Aquifer and SDF Parameters'!$B$2)/((1/U74^'Aquifer and SDF Parameters'!$B$2)+(1/AI74^'Aquifer and SDF Parameters'!$B$2)+(1/AA74^'Aquifer and SDF Parameters'!$B$2))),"")</f>
        <v/>
      </c>
      <c r="AO74" s="30" t="s">
        <v>12731</v>
      </c>
      <c r="AP74" s="47" t="s">
        <v>8769</v>
      </c>
      <c r="AQ74" s="30">
        <v>10021</v>
      </c>
      <c r="AR74" s="22" t="s">
        <v>2973</v>
      </c>
      <c r="AS74" s="24">
        <v>160.75212019204301</v>
      </c>
      <c r="AT74" s="30">
        <v>21955</v>
      </c>
      <c r="AU74" s="22" t="s">
        <v>3036</v>
      </c>
      <c r="AV74" s="69">
        <v>1505.81858050457</v>
      </c>
      <c r="AW74" s="33">
        <v>92220</v>
      </c>
      <c r="AX74" s="22" t="s">
        <v>8198</v>
      </c>
      <c r="AY74" s="27">
        <v>2751.9462826406102</v>
      </c>
    </row>
    <row r="75" spans="1:51" ht="15.6" customHeight="1" x14ac:dyDescent="0.3">
      <c r="A75" s="17">
        <v>34602</v>
      </c>
      <c r="B75" s="17" t="str">
        <f>VLOOKUP(A75,'List of Wells for HC assessment'!$A$2:$J$860,10,FALSE)</f>
        <v>Chilliwack River Valley</v>
      </c>
      <c r="C75" s="17" t="str">
        <f>IF(ISNUMBER(VLOOKUP(A75,'List of Wells for HC assessment'!$A$2:$J$860,1,FALSE)),"TRUE","FALSE")</f>
        <v>TRUE</v>
      </c>
      <c r="D75" s="17">
        <f>VLOOKUP(A75,'List of Wells for HC assessment'!$A$2:$J$860,9,FALSE)</f>
        <v>1206</v>
      </c>
      <c r="E75" s="17" t="str">
        <f t="shared" si="22"/>
        <v>Stream</v>
      </c>
      <c r="F75" s="17">
        <f t="shared" si="23"/>
        <v>1</v>
      </c>
      <c r="G75" s="87">
        <f t="shared" si="24"/>
        <v>1</v>
      </c>
      <c r="H75" s="88">
        <f t="shared" si="25"/>
        <v>0.22988300488383445</v>
      </c>
      <c r="I75" s="89" t="str">
        <f t="shared" si="26"/>
        <v>Unnamed</v>
      </c>
      <c r="J75" s="90" t="str">
        <f t="shared" si="27"/>
        <v>-</v>
      </c>
      <c r="K75" s="91" t="str">
        <f t="shared" si="28"/>
        <v/>
      </c>
      <c r="L75" s="95" t="str">
        <f t="shared" si="29"/>
        <v xml:space="preserve"> </v>
      </c>
      <c r="M75" s="92" t="str">
        <f t="shared" si="30"/>
        <v>-</v>
      </c>
      <c r="N75" s="93" t="str">
        <f t="shared" si="31"/>
        <v/>
      </c>
      <c r="O75" s="96" t="str">
        <f t="shared" si="32"/>
        <v xml:space="preserve"> </v>
      </c>
      <c r="P75" s="94" t="str">
        <f>IF(ISNUMBER(VLOOKUP(A75,'Wells not assessed'!$A$5:$D$37,1,FALSE)),VLOOKUP(A75,'Wells not assessed'!$A$5:$D$37,4,FALSE),"")</f>
        <v/>
      </c>
      <c r="R75" s="35" t="str">
        <f t="shared" si="33"/>
        <v>Yes</v>
      </c>
      <c r="S75" s="15" t="str">
        <f t="shared" si="34"/>
        <v>CV-719</v>
      </c>
      <c r="T75" s="18" t="str">
        <f>VLOOKUP(S75,'PoHC and SDF summary'!$AO$4:$AP$49974,2,FALSE)</f>
        <v>Unnamed</v>
      </c>
      <c r="U75" s="19">
        <f t="shared" si="35"/>
        <v>371.38901832216402</v>
      </c>
      <c r="V75" s="56">
        <f>IF(C75="TRUE",(U75^2)*(VLOOKUP(D75,'Aquifer and SDF Parameters'!$A$6:$C$100,2,FALSE)/VLOOKUP(D75,'Aquifer and SDF Parameters'!$A$6:$C$100,3,FALSE)),"")</f>
        <v>0.22988300488383445</v>
      </c>
      <c r="W75" s="4"/>
      <c r="X75" s="29" t="str">
        <f t="shared" si="36"/>
        <v>No</v>
      </c>
      <c r="Y75" s="15" t="str">
        <f t="shared" si="37"/>
        <v/>
      </c>
      <c r="Z75" s="18" t="str">
        <f>IF(X75="Yes",VLOOKUP(Y75,'PoHC and SDF summary'!$AO$4:$AP$49974,2,FALSE)," ")</f>
        <v xml:space="preserve"> </v>
      </c>
      <c r="AA75" s="19" t="str">
        <f t="shared" si="38"/>
        <v xml:space="preserve"> </v>
      </c>
      <c r="AB75" s="58" t="str">
        <f>IF(X75="Yes",(AA75^2)*(VLOOKUP(D75,'Aquifer and SDF Parameters'!$A$6:$C$100,2,FALSE)/VLOOKUP(D75,'Aquifer and SDF Parameters'!$A$6:$C$100,3,FALSE)),"")</f>
        <v/>
      </c>
      <c r="AC75" s="20" t="str">
        <f>IF(X75="Yes",(1/(U75)^('Aquifer and SDF Parameters'!$B$2)/((1/U75^'Aquifer and SDF Parameters'!$B$2)+(1/AA75^'Aquifer and SDF Parameters'!$B$2))),"")</f>
        <v/>
      </c>
      <c r="AD75" s="21" t="str">
        <f>IF(X75="Yes",(1/(AA75)^('Aquifer and SDF Parameters'!$B$2)/((1/U75^'Aquifer and SDF Parameters'!$B$2)+(1/AA75^'Aquifer and SDF Parameters'!$B$2))),"")</f>
        <v/>
      </c>
      <c r="AE75" s="14"/>
      <c r="AF75" s="32" t="str">
        <f t="shared" si="39"/>
        <v>No</v>
      </c>
      <c r="AG75" s="15" t="str">
        <f t="shared" si="40"/>
        <v/>
      </c>
      <c r="AH75" s="18" t="str">
        <f t="shared" si="41"/>
        <v xml:space="preserve"> </v>
      </c>
      <c r="AI75" s="19" t="str">
        <f t="shared" si="42"/>
        <v xml:space="preserve"> </v>
      </c>
      <c r="AJ75" s="58" t="str">
        <f>IF(AF75="Yes",(AI75^2)*(VLOOKUP(D75,'Aquifer and SDF Parameters'!$A$6:$C$100,2,FALSE)/VLOOKUP(D75,'Aquifer and SDF Parameters'!$A$6:$C$100,3,FALSE)),"")</f>
        <v/>
      </c>
      <c r="AK75" s="20" t="str">
        <f>IF(AF75="Yes",(1/(U75)^('Aquifer and SDF Parameters'!$B$2)/((1/U75^'Aquifer and SDF Parameters'!$B$2)+(1/AI75^'Aquifer and SDF Parameters'!$B$2)+(1/AA75^'Aquifer and SDF Parameters'!$B$2))),"")</f>
        <v/>
      </c>
      <c r="AL75" s="20" t="str">
        <f>IF(AF75="Yes",(1/(AA75)^('Aquifer and SDF Parameters'!$B$2)/((1/U75^'Aquifer and SDF Parameters'!$B$2)+(1/AI75^'Aquifer and SDF Parameters'!$B$2)+(1/AA75^'Aquifer and SDF Parameters'!$B$2))),"")</f>
        <v/>
      </c>
      <c r="AM75" s="21" t="str">
        <f>IF(AF75="Yes",(1/(AI75)^('Aquifer and SDF Parameters'!$B$2)/((1/U75^'Aquifer and SDF Parameters'!$B$2)+(1/AI75^'Aquifer and SDF Parameters'!$B$2)+(1/AA75^'Aquifer and SDF Parameters'!$B$2))),"")</f>
        <v/>
      </c>
      <c r="AO75" s="30" t="s">
        <v>12730</v>
      </c>
      <c r="AP75" s="47" t="s">
        <v>8769</v>
      </c>
      <c r="AQ75" s="30">
        <v>10023</v>
      </c>
      <c r="AR75" s="22" t="s">
        <v>1800</v>
      </c>
      <c r="AS75" s="24">
        <v>38.921560363131</v>
      </c>
      <c r="AT75" s="30">
        <v>22890</v>
      </c>
      <c r="AU75" s="22" t="s">
        <v>8198</v>
      </c>
      <c r="AV75" s="69">
        <v>2865.9869846881202</v>
      </c>
      <c r="AW75" s="33">
        <v>92261</v>
      </c>
      <c r="AX75" s="22" t="s">
        <v>8198</v>
      </c>
      <c r="AY75" s="27">
        <v>2881.1663822488899</v>
      </c>
    </row>
    <row r="76" spans="1:51" ht="15.6" customHeight="1" x14ac:dyDescent="0.3">
      <c r="A76" s="17">
        <v>34607</v>
      </c>
      <c r="B76" s="17" t="str">
        <f>VLOOKUP(A76,'List of Wells for HC assessment'!$A$2:$J$860,10,FALSE)</f>
        <v>Chilliwack River Valley</v>
      </c>
      <c r="C76" s="17" t="str">
        <f>IF(ISNUMBER(VLOOKUP(A76,'List of Wells for HC assessment'!$A$2:$J$860,1,FALSE)),"TRUE","FALSE")</f>
        <v>TRUE</v>
      </c>
      <c r="D76" s="17">
        <f>VLOOKUP(A76,'List of Wells for HC assessment'!$A$2:$J$860,9,FALSE)</f>
        <v>1206</v>
      </c>
      <c r="E76" s="17" t="str">
        <f t="shared" si="22"/>
        <v>Stream</v>
      </c>
      <c r="F76" s="17">
        <f t="shared" si="23"/>
        <v>1</v>
      </c>
      <c r="G76" s="87">
        <f t="shared" si="24"/>
        <v>1</v>
      </c>
      <c r="H76" s="88">
        <f t="shared" si="25"/>
        <v>0.25458513172192337</v>
      </c>
      <c r="I76" s="89" t="str">
        <f t="shared" si="26"/>
        <v>Chilliwack River</v>
      </c>
      <c r="J76" s="90" t="str">
        <f t="shared" si="27"/>
        <v>-</v>
      </c>
      <c r="K76" s="91" t="str">
        <f t="shared" si="28"/>
        <v/>
      </c>
      <c r="L76" s="95" t="str">
        <f t="shared" si="29"/>
        <v xml:space="preserve"> </v>
      </c>
      <c r="M76" s="92" t="str">
        <f t="shared" si="30"/>
        <v>-</v>
      </c>
      <c r="N76" s="93" t="str">
        <f t="shared" si="31"/>
        <v/>
      </c>
      <c r="O76" s="96" t="str">
        <f t="shared" si="32"/>
        <v xml:space="preserve"> </v>
      </c>
      <c r="P76" s="94" t="str">
        <f>IF(ISNUMBER(VLOOKUP(A76,'Wells not assessed'!$A$5:$D$37,1,FALSE)),VLOOKUP(A76,'Wells not assessed'!$A$5:$D$37,4,FALSE),"")</f>
        <v/>
      </c>
      <c r="R76" s="35" t="str">
        <f t="shared" si="33"/>
        <v>Yes</v>
      </c>
      <c r="S76" s="15" t="str">
        <f t="shared" si="34"/>
        <v>CV-1181</v>
      </c>
      <c r="T76" s="18" t="str">
        <f>VLOOKUP(S76,'PoHC and SDF summary'!$AO$4:$AP$49974,2,FALSE)</f>
        <v>Chilliwack River</v>
      </c>
      <c r="U76" s="19">
        <f t="shared" si="35"/>
        <v>390.83382534416597</v>
      </c>
      <c r="V76" s="56">
        <f>IF(C76="TRUE",(U76^2)*(VLOOKUP(D76,'Aquifer and SDF Parameters'!$A$6:$C$100,2,FALSE)/VLOOKUP(D76,'Aquifer and SDF Parameters'!$A$6:$C$100,3,FALSE)),"")</f>
        <v>0.25458513172192337</v>
      </c>
      <c r="W76" s="4"/>
      <c r="X76" s="29" t="str">
        <f t="shared" si="36"/>
        <v>No</v>
      </c>
      <c r="Y76" s="15" t="str">
        <f t="shared" si="37"/>
        <v/>
      </c>
      <c r="Z76" s="18" t="str">
        <f>IF(X76="Yes",VLOOKUP(Y76,'PoHC and SDF summary'!$AO$4:$AP$49974,2,FALSE)," ")</f>
        <v xml:space="preserve"> </v>
      </c>
      <c r="AA76" s="19" t="str">
        <f t="shared" si="38"/>
        <v xml:space="preserve"> </v>
      </c>
      <c r="AB76" s="58" t="str">
        <f>IF(X76="Yes",(AA76^2)*(VLOOKUP(D76,'Aquifer and SDF Parameters'!$A$6:$C$100,2,FALSE)/VLOOKUP(D76,'Aquifer and SDF Parameters'!$A$6:$C$100,3,FALSE)),"")</f>
        <v/>
      </c>
      <c r="AC76" s="20" t="str">
        <f>IF(X76="Yes",(1/(U76)^('Aquifer and SDF Parameters'!$B$2)/((1/U76^'Aquifer and SDF Parameters'!$B$2)+(1/AA76^'Aquifer and SDF Parameters'!$B$2))),"")</f>
        <v/>
      </c>
      <c r="AD76" s="21" t="str">
        <f>IF(X76="Yes",(1/(AA76)^('Aquifer and SDF Parameters'!$B$2)/((1/U76^'Aquifer and SDF Parameters'!$B$2)+(1/AA76^'Aquifer and SDF Parameters'!$B$2))),"")</f>
        <v/>
      </c>
      <c r="AE76" s="14"/>
      <c r="AF76" s="32" t="str">
        <f t="shared" si="39"/>
        <v>No</v>
      </c>
      <c r="AG76" s="15" t="str">
        <f t="shared" si="40"/>
        <v/>
      </c>
      <c r="AH76" s="18" t="str">
        <f t="shared" si="41"/>
        <v xml:space="preserve"> </v>
      </c>
      <c r="AI76" s="19" t="str">
        <f t="shared" si="42"/>
        <v xml:space="preserve"> </v>
      </c>
      <c r="AJ76" s="58" t="str">
        <f>IF(AF76="Yes",(AI76^2)*(VLOOKUP(D76,'Aquifer and SDF Parameters'!$A$6:$C$100,2,FALSE)/VLOOKUP(D76,'Aquifer and SDF Parameters'!$A$6:$C$100,3,FALSE)),"")</f>
        <v/>
      </c>
      <c r="AK76" s="20" t="str">
        <f>IF(AF76="Yes",(1/(U76)^('Aquifer and SDF Parameters'!$B$2)/((1/U76^'Aquifer and SDF Parameters'!$B$2)+(1/AI76^'Aquifer and SDF Parameters'!$B$2)+(1/AA76^'Aquifer and SDF Parameters'!$B$2))),"")</f>
        <v/>
      </c>
      <c r="AL76" s="20" t="str">
        <f>IF(AF76="Yes",(1/(AA76)^('Aquifer and SDF Parameters'!$B$2)/((1/U76^'Aquifer and SDF Parameters'!$B$2)+(1/AI76^'Aquifer and SDF Parameters'!$B$2)+(1/AA76^'Aquifer and SDF Parameters'!$B$2))),"")</f>
        <v/>
      </c>
      <c r="AM76" s="21" t="str">
        <f>IF(AF76="Yes",(1/(AI76)^('Aquifer and SDF Parameters'!$B$2)/((1/U76^'Aquifer and SDF Parameters'!$B$2)+(1/AI76^'Aquifer and SDF Parameters'!$B$2)+(1/AA76^'Aquifer and SDF Parameters'!$B$2))),"")</f>
        <v/>
      </c>
      <c r="AO76" s="30" t="s">
        <v>12729</v>
      </c>
      <c r="AP76" s="47" t="s">
        <v>8769</v>
      </c>
      <c r="AQ76" s="30">
        <v>10024</v>
      </c>
      <c r="AR76" s="22" t="s">
        <v>2970</v>
      </c>
      <c r="AS76" s="24">
        <v>164.31961067056301</v>
      </c>
      <c r="AT76" s="30">
        <v>23402</v>
      </c>
      <c r="AU76" s="22" t="s">
        <v>8198</v>
      </c>
      <c r="AV76" s="69">
        <v>2694.2475787168701</v>
      </c>
      <c r="AW76" s="33">
        <v>92315</v>
      </c>
      <c r="AX76" s="22" t="s">
        <v>5772</v>
      </c>
      <c r="AY76" s="27">
        <v>607.71277687058796</v>
      </c>
    </row>
    <row r="77" spans="1:51" ht="15.6" customHeight="1" x14ac:dyDescent="0.3">
      <c r="A77" s="17">
        <v>34611</v>
      </c>
      <c r="B77" s="17" t="str">
        <f>VLOOKUP(A77,'List of Wells for HC assessment'!$A$2:$J$860,10,FALSE)</f>
        <v>Chilliwack River Valley</v>
      </c>
      <c r="C77" s="17" t="str">
        <f>IF(ISNUMBER(VLOOKUP(A77,'List of Wells for HC assessment'!$A$2:$J$860,1,FALSE)),"TRUE","FALSE")</f>
        <v>TRUE</v>
      </c>
      <c r="D77" s="17">
        <f>VLOOKUP(A77,'List of Wells for HC assessment'!$A$2:$J$860,9,FALSE)</f>
        <v>1206</v>
      </c>
      <c r="E77" s="17" t="str">
        <f t="shared" si="22"/>
        <v>Stream</v>
      </c>
      <c r="F77" s="17">
        <f t="shared" si="23"/>
        <v>1</v>
      </c>
      <c r="G77" s="87">
        <f t="shared" si="24"/>
        <v>1</v>
      </c>
      <c r="H77" s="88">
        <f t="shared" si="25"/>
        <v>0.87546312536893589</v>
      </c>
      <c r="I77" s="89" t="str">
        <f t="shared" si="26"/>
        <v>Chilliwack River</v>
      </c>
      <c r="J77" s="90" t="str">
        <f t="shared" si="27"/>
        <v>-</v>
      </c>
      <c r="K77" s="91" t="str">
        <f t="shared" si="28"/>
        <v/>
      </c>
      <c r="L77" s="95" t="str">
        <f t="shared" si="29"/>
        <v xml:space="preserve"> </v>
      </c>
      <c r="M77" s="92" t="str">
        <f t="shared" si="30"/>
        <v>-</v>
      </c>
      <c r="N77" s="93" t="str">
        <f t="shared" si="31"/>
        <v/>
      </c>
      <c r="O77" s="96" t="str">
        <f t="shared" si="32"/>
        <v xml:space="preserve"> </v>
      </c>
      <c r="P77" s="94" t="str">
        <f>IF(ISNUMBER(VLOOKUP(A77,'Wells not assessed'!$A$5:$D$37,1,FALSE)),VLOOKUP(A77,'Wells not assessed'!$A$5:$D$37,4,FALSE),"")</f>
        <v/>
      </c>
      <c r="R77" s="35" t="str">
        <f t="shared" si="33"/>
        <v>Yes</v>
      </c>
      <c r="S77" s="15" t="str">
        <f t="shared" si="34"/>
        <v>CV-1181</v>
      </c>
      <c r="T77" s="18" t="str">
        <f>VLOOKUP(S77,'PoHC and SDF summary'!$AO$4:$AP$49974,2,FALSE)</f>
        <v>Chilliwack River</v>
      </c>
      <c r="U77" s="19">
        <f t="shared" si="35"/>
        <v>724.76056406330599</v>
      </c>
      <c r="V77" s="56">
        <f>IF(C77="TRUE",(U77^2)*(VLOOKUP(D77,'Aquifer and SDF Parameters'!$A$6:$C$100,2,FALSE)/VLOOKUP(D77,'Aquifer and SDF Parameters'!$A$6:$C$100,3,FALSE)),"")</f>
        <v>0.87546312536893589</v>
      </c>
      <c r="W77" s="4"/>
      <c r="X77" s="29" t="str">
        <f t="shared" si="36"/>
        <v>No</v>
      </c>
      <c r="Y77" s="15" t="str">
        <f t="shared" si="37"/>
        <v/>
      </c>
      <c r="Z77" s="18" t="str">
        <f>IF(X77="Yes",VLOOKUP(Y77,'PoHC and SDF summary'!$AO$4:$AP$49974,2,FALSE)," ")</f>
        <v xml:space="preserve"> </v>
      </c>
      <c r="AA77" s="19" t="str">
        <f t="shared" si="38"/>
        <v xml:space="preserve"> </v>
      </c>
      <c r="AB77" s="58" t="str">
        <f>IF(X77="Yes",(AA77^2)*(VLOOKUP(D77,'Aquifer and SDF Parameters'!$A$6:$C$100,2,FALSE)/VLOOKUP(D77,'Aquifer and SDF Parameters'!$A$6:$C$100,3,FALSE)),"")</f>
        <v/>
      </c>
      <c r="AC77" s="20" t="str">
        <f>IF(X77="Yes",(1/(U77)^('Aquifer and SDF Parameters'!$B$2)/((1/U77^'Aquifer and SDF Parameters'!$B$2)+(1/AA77^'Aquifer and SDF Parameters'!$B$2))),"")</f>
        <v/>
      </c>
      <c r="AD77" s="21" t="str">
        <f>IF(X77="Yes",(1/(AA77)^('Aquifer and SDF Parameters'!$B$2)/((1/U77^'Aquifer and SDF Parameters'!$B$2)+(1/AA77^'Aquifer and SDF Parameters'!$B$2))),"")</f>
        <v/>
      </c>
      <c r="AE77" s="14"/>
      <c r="AF77" s="32" t="str">
        <f t="shared" si="39"/>
        <v>No</v>
      </c>
      <c r="AG77" s="15" t="str">
        <f t="shared" si="40"/>
        <v/>
      </c>
      <c r="AH77" s="18" t="str">
        <f t="shared" si="41"/>
        <v xml:space="preserve"> </v>
      </c>
      <c r="AI77" s="19" t="str">
        <f t="shared" si="42"/>
        <v xml:space="preserve"> </v>
      </c>
      <c r="AJ77" s="58" t="str">
        <f>IF(AF77="Yes",(AI77^2)*(VLOOKUP(D77,'Aquifer and SDF Parameters'!$A$6:$C$100,2,FALSE)/VLOOKUP(D77,'Aquifer and SDF Parameters'!$A$6:$C$100,3,FALSE)),"")</f>
        <v/>
      </c>
      <c r="AK77" s="20" t="str">
        <f>IF(AF77="Yes",(1/(U77)^('Aquifer and SDF Parameters'!$B$2)/((1/U77^'Aquifer and SDF Parameters'!$B$2)+(1/AI77^'Aquifer and SDF Parameters'!$B$2)+(1/AA77^'Aquifer and SDF Parameters'!$B$2))),"")</f>
        <v/>
      </c>
      <c r="AL77" s="20" t="str">
        <f>IF(AF77="Yes",(1/(AA77)^('Aquifer and SDF Parameters'!$B$2)/((1/U77^'Aquifer and SDF Parameters'!$B$2)+(1/AI77^'Aquifer and SDF Parameters'!$B$2)+(1/AA77^'Aquifer and SDF Parameters'!$B$2))),"")</f>
        <v/>
      </c>
      <c r="AM77" s="21" t="str">
        <f>IF(AF77="Yes",(1/(AI77)^('Aquifer and SDF Parameters'!$B$2)/((1/U77^'Aquifer and SDF Parameters'!$B$2)+(1/AI77^'Aquifer and SDF Parameters'!$B$2)+(1/AA77^'Aquifer and SDF Parameters'!$B$2))),"")</f>
        <v/>
      </c>
      <c r="AO77" s="30" t="s">
        <v>12727</v>
      </c>
      <c r="AP77" s="47" t="s">
        <v>8769</v>
      </c>
      <c r="AQ77" s="30">
        <v>10029</v>
      </c>
      <c r="AR77" s="22" t="s">
        <v>1858</v>
      </c>
      <c r="AS77" s="24">
        <v>39.132665904380701</v>
      </c>
      <c r="AT77" s="30">
        <v>24241</v>
      </c>
      <c r="AU77" s="22" t="s">
        <v>8198</v>
      </c>
      <c r="AV77" s="69">
        <v>2459.4087725013501</v>
      </c>
      <c r="AW77" s="33">
        <v>92334</v>
      </c>
      <c r="AX77" s="22" t="s">
        <v>3468</v>
      </c>
      <c r="AY77" s="27">
        <v>1696.4261994967601</v>
      </c>
    </row>
    <row r="78" spans="1:51" ht="15.6" customHeight="1" x14ac:dyDescent="0.3">
      <c r="A78" s="17">
        <v>35326</v>
      </c>
      <c r="B78" s="17" t="str">
        <f>VLOOKUP(A78,'List of Wells for HC assessment'!$A$2:$J$860,10,FALSE)</f>
        <v>Chilliwack River Valley</v>
      </c>
      <c r="C78" s="17" t="str">
        <f>IF(ISNUMBER(VLOOKUP(A78,'List of Wells for HC assessment'!$A$2:$J$860,1,FALSE)),"TRUE","FALSE")</f>
        <v>TRUE</v>
      </c>
      <c r="D78" s="17">
        <f>VLOOKUP(A78,'List of Wells for HC assessment'!$A$2:$J$860,9,FALSE)</f>
        <v>1206</v>
      </c>
      <c r="E78" s="17" t="str">
        <f t="shared" si="22"/>
        <v>Stream</v>
      </c>
      <c r="F78" s="17">
        <f t="shared" si="23"/>
        <v>1</v>
      </c>
      <c r="G78" s="87">
        <f t="shared" si="24"/>
        <v>1</v>
      </c>
      <c r="H78" s="88">
        <f t="shared" si="25"/>
        <v>1.1476490603937446</v>
      </c>
      <c r="I78" s="89" t="str">
        <f t="shared" si="26"/>
        <v>Chilliwack River</v>
      </c>
      <c r="J78" s="90" t="str">
        <f t="shared" si="27"/>
        <v>-</v>
      </c>
      <c r="K78" s="91" t="str">
        <f t="shared" si="28"/>
        <v/>
      </c>
      <c r="L78" s="95" t="str">
        <f t="shared" si="29"/>
        <v xml:space="preserve"> </v>
      </c>
      <c r="M78" s="92" t="str">
        <f t="shared" si="30"/>
        <v>-</v>
      </c>
      <c r="N78" s="93" t="str">
        <f t="shared" si="31"/>
        <v/>
      </c>
      <c r="O78" s="96" t="str">
        <f t="shared" si="32"/>
        <v xml:space="preserve"> </v>
      </c>
      <c r="P78" s="94" t="str">
        <f>IF(ISNUMBER(VLOOKUP(A78,'Wells not assessed'!$A$5:$D$37,1,FALSE)),VLOOKUP(A78,'Wells not assessed'!$A$5:$D$37,4,FALSE),"")</f>
        <v/>
      </c>
      <c r="R78" s="35" t="str">
        <f t="shared" si="33"/>
        <v>Yes</v>
      </c>
      <c r="S78" s="15" t="str">
        <f t="shared" si="34"/>
        <v>CV-946</v>
      </c>
      <c r="T78" s="18" t="str">
        <f>VLOOKUP(S78,'PoHC and SDF summary'!$AO$4:$AP$49974,2,FALSE)</f>
        <v>Chilliwack River</v>
      </c>
      <c r="U78" s="19">
        <f t="shared" si="35"/>
        <v>829.81289230539596</v>
      </c>
      <c r="V78" s="56">
        <f>IF(C78="TRUE",(U78^2)*(VLOOKUP(D78,'Aquifer and SDF Parameters'!$A$6:$C$100,2,FALSE)/VLOOKUP(D78,'Aquifer and SDF Parameters'!$A$6:$C$100,3,FALSE)),"")</f>
        <v>1.1476490603937446</v>
      </c>
      <c r="W78" s="4"/>
      <c r="X78" s="29" t="str">
        <f t="shared" si="36"/>
        <v>No</v>
      </c>
      <c r="Y78" s="15" t="str">
        <f t="shared" si="37"/>
        <v/>
      </c>
      <c r="Z78" s="18" t="str">
        <f>IF(X78="Yes",VLOOKUP(Y78,'PoHC and SDF summary'!$AO$4:$AP$49974,2,FALSE)," ")</f>
        <v xml:space="preserve"> </v>
      </c>
      <c r="AA78" s="19" t="str">
        <f t="shared" si="38"/>
        <v xml:space="preserve"> </v>
      </c>
      <c r="AB78" s="58" t="str">
        <f>IF(X78="Yes",(AA78^2)*(VLOOKUP(D78,'Aquifer and SDF Parameters'!$A$6:$C$100,2,FALSE)/VLOOKUP(D78,'Aquifer and SDF Parameters'!$A$6:$C$100,3,FALSE)),"")</f>
        <v/>
      </c>
      <c r="AC78" s="20" t="str">
        <f>IF(X78="Yes",(1/(U78)^('Aquifer and SDF Parameters'!$B$2)/((1/U78^'Aquifer and SDF Parameters'!$B$2)+(1/AA78^'Aquifer and SDF Parameters'!$B$2))),"")</f>
        <v/>
      </c>
      <c r="AD78" s="21" t="str">
        <f>IF(X78="Yes",(1/(AA78)^('Aquifer and SDF Parameters'!$B$2)/((1/U78^'Aquifer and SDF Parameters'!$B$2)+(1/AA78^'Aquifer and SDF Parameters'!$B$2))),"")</f>
        <v/>
      </c>
      <c r="AE78" s="14"/>
      <c r="AF78" s="32" t="str">
        <f t="shared" si="39"/>
        <v>No</v>
      </c>
      <c r="AG78" s="15" t="str">
        <f t="shared" si="40"/>
        <v/>
      </c>
      <c r="AH78" s="18" t="str">
        <f t="shared" si="41"/>
        <v xml:space="preserve"> </v>
      </c>
      <c r="AI78" s="19" t="str">
        <f t="shared" si="42"/>
        <v xml:space="preserve"> </v>
      </c>
      <c r="AJ78" s="58" t="str">
        <f>IF(AF78="Yes",(AI78^2)*(VLOOKUP(D78,'Aquifer and SDF Parameters'!$A$6:$C$100,2,FALSE)/VLOOKUP(D78,'Aquifer and SDF Parameters'!$A$6:$C$100,3,FALSE)),"")</f>
        <v/>
      </c>
      <c r="AK78" s="20" t="str">
        <f>IF(AF78="Yes",(1/(U78)^('Aquifer and SDF Parameters'!$B$2)/((1/U78^'Aquifer and SDF Parameters'!$B$2)+(1/AI78^'Aquifer and SDF Parameters'!$B$2)+(1/AA78^'Aquifer and SDF Parameters'!$B$2))),"")</f>
        <v/>
      </c>
      <c r="AL78" s="20" t="str">
        <f>IF(AF78="Yes",(1/(AA78)^('Aquifer and SDF Parameters'!$B$2)/((1/U78^'Aquifer and SDF Parameters'!$B$2)+(1/AI78^'Aquifer and SDF Parameters'!$B$2)+(1/AA78^'Aquifer and SDF Parameters'!$B$2))),"")</f>
        <v/>
      </c>
      <c r="AM78" s="21" t="str">
        <f>IF(AF78="Yes",(1/(AI78)^('Aquifer and SDF Parameters'!$B$2)/((1/U78^'Aquifer and SDF Parameters'!$B$2)+(1/AI78^'Aquifer and SDF Parameters'!$B$2)+(1/AA78^'Aquifer and SDF Parameters'!$B$2))),"")</f>
        <v/>
      </c>
      <c r="AO78" s="30" t="s">
        <v>12717</v>
      </c>
      <c r="AP78" s="47" t="s">
        <v>8769</v>
      </c>
      <c r="AQ78" s="30">
        <v>10034</v>
      </c>
      <c r="AR78" s="22" t="s">
        <v>1873</v>
      </c>
      <c r="AS78" s="24">
        <v>316.284322561669</v>
      </c>
      <c r="AT78" s="30">
        <v>24712</v>
      </c>
      <c r="AU78" s="22" t="s">
        <v>2311</v>
      </c>
      <c r="AV78" s="69">
        <v>827.67395382878601</v>
      </c>
      <c r="AW78" s="2">
        <v>92363</v>
      </c>
      <c r="AX78" s="2" t="s">
        <v>3028</v>
      </c>
      <c r="AY78" s="4">
        <v>1619.40215705384</v>
      </c>
    </row>
    <row r="79" spans="1:51" ht="15.6" customHeight="1" x14ac:dyDescent="0.3">
      <c r="A79" s="17">
        <v>35700</v>
      </c>
      <c r="B79" s="17" t="str">
        <f>VLOOKUP(A79,'List of Wells for HC assessment'!$A$2:$J$860,10,FALSE)</f>
        <v>Chilliwack River Valley</v>
      </c>
      <c r="C79" s="17" t="str">
        <f>IF(ISNUMBER(VLOOKUP(A79,'List of Wells for HC assessment'!$A$2:$J$860,1,FALSE)),"TRUE","FALSE")</f>
        <v>TRUE</v>
      </c>
      <c r="D79" s="17">
        <f>VLOOKUP(A79,'List of Wells for HC assessment'!$A$2:$J$860,9,FALSE)</f>
        <v>1206</v>
      </c>
      <c r="E79" s="17" t="str">
        <f t="shared" si="22"/>
        <v>Stream</v>
      </c>
      <c r="F79" s="17">
        <f t="shared" si="23"/>
        <v>1</v>
      </c>
      <c r="G79" s="87">
        <f t="shared" si="24"/>
        <v>1</v>
      </c>
      <c r="H79" s="88">
        <f t="shared" si="25"/>
        <v>0.61689993294301748</v>
      </c>
      <c r="I79" s="89" t="str">
        <f t="shared" si="26"/>
        <v>Chilliwack River</v>
      </c>
      <c r="J79" s="90" t="str">
        <f t="shared" si="27"/>
        <v>-</v>
      </c>
      <c r="K79" s="91" t="str">
        <f t="shared" si="28"/>
        <v/>
      </c>
      <c r="L79" s="95" t="str">
        <f t="shared" si="29"/>
        <v xml:space="preserve"> </v>
      </c>
      <c r="M79" s="92" t="str">
        <f t="shared" si="30"/>
        <v>-</v>
      </c>
      <c r="N79" s="93" t="str">
        <f t="shared" si="31"/>
        <v/>
      </c>
      <c r="O79" s="96" t="str">
        <f t="shared" si="32"/>
        <v xml:space="preserve"> </v>
      </c>
      <c r="P79" s="94" t="str">
        <f>IF(ISNUMBER(VLOOKUP(A79,'Wells not assessed'!$A$5:$D$37,1,FALSE)),VLOOKUP(A79,'Wells not assessed'!$A$5:$D$37,4,FALSE),"")</f>
        <v/>
      </c>
      <c r="R79" s="35" t="str">
        <f t="shared" si="33"/>
        <v>Yes</v>
      </c>
      <c r="S79" s="15" t="str">
        <f t="shared" si="34"/>
        <v>CV-946</v>
      </c>
      <c r="T79" s="18" t="str">
        <f>VLOOKUP(S79,'PoHC and SDF summary'!$AO$4:$AP$49974,2,FALSE)</f>
        <v>Chilliwack River</v>
      </c>
      <c r="U79" s="19">
        <f t="shared" si="35"/>
        <v>608.39128837107</v>
      </c>
      <c r="V79" s="56">
        <f>IF(C79="TRUE",(U79^2)*(VLOOKUP(D79,'Aquifer and SDF Parameters'!$A$6:$C$100,2,FALSE)/VLOOKUP(D79,'Aquifer and SDF Parameters'!$A$6:$C$100,3,FALSE)),"")</f>
        <v>0.61689993294301748</v>
      </c>
      <c r="W79" s="4"/>
      <c r="X79" s="29" t="str">
        <f t="shared" si="36"/>
        <v>No</v>
      </c>
      <c r="Y79" s="15" t="str">
        <f t="shared" si="37"/>
        <v/>
      </c>
      <c r="Z79" s="18" t="str">
        <f>IF(X79="Yes",VLOOKUP(Y79,'PoHC and SDF summary'!$AO$4:$AP$49974,2,FALSE)," ")</f>
        <v xml:space="preserve"> </v>
      </c>
      <c r="AA79" s="19" t="str">
        <f t="shared" si="38"/>
        <v xml:space="preserve"> </v>
      </c>
      <c r="AB79" s="58" t="str">
        <f>IF(X79="Yes",(AA79^2)*(VLOOKUP(D79,'Aquifer and SDF Parameters'!$A$6:$C$100,2,FALSE)/VLOOKUP(D79,'Aquifer and SDF Parameters'!$A$6:$C$100,3,FALSE)),"")</f>
        <v/>
      </c>
      <c r="AC79" s="20" t="str">
        <f>IF(X79="Yes",(1/(U79)^('Aquifer and SDF Parameters'!$B$2)/((1/U79^'Aquifer and SDF Parameters'!$B$2)+(1/AA79^'Aquifer and SDF Parameters'!$B$2))),"")</f>
        <v/>
      </c>
      <c r="AD79" s="21" t="str">
        <f>IF(X79="Yes",(1/(AA79)^('Aquifer and SDF Parameters'!$B$2)/((1/U79^'Aquifer and SDF Parameters'!$B$2)+(1/AA79^'Aquifer and SDF Parameters'!$B$2))),"")</f>
        <v/>
      </c>
      <c r="AE79" s="14"/>
      <c r="AF79" s="32" t="str">
        <f t="shared" si="39"/>
        <v>No</v>
      </c>
      <c r="AG79" s="15" t="str">
        <f t="shared" si="40"/>
        <v/>
      </c>
      <c r="AH79" s="18" t="str">
        <f t="shared" si="41"/>
        <v xml:space="preserve"> </v>
      </c>
      <c r="AI79" s="19" t="str">
        <f t="shared" si="42"/>
        <v xml:space="preserve"> </v>
      </c>
      <c r="AJ79" s="58" t="str">
        <f>IF(AF79="Yes",(AI79^2)*(VLOOKUP(D79,'Aquifer and SDF Parameters'!$A$6:$C$100,2,FALSE)/VLOOKUP(D79,'Aquifer and SDF Parameters'!$A$6:$C$100,3,FALSE)),"")</f>
        <v/>
      </c>
      <c r="AK79" s="20" t="str">
        <f>IF(AF79="Yes",(1/(U79)^('Aquifer and SDF Parameters'!$B$2)/((1/U79^'Aquifer and SDF Parameters'!$B$2)+(1/AI79^'Aquifer and SDF Parameters'!$B$2)+(1/AA79^'Aquifer and SDF Parameters'!$B$2))),"")</f>
        <v/>
      </c>
      <c r="AL79" s="20" t="str">
        <f>IF(AF79="Yes",(1/(AA79)^('Aquifer and SDF Parameters'!$B$2)/((1/U79^'Aquifer and SDF Parameters'!$B$2)+(1/AI79^'Aquifer and SDF Parameters'!$B$2)+(1/AA79^'Aquifer and SDF Parameters'!$B$2))),"")</f>
        <v/>
      </c>
      <c r="AM79" s="21" t="str">
        <f>IF(AF79="Yes",(1/(AI79)^('Aquifer and SDF Parameters'!$B$2)/((1/U79^'Aquifer and SDF Parameters'!$B$2)+(1/AI79^'Aquifer and SDF Parameters'!$B$2)+(1/AA79^'Aquifer and SDF Parameters'!$B$2))),"")</f>
        <v/>
      </c>
      <c r="AO79" s="30" t="s">
        <v>12715</v>
      </c>
      <c r="AP79" s="47" t="s">
        <v>8769</v>
      </c>
      <c r="AQ79" s="30">
        <v>11380</v>
      </c>
      <c r="AR79" s="22" t="s">
        <v>16188</v>
      </c>
      <c r="AS79" s="24">
        <v>197.97997469511699</v>
      </c>
      <c r="AT79" s="30">
        <v>24848</v>
      </c>
      <c r="AU79" s="22" t="s">
        <v>6636</v>
      </c>
      <c r="AV79" s="69">
        <v>877.647710105648</v>
      </c>
      <c r="AW79" s="2">
        <v>92487</v>
      </c>
      <c r="AX79" s="2" t="s">
        <v>4657</v>
      </c>
      <c r="AY79" s="4">
        <v>3190.8735560042301</v>
      </c>
    </row>
    <row r="80" spans="1:51" ht="15.6" customHeight="1" x14ac:dyDescent="0.3">
      <c r="A80" s="17">
        <v>35877</v>
      </c>
      <c r="B80" s="17" t="str">
        <f>VLOOKUP(A80,'List of Wells for HC assessment'!$A$2:$J$860,10,FALSE)</f>
        <v>Chilliwack River Valley</v>
      </c>
      <c r="C80" s="17" t="str">
        <f>IF(ISNUMBER(VLOOKUP(A80,'List of Wells for HC assessment'!$A$2:$J$860,1,FALSE)),"TRUE","FALSE")</f>
        <v>TRUE</v>
      </c>
      <c r="D80" s="17">
        <f>VLOOKUP(A80,'List of Wells for HC assessment'!$A$2:$J$860,9,FALSE)</f>
        <v>1206</v>
      </c>
      <c r="E80" s="17" t="str">
        <f t="shared" si="22"/>
        <v>Stream</v>
      </c>
      <c r="F80" s="17">
        <f t="shared" si="23"/>
        <v>1</v>
      </c>
      <c r="G80" s="87">
        <f t="shared" si="24"/>
        <v>1</v>
      </c>
      <c r="H80" s="88">
        <f t="shared" si="25"/>
        <v>0.24634598550882369</v>
      </c>
      <c r="I80" s="89" t="str">
        <f t="shared" si="26"/>
        <v>Chilliwack River</v>
      </c>
      <c r="J80" s="90" t="str">
        <f t="shared" si="27"/>
        <v>-</v>
      </c>
      <c r="K80" s="91" t="str">
        <f t="shared" si="28"/>
        <v/>
      </c>
      <c r="L80" s="95" t="str">
        <f t="shared" si="29"/>
        <v xml:space="preserve"> </v>
      </c>
      <c r="M80" s="92" t="str">
        <f t="shared" si="30"/>
        <v>-</v>
      </c>
      <c r="N80" s="93" t="str">
        <f t="shared" si="31"/>
        <v/>
      </c>
      <c r="O80" s="96" t="str">
        <f t="shared" si="32"/>
        <v xml:space="preserve"> </v>
      </c>
      <c r="P80" s="94" t="str">
        <f>IF(ISNUMBER(VLOOKUP(A80,'Wells not assessed'!$A$5:$D$37,1,FALSE)),VLOOKUP(A80,'Wells not assessed'!$A$5:$D$37,4,FALSE),"")</f>
        <v/>
      </c>
      <c r="R80" s="35" t="str">
        <f t="shared" si="33"/>
        <v>Yes</v>
      </c>
      <c r="S80" s="15" t="str">
        <f t="shared" si="34"/>
        <v>CV-1181</v>
      </c>
      <c r="T80" s="18" t="str">
        <f>VLOOKUP(S80,'PoHC and SDF summary'!$AO$4:$AP$49974,2,FALSE)</f>
        <v>Chilliwack River</v>
      </c>
      <c r="U80" s="19">
        <f t="shared" si="35"/>
        <v>384.45752861050102</v>
      </c>
      <c r="V80" s="56">
        <f>IF(C80="TRUE",(U80^2)*(VLOOKUP(D80,'Aquifer and SDF Parameters'!$A$6:$C$100,2,FALSE)/VLOOKUP(D80,'Aquifer and SDF Parameters'!$A$6:$C$100,3,FALSE)),"")</f>
        <v>0.24634598550882369</v>
      </c>
      <c r="W80" s="4"/>
      <c r="X80" s="29" t="str">
        <f t="shared" si="36"/>
        <v>No</v>
      </c>
      <c r="Y80" s="15" t="str">
        <f t="shared" si="37"/>
        <v/>
      </c>
      <c r="Z80" s="18" t="str">
        <f>IF(X80="Yes",VLOOKUP(Y80,'PoHC and SDF summary'!$AO$4:$AP$49974,2,FALSE)," ")</f>
        <v xml:space="preserve"> </v>
      </c>
      <c r="AA80" s="19" t="str">
        <f t="shared" si="38"/>
        <v xml:space="preserve"> </v>
      </c>
      <c r="AB80" s="58" t="str">
        <f>IF(X80="Yes",(AA80^2)*(VLOOKUP(D80,'Aquifer and SDF Parameters'!$A$6:$C$100,2,FALSE)/VLOOKUP(D80,'Aquifer and SDF Parameters'!$A$6:$C$100,3,FALSE)),"")</f>
        <v/>
      </c>
      <c r="AC80" s="20" t="str">
        <f>IF(X80="Yes",(1/(U80)^('Aquifer and SDF Parameters'!$B$2)/((1/U80^'Aquifer and SDF Parameters'!$B$2)+(1/AA80^'Aquifer and SDF Parameters'!$B$2))),"")</f>
        <v/>
      </c>
      <c r="AD80" s="21" t="str">
        <f>IF(X80="Yes",(1/(AA80)^('Aquifer and SDF Parameters'!$B$2)/((1/U80^'Aquifer and SDF Parameters'!$B$2)+(1/AA80^'Aquifer and SDF Parameters'!$B$2))),"")</f>
        <v/>
      </c>
      <c r="AE80" s="14"/>
      <c r="AF80" s="32" t="str">
        <f t="shared" si="39"/>
        <v>No</v>
      </c>
      <c r="AG80" s="15" t="str">
        <f t="shared" si="40"/>
        <v/>
      </c>
      <c r="AH80" s="18" t="str">
        <f t="shared" si="41"/>
        <v xml:space="preserve"> </v>
      </c>
      <c r="AI80" s="19" t="str">
        <f t="shared" si="42"/>
        <v xml:space="preserve"> </v>
      </c>
      <c r="AJ80" s="58" t="str">
        <f>IF(AF80="Yes",(AI80^2)*(VLOOKUP(D80,'Aquifer and SDF Parameters'!$A$6:$C$100,2,FALSE)/VLOOKUP(D80,'Aquifer and SDF Parameters'!$A$6:$C$100,3,FALSE)),"")</f>
        <v/>
      </c>
      <c r="AK80" s="20" t="str">
        <f>IF(AF80="Yes",(1/(U80)^('Aquifer and SDF Parameters'!$B$2)/((1/U80^'Aquifer and SDF Parameters'!$B$2)+(1/AI80^'Aquifer and SDF Parameters'!$B$2)+(1/AA80^'Aquifer and SDF Parameters'!$B$2))),"")</f>
        <v/>
      </c>
      <c r="AL80" s="20" t="str">
        <f>IF(AF80="Yes",(1/(AA80)^('Aquifer and SDF Parameters'!$B$2)/((1/U80^'Aquifer and SDF Parameters'!$B$2)+(1/AI80^'Aquifer and SDF Parameters'!$B$2)+(1/AA80^'Aquifer and SDF Parameters'!$B$2))),"")</f>
        <v/>
      </c>
      <c r="AM80" s="21" t="str">
        <f>IF(AF80="Yes",(1/(AI80)^('Aquifer and SDF Parameters'!$B$2)/((1/U80^'Aquifer and SDF Parameters'!$B$2)+(1/AI80^'Aquifer and SDF Parameters'!$B$2)+(1/AA80^'Aquifer and SDF Parameters'!$B$2))),"")</f>
        <v/>
      </c>
      <c r="AO80" s="30" t="s">
        <v>12711</v>
      </c>
      <c r="AP80" s="47" t="s">
        <v>8769</v>
      </c>
      <c r="AQ80" s="30">
        <v>11409</v>
      </c>
      <c r="AR80" s="22" t="s">
        <v>7821</v>
      </c>
      <c r="AS80" s="24">
        <v>480.26942012682503</v>
      </c>
      <c r="AT80" s="30">
        <v>25590</v>
      </c>
      <c r="AU80" s="22" t="s">
        <v>3825</v>
      </c>
      <c r="AV80" s="69">
        <v>2543.88079721551</v>
      </c>
      <c r="AW80" s="2">
        <v>93298</v>
      </c>
      <c r="AX80" s="2" t="s">
        <v>456</v>
      </c>
      <c r="AY80" s="4">
        <v>1566.5886611652099</v>
      </c>
    </row>
    <row r="81" spans="1:51" ht="15.6" customHeight="1" x14ac:dyDescent="0.3">
      <c r="A81" s="17">
        <v>35893</v>
      </c>
      <c r="B81" s="17" t="str">
        <f>VLOOKUP(A81,'List of Wells for HC assessment'!$A$2:$J$860,10,FALSE)</f>
        <v>Chilliwack River Valley</v>
      </c>
      <c r="C81" s="17" t="str">
        <f>IF(ISNUMBER(VLOOKUP(A81,'List of Wells for HC assessment'!$A$2:$J$860,1,FALSE)),"TRUE","FALSE")</f>
        <v>TRUE</v>
      </c>
      <c r="D81" s="17">
        <f>VLOOKUP(A81,'List of Wells for HC assessment'!$A$2:$J$860,9,FALSE)</f>
        <v>1206</v>
      </c>
      <c r="E81" s="17" t="str">
        <f t="shared" si="22"/>
        <v>Stream</v>
      </c>
      <c r="F81" s="17">
        <f t="shared" si="23"/>
        <v>1</v>
      </c>
      <c r="G81" s="87">
        <f t="shared" si="24"/>
        <v>1</v>
      </c>
      <c r="H81" s="88">
        <f t="shared" si="25"/>
        <v>1.8808368152878929</v>
      </c>
      <c r="I81" s="89" t="str">
        <f t="shared" si="26"/>
        <v>Chilliwack River</v>
      </c>
      <c r="J81" s="90" t="str">
        <f t="shared" si="27"/>
        <v>-</v>
      </c>
      <c r="K81" s="91" t="str">
        <f t="shared" si="28"/>
        <v/>
      </c>
      <c r="L81" s="95" t="str">
        <f t="shared" si="29"/>
        <v xml:space="preserve"> </v>
      </c>
      <c r="M81" s="92" t="str">
        <f t="shared" si="30"/>
        <v>-</v>
      </c>
      <c r="N81" s="93" t="str">
        <f t="shared" si="31"/>
        <v/>
      </c>
      <c r="O81" s="96" t="str">
        <f t="shared" si="32"/>
        <v xml:space="preserve"> </v>
      </c>
      <c r="P81" s="94" t="str">
        <f>IF(ISNUMBER(VLOOKUP(A81,'Wells not assessed'!$A$5:$D$37,1,FALSE)),VLOOKUP(A81,'Wells not assessed'!$A$5:$D$37,4,FALSE),"")</f>
        <v/>
      </c>
      <c r="R81" s="35" t="str">
        <f t="shared" si="33"/>
        <v>Yes</v>
      </c>
      <c r="S81" s="15" t="str">
        <f t="shared" si="34"/>
        <v>CV-946</v>
      </c>
      <c r="T81" s="18" t="str">
        <f>VLOOKUP(S81,'PoHC and SDF summary'!$AO$4:$AP$49974,2,FALSE)</f>
        <v>Chilliwack River</v>
      </c>
      <c r="U81" s="19">
        <f t="shared" si="35"/>
        <v>1062.30978964365</v>
      </c>
      <c r="V81" s="56">
        <f>IF(C81="TRUE",(U81^2)*(VLOOKUP(D81,'Aquifer and SDF Parameters'!$A$6:$C$100,2,FALSE)/VLOOKUP(D81,'Aquifer and SDF Parameters'!$A$6:$C$100,3,FALSE)),"")</f>
        <v>1.8808368152878929</v>
      </c>
      <c r="W81" s="4"/>
      <c r="X81" s="29" t="str">
        <f t="shared" si="36"/>
        <v>No</v>
      </c>
      <c r="Y81" s="15" t="str">
        <f t="shared" si="37"/>
        <v/>
      </c>
      <c r="Z81" s="18" t="str">
        <f>IF(X81="Yes",VLOOKUP(Y81,'PoHC and SDF summary'!$AO$4:$AP$49974,2,FALSE)," ")</f>
        <v xml:space="preserve"> </v>
      </c>
      <c r="AA81" s="19" t="str">
        <f t="shared" si="38"/>
        <v xml:space="preserve"> </v>
      </c>
      <c r="AB81" s="58" t="str">
        <f>IF(X81="Yes",(AA81^2)*(VLOOKUP(D81,'Aquifer and SDF Parameters'!$A$6:$C$100,2,FALSE)/VLOOKUP(D81,'Aquifer and SDF Parameters'!$A$6:$C$100,3,FALSE)),"")</f>
        <v/>
      </c>
      <c r="AC81" s="20" t="str">
        <f>IF(X81="Yes",(1/(U81)^('Aquifer and SDF Parameters'!$B$2)/((1/U81^'Aquifer and SDF Parameters'!$B$2)+(1/AA81^'Aquifer and SDF Parameters'!$B$2))),"")</f>
        <v/>
      </c>
      <c r="AD81" s="21" t="str">
        <f>IF(X81="Yes",(1/(AA81)^('Aquifer and SDF Parameters'!$B$2)/((1/U81^'Aquifer and SDF Parameters'!$B$2)+(1/AA81^'Aquifer and SDF Parameters'!$B$2))),"")</f>
        <v/>
      </c>
      <c r="AE81" s="14"/>
      <c r="AF81" s="32" t="str">
        <f t="shared" si="39"/>
        <v>No</v>
      </c>
      <c r="AG81" s="15" t="str">
        <f t="shared" si="40"/>
        <v/>
      </c>
      <c r="AH81" s="18" t="str">
        <f t="shared" si="41"/>
        <v xml:space="preserve"> </v>
      </c>
      <c r="AI81" s="19" t="str">
        <f t="shared" si="42"/>
        <v xml:space="preserve"> </v>
      </c>
      <c r="AJ81" s="58" t="str">
        <f>IF(AF81="Yes",(AI81^2)*(VLOOKUP(D81,'Aquifer and SDF Parameters'!$A$6:$C$100,2,FALSE)/VLOOKUP(D81,'Aquifer and SDF Parameters'!$A$6:$C$100,3,FALSE)),"")</f>
        <v/>
      </c>
      <c r="AK81" s="20" t="str">
        <f>IF(AF81="Yes",(1/(U81)^('Aquifer and SDF Parameters'!$B$2)/((1/U81^'Aquifer and SDF Parameters'!$B$2)+(1/AI81^'Aquifer and SDF Parameters'!$B$2)+(1/AA81^'Aquifer and SDF Parameters'!$B$2))),"")</f>
        <v/>
      </c>
      <c r="AL81" s="20" t="str">
        <f>IF(AF81="Yes",(1/(AA81)^('Aquifer and SDF Parameters'!$B$2)/((1/U81^'Aquifer and SDF Parameters'!$B$2)+(1/AI81^'Aquifer and SDF Parameters'!$B$2)+(1/AA81^'Aquifer and SDF Parameters'!$B$2))),"")</f>
        <v/>
      </c>
      <c r="AM81" s="21" t="str">
        <f>IF(AF81="Yes",(1/(AI81)^('Aquifer and SDF Parameters'!$B$2)/((1/U81^'Aquifer and SDF Parameters'!$B$2)+(1/AI81^'Aquifer and SDF Parameters'!$B$2)+(1/AA81^'Aquifer and SDF Parameters'!$B$2))),"")</f>
        <v/>
      </c>
      <c r="AO81" s="30" t="s">
        <v>12710</v>
      </c>
      <c r="AP81" s="47" t="s">
        <v>8769</v>
      </c>
      <c r="AQ81" s="30">
        <v>11439</v>
      </c>
      <c r="AR81" s="22" t="s">
        <v>16129</v>
      </c>
      <c r="AS81" s="24">
        <v>198.869906308303</v>
      </c>
      <c r="AT81" s="30">
        <v>25592</v>
      </c>
      <c r="AU81" s="22" t="s">
        <v>3825</v>
      </c>
      <c r="AV81" s="69">
        <v>2461.4170961278501</v>
      </c>
      <c r="AW81" s="2">
        <v>93333</v>
      </c>
      <c r="AX81" s="2" t="s">
        <v>2728</v>
      </c>
      <c r="AY81" s="4">
        <v>885.26386610490795</v>
      </c>
    </row>
    <row r="82" spans="1:51" ht="15.6" customHeight="1" x14ac:dyDescent="0.3">
      <c r="A82" s="17">
        <v>35900</v>
      </c>
      <c r="B82" s="17" t="str">
        <f>VLOOKUP(A82,'List of Wells for HC assessment'!$A$2:$J$860,10,FALSE)</f>
        <v>Chilliwack River Valley</v>
      </c>
      <c r="C82" s="17" t="str">
        <f>IF(ISNUMBER(VLOOKUP(A82,'List of Wells for HC assessment'!$A$2:$J$860,1,FALSE)),"TRUE","FALSE")</f>
        <v>TRUE</v>
      </c>
      <c r="D82" s="17">
        <f>VLOOKUP(A82,'List of Wells for HC assessment'!$A$2:$J$860,9,FALSE)</f>
        <v>1206</v>
      </c>
      <c r="E82" s="17" t="str">
        <f t="shared" si="22"/>
        <v>Stream</v>
      </c>
      <c r="F82" s="17">
        <f t="shared" si="23"/>
        <v>1</v>
      </c>
      <c r="G82" s="87">
        <f t="shared" si="24"/>
        <v>1</v>
      </c>
      <c r="H82" s="88">
        <f t="shared" si="25"/>
        <v>0.38662457428162716</v>
      </c>
      <c r="I82" s="89" t="str">
        <f t="shared" si="26"/>
        <v>Chilliwack River</v>
      </c>
      <c r="J82" s="90" t="str">
        <f t="shared" si="27"/>
        <v>-</v>
      </c>
      <c r="K82" s="91" t="str">
        <f t="shared" si="28"/>
        <v/>
      </c>
      <c r="L82" s="95" t="str">
        <f t="shared" si="29"/>
        <v xml:space="preserve"> </v>
      </c>
      <c r="M82" s="92" t="str">
        <f t="shared" si="30"/>
        <v>-</v>
      </c>
      <c r="N82" s="93" t="str">
        <f t="shared" si="31"/>
        <v/>
      </c>
      <c r="O82" s="96" t="str">
        <f t="shared" si="32"/>
        <v xml:space="preserve"> </v>
      </c>
      <c r="P82" s="94" t="str">
        <f>IF(ISNUMBER(VLOOKUP(A82,'Wells not assessed'!$A$5:$D$37,1,FALSE)),VLOOKUP(A82,'Wells not assessed'!$A$5:$D$37,4,FALSE),"")</f>
        <v/>
      </c>
      <c r="R82" s="35" t="str">
        <f t="shared" si="33"/>
        <v>Yes</v>
      </c>
      <c r="S82" s="15" t="str">
        <f t="shared" si="34"/>
        <v>CV-1181</v>
      </c>
      <c r="T82" s="18" t="str">
        <f>VLOOKUP(S82,'PoHC and SDF summary'!$AO$4:$AP$49974,2,FALSE)</f>
        <v>Chilliwack River</v>
      </c>
      <c r="U82" s="19">
        <f t="shared" si="35"/>
        <v>481.63756557081001</v>
      </c>
      <c r="V82" s="56">
        <f>IF(C82="TRUE",(U82^2)*(VLOOKUP(D82,'Aquifer and SDF Parameters'!$A$6:$C$100,2,FALSE)/VLOOKUP(D82,'Aquifer and SDF Parameters'!$A$6:$C$100,3,FALSE)),"")</f>
        <v>0.38662457428162716</v>
      </c>
      <c r="W82" s="4"/>
      <c r="X82" s="29" t="str">
        <f t="shared" si="36"/>
        <v>No</v>
      </c>
      <c r="Y82" s="15" t="str">
        <f t="shared" si="37"/>
        <v/>
      </c>
      <c r="Z82" s="18" t="str">
        <f>IF(X82="Yes",VLOOKUP(Y82,'PoHC and SDF summary'!$AO$4:$AP$49974,2,FALSE)," ")</f>
        <v xml:space="preserve"> </v>
      </c>
      <c r="AA82" s="19" t="str">
        <f t="shared" si="38"/>
        <v xml:space="preserve"> </v>
      </c>
      <c r="AB82" s="58" t="str">
        <f>IF(X82="Yes",(AA82^2)*(VLOOKUP(D82,'Aquifer and SDF Parameters'!$A$6:$C$100,2,FALSE)/VLOOKUP(D82,'Aquifer and SDF Parameters'!$A$6:$C$100,3,FALSE)),"")</f>
        <v/>
      </c>
      <c r="AC82" s="20" t="str">
        <f>IF(X82="Yes",(1/(U82)^('Aquifer and SDF Parameters'!$B$2)/((1/U82^'Aquifer and SDF Parameters'!$B$2)+(1/AA82^'Aquifer and SDF Parameters'!$B$2))),"")</f>
        <v/>
      </c>
      <c r="AD82" s="21" t="str">
        <f>IF(X82="Yes",(1/(AA82)^('Aquifer and SDF Parameters'!$B$2)/((1/U82^'Aquifer and SDF Parameters'!$B$2)+(1/AA82^'Aquifer and SDF Parameters'!$B$2))),"")</f>
        <v/>
      </c>
      <c r="AE82" s="14"/>
      <c r="AF82" s="32" t="str">
        <f t="shared" si="39"/>
        <v>No</v>
      </c>
      <c r="AG82" s="15" t="str">
        <f t="shared" si="40"/>
        <v/>
      </c>
      <c r="AH82" s="18" t="str">
        <f t="shared" si="41"/>
        <v xml:space="preserve"> </v>
      </c>
      <c r="AI82" s="19" t="str">
        <f t="shared" si="42"/>
        <v xml:space="preserve"> </v>
      </c>
      <c r="AJ82" s="58" t="str">
        <f>IF(AF82="Yes",(AI82^2)*(VLOOKUP(D82,'Aquifer and SDF Parameters'!$A$6:$C$100,2,FALSE)/VLOOKUP(D82,'Aquifer and SDF Parameters'!$A$6:$C$100,3,FALSE)),"")</f>
        <v/>
      </c>
      <c r="AK82" s="20" t="str">
        <f>IF(AF82="Yes",(1/(U82)^('Aquifer and SDF Parameters'!$B$2)/((1/U82^'Aquifer and SDF Parameters'!$B$2)+(1/AI82^'Aquifer and SDF Parameters'!$B$2)+(1/AA82^'Aquifer and SDF Parameters'!$B$2))),"")</f>
        <v/>
      </c>
      <c r="AL82" s="20" t="str">
        <f>IF(AF82="Yes",(1/(AA82)^('Aquifer and SDF Parameters'!$B$2)/((1/U82^'Aquifer and SDF Parameters'!$B$2)+(1/AI82^'Aquifer and SDF Parameters'!$B$2)+(1/AA82^'Aquifer and SDF Parameters'!$B$2))),"")</f>
        <v/>
      </c>
      <c r="AM82" s="21" t="str">
        <f>IF(AF82="Yes",(1/(AI82)^('Aquifer and SDF Parameters'!$B$2)/((1/U82^'Aquifer and SDF Parameters'!$B$2)+(1/AI82^'Aquifer and SDF Parameters'!$B$2)+(1/AA82^'Aquifer and SDF Parameters'!$B$2))),"")</f>
        <v/>
      </c>
      <c r="AO82" s="30" t="s">
        <v>12709</v>
      </c>
      <c r="AP82" s="47" t="s">
        <v>8769</v>
      </c>
      <c r="AQ82" s="30">
        <v>11465</v>
      </c>
      <c r="AR82" s="22" t="s">
        <v>15940</v>
      </c>
      <c r="AS82" s="24">
        <v>102.877053247229</v>
      </c>
      <c r="AT82" s="30">
        <v>27459</v>
      </c>
      <c r="AU82" s="22" t="s">
        <v>3747</v>
      </c>
      <c r="AV82" s="69">
        <v>1216.13444776087</v>
      </c>
      <c r="AW82" s="2">
        <v>93863</v>
      </c>
      <c r="AX82" s="2" t="s">
        <v>7454</v>
      </c>
      <c r="AY82" s="4">
        <v>1281.49657060452</v>
      </c>
    </row>
    <row r="83" spans="1:51" ht="15.6" customHeight="1" x14ac:dyDescent="0.3">
      <c r="A83" s="17">
        <v>36570</v>
      </c>
      <c r="B83" s="17" t="str">
        <f>VLOOKUP(A83,'List of Wells for HC assessment'!$A$2:$J$860,10,FALSE)</f>
        <v>Chilliwack River Valley</v>
      </c>
      <c r="C83" s="17" t="str">
        <f>IF(ISNUMBER(VLOOKUP(A83,'List of Wells for HC assessment'!$A$2:$J$860,1,FALSE)),"TRUE","FALSE")</f>
        <v>TRUE</v>
      </c>
      <c r="D83" s="17">
        <f>VLOOKUP(A83,'List of Wells for HC assessment'!$A$2:$J$860,9,FALSE)</f>
        <v>1206</v>
      </c>
      <c r="E83" s="17" t="str">
        <f t="shared" si="22"/>
        <v>Stream</v>
      </c>
      <c r="F83" s="17">
        <f t="shared" si="23"/>
        <v>1</v>
      </c>
      <c r="G83" s="87">
        <f t="shared" si="24"/>
        <v>1</v>
      </c>
      <c r="H83" s="88">
        <f t="shared" si="25"/>
        <v>0.19364759193871631</v>
      </c>
      <c r="I83" s="89" t="str">
        <f t="shared" si="26"/>
        <v>Chilliwack River</v>
      </c>
      <c r="J83" s="90" t="str">
        <f t="shared" si="27"/>
        <v>-</v>
      </c>
      <c r="K83" s="91" t="str">
        <f t="shared" si="28"/>
        <v/>
      </c>
      <c r="L83" s="95" t="str">
        <f t="shared" si="29"/>
        <v xml:space="preserve"> </v>
      </c>
      <c r="M83" s="92" t="str">
        <f t="shared" si="30"/>
        <v>-</v>
      </c>
      <c r="N83" s="93" t="str">
        <f t="shared" si="31"/>
        <v/>
      </c>
      <c r="O83" s="96" t="str">
        <f t="shared" si="32"/>
        <v xml:space="preserve"> </v>
      </c>
      <c r="P83" s="94" t="str">
        <f>IF(ISNUMBER(VLOOKUP(A83,'Wells not assessed'!$A$5:$D$37,1,FALSE)),VLOOKUP(A83,'Wells not assessed'!$A$5:$D$37,4,FALSE),"")</f>
        <v/>
      </c>
      <c r="R83" s="35" t="str">
        <f t="shared" si="33"/>
        <v>Yes</v>
      </c>
      <c r="S83" s="15" t="str">
        <f t="shared" si="34"/>
        <v>CV-1189</v>
      </c>
      <c r="T83" s="18" t="str">
        <f>VLOOKUP(S83,'PoHC and SDF summary'!$AO$4:$AP$49974,2,FALSE)</f>
        <v>Chilliwack River</v>
      </c>
      <c r="U83" s="19">
        <f t="shared" si="35"/>
        <v>340.86442343434697</v>
      </c>
      <c r="V83" s="56">
        <f>IF(C83="TRUE",(U83^2)*(VLOOKUP(D83,'Aquifer and SDF Parameters'!$A$6:$C$100,2,FALSE)/VLOOKUP(D83,'Aquifer and SDF Parameters'!$A$6:$C$100,3,FALSE)),"")</f>
        <v>0.19364759193871631</v>
      </c>
      <c r="W83" s="4"/>
      <c r="X83" s="29" t="str">
        <f t="shared" si="36"/>
        <v>No</v>
      </c>
      <c r="Y83" s="15" t="str">
        <f t="shared" si="37"/>
        <v/>
      </c>
      <c r="Z83" s="18" t="str">
        <f>IF(X83="Yes",VLOOKUP(Y83,'PoHC and SDF summary'!$AO$4:$AP$49974,2,FALSE)," ")</f>
        <v xml:space="preserve"> </v>
      </c>
      <c r="AA83" s="19" t="str">
        <f t="shared" si="38"/>
        <v xml:space="preserve"> </v>
      </c>
      <c r="AB83" s="58" t="str">
        <f>IF(X83="Yes",(AA83^2)*(VLOOKUP(D83,'Aquifer and SDF Parameters'!$A$6:$C$100,2,FALSE)/VLOOKUP(D83,'Aquifer and SDF Parameters'!$A$6:$C$100,3,FALSE)),"")</f>
        <v/>
      </c>
      <c r="AC83" s="20" t="str">
        <f>IF(X83="Yes",(1/(U83)^('Aquifer and SDF Parameters'!$B$2)/((1/U83^'Aquifer and SDF Parameters'!$B$2)+(1/AA83^'Aquifer and SDF Parameters'!$B$2))),"")</f>
        <v/>
      </c>
      <c r="AD83" s="21" t="str">
        <f>IF(X83="Yes",(1/(AA83)^('Aquifer and SDF Parameters'!$B$2)/((1/U83^'Aquifer and SDF Parameters'!$B$2)+(1/AA83^'Aquifer and SDF Parameters'!$B$2))),"")</f>
        <v/>
      </c>
      <c r="AE83" s="14"/>
      <c r="AF83" s="32" t="str">
        <f t="shared" si="39"/>
        <v>No</v>
      </c>
      <c r="AG83" s="15" t="str">
        <f t="shared" si="40"/>
        <v/>
      </c>
      <c r="AH83" s="18" t="str">
        <f t="shared" si="41"/>
        <v xml:space="preserve"> </v>
      </c>
      <c r="AI83" s="19" t="str">
        <f t="shared" si="42"/>
        <v xml:space="preserve"> </v>
      </c>
      <c r="AJ83" s="58" t="str">
        <f>IF(AF83="Yes",(AI83^2)*(VLOOKUP(D83,'Aquifer and SDF Parameters'!$A$6:$C$100,2,FALSE)/VLOOKUP(D83,'Aquifer and SDF Parameters'!$A$6:$C$100,3,FALSE)),"")</f>
        <v/>
      </c>
      <c r="AK83" s="20" t="str">
        <f>IF(AF83="Yes",(1/(U83)^('Aquifer and SDF Parameters'!$B$2)/((1/U83^'Aquifer and SDF Parameters'!$B$2)+(1/AI83^'Aquifer and SDF Parameters'!$B$2)+(1/AA83^'Aquifer and SDF Parameters'!$B$2))),"")</f>
        <v/>
      </c>
      <c r="AL83" s="20" t="str">
        <f>IF(AF83="Yes",(1/(AA83)^('Aquifer and SDF Parameters'!$B$2)/((1/U83^'Aquifer and SDF Parameters'!$B$2)+(1/AI83^'Aquifer and SDF Parameters'!$B$2)+(1/AA83^'Aquifer and SDF Parameters'!$B$2))),"")</f>
        <v/>
      </c>
      <c r="AM83" s="21" t="str">
        <f>IF(AF83="Yes",(1/(AI83)^('Aquifer and SDF Parameters'!$B$2)/((1/U83^'Aquifer and SDF Parameters'!$B$2)+(1/AI83^'Aquifer and SDF Parameters'!$B$2)+(1/AA83^'Aquifer and SDF Parameters'!$B$2))),"")</f>
        <v/>
      </c>
      <c r="AO83" s="30" t="s">
        <v>12704</v>
      </c>
      <c r="AP83" s="47" t="s">
        <v>8769</v>
      </c>
      <c r="AQ83" s="30">
        <v>11472</v>
      </c>
      <c r="AR83" s="22" t="s">
        <v>837</v>
      </c>
      <c r="AS83" s="24">
        <v>286.119829789753</v>
      </c>
      <c r="AT83" s="30">
        <v>28666</v>
      </c>
      <c r="AU83" s="22" t="s">
        <v>3988</v>
      </c>
      <c r="AV83" s="69">
        <v>532.85801686674097</v>
      </c>
      <c r="AW83" s="2">
        <v>94205</v>
      </c>
      <c r="AX83" s="2" t="s">
        <v>7491</v>
      </c>
      <c r="AY83" s="4">
        <v>1088.3101439426</v>
      </c>
    </row>
    <row r="84" spans="1:51" ht="15.6" customHeight="1" x14ac:dyDescent="0.3">
      <c r="A84" s="17">
        <v>36601</v>
      </c>
      <c r="B84" s="17" t="str">
        <f>VLOOKUP(A84,'List of Wells for HC assessment'!$A$2:$J$860,10,FALSE)</f>
        <v>Chilliwack River Valley</v>
      </c>
      <c r="C84" s="17" t="str">
        <f>IF(ISNUMBER(VLOOKUP(A84,'List of Wells for HC assessment'!$A$2:$J$860,1,FALSE)),"TRUE","FALSE")</f>
        <v>TRUE</v>
      </c>
      <c r="D84" s="17">
        <f>VLOOKUP(A84,'List of Wells for HC assessment'!$A$2:$J$860,9,FALSE)</f>
        <v>1206</v>
      </c>
      <c r="E84" s="17" t="str">
        <f t="shared" si="22"/>
        <v>Stream</v>
      </c>
      <c r="F84" s="17">
        <f t="shared" si="23"/>
        <v>1</v>
      </c>
      <c r="G84" s="87">
        <f t="shared" si="24"/>
        <v>1</v>
      </c>
      <c r="H84" s="88">
        <f t="shared" si="25"/>
        <v>0.35401747526159294</v>
      </c>
      <c r="I84" s="89" t="str">
        <f t="shared" si="26"/>
        <v>Cultus Lake</v>
      </c>
      <c r="J84" s="90" t="str">
        <f t="shared" si="27"/>
        <v>-</v>
      </c>
      <c r="K84" s="91" t="str">
        <f t="shared" si="28"/>
        <v/>
      </c>
      <c r="L84" s="95" t="str">
        <f t="shared" si="29"/>
        <v xml:space="preserve"> </v>
      </c>
      <c r="M84" s="92" t="str">
        <f t="shared" si="30"/>
        <v>-</v>
      </c>
      <c r="N84" s="93" t="str">
        <f t="shared" si="31"/>
        <v/>
      </c>
      <c r="O84" s="96" t="str">
        <f t="shared" si="32"/>
        <v xml:space="preserve"> </v>
      </c>
      <c r="P84" s="94" t="str">
        <f>IF(ISNUMBER(VLOOKUP(A84,'Wells not assessed'!$A$5:$D$37,1,FALSE)),VLOOKUP(A84,'Wells not assessed'!$A$5:$D$37,4,FALSE),"")</f>
        <v/>
      </c>
      <c r="R84" s="35" t="str">
        <f t="shared" si="33"/>
        <v>Yes</v>
      </c>
      <c r="S84" s="15" t="str">
        <f t="shared" si="34"/>
        <v>CV-42</v>
      </c>
      <c r="T84" s="18" t="str">
        <f>VLOOKUP(S84,'PoHC and SDF summary'!$AO$4:$AP$49974,2,FALSE)</f>
        <v>Cultus Lake</v>
      </c>
      <c r="U84" s="19">
        <f t="shared" si="35"/>
        <v>460.88012015811199</v>
      </c>
      <c r="V84" s="56">
        <f>IF(C84="TRUE",(U84^2)*(VLOOKUP(D84,'Aquifer and SDF Parameters'!$A$6:$C$100,2,FALSE)/VLOOKUP(D84,'Aquifer and SDF Parameters'!$A$6:$C$100,3,FALSE)),"")</f>
        <v>0.35401747526159294</v>
      </c>
      <c r="W84" s="4"/>
      <c r="X84" s="29" t="str">
        <f t="shared" si="36"/>
        <v>No</v>
      </c>
      <c r="Y84" s="15" t="str">
        <f t="shared" si="37"/>
        <v/>
      </c>
      <c r="Z84" s="18" t="str">
        <f>IF(X84="Yes",VLOOKUP(Y84,'PoHC and SDF summary'!$AO$4:$AP$49974,2,FALSE)," ")</f>
        <v xml:space="preserve"> </v>
      </c>
      <c r="AA84" s="19" t="str">
        <f t="shared" si="38"/>
        <v xml:space="preserve"> </v>
      </c>
      <c r="AB84" s="58" t="str">
        <f>IF(X84="Yes",(AA84^2)*(VLOOKUP(D84,'Aquifer and SDF Parameters'!$A$6:$C$100,2,FALSE)/VLOOKUP(D84,'Aquifer and SDF Parameters'!$A$6:$C$100,3,FALSE)),"")</f>
        <v/>
      </c>
      <c r="AC84" s="20" t="str">
        <f>IF(X84="Yes",(1/(U84)^('Aquifer and SDF Parameters'!$B$2)/((1/U84^'Aquifer and SDF Parameters'!$B$2)+(1/AA84^'Aquifer and SDF Parameters'!$B$2))),"")</f>
        <v/>
      </c>
      <c r="AD84" s="21" t="str">
        <f>IF(X84="Yes",(1/(AA84)^('Aquifer and SDF Parameters'!$B$2)/((1/U84^'Aquifer and SDF Parameters'!$B$2)+(1/AA84^'Aquifer and SDF Parameters'!$B$2))),"")</f>
        <v/>
      </c>
      <c r="AE84" s="14"/>
      <c r="AF84" s="32" t="str">
        <f t="shared" si="39"/>
        <v>No</v>
      </c>
      <c r="AG84" s="15" t="str">
        <f t="shared" si="40"/>
        <v/>
      </c>
      <c r="AH84" s="18" t="str">
        <f t="shared" si="41"/>
        <v xml:space="preserve"> </v>
      </c>
      <c r="AI84" s="19" t="str">
        <f t="shared" si="42"/>
        <v xml:space="preserve"> </v>
      </c>
      <c r="AJ84" s="58" t="str">
        <f>IF(AF84="Yes",(AI84^2)*(VLOOKUP(D84,'Aquifer and SDF Parameters'!$A$6:$C$100,2,FALSE)/VLOOKUP(D84,'Aquifer and SDF Parameters'!$A$6:$C$100,3,FALSE)),"")</f>
        <v/>
      </c>
      <c r="AK84" s="20" t="str">
        <f>IF(AF84="Yes",(1/(U84)^('Aquifer and SDF Parameters'!$B$2)/((1/U84^'Aquifer and SDF Parameters'!$B$2)+(1/AI84^'Aquifer and SDF Parameters'!$B$2)+(1/AA84^'Aquifer and SDF Parameters'!$B$2))),"")</f>
        <v/>
      </c>
      <c r="AL84" s="20" t="str">
        <f>IF(AF84="Yes",(1/(AA84)^('Aquifer and SDF Parameters'!$B$2)/((1/U84^'Aquifer and SDF Parameters'!$B$2)+(1/AI84^'Aquifer and SDF Parameters'!$B$2)+(1/AA84^'Aquifer and SDF Parameters'!$B$2))),"")</f>
        <v/>
      </c>
      <c r="AM84" s="21" t="str">
        <f>IF(AF84="Yes",(1/(AI84)^('Aquifer and SDF Parameters'!$B$2)/((1/U84^'Aquifer and SDF Parameters'!$B$2)+(1/AI84^'Aquifer and SDF Parameters'!$B$2)+(1/AA84^'Aquifer and SDF Parameters'!$B$2))),"")</f>
        <v/>
      </c>
      <c r="AO84" s="30" t="s">
        <v>12703</v>
      </c>
      <c r="AP84" s="47" t="s">
        <v>8769</v>
      </c>
      <c r="AQ84" s="30">
        <v>11484</v>
      </c>
      <c r="AR84" s="22" t="s">
        <v>16134</v>
      </c>
      <c r="AS84" s="24">
        <v>86.263055756492406</v>
      </c>
      <c r="AT84" s="30">
        <v>28851</v>
      </c>
      <c r="AU84" s="22" t="s">
        <v>5259</v>
      </c>
      <c r="AV84" s="69">
        <v>1043.5682108992801</v>
      </c>
      <c r="AW84" s="2">
        <v>97958</v>
      </c>
      <c r="AX84" s="2" t="s">
        <v>3320</v>
      </c>
      <c r="AY84" s="4">
        <v>709.57464978053702</v>
      </c>
    </row>
    <row r="85" spans="1:51" ht="15.6" customHeight="1" x14ac:dyDescent="0.3">
      <c r="A85" s="17">
        <v>37149</v>
      </c>
      <c r="B85" s="17" t="str">
        <f>VLOOKUP(A85,'List of Wells for HC assessment'!$A$2:$J$860,10,FALSE)</f>
        <v>Chilliwack River Valley</v>
      </c>
      <c r="C85" s="17" t="str">
        <f>IF(ISNUMBER(VLOOKUP(A85,'List of Wells for HC assessment'!$A$2:$J$860,1,FALSE)),"TRUE","FALSE")</f>
        <v>TRUE</v>
      </c>
      <c r="D85" s="17">
        <f>VLOOKUP(A85,'List of Wells for HC assessment'!$A$2:$J$860,9,FALSE)</f>
        <v>1206</v>
      </c>
      <c r="E85" s="17" t="str">
        <f t="shared" si="22"/>
        <v>Stream</v>
      </c>
      <c r="F85" s="17">
        <f t="shared" si="23"/>
        <v>1</v>
      </c>
      <c r="G85" s="87">
        <f t="shared" si="24"/>
        <v>1</v>
      </c>
      <c r="H85" s="88">
        <f t="shared" si="25"/>
        <v>1.8248346458922393</v>
      </c>
      <c r="I85" s="89" t="str">
        <f t="shared" si="26"/>
        <v>Cultus Lake</v>
      </c>
      <c r="J85" s="90" t="str">
        <f t="shared" si="27"/>
        <v>-</v>
      </c>
      <c r="K85" s="91" t="str">
        <f t="shared" si="28"/>
        <v/>
      </c>
      <c r="L85" s="95" t="str">
        <f t="shared" si="29"/>
        <v xml:space="preserve"> </v>
      </c>
      <c r="M85" s="92" t="str">
        <f t="shared" si="30"/>
        <v>-</v>
      </c>
      <c r="N85" s="93" t="str">
        <f t="shared" si="31"/>
        <v/>
      </c>
      <c r="O85" s="96" t="str">
        <f t="shared" si="32"/>
        <v xml:space="preserve"> </v>
      </c>
      <c r="P85" s="94" t="str">
        <f>IF(ISNUMBER(VLOOKUP(A85,'Wells not assessed'!$A$5:$D$37,1,FALSE)),VLOOKUP(A85,'Wells not assessed'!$A$5:$D$37,4,FALSE),"")</f>
        <v/>
      </c>
      <c r="R85" s="35" t="str">
        <f t="shared" si="33"/>
        <v>Yes</v>
      </c>
      <c r="S85" s="15" t="str">
        <f t="shared" si="34"/>
        <v>CV-116</v>
      </c>
      <c r="T85" s="18" t="str">
        <f>VLOOKUP(S85,'PoHC and SDF summary'!$AO$4:$AP$49974,2,FALSE)</f>
        <v>Cultus Lake</v>
      </c>
      <c r="U85" s="19">
        <f t="shared" si="35"/>
        <v>1046.3750701996601</v>
      </c>
      <c r="V85" s="56">
        <f>IF(C85="TRUE",(U85^2)*(VLOOKUP(D85,'Aquifer and SDF Parameters'!$A$6:$C$100,2,FALSE)/VLOOKUP(D85,'Aquifer and SDF Parameters'!$A$6:$C$100,3,FALSE)),"")</f>
        <v>1.8248346458922393</v>
      </c>
      <c r="W85" s="4"/>
      <c r="X85" s="29" t="str">
        <f t="shared" si="36"/>
        <v>No</v>
      </c>
      <c r="Y85" s="15" t="str">
        <f t="shared" si="37"/>
        <v/>
      </c>
      <c r="Z85" s="18" t="str">
        <f>IF(X85="Yes",VLOOKUP(Y85,'PoHC and SDF summary'!$AO$4:$AP$49974,2,FALSE)," ")</f>
        <v xml:space="preserve"> </v>
      </c>
      <c r="AA85" s="19" t="str">
        <f t="shared" si="38"/>
        <v xml:space="preserve"> </v>
      </c>
      <c r="AB85" s="58" t="str">
        <f>IF(X85="Yes",(AA85^2)*(VLOOKUP(D85,'Aquifer and SDF Parameters'!$A$6:$C$100,2,FALSE)/VLOOKUP(D85,'Aquifer and SDF Parameters'!$A$6:$C$100,3,FALSE)),"")</f>
        <v/>
      </c>
      <c r="AC85" s="20" t="str">
        <f>IF(X85="Yes",(1/(U85)^('Aquifer and SDF Parameters'!$B$2)/((1/U85^'Aquifer and SDF Parameters'!$B$2)+(1/AA85^'Aquifer and SDF Parameters'!$B$2))),"")</f>
        <v/>
      </c>
      <c r="AD85" s="21" t="str">
        <f>IF(X85="Yes",(1/(AA85)^('Aquifer and SDF Parameters'!$B$2)/((1/U85^'Aquifer and SDF Parameters'!$B$2)+(1/AA85^'Aquifer and SDF Parameters'!$B$2))),"")</f>
        <v/>
      </c>
      <c r="AE85" s="14"/>
      <c r="AF85" s="32" t="str">
        <f t="shared" si="39"/>
        <v>No</v>
      </c>
      <c r="AG85" s="15" t="str">
        <f t="shared" si="40"/>
        <v/>
      </c>
      <c r="AH85" s="18" t="str">
        <f t="shared" si="41"/>
        <v xml:space="preserve"> </v>
      </c>
      <c r="AI85" s="19" t="str">
        <f t="shared" si="42"/>
        <v xml:space="preserve"> </v>
      </c>
      <c r="AJ85" s="58" t="str">
        <f>IF(AF85="Yes",(AI85^2)*(VLOOKUP(D85,'Aquifer and SDF Parameters'!$A$6:$C$100,2,FALSE)/VLOOKUP(D85,'Aquifer and SDF Parameters'!$A$6:$C$100,3,FALSE)),"")</f>
        <v/>
      </c>
      <c r="AK85" s="20" t="str">
        <f>IF(AF85="Yes",(1/(U85)^('Aquifer and SDF Parameters'!$B$2)/((1/U85^'Aquifer and SDF Parameters'!$B$2)+(1/AI85^'Aquifer and SDF Parameters'!$B$2)+(1/AA85^'Aquifer and SDF Parameters'!$B$2))),"")</f>
        <v/>
      </c>
      <c r="AL85" s="20" t="str">
        <f>IF(AF85="Yes",(1/(AA85)^('Aquifer and SDF Parameters'!$B$2)/((1/U85^'Aquifer and SDF Parameters'!$B$2)+(1/AI85^'Aquifer and SDF Parameters'!$B$2)+(1/AA85^'Aquifer and SDF Parameters'!$B$2))),"")</f>
        <v/>
      </c>
      <c r="AM85" s="21" t="str">
        <f>IF(AF85="Yes",(1/(AI85)^('Aquifer and SDF Parameters'!$B$2)/((1/U85^'Aquifer and SDF Parameters'!$B$2)+(1/AI85^'Aquifer and SDF Parameters'!$B$2)+(1/AA85^'Aquifer and SDF Parameters'!$B$2))),"")</f>
        <v/>
      </c>
      <c r="AO85" s="30" t="s">
        <v>12698</v>
      </c>
      <c r="AP85" s="47" t="s">
        <v>8769</v>
      </c>
      <c r="AQ85" s="30">
        <v>11546</v>
      </c>
      <c r="AR85" s="22" t="s">
        <v>230</v>
      </c>
      <c r="AS85" s="24">
        <v>854.278040851985</v>
      </c>
      <c r="AT85" s="30">
        <v>29484</v>
      </c>
      <c r="AU85" s="22" t="s">
        <v>8198</v>
      </c>
      <c r="AV85" s="69">
        <v>3074.76616545254</v>
      </c>
      <c r="AW85" s="2">
        <v>97998</v>
      </c>
      <c r="AX85" s="2" t="s">
        <v>1009</v>
      </c>
      <c r="AY85" s="4">
        <v>343.795645841431</v>
      </c>
    </row>
    <row r="86" spans="1:51" ht="15.6" customHeight="1" x14ac:dyDescent="0.3">
      <c r="A86" s="17">
        <v>37630</v>
      </c>
      <c r="B86" s="17" t="str">
        <f>VLOOKUP(A86,'List of Wells for HC assessment'!$A$2:$J$860,10,FALSE)</f>
        <v>Chilliwack River Valley</v>
      </c>
      <c r="C86" s="17" t="str">
        <f>IF(ISNUMBER(VLOOKUP(A86,'List of Wells for HC assessment'!$A$2:$J$860,1,FALSE)),"TRUE","FALSE")</f>
        <v>TRUE</v>
      </c>
      <c r="D86" s="17">
        <f>VLOOKUP(A86,'List of Wells for HC assessment'!$A$2:$J$860,9,FALSE)</f>
        <v>1206</v>
      </c>
      <c r="E86" s="17" t="str">
        <f t="shared" si="22"/>
        <v>Stream</v>
      </c>
      <c r="F86" s="17">
        <f t="shared" si="23"/>
        <v>1</v>
      </c>
      <c r="G86" s="87">
        <f t="shared" si="24"/>
        <v>1</v>
      </c>
      <c r="H86" s="88">
        <f t="shared" si="25"/>
        <v>0.23566229399496341</v>
      </c>
      <c r="I86" s="89" t="str">
        <f t="shared" si="26"/>
        <v>Chilliwack River</v>
      </c>
      <c r="J86" s="90" t="str">
        <f t="shared" si="27"/>
        <v>-</v>
      </c>
      <c r="K86" s="91" t="str">
        <f t="shared" si="28"/>
        <v/>
      </c>
      <c r="L86" s="95" t="str">
        <f t="shared" si="29"/>
        <v xml:space="preserve"> </v>
      </c>
      <c r="M86" s="92" t="str">
        <f t="shared" si="30"/>
        <v>-</v>
      </c>
      <c r="N86" s="93" t="str">
        <f t="shared" si="31"/>
        <v/>
      </c>
      <c r="O86" s="96" t="str">
        <f t="shared" si="32"/>
        <v xml:space="preserve"> </v>
      </c>
      <c r="P86" s="94" t="str">
        <f>IF(ISNUMBER(VLOOKUP(A86,'Wells not assessed'!$A$5:$D$37,1,FALSE)),VLOOKUP(A86,'Wells not assessed'!$A$5:$D$37,4,FALSE),"")</f>
        <v/>
      </c>
      <c r="R86" s="35" t="str">
        <f t="shared" si="33"/>
        <v>Yes</v>
      </c>
      <c r="S86" s="15" t="str">
        <f t="shared" si="34"/>
        <v>CV-1181</v>
      </c>
      <c r="T86" s="18" t="str">
        <f>VLOOKUP(S86,'PoHC and SDF summary'!$AO$4:$AP$49974,2,FALSE)</f>
        <v>Chilliwack River</v>
      </c>
      <c r="U86" s="19">
        <f t="shared" si="35"/>
        <v>376.02842498537001</v>
      </c>
      <c r="V86" s="56">
        <f>IF(C86="TRUE",(U86^2)*(VLOOKUP(D86,'Aquifer and SDF Parameters'!$A$6:$C$100,2,FALSE)/VLOOKUP(D86,'Aquifer and SDF Parameters'!$A$6:$C$100,3,FALSE)),"")</f>
        <v>0.23566229399496341</v>
      </c>
      <c r="W86" s="4"/>
      <c r="X86" s="29" t="str">
        <f t="shared" si="36"/>
        <v>No</v>
      </c>
      <c r="Y86" s="15" t="str">
        <f t="shared" si="37"/>
        <v/>
      </c>
      <c r="Z86" s="18" t="str">
        <f>IF(X86="Yes",VLOOKUP(Y86,'PoHC and SDF summary'!$AO$4:$AP$49974,2,FALSE)," ")</f>
        <v xml:space="preserve"> </v>
      </c>
      <c r="AA86" s="19" t="str">
        <f t="shared" si="38"/>
        <v xml:space="preserve"> </v>
      </c>
      <c r="AB86" s="58" t="str">
        <f>IF(X86="Yes",(AA86^2)*(VLOOKUP(D86,'Aquifer and SDF Parameters'!$A$6:$C$100,2,FALSE)/VLOOKUP(D86,'Aquifer and SDF Parameters'!$A$6:$C$100,3,FALSE)),"")</f>
        <v/>
      </c>
      <c r="AC86" s="20" t="str">
        <f>IF(X86="Yes",(1/(U86)^('Aquifer and SDF Parameters'!$B$2)/((1/U86^'Aquifer and SDF Parameters'!$B$2)+(1/AA86^'Aquifer and SDF Parameters'!$B$2))),"")</f>
        <v/>
      </c>
      <c r="AD86" s="21" t="str">
        <f>IF(X86="Yes",(1/(AA86)^('Aquifer and SDF Parameters'!$B$2)/((1/U86^'Aquifer and SDF Parameters'!$B$2)+(1/AA86^'Aquifer and SDF Parameters'!$B$2))),"")</f>
        <v/>
      </c>
      <c r="AE86" s="14"/>
      <c r="AF86" s="32" t="str">
        <f t="shared" si="39"/>
        <v>No</v>
      </c>
      <c r="AG86" s="15" t="str">
        <f t="shared" si="40"/>
        <v/>
      </c>
      <c r="AH86" s="18" t="str">
        <f t="shared" si="41"/>
        <v xml:space="preserve"> </v>
      </c>
      <c r="AI86" s="19" t="str">
        <f t="shared" si="42"/>
        <v xml:space="preserve"> </v>
      </c>
      <c r="AJ86" s="58" t="str">
        <f>IF(AF86="Yes",(AI86^2)*(VLOOKUP(D86,'Aquifer and SDF Parameters'!$A$6:$C$100,2,FALSE)/VLOOKUP(D86,'Aquifer and SDF Parameters'!$A$6:$C$100,3,FALSE)),"")</f>
        <v/>
      </c>
      <c r="AK86" s="20" t="str">
        <f>IF(AF86="Yes",(1/(U86)^('Aquifer and SDF Parameters'!$B$2)/((1/U86^'Aquifer and SDF Parameters'!$B$2)+(1/AI86^'Aquifer and SDF Parameters'!$B$2)+(1/AA86^'Aquifer and SDF Parameters'!$B$2))),"")</f>
        <v/>
      </c>
      <c r="AL86" s="20" t="str">
        <f>IF(AF86="Yes",(1/(AA86)^('Aquifer and SDF Parameters'!$B$2)/((1/U86^'Aquifer and SDF Parameters'!$B$2)+(1/AI86^'Aquifer and SDF Parameters'!$B$2)+(1/AA86^'Aquifer and SDF Parameters'!$B$2))),"")</f>
        <v/>
      </c>
      <c r="AM86" s="21" t="str">
        <f>IF(AF86="Yes",(1/(AI86)^('Aquifer and SDF Parameters'!$B$2)/((1/U86^'Aquifer and SDF Parameters'!$B$2)+(1/AI86^'Aquifer and SDF Parameters'!$B$2)+(1/AA86^'Aquifer and SDF Parameters'!$B$2))),"")</f>
        <v/>
      </c>
      <c r="AO86" s="30" t="s">
        <v>12692</v>
      </c>
      <c r="AP86" s="47" t="s">
        <v>8769</v>
      </c>
      <c r="AQ86" s="30">
        <v>11567</v>
      </c>
      <c r="AR86" s="22" t="s">
        <v>8198</v>
      </c>
      <c r="AS86" s="24">
        <v>1997.13659158722</v>
      </c>
      <c r="AT86" s="30">
        <v>29855</v>
      </c>
      <c r="AU86" s="22" t="s">
        <v>8198</v>
      </c>
      <c r="AV86" s="69">
        <v>2200.1135532477201</v>
      </c>
      <c r="AW86" s="2">
        <v>98677</v>
      </c>
      <c r="AX86" s="2" t="s">
        <v>884</v>
      </c>
      <c r="AY86" s="4">
        <v>1549.9657393595801</v>
      </c>
    </row>
    <row r="87" spans="1:51" ht="30" hidden="1" customHeight="1" x14ac:dyDescent="0.3">
      <c r="A87" s="17">
        <v>37909</v>
      </c>
      <c r="B87" s="17" t="str">
        <f>VLOOKUP(A87,'List of Wells for HC assessment'!$A$2:$J$860,10,FALSE)</f>
        <v>Chilliwack River Valley</v>
      </c>
      <c r="C87" s="17" t="str">
        <f>IF(ISNUMBER(VLOOKUP(A87,'List of Wells for HC assessment'!$A$2:$J$860,1,FALSE)),"TRUE","FALSE")</f>
        <v>TRUE</v>
      </c>
      <c r="D87" s="17">
        <f>VLOOKUP(A87,'List of Wells for HC assessment'!$A$2:$J$860,9,FALSE)</f>
        <v>1206</v>
      </c>
      <c r="E87" s="17" t="str">
        <f t="shared" si="22"/>
        <v>Not Determined</v>
      </c>
      <c r="F87" s="17">
        <f t="shared" si="23"/>
        <v>1</v>
      </c>
      <c r="G87" s="87">
        <f t="shared" si="24"/>
        <v>1</v>
      </c>
      <c r="H87" s="87"/>
      <c r="I87" s="89" t="e">
        <f t="shared" si="26"/>
        <v>#N/A</v>
      </c>
      <c r="J87" s="90" t="str">
        <f t="shared" si="27"/>
        <v>-</v>
      </c>
      <c r="K87" s="91" t="str">
        <f t="shared" si="28"/>
        <v/>
      </c>
      <c r="L87" s="95" t="str">
        <f t="shared" si="29"/>
        <v xml:space="preserve"> </v>
      </c>
      <c r="M87" s="92" t="str">
        <f t="shared" si="30"/>
        <v>-</v>
      </c>
      <c r="N87" s="93" t="str">
        <f t="shared" si="31"/>
        <v/>
      </c>
      <c r="O87" s="96" t="str">
        <f t="shared" si="32"/>
        <v xml:space="preserve"> </v>
      </c>
      <c r="P87" s="94" t="str">
        <f>IF(ISNUMBER(VLOOKUP(A87,'Wells not assessed'!$A$5:$D$37,1,FALSE)),VLOOKUP(A87,'Wells not assessed'!$A$5:$D$37,4,FALSE),"")</f>
        <v>Well correlated to Aq 1206, but located on slope draining to Fraser-Sumas floodplain so PoHC not established</v>
      </c>
      <c r="R87" s="35" t="str">
        <f t="shared" si="33"/>
        <v>N/A</v>
      </c>
      <c r="S87" s="15" t="e">
        <f t="shared" si="34"/>
        <v>#N/A</v>
      </c>
      <c r="T87" s="18" t="e">
        <f>VLOOKUP(S87,'PoHC and SDF summary'!$AO$4:$AP$49974,2,FALSE)</f>
        <v>#N/A</v>
      </c>
      <c r="U87" s="19" t="e">
        <f t="shared" si="35"/>
        <v>#N/A</v>
      </c>
      <c r="V87" s="56" t="e">
        <f>IF(C87="TRUE",(U87^2)*(VLOOKUP(D87,'Aquifer and SDF Parameters'!$A$6:$C$100,2,FALSE)/VLOOKUP(D87,'Aquifer and SDF Parameters'!$A$6:$C$100,3,FALSE)),"")</f>
        <v>#N/A</v>
      </c>
      <c r="W87" s="4"/>
      <c r="X87" s="29" t="str">
        <f t="shared" si="36"/>
        <v>No</v>
      </c>
      <c r="Y87" s="15" t="str">
        <f t="shared" si="37"/>
        <v/>
      </c>
      <c r="Z87" s="18" t="str">
        <f>IF(X87="Yes",VLOOKUP(Y87,'PoHC and SDF summary'!$AO$4:$AP$49974,2,FALSE)," ")</f>
        <v xml:space="preserve"> </v>
      </c>
      <c r="AA87" s="19" t="str">
        <f t="shared" si="38"/>
        <v xml:space="preserve"> </v>
      </c>
      <c r="AB87" s="58" t="str">
        <f>IF(X87="Yes",(AA87^2)*(VLOOKUP(D87,'Aquifer and SDF Parameters'!$A$6:$C$100,2,FALSE)/VLOOKUP(D87,'Aquifer and SDF Parameters'!$A$6:$C$100,3,FALSE)),"")</f>
        <v/>
      </c>
      <c r="AC87" s="20" t="str">
        <f>IF(X87="Yes",(1/(U87)^('Aquifer and SDF Parameters'!$B$2)/((1/U87^'Aquifer and SDF Parameters'!$B$2)+(1/AA87^'Aquifer and SDF Parameters'!$B$2))),"")</f>
        <v/>
      </c>
      <c r="AD87" s="21" t="str">
        <f>IF(X87="Yes",(1/(AA87)^('Aquifer and SDF Parameters'!$B$2)/((1/U87^'Aquifer and SDF Parameters'!$B$2)+(1/AA87^'Aquifer and SDF Parameters'!$B$2))),"")</f>
        <v/>
      </c>
      <c r="AE87" s="14"/>
      <c r="AF87" s="32" t="str">
        <f t="shared" si="39"/>
        <v>No</v>
      </c>
      <c r="AG87" s="15" t="str">
        <f t="shared" si="40"/>
        <v/>
      </c>
      <c r="AH87" s="18" t="str">
        <f t="shared" si="41"/>
        <v xml:space="preserve"> </v>
      </c>
      <c r="AI87" s="19" t="str">
        <f t="shared" si="42"/>
        <v xml:space="preserve"> </v>
      </c>
      <c r="AJ87" s="58" t="str">
        <f>IF(AF87="Yes",(AI87^2)*(VLOOKUP(D87,'Aquifer and SDF Parameters'!$A$6:$C$100,2,FALSE)/VLOOKUP(D87,'Aquifer and SDF Parameters'!$A$6:$C$100,3,FALSE)),"")</f>
        <v/>
      </c>
      <c r="AK87" s="20" t="str">
        <f>IF(AF87="Yes",(1/(U87)^('Aquifer and SDF Parameters'!$B$2)/((1/U87^'Aquifer and SDF Parameters'!$B$2)+(1/AI87^'Aquifer and SDF Parameters'!$B$2)+(1/AA87^'Aquifer and SDF Parameters'!$B$2))),"")</f>
        <v/>
      </c>
      <c r="AL87" s="20" t="str">
        <f>IF(AF87="Yes",(1/(AA87)^('Aquifer and SDF Parameters'!$B$2)/((1/U87^'Aquifer and SDF Parameters'!$B$2)+(1/AI87^'Aquifer and SDF Parameters'!$B$2)+(1/AA87^'Aquifer and SDF Parameters'!$B$2))),"")</f>
        <v/>
      </c>
      <c r="AM87" s="21" t="str">
        <f>IF(AF87="Yes",(1/(AI87)^('Aquifer and SDF Parameters'!$B$2)/((1/U87^'Aquifer and SDF Parameters'!$B$2)+(1/AI87^'Aquifer and SDF Parameters'!$B$2)+(1/AA87^'Aquifer and SDF Parameters'!$B$2))),"")</f>
        <v/>
      </c>
      <c r="AO87" s="30" t="s">
        <v>12688</v>
      </c>
      <c r="AP87" s="47" t="s">
        <v>8769</v>
      </c>
      <c r="AQ87" s="30">
        <v>11573</v>
      </c>
      <c r="AR87" s="22" t="s">
        <v>8625</v>
      </c>
      <c r="AS87" s="24">
        <v>270.66880176817102</v>
      </c>
      <c r="AT87" s="30">
        <v>30457</v>
      </c>
      <c r="AU87" s="22" t="s">
        <v>8545</v>
      </c>
      <c r="AV87" s="69">
        <v>332.40030562322801</v>
      </c>
      <c r="AW87" s="2">
        <v>98806</v>
      </c>
      <c r="AX87" s="2" t="s">
        <v>7794</v>
      </c>
      <c r="AY87" s="4">
        <v>1625.3228870017699</v>
      </c>
    </row>
    <row r="88" spans="1:51" ht="15.6" customHeight="1" x14ac:dyDescent="0.3">
      <c r="A88" s="17">
        <v>46726</v>
      </c>
      <c r="B88" s="17" t="str">
        <f>VLOOKUP(A88,'List of Wells for HC assessment'!$A$2:$J$860,10,FALSE)</f>
        <v>Chilliwack River Valley</v>
      </c>
      <c r="C88" s="17" t="str">
        <f>IF(ISNUMBER(VLOOKUP(A88,'List of Wells for HC assessment'!$A$2:$J$860,1,FALSE)),"TRUE","FALSE")</f>
        <v>TRUE</v>
      </c>
      <c r="D88" s="17">
        <f>VLOOKUP(A88,'List of Wells for HC assessment'!$A$2:$J$860,9,FALSE)</f>
        <v>1206</v>
      </c>
      <c r="E88" s="17" t="str">
        <f t="shared" si="22"/>
        <v>Stream</v>
      </c>
      <c r="F88" s="17">
        <f t="shared" si="23"/>
        <v>1</v>
      </c>
      <c r="G88" s="87">
        <f t="shared" si="24"/>
        <v>1</v>
      </c>
      <c r="H88" s="88">
        <f t="shared" ref="H88:H119" si="43">V88</f>
        <v>6.164067819070457</v>
      </c>
      <c r="I88" s="89" t="str">
        <f t="shared" si="26"/>
        <v>Unnamed</v>
      </c>
      <c r="J88" s="90" t="str">
        <f t="shared" si="27"/>
        <v>-</v>
      </c>
      <c r="K88" s="91" t="str">
        <f t="shared" si="28"/>
        <v/>
      </c>
      <c r="L88" s="95" t="str">
        <f t="shared" si="29"/>
        <v xml:space="preserve"> </v>
      </c>
      <c r="M88" s="92" t="str">
        <f t="shared" si="30"/>
        <v>-</v>
      </c>
      <c r="N88" s="93" t="str">
        <f t="shared" si="31"/>
        <v/>
      </c>
      <c r="O88" s="96" t="str">
        <f t="shared" si="32"/>
        <v xml:space="preserve"> </v>
      </c>
      <c r="P88" s="94" t="str">
        <f>IF(ISNUMBER(VLOOKUP(A88,'Wells not assessed'!$A$5:$D$37,1,FALSE)),VLOOKUP(A88,'Wells not assessed'!$A$5:$D$37,4,FALSE),"")</f>
        <v/>
      </c>
      <c r="R88" s="35" t="str">
        <f t="shared" si="33"/>
        <v>Yes</v>
      </c>
      <c r="S88" s="15" t="str">
        <f t="shared" si="34"/>
        <v>CV-929</v>
      </c>
      <c r="T88" s="18" t="str">
        <f>VLOOKUP(S88,'PoHC and SDF summary'!$AO$4:$AP$49974,2,FALSE)</f>
        <v>Unnamed</v>
      </c>
      <c r="U88" s="19">
        <f t="shared" si="35"/>
        <v>1923.13304049467</v>
      </c>
      <c r="V88" s="56">
        <f>IF(C88="TRUE",(U88^2)*(VLOOKUP(D88,'Aquifer and SDF Parameters'!$A$6:$C$100,2,FALSE)/VLOOKUP(D88,'Aquifer and SDF Parameters'!$A$6:$C$100,3,FALSE)),"")</f>
        <v>6.164067819070457</v>
      </c>
      <c r="W88" s="4"/>
      <c r="X88" s="29" t="str">
        <f t="shared" si="36"/>
        <v>No</v>
      </c>
      <c r="Y88" s="15" t="str">
        <f t="shared" si="37"/>
        <v/>
      </c>
      <c r="Z88" s="18" t="str">
        <f>IF(X88="Yes",VLOOKUP(Y88,'PoHC and SDF summary'!$AO$4:$AP$49974,2,FALSE)," ")</f>
        <v xml:space="preserve"> </v>
      </c>
      <c r="AA88" s="19" t="str">
        <f t="shared" si="38"/>
        <v xml:space="preserve"> </v>
      </c>
      <c r="AB88" s="58" t="str">
        <f>IF(X88="Yes",(AA88^2)*(VLOOKUP(D88,'Aquifer and SDF Parameters'!$A$6:$C$100,2,FALSE)/VLOOKUP(D88,'Aquifer and SDF Parameters'!$A$6:$C$100,3,FALSE)),"")</f>
        <v/>
      </c>
      <c r="AC88" s="20" t="str">
        <f>IF(X88="Yes",(1/(U88)^('Aquifer and SDF Parameters'!$B$2)/((1/U88^'Aquifer and SDF Parameters'!$B$2)+(1/AA88^'Aquifer and SDF Parameters'!$B$2))),"")</f>
        <v/>
      </c>
      <c r="AD88" s="21" t="str">
        <f>IF(X88="Yes",(1/(AA88)^('Aquifer and SDF Parameters'!$B$2)/((1/U88^'Aquifer and SDF Parameters'!$B$2)+(1/AA88^'Aquifer and SDF Parameters'!$B$2))),"")</f>
        <v/>
      </c>
      <c r="AE88" s="14"/>
      <c r="AF88" s="32" t="str">
        <f t="shared" si="39"/>
        <v>No</v>
      </c>
      <c r="AG88" s="15" t="str">
        <f t="shared" si="40"/>
        <v/>
      </c>
      <c r="AH88" s="18" t="str">
        <f t="shared" si="41"/>
        <v xml:space="preserve"> </v>
      </c>
      <c r="AI88" s="19" t="str">
        <f t="shared" si="42"/>
        <v xml:space="preserve"> </v>
      </c>
      <c r="AJ88" s="58" t="str">
        <f>IF(AF88="Yes",(AI88^2)*(VLOOKUP(D88,'Aquifer and SDF Parameters'!$A$6:$C$100,2,FALSE)/VLOOKUP(D88,'Aquifer and SDF Parameters'!$A$6:$C$100,3,FALSE)),"")</f>
        <v/>
      </c>
      <c r="AK88" s="20" t="str">
        <f>IF(AF88="Yes",(1/(U88)^('Aquifer and SDF Parameters'!$B$2)/((1/U88^'Aquifer and SDF Parameters'!$B$2)+(1/AI88^'Aquifer and SDF Parameters'!$B$2)+(1/AA88^'Aquifer and SDF Parameters'!$B$2))),"")</f>
        <v/>
      </c>
      <c r="AL88" s="20" t="str">
        <f>IF(AF88="Yes",(1/(AA88)^('Aquifer and SDF Parameters'!$B$2)/((1/U88^'Aquifer and SDF Parameters'!$B$2)+(1/AI88^'Aquifer and SDF Parameters'!$B$2)+(1/AA88^'Aquifer and SDF Parameters'!$B$2))),"")</f>
        <v/>
      </c>
      <c r="AM88" s="21" t="str">
        <f>IF(AF88="Yes",(1/(AI88)^('Aquifer and SDF Parameters'!$B$2)/((1/U88^'Aquifer and SDF Parameters'!$B$2)+(1/AI88^'Aquifer and SDF Parameters'!$B$2)+(1/AA88^'Aquifer and SDF Parameters'!$B$2))),"")</f>
        <v/>
      </c>
      <c r="AO88" s="30" t="s">
        <v>12636</v>
      </c>
      <c r="AP88" s="47" t="s">
        <v>8769</v>
      </c>
      <c r="AQ88" s="30">
        <v>11578</v>
      </c>
      <c r="AR88" s="22" t="s">
        <v>8752</v>
      </c>
      <c r="AS88" s="24">
        <v>786.03838249894102</v>
      </c>
      <c r="AT88" s="30">
        <v>30491</v>
      </c>
      <c r="AU88" s="22" t="s">
        <v>3371</v>
      </c>
      <c r="AV88" s="69">
        <v>1086.6207363558999</v>
      </c>
      <c r="AW88" s="33">
        <v>98879</v>
      </c>
      <c r="AX88" s="22" t="s">
        <v>5259</v>
      </c>
      <c r="AY88" s="27">
        <v>1202.40387633573</v>
      </c>
    </row>
    <row r="89" spans="1:51" ht="15.6" customHeight="1" x14ac:dyDescent="0.3">
      <c r="A89" s="17">
        <v>47039</v>
      </c>
      <c r="B89" s="17" t="str">
        <f>VLOOKUP(A89,'List of Wells for HC assessment'!$A$2:$J$860,10,FALSE)</f>
        <v>Chilliwack River Valley</v>
      </c>
      <c r="C89" s="17" t="str">
        <f>IF(ISNUMBER(VLOOKUP(A89,'List of Wells for HC assessment'!$A$2:$J$860,1,FALSE)),"TRUE","FALSE")</f>
        <v>TRUE</v>
      </c>
      <c r="D89" s="17">
        <f>VLOOKUP(A89,'List of Wells for HC assessment'!$A$2:$J$860,9,FALSE)</f>
        <v>1206</v>
      </c>
      <c r="E89" s="17" t="str">
        <f t="shared" si="22"/>
        <v>Stream</v>
      </c>
      <c r="F89" s="17">
        <f t="shared" si="23"/>
        <v>1</v>
      </c>
      <c r="G89" s="87">
        <f t="shared" si="24"/>
        <v>1</v>
      </c>
      <c r="H89" s="88">
        <f t="shared" si="43"/>
        <v>1.6226662019706928</v>
      </c>
      <c r="I89" s="89" t="str">
        <f t="shared" si="26"/>
        <v>Cultus Lake</v>
      </c>
      <c r="J89" s="90" t="str">
        <f t="shared" si="27"/>
        <v>-</v>
      </c>
      <c r="K89" s="91" t="str">
        <f t="shared" si="28"/>
        <v/>
      </c>
      <c r="L89" s="95" t="str">
        <f t="shared" si="29"/>
        <v xml:space="preserve"> </v>
      </c>
      <c r="M89" s="92" t="str">
        <f t="shared" si="30"/>
        <v>-</v>
      </c>
      <c r="N89" s="93" t="str">
        <f t="shared" si="31"/>
        <v/>
      </c>
      <c r="O89" s="96" t="str">
        <f t="shared" si="32"/>
        <v xml:space="preserve"> </v>
      </c>
      <c r="P89" s="94" t="str">
        <f>IF(ISNUMBER(VLOOKUP(A89,'Wells not assessed'!$A$5:$D$37,1,FALSE)),VLOOKUP(A89,'Wells not assessed'!$A$5:$D$37,4,FALSE),"")</f>
        <v/>
      </c>
      <c r="R89" s="35" t="str">
        <f t="shared" si="33"/>
        <v>Yes</v>
      </c>
      <c r="S89" s="15" t="str">
        <f t="shared" si="34"/>
        <v>CV-116</v>
      </c>
      <c r="T89" s="18" t="str">
        <f>VLOOKUP(S89,'PoHC and SDF summary'!$AO$4:$AP$49974,2,FALSE)</f>
        <v>Cultus Lake</v>
      </c>
      <c r="U89" s="19">
        <f t="shared" si="35"/>
        <v>986.71156939726598</v>
      </c>
      <c r="V89" s="56">
        <f>IF(C89="TRUE",(U89^2)*(VLOOKUP(D89,'Aquifer and SDF Parameters'!$A$6:$C$100,2,FALSE)/VLOOKUP(D89,'Aquifer and SDF Parameters'!$A$6:$C$100,3,FALSE)),"")</f>
        <v>1.6226662019706928</v>
      </c>
      <c r="W89" s="4"/>
      <c r="X89" s="29" t="str">
        <f t="shared" si="36"/>
        <v>No</v>
      </c>
      <c r="Y89" s="15" t="str">
        <f t="shared" si="37"/>
        <v/>
      </c>
      <c r="Z89" s="18" t="str">
        <f>IF(X89="Yes",VLOOKUP(Y89,'PoHC and SDF summary'!$AO$4:$AP$49974,2,FALSE)," ")</f>
        <v xml:space="preserve"> </v>
      </c>
      <c r="AA89" s="19" t="str">
        <f t="shared" si="38"/>
        <v xml:space="preserve"> </v>
      </c>
      <c r="AB89" s="58" t="str">
        <f>IF(X89="Yes",(AA89^2)*(VLOOKUP(D89,'Aquifer and SDF Parameters'!$A$6:$C$100,2,FALSE)/VLOOKUP(D89,'Aquifer and SDF Parameters'!$A$6:$C$100,3,FALSE)),"")</f>
        <v/>
      </c>
      <c r="AC89" s="20" t="str">
        <f>IF(X89="Yes",(1/(U89)^('Aquifer and SDF Parameters'!$B$2)/((1/U89^'Aquifer and SDF Parameters'!$B$2)+(1/AA89^'Aquifer and SDF Parameters'!$B$2))),"")</f>
        <v/>
      </c>
      <c r="AD89" s="21" t="str">
        <f>IF(X89="Yes",(1/(AA89)^('Aquifer and SDF Parameters'!$B$2)/((1/U89^'Aquifer and SDF Parameters'!$B$2)+(1/AA89^'Aquifer and SDF Parameters'!$B$2))),"")</f>
        <v/>
      </c>
      <c r="AE89" s="14"/>
      <c r="AF89" s="32" t="str">
        <f t="shared" si="39"/>
        <v>No</v>
      </c>
      <c r="AG89" s="15" t="str">
        <f t="shared" si="40"/>
        <v/>
      </c>
      <c r="AH89" s="18" t="str">
        <f t="shared" si="41"/>
        <v xml:space="preserve"> </v>
      </c>
      <c r="AI89" s="19" t="str">
        <f t="shared" si="42"/>
        <v xml:space="preserve"> </v>
      </c>
      <c r="AJ89" s="58" t="str">
        <f>IF(AF89="Yes",(AI89^2)*(VLOOKUP(D89,'Aquifer and SDF Parameters'!$A$6:$C$100,2,FALSE)/VLOOKUP(D89,'Aquifer and SDF Parameters'!$A$6:$C$100,3,FALSE)),"")</f>
        <v/>
      </c>
      <c r="AK89" s="20" t="str">
        <f>IF(AF89="Yes",(1/(U89)^('Aquifer and SDF Parameters'!$B$2)/((1/U89^'Aquifer and SDF Parameters'!$B$2)+(1/AI89^'Aquifer and SDF Parameters'!$B$2)+(1/AA89^'Aquifer and SDF Parameters'!$B$2))),"")</f>
        <v/>
      </c>
      <c r="AL89" s="20" t="str">
        <f>IF(AF89="Yes",(1/(AA89)^('Aquifer and SDF Parameters'!$B$2)/((1/U89^'Aquifer and SDF Parameters'!$B$2)+(1/AI89^'Aquifer and SDF Parameters'!$B$2)+(1/AA89^'Aquifer and SDF Parameters'!$B$2))),"")</f>
        <v/>
      </c>
      <c r="AM89" s="21" t="str">
        <f>IF(AF89="Yes",(1/(AI89)^('Aquifer and SDF Parameters'!$B$2)/((1/U89^'Aquifer and SDF Parameters'!$B$2)+(1/AI89^'Aquifer and SDF Parameters'!$B$2)+(1/AA89^'Aquifer and SDF Parameters'!$B$2))),"")</f>
        <v/>
      </c>
      <c r="AO89" s="30" t="s">
        <v>12634</v>
      </c>
      <c r="AP89" s="47" t="s">
        <v>8769</v>
      </c>
      <c r="AQ89" s="30">
        <v>11601</v>
      </c>
      <c r="AR89" s="22" t="s">
        <v>12256</v>
      </c>
      <c r="AS89" s="24">
        <v>58.376964132811203</v>
      </c>
      <c r="AT89" s="30">
        <v>31060</v>
      </c>
      <c r="AU89" s="22" t="s">
        <v>2527</v>
      </c>
      <c r="AV89" s="69">
        <v>1539.2826144742901</v>
      </c>
      <c r="AW89" s="33">
        <v>98995</v>
      </c>
      <c r="AX89" s="22" t="s">
        <v>3468</v>
      </c>
      <c r="AY89" s="27">
        <v>1644.37880831556</v>
      </c>
    </row>
    <row r="90" spans="1:51" ht="15.6" customHeight="1" x14ac:dyDescent="0.3">
      <c r="A90" s="17">
        <v>49256</v>
      </c>
      <c r="B90" s="17" t="str">
        <f>VLOOKUP(A90,'List of Wells for HC assessment'!$A$2:$J$860,10,FALSE)</f>
        <v>Chilliwack River Valley</v>
      </c>
      <c r="C90" s="17" t="str">
        <f>IF(ISNUMBER(VLOOKUP(A90,'List of Wells for HC assessment'!$A$2:$J$860,1,FALSE)),"TRUE","FALSE")</f>
        <v>TRUE</v>
      </c>
      <c r="D90" s="17">
        <f>VLOOKUP(A90,'List of Wells for HC assessment'!$A$2:$J$860,9,FALSE)</f>
        <v>1206</v>
      </c>
      <c r="E90" s="17" t="str">
        <f t="shared" si="22"/>
        <v>Stream</v>
      </c>
      <c r="F90" s="17">
        <f t="shared" si="23"/>
        <v>1</v>
      </c>
      <c r="G90" s="87">
        <f t="shared" si="24"/>
        <v>1</v>
      </c>
      <c r="H90" s="88">
        <f t="shared" si="43"/>
        <v>0.22164755391471383</v>
      </c>
      <c r="I90" s="89" t="str">
        <f t="shared" si="26"/>
        <v>Unnamed</v>
      </c>
      <c r="J90" s="90" t="str">
        <f t="shared" si="27"/>
        <v>-</v>
      </c>
      <c r="K90" s="91" t="str">
        <f t="shared" si="28"/>
        <v/>
      </c>
      <c r="L90" s="95" t="str">
        <f t="shared" si="29"/>
        <v xml:space="preserve"> </v>
      </c>
      <c r="M90" s="92" t="str">
        <f t="shared" si="30"/>
        <v>-</v>
      </c>
      <c r="N90" s="93" t="str">
        <f t="shared" si="31"/>
        <v/>
      </c>
      <c r="O90" s="96" t="str">
        <f t="shared" si="32"/>
        <v xml:space="preserve"> </v>
      </c>
      <c r="P90" s="94" t="str">
        <f>IF(ISNUMBER(VLOOKUP(A90,'Wells not assessed'!$A$5:$D$37,1,FALSE)),VLOOKUP(A90,'Wells not assessed'!$A$5:$D$37,4,FALSE),"")</f>
        <v/>
      </c>
      <c r="R90" s="35" t="str">
        <f t="shared" si="33"/>
        <v>Yes</v>
      </c>
      <c r="S90" s="15" t="str">
        <f t="shared" si="34"/>
        <v>CV-719</v>
      </c>
      <c r="T90" s="18" t="str">
        <f>VLOOKUP(S90,'PoHC and SDF summary'!$AO$4:$AP$49974,2,FALSE)</f>
        <v>Unnamed</v>
      </c>
      <c r="U90" s="19">
        <f t="shared" si="35"/>
        <v>364.67592784392599</v>
      </c>
      <c r="V90" s="56">
        <f>IF(C90="TRUE",(U90^2)*(VLOOKUP(D90,'Aquifer and SDF Parameters'!$A$6:$C$100,2,FALSE)/VLOOKUP(D90,'Aquifer and SDF Parameters'!$A$6:$C$100,3,FALSE)),"")</f>
        <v>0.22164755391471383</v>
      </c>
      <c r="W90" s="4"/>
      <c r="X90" s="29" t="str">
        <f t="shared" si="36"/>
        <v>No</v>
      </c>
      <c r="Y90" s="15" t="str">
        <f t="shared" si="37"/>
        <v/>
      </c>
      <c r="Z90" s="18" t="str">
        <f>IF(X90="Yes",VLOOKUP(Y90,'PoHC and SDF summary'!$AO$4:$AP$49974,2,FALSE)," ")</f>
        <v xml:space="preserve"> </v>
      </c>
      <c r="AA90" s="19" t="str">
        <f t="shared" si="38"/>
        <v xml:space="preserve"> </v>
      </c>
      <c r="AB90" s="58" t="str">
        <f>IF(X90="Yes",(AA90^2)*(VLOOKUP(D90,'Aquifer and SDF Parameters'!$A$6:$C$100,2,FALSE)/VLOOKUP(D90,'Aquifer and SDF Parameters'!$A$6:$C$100,3,FALSE)),"")</f>
        <v/>
      </c>
      <c r="AC90" s="20" t="str">
        <f>IF(X90="Yes",(1/(U90)^('Aquifer and SDF Parameters'!$B$2)/((1/U90^'Aquifer and SDF Parameters'!$B$2)+(1/AA90^'Aquifer and SDF Parameters'!$B$2))),"")</f>
        <v/>
      </c>
      <c r="AD90" s="21" t="str">
        <f>IF(X90="Yes",(1/(AA90)^('Aquifer and SDF Parameters'!$B$2)/((1/U90^'Aquifer and SDF Parameters'!$B$2)+(1/AA90^'Aquifer and SDF Parameters'!$B$2))),"")</f>
        <v/>
      </c>
      <c r="AE90" s="14"/>
      <c r="AF90" s="32" t="str">
        <f t="shared" si="39"/>
        <v>No</v>
      </c>
      <c r="AG90" s="15" t="str">
        <f t="shared" si="40"/>
        <v/>
      </c>
      <c r="AH90" s="18" t="str">
        <f t="shared" si="41"/>
        <v xml:space="preserve"> </v>
      </c>
      <c r="AI90" s="19" t="str">
        <f t="shared" si="42"/>
        <v xml:space="preserve"> </v>
      </c>
      <c r="AJ90" s="58" t="str">
        <f>IF(AF90="Yes",(AI90^2)*(VLOOKUP(D90,'Aquifer and SDF Parameters'!$A$6:$C$100,2,FALSE)/VLOOKUP(D90,'Aquifer and SDF Parameters'!$A$6:$C$100,3,FALSE)),"")</f>
        <v/>
      </c>
      <c r="AK90" s="20" t="str">
        <f>IF(AF90="Yes",(1/(U90)^('Aquifer and SDF Parameters'!$B$2)/((1/U90^'Aquifer and SDF Parameters'!$B$2)+(1/AI90^'Aquifer and SDF Parameters'!$B$2)+(1/AA90^'Aquifer and SDF Parameters'!$B$2))),"")</f>
        <v/>
      </c>
      <c r="AL90" s="20" t="str">
        <f>IF(AF90="Yes",(1/(AA90)^('Aquifer and SDF Parameters'!$B$2)/((1/U90^'Aquifer and SDF Parameters'!$B$2)+(1/AI90^'Aquifer and SDF Parameters'!$B$2)+(1/AA90^'Aquifer and SDF Parameters'!$B$2))),"")</f>
        <v/>
      </c>
      <c r="AM90" s="21" t="str">
        <f>IF(AF90="Yes",(1/(AI90)^('Aquifer and SDF Parameters'!$B$2)/((1/U90^'Aquifer and SDF Parameters'!$B$2)+(1/AI90^'Aquifer and SDF Parameters'!$B$2)+(1/AA90^'Aquifer and SDF Parameters'!$B$2))),"")</f>
        <v/>
      </c>
      <c r="AO90" s="30" t="s">
        <v>12625</v>
      </c>
      <c r="AP90" s="47" t="s">
        <v>8769</v>
      </c>
      <c r="AQ90" s="30">
        <v>11643</v>
      </c>
      <c r="AR90" s="22" t="s">
        <v>7119</v>
      </c>
      <c r="AS90" s="24">
        <v>105.237656716893</v>
      </c>
      <c r="AT90" s="30">
        <v>31512</v>
      </c>
      <c r="AU90" s="22" t="s">
        <v>3825</v>
      </c>
      <c r="AV90" s="69">
        <v>2265.9200318440198</v>
      </c>
      <c r="AW90" s="33">
        <v>100202</v>
      </c>
      <c r="AX90" s="22" t="s">
        <v>3028</v>
      </c>
      <c r="AY90" s="27">
        <v>1483.22023132309</v>
      </c>
    </row>
    <row r="91" spans="1:51" ht="15.6" customHeight="1" x14ac:dyDescent="0.3">
      <c r="A91" s="17">
        <v>51253</v>
      </c>
      <c r="B91" s="17" t="str">
        <f>VLOOKUP(A91,'List of Wells for HC assessment'!$A$2:$J$860,10,FALSE)</f>
        <v>Chilliwack River Valley</v>
      </c>
      <c r="C91" s="17" t="str">
        <f>IF(ISNUMBER(VLOOKUP(A91,'List of Wells for HC assessment'!$A$2:$J$860,1,FALSE)),"TRUE","FALSE")</f>
        <v>TRUE</v>
      </c>
      <c r="D91" s="17">
        <f>VLOOKUP(A91,'List of Wells for HC assessment'!$A$2:$J$860,9,FALSE)</f>
        <v>1206</v>
      </c>
      <c r="E91" s="17" t="str">
        <f t="shared" si="22"/>
        <v>Stream</v>
      </c>
      <c r="F91" s="17">
        <f t="shared" si="23"/>
        <v>1</v>
      </c>
      <c r="G91" s="87">
        <f t="shared" si="24"/>
        <v>1</v>
      </c>
      <c r="H91" s="88">
        <f t="shared" si="43"/>
        <v>0.48555822509093666</v>
      </c>
      <c r="I91" s="89" t="str">
        <f t="shared" si="26"/>
        <v>Chilliwack River</v>
      </c>
      <c r="J91" s="90" t="str">
        <f t="shared" si="27"/>
        <v>-</v>
      </c>
      <c r="K91" s="91" t="str">
        <f t="shared" si="28"/>
        <v/>
      </c>
      <c r="L91" s="95" t="str">
        <f t="shared" si="29"/>
        <v xml:space="preserve"> </v>
      </c>
      <c r="M91" s="92" t="str">
        <f t="shared" si="30"/>
        <v>-</v>
      </c>
      <c r="N91" s="93" t="str">
        <f t="shared" si="31"/>
        <v/>
      </c>
      <c r="O91" s="96" t="str">
        <f t="shared" si="32"/>
        <v xml:space="preserve"> </v>
      </c>
      <c r="P91" s="94" t="str">
        <f>IF(ISNUMBER(VLOOKUP(A91,'Wells not assessed'!$A$5:$D$37,1,FALSE)),VLOOKUP(A91,'Wells not assessed'!$A$5:$D$37,4,FALSE),"")</f>
        <v/>
      </c>
      <c r="R91" s="35" t="str">
        <f t="shared" si="33"/>
        <v>Yes</v>
      </c>
      <c r="S91" s="15" t="str">
        <f t="shared" si="34"/>
        <v>CV-1181</v>
      </c>
      <c r="T91" s="18" t="str">
        <f>VLOOKUP(S91,'PoHC and SDF summary'!$AO$4:$AP$49974,2,FALSE)</f>
        <v>Chilliwack River</v>
      </c>
      <c r="U91" s="19">
        <f t="shared" si="35"/>
        <v>539.75451369540394</v>
      </c>
      <c r="V91" s="56">
        <f>IF(C91="TRUE",(U91^2)*(VLOOKUP(D91,'Aquifer and SDF Parameters'!$A$6:$C$100,2,FALSE)/VLOOKUP(D91,'Aquifer and SDF Parameters'!$A$6:$C$100,3,FALSE)),"")</f>
        <v>0.48555822509093666</v>
      </c>
      <c r="W91" s="4"/>
      <c r="X91" s="29" t="str">
        <f t="shared" si="36"/>
        <v>No</v>
      </c>
      <c r="Y91" s="15" t="str">
        <f t="shared" si="37"/>
        <v/>
      </c>
      <c r="Z91" s="18" t="str">
        <f>IF(X91="Yes",VLOOKUP(Y91,'PoHC and SDF summary'!$AO$4:$AP$49974,2,FALSE)," ")</f>
        <v xml:space="preserve"> </v>
      </c>
      <c r="AA91" s="19" t="str">
        <f t="shared" si="38"/>
        <v xml:space="preserve"> </v>
      </c>
      <c r="AB91" s="58" t="str">
        <f>IF(X91="Yes",(AA91^2)*(VLOOKUP(D91,'Aquifer and SDF Parameters'!$A$6:$C$100,2,FALSE)/VLOOKUP(D91,'Aquifer and SDF Parameters'!$A$6:$C$100,3,FALSE)),"")</f>
        <v/>
      </c>
      <c r="AC91" s="20" t="str">
        <f>IF(X91="Yes",(1/(U91)^('Aquifer and SDF Parameters'!$B$2)/((1/U91^'Aquifer and SDF Parameters'!$B$2)+(1/AA91^'Aquifer and SDF Parameters'!$B$2))),"")</f>
        <v/>
      </c>
      <c r="AD91" s="21" t="str">
        <f>IF(X91="Yes",(1/(AA91)^('Aquifer and SDF Parameters'!$B$2)/((1/U91^'Aquifer and SDF Parameters'!$B$2)+(1/AA91^'Aquifer and SDF Parameters'!$B$2))),"")</f>
        <v/>
      </c>
      <c r="AE91" s="14"/>
      <c r="AF91" s="32" t="str">
        <f t="shared" si="39"/>
        <v>No</v>
      </c>
      <c r="AG91" s="15" t="str">
        <f t="shared" si="40"/>
        <v/>
      </c>
      <c r="AH91" s="18" t="str">
        <f t="shared" si="41"/>
        <v xml:space="preserve"> </v>
      </c>
      <c r="AI91" s="19" t="str">
        <f t="shared" si="42"/>
        <v xml:space="preserve"> </v>
      </c>
      <c r="AJ91" s="58" t="str">
        <f>IF(AF91="Yes",(AI91^2)*(VLOOKUP(D91,'Aquifer and SDF Parameters'!$A$6:$C$100,2,FALSE)/VLOOKUP(D91,'Aquifer and SDF Parameters'!$A$6:$C$100,3,FALSE)),"")</f>
        <v/>
      </c>
      <c r="AK91" s="20" t="str">
        <f>IF(AF91="Yes",(1/(U91)^('Aquifer and SDF Parameters'!$B$2)/((1/U91^'Aquifer and SDF Parameters'!$B$2)+(1/AI91^'Aquifer and SDF Parameters'!$B$2)+(1/AA91^'Aquifer and SDF Parameters'!$B$2))),"")</f>
        <v/>
      </c>
      <c r="AL91" s="20" t="str">
        <f>IF(AF91="Yes",(1/(AA91)^('Aquifer and SDF Parameters'!$B$2)/((1/U91^'Aquifer and SDF Parameters'!$B$2)+(1/AI91^'Aquifer and SDF Parameters'!$B$2)+(1/AA91^'Aquifer and SDF Parameters'!$B$2))),"")</f>
        <v/>
      </c>
      <c r="AM91" s="21" t="str">
        <f>IF(AF91="Yes",(1/(AI91)^('Aquifer and SDF Parameters'!$B$2)/((1/U91^'Aquifer and SDF Parameters'!$B$2)+(1/AI91^'Aquifer and SDF Parameters'!$B$2)+(1/AA91^'Aquifer and SDF Parameters'!$B$2))),"")</f>
        <v/>
      </c>
      <c r="AO91" s="30" t="s">
        <v>12604</v>
      </c>
      <c r="AP91" s="47" t="s">
        <v>8769</v>
      </c>
      <c r="AQ91" s="30">
        <v>11703</v>
      </c>
      <c r="AR91" s="22" t="s">
        <v>5730</v>
      </c>
      <c r="AS91" s="24">
        <v>1060.4526466366999</v>
      </c>
      <c r="AT91" s="30">
        <v>31599</v>
      </c>
      <c r="AU91" s="22" t="s">
        <v>8198</v>
      </c>
      <c r="AV91" s="69">
        <v>2791.21981558486</v>
      </c>
      <c r="AW91" s="33">
        <v>100297</v>
      </c>
      <c r="AX91" s="22" t="s">
        <v>3747</v>
      </c>
      <c r="AY91" s="27">
        <v>1813.3904525148801</v>
      </c>
    </row>
    <row r="92" spans="1:51" ht="15.6" customHeight="1" x14ac:dyDescent="0.3">
      <c r="A92" s="17">
        <v>51798</v>
      </c>
      <c r="B92" s="17" t="str">
        <f>VLOOKUP(A92,'List of Wells for HC assessment'!$A$2:$J$860,10,FALSE)</f>
        <v>Chilliwack River Valley</v>
      </c>
      <c r="C92" s="17" t="str">
        <f>IF(ISNUMBER(VLOOKUP(A92,'List of Wells for HC assessment'!$A$2:$J$860,1,FALSE)),"TRUE","FALSE")</f>
        <v>TRUE</v>
      </c>
      <c r="D92" s="17">
        <f>VLOOKUP(A92,'List of Wells for HC assessment'!$A$2:$J$860,9,FALSE)</f>
        <v>1206</v>
      </c>
      <c r="E92" s="17" t="str">
        <f t="shared" si="22"/>
        <v>Stream</v>
      </c>
      <c r="F92" s="17">
        <f t="shared" si="23"/>
        <v>1</v>
      </c>
      <c r="G92" s="87">
        <f t="shared" si="24"/>
        <v>1</v>
      </c>
      <c r="H92" s="88">
        <f t="shared" si="43"/>
        <v>1.772537407957208</v>
      </c>
      <c r="I92" s="89" t="str">
        <f t="shared" si="26"/>
        <v>Cultus Lake</v>
      </c>
      <c r="J92" s="90" t="str">
        <f t="shared" si="27"/>
        <v>-</v>
      </c>
      <c r="K92" s="91" t="str">
        <f t="shared" si="28"/>
        <v/>
      </c>
      <c r="L92" s="95" t="str">
        <f t="shared" si="29"/>
        <v xml:space="preserve"> </v>
      </c>
      <c r="M92" s="92" t="str">
        <f t="shared" si="30"/>
        <v>-</v>
      </c>
      <c r="N92" s="93" t="str">
        <f t="shared" si="31"/>
        <v/>
      </c>
      <c r="O92" s="96" t="str">
        <f t="shared" si="32"/>
        <v xml:space="preserve"> </v>
      </c>
      <c r="P92" s="94" t="str">
        <f>IF(ISNUMBER(VLOOKUP(A92,'Wells not assessed'!$A$5:$D$37,1,FALSE)),VLOOKUP(A92,'Wells not assessed'!$A$5:$D$37,4,FALSE),"")</f>
        <v/>
      </c>
      <c r="R92" s="35" t="str">
        <f t="shared" si="33"/>
        <v>Yes</v>
      </c>
      <c r="S92" s="15" t="str">
        <f t="shared" si="34"/>
        <v>CV-53</v>
      </c>
      <c r="T92" s="18" t="str">
        <f>VLOOKUP(S92,'PoHC and SDF summary'!$AO$4:$AP$49974,2,FALSE)</f>
        <v>Cultus Lake</v>
      </c>
      <c r="U92" s="19">
        <f t="shared" si="35"/>
        <v>1031.27224571125</v>
      </c>
      <c r="V92" s="56">
        <f>IF(C92="TRUE",(U92^2)*(VLOOKUP(D92,'Aquifer and SDF Parameters'!$A$6:$C$100,2,FALSE)/VLOOKUP(D92,'Aquifer and SDF Parameters'!$A$6:$C$100,3,FALSE)),"")</f>
        <v>1.772537407957208</v>
      </c>
      <c r="W92" s="4"/>
      <c r="X92" s="29" t="str">
        <f t="shared" si="36"/>
        <v>No</v>
      </c>
      <c r="Y92" s="15" t="str">
        <f t="shared" si="37"/>
        <v/>
      </c>
      <c r="Z92" s="18" t="str">
        <f>IF(X92="Yes",VLOOKUP(Y92,'PoHC and SDF summary'!$AO$4:$AP$49974,2,FALSE)," ")</f>
        <v xml:space="preserve"> </v>
      </c>
      <c r="AA92" s="19" t="str">
        <f t="shared" si="38"/>
        <v xml:space="preserve"> </v>
      </c>
      <c r="AB92" s="58" t="str">
        <f>IF(X92="Yes",(AA92^2)*(VLOOKUP(D92,'Aquifer and SDF Parameters'!$A$6:$C$100,2,FALSE)/VLOOKUP(D92,'Aquifer and SDF Parameters'!$A$6:$C$100,3,FALSE)),"")</f>
        <v/>
      </c>
      <c r="AC92" s="20" t="str">
        <f>IF(X92="Yes",(1/(U92)^('Aquifer and SDF Parameters'!$B$2)/((1/U92^'Aquifer and SDF Parameters'!$B$2)+(1/AA92^'Aquifer and SDF Parameters'!$B$2))),"")</f>
        <v/>
      </c>
      <c r="AD92" s="21" t="str">
        <f>IF(X92="Yes",(1/(AA92)^('Aquifer and SDF Parameters'!$B$2)/((1/U92^'Aquifer and SDF Parameters'!$B$2)+(1/AA92^'Aquifer and SDF Parameters'!$B$2))),"")</f>
        <v/>
      </c>
      <c r="AE92" s="14"/>
      <c r="AF92" s="32" t="str">
        <f t="shared" si="39"/>
        <v>No</v>
      </c>
      <c r="AG92" s="15" t="str">
        <f t="shared" si="40"/>
        <v/>
      </c>
      <c r="AH92" s="18" t="str">
        <f t="shared" si="41"/>
        <v xml:space="preserve"> </v>
      </c>
      <c r="AI92" s="19" t="str">
        <f t="shared" si="42"/>
        <v xml:space="preserve"> </v>
      </c>
      <c r="AJ92" s="58" t="str">
        <f>IF(AF92="Yes",(AI92^2)*(VLOOKUP(D92,'Aquifer and SDF Parameters'!$A$6:$C$100,2,FALSE)/VLOOKUP(D92,'Aquifer and SDF Parameters'!$A$6:$C$100,3,FALSE)),"")</f>
        <v/>
      </c>
      <c r="AK92" s="20" t="str">
        <f>IF(AF92="Yes",(1/(U92)^('Aquifer and SDF Parameters'!$B$2)/((1/U92^'Aquifer and SDF Parameters'!$B$2)+(1/AI92^'Aquifer and SDF Parameters'!$B$2)+(1/AA92^'Aquifer and SDF Parameters'!$B$2))),"")</f>
        <v/>
      </c>
      <c r="AL92" s="20" t="str">
        <f>IF(AF92="Yes",(1/(AA92)^('Aquifer and SDF Parameters'!$B$2)/((1/U92^'Aquifer and SDF Parameters'!$B$2)+(1/AI92^'Aquifer and SDF Parameters'!$B$2)+(1/AA92^'Aquifer and SDF Parameters'!$B$2))),"")</f>
        <v/>
      </c>
      <c r="AM92" s="21" t="str">
        <f>IF(AF92="Yes",(1/(AI92)^('Aquifer and SDF Parameters'!$B$2)/((1/U92^'Aquifer and SDF Parameters'!$B$2)+(1/AI92^'Aquifer and SDF Parameters'!$B$2)+(1/AA92^'Aquifer and SDF Parameters'!$B$2))),"")</f>
        <v/>
      </c>
      <c r="AO92" s="30" t="s">
        <v>12594</v>
      </c>
      <c r="AP92" s="47" t="s">
        <v>8769</v>
      </c>
      <c r="AQ92" s="30">
        <v>13828</v>
      </c>
      <c r="AR92" s="22" t="s">
        <v>4167</v>
      </c>
      <c r="AS92" s="24">
        <v>1104.12564407592</v>
      </c>
      <c r="AT92" s="30">
        <v>32126</v>
      </c>
      <c r="AU92" s="22" t="s">
        <v>89</v>
      </c>
      <c r="AV92" s="69">
        <v>2986.66603760311</v>
      </c>
      <c r="AW92" s="33">
        <v>101028</v>
      </c>
      <c r="AX92" s="22" t="s">
        <v>4467</v>
      </c>
      <c r="AY92" s="27">
        <v>3266.6172022776</v>
      </c>
    </row>
    <row r="93" spans="1:51" ht="15.6" customHeight="1" x14ac:dyDescent="0.3">
      <c r="A93" s="17">
        <v>52605</v>
      </c>
      <c r="B93" s="17" t="str">
        <f>VLOOKUP(A93,'List of Wells for HC assessment'!$A$2:$J$860,10,FALSE)</f>
        <v>Chilliwack River Valley</v>
      </c>
      <c r="C93" s="17" t="str">
        <f>IF(ISNUMBER(VLOOKUP(A93,'List of Wells for HC assessment'!$A$2:$J$860,1,FALSE)),"TRUE","FALSE")</f>
        <v>TRUE</v>
      </c>
      <c r="D93" s="17">
        <f>VLOOKUP(A93,'List of Wells for HC assessment'!$A$2:$J$860,9,FALSE)</f>
        <v>1206</v>
      </c>
      <c r="E93" s="17" t="str">
        <f t="shared" si="22"/>
        <v>Stream</v>
      </c>
      <c r="F93" s="17">
        <f t="shared" si="23"/>
        <v>1</v>
      </c>
      <c r="G93" s="87">
        <f t="shared" si="24"/>
        <v>1</v>
      </c>
      <c r="H93" s="88">
        <f t="shared" si="43"/>
        <v>0.40354377215437659</v>
      </c>
      <c r="I93" s="89" t="str">
        <f t="shared" si="26"/>
        <v>Chilliwack River</v>
      </c>
      <c r="J93" s="90" t="str">
        <f t="shared" si="27"/>
        <v>-</v>
      </c>
      <c r="K93" s="91" t="str">
        <f t="shared" si="28"/>
        <v/>
      </c>
      <c r="L93" s="95" t="str">
        <f t="shared" si="29"/>
        <v xml:space="preserve"> </v>
      </c>
      <c r="M93" s="92" t="str">
        <f t="shared" si="30"/>
        <v>-</v>
      </c>
      <c r="N93" s="93" t="str">
        <f t="shared" si="31"/>
        <v/>
      </c>
      <c r="O93" s="96" t="str">
        <f t="shared" si="32"/>
        <v xml:space="preserve"> </v>
      </c>
      <c r="P93" s="94" t="str">
        <f>IF(ISNUMBER(VLOOKUP(A93,'Wells not assessed'!$A$5:$D$37,1,FALSE)),VLOOKUP(A93,'Wells not assessed'!$A$5:$D$37,4,FALSE),"")</f>
        <v/>
      </c>
      <c r="R93" s="35" t="str">
        <f t="shared" si="33"/>
        <v>Yes</v>
      </c>
      <c r="S93" s="15" t="str">
        <f t="shared" si="34"/>
        <v>CV-1190</v>
      </c>
      <c r="T93" s="18" t="str">
        <f>VLOOKUP(S93,'PoHC and SDF summary'!$AO$4:$AP$49974,2,FALSE)</f>
        <v>Chilliwack River</v>
      </c>
      <c r="U93" s="19">
        <f t="shared" si="35"/>
        <v>492.063271635494</v>
      </c>
      <c r="V93" s="56">
        <f>IF(C93="TRUE",(U93^2)*(VLOOKUP(D93,'Aquifer and SDF Parameters'!$A$6:$C$100,2,FALSE)/VLOOKUP(D93,'Aquifer and SDF Parameters'!$A$6:$C$100,3,FALSE)),"")</f>
        <v>0.40354377215437659</v>
      </c>
      <c r="W93" s="4"/>
      <c r="X93" s="29" t="str">
        <f t="shared" si="36"/>
        <v>No</v>
      </c>
      <c r="Y93" s="15" t="str">
        <f t="shared" si="37"/>
        <v/>
      </c>
      <c r="Z93" s="18" t="str">
        <f>IF(X93="Yes",VLOOKUP(Y93,'PoHC and SDF summary'!$AO$4:$AP$49974,2,FALSE)," ")</f>
        <v xml:space="preserve"> </v>
      </c>
      <c r="AA93" s="19" t="str">
        <f t="shared" si="38"/>
        <v xml:space="preserve"> </v>
      </c>
      <c r="AB93" s="58" t="str">
        <f>IF(X93="Yes",(AA93^2)*(VLOOKUP(D93,'Aquifer and SDF Parameters'!$A$6:$C$100,2,FALSE)/VLOOKUP(D93,'Aquifer and SDF Parameters'!$A$6:$C$100,3,FALSE)),"")</f>
        <v/>
      </c>
      <c r="AC93" s="20" t="str">
        <f>IF(X93="Yes",(1/(U93)^('Aquifer and SDF Parameters'!$B$2)/((1/U93^'Aquifer and SDF Parameters'!$B$2)+(1/AA93^'Aquifer and SDF Parameters'!$B$2))),"")</f>
        <v/>
      </c>
      <c r="AD93" s="21" t="str">
        <f>IF(X93="Yes",(1/(AA93)^('Aquifer and SDF Parameters'!$B$2)/((1/U93^'Aquifer and SDF Parameters'!$B$2)+(1/AA93^'Aquifer and SDF Parameters'!$B$2))),"")</f>
        <v/>
      </c>
      <c r="AE93" s="14"/>
      <c r="AF93" s="32" t="str">
        <f t="shared" si="39"/>
        <v>No</v>
      </c>
      <c r="AG93" s="15" t="str">
        <f t="shared" si="40"/>
        <v/>
      </c>
      <c r="AH93" s="18" t="str">
        <f t="shared" si="41"/>
        <v xml:space="preserve"> </v>
      </c>
      <c r="AI93" s="19" t="str">
        <f t="shared" si="42"/>
        <v xml:space="preserve"> </v>
      </c>
      <c r="AJ93" s="58" t="str">
        <f>IF(AF93="Yes",(AI93^2)*(VLOOKUP(D93,'Aquifer and SDF Parameters'!$A$6:$C$100,2,FALSE)/VLOOKUP(D93,'Aquifer and SDF Parameters'!$A$6:$C$100,3,FALSE)),"")</f>
        <v/>
      </c>
      <c r="AK93" s="20" t="str">
        <f>IF(AF93="Yes",(1/(U93)^('Aquifer and SDF Parameters'!$B$2)/((1/U93^'Aquifer and SDF Parameters'!$B$2)+(1/AI93^'Aquifer and SDF Parameters'!$B$2)+(1/AA93^'Aquifer and SDF Parameters'!$B$2))),"")</f>
        <v/>
      </c>
      <c r="AL93" s="20" t="str">
        <f>IF(AF93="Yes",(1/(AA93)^('Aquifer and SDF Parameters'!$B$2)/((1/U93^'Aquifer and SDF Parameters'!$B$2)+(1/AI93^'Aquifer and SDF Parameters'!$B$2)+(1/AA93^'Aquifer and SDF Parameters'!$B$2))),"")</f>
        <v/>
      </c>
      <c r="AM93" s="21" t="str">
        <f>IF(AF93="Yes",(1/(AI93)^('Aquifer and SDF Parameters'!$B$2)/((1/U93^'Aquifer and SDF Parameters'!$B$2)+(1/AI93^'Aquifer and SDF Parameters'!$B$2)+(1/AA93^'Aquifer and SDF Parameters'!$B$2))),"")</f>
        <v/>
      </c>
      <c r="AO93" s="30" t="s">
        <v>12586</v>
      </c>
      <c r="AP93" s="47" t="s">
        <v>8769</v>
      </c>
      <c r="AQ93" s="30">
        <v>14265</v>
      </c>
      <c r="AR93" s="22" t="s">
        <v>7794</v>
      </c>
      <c r="AS93" s="24">
        <v>330.17597511620102</v>
      </c>
      <c r="AT93" s="30">
        <v>32169</v>
      </c>
      <c r="AU93" s="22" t="s">
        <v>499</v>
      </c>
      <c r="AV93" s="69">
        <v>1362.74405202394</v>
      </c>
      <c r="AW93" s="33">
        <v>101149</v>
      </c>
      <c r="AX93" s="22" t="s">
        <v>3342</v>
      </c>
      <c r="AY93" s="27">
        <v>1011.84022002616</v>
      </c>
    </row>
    <row r="94" spans="1:51" ht="15.6" customHeight="1" x14ac:dyDescent="0.3">
      <c r="A94" s="17">
        <v>54131</v>
      </c>
      <c r="B94" s="17" t="str">
        <f>VLOOKUP(A94,'List of Wells for HC assessment'!$A$2:$J$860,10,FALSE)</f>
        <v>Chilliwack River Valley</v>
      </c>
      <c r="C94" s="17" t="str">
        <f>IF(ISNUMBER(VLOOKUP(A94,'List of Wells for HC assessment'!$A$2:$J$860,1,FALSE)),"TRUE","FALSE")</f>
        <v>TRUE</v>
      </c>
      <c r="D94" s="17">
        <f>VLOOKUP(A94,'List of Wells for HC assessment'!$A$2:$J$860,9,FALSE)</f>
        <v>1206</v>
      </c>
      <c r="E94" s="17" t="str">
        <f t="shared" si="22"/>
        <v>Stream</v>
      </c>
      <c r="F94" s="17">
        <f t="shared" si="23"/>
        <v>1</v>
      </c>
      <c r="G94" s="87">
        <f t="shared" si="24"/>
        <v>1</v>
      </c>
      <c r="H94" s="88">
        <f t="shared" si="43"/>
        <v>1.7733553626856642</v>
      </c>
      <c r="I94" s="89" t="str">
        <f t="shared" si="26"/>
        <v>Cultus Lake</v>
      </c>
      <c r="J94" s="90" t="str">
        <f t="shared" si="27"/>
        <v>-</v>
      </c>
      <c r="K94" s="91" t="str">
        <f t="shared" si="28"/>
        <v/>
      </c>
      <c r="L94" s="95" t="str">
        <f t="shared" si="29"/>
        <v xml:space="preserve"> </v>
      </c>
      <c r="M94" s="92" t="str">
        <f t="shared" si="30"/>
        <v>-</v>
      </c>
      <c r="N94" s="93" t="str">
        <f t="shared" si="31"/>
        <v/>
      </c>
      <c r="O94" s="96" t="str">
        <f t="shared" si="32"/>
        <v xml:space="preserve"> </v>
      </c>
      <c r="P94" s="94" t="str">
        <f>IF(ISNUMBER(VLOOKUP(A94,'Wells not assessed'!$A$5:$D$37,1,FALSE)),VLOOKUP(A94,'Wells not assessed'!$A$5:$D$37,4,FALSE),"")</f>
        <v/>
      </c>
      <c r="R94" s="35" t="str">
        <f t="shared" si="33"/>
        <v>Yes</v>
      </c>
      <c r="S94" s="15" t="str">
        <f t="shared" si="34"/>
        <v>CV-51</v>
      </c>
      <c r="T94" s="18" t="str">
        <f>VLOOKUP(S94,'PoHC and SDF summary'!$AO$4:$AP$49974,2,FALSE)</f>
        <v>Cultus Lake</v>
      </c>
      <c r="U94" s="19">
        <f t="shared" si="35"/>
        <v>1031.51016360063</v>
      </c>
      <c r="V94" s="56">
        <f>IF(C94="TRUE",(U94^2)*(VLOOKUP(D94,'Aquifer and SDF Parameters'!$A$6:$C$100,2,FALSE)/VLOOKUP(D94,'Aquifer and SDF Parameters'!$A$6:$C$100,3,FALSE)),"")</f>
        <v>1.7733553626856642</v>
      </c>
      <c r="W94" s="4"/>
      <c r="X94" s="29" t="str">
        <f t="shared" si="36"/>
        <v>No</v>
      </c>
      <c r="Y94" s="15" t="str">
        <f t="shared" si="37"/>
        <v/>
      </c>
      <c r="Z94" s="18" t="str">
        <f>IF(X94="Yes",VLOOKUP(Y94,'PoHC and SDF summary'!$AO$4:$AP$49974,2,FALSE)," ")</f>
        <v xml:space="preserve"> </v>
      </c>
      <c r="AA94" s="19" t="str">
        <f t="shared" si="38"/>
        <v xml:space="preserve"> </v>
      </c>
      <c r="AB94" s="58" t="str">
        <f>IF(X94="Yes",(AA94^2)*(VLOOKUP(D94,'Aquifer and SDF Parameters'!$A$6:$C$100,2,FALSE)/VLOOKUP(D94,'Aquifer and SDF Parameters'!$A$6:$C$100,3,FALSE)),"")</f>
        <v/>
      </c>
      <c r="AC94" s="20" t="str">
        <f>IF(X94="Yes",(1/(U94)^('Aquifer and SDF Parameters'!$B$2)/((1/U94^'Aquifer and SDF Parameters'!$B$2)+(1/AA94^'Aquifer and SDF Parameters'!$B$2))),"")</f>
        <v/>
      </c>
      <c r="AD94" s="21" t="str">
        <f>IF(X94="Yes",(1/(AA94)^('Aquifer and SDF Parameters'!$B$2)/((1/U94^'Aquifer and SDF Parameters'!$B$2)+(1/AA94^'Aquifer and SDF Parameters'!$B$2))),"")</f>
        <v/>
      </c>
      <c r="AE94" s="14"/>
      <c r="AF94" s="32" t="str">
        <f t="shared" si="39"/>
        <v>No</v>
      </c>
      <c r="AG94" s="15" t="str">
        <f t="shared" si="40"/>
        <v/>
      </c>
      <c r="AH94" s="18" t="str">
        <f t="shared" si="41"/>
        <v xml:space="preserve"> </v>
      </c>
      <c r="AI94" s="19" t="str">
        <f t="shared" si="42"/>
        <v xml:space="preserve"> </v>
      </c>
      <c r="AJ94" s="58" t="str">
        <f>IF(AF94="Yes",(AI94^2)*(VLOOKUP(D94,'Aquifer and SDF Parameters'!$A$6:$C$100,2,FALSE)/VLOOKUP(D94,'Aquifer and SDF Parameters'!$A$6:$C$100,3,FALSE)),"")</f>
        <v/>
      </c>
      <c r="AK94" s="20" t="str">
        <f>IF(AF94="Yes",(1/(U94)^('Aquifer and SDF Parameters'!$B$2)/((1/U94^'Aquifer and SDF Parameters'!$B$2)+(1/AI94^'Aquifer and SDF Parameters'!$B$2)+(1/AA94^'Aquifer and SDF Parameters'!$B$2))),"")</f>
        <v/>
      </c>
      <c r="AL94" s="20" t="str">
        <f>IF(AF94="Yes",(1/(AA94)^('Aquifer and SDF Parameters'!$B$2)/((1/U94^'Aquifer and SDF Parameters'!$B$2)+(1/AI94^'Aquifer and SDF Parameters'!$B$2)+(1/AA94^'Aquifer and SDF Parameters'!$B$2))),"")</f>
        <v/>
      </c>
      <c r="AM94" s="21" t="str">
        <f>IF(AF94="Yes",(1/(AI94)^('Aquifer and SDF Parameters'!$B$2)/((1/U94^'Aquifer and SDF Parameters'!$B$2)+(1/AI94^'Aquifer and SDF Parameters'!$B$2)+(1/AA94^'Aquifer and SDF Parameters'!$B$2))),"")</f>
        <v/>
      </c>
      <c r="AO94" s="30" t="s">
        <v>12572</v>
      </c>
      <c r="AP94" s="47" t="s">
        <v>8769</v>
      </c>
      <c r="AQ94" s="30">
        <v>14268</v>
      </c>
      <c r="AR94" s="22" t="s">
        <v>3259</v>
      </c>
      <c r="AS94" s="24">
        <v>824.80134778123397</v>
      </c>
      <c r="AT94" s="30">
        <v>32497</v>
      </c>
      <c r="AU94" s="22" t="s">
        <v>4505</v>
      </c>
      <c r="AV94" s="69">
        <v>1157.02665315678</v>
      </c>
      <c r="AW94" s="33">
        <v>101158</v>
      </c>
      <c r="AX94" s="22" t="s">
        <v>3024</v>
      </c>
      <c r="AY94" s="27">
        <v>480.325863184247</v>
      </c>
    </row>
    <row r="95" spans="1:51" ht="15.6" customHeight="1" x14ac:dyDescent="0.3">
      <c r="A95" s="17">
        <v>54575</v>
      </c>
      <c r="B95" s="17" t="str">
        <f>VLOOKUP(A95,'List of Wells for HC assessment'!$A$2:$J$860,10,FALSE)</f>
        <v>Chilliwack River Valley</v>
      </c>
      <c r="C95" s="17" t="str">
        <f>IF(ISNUMBER(VLOOKUP(A95,'List of Wells for HC assessment'!$A$2:$J$860,1,FALSE)),"TRUE","FALSE")</f>
        <v>TRUE</v>
      </c>
      <c r="D95" s="17">
        <f>VLOOKUP(A95,'List of Wells for HC assessment'!$A$2:$J$860,9,FALSE)</f>
        <v>1206</v>
      </c>
      <c r="E95" s="17" t="str">
        <f t="shared" si="22"/>
        <v>Stream</v>
      </c>
      <c r="F95" s="17">
        <f t="shared" si="23"/>
        <v>1</v>
      </c>
      <c r="G95" s="87">
        <f t="shared" si="24"/>
        <v>1</v>
      </c>
      <c r="H95" s="88">
        <f t="shared" si="43"/>
        <v>0.31499832503521435</v>
      </c>
      <c r="I95" s="89" t="str">
        <f t="shared" si="26"/>
        <v>Chilliwack River</v>
      </c>
      <c r="J95" s="90" t="str">
        <f t="shared" si="27"/>
        <v>-</v>
      </c>
      <c r="K95" s="91" t="str">
        <f t="shared" si="28"/>
        <v/>
      </c>
      <c r="L95" s="95" t="str">
        <f t="shared" si="29"/>
        <v xml:space="preserve"> </v>
      </c>
      <c r="M95" s="92" t="str">
        <f t="shared" si="30"/>
        <v>-</v>
      </c>
      <c r="N95" s="93" t="str">
        <f t="shared" si="31"/>
        <v/>
      </c>
      <c r="O95" s="96" t="str">
        <f t="shared" si="32"/>
        <v xml:space="preserve"> </v>
      </c>
      <c r="P95" s="94" t="str">
        <f>IF(ISNUMBER(VLOOKUP(A95,'Wells not assessed'!$A$5:$D$37,1,FALSE)),VLOOKUP(A95,'Wells not assessed'!$A$5:$D$37,4,FALSE),"")</f>
        <v/>
      </c>
      <c r="R95" s="35" t="str">
        <f t="shared" si="33"/>
        <v>Yes</v>
      </c>
      <c r="S95" s="15" t="str">
        <f t="shared" si="34"/>
        <v>CV-942</v>
      </c>
      <c r="T95" s="18" t="str">
        <f>VLOOKUP(S95,'PoHC and SDF summary'!$AO$4:$AP$49974,2,FALSE)</f>
        <v>Chilliwack River</v>
      </c>
      <c r="U95" s="19">
        <f t="shared" si="35"/>
        <v>434.74014654863498</v>
      </c>
      <c r="V95" s="56">
        <f>IF(C95="TRUE",(U95^2)*(VLOOKUP(D95,'Aquifer and SDF Parameters'!$A$6:$C$100,2,FALSE)/VLOOKUP(D95,'Aquifer and SDF Parameters'!$A$6:$C$100,3,FALSE)),"")</f>
        <v>0.31499832503521435</v>
      </c>
      <c r="W95" s="4"/>
      <c r="X95" s="29" t="str">
        <f t="shared" si="36"/>
        <v>No</v>
      </c>
      <c r="Y95" s="15" t="str">
        <f t="shared" si="37"/>
        <v/>
      </c>
      <c r="Z95" s="18" t="str">
        <f>IF(X95="Yes",VLOOKUP(Y95,'PoHC and SDF summary'!$AO$4:$AP$49974,2,FALSE)," ")</f>
        <v xml:space="preserve"> </v>
      </c>
      <c r="AA95" s="19" t="str">
        <f t="shared" si="38"/>
        <v xml:space="preserve"> </v>
      </c>
      <c r="AB95" s="58" t="str">
        <f>IF(X95="Yes",(AA95^2)*(VLOOKUP(D95,'Aquifer and SDF Parameters'!$A$6:$C$100,2,FALSE)/VLOOKUP(D95,'Aquifer and SDF Parameters'!$A$6:$C$100,3,FALSE)),"")</f>
        <v/>
      </c>
      <c r="AC95" s="20" t="str">
        <f>IF(X95="Yes",(1/(U95)^('Aquifer and SDF Parameters'!$B$2)/((1/U95^'Aquifer and SDF Parameters'!$B$2)+(1/AA95^'Aquifer and SDF Parameters'!$B$2))),"")</f>
        <v/>
      </c>
      <c r="AD95" s="21" t="str">
        <f>IF(X95="Yes",(1/(AA95)^('Aquifer and SDF Parameters'!$B$2)/((1/U95^'Aquifer and SDF Parameters'!$B$2)+(1/AA95^'Aquifer and SDF Parameters'!$B$2))),"")</f>
        <v/>
      </c>
      <c r="AE95" s="14"/>
      <c r="AF95" s="32" t="str">
        <f t="shared" si="39"/>
        <v>No</v>
      </c>
      <c r="AG95" s="15" t="str">
        <f t="shared" si="40"/>
        <v/>
      </c>
      <c r="AH95" s="18" t="str">
        <f t="shared" si="41"/>
        <v xml:space="preserve"> </v>
      </c>
      <c r="AI95" s="19" t="str">
        <f t="shared" si="42"/>
        <v xml:space="preserve"> </v>
      </c>
      <c r="AJ95" s="58" t="str">
        <f>IF(AF95="Yes",(AI95^2)*(VLOOKUP(D95,'Aquifer and SDF Parameters'!$A$6:$C$100,2,FALSE)/VLOOKUP(D95,'Aquifer and SDF Parameters'!$A$6:$C$100,3,FALSE)),"")</f>
        <v/>
      </c>
      <c r="AK95" s="20" t="str">
        <f>IF(AF95="Yes",(1/(U95)^('Aquifer and SDF Parameters'!$B$2)/((1/U95^'Aquifer and SDF Parameters'!$B$2)+(1/AI95^'Aquifer and SDF Parameters'!$B$2)+(1/AA95^'Aquifer and SDF Parameters'!$B$2))),"")</f>
        <v/>
      </c>
      <c r="AL95" s="20" t="str">
        <f>IF(AF95="Yes",(1/(AA95)^('Aquifer and SDF Parameters'!$B$2)/((1/U95^'Aquifer and SDF Parameters'!$B$2)+(1/AI95^'Aquifer and SDF Parameters'!$B$2)+(1/AA95^'Aquifer and SDF Parameters'!$B$2))),"")</f>
        <v/>
      </c>
      <c r="AM95" s="21" t="str">
        <f>IF(AF95="Yes",(1/(AI95)^('Aquifer and SDF Parameters'!$B$2)/((1/U95^'Aquifer and SDF Parameters'!$B$2)+(1/AI95^'Aquifer and SDF Parameters'!$B$2)+(1/AA95^'Aquifer and SDF Parameters'!$B$2))),"")</f>
        <v/>
      </c>
      <c r="AO95" s="30" t="s">
        <v>12568</v>
      </c>
      <c r="AP95" s="47" t="s">
        <v>8769</v>
      </c>
      <c r="AQ95" s="30">
        <v>14415</v>
      </c>
      <c r="AR95" s="22" t="s">
        <v>3825</v>
      </c>
      <c r="AS95" s="24">
        <v>1229.95819989499</v>
      </c>
      <c r="AT95" s="30">
        <v>32965</v>
      </c>
      <c r="AU95" s="22" t="s">
        <v>7064</v>
      </c>
      <c r="AV95" s="69">
        <v>1925.72046700843</v>
      </c>
      <c r="AW95" s="33">
        <v>101345</v>
      </c>
      <c r="AX95" s="22" t="s">
        <v>4467</v>
      </c>
      <c r="AY95" s="27">
        <v>4231.1268779793299</v>
      </c>
    </row>
    <row r="96" spans="1:51" ht="15.6" customHeight="1" x14ac:dyDescent="0.3">
      <c r="A96" s="17">
        <v>55920</v>
      </c>
      <c r="B96" s="17" t="str">
        <f>VLOOKUP(A96,'List of Wells for HC assessment'!$A$2:$J$860,10,FALSE)</f>
        <v>Chilliwack River Valley</v>
      </c>
      <c r="C96" s="17" t="str">
        <f>IF(ISNUMBER(VLOOKUP(A96,'List of Wells for HC assessment'!$A$2:$J$860,1,FALSE)),"TRUE","FALSE")</f>
        <v>TRUE</v>
      </c>
      <c r="D96" s="17">
        <f>VLOOKUP(A96,'List of Wells for HC assessment'!$A$2:$J$860,9,FALSE)</f>
        <v>1206</v>
      </c>
      <c r="E96" s="17" t="str">
        <f t="shared" si="22"/>
        <v>Stream</v>
      </c>
      <c r="F96" s="17">
        <f t="shared" si="23"/>
        <v>1</v>
      </c>
      <c r="G96" s="87">
        <f t="shared" si="24"/>
        <v>1</v>
      </c>
      <c r="H96" s="88">
        <f t="shared" si="43"/>
        <v>0.86385938419108343</v>
      </c>
      <c r="I96" s="89" t="str">
        <f t="shared" si="26"/>
        <v>Cultus Lake</v>
      </c>
      <c r="J96" s="90" t="str">
        <f t="shared" si="27"/>
        <v>-</v>
      </c>
      <c r="K96" s="91" t="str">
        <f t="shared" si="28"/>
        <v/>
      </c>
      <c r="L96" s="95" t="str">
        <f t="shared" si="29"/>
        <v xml:space="preserve"> </v>
      </c>
      <c r="M96" s="92" t="str">
        <f t="shared" si="30"/>
        <v>-</v>
      </c>
      <c r="N96" s="93" t="str">
        <f t="shared" si="31"/>
        <v/>
      </c>
      <c r="O96" s="96" t="str">
        <f t="shared" si="32"/>
        <v xml:space="preserve"> </v>
      </c>
      <c r="P96" s="94" t="str">
        <f>IF(ISNUMBER(VLOOKUP(A96,'Wells not assessed'!$A$5:$D$37,1,FALSE)),VLOOKUP(A96,'Wells not assessed'!$A$5:$D$37,4,FALSE),"")</f>
        <v/>
      </c>
      <c r="R96" s="35" t="str">
        <f t="shared" si="33"/>
        <v>Yes</v>
      </c>
      <c r="S96" s="15" t="str">
        <f t="shared" si="34"/>
        <v>CV-118</v>
      </c>
      <c r="T96" s="18" t="str">
        <f>VLOOKUP(S96,'PoHC and SDF summary'!$AO$4:$AP$49974,2,FALSE)</f>
        <v>Cultus Lake</v>
      </c>
      <c r="U96" s="19">
        <f t="shared" si="35"/>
        <v>719.94140769554997</v>
      </c>
      <c r="V96" s="56">
        <f>IF(C96="TRUE",(U96^2)*(VLOOKUP(D96,'Aquifer and SDF Parameters'!$A$6:$C$100,2,FALSE)/VLOOKUP(D96,'Aquifer and SDF Parameters'!$A$6:$C$100,3,FALSE)),"")</f>
        <v>0.86385938419108343</v>
      </c>
      <c r="W96" s="4"/>
      <c r="X96" s="29" t="str">
        <f t="shared" si="36"/>
        <v>No</v>
      </c>
      <c r="Y96" s="15" t="str">
        <f t="shared" si="37"/>
        <v/>
      </c>
      <c r="Z96" s="18" t="str">
        <f>IF(X96="Yes",VLOOKUP(Y96,'PoHC and SDF summary'!$AO$4:$AP$49974,2,FALSE)," ")</f>
        <v xml:space="preserve"> </v>
      </c>
      <c r="AA96" s="19" t="str">
        <f t="shared" si="38"/>
        <v xml:space="preserve"> </v>
      </c>
      <c r="AB96" s="58" t="str">
        <f>IF(X96="Yes",(AA96^2)*(VLOOKUP(D96,'Aquifer and SDF Parameters'!$A$6:$C$100,2,FALSE)/VLOOKUP(D96,'Aquifer and SDF Parameters'!$A$6:$C$100,3,FALSE)),"")</f>
        <v/>
      </c>
      <c r="AC96" s="20" t="str">
        <f>IF(X96="Yes",(1/(U96)^('Aquifer and SDF Parameters'!$B$2)/((1/U96^'Aquifer and SDF Parameters'!$B$2)+(1/AA96^'Aquifer and SDF Parameters'!$B$2))),"")</f>
        <v/>
      </c>
      <c r="AD96" s="21" t="str">
        <f>IF(X96="Yes",(1/(AA96)^('Aquifer and SDF Parameters'!$B$2)/((1/U96^'Aquifer and SDF Parameters'!$B$2)+(1/AA96^'Aquifer and SDF Parameters'!$B$2))),"")</f>
        <v/>
      </c>
      <c r="AE96" s="14"/>
      <c r="AF96" s="32" t="str">
        <f t="shared" si="39"/>
        <v>No</v>
      </c>
      <c r="AG96" s="15" t="str">
        <f t="shared" si="40"/>
        <v/>
      </c>
      <c r="AH96" s="18" t="str">
        <f t="shared" si="41"/>
        <v xml:space="preserve"> </v>
      </c>
      <c r="AI96" s="19" t="str">
        <f t="shared" si="42"/>
        <v xml:space="preserve"> </v>
      </c>
      <c r="AJ96" s="58" t="str">
        <f>IF(AF96="Yes",(AI96^2)*(VLOOKUP(D96,'Aquifer and SDF Parameters'!$A$6:$C$100,2,FALSE)/VLOOKUP(D96,'Aquifer and SDF Parameters'!$A$6:$C$100,3,FALSE)),"")</f>
        <v/>
      </c>
      <c r="AK96" s="20" t="str">
        <f>IF(AF96="Yes",(1/(U96)^('Aquifer and SDF Parameters'!$B$2)/((1/U96^'Aquifer and SDF Parameters'!$B$2)+(1/AI96^'Aquifer and SDF Parameters'!$B$2)+(1/AA96^'Aquifer and SDF Parameters'!$B$2))),"")</f>
        <v/>
      </c>
      <c r="AL96" s="20" t="str">
        <f>IF(AF96="Yes",(1/(AA96)^('Aquifer and SDF Parameters'!$B$2)/((1/U96^'Aquifer and SDF Parameters'!$B$2)+(1/AI96^'Aquifer and SDF Parameters'!$B$2)+(1/AA96^'Aquifer and SDF Parameters'!$B$2))),"")</f>
        <v/>
      </c>
      <c r="AM96" s="21" t="str">
        <f>IF(AF96="Yes",(1/(AI96)^('Aquifer and SDF Parameters'!$B$2)/((1/U96^'Aquifer and SDF Parameters'!$B$2)+(1/AI96^'Aquifer and SDF Parameters'!$B$2)+(1/AA96^'Aquifer and SDF Parameters'!$B$2))),"")</f>
        <v/>
      </c>
      <c r="AO96" s="30" t="s">
        <v>12553</v>
      </c>
      <c r="AP96" s="47" t="s">
        <v>8769</v>
      </c>
      <c r="AQ96" s="30">
        <v>14416</v>
      </c>
      <c r="AR96" s="22" t="s">
        <v>3825</v>
      </c>
      <c r="AS96" s="24">
        <v>1125.94971066624</v>
      </c>
      <c r="AT96" s="30">
        <v>33614</v>
      </c>
      <c r="AU96" s="22" t="s">
        <v>1523</v>
      </c>
      <c r="AV96" s="69">
        <v>502.96320803834902</v>
      </c>
      <c r="AW96" s="33">
        <v>101348</v>
      </c>
      <c r="AX96" s="22" t="s">
        <v>884</v>
      </c>
      <c r="AY96" s="27">
        <v>1703.9824446993</v>
      </c>
    </row>
    <row r="97" spans="1:51" ht="15.6" customHeight="1" x14ac:dyDescent="0.3">
      <c r="A97" s="17">
        <v>57836</v>
      </c>
      <c r="B97" s="17" t="str">
        <f>VLOOKUP(A97,'List of Wells for HC assessment'!$A$2:$J$860,10,FALSE)</f>
        <v>Chilliwack River Valley</v>
      </c>
      <c r="C97" s="17" t="str">
        <f>IF(ISNUMBER(VLOOKUP(A97,'List of Wells for HC assessment'!$A$2:$J$860,1,FALSE)),"TRUE","FALSE")</f>
        <v>TRUE</v>
      </c>
      <c r="D97" s="17">
        <f>VLOOKUP(A97,'List of Wells for HC assessment'!$A$2:$J$860,9,FALSE)</f>
        <v>1206</v>
      </c>
      <c r="E97" s="17" t="str">
        <f t="shared" si="22"/>
        <v>Stream</v>
      </c>
      <c r="F97" s="17">
        <f t="shared" si="23"/>
        <v>1</v>
      </c>
      <c r="G97" s="87">
        <f t="shared" si="24"/>
        <v>1</v>
      </c>
      <c r="H97" s="88">
        <f t="shared" si="43"/>
        <v>5.3574089893685777</v>
      </c>
      <c r="I97" s="89" t="str">
        <f t="shared" si="26"/>
        <v>Unnamed</v>
      </c>
      <c r="J97" s="90" t="str">
        <f t="shared" si="27"/>
        <v>-</v>
      </c>
      <c r="K97" s="91" t="str">
        <f t="shared" si="28"/>
        <v/>
      </c>
      <c r="L97" s="95" t="str">
        <f t="shared" si="29"/>
        <v xml:space="preserve"> </v>
      </c>
      <c r="M97" s="92" t="str">
        <f t="shared" si="30"/>
        <v>-</v>
      </c>
      <c r="N97" s="93" t="str">
        <f t="shared" si="31"/>
        <v/>
      </c>
      <c r="O97" s="96" t="str">
        <f t="shared" si="32"/>
        <v xml:space="preserve"> </v>
      </c>
      <c r="P97" s="94" t="str">
        <f>IF(ISNUMBER(VLOOKUP(A97,'Wells not assessed'!$A$5:$D$37,1,FALSE)),VLOOKUP(A97,'Wells not assessed'!$A$5:$D$37,4,FALSE),"")</f>
        <v/>
      </c>
      <c r="R97" s="35" t="str">
        <f t="shared" si="33"/>
        <v>Yes</v>
      </c>
      <c r="S97" s="15" t="str">
        <f t="shared" si="34"/>
        <v>CV-727</v>
      </c>
      <c r="T97" s="18" t="str">
        <f>VLOOKUP(S97,'PoHC and SDF summary'!$AO$4:$AP$49974,2,FALSE)</f>
        <v>Unnamed</v>
      </c>
      <c r="U97" s="19">
        <f t="shared" si="35"/>
        <v>1792.88744588754</v>
      </c>
      <c r="V97" s="56">
        <f>IF(C97="TRUE",(U97^2)*(VLOOKUP(D97,'Aquifer and SDF Parameters'!$A$6:$C$100,2,FALSE)/VLOOKUP(D97,'Aquifer and SDF Parameters'!$A$6:$C$100,3,FALSE)),"")</f>
        <v>5.3574089893685777</v>
      </c>
      <c r="W97" s="4"/>
      <c r="X97" s="29" t="str">
        <f t="shared" si="36"/>
        <v>No</v>
      </c>
      <c r="Y97" s="15" t="str">
        <f t="shared" si="37"/>
        <v/>
      </c>
      <c r="Z97" s="18" t="str">
        <f>IF(X97="Yes",VLOOKUP(Y97,'PoHC and SDF summary'!$AO$4:$AP$49974,2,FALSE)," ")</f>
        <v xml:space="preserve"> </v>
      </c>
      <c r="AA97" s="19" t="str">
        <f t="shared" si="38"/>
        <v xml:space="preserve"> </v>
      </c>
      <c r="AB97" s="58" t="str">
        <f>IF(X97="Yes",(AA97^2)*(VLOOKUP(D97,'Aquifer and SDF Parameters'!$A$6:$C$100,2,FALSE)/VLOOKUP(D97,'Aquifer and SDF Parameters'!$A$6:$C$100,3,FALSE)),"")</f>
        <v/>
      </c>
      <c r="AC97" s="20" t="str">
        <f>IF(X97="Yes",(1/(U97)^('Aquifer and SDF Parameters'!$B$2)/((1/U97^'Aquifer and SDF Parameters'!$B$2)+(1/AA97^'Aquifer and SDF Parameters'!$B$2))),"")</f>
        <v/>
      </c>
      <c r="AD97" s="21" t="str">
        <f>IF(X97="Yes",(1/(AA97)^('Aquifer and SDF Parameters'!$B$2)/((1/U97^'Aquifer and SDF Parameters'!$B$2)+(1/AA97^'Aquifer and SDF Parameters'!$B$2))),"")</f>
        <v/>
      </c>
      <c r="AE97" s="14"/>
      <c r="AF97" s="32" t="str">
        <f t="shared" si="39"/>
        <v>No</v>
      </c>
      <c r="AG97" s="15" t="str">
        <f t="shared" si="40"/>
        <v/>
      </c>
      <c r="AH97" s="18" t="str">
        <f t="shared" si="41"/>
        <v xml:space="preserve"> </v>
      </c>
      <c r="AI97" s="19" t="str">
        <f t="shared" si="42"/>
        <v xml:space="preserve"> </v>
      </c>
      <c r="AJ97" s="58" t="str">
        <f>IF(AF97="Yes",(AI97^2)*(VLOOKUP(D97,'Aquifer and SDF Parameters'!$A$6:$C$100,2,FALSE)/VLOOKUP(D97,'Aquifer and SDF Parameters'!$A$6:$C$100,3,FALSE)),"")</f>
        <v/>
      </c>
      <c r="AK97" s="20" t="str">
        <f>IF(AF97="Yes",(1/(U97)^('Aquifer and SDF Parameters'!$B$2)/((1/U97^'Aquifer and SDF Parameters'!$B$2)+(1/AI97^'Aquifer and SDF Parameters'!$B$2)+(1/AA97^'Aquifer and SDF Parameters'!$B$2))),"")</f>
        <v/>
      </c>
      <c r="AL97" s="20" t="str">
        <f>IF(AF97="Yes",(1/(AA97)^('Aquifer and SDF Parameters'!$B$2)/((1/U97^'Aquifer and SDF Parameters'!$B$2)+(1/AI97^'Aquifer and SDF Parameters'!$B$2)+(1/AA97^'Aquifer and SDF Parameters'!$B$2))),"")</f>
        <v/>
      </c>
      <c r="AM97" s="21" t="str">
        <f>IF(AF97="Yes",(1/(AI97)^('Aquifer and SDF Parameters'!$B$2)/((1/U97^'Aquifer and SDF Parameters'!$B$2)+(1/AI97^'Aquifer and SDF Parameters'!$B$2)+(1/AA97^'Aquifer and SDF Parameters'!$B$2))),"")</f>
        <v/>
      </c>
      <c r="AO97" s="30" t="s">
        <v>12546</v>
      </c>
      <c r="AP97" s="47" t="s">
        <v>8769</v>
      </c>
      <c r="AQ97" s="30">
        <v>14625</v>
      </c>
      <c r="AR97" s="22" t="s">
        <v>3825</v>
      </c>
      <c r="AS97" s="24">
        <v>1143.5330398850101</v>
      </c>
      <c r="AT97" s="30">
        <v>33659</v>
      </c>
      <c r="AU97" s="22" t="s">
        <v>3825</v>
      </c>
      <c r="AV97" s="69">
        <v>1460.6776204984601</v>
      </c>
      <c r="AW97" s="33">
        <v>101350</v>
      </c>
      <c r="AX97" s="22" t="s">
        <v>3747</v>
      </c>
      <c r="AY97" s="27">
        <v>1384.06008245819</v>
      </c>
    </row>
    <row r="98" spans="1:51" ht="15.6" customHeight="1" x14ac:dyDescent="0.3">
      <c r="A98" s="17">
        <v>65688</v>
      </c>
      <c r="B98" s="17" t="str">
        <f>VLOOKUP(A98,'List of Wells for HC assessment'!$A$2:$J$860,10,FALSE)</f>
        <v>Chilliwack River Valley</v>
      </c>
      <c r="C98" s="17" t="str">
        <f>IF(ISNUMBER(VLOOKUP(A98,'List of Wells for HC assessment'!$A$2:$J$860,1,FALSE)),"TRUE","FALSE")</f>
        <v>TRUE</v>
      </c>
      <c r="D98" s="17">
        <f>VLOOKUP(A98,'List of Wells for HC assessment'!$A$2:$J$860,9,FALSE)</f>
        <v>1206</v>
      </c>
      <c r="E98" s="17" t="str">
        <f t="shared" si="22"/>
        <v>Stream</v>
      </c>
      <c r="F98" s="17">
        <f t="shared" si="23"/>
        <v>1</v>
      </c>
      <c r="G98" s="87">
        <f t="shared" si="24"/>
        <v>1</v>
      </c>
      <c r="H98" s="88">
        <f t="shared" si="43"/>
        <v>6.531384030312009</v>
      </c>
      <c r="I98" s="89" t="str">
        <f t="shared" si="26"/>
        <v>Unnamed</v>
      </c>
      <c r="J98" s="90" t="str">
        <f t="shared" si="27"/>
        <v>-</v>
      </c>
      <c r="K98" s="91" t="str">
        <f t="shared" si="28"/>
        <v/>
      </c>
      <c r="L98" s="95" t="str">
        <f t="shared" si="29"/>
        <v xml:space="preserve"> </v>
      </c>
      <c r="M98" s="92" t="str">
        <f t="shared" si="30"/>
        <v>-</v>
      </c>
      <c r="N98" s="93" t="str">
        <f t="shared" si="31"/>
        <v/>
      </c>
      <c r="O98" s="96" t="str">
        <f t="shared" si="32"/>
        <v xml:space="preserve"> </v>
      </c>
      <c r="P98" s="94" t="str">
        <f>IF(ISNUMBER(VLOOKUP(A98,'Wells not assessed'!$A$5:$D$37,1,FALSE)),VLOOKUP(A98,'Wells not assessed'!$A$5:$D$37,4,FALSE),"")</f>
        <v/>
      </c>
      <c r="R98" s="35" t="str">
        <f t="shared" si="33"/>
        <v>Yes</v>
      </c>
      <c r="S98" s="15" t="str">
        <f t="shared" si="34"/>
        <v>CV-727</v>
      </c>
      <c r="T98" s="18" t="str">
        <f>VLOOKUP(S98,'PoHC and SDF summary'!$AO$4:$AP$49974,2,FALSE)</f>
        <v>Unnamed</v>
      </c>
      <c r="U98" s="19">
        <f t="shared" si="35"/>
        <v>1979.6036012765801</v>
      </c>
      <c r="V98" s="56">
        <f>IF(C98="TRUE",(U98^2)*(VLOOKUP(D98,'Aquifer and SDF Parameters'!$A$6:$C$100,2,FALSE)/VLOOKUP(D98,'Aquifer and SDF Parameters'!$A$6:$C$100,3,FALSE)),"")</f>
        <v>6.531384030312009</v>
      </c>
      <c r="W98" s="4"/>
      <c r="X98" s="29" t="str">
        <f t="shared" si="36"/>
        <v>No</v>
      </c>
      <c r="Y98" s="15" t="str">
        <f t="shared" si="37"/>
        <v/>
      </c>
      <c r="Z98" s="18" t="str">
        <f>IF(X98="Yes",VLOOKUP(Y98,'PoHC and SDF summary'!$AO$4:$AP$49974,2,FALSE)," ")</f>
        <v xml:space="preserve"> </v>
      </c>
      <c r="AA98" s="19" t="str">
        <f t="shared" si="38"/>
        <v xml:space="preserve"> </v>
      </c>
      <c r="AB98" s="58" t="str">
        <f>IF(X98="Yes",(AA98^2)*(VLOOKUP(D98,'Aquifer and SDF Parameters'!$A$6:$C$100,2,FALSE)/VLOOKUP(D98,'Aquifer and SDF Parameters'!$A$6:$C$100,3,FALSE)),"")</f>
        <v/>
      </c>
      <c r="AC98" s="20" t="str">
        <f>IF(X98="Yes",(1/(U98)^('Aquifer and SDF Parameters'!$B$2)/((1/U98^'Aquifer and SDF Parameters'!$B$2)+(1/AA98^'Aquifer and SDF Parameters'!$B$2))),"")</f>
        <v/>
      </c>
      <c r="AD98" s="21" t="str">
        <f>IF(X98="Yes",(1/(AA98)^('Aquifer and SDF Parameters'!$B$2)/((1/U98^'Aquifer and SDF Parameters'!$B$2)+(1/AA98^'Aquifer and SDF Parameters'!$B$2))),"")</f>
        <v/>
      </c>
      <c r="AE98" s="14"/>
      <c r="AF98" s="32" t="str">
        <f t="shared" si="39"/>
        <v>No</v>
      </c>
      <c r="AG98" s="15" t="str">
        <f t="shared" si="40"/>
        <v/>
      </c>
      <c r="AH98" s="18" t="str">
        <f t="shared" si="41"/>
        <v xml:space="preserve"> </v>
      </c>
      <c r="AI98" s="19" t="str">
        <f t="shared" si="42"/>
        <v xml:space="preserve"> </v>
      </c>
      <c r="AJ98" s="58" t="str">
        <f>IF(AF98="Yes",(AI98^2)*(VLOOKUP(D98,'Aquifer and SDF Parameters'!$A$6:$C$100,2,FALSE)/VLOOKUP(D98,'Aquifer and SDF Parameters'!$A$6:$C$100,3,FALSE)),"")</f>
        <v/>
      </c>
      <c r="AK98" s="20" t="str">
        <f>IF(AF98="Yes",(1/(U98)^('Aquifer and SDF Parameters'!$B$2)/((1/U98^'Aquifer and SDF Parameters'!$B$2)+(1/AI98^'Aquifer and SDF Parameters'!$B$2)+(1/AA98^'Aquifer and SDF Parameters'!$B$2))),"")</f>
        <v/>
      </c>
      <c r="AL98" s="20" t="str">
        <f>IF(AF98="Yes",(1/(AA98)^('Aquifer and SDF Parameters'!$B$2)/((1/U98^'Aquifer and SDF Parameters'!$B$2)+(1/AI98^'Aquifer and SDF Parameters'!$B$2)+(1/AA98^'Aquifer and SDF Parameters'!$B$2))),"")</f>
        <v/>
      </c>
      <c r="AM98" s="21" t="str">
        <f>IF(AF98="Yes",(1/(AI98)^('Aquifer and SDF Parameters'!$B$2)/((1/U98^'Aquifer and SDF Parameters'!$B$2)+(1/AI98^'Aquifer and SDF Parameters'!$B$2)+(1/AA98^'Aquifer and SDF Parameters'!$B$2))),"")</f>
        <v/>
      </c>
      <c r="AO98" s="30" t="s">
        <v>12515</v>
      </c>
      <c r="AP98" s="47" t="s">
        <v>8769</v>
      </c>
      <c r="AQ98" s="30">
        <v>14682</v>
      </c>
      <c r="AR98" s="22" t="s">
        <v>3543</v>
      </c>
      <c r="AS98" s="24">
        <v>617.44274679616206</v>
      </c>
      <c r="AT98" s="30">
        <v>33775</v>
      </c>
      <c r="AU98" s="22" t="s">
        <v>26</v>
      </c>
      <c r="AV98" s="69">
        <v>1291.6154375523099</v>
      </c>
      <c r="AW98" s="33">
        <v>102254</v>
      </c>
      <c r="AX98" s="22" t="s">
        <v>3747</v>
      </c>
      <c r="AY98" s="27">
        <v>1870.42098657939</v>
      </c>
    </row>
    <row r="99" spans="1:51" ht="15.6" customHeight="1" x14ac:dyDescent="0.3">
      <c r="A99" s="17">
        <v>71130</v>
      </c>
      <c r="B99" s="17" t="str">
        <f>VLOOKUP(A99,'List of Wells for HC assessment'!$A$2:$J$860,10,FALSE)</f>
        <v>Chilliwack River Valley</v>
      </c>
      <c r="C99" s="17" t="str">
        <f>IF(ISNUMBER(VLOOKUP(A99,'List of Wells for HC assessment'!$A$2:$J$860,1,FALSE)),"TRUE","FALSE")</f>
        <v>TRUE</v>
      </c>
      <c r="D99" s="17">
        <f>VLOOKUP(A99,'List of Wells for HC assessment'!$A$2:$J$860,9,FALSE)</f>
        <v>1206</v>
      </c>
      <c r="E99" s="17" t="str">
        <f t="shared" si="22"/>
        <v>Stream</v>
      </c>
      <c r="F99" s="17">
        <f t="shared" si="23"/>
        <v>1</v>
      </c>
      <c r="G99" s="87">
        <f t="shared" si="24"/>
        <v>1</v>
      </c>
      <c r="H99" s="88">
        <f t="shared" si="43"/>
        <v>0.33130037582464789</v>
      </c>
      <c r="I99" s="89" t="str">
        <f t="shared" si="26"/>
        <v>Chilliwack River</v>
      </c>
      <c r="J99" s="90" t="str">
        <f t="shared" si="27"/>
        <v>-</v>
      </c>
      <c r="K99" s="91" t="str">
        <f t="shared" si="28"/>
        <v/>
      </c>
      <c r="L99" s="95" t="str">
        <f t="shared" si="29"/>
        <v xml:space="preserve"> </v>
      </c>
      <c r="M99" s="92" t="str">
        <f t="shared" si="30"/>
        <v>-</v>
      </c>
      <c r="N99" s="93" t="str">
        <f t="shared" si="31"/>
        <v/>
      </c>
      <c r="O99" s="96" t="str">
        <f t="shared" si="32"/>
        <v xml:space="preserve"> </v>
      </c>
      <c r="P99" s="94" t="str">
        <f>IF(ISNUMBER(VLOOKUP(A99,'Wells not assessed'!$A$5:$D$37,1,FALSE)),VLOOKUP(A99,'Wells not assessed'!$A$5:$D$37,4,FALSE),"")</f>
        <v/>
      </c>
      <c r="R99" s="35" t="str">
        <f t="shared" si="33"/>
        <v>Yes</v>
      </c>
      <c r="S99" s="15" t="str">
        <f t="shared" si="34"/>
        <v>CV-1181</v>
      </c>
      <c r="T99" s="18" t="str">
        <f>VLOOKUP(S99,'PoHC and SDF summary'!$AO$4:$AP$49974,2,FALSE)</f>
        <v>Chilliwack River</v>
      </c>
      <c r="U99" s="19">
        <f t="shared" si="35"/>
        <v>445.84776044608401</v>
      </c>
      <c r="V99" s="56">
        <f>IF(C99="TRUE",(U99^2)*(VLOOKUP(D99,'Aquifer and SDF Parameters'!$A$6:$C$100,2,FALSE)/VLOOKUP(D99,'Aquifer and SDF Parameters'!$A$6:$C$100,3,FALSE)),"")</f>
        <v>0.33130037582464789</v>
      </c>
      <c r="W99" s="4"/>
      <c r="X99" s="29" t="str">
        <f t="shared" si="36"/>
        <v>No</v>
      </c>
      <c r="Y99" s="15" t="str">
        <f t="shared" si="37"/>
        <v/>
      </c>
      <c r="Z99" s="18" t="str">
        <f>IF(X99="Yes",VLOOKUP(Y99,'PoHC and SDF summary'!$AO$4:$AP$49974,2,FALSE)," ")</f>
        <v xml:space="preserve"> </v>
      </c>
      <c r="AA99" s="19" t="str">
        <f t="shared" si="38"/>
        <v xml:space="preserve"> </v>
      </c>
      <c r="AB99" s="58" t="str">
        <f>IF(X99="Yes",(AA99^2)*(VLOOKUP(D99,'Aquifer and SDF Parameters'!$A$6:$C$100,2,FALSE)/VLOOKUP(D99,'Aquifer and SDF Parameters'!$A$6:$C$100,3,FALSE)),"")</f>
        <v/>
      </c>
      <c r="AC99" s="20" t="str">
        <f>IF(X99="Yes",(1/(U99)^('Aquifer and SDF Parameters'!$B$2)/((1/U99^'Aquifer and SDF Parameters'!$B$2)+(1/AA99^'Aquifer and SDF Parameters'!$B$2))),"")</f>
        <v/>
      </c>
      <c r="AD99" s="21" t="str">
        <f>IF(X99="Yes",(1/(AA99)^('Aquifer and SDF Parameters'!$B$2)/((1/U99^'Aquifer and SDF Parameters'!$B$2)+(1/AA99^'Aquifer and SDF Parameters'!$B$2))),"")</f>
        <v/>
      </c>
      <c r="AE99" s="14"/>
      <c r="AF99" s="32" t="str">
        <f t="shared" si="39"/>
        <v>No</v>
      </c>
      <c r="AG99" s="15" t="str">
        <f t="shared" si="40"/>
        <v/>
      </c>
      <c r="AH99" s="18" t="str">
        <f t="shared" si="41"/>
        <v xml:space="preserve"> </v>
      </c>
      <c r="AI99" s="19" t="str">
        <f t="shared" si="42"/>
        <v xml:space="preserve"> </v>
      </c>
      <c r="AJ99" s="58" t="str">
        <f>IF(AF99="Yes",(AI99^2)*(VLOOKUP(D99,'Aquifer and SDF Parameters'!$A$6:$C$100,2,FALSE)/VLOOKUP(D99,'Aquifer and SDF Parameters'!$A$6:$C$100,3,FALSE)),"")</f>
        <v/>
      </c>
      <c r="AK99" s="20" t="str">
        <f>IF(AF99="Yes",(1/(U99)^('Aquifer and SDF Parameters'!$B$2)/((1/U99^'Aquifer and SDF Parameters'!$B$2)+(1/AI99^'Aquifer and SDF Parameters'!$B$2)+(1/AA99^'Aquifer and SDF Parameters'!$B$2))),"")</f>
        <v/>
      </c>
      <c r="AL99" s="20" t="str">
        <f>IF(AF99="Yes",(1/(AA99)^('Aquifer and SDF Parameters'!$B$2)/((1/U99^'Aquifer and SDF Parameters'!$B$2)+(1/AI99^'Aquifer and SDF Parameters'!$B$2)+(1/AA99^'Aquifer and SDF Parameters'!$B$2))),"")</f>
        <v/>
      </c>
      <c r="AM99" s="21" t="str">
        <f>IF(AF99="Yes",(1/(AI99)^('Aquifer and SDF Parameters'!$B$2)/((1/U99^'Aquifer and SDF Parameters'!$B$2)+(1/AI99^'Aquifer and SDF Parameters'!$B$2)+(1/AA99^'Aquifer and SDF Parameters'!$B$2))),"")</f>
        <v/>
      </c>
      <c r="AO99" s="30" t="s">
        <v>12514</v>
      </c>
      <c r="AP99" s="47" t="s">
        <v>8769</v>
      </c>
      <c r="AQ99" s="30">
        <v>14684</v>
      </c>
      <c r="AR99" s="22" t="s">
        <v>4928</v>
      </c>
      <c r="AS99" s="24">
        <v>938.55927457817302</v>
      </c>
      <c r="AT99" s="30">
        <v>33937</v>
      </c>
      <c r="AU99" s="22" t="s">
        <v>33</v>
      </c>
      <c r="AV99" s="69">
        <v>184.470324867025</v>
      </c>
      <c r="AW99" s="33">
        <v>103091</v>
      </c>
      <c r="AX99" s="22" t="s">
        <v>7262</v>
      </c>
      <c r="AY99" s="27">
        <v>1702.95544422069</v>
      </c>
    </row>
    <row r="100" spans="1:51" ht="15.6" customHeight="1" x14ac:dyDescent="0.3">
      <c r="A100" s="17">
        <v>71332</v>
      </c>
      <c r="B100" s="17" t="str">
        <f>VLOOKUP(A100,'List of Wells for HC assessment'!$A$2:$J$860,10,FALSE)</f>
        <v>Chilliwack River Valley</v>
      </c>
      <c r="C100" s="17" t="str">
        <f>IF(ISNUMBER(VLOOKUP(A100,'List of Wells for HC assessment'!$A$2:$J$860,1,FALSE)),"TRUE","FALSE")</f>
        <v>TRUE</v>
      </c>
      <c r="D100" s="17">
        <f>VLOOKUP(A100,'List of Wells for HC assessment'!$A$2:$J$860,9,FALSE)</f>
        <v>1206</v>
      </c>
      <c r="E100" s="17" t="str">
        <f t="shared" si="22"/>
        <v>Stream</v>
      </c>
      <c r="F100" s="17">
        <f t="shared" si="23"/>
        <v>1</v>
      </c>
      <c r="G100" s="87">
        <f t="shared" si="24"/>
        <v>1</v>
      </c>
      <c r="H100" s="88">
        <f t="shared" si="43"/>
        <v>1.891794958280683</v>
      </c>
      <c r="I100" s="89" t="str">
        <f t="shared" si="26"/>
        <v>Chilliwack River</v>
      </c>
      <c r="J100" s="90" t="str">
        <f t="shared" si="27"/>
        <v>-</v>
      </c>
      <c r="K100" s="91" t="str">
        <f t="shared" si="28"/>
        <v/>
      </c>
      <c r="L100" s="95" t="str">
        <f t="shared" si="29"/>
        <v xml:space="preserve"> </v>
      </c>
      <c r="M100" s="92" t="str">
        <f t="shared" si="30"/>
        <v>-</v>
      </c>
      <c r="N100" s="93" t="str">
        <f t="shared" si="31"/>
        <v/>
      </c>
      <c r="O100" s="96" t="str">
        <f t="shared" si="32"/>
        <v xml:space="preserve"> </v>
      </c>
      <c r="P100" s="94" t="str">
        <f>IF(ISNUMBER(VLOOKUP(A100,'Wells not assessed'!$A$5:$D$37,1,FALSE)),VLOOKUP(A100,'Wells not assessed'!$A$5:$D$37,4,FALSE),"")</f>
        <v/>
      </c>
      <c r="R100" s="35" t="str">
        <f t="shared" si="33"/>
        <v>Yes</v>
      </c>
      <c r="S100" s="15" t="str">
        <f t="shared" si="34"/>
        <v>CV-946</v>
      </c>
      <c r="T100" s="18" t="str">
        <f>VLOOKUP(S100,'PoHC and SDF summary'!$AO$4:$AP$49974,2,FALSE)</f>
        <v>Chilliwack River</v>
      </c>
      <c r="U100" s="19">
        <f t="shared" si="35"/>
        <v>1065.39991316332</v>
      </c>
      <c r="V100" s="56">
        <f>IF(C100="TRUE",(U100^2)*(VLOOKUP(D100,'Aquifer and SDF Parameters'!$A$6:$C$100,2,FALSE)/VLOOKUP(D100,'Aquifer and SDF Parameters'!$A$6:$C$100,3,FALSE)),"")</f>
        <v>1.891794958280683</v>
      </c>
      <c r="W100" s="4"/>
      <c r="X100" s="29" t="str">
        <f t="shared" si="36"/>
        <v>No</v>
      </c>
      <c r="Y100" s="15" t="str">
        <f t="shared" si="37"/>
        <v/>
      </c>
      <c r="Z100" s="18" t="str">
        <f>IF(X100="Yes",VLOOKUP(Y100,'PoHC and SDF summary'!$AO$4:$AP$49974,2,FALSE)," ")</f>
        <v xml:space="preserve"> </v>
      </c>
      <c r="AA100" s="19" t="str">
        <f t="shared" si="38"/>
        <v xml:space="preserve"> </v>
      </c>
      <c r="AB100" s="58" t="str">
        <f>IF(X100="Yes",(AA100^2)*(VLOOKUP(D100,'Aquifer and SDF Parameters'!$A$6:$C$100,2,FALSE)/VLOOKUP(D100,'Aquifer and SDF Parameters'!$A$6:$C$100,3,FALSE)),"")</f>
        <v/>
      </c>
      <c r="AC100" s="20" t="str">
        <f>IF(X100="Yes",(1/(U100)^('Aquifer and SDF Parameters'!$B$2)/((1/U100^'Aquifer and SDF Parameters'!$B$2)+(1/AA100^'Aquifer and SDF Parameters'!$B$2))),"")</f>
        <v/>
      </c>
      <c r="AD100" s="21" t="str">
        <f>IF(X100="Yes",(1/(AA100)^('Aquifer and SDF Parameters'!$B$2)/((1/U100^'Aquifer and SDF Parameters'!$B$2)+(1/AA100^'Aquifer and SDF Parameters'!$B$2))),"")</f>
        <v/>
      </c>
      <c r="AE100" s="14"/>
      <c r="AF100" s="32" t="str">
        <f t="shared" si="39"/>
        <v>No</v>
      </c>
      <c r="AG100" s="15" t="str">
        <f t="shared" si="40"/>
        <v/>
      </c>
      <c r="AH100" s="18" t="str">
        <f t="shared" si="41"/>
        <v xml:space="preserve"> </v>
      </c>
      <c r="AI100" s="19" t="str">
        <f t="shared" si="42"/>
        <v xml:space="preserve"> </v>
      </c>
      <c r="AJ100" s="58" t="str">
        <f>IF(AF100="Yes",(AI100^2)*(VLOOKUP(D100,'Aquifer and SDF Parameters'!$A$6:$C$100,2,FALSE)/VLOOKUP(D100,'Aquifer and SDF Parameters'!$A$6:$C$100,3,FALSE)),"")</f>
        <v/>
      </c>
      <c r="AK100" s="20" t="str">
        <f>IF(AF100="Yes",(1/(U100)^('Aquifer and SDF Parameters'!$B$2)/((1/U100^'Aquifer and SDF Parameters'!$B$2)+(1/AI100^'Aquifer and SDF Parameters'!$B$2)+(1/AA100^'Aquifer and SDF Parameters'!$B$2))),"")</f>
        <v/>
      </c>
      <c r="AL100" s="20" t="str">
        <f>IF(AF100="Yes",(1/(AA100)^('Aquifer and SDF Parameters'!$B$2)/((1/U100^'Aquifer and SDF Parameters'!$B$2)+(1/AI100^'Aquifer and SDF Parameters'!$B$2)+(1/AA100^'Aquifer and SDF Parameters'!$B$2))),"")</f>
        <v/>
      </c>
      <c r="AM100" s="21" t="str">
        <f>IF(AF100="Yes",(1/(AI100)^('Aquifer and SDF Parameters'!$B$2)/((1/U100^'Aquifer and SDF Parameters'!$B$2)+(1/AI100^'Aquifer and SDF Parameters'!$B$2)+(1/AA100^'Aquifer and SDF Parameters'!$B$2))),"")</f>
        <v/>
      </c>
      <c r="AO100" s="30" t="s">
        <v>12513</v>
      </c>
      <c r="AP100" s="47" t="s">
        <v>8769</v>
      </c>
      <c r="AQ100" s="30">
        <v>14781</v>
      </c>
      <c r="AR100" s="22" t="s">
        <v>3381</v>
      </c>
      <c r="AS100" s="24">
        <v>284.07462583944999</v>
      </c>
      <c r="AT100" s="30">
        <v>33939</v>
      </c>
      <c r="AU100" s="22" t="s">
        <v>28</v>
      </c>
      <c r="AV100" s="69">
        <v>152.31358225783501</v>
      </c>
      <c r="AW100" s="33">
        <v>103094</v>
      </c>
      <c r="AX100" s="22" t="s">
        <v>3001</v>
      </c>
      <c r="AY100" s="27">
        <v>2053.7051258061401</v>
      </c>
    </row>
    <row r="101" spans="1:51" ht="15.6" customHeight="1" x14ac:dyDescent="0.3">
      <c r="A101" s="17">
        <v>71366</v>
      </c>
      <c r="B101" s="17" t="str">
        <f>VLOOKUP(A101,'List of Wells for HC assessment'!$A$2:$J$860,10,FALSE)</f>
        <v>Chilliwack River Valley</v>
      </c>
      <c r="C101" s="17" t="str">
        <f>IF(ISNUMBER(VLOOKUP(A101,'List of Wells for HC assessment'!$A$2:$J$860,1,FALSE)),"TRUE","FALSE")</f>
        <v>TRUE</v>
      </c>
      <c r="D101" s="17">
        <f>VLOOKUP(A101,'List of Wells for HC assessment'!$A$2:$J$860,9,FALSE)</f>
        <v>1206</v>
      </c>
      <c r="E101" s="17" t="str">
        <f t="shared" si="22"/>
        <v>Stream</v>
      </c>
      <c r="F101" s="17">
        <f t="shared" si="23"/>
        <v>1</v>
      </c>
      <c r="G101" s="87">
        <f t="shared" si="24"/>
        <v>1</v>
      </c>
      <c r="H101" s="88">
        <f t="shared" si="43"/>
        <v>2.1984943163090183</v>
      </c>
      <c r="I101" s="89" t="str">
        <f t="shared" si="26"/>
        <v>Unnamed</v>
      </c>
      <c r="J101" s="90" t="str">
        <f t="shared" si="27"/>
        <v>-</v>
      </c>
      <c r="K101" s="91" t="str">
        <f t="shared" si="28"/>
        <v/>
      </c>
      <c r="L101" s="95" t="str">
        <f t="shared" si="29"/>
        <v xml:space="preserve"> </v>
      </c>
      <c r="M101" s="92" t="str">
        <f t="shared" si="30"/>
        <v>-</v>
      </c>
      <c r="N101" s="93" t="str">
        <f t="shared" si="31"/>
        <v/>
      </c>
      <c r="O101" s="96" t="str">
        <f t="shared" si="32"/>
        <v xml:space="preserve"> </v>
      </c>
      <c r="P101" s="94" t="str">
        <f>IF(ISNUMBER(VLOOKUP(A101,'Wells not assessed'!$A$5:$D$37,1,FALSE)),VLOOKUP(A101,'Wells not assessed'!$A$5:$D$37,4,FALSE),"")</f>
        <v/>
      </c>
      <c r="R101" s="35" t="str">
        <f t="shared" si="33"/>
        <v>Yes</v>
      </c>
      <c r="S101" s="15" t="str">
        <f t="shared" si="34"/>
        <v>CV-719</v>
      </c>
      <c r="T101" s="18" t="str">
        <f>VLOOKUP(S101,'PoHC and SDF summary'!$AO$4:$AP$49974,2,FALSE)</f>
        <v>Unnamed</v>
      </c>
      <c r="U101" s="19">
        <f t="shared" si="35"/>
        <v>1148.51930318363</v>
      </c>
      <c r="V101" s="56">
        <f>IF(C101="TRUE",(U101^2)*(VLOOKUP(D101,'Aquifer and SDF Parameters'!$A$6:$C$100,2,FALSE)/VLOOKUP(D101,'Aquifer and SDF Parameters'!$A$6:$C$100,3,FALSE)),"")</f>
        <v>2.1984943163090183</v>
      </c>
      <c r="W101" s="4"/>
      <c r="X101" s="29" t="str">
        <f t="shared" si="36"/>
        <v>No</v>
      </c>
      <c r="Y101" s="15" t="str">
        <f t="shared" si="37"/>
        <v/>
      </c>
      <c r="Z101" s="18" t="str">
        <f>IF(X101="Yes",VLOOKUP(Y101,'PoHC and SDF summary'!$AO$4:$AP$49974,2,FALSE)," ")</f>
        <v xml:space="preserve"> </v>
      </c>
      <c r="AA101" s="19" t="str">
        <f t="shared" si="38"/>
        <v xml:space="preserve"> </v>
      </c>
      <c r="AB101" s="58" t="str">
        <f>IF(X101="Yes",(AA101^2)*(VLOOKUP(D101,'Aquifer and SDF Parameters'!$A$6:$C$100,2,FALSE)/VLOOKUP(D101,'Aquifer and SDF Parameters'!$A$6:$C$100,3,FALSE)),"")</f>
        <v/>
      </c>
      <c r="AC101" s="20" t="str">
        <f>IF(X101="Yes",(1/(U101)^('Aquifer and SDF Parameters'!$B$2)/((1/U101^'Aquifer and SDF Parameters'!$B$2)+(1/AA101^'Aquifer and SDF Parameters'!$B$2))),"")</f>
        <v/>
      </c>
      <c r="AD101" s="21" t="str">
        <f>IF(X101="Yes",(1/(AA101)^('Aquifer and SDF Parameters'!$B$2)/((1/U101^'Aquifer and SDF Parameters'!$B$2)+(1/AA101^'Aquifer and SDF Parameters'!$B$2))),"")</f>
        <v/>
      </c>
      <c r="AE101" s="14"/>
      <c r="AF101" s="32" t="str">
        <f t="shared" si="39"/>
        <v>No</v>
      </c>
      <c r="AG101" s="15" t="str">
        <f t="shared" si="40"/>
        <v/>
      </c>
      <c r="AH101" s="18" t="str">
        <f t="shared" si="41"/>
        <v xml:space="preserve"> </v>
      </c>
      <c r="AI101" s="19" t="str">
        <f t="shared" si="42"/>
        <v xml:space="preserve"> </v>
      </c>
      <c r="AJ101" s="58" t="str">
        <f>IF(AF101="Yes",(AI101^2)*(VLOOKUP(D101,'Aquifer and SDF Parameters'!$A$6:$C$100,2,FALSE)/VLOOKUP(D101,'Aquifer and SDF Parameters'!$A$6:$C$100,3,FALSE)),"")</f>
        <v/>
      </c>
      <c r="AK101" s="20" t="str">
        <f>IF(AF101="Yes",(1/(U101)^('Aquifer and SDF Parameters'!$B$2)/((1/U101^'Aquifer and SDF Parameters'!$B$2)+(1/AI101^'Aquifer and SDF Parameters'!$B$2)+(1/AA101^'Aquifer and SDF Parameters'!$B$2))),"")</f>
        <v/>
      </c>
      <c r="AL101" s="20" t="str">
        <f>IF(AF101="Yes",(1/(AA101)^('Aquifer and SDF Parameters'!$B$2)/((1/U101^'Aquifer and SDF Parameters'!$B$2)+(1/AI101^'Aquifer and SDF Parameters'!$B$2)+(1/AA101^'Aquifer and SDF Parameters'!$B$2))),"")</f>
        <v/>
      </c>
      <c r="AM101" s="21" t="str">
        <f>IF(AF101="Yes",(1/(AI101)^('Aquifer and SDF Parameters'!$B$2)/((1/U101^'Aquifer and SDF Parameters'!$B$2)+(1/AI101^'Aquifer and SDF Parameters'!$B$2)+(1/AA101^'Aquifer and SDF Parameters'!$B$2))),"")</f>
        <v/>
      </c>
      <c r="AO101" s="30" t="s">
        <v>12512</v>
      </c>
      <c r="AP101" s="47" t="s">
        <v>8769</v>
      </c>
      <c r="AQ101" s="30">
        <v>15007</v>
      </c>
      <c r="AR101" s="22" t="s">
        <v>2136</v>
      </c>
      <c r="AS101" s="24">
        <v>330.38325481334903</v>
      </c>
      <c r="AT101" s="30">
        <v>33983</v>
      </c>
      <c r="AU101" s="22" t="s">
        <v>39</v>
      </c>
      <c r="AV101" s="69">
        <v>2424.2524904464899</v>
      </c>
      <c r="AW101" s="33">
        <v>103179</v>
      </c>
      <c r="AX101" s="22" t="s">
        <v>7786</v>
      </c>
      <c r="AY101" s="27">
        <v>1605.1781648974099</v>
      </c>
    </row>
    <row r="102" spans="1:51" ht="15.6" customHeight="1" x14ac:dyDescent="0.3">
      <c r="A102" s="17">
        <v>72414</v>
      </c>
      <c r="B102" s="17" t="str">
        <f>VLOOKUP(A102,'List of Wells for HC assessment'!$A$2:$J$860,10,FALSE)</f>
        <v>Chilliwack River Valley</v>
      </c>
      <c r="C102" s="17" t="str">
        <f>IF(ISNUMBER(VLOOKUP(A102,'List of Wells for HC assessment'!$A$2:$J$860,1,FALSE)),"TRUE","FALSE")</f>
        <v>TRUE</v>
      </c>
      <c r="D102" s="17">
        <f>VLOOKUP(A102,'List of Wells for HC assessment'!$A$2:$J$860,9,FALSE)</f>
        <v>1206</v>
      </c>
      <c r="E102" s="17" t="str">
        <f t="shared" si="22"/>
        <v>Stream</v>
      </c>
      <c r="F102" s="17">
        <f t="shared" si="23"/>
        <v>1</v>
      </c>
      <c r="G102" s="87">
        <f t="shared" si="24"/>
        <v>1</v>
      </c>
      <c r="H102" s="88">
        <f t="shared" si="43"/>
        <v>5.9182835919287732E-2</v>
      </c>
      <c r="I102" s="89" t="str">
        <f t="shared" si="26"/>
        <v>Chilliwack River</v>
      </c>
      <c r="J102" s="90" t="str">
        <f t="shared" si="27"/>
        <v>-</v>
      </c>
      <c r="K102" s="91" t="str">
        <f t="shared" si="28"/>
        <v/>
      </c>
      <c r="L102" s="95" t="str">
        <f t="shared" si="29"/>
        <v xml:space="preserve"> </v>
      </c>
      <c r="M102" s="92" t="str">
        <f t="shared" si="30"/>
        <v>-</v>
      </c>
      <c r="N102" s="93" t="str">
        <f t="shared" si="31"/>
        <v/>
      </c>
      <c r="O102" s="96" t="str">
        <f t="shared" si="32"/>
        <v xml:space="preserve"> </v>
      </c>
      <c r="P102" s="94" t="str">
        <f>IF(ISNUMBER(VLOOKUP(A102,'Wells not assessed'!$A$5:$D$37,1,FALSE)),VLOOKUP(A102,'Wells not assessed'!$A$5:$D$37,4,FALSE),"")</f>
        <v/>
      </c>
      <c r="R102" s="35" t="str">
        <f t="shared" si="33"/>
        <v>Yes</v>
      </c>
      <c r="S102" s="15" t="str">
        <f t="shared" si="34"/>
        <v>CV-1194</v>
      </c>
      <c r="T102" s="18" t="str">
        <f>VLOOKUP(S102,'PoHC and SDF summary'!$AO$4:$AP$49974,2,FALSE)</f>
        <v>Chilliwack River</v>
      </c>
      <c r="U102" s="19">
        <f t="shared" si="35"/>
        <v>188.440180300202</v>
      </c>
      <c r="V102" s="56">
        <f>IF(C102="TRUE",(U102^2)*(VLOOKUP(D102,'Aquifer and SDF Parameters'!$A$6:$C$100,2,FALSE)/VLOOKUP(D102,'Aquifer and SDF Parameters'!$A$6:$C$100,3,FALSE)),"")</f>
        <v>5.9182835919287732E-2</v>
      </c>
      <c r="W102" s="4"/>
      <c r="X102" s="29" t="str">
        <f t="shared" si="36"/>
        <v>No</v>
      </c>
      <c r="Y102" s="15" t="str">
        <f t="shared" si="37"/>
        <v/>
      </c>
      <c r="Z102" s="18" t="str">
        <f>IF(X102="Yes",VLOOKUP(Y102,'PoHC and SDF summary'!$AO$4:$AP$49974,2,FALSE)," ")</f>
        <v xml:space="preserve"> </v>
      </c>
      <c r="AA102" s="19" t="str">
        <f t="shared" si="38"/>
        <v xml:space="preserve"> </v>
      </c>
      <c r="AB102" s="58" t="str">
        <f>IF(X102="Yes",(AA102^2)*(VLOOKUP(D102,'Aquifer and SDF Parameters'!$A$6:$C$100,2,FALSE)/VLOOKUP(D102,'Aquifer and SDF Parameters'!$A$6:$C$100,3,FALSE)),"")</f>
        <v/>
      </c>
      <c r="AC102" s="20" t="str">
        <f>IF(X102="Yes",(1/(U102)^('Aquifer and SDF Parameters'!$B$2)/((1/U102^'Aquifer and SDF Parameters'!$B$2)+(1/AA102^'Aquifer and SDF Parameters'!$B$2))),"")</f>
        <v/>
      </c>
      <c r="AD102" s="21" t="str">
        <f>IF(X102="Yes",(1/(AA102)^('Aquifer and SDF Parameters'!$B$2)/((1/U102^'Aquifer and SDF Parameters'!$B$2)+(1/AA102^'Aquifer and SDF Parameters'!$B$2))),"")</f>
        <v/>
      </c>
      <c r="AE102" s="14"/>
      <c r="AF102" s="32" t="str">
        <f t="shared" si="39"/>
        <v>No</v>
      </c>
      <c r="AG102" s="15" t="str">
        <f t="shared" si="40"/>
        <v/>
      </c>
      <c r="AH102" s="18" t="str">
        <f t="shared" si="41"/>
        <v xml:space="preserve"> </v>
      </c>
      <c r="AI102" s="19" t="str">
        <f t="shared" si="42"/>
        <v xml:space="preserve"> </v>
      </c>
      <c r="AJ102" s="58" t="str">
        <f>IF(AF102="Yes",(AI102^2)*(VLOOKUP(D102,'Aquifer and SDF Parameters'!$A$6:$C$100,2,FALSE)/VLOOKUP(D102,'Aquifer and SDF Parameters'!$A$6:$C$100,3,FALSE)),"")</f>
        <v/>
      </c>
      <c r="AK102" s="20" t="str">
        <f>IF(AF102="Yes",(1/(U102)^('Aquifer and SDF Parameters'!$B$2)/((1/U102^'Aquifer and SDF Parameters'!$B$2)+(1/AI102^'Aquifer and SDF Parameters'!$B$2)+(1/AA102^'Aquifer and SDF Parameters'!$B$2))),"")</f>
        <v/>
      </c>
      <c r="AL102" s="20" t="str">
        <f>IF(AF102="Yes",(1/(AA102)^('Aquifer and SDF Parameters'!$B$2)/((1/U102^'Aquifer and SDF Parameters'!$B$2)+(1/AI102^'Aquifer and SDF Parameters'!$B$2)+(1/AA102^'Aquifer and SDF Parameters'!$B$2))),"")</f>
        <v/>
      </c>
      <c r="AM102" s="21" t="str">
        <f>IF(AF102="Yes",(1/(AI102)^('Aquifer and SDF Parameters'!$B$2)/((1/U102^'Aquifer and SDF Parameters'!$B$2)+(1/AI102^'Aquifer and SDF Parameters'!$B$2)+(1/AA102^'Aquifer and SDF Parameters'!$B$2))),"")</f>
        <v/>
      </c>
      <c r="AO102" s="30" t="s">
        <v>12506</v>
      </c>
      <c r="AP102" s="47" t="s">
        <v>8769</v>
      </c>
      <c r="AQ102" s="30">
        <v>15036</v>
      </c>
      <c r="AR102" s="22" t="s">
        <v>7821</v>
      </c>
      <c r="AS102" s="24">
        <v>497.16601297990701</v>
      </c>
      <c r="AT102" s="30">
        <v>34344</v>
      </c>
      <c r="AU102" s="22" t="s">
        <v>3948</v>
      </c>
      <c r="AV102" s="69">
        <v>473.89289627931998</v>
      </c>
      <c r="AW102" s="33">
        <v>103223</v>
      </c>
      <c r="AX102" s="22" t="s">
        <v>2728</v>
      </c>
      <c r="AY102" s="27">
        <v>1005.97709544628</v>
      </c>
    </row>
    <row r="103" spans="1:51" ht="15.6" customHeight="1" x14ac:dyDescent="0.3">
      <c r="A103" s="17">
        <v>72415</v>
      </c>
      <c r="B103" s="17" t="str">
        <f>VLOOKUP(A103,'List of Wells for HC assessment'!$A$2:$J$860,10,FALSE)</f>
        <v>Chilliwack River Valley</v>
      </c>
      <c r="C103" s="17" t="str">
        <f>IF(ISNUMBER(VLOOKUP(A103,'List of Wells for HC assessment'!$A$2:$J$860,1,FALSE)),"TRUE","FALSE")</f>
        <v>TRUE</v>
      </c>
      <c r="D103" s="17">
        <f>VLOOKUP(A103,'List of Wells for HC assessment'!$A$2:$J$860,9,FALSE)</f>
        <v>1206</v>
      </c>
      <c r="E103" s="17" t="str">
        <f t="shared" si="22"/>
        <v>Stream</v>
      </c>
      <c r="F103" s="17">
        <f t="shared" si="23"/>
        <v>1</v>
      </c>
      <c r="G103" s="87">
        <f t="shared" si="24"/>
        <v>1</v>
      </c>
      <c r="H103" s="88">
        <f t="shared" si="43"/>
        <v>0.10670930580341877</v>
      </c>
      <c r="I103" s="89" t="str">
        <f t="shared" si="26"/>
        <v>Unnamed</v>
      </c>
      <c r="J103" s="90" t="str">
        <f t="shared" si="27"/>
        <v>-</v>
      </c>
      <c r="K103" s="91" t="str">
        <f t="shared" si="28"/>
        <v/>
      </c>
      <c r="L103" s="95" t="str">
        <f t="shared" si="29"/>
        <v xml:space="preserve"> </v>
      </c>
      <c r="M103" s="92" t="str">
        <f t="shared" si="30"/>
        <v>-</v>
      </c>
      <c r="N103" s="93" t="str">
        <f t="shared" si="31"/>
        <v/>
      </c>
      <c r="O103" s="96" t="str">
        <f t="shared" si="32"/>
        <v xml:space="preserve"> </v>
      </c>
      <c r="P103" s="94" t="str">
        <f>IF(ISNUMBER(VLOOKUP(A103,'Wells not assessed'!$A$5:$D$37,1,FALSE)),VLOOKUP(A103,'Wells not assessed'!$A$5:$D$37,4,FALSE),"")</f>
        <v/>
      </c>
      <c r="R103" s="35" t="str">
        <f t="shared" si="33"/>
        <v>Yes</v>
      </c>
      <c r="S103" s="15" t="str">
        <f t="shared" si="34"/>
        <v>CV-719</v>
      </c>
      <c r="T103" s="18" t="str">
        <f>VLOOKUP(S103,'PoHC and SDF summary'!$AO$4:$AP$49974,2,FALSE)</f>
        <v>Unnamed</v>
      </c>
      <c r="U103" s="19">
        <f t="shared" si="35"/>
        <v>253.03277155746301</v>
      </c>
      <c r="V103" s="56">
        <f>IF(C103="TRUE",(U103^2)*(VLOOKUP(D103,'Aquifer and SDF Parameters'!$A$6:$C$100,2,FALSE)/VLOOKUP(D103,'Aquifer and SDF Parameters'!$A$6:$C$100,3,FALSE)),"")</f>
        <v>0.10670930580341877</v>
      </c>
      <c r="W103" s="4"/>
      <c r="X103" s="29" t="str">
        <f t="shared" si="36"/>
        <v>No</v>
      </c>
      <c r="Y103" s="15" t="str">
        <f t="shared" si="37"/>
        <v/>
      </c>
      <c r="Z103" s="18" t="str">
        <f>IF(X103="Yes",VLOOKUP(Y103,'PoHC and SDF summary'!$AO$4:$AP$49974,2,FALSE)," ")</f>
        <v xml:space="preserve"> </v>
      </c>
      <c r="AA103" s="19" t="str">
        <f t="shared" si="38"/>
        <v xml:space="preserve"> </v>
      </c>
      <c r="AB103" s="58" t="str">
        <f>IF(X103="Yes",(AA103^2)*(VLOOKUP(D103,'Aquifer and SDF Parameters'!$A$6:$C$100,2,FALSE)/VLOOKUP(D103,'Aquifer and SDF Parameters'!$A$6:$C$100,3,FALSE)),"")</f>
        <v/>
      </c>
      <c r="AC103" s="20" t="str">
        <f>IF(X103="Yes",(1/(U103)^('Aquifer and SDF Parameters'!$B$2)/((1/U103^'Aquifer and SDF Parameters'!$B$2)+(1/AA103^'Aquifer and SDF Parameters'!$B$2))),"")</f>
        <v/>
      </c>
      <c r="AD103" s="21" t="str">
        <f>IF(X103="Yes",(1/(AA103)^('Aquifer and SDF Parameters'!$B$2)/((1/U103^'Aquifer and SDF Parameters'!$B$2)+(1/AA103^'Aquifer and SDF Parameters'!$B$2))),"")</f>
        <v/>
      </c>
      <c r="AE103" s="14"/>
      <c r="AF103" s="32" t="str">
        <f t="shared" si="39"/>
        <v>No</v>
      </c>
      <c r="AG103" s="15" t="str">
        <f t="shared" si="40"/>
        <v/>
      </c>
      <c r="AH103" s="18" t="str">
        <f t="shared" si="41"/>
        <v xml:space="preserve"> </v>
      </c>
      <c r="AI103" s="19" t="str">
        <f t="shared" si="42"/>
        <v xml:space="preserve"> </v>
      </c>
      <c r="AJ103" s="58" t="str">
        <f>IF(AF103="Yes",(AI103^2)*(VLOOKUP(D103,'Aquifer and SDF Parameters'!$A$6:$C$100,2,FALSE)/VLOOKUP(D103,'Aquifer and SDF Parameters'!$A$6:$C$100,3,FALSE)),"")</f>
        <v/>
      </c>
      <c r="AK103" s="20" t="str">
        <f>IF(AF103="Yes",(1/(U103)^('Aquifer and SDF Parameters'!$B$2)/((1/U103^'Aquifer and SDF Parameters'!$B$2)+(1/AI103^'Aquifer and SDF Parameters'!$B$2)+(1/AA103^'Aquifer and SDF Parameters'!$B$2))),"")</f>
        <v/>
      </c>
      <c r="AL103" s="20" t="str">
        <f>IF(AF103="Yes",(1/(AA103)^('Aquifer and SDF Parameters'!$B$2)/((1/U103^'Aquifer and SDF Parameters'!$B$2)+(1/AI103^'Aquifer and SDF Parameters'!$B$2)+(1/AA103^'Aquifer and SDF Parameters'!$B$2))),"")</f>
        <v/>
      </c>
      <c r="AM103" s="21" t="str">
        <f>IF(AF103="Yes",(1/(AI103)^('Aquifer and SDF Parameters'!$B$2)/((1/U103^'Aquifer and SDF Parameters'!$B$2)+(1/AI103^'Aquifer and SDF Parameters'!$B$2)+(1/AA103^'Aquifer and SDF Parameters'!$B$2))),"")</f>
        <v/>
      </c>
      <c r="AO103" s="30" t="s">
        <v>12505</v>
      </c>
      <c r="AP103" s="47" t="s">
        <v>8769</v>
      </c>
      <c r="AQ103" s="30">
        <v>15039</v>
      </c>
      <c r="AR103" s="22" t="s">
        <v>8149</v>
      </c>
      <c r="AS103" s="24">
        <v>623.61954633781602</v>
      </c>
      <c r="AT103" s="30">
        <v>34610</v>
      </c>
      <c r="AU103" s="22" t="s">
        <v>4877</v>
      </c>
      <c r="AV103" s="69">
        <v>1794.4117653410001</v>
      </c>
      <c r="AW103" s="33">
        <v>103290</v>
      </c>
      <c r="AX103" s="22" t="s">
        <v>7379</v>
      </c>
      <c r="AY103" s="27">
        <v>1887.07259412129</v>
      </c>
    </row>
    <row r="104" spans="1:51" ht="15.6" customHeight="1" x14ac:dyDescent="0.3">
      <c r="A104" s="17">
        <v>72428</v>
      </c>
      <c r="B104" s="17" t="str">
        <f>VLOOKUP(A104,'List of Wells for HC assessment'!$A$2:$J$860,10,FALSE)</f>
        <v>Chilliwack River Valley</v>
      </c>
      <c r="C104" s="17" t="str">
        <f>IF(ISNUMBER(VLOOKUP(A104,'List of Wells for HC assessment'!$A$2:$J$860,1,FALSE)),"TRUE","FALSE")</f>
        <v>TRUE</v>
      </c>
      <c r="D104" s="17">
        <f>VLOOKUP(A104,'List of Wells for HC assessment'!$A$2:$J$860,9,FALSE)</f>
        <v>1206</v>
      </c>
      <c r="E104" s="17" t="str">
        <f t="shared" si="22"/>
        <v>Stream</v>
      </c>
      <c r="F104" s="17">
        <f t="shared" si="23"/>
        <v>1</v>
      </c>
      <c r="G104" s="87">
        <f t="shared" si="24"/>
        <v>1</v>
      </c>
      <c r="H104" s="88">
        <f t="shared" si="43"/>
        <v>0.14566178128916038</v>
      </c>
      <c r="I104" s="89" t="str">
        <f t="shared" si="26"/>
        <v>Unnamed</v>
      </c>
      <c r="J104" s="90" t="str">
        <f t="shared" si="27"/>
        <v>-</v>
      </c>
      <c r="K104" s="91" t="str">
        <f t="shared" si="28"/>
        <v/>
      </c>
      <c r="L104" s="95" t="str">
        <f t="shared" si="29"/>
        <v xml:space="preserve"> </v>
      </c>
      <c r="M104" s="92" t="str">
        <f t="shared" si="30"/>
        <v>-</v>
      </c>
      <c r="N104" s="93" t="str">
        <f t="shared" si="31"/>
        <v/>
      </c>
      <c r="O104" s="96" t="str">
        <f t="shared" si="32"/>
        <v xml:space="preserve"> </v>
      </c>
      <c r="P104" s="94" t="str">
        <f>IF(ISNUMBER(VLOOKUP(A104,'Wells not assessed'!$A$5:$D$37,1,FALSE)),VLOOKUP(A104,'Wells not assessed'!$A$5:$D$37,4,FALSE),"")</f>
        <v/>
      </c>
      <c r="R104" s="35" t="str">
        <f t="shared" si="33"/>
        <v>Yes</v>
      </c>
      <c r="S104" s="15" t="str">
        <f t="shared" si="34"/>
        <v>CV-727</v>
      </c>
      <c r="T104" s="18" t="str">
        <f>VLOOKUP(S104,'PoHC and SDF summary'!$AO$4:$AP$49974,2,FALSE)</f>
        <v>Unnamed</v>
      </c>
      <c r="U104" s="19">
        <f t="shared" si="35"/>
        <v>295.62995242954702</v>
      </c>
      <c r="V104" s="56">
        <f>IF(C104="TRUE",(U104^2)*(VLOOKUP(D104,'Aquifer and SDF Parameters'!$A$6:$C$100,2,FALSE)/VLOOKUP(D104,'Aquifer and SDF Parameters'!$A$6:$C$100,3,FALSE)),"")</f>
        <v>0.14566178128916038</v>
      </c>
      <c r="W104" s="4"/>
      <c r="X104" s="29" t="str">
        <f t="shared" si="36"/>
        <v>No</v>
      </c>
      <c r="Y104" s="15" t="str">
        <f t="shared" si="37"/>
        <v/>
      </c>
      <c r="Z104" s="18" t="str">
        <f>IF(X104="Yes",VLOOKUP(Y104,'PoHC and SDF summary'!$AO$4:$AP$49974,2,FALSE)," ")</f>
        <v xml:space="preserve"> </v>
      </c>
      <c r="AA104" s="19" t="str">
        <f t="shared" si="38"/>
        <v xml:space="preserve"> </v>
      </c>
      <c r="AB104" s="58" t="str">
        <f>IF(X104="Yes",(AA104^2)*(VLOOKUP(D104,'Aquifer and SDF Parameters'!$A$6:$C$100,2,FALSE)/VLOOKUP(D104,'Aquifer and SDF Parameters'!$A$6:$C$100,3,FALSE)),"")</f>
        <v/>
      </c>
      <c r="AC104" s="20" t="str">
        <f>IF(X104="Yes",(1/(U104)^('Aquifer and SDF Parameters'!$B$2)/((1/U104^'Aquifer and SDF Parameters'!$B$2)+(1/AA104^'Aquifer and SDF Parameters'!$B$2))),"")</f>
        <v/>
      </c>
      <c r="AD104" s="21" t="str">
        <f>IF(X104="Yes",(1/(AA104)^('Aquifer and SDF Parameters'!$B$2)/((1/U104^'Aquifer and SDF Parameters'!$B$2)+(1/AA104^'Aquifer and SDF Parameters'!$B$2))),"")</f>
        <v/>
      </c>
      <c r="AE104" s="14"/>
      <c r="AF104" s="32" t="str">
        <f t="shared" si="39"/>
        <v>No</v>
      </c>
      <c r="AG104" s="15" t="str">
        <f t="shared" si="40"/>
        <v/>
      </c>
      <c r="AH104" s="18" t="str">
        <f t="shared" si="41"/>
        <v xml:space="preserve"> </v>
      </c>
      <c r="AI104" s="19" t="str">
        <f t="shared" si="42"/>
        <v xml:space="preserve"> </v>
      </c>
      <c r="AJ104" s="58" t="str">
        <f>IF(AF104="Yes",(AI104^2)*(VLOOKUP(D104,'Aquifer and SDF Parameters'!$A$6:$C$100,2,FALSE)/VLOOKUP(D104,'Aquifer and SDF Parameters'!$A$6:$C$100,3,FALSE)),"")</f>
        <v/>
      </c>
      <c r="AK104" s="20" t="str">
        <f>IF(AF104="Yes",(1/(U104)^('Aquifer and SDF Parameters'!$B$2)/((1/U104^'Aquifer and SDF Parameters'!$B$2)+(1/AI104^'Aquifer and SDF Parameters'!$B$2)+(1/AA104^'Aquifer and SDF Parameters'!$B$2))),"")</f>
        <v/>
      </c>
      <c r="AL104" s="20" t="str">
        <f>IF(AF104="Yes",(1/(AA104)^('Aquifer and SDF Parameters'!$B$2)/((1/U104^'Aquifer and SDF Parameters'!$B$2)+(1/AI104^'Aquifer and SDF Parameters'!$B$2)+(1/AA104^'Aquifer and SDF Parameters'!$B$2))),"")</f>
        <v/>
      </c>
      <c r="AM104" s="21" t="str">
        <f>IF(AF104="Yes",(1/(AI104)^('Aquifer and SDF Parameters'!$B$2)/((1/U104^'Aquifer and SDF Parameters'!$B$2)+(1/AI104^'Aquifer and SDF Parameters'!$B$2)+(1/AA104^'Aquifer and SDF Parameters'!$B$2))),"")</f>
        <v/>
      </c>
      <c r="AO104" s="30" t="s">
        <v>12500</v>
      </c>
      <c r="AP104" s="47" t="s">
        <v>8769</v>
      </c>
      <c r="AQ104" s="30">
        <v>15242</v>
      </c>
      <c r="AR104" s="22" t="s">
        <v>8198</v>
      </c>
      <c r="AS104" s="24">
        <v>1933.5967700286201</v>
      </c>
      <c r="AT104" s="30">
        <v>34806</v>
      </c>
      <c r="AU104" s="22" t="s">
        <v>7092</v>
      </c>
      <c r="AV104" s="69">
        <v>245.26468666162199</v>
      </c>
      <c r="AW104" s="33">
        <v>103296</v>
      </c>
      <c r="AX104" s="22" t="s">
        <v>7379</v>
      </c>
      <c r="AY104" s="27">
        <v>1836.30762613056</v>
      </c>
    </row>
    <row r="105" spans="1:51" ht="15.6" customHeight="1" x14ac:dyDescent="0.3">
      <c r="A105" s="17">
        <v>72432</v>
      </c>
      <c r="B105" s="17" t="str">
        <f>VLOOKUP(A105,'List of Wells for HC assessment'!$A$2:$J$860,10,FALSE)</f>
        <v>Chilliwack River Valley</v>
      </c>
      <c r="C105" s="17" t="str">
        <f>IF(ISNUMBER(VLOOKUP(A105,'List of Wells for HC assessment'!$A$2:$J$860,1,FALSE)),"TRUE","FALSE")</f>
        <v>TRUE</v>
      </c>
      <c r="D105" s="17">
        <f>VLOOKUP(A105,'List of Wells for HC assessment'!$A$2:$J$860,9,FALSE)</f>
        <v>1206</v>
      </c>
      <c r="E105" s="17" t="str">
        <f t="shared" si="22"/>
        <v>Stream</v>
      </c>
      <c r="F105" s="17">
        <f t="shared" si="23"/>
        <v>1</v>
      </c>
      <c r="G105" s="87">
        <f t="shared" si="24"/>
        <v>1</v>
      </c>
      <c r="H105" s="88">
        <f t="shared" si="43"/>
        <v>0.32019343845721659</v>
      </c>
      <c r="I105" s="89" t="str">
        <f t="shared" si="26"/>
        <v>Unnamed</v>
      </c>
      <c r="J105" s="90" t="str">
        <f t="shared" si="27"/>
        <v>-</v>
      </c>
      <c r="K105" s="91" t="str">
        <f t="shared" si="28"/>
        <v/>
      </c>
      <c r="L105" s="95" t="str">
        <f t="shared" si="29"/>
        <v xml:space="preserve"> </v>
      </c>
      <c r="M105" s="92" t="str">
        <f t="shared" si="30"/>
        <v>-</v>
      </c>
      <c r="N105" s="93" t="str">
        <f t="shared" si="31"/>
        <v/>
      </c>
      <c r="O105" s="96" t="str">
        <f t="shared" si="32"/>
        <v xml:space="preserve"> </v>
      </c>
      <c r="P105" s="94" t="str">
        <f>IF(ISNUMBER(VLOOKUP(A105,'Wells not assessed'!$A$5:$D$37,1,FALSE)),VLOOKUP(A105,'Wells not assessed'!$A$5:$D$37,4,FALSE),"")</f>
        <v/>
      </c>
      <c r="R105" s="35" t="str">
        <f t="shared" si="33"/>
        <v>Yes</v>
      </c>
      <c r="S105" s="15" t="str">
        <f t="shared" si="34"/>
        <v>CV-719</v>
      </c>
      <c r="T105" s="18" t="str">
        <f>VLOOKUP(S105,'PoHC and SDF summary'!$AO$4:$AP$49974,2,FALSE)</f>
        <v>Unnamed</v>
      </c>
      <c r="U105" s="19">
        <f t="shared" si="35"/>
        <v>438.31046425374097</v>
      </c>
      <c r="V105" s="56">
        <f>IF(C105="TRUE",(U105^2)*(VLOOKUP(D105,'Aquifer and SDF Parameters'!$A$6:$C$100,2,FALSE)/VLOOKUP(D105,'Aquifer and SDF Parameters'!$A$6:$C$100,3,FALSE)),"")</f>
        <v>0.32019343845721659</v>
      </c>
      <c r="W105" s="4"/>
      <c r="X105" s="29" t="str">
        <f t="shared" si="36"/>
        <v>No</v>
      </c>
      <c r="Y105" s="15" t="str">
        <f t="shared" si="37"/>
        <v/>
      </c>
      <c r="Z105" s="18" t="str">
        <f>IF(X105="Yes",VLOOKUP(Y105,'PoHC and SDF summary'!$AO$4:$AP$49974,2,FALSE)," ")</f>
        <v xml:space="preserve"> </v>
      </c>
      <c r="AA105" s="19" t="str">
        <f t="shared" si="38"/>
        <v xml:space="preserve"> </v>
      </c>
      <c r="AB105" s="58" t="str">
        <f>IF(X105="Yes",(AA105^2)*(VLOOKUP(D105,'Aquifer and SDF Parameters'!$A$6:$C$100,2,FALSE)/VLOOKUP(D105,'Aquifer and SDF Parameters'!$A$6:$C$100,3,FALSE)),"")</f>
        <v/>
      </c>
      <c r="AC105" s="20" t="str">
        <f>IF(X105="Yes",(1/(U105)^('Aquifer and SDF Parameters'!$B$2)/((1/U105^'Aquifer and SDF Parameters'!$B$2)+(1/AA105^'Aquifer and SDF Parameters'!$B$2))),"")</f>
        <v/>
      </c>
      <c r="AD105" s="21" t="str">
        <f>IF(X105="Yes",(1/(AA105)^('Aquifer and SDF Parameters'!$B$2)/((1/U105^'Aquifer and SDF Parameters'!$B$2)+(1/AA105^'Aquifer and SDF Parameters'!$B$2))),"")</f>
        <v/>
      </c>
      <c r="AE105" s="14"/>
      <c r="AF105" s="32" t="str">
        <f t="shared" si="39"/>
        <v>No</v>
      </c>
      <c r="AG105" s="15" t="str">
        <f t="shared" si="40"/>
        <v/>
      </c>
      <c r="AH105" s="18" t="str">
        <f t="shared" si="41"/>
        <v xml:space="preserve"> </v>
      </c>
      <c r="AI105" s="19" t="str">
        <f t="shared" si="42"/>
        <v xml:space="preserve"> </v>
      </c>
      <c r="AJ105" s="58" t="str">
        <f>IF(AF105="Yes",(AI105^2)*(VLOOKUP(D105,'Aquifer and SDF Parameters'!$A$6:$C$100,2,FALSE)/VLOOKUP(D105,'Aquifer and SDF Parameters'!$A$6:$C$100,3,FALSE)),"")</f>
        <v/>
      </c>
      <c r="AK105" s="20" t="str">
        <f>IF(AF105="Yes",(1/(U105)^('Aquifer and SDF Parameters'!$B$2)/((1/U105^'Aquifer and SDF Parameters'!$B$2)+(1/AI105^'Aquifer and SDF Parameters'!$B$2)+(1/AA105^'Aquifer and SDF Parameters'!$B$2))),"")</f>
        <v/>
      </c>
      <c r="AL105" s="20" t="str">
        <f>IF(AF105="Yes",(1/(AA105)^('Aquifer and SDF Parameters'!$B$2)/((1/U105^'Aquifer and SDF Parameters'!$B$2)+(1/AI105^'Aquifer and SDF Parameters'!$B$2)+(1/AA105^'Aquifer and SDF Parameters'!$B$2))),"")</f>
        <v/>
      </c>
      <c r="AM105" s="21" t="str">
        <f>IF(AF105="Yes",(1/(AI105)^('Aquifer and SDF Parameters'!$B$2)/((1/U105^'Aquifer and SDF Parameters'!$B$2)+(1/AI105^'Aquifer and SDF Parameters'!$B$2)+(1/AA105^'Aquifer and SDF Parameters'!$B$2))),"")</f>
        <v/>
      </c>
      <c r="AO105" s="30" t="s">
        <v>12498</v>
      </c>
      <c r="AP105" s="47" t="s">
        <v>8769</v>
      </c>
      <c r="AQ105" s="30">
        <v>15243</v>
      </c>
      <c r="AR105" s="22" t="s">
        <v>8198</v>
      </c>
      <c r="AS105" s="24">
        <v>2042.5126547484199</v>
      </c>
      <c r="AT105" s="30">
        <v>34849</v>
      </c>
      <c r="AU105" s="22" t="s">
        <v>39</v>
      </c>
      <c r="AV105" s="69">
        <v>1011.11136782173</v>
      </c>
      <c r="AW105" s="33">
        <v>103955</v>
      </c>
      <c r="AX105" s="22" t="s">
        <v>3825</v>
      </c>
      <c r="AY105" s="27">
        <v>1939.0238467403201</v>
      </c>
    </row>
    <row r="106" spans="1:51" ht="15.6" customHeight="1" x14ac:dyDescent="0.3">
      <c r="A106" s="17">
        <v>76163</v>
      </c>
      <c r="B106" s="17" t="str">
        <f>VLOOKUP(A106,'List of Wells for HC assessment'!$A$2:$J$860,10,FALSE)</f>
        <v>Chilliwack River Valley</v>
      </c>
      <c r="C106" s="17" t="str">
        <f>IF(ISNUMBER(VLOOKUP(A106,'List of Wells for HC assessment'!$A$2:$J$860,1,FALSE)),"TRUE","FALSE")</f>
        <v>TRUE</v>
      </c>
      <c r="D106" s="17">
        <f>VLOOKUP(A106,'List of Wells for HC assessment'!$A$2:$J$860,9,FALSE)</f>
        <v>1206</v>
      </c>
      <c r="E106" s="17" t="str">
        <f t="shared" si="22"/>
        <v>Stream</v>
      </c>
      <c r="F106" s="17">
        <f t="shared" si="23"/>
        <v>1</v>
      </c>
      <c r="G106" s="87">
        <f t="shared" si="24"/>
        <v>1</v>
      </c>
      <c r="H106" s="88">
        <f t="shared" si="43"/>
        <v>5.4050964902141709</v>
      </c>
      <c r="I106" s="89" t="str">
        <f t="shared" si="26"/>
        <v>Unnamed</v>
      </c>
      <c r="J106" s="90" t="str">
        <f t="shared" si="27"/>
        <v>-</v>
      </c>
      <c r="K106" s="91" t="str">
        <f t="shared" si="28"/>
        <v/>
      </c>
      <c r="L106" s="95" t="str">
        <f t="shared" si="29"/>
        <v xml:space="preserve"> </v>
      </c>
      <c r="M106" s="92" t="str">
        <f t="shared" si="30"/>
        <v>-</v>
      </c>
      <c r="N106" s="93" t="str">
        <f t="shared" si="31"/>
        <v/>
      </c>
      <c r="O106" s="96" t="str">
        <f t="shared" si="32"/>
        <v xml:space="preserve"> </v>
      </c>
      <c r="P106" s="94" t="str">
        <f>IF(ISNUMBER(VLOOKUP(A106,'Wells not assessed'!$A$5:$D$37,1,FALSE)),VLOOKUP(A106,'Wells not assessed'!$A$5:$D$37,4,FALSE),"")</f>
        <v/>
      </c>
      <c r="R106" s="35" t="str">
        <f t="shared" si="33"/>
        <v>Yes</v>
      </c>
      <c r="S106" s="15" t="str">
        <f t="shared" si="34"/>
        <v>CV-727</v>
      </c>
      <c r="T106" s="18" t="str">
        <f>VLOOKUP(S106,'PoHC and SDF summary'!$AO$4:$AP$49974,2,FALSE)</f>
        <v>Unnamed</v>
      </c>
      <c r="U106" s="19">
        <f t="shared" si="35"/>
        <v>1800.84921471191</v>
      </c>
      <c r="V106" s="56">
        <f>IF(C106="TRUE",(U106^2)*(VLOOKUP(D106,'Aquifer and SDF Parameters'!$A$6:$C$100,2,FALSE)/VLOOKUP(D106,'Aquifer and SDF Parameters'!$A$6:$C$100,3,FALSE)),"")</f>
        <v>5.4050964902141709</v>
      </c>
      <c r="W106" s="4"/>
      <c r="X106" s="29" t="str">
        <f t="shared" si="36"/>
        <v>No</v>
      </c>
      <c r="Y106" s="15" t="str">
        <f t="shared" si="37"/>
        <v/>
      </c>
      <c r="Z106" s="18" t="str">
        <f>IF(X106="Yes",VLOOKUP(Y106,'PoHC and SDF summary'!$AO$4:$AP$49974,2,FALSE)," ")</f>
        <v xml:space="preserve"> </v>
      </c>
      <c r="AA106" s="19" t="str">
        <f t="shared" si="38"/>
        <v xml:space="preserve"> </v>
      </c>
      <c r="AB106" s="58" t="str">
        <f>IF(X106="Yes",(AA106^2)*(VLOOKUP(D106,'Aquifer and SDF Parameters'!$A$6:$C$100,2,FALSE)/VLOOKUP(D106,'Aquifer and SDF Parameters'!$A$6:$C$100,3,FALSE)),"")</f>
        <v/>
      </c>
      <c r="AC106" s="20" t="str">
        <f>IF(X106="Yes",(1/(U106)^('Aquifer and SDF Parameters'!$B$2)/((1/U106^'Aquifer and SDF Parameters'!$B$2)+(1/AA106^'Aquifer and SDF Parameters'!$B$2))),"")</f>
        <v/>
      </c>
      <c r="AD106" s="21" t="str">
        <f>IF(X106="Yes",(1/(AA106)^('Aquifer and SDF Parameters'!$B$2)/((1/U106^'Aquifer and SDF Parameters'!$B$2)+(1/AA106^'Aquifer and SDF Parameters'!$B$2))),"")</f>
        <v/>
      </c>
      <c r="AE106" s="14"/>
      <c r="AF106" s="32" t="str">
        <f t="shared" si="39"/>
        <v>No</v>
      </c>
      <c r="AG106" s="15" t="str">
        <f t="shared" si="40"/>
        <v/>
      </c>
      <c r="AH106" s="18" t="str">
        <f t="shared" si="41"/>
        <v xml:space="preserve"> </v>
      </c>
      <c r="AI106" s="19" t="str">
        <f t="shared" si="42"/>
        <v xml:space="preserve"> </v>
      </c>
      <c r="AJ106" s="58" t="str">
        <f>IF(AF106="Yes",(AI106^2)*(VLOOKUP(D106,'Aquifer and SDF Parameters'!$A$6:$C$100,2,FALSE)/VLOOKUP(D106,'Aquifer and SDF Parameters'!$A$6:$C$100,3,FALSE)),"")</f>
        <v/>
      </c>
      <c r="AK106" s="20" t="str">
        <f>IF(AF106="Yes",(1/(U106)^('Aquifer and SDF Parameters'!$B$2)/((1/U106^'Aquifer and SDF Parameters'!$B$2)+(1/AI106^'Aquifer and SDF Parameters'!$B$2)+(1/AA106^'Aquifer and SDF Parameters'!$B$2))),"")</f>
        <v/>
      </c>
      <c r="AL106" s="20" t="str">
        <f>IF(AF106="Yes",(1/(AA106)^('Aquifer and SDF Parameters'!$B$2)/((1/U106^'Aquifer and SDF Parameters'!$B$2)+(1/AI106^'Aquifer and SDF Parameters'!$B$2)+(1/AA106^'Aquifer and SDF Parameters'!$B$2))),"")</f>
        <v/>
      </c>
      <c r="AM106" s="21" t="str">
        <f>IF(AF106="Yes",(1/(AI106)^('Aquifer and SDF Parameters'!$B$2)/((1/U106^'Aquifer and SDF Parameters'!$B$2)+(1/AI106^'Aquifer and SDF Parameters'!$B$2)+(1/AA106^'Aquifer and SDF Parameters'!$B$2))),"")</f>
        <v/>
      </c>
      <c r="AO106" s="30" t="s">
        <v>12475</v>
      </c>
      <c r="AP106" s="47" t="s">
        <v>8769</v>
      </c>
      <c r="AQ106" s="30">
        <v>15245</v>
      </c>
      <c r="AR106" s="22" t="s">
        <v>3825</v>
      </c>
      <c r="AS106" s="24">
        <v>2022.4135643647101</v>
      </c>
      <c r="AT106" s="30">
        <v>35275</v>
      </c>
      <c r="AU106" s="22" t="s">
        <v>3825</v>
      </c>
      <c r="AV106" s="69">
        <v>1453.5227106536199</v>
      </c>
      <c r="AW106" s="33">
        <v>107441</v>
      </c>
      <c r="AX106" s="22" t="s">
        <v>4467</v>
      </c>
      <c r="AY106" s="27">
        <v>2755.3106413077398</v>
      </c>
    </row>
    <row r="107" spans="1:51" ht="15.6" customHeight="1" x14ac:dyDescent="0.3">
      <c r="A107" s="17">
        <v>76164</v>
      </c>
      <c r="B107" s="17" t="str">
        <f>VLOOKUP(A107,'List of Wells for HC assessment'!$A$2:$J$860,10,FALSE)</f>
        <v>Chilliwack River Valley</v>
      </c>
      <c r="C107" s="17" t="str">
        <f>IF(ISNUMBER(VLOOKUP(A107,'List of Wells for HC assessment'!$A$2:$J$860,1,FALSE)),"TRUE","FALSE")</f>
        <v>TRUE</v>
      </c>
      <c r="D107" s="17">
        <f>VLOOKUP(A107,'List of Wells for HC assessment'!$A$2:$J$860,9,FALSE)</f>
        <v>1206</v>
      </c>
      <c r="E107" s="17" t="str">
        <f t="shared" si="22"/>
        <v>Stream</v>
      </c>
      <c r="F107" s="17">
        <f t="shared" si="23"/>
        <v>1</v>
      </c>
      <c r="G107" s="87">
        <f t="shared" si="24"/>
        <v>1</v>
      </c>
      <c r="H107" s="88">
        <f t="shared" si="43"/>
        <v>5.4050964902141709</v>
      </c>
      <c r="I107" s="89" t="str">
        <f t="shared" si="26"/>
        <v>Unnamed</v>
      </c>
      <c r="J107" s="90" t="str">
        <f t="shared" si="27"/>
        <v>-</v>
      </c>
      <c r="K107" s="91" t="str">
        <f t="shared" si="28"/>
        <v/>
      </c>
      <c r="L107" s="95" t="str">
        <f t="shared" si="29"/>
        <v xml:space="preserve"> </v>
      </c>
      <c r="M107" s="92" t="str">
        <f t="shared" si="30"/>
        <v>-</v>
      </c>
      <c r="N107" s="93" t="str">
        <f t="shared" si="31"/>
        <v/>
      </c>
      <c r="O107" s="96" t="str">
        <f t="shared" si="32"/>
        <v xml:space="preserve"> </v>
      </c>
      <c r="P107" s="94" t="str">
        <f>IF(ISNUMBER(VLOOKUP(A107,'Wells not assessed'!$A$5:$D$37,1,FALSE)),VLOOKUP(A107,'Wells not assessed'!$A$5:$D$37,4,FALSE),"")</f>
        <v/>
      </c>
      <c r="R107" s="35" t="str">
        <f t="shared" si="33"/>
        <v>Yes</v>
      </c>
      <c r="S107" s="15" t="str">
        <f t="shared" si="34"/>
        <v>CV-727</v>
      </c>
      <c r="T107" s="18" t="str">
        <f>VLOOKUP(S107,'PoHC and SDF summary'!$AO$4:$AP$49974,2,FALSE)</f>
        <v>Unnamed</v>
      </c>
      <c r="U107" s="19">
        <f t="shared" si="35"/>
        <v>1800.84921471191</v>
      </c>
      <c r="V107" s="56">
        <f>IF(C107="TRUE",(U107^2)*(VLOOKUP(D107,'Aquifer and SDF Parameters'!$A$6:$C$100,2,FALSE)/VLOOKUP(D107,'Aquifer and SDF Parameters'!$A$6:$C$100,3,FALSE)),"")</f>
        <v>5.4050964902141709</v>
      </c>
      <c r="W107" s="4"/>
      <c r="X107" s="29" t="str">
        <f t="shared" si="36"/>
        <v>No</v>
      </c>
      <c r="Y107" s="15" t="str">
        <f t="shared" si="37"/>
        <v/>
      </c>
      <c r="Z107" s="18" t="str">
        <f>IF(X107="Yes",VLOOKUP(Y107,'PoHC and SDF summary'!$AO$4:$AP$49974,2,FALSE)," ")</f>
        <v xml:space="preserve"> </v>
      </c>
      <c r="AA107" s="19" t="str">
        <f t="shared" si="38"/>
        <v xml:space="preserve"> </v>
      </c>
      <c r="AB107" s="58" t="str">
        <f>IF(X107="Yes",(AA107^2)*(VLOOKUP(D107,'Aquifer and SDF Parameters'!$A$6:$C$100,2,FALSE)/VLOOKUP(D107,'Aquifer and SDF Parameters'!$A$6:$C$100,3,FALSE)),"")</f>
        <v/>
      </c>
      <c r="AC107" s="20" t="str">
        <f>IF(X107="Yes",(1/(U107)^('Aquifer and SDF Parameters'!$B$2)/((1/U107^'Aquifer and SDF Parameters'!$B$2)+(1/AA107^'Aquifer and SDF Parameters'!$B$2))),"")</f>
        <v/>
      </c>
      <c r="AD107" s="21" t="str">
        <f>IF(X107="Yes",(1/(AA107)^('Aquifer and SDF Parameters'!$B$2)/((1/U107^'Aquifer and SDF Parameters'!$B$2)+(1/AA107^'Aquifer and SDF Parameters'!$B$2))),"")</f>
        <v/>
      </c>
      <c r="AE107" s="14"/>
      <c r="AF107" s="32" t="str">
        <f t="shared" si="39"/>
        <v>No</v>
      </c>
      <c r="AG107" s="15" t="str">
        <f t="shared" si="40"/>
        <v/>
      </c>
      <c r="AH107" s="18" t="str">
        <f t="shared" si="41"/>
        <v xml:space="preserve"> </v>
      </c>
      <c r="AI107" s="19" t="str">
        <f t="shared" si="42"/>
        <v xml:space="preserve"> </v>
      </c>
      <c r="AJ107" s="58" t="str">
        <f>IF(AF107="Yes",(AI107^2)*(VLOOKUP(D107,'Aquifer and SDF Parameters'!$A$6:$C$100,2,FALSE)/VLOOKUP(D107,'Aquifer and SDF Parameters'!$A$6:$C$100,3,FALSE)),"")</f>
        <v/>
      </c>
      <c r="AK107" s="20" t="str">
        <f>IF(AF107="Yes",(1/(U107)^('Aquifer and SDF Parameters'!$B$2)/((1/U107^'Aquifer and SDF Parameters'!$B$2)+(1/AI107^'Aquifer and SDF Parameters'!$B$2)+(1/AA107^'Aquifer and SDF Parameters'!$B$2))),"")</f>
        <v/>
      </c>
      <c r="AL107" s="20" t="str">
        <f>IF(AF107="Yes",(1/(AA107)^('Aquifer and SDF Parameters'!$B$2)/((1/U107^'Aquifer and SDF Parameters'!$B$2)+(1/AI107^'Aquifer and SDF Parameters'!$B$2)+(1/AA107^'Aquifer and SDF Parameters'!$B$2))),"")</f>
        <v/>
      </c>
      <c r="AM107" s="21" t="str">
        <f>IF(AF107="Yes",(1/(AI107)^('Aquifer and SDF Parameters'!$B$2)/((1/U107^'Aquifer and SDF Parameters'!$B$2)+(1/AI107^'Aquifer and SDF Parameters'!$B$2)+(1/AA107^'Aquifer and SDF Parameters'!$B$2))),"")</f>
        <v/>
      </c>
      <c r="AO107" s="30" t="s">
        <v>12474</v>
      </c>
      <c r="AP107" s="47" t="s">
        <v>8769</v>
      </c>
      <c r="AQ107" s="30">
        <v>15788</v>
      </c>
      <c r="AR107" s="22" t="s">
        <v>3825</v>
      </c>
      <c r="AS107" s="24">
        <v>953.60387722589201</v>
      </c>
      <c r="AT107" s="30">
        <v>35307</v>
      </c>
      <c r="AU107" s="22" t="s">
        <v>39</v>
      </c>
      <c r="AV107" s="69">
        <v>1350.1794426317799</v>
      </c>
      <c r="AW107" s="33">
        <v>108497</v>
      </c>
      <c r="AX107" s="22" t="s">
        <v>7806</v>
      </c>
      <c r="AY107" s="27">
        <v>1121.8570529956</v>
      </c>
    </row>
    <row r="108" spans="1:51" ht="15.6" customHeight="1" x14ac:dyDescent="0.3">
      <c r="A108" s="17">
        <v>76171</v>
      </c>
      <c r="B108" s="17" t="str">
        <f>VLOOKUP(A108,'List of Wells for HC assessment'!$A$2:$J$860,10,FALSE)</f>
        <v>Chilliwack River Valley</v>
      </c>
      <c r="C108" s="17" t="str">
        <f>IF(ISNUMBER(VLOOKUP(A108,'List of Wells for HC assessment'!$A$2:$J$860,1,FALSE)),"TRUE","FALSE")</f>
        <v>TRUE</v>
      </c>
      <c r="D108" s="17">
        <f>VLOOKUP(A108,'List of Wells for HC assessment'!$A$2:$J$860,9,FALSE)</f>
        <v>1206</v>
      </c>
      <c r="E108" s="17" t="str">
        <f t="shared" si="22"/>
        <v>Stream</v>
      </c>
      <c r="F108" s="17">
        <f t="shared" si="23"/>
        <v>1</v>
      </c>
      <c r="G108" s="87">
        <f t="shared" si="24"/>
        <v>1</v>
      </c>
      <c r="H108" s="88">
        <f t="shared" si="43"/>
        <v>0.23819496621863789</v>
      </c>
      <c r="I108" s="89" t="str">
        <f t="shared" si="26"/>
        <v>Unnamed</v>
      </c>
      <c r="J108" s="90" t="str">
        <f t="shared" si="27"/>
        <v>-</v>
      </c>
      <c r="K108" s="91" t="str">
        <f t="shared" si="28"/>
        <v/>
      </c>
      <c r="L108" s="95" t="str">
        <f t="shared" si="29"/>
        <v xml:space="preserve"> </v>
      </c>
      <c r="M108" s="92" t="str">
        <f t="shared" si="30"/>
        <v>-</v>
      </c>
      <c r="N108" s="93" t="str">
        <f t="shared" si="31"/>
        <v/>
      </c>
      <c r="O108" s="96" t="str">
        <f t="shared" si="32"/>
        <v xml:space="preserve"> </v>
      </c>
      <c r="P108" s="94" t="str">
        <f>IF(ISNUMBER(VLOOKUP(A108,'Wells not assessed'!$A$5:$D$37,1,FALSE)),VLOOKUP(A108,'Wells not assessed'!$A$5:$D$37,4,FALSE),"")</f>
        <v/>
      </c>
      <c r="R108" s="35" t="str">
        <f t="shared" si="33"/>
        <v>Yes</v>
      </c>
      <c r="S108" s="15" t="str">
        <f t="shared" si="34"/>
        <v>CV-719</v>
      </c>
      <c r="T108" s="18" t="str">
        <f>VLOOKUP(S108,'PoHC and SDF summary'!$AO$4:$AP$49974,2,FALSE)</f>
        <v>Unnamed</v>
      </c>
      <c r="U108" s="19">
        <f t="shared" si="35"/>
        <v>378.04362146607201</v>
      </c>
      <c r="V108" s="56">
        <f>IF(C108="TRUE",(U108^2)*(VLOOKUP(D108,'Aquifer and SDF Parameters'!$A$6:$C$100,2,FALSE)/VLOOKUP(D108,'Aquifer and SDF Parameters'!$A$6:$C$100,3,FALSE)),"")</f>
        <v>0.23819496621863789</v>
      </c>
      <c r="W108" s="4"/>
      <c r="X108" s="29" t="str">
        <f t="shared" si="36"/>
        <v>No</v>
      </c>
      <c r="Y108" s="15" t="str">
        <f t="shared" si="37"/>
        <v/>
      </c>
      <c r="Z108" s="18" t="str">
        <f>IF(X108="Yes",VLOOKUP(Y108,'PoHC and SDF summary'!$AO$4:$AP$49974,2,FALSE)," ")</f>
        <v xml:space="preserve"> </v>
      </c>
      <c r="AA108" s="19" t="str">
        <f t="shared" si="38"/>
        <v xml:space="preserve"> </v>
      </c>
      <c r="AB108" s="58" t="str">
        <f>IF(X108="Yes",(AA108^2)*(VLOOKUP(D108,'Aquifer and SDF Parameters'!$A$6:$C$100,2,FALSE)/VLOOKUP(D108,'Aquifer and SDF Parameters'!$A$6:$C$100,3,FALSE)),"")</f>
        <v/>
      </c>
      <c r="AC108" s="20" t="str">
        <f>IF(X108="Yes",(1/(U108)^('Aquifer and SDF Parameters'!$B$2)/((1/U108^'Aquifer and SDF Parameters'!$B$2)+(1/AA108^'Aquifer and SDF Parameters'!$B$2))),"")</f>
        <v/>
      </c>
      <c r="AD108" s="21" t="str">
        <f>IF(X108="Yes",(1/(AA108)^('Aquifer and SDF Parameters'!$B$2)/((1/U108^'Aquifer and SDF Parameters'!$B$2)+(1/AA108^'Aquifer and SDF Parameters'!$B$2))),"")</f>
        <v/>
      </c>
      <c r="AE108" s="14"/>
      <c r="AF108" s="32" t="str">
        <f t="shared" si="39"/>
        <v>No</v>
      </c>
      <c r="AG108" s="15" t="str">
        <f t="shared" si="40"/>
        <v/>
      </c>
      <c r="AH108" s="18" t="str">
        <f t="shared" si="41"/>
        <v xml:space="preserve"> </v>
      </c>
      <c r="AI108" s="19" t="str">
        <f t="shared" si="42"/>
        <v xml:space="preserve"> </v>
      </c>
      <c r="AJ108" s="58" t="str">
        <f>IF(AF108="Yes",(AI108^2)*(VLOOKUP(D108,'Aquifer and SDF Parameters'!$A$6:$C$100,2,FALSE)/VLOOKUP(D108,'Aquifer and SDF Parameters'!$A$6:$C$100,3,FALSE)),"")</f>
        <v/>
      </c>
      <c r="AK108" s="20" t="str">
        <f>IF(AF108="Yes",(1/(U108)^('Aquifer and SDF Parameters'!$B$2)/((1/U108^'Aquifer and SDF Parameters'!$B$2)+(1/AI108^'Aquifer and SDF Parameters'!$B$2)+(1/AA108^'Aquifer and SDF Parameters'!$B$2))),"")</f>
        <v/>
      </c>
      <c r="AL108" s="20" t="str">
        <f>IF(AF108="Yes",(1/(AA108)^('Aquifer and SDF Parameters'!$B$2)/((1/U108^'Aquifer and SDF Parameters'!$B$2)+(1/AI108^'Aquifer and SDF Parameters'!$B$2)+(1/AA108^'Aquifer and SDF Parameters'!$B$2))),"")</f>
        <v/>
      </c>
      <c r="AM108" s="21" t="str">
        <f>IF(AF108="Yes",(1/(AI108)^('Aquifer and SDF Parameters'!$B$2)/((1/U108^'Aquifer and SDF Parameters'!$B$2)+(1/AI108^'Aquifer and SDF Parameters'!$B$2)+(1/AA108^'Aquifer and SDF Parameters'!$B$2))),"")</f>
        <v/>
      </c>
      <c r="AO108" s="30" t="s">
        <v>12471</v>
      </c>
      <c r="AP108" s="47" t="s">
        <v>8769</v>
      </c>
      <c r="AQ108" s="30">
        <v>15835</v>
      </c>
      <c r="AR108" s="22" t="s">
        <v>38</v>
      </c>
      <c r="AS108" s="24">
        <v>160.609441960807</v>
      </c>
      <c r="AT108" s="30">
        <v>35679</v>
      </c>
      <c r="AU108" s="22" t="s">
        <v>3825</v>
      </c>
      <c r="AV108" s="69">
        <v>1453.4344989139399</v>
      </c>
      <c r="AW108" s="33">
        <v>108868</v>
      </c>
      <c r="AX108" s="22" t="s">
        <v>7491</v>
      </c>
      <c r="AY108" s="27">
        <v>1161.2787789517899</v>
      </c>
    </row>
    <row r="109" spans="1:51" ht="15.6" customHeight="1" x14ac:dyDescent="0.3">
      <c r="A109" s="17">
        <v>77717</v>
      </c>
      <c r="B109" s="17" t="str">
        <f>VLOOKUP(A109,'List of Wells for HC assessment'!$A$2:$J$860,10,FALSE)</f>
        <v>Chilliwack River Valley</v>
      </c>
      <c r="C109" s="17" t="str">
        <f>IF(ISNUMBER(VLOOKUP(A109,'List of Wells for HC assessment'!$A$2:$J$860,1,FALSE)),"TRUE","FALSE")</f>
        <v>TRUE</v>
      </c>
      <c r="D109" s="17">
        <f>VLOOKUP(A109,'List of Wells for HC assessment'!$A$2:$J$860,9,FALSE)</f>
        <v>1206</v>
      </c>
      <c r="E109" s="17" t="str">
        <f t="shared" si="22"/>
        <v>Stream</v>
      </c>
      <c r="F109" s="17">
        <f t="shared" si="23"/>
        <v>1</v>
      </c>
      <c r="G109" s="87">
        <f t="shared" si="24"/>
        <v>1</v>
      </c>
      <c r="H109" s="88">
        <f t="shared" si="43"/>
        <v>0.61012164930406743</v>
      </c>
      <c r="I109" s="89" t="str">
        <f t="shared" si="26"/>
        <v>Unnamed</v>
      </c>
      <c r="J109" s="90" t="str">
        <f t="shared" si="27"/>
        <v>-</v>
      </c>
      <c r="K109" s="91" t="str">
        <f t="shared" si="28"/>
        <v/>
      </c>
      <c r="L109" s="95" t="str">
        <f t="shared" si="29"/>
        <v xml:space="preserve"> </v>
      </c>
      <c r="M109" s="92" t="str">
        <f t="shared" si="30"/>
        <v>-</v>
      </c>
      <c r="N109" s="93" t="str">
        <f t="shared" si="31"/>
        <v/>
      </c>
      <c r="O109" s="96" t="str">
        <f t="shared" si="32"/>
        <v xml:space="preserve"> </v>
      </c>
      <c r="P109" s="94" t="str">
        <f>IF(ISNUMBER(VLOOKUP(A109,'Wells not assessed'!$A$5:$D$37,1,FALSE)),VLOOKUP(A109,'Wells not assessed'!$A$5:$D$37,4,FALSE),"")</f>
        <v/>
      </c>
      <c r="R109" s="35" t="str">
        <f t="shared" si="33"/>
        <v>Yes</v>
      </c>
      <c r="S109" s="15" t="str">
        <f t="shared" si="34"/>
        <v>CV-719</v>
      </c>
      <c r="T109" s="18" t="str">
        <f>VLOOKUP(S109,'PoHC and SDF summary'!$AO$4:$AP$49974,2,FALSE)</f>
        <v>Unnamed</v>
      </c>
      <c r="U109" s="19">
        <f t="shared" si="35"/>
        <v>605.039659512036</v>
      </c>
      <c r="V109" s="56">
        <f>IF(C109="TRUE",(U109^2)*(VLOOKUP(D109,'Aquifer and SDF Parameters'!$A$6:$C$100,2,FALSE)/VLOOKUP(D109,'Aquifer and SDF Parameters'!$A$6:$C$100,3,FALSE)),"")</f>
        <v>0.61012164930406743</v>
      </c>
      <c r="W109" s="4"/>
      <c r="X109" s="29" t="str">
        <f t="shared" si="36"/>
        <v>No</v>
      </c>
      <c r="Y109" s="15" t="str">
        <f t="shared" si="37"/>
        <v/>
      </c>
      <c r="Z109" s="18" t="str">
        <f>IF(X109="Yes",VLOOKUP(Y109,'PoHC and SDF summary'!$AO$4:$AP$49974,2,FALSE)," ")</f>
        <v xml:space="preserve"> </v>
      </c>
      <c r="AA109" s="19" t="str">
        <f t="shared" si="38"/>
        <v xml:space="preserve"> </v>
      </c>
      <c r="AB109" s="58" t="str">
        <f>IF(X109="Yes",(AA109^2)*(VLOOKUP(D109,'Aquifer and SDF Parameters'!$A$6:$C$100,2,FALSE)/VLOOKUP(D109,'Aquifer and SDF Parameters'!$A$6:$C$100,3,FALSE)),"")</f>
        <v/>
      </c>
      <c r="AC109" s="20" t="str">
        <f>IF(X109="Yes",(1/(U109)^('Aquifer and SDF Parameters'!$B$2)/((1/U109^'Aquifer and SDF Parameters'!$B$2)+(1/AA109^'Aquifer and SDF Parameters'!$B$2))),"")</f>
        <v/>
      </c>
      <c r="AD109" s="21" t="str">
        <f>IF(X109="Yes",(1/(AA109)^('Aquifer and SDF Parameters'!$B$2)/((1/U109^'Aquifer and SDF Parameters'!$B$2)+(1/AA109^'Aquifer and SDF Parameters'!$B$2))),"")</f>
        <v/>
      </c>
      <c r="AE109" s="14"/>
      <c r="AF109" s="32" t="str">
        <f t="shared" si="39"/>
        <v>No</v>
      </c>
      <c r="AG109" s="15" t="str">
        <f t="shared" si="40"/>
        <v/>
      </c>
      <c r="AH109" s="18" t="str">
        <f t="shared" si="41"/>
        <v xml:space="preserve"> </v>
      </c>
      <c r="AI109" s="19" t="str">
        <f t="shared" si="42"/>
        <v xml:space="preserve"> </v>
      </c>
      <c r="AJ109" s="58" t="str">
        <f>IF(AF109="Yes",(AI109^2)*(VLOOKUP(D109,'Aquifer and SDF Parameters'!$A$6:$C$100,2,FALSE)/VLOOKUP(D109,'Aquifer and SDF Parameters'!$A$6:$C$100,3,FALSE)),"")</f>
        <v/>
      </c>
      <c r="AK109" s="20" t="str">
        <f>IF(AF109="Yes",(1/(U109)^('Aquifer and SDF Parameters'!$B$2)/((1/U109^'Aquifer and SDF Parameters'!$B$2)+(1/AI109^'Aquifer and SDF Parameters'!$B$2)+(1/AA109^'Aquifer and SDF Parameters'!$B$2))),"")</f>
        <v/>
      </c>
      <c r="AL109" s="20" t="str">
        <f>IF(AF109="Yes",(1/(AA109)^('Aquifer and SDF Parameters'!$B$2)/((1/U109^'Aquifer and SDF Parameters'!$B$2)+(1/AI109^'Aquifer and SDF Parameters'!$B$2)+(1/AA109^'Aquifer and SDF Parameters'!$B$2))),"")</f>
        <v/>
      </c>
      <c r="AM109" s="21" t="str">
        <f>IF(AF109="Yes",(1/(AI109)^('Aquifer and SDF Parameters'!$B$2)/((1/U109^'Aquifer and SDF Parameters'!$B$2)+(1/AI109^'Aquifer and SDF Parameters'!$B$2)+(1/AA109^'Aquifer and SDF Parameters'!$B$2))),"")</f>
        <v/>
      </c>
      <c r="AO109" s="30" t="s">
        <v>12466</v>
      </c>
      <c r="AP109" s="47" t="s">
        <v>8769</v>
      </c>
      <c r="AQ109" s="30">
        <v>15837</v>
      </c>
      <c r="AR109" s="22" t="s">
        <v>25</v>
      </c>
      <c r="AS109" s="24">
        <v>143.64000556846099</v>
      </c>
      <c r="AT109" s="30">
        <v>35769</v>
      </c>
      <c r="AU109" s="22" t="s">
        <v>16205</v>
      </c>
      <c r="AV109" s="69">
        <v>80.396227650279798</v>
      </c>
      <c r="AW109" s="33">
        <v>109475</v>
      </c>
      <c r="AX109" s="22" t="s">
        <v>3617</v>
      </c>
      <c r="AY109" s="27">
        <v>789.34960295706605</v>
      </c>
    </row>
    <row r="110" spans="1:51" ht="15.6" customHeight="1" x14ac:dyDescent="0.3">
      <c r="A110" s="17">
        <v>77726</v>
      </c>
      <c r="B110" s="17" t="str">
        <f>VLOOKUP(A110,'List of Wells for HC assessment'!$A$2:$J$860,10,FALSE)</f>
        <v>Chilliwack River Valley</v>
      </c>
      <c r="C110" s="17" t="str">
        <f>IF(ISNUMBER(VLOOKUP(A110,'List of Wells for HC assessment'!$A$2:$J$860,1,FALSE)),"TRUE","FALSE")</f>
        <v>TRUE</v>
      </c>
      <c r="D110" s="17">
        <f>VLOOKUP(A110,'List of Wells for HC assessment'!$A$2:$J$860,9,FALSE)</f>
        <v>1206</v>
      </c>
      <c r="E110" s="17" t="str">
        <f t="shared" si="22"/>
        <v>Stream</v>
      </c>
      <c r="F110" s="17">
        <f t="shared" si="23"/>
        <v>1</v>
      </c>
      <c r="G110" s="87">
        <f t="shared" si="24"/>
        <v>1</v>
      </c>
      <c r="H110" s="88">
        <f t="shared" si="43"/>
        <v>5.0437689853342439E-2</v>
      </c>
      <c r="I110" s="89" t="str">
        <f t="shared" si="26"/>
        <v>Chilliwack River</v>
      </c>
      <c r="J110" s="90" t="str">
        <f t="shared" si="27"/>
        <v>-</v>
      </c>
      <c r="K110" s="91" t="str">
        <f t="shared" si="28"/>
        <v/>
      </c>
      <c r="L110" s="95" t="str">
        <f t="shared" si="29"/>
        <v xml:space="preserve"> </v>
      </c>
      <c r="M110" s="92" t="str">
        <f t="shared" si="30"/>
        <v>-</v>
      </c>
      <c r="N110" s="93" t="str">
        <f t="shared" si="31"/>
        <v/>
      </c>
      <c r="O110" s="96" t="str">
        <f t="shared" si="32"/>
        <v xml:space="preserve"> </v>
      </c>
      <c r="P110" s="94" t="str">
        <f>IF(ISNUMBER(VLOOKUP(A110,'Wells not assessed'!$A$5:$D$37,1,FALSE)),VLOOKUP(A110,'Wells not assessed'!$A$5:$D$37,4,FALSE),"")</f>
        <v/>
      </c>
      <c r="R110" s="35" t="str">
        <f t="shared" si="33"/>
        <v>Yes</v>
      </c>
      <c r="S110" s="15" t="str">
        <f t="shared" si="34"/>
        <v>CV-943</v>
      </c>
      <c r="T110" s="18" t="str">
        <f>VLOOKUP(S110,'PoHC and SDF summary'!$AO$4:$AP$49974,2,FALSE)</f>
        <v>Chilliwack River</v>
      </c>
      <c r="U110" s="19">
        <f t="shared" si="35"/>
        <v>173.96152997719199</v>
      </c>
      <c r="V110" s="56">
        <f>IF(C110="TRUE",(U110^2)*(VLOOKUP(D110,'Aquifer and SDF Parameters'!$A$6:$C$100,2,FALSE)/VLOOKUP(D110,'Aquifer and SDF Parameters'!$A$6:$C$100,3,FALSE)),"")</f>
        <v>5.0437689853342439E-2</v>
      </c>
      <c r="W110" s="4"/>
      <c r="X110" s="29" t="str">
        <f t="shared" si="36"/>
        <v>No</v>
      </c>
      <c r="Y110" s="15" t="str">
        <f t="shared" si="37"/>
        <v/>
      </c>
      <c r="Z110" s="18" t="str">
        <f>IF(X110="Yes",VLOOKUP(Y110,'PoHC and SDF summary'!$AO$4:$AP$49974,2,FALSE)," ")</f>
        <v xml:space="preserve"> </v>
      </c>
      <c r="AA110" s="19" t="str">
        <f t="shared" si="38"/>
        <v xml:space="preserve"> </v>
      </c>
      <c r="AB110" s="58" t="str">
        <f>IF(X110="Yes",(AA110^2)*(VLOOKUP(D110,'Aquifer and SDF Parameters'!$A$6:$C$100,2,FALSE)/VLOOKUP(D110,'Aquifer and SDF Parameters'!$A$6:$C$100,3,FALSE)),"")</f>
        <v/>
      </c>
      <c r="AC110" s="20" t="str">
        <f>IF(X110="Yes",(1/(U110)^('Aquifer and SDF Parameters'!$B$2)/((1/U110^'Aquifer and SDF Parameters'!$B$2)+(1/AA110^'Aquifer and SDF Parameters'!$B$2))),"")</f>
        <v/>
      </c>
      <c r="AD110" s="21" t="str">
        <f>IF(X110="Yes",(1/(AA110)^('Aquifer and SDF Parameters'!$B$2)/((1/U110^'Aquifer and SDF Parameters'!$B$2)+(1/AA110^'Aquifer and SDF Parameters'!$B$2))),"")</f>
        <v/>
      </c>
      <c r="AE110" s="14"/>
      <c r="AF110" s="32" t="str">
        <f t="shared" si="39"/>
        <v>No</v>
      </c>
      <c r="AG110" s="15" t="str">
        <f t="shared" si="40"/>
        <v/>
      </c>
      <c r="AH110" s="18" t="str">
        <f t="shared" si="41"/>
        <v xml:space="preserve"> </v>
      </c>
      <c r="AI110" s="19" t="str">
        <f t="shared" si="42"/>
        <v xml:space="preserve"> </v>
      </c>
      <c r="AJ110" s="58" t="str">
        <f>IF(AF110="Yes",(AI110^2)*(VLOOKUP(D110,'Aquifer and SDF Parameters'!$A$6:$C$100,2,FALSE)/VLOOKUP(D110,'Aquifer and SDF Parameters'!$A$6:$C$100,3,FALSE)),"")</f>
        <v/>
      </c>
      <c r="AK110" s="20" t="str">
        <f>IF(AF110="Yes",(1/(U110)^('Aquifer and SDF Parameters'!$B$2)/((1/U110^'Aquifer and SDF Parameters'!$B$2)+(1/AI110^'Aquifer and SDF Parameters'!$B$2)+(1/AA110^'Aquifer and SDF Parameters'!$B$2))),"")</f>
        <v/>
      </c>
      <c r="AL110" s="20" t="str">
        <f>IF(AF110="Yes",(1/(AA110)^('Aquifer and SDF Parameters'!$B$2)/((1/U110^'Aquifer and SDF Parameters'!$B$2)+(1/AI110^'Aquifer and SDF Parameters'!$B$2)+(1/AA110^'Aquifer and SDF Parameters'!$B$2))),"")</f>
        <v/>
      </c>
      <c r="AM110" s="21" t="str">
        <f>IF(AF110="Yes",(1/(AI110)^('Aquifer and SDF Parameters'!$B$2)/((1/U110^'Aquifer and SDF Parameters'!$B$2)+(1/AI110^'Aquifer and SDF Parameters'!$B$2)+(1/AA110^'Aquifer and SDF Parameters'!$B$2))),"")</f>
        <v/>
      </c>
      <c r="AO110" s="30" t="s">
        <v>12464</v>
      </c>
      <c r="AP110" s="47" t="s">
        <v>8769</v>
      </c>
      <c r="AQ110" s="30">
        <v>15933</v>
      </c>
      <c r="AR110" s="22" t="s">
        <v>6318</v>
      </c>
      <c r="AS110" s="24">
        <v>30.8233700111182</v>
      </c>
      <c r="AT110" s="30">
        <v>36311</v>
      </c>
      <c r="AU110" s="22" t="s">
        <v>498</v>
      </c>
      <c r="AV110" s="69">
        <v>1615.27197105763</v>
      </c>
      <c r="AW110" s="33">
        <v>109477</v>
      </c>
      <c r="AX110" s="22" t="s">
        <v>3344</v>
      </c>
      <c r="AY110" s="27">
        <v>1586.49733748373</v>
      </c>
    </row>
    <row r="111" spans="1:51" ht="15.6" customHeight="1" x14ac:dyDescent="0.3">
      <c r="A111" s="17">
        <v>92105</v>
      </c>
      <c r="B111" s="17" t="str">
        <f>VLOOKUP(A111,'List of Wells for HC assessment'!$A$2:$J$860,10,FALSE)</f>
        <v>Chilliwack River Valley</v>
      </c>
      <c r="C111" s="17" t="str">
        <f>IF(ISNUMBER(VLOOKUP(A111,'List of Wells for HC assessment'!$A$2:$J$860,1,FALSE)),"TRUE","FALSE")</f>
        <v>TRUE</v>
      </c>
      <c r="D111" s="17">
        <f>VLOOKUP(A111,'List of Wells for HC assessment'!$A$2:$J$860,9,FALSE)</f>
        <v>1206</v>
      </c>
      <c r="E111" s="17" t="str">
        <f t="shared" si="22"/>
        <v>Stream</v>
      </c>
      <c r="F111" s="17">
        <f t="shared" si="23"/>
        <v>1</v>
      </c>
      <c r="G111" s="87">
        <f t="shared" si="24"/>
        <v>1</v>
      </c>
      <c r="H111" s="88">
        <f t="shared" si="43"/>
        <v>3.3951854489249405</v>
      </c>
      <c r="I111" s="89" t="str">
        <f t="shared" si="26"/>
        <v>Chilliwack River</v>
      </c>
      <c r="J111" s="90" t="str">
        <f t="shared" si="27"/>
        <v>-</v>
      </c>
      <c r="K111" s="91" t="str">
        <f t="shared" si="28"/>
        <v/>
      </c>
      <c r="L111" s="95" t="str">
        <f t="shared" si="29"/>
        <v xml:space="preserve"> </v>
      </c>
      <c r="M111" s="92" t="str">
        <f t="shared" si="30"/>
        <v>-</v>
      </c>
      <c r="N111" s="93" t="str">
        <f t="shared" si="31"/>
        <v/>
      </c>
      <c r="O111" s="96" t="str">
        <f t="shared" si="32"/>
        <v xml:space="preserve"> </v>
      </c>
      <c r="P111" s="94" t="str">
        <f>IF(ISNUMBER(VLOOKUP(A111,'Wells not assessed'!$A$5:$D$37,1,FALSE)),VLOOKUP(A111,'Wells not assessed'!$A$5:$D$37,4,FALSE),"")</f>
        <v/>
      </c>
      <c r="R111" s="35" t="str">
        <f t="shared" si="33"/>
        <v>Yes</v>
      </c>
      <c r="S111" s="15" t="str">
        <f t="shared" si="34"/>
        <v>CV-1197</v>
      </c>
      <c r="T111" s="18" t="str">
        <f>VLOOKUP(S111,'PoHC and SDF summary'!$AO$4:$AP$49974,2,FALSE)</f>
        <v>Chilliwack River</v>
      </c>
      <c r="U111" s="19">
        <f t="shared" si="35"/>
        <v>1427.2740694607201</v>
      </c>
      <c r="V111" s="56">
        <f>IF(C111="TRUE",(U111^2)*(VLOOKUP(D111,'Aquifer and SDF Parameters'!$A$6:$C$100,2,FALSE)/VLOOKUP(D111,'Aquifer and SDF Parameters'!$A$6:$C$100,3,FALSE)),"")</f>
        <v>3.3951854489249405</v>
      </c>
      <c r="W111" s="4"/>
      <c r="X111" s="29" t="str">
        <f t="shared" si="36"/>
        <v>No</v>
      </c>
      <c r="Y111" s="15" t="str">
        <f t="shared" si="37"/>
        <v/>
      </c>
      <c r="Z111" s="18" t="str">
        <f>IF(X111="Yes",VLOOKUP(Y111,'PoHC and SDF summary'!$AO$4:$AP$49974,2,FALSE)," ")</f>
        <v xml:space="preserve"> </v>
      </c>
      <c r="AA111" s="19" t="str">
        <f t="shared" si="38"/>
        <v xml:space="preserve"> </v>
      </c>
      <c r="AB111" s="58" t="str">
        <f>IF(X111="Yes",(AA111^2)*(VLOOKUP(D111,'Aquifer and SDF Parameters'!$A$6:$C$100,2,FALSE)/VLOOKUP(D111,'Aquifer and SDF Parameters'!$A$6:$C$100,3,FALSE)),"")</f>
        <v/>
      </c>
      <c r="AC111" s="20" t="str">
        <f>IF(X111="Yes",(1/(U111)^('Aquifer and SDF Parameters'!$B$2)/((1/U111^'Aquifer and SDF Parameters'!$B$2)+(1/AA111^'Aquifer and SDF Parameters'!$B$2))),"")</f>
        <v/>
      </c>
      <c r="AD111" s="21" t="str">
        <f>IF(X111="Yes",(1/(AA111)^('Aquifer and SDF Parameters'!$B$2)/((1/U111^'Aquifer and SDF Parameters'!$B$2)+(1/AA111^'Aquifer and SDF Parameters'!$B$2))),"")</f>
        <v/>
      </c>
      <c r="AE111" s="14"/>
      <c r="AF111" s="32" t="str">
        <f t="shared" si="39"/>
        <v>No</v>
      </c>
      <c r="AG111" s="15" t="str">
        <f t="shared" si="40"/>
        <v/>
      </c>
      <c r="AH111" s="18" t="str">
        <f t="shared" si="41"/>
        <v xml:space="preserve"> </v>
      </c>
      <c r="AI111" s="19" t="str">
        <f t="shared" si="42"/>
        <v xml:space="preserve"> </v>
      </c>
      <c r="AJ111" s="58" t="str">
        <f>IF(AF111="Yes",(AI111^2)*(VLOOKUP(D111,'Aquifer and SDF Parameters'!$A$6:$C$100,2,FALSE)/VLOOKUP(D111,'Aquifer and SDF Parameters'!$A$6:$C$100,3,FALSE)),"")</f>
        <v/>
      </c>
      <c r="AK111" s="20" t="str">
        <f>IF(AF111="Yes",(1/(U111)^('Aquifer and SDF Parameters'!$B$2)/((1/U111^'Aquifer and SDF Parameters'!$B$2)+(1/AI111^'Aquifer and SDF Parameters'!$B$2)+(1/AA111^'Aquifer and SDF Parameters'!$B$2))),"")</f>
        <v/>
      </c>
      <c r="AL111" s="20" t="str">
        <f>IF(AF111="Yes",(1/(AA111)^('Aquifer and SDF Parameters'!$B$2)/((1/U111^'Aquifer and SDF Parameters'!$B$2)+(1/AI111^'Aquifer and SDF Parameters'!$B$2)+(1/AA111^'Aquifer and SDF Parameters'!$B$2))),"")</f>
        <v/>
      </c>
      <c r="AM111" s="21" t="str">
        <f>IF(AF111="Yes",(1/(AI111)^('Aquifer and SDF Parameters'!$B$2)/((1/U111^'Aquifer and SDF Parameters'!$B$2)+(1/AI111^'Aquifer and SDF Parameters'!$B$2)+(1/AA111^'Aquifer and SDF Parameters'!$B$2))),"")</f>
        <v/>
      </c>
      <c r="AO111" s="30" t="s">
        <v>12441</v>
      </c>
      <c r="AP111" s="47" t="s">
        <v>8769</v>
      </c>
      <c r="AQ111" s="30">
        <v>15935</v>
      </c>
      <c r="AR111" s="22" t="s">
        <v>12976</v>
      </c>
      <c r="AS111" s="24">
        <v>363.42238259635201</v>
      </c>
      <c r="AT111" s="30">
        <v>36864</v>
      </c>
      <c r="AU111" s="22" t="s">
        <v>39</v>
      </c>
      <c r="AV111" s="69">
        <v>2289.0295978137501</v>
      </c>
      <c r="AW111" s="33">
        <v>109488</v>
      </c>
      <c r="AX111" s="22" t="s">
        <v>5043</v>
      </c>
      <c r="AY111" s="27">
        <v>1235.2433458371599</v>
      </c>
    </row>
    <row r="112" spans="1:51" ht="15.6" customHeight="1" x14ac:dyDescent="0.3">
      <c r="A112" s="17">
        <v>92131</v>
      </c>
      <c r="B112" s="17" t="str">
        <f>VLOOKUP(A112,'List of Wells for HC assessment'!$A$2:$J$860,10,FALSE)</f>
        <v>Chilliwack River Valley</v>
      </c>
      <c r="C112" s="17" t="str">
        <f>IF(ISNUMBER(VLOOKUP(A112,'List of Wells for HC assessment'!$A$2:$J$860,1,FALSE)),"TRUE","FALSE")</f>
        <v>TRUE</v>
      </c>
      <c r="D112" s="17">
        <f>VLOOKUP(A112,'List of Wells for HC assessment'!$A$2:$J$860,9,FALSE)</f>
        <v>1206</v>
      </c>
      <c r="E112" s="17" t="str">
        <f t="shared" si="22"/>
        <v>Stream</v>
      </c>
      <c r="F112" s="17">
        <f t="shared" si="23"/>
        <v>1</v>
      </c>
      <c r="G112" s="87">
        <f t="shared" si="24"/>
        <v>1</v>
      </c>
      <c r="H112" s="88">
        <f t="shared" si="43"/>
        <v>0.46895638194396394</v>
      </c>
      <c r="I112" s="89" t="str">
        <f t="shared" si="26"/>
        <v>Chilliwack River</v>
      </c>
      <c r="J112" s="90" t="str">
        <f t="shared" si="27"/>
        <v>-</v>
      </c>
      <c r="K112" s="91" t="str">
        <f t="shared" si="28"/>
        <v/>
      </c>
      <c r="L112" s="95" t="str">
        <f t="shared" si="29"/>
        <v xml:space="preserve"> </v>
      </c>
      <c r="M112" s="92" t="str">
        <f t="shared" si="30"/>
        <v>-</v>
      </c>
      <c r="N112" s="93" t="str">
        <f t="shared" si="31"/>
        <v/>
      </c>
      <c r="O112" s="96" t="str">
        <f t="shared" si="32"/>
        <v xml:space="preserve"> </v>
      </c>
      <c r="P112" s="94" t="str">
        <f>IF(ISNUMBER(VLOOKUP(A112,'Wells not assessed'!$A$5:$D$37,1,FALSE)),VLOOKUP(A112,'Wells not assessed'!$A$5:$D$37,4,FALSE),"")</f>
        <v/>
      </c>
      <c r="R112" s="35" t="str">
        <f t="shared" si="33"/>
        <v>Yes</v>
      </c>
      <c r="S112" s="15" t="str">
        <f t="shared" si="34"/>
        <v>CV-1197</v>
      </c>
      <c r="T112" s="18" t="str">
        <f>VLOOKUP(S112,'PoHC and SDF summary'!$AO$4:$AP$49974,2,FALSE)</f>
        <v>Chilliwack River</v>
      </c>
      <c r="U112" s="19">
        <f t="shared" si="35"/>
        <v>530.44682029999797</v>
      </c>
      <c r="V112" s="56">
        <f>IF(C112="TRUE",(U112^2)*(VLOOKUP(D112,'Aquifer and SDF Parameters'!$A$6:$C$100,2,FALSE)/VLOOKUP(D112,'Aquifer and SDF Parameters'!$A$6:$C$100,3,FALSE)),"")</f>
        <v>0.46895638194396394</v>
      </c>
      <c r="W112" s="4"/>
      <c r="X112" s="29" t="str">
        <f t="shared" si="36"/>
        <v>No</v>
      </c>
      <c r="Y112" s="15" t="str">
        <f t="shared" si="37"/>
        <v/>
      </c>
      <c r="Z112" s="18" t="str">
        <f>IF(X112="Yes",VLOOKUP(Y112,'PoHC and SDF summary'!$AO$4:$AP$49974,2,FALSE)," ")</f>
        <v xml:space="preserve"> </v>
      </c>
      <c r="AA112" s="19" t="str">
        <f t="shared" si="38"/>
        <v xml:space="preserve"> </v>
      </c>
      <c r="AB112" s="58" t="str">
        <f>IF(X112="Yes",(AA112^2)*(VLOOKUP(D112,'Aquifer and SDF Parameters'!$A$6:$C$100,2,FALSE)/VLOOKUP(D112,'Aquifer and SDF Parameters'!$A$6:$C$100,3,FALSE)),"")</f>
        <v/>
      </c>
      <c r="AC112" s="20" t="str">
        <f>IF(X112="Yes",(1/(U112)^('Aquifer and SDF Parameters'!$B$2)/((1/U112^'Aquifer and SDF Parameters'!$B$2)+(1/AA112^'Aquifer and SDF Parameters'!$B$2))),"")</f>
        <v/>
      </c>
      <c r="AD112" s="21" t="str">
        <f>IF(X112="Yes",(1/(AA112)^('Aquifer and SDF Parameters'!$B$2)/((1/U112^'Aquifer and SDF Parameters'!$B$2)+(1/AA112^'Aquifer and SDF Parameters'!$B$2))),"")</f>
        <v/>
      </c>
      <c r="AE112" s="14"/>
      <c r="AF112" s="32" t="str">
        <f t="shared" si="39"/>
        <v>No</v>
      </c>
      <c r="AG112" s="15" t="str">
        <f t="shared" si="40"/>
        <v/>
      </c>
      <c r="AH112" s="18" t="str">
        <f t="shared" si="41"/>
        <v xml:space="preserve"> </v>
      </c>
      <c r="AI112" s="19" t="str">
        <f t="shared" si="42"/>
        <v xml:space="preserve"> </v>
      </c>
      <c r="AJ112" s="58" t="str">
        <f>IF(AF112="Yes",(AI112^2)*(VLOOKUP(D112,'Aquifer and SDF Parameters'!$A$6:$C$100,2,FALSE)/VLOOKUP(D112,'Aquifer and SDF Parameters'!$A$6:$C$100,3,FALSE)),"")</f>
        <v/>
      </c>
      <c r="AK112" s="20" t="str">
        <f>IF(AF112="Yes",(1/(U112)^('Aquifer and SDF Parameters'!$B$2)/((1/U112^'Aquifer and SDF Parameters'!$B$2)+(1/AI112^'Aquifer and SDF Parameters'!$B$2)+(1/AA112^'Aquifer and SDF Parameters'!$B$2))),"")</f>
        <v/>
      </c>
      <c r="AL112" s="20" t="str">
        <f>IF(AF112="Yes",(1/(AA112)^('Aquifer and SDF Parameters'!$B$2)/((1/U112^'Aquifer and SDF Parameters'!$B$2)+(1/AI112^'Aquifer and SDF Parameters'!$B$2)+(1/AA112^'Aquifer and SDF Parameters'!$B$2))),"")</f>
        <v/>
      </c>
      <c r="AM112" s="21" t="str">
        <f>IF(AF112="Yes",(1/(AI112)^('Aquifer and SDF Parameters'!$B$2)/((1/U112^'Aquifer and SDF Parameters'!$B$2)+(1/AI112^'Aquifer and SDF Parameters'!$B$2)+(1/AA112^'Aquifer and SDF Parameters'!$B$2))),"")</f>
        <v/>
      </c>
      <c r="AO112" s="30" t="s">
        <v>12438</v>
      </c>
      <c r="AP112" s="47" t="s">
        <v>8769</v>
      </c>
      <c r="AQ112" s="30">
        <v>16001</v>
      </c>
      <c r="AR112" s="22" t="s">
        <v>1611</v>
      </c>
      <c r="AS112" s="24">
        <v>514.63406247413798</v>
      </c>
      <c r="AT112" s="30">
        <v>37006</v>
      </c>
      <c r="AU112" s="22" t="s">
        <v>4506</v>
      </c>
      <c r="AV112" s="69">
        <v>1927.33367011166</v>
      </c>
      <c r="AW112" s="33">
        <v>109490</v>
      </c>
      <c r="AX112" s="22" t="s">
        <v>884</v>
      </c>
      <c r="AY112" s="27">
        <v>1648.1343514206601</v>
      </c>
    </row>
    <row r="113" spans="1:51" ht="15.6" customHeight="1" x14ac:dyDescent="0.3">
      <c r="A113" s="17">
        <v>92149</v>
      </c>
      <c r="B113" s="17" t="str">
        <f>VLOOKUP(A113,'List of Wells for HC assessment'!$A$2:$J$860,10,FALSE)</f>
        <v>Chilliwack River Valley</v>
      </c>
      <c r="C113" s="17" t="str">
        <f>IF(ISNUMBER(VLOOKUP(A113,'List of Wells for HC assessment'!$A$2:$J$860,1,FALSE)),"TRUE","FALSE")</f>
        <v>TRUE</v>
      </c>
      <c r="D113" s="17">
        <f>VLOOKUP(A113,'List of Wells for HC assessment'!$A$2:$J$860,9,FALSE)</f>
        <v>1206</v>
      </c>
      <c r="E113" s="17" t="str">
        <f t="shared" si="22"/>
        <v>Stream</v>
      </c>
      <c r="F113" s="17">
        <f t="shared" si="23"/>
        <v>1</v>
      </c>
      <c r="G113" s="87">
        <f t="shared" si="24"/>
        <v>1</v>
      </c>
      <c r="H113" s="88">
        <f t="shared" si="43"/>
        <v>4.8157051767532408</v>
      </c>
      <c r="I113" s="89" t="str">
        <f t="shared" si="26"/>
        <v>Unnamed</v>
      </c>
      <c r="J113" s="90" t="str">
        <f t="shared" si="27"/>
        <v>-</v>
      </c>
      <c r="K113" s="91" t="str">
        <f t="shared" si="28"/>
        <v/>
      </c>
      <c r="L113" s="95" t="str">
        <f t="shared" si="29"/>
        <v xml:space="preserve"> </v>
      </c>
      <c r="M113" s="92" t="str">
        <f t="shared" si="30"/>
        <v>-</v>
      </c>
      <c r="N113" s="93" t="str">
        <f t="shared" si="31"/>
        <v/>
      </c>
      <c r="O113" s="96" t="str">
        <f t="shared" si="32"/>
        <v xml:space="preserve"> </v>
      </c>
      <c r="P113" s="94" t="str">
        <f>IF(ISNUMBER(VLOOKUP(A113,'Wells not assessed'!$A$5:$D$37,1,FALSE)),VLOOKUP(A113,'Wells not assessed'!$A$5:$D$37,4,FALSE),"")</f>
        <v/>
      </c>
      <c r="R113" s="35" t="str">
        <f t="shared" si="33"/>
        <v>Yes</v>
      </c>
      <c r="S113" s="15" t="str">
        <f t="shared" si="34"/>
        <v>CV-929</v>
      </c>
      <c r="T113" s="18" t="str">
        <f>VLOOKUP(S113,'PoHC and SDF summary'!$AO$4:$AP$49974,2,FALSE)</f>
        <v>Unnamed</v>
      </c>
      <c r="U113" s="19">
        <f t="shared" si="35"/>
        <v>1699.83031684105</v>
      </c>
      <c r="V113" s="56">
        <f>IF(C113="TRUE",(U113^2)*(VLOOKUP(D113,'Aquifer and SDF Parameters'!$A$6:$C$100,2,FALSE)/VLOOKUP(D113,'Aquifer and SDF Parameters'!$A$6:$C$100,3,FALSE)),"")</f>
        <v>4.8157051767532408</v>
      </c>
      <c r="W113" s="4"/>
      <c r="X113" s="29" t="str">
        <f t="shared" si="36"/>
        <v>No</v>
      </c>
      <c r="Y113" s="15" t="str">
        <f t="shared" si="37"/>
        <v/>
      </c>
      <c r="Z113" s="18" t="str">
        <f>IF(X113="Yes",VLOOKUP(Y113,'PoHC and SDF summary'!$AO$4:$AP$49974,2,FALSE)," ")</f>
        <v xml:space="preserve"> </v>
      </c>
      <c r="AA113" s="19" t="str">
        <f t="shared" si="38"/>
        <v xml:space="preserve"> </v>
      </c>
      <c r="AB113" s="58" t="str">
        <f>IF(X113="Yes",(AA113^2)*(VLOOKUP(D113,'Aquifer and SDF Parameters'!$A$6:$C$100,2,FALSE)/VLOOKUP(D113,'Aquifer and SDF Parameters'!$A$6:$C$100,3,FALSE)),"")</f>
        <v/>
      </c>
      <c r="AC113" s="20" t="str">
        <f>IF(X113="Yes",(1/(U113)^('Aquifer and SDF Parameters'!$B$2)/((1/U113^'Aquifer and SDF Parameters'!$B$2)+(1/AA113^'Aquifer and SDF Parameters'!$B$2))),"")</f>
        <v/>
      </c>
      <c r="AD113" s="21" t="str">
        <f>IF(X113="Yes",(1/(AA113)^('Aquifer and SDF Parameters'!$B$2)/((1/U113^'Aquifer and SDF Parameters'!$B$2)+(1/AA113^'Aquifer and SDF Parameters'!$B$2))),"")</f>
        <v/>
      </c>
      <c r="AE113" s="14"/>
      <c r="AF113" s="32" t="str">
        <f t="shared" si="39"/>
        <v>No</v>
      </c>
      <c r="AG113" s="15" t="str">
        <f t="shared" si="40"/>
        <v/>
      </c>
      <c r="AH113" s="18" t="str">
        <f t="shared" si="41"/>
        <v xml:space="preserve"> </v>
      </c>
      <c r="AI113" s="19" t="str">
        <f t="shared" si="42"/>
        <v xml:space="preserve"> </v>
      </c>
      <c r="AJ113" s="58" t="str">
        <f>IF(AF113="Yes",(AI113^2)*(VLOOKUP(D113,'Aquifer and SDF Parameters'!$A$6:$C$100,2,FALSE)/VLOOKUP(D113,'Aquifer and SDF Parameters'!$A$6:$C$100,3,FALSE)),"")</f>
        <v/>
      </c>
      <c r="AK113" s="20" t="str">
        <f>IF(AF113="Yes",(1/(U113)^('Aquifer and SDF Parameters'!$B$2)/((1/U113^'Aquifer and SDF Parameters'!$B$2)+(1/AI113^'Aquifer and SDF Parameters'!$B$2)+(1/AA113^'Aquifer and SDF Parameters'!$B$2))),"")</f>
        <v/>
      </c>
      <c r="AL113" s="20" t="str">
        <f>IF(AF113="Yes",(1/(AA113)^('Aquifer and SDF Parameters'!$B$2)/((1/U113^'Aquifer and SDF Parameters'!$B$2)+(1/AI113^'Aquifer and SDF Parameters'!$B$2)+(1/AA113^'Aquifer and SDF Parameters'!$B$2))),"")</f>
        <v/>
      </c>
      <c r="AM113" s="21" t="str">
        <f>IF(AF113="Yes",(1/(AI113)^('Aquifer and SDF Parameters'!$B$2)/((1/U113^'Aquifer and SDF Parameters'!$B$2)+(1/AI113^'Aquifer and SDF Parameters'!$B$2)+(1/AA113^'Aquifer and SDF Parameters'!$B$2))),"")</f>
        <v/>
      </c>
      <c r="AO113" s="30" t="s">
        <v>12437</v>
      </c>
      <c r="AP113" s="47" t="s">
        <v>8769</v>
      </c>
      <c r="AQ113" s="30">
        <v>16034</v>
      </c>
      <c r="AR113" s="22" t="s">
        <v>5268</v>
      </c>
      <c r="AS113" s="24">
        <v>1011.13750860954</v>
      </c>
      <c r="AT113" s="30">
        <v>37138</v>
      </c>
      <c r="AU113" s="22" t="s">
        <v>3036</v>
      </c>
      <c r="AV113" s="69">
        <v>1991.67762151135</v>
      </c>
      <c r="AW113" s="33">
        <v>109670</v>
      </c>
      <c r="AX113" s="22" t="s">
        <v>888</v>
      </c>
      <c r="AY113" s="27">
        <v>2006.7391242358899</v>
      </c>
    </row>
    <row r="114" spans="1:51" ht="15.6" customHeight="1" x14ac:dyDescent="0.3">
      <c r="A114" s="17">
        <v>92174</v>
      </c>
      <c r="B114" s="17" t="str">
        <f>VLOOKUP(A114,'List of Wells for HC assessment'!$A$2:$J$860,10,FALSE)</f>
        <v>Chilliwack River Valley</v>
      </c>
      <c r="C114" s="17" t="str">
        <f>IF(ISNUMBER(VLOOKUP(A114,'List of Wells for HC assessment'!$A$2:$J$860,1,FALSE)),"TRUE","FALSE")</f>
        <v>TRUE</v>
      </c>
      <c r="D114" s="17">
        <f>VLOOKUP(A114,'List of Wells for HC assessment'!$A$2:$J$860,9,FALSE)</f>
        <v>1206</v>
      </c>
      <c r="E114" s="17" t="str">
        <f t="shared" si="22"/>
        <v>Stream</v>
      </c>
      <c r="F114" s="17">
        <f t="shared" si="23"/>
        <v>1</v>
      </c>
      <c r="G114" s="87">
        <f t="shared" si="24"/>
        <v>1</v>
      </c>
      <c r="H114" s="88">
        <f t="shared" si="43"/>
        <v>4.2897547542280492</v>
      </c>
      <c r="I114" s="89" t="str">
        <f t="shared" si="26"/>
        <v>Unnamed</v>
      </c>
      <c r="J114" s="90" t="str">
        <f t="shared" si="27"/>
        <v>-</v>
      </c>
      <c r="K114" s="91" t="str">
        <f t="shared" si="28"/>
        <v/>
      </c>
      <c r="L114" s="95" t="str">
        <f t="shared" si="29"/>
        <v xml:space="preserve"> </v>
      </c>
      <c r="M114" s="92" t="str">
        <f t="shared" si="30"/>
        <v>-</v>
      </c>
      <c r="N114" s="93" t="str">
        <f t="shared" si="31"/>
        <v/>
      </c>
      <c r="O114" s="96" t="str">
        <f t="shared" si="32"/>
        <v xml:space="preserve"> </v>
      </c>
      <c r="P114" s="94" t="str">
        <f>IF(ISNUMBER(VLOOKUP(A114,'Wells not assessed'!$A$5:$D$37,1,FALSE)),VLOOKUP(A114,'Wells not assessed'!$A$5:$D$37,4,FALSE),"")</f>
        <v/>
      </c>
      <c r="R114" s="35" t="str">
        <f t="shared" si="33"/>
        <v>Yes</v>
      </c>
      <c r="S114" s="15" t="str">
        <f t="shared" si="34"/>
        <v>CV-929</v>
      </c>
      <c r="T114" s="18" t="str">
        <f>VLOOKUP(S114,'PoHC and SDF summary'!$AO$4:$AP$49974,2,FALSE)</f>
        <v>Unnamed</v>
      </c>
      <c r="U114" s="19">
        <f t="shared" si="35"/>
        <v>1604.3231758398399</v>
      </c>
      <c r="V114" s="56">
        <f>IF(C114="TRUE",(U114^2)*(VLOOKUP(D114,'Aquifer and SDF Parameters'!$A$6:$C$100,2,FALSE)/VLOOKUP(D114,'Aquifer and SDF Parameters'!$A$6:$C$100,3,FALSE)),"")</f>
        <v>4.2897547542280492</v>
      </c>
      <c r="W114" s="4"/>
      <c r="X114" s="29" t="str">
        <f t="shared" si="36"/>
        <v>No</v>
      </c>
      <c r="Y114" s="15" t="str">
        <f t="shared" si="37"/>
        <v/>
      </c>
      <c r="Z114" s="18" t="str">
        <f>IF(X114="Yes",VLOOKUP(Y114,'PoHC and SDF summary'!$AO$4:$AP$49974,2,FALSE)," ")</f>
        <v xml:space="preserve"> </v>
      </c>
      <c r="AA114" s="19" t="str">
        <f t="shared" si="38"/>
        <v xml:space="preserve"> </v>
      </c>
      <c r="AB114" s="58" t="str">
        <f>IF(X114="Yes",(AA114^2)*(VLOOKUP(D114,'Aquifer and SDF Parameters'!$A$6:$C$100,2,FALSE)/VLOOKUP(D114,'Aquifer and SDF Parameters'!$A$6:$C$100,3,FALSE)),"")</f>
        <v/>
      </c>
      <c r="AC114" s="20" t="str">
        <f>IF(X114="Yes",(1/(U114)^('Aquifer and SDF Parameters'!$B$2)/((1/U114^'Aquifer and SDF Parameters'!$B$2)+(1/AA114^'Aquifer and SDF Parameters'!$B$2))),"")</f>
        <v/>
      </c>
      <c r="AD114" s="21" t="str">
        <f>IF(X114="Yes",(1/(AA114)^('Aquifer and SDF Parameters'!$B$2)/((1/U114^'Aquifer and SDF Parameters'!$B$2)+(1/AA114^'Aquifer and SDF Parameters'!$B$2))),"")</f>
        <v/>
      </c>
      <c r="AE114" s="14"/>
      <c r="AF114" s="32" t="str">
        <f t="shared" si="39"/>
        <v>No</v>
      </c>
      <c r="AG114" s="15" t="str">
        <f t="shared" si="40"/>
        <v/>
      </c>
      <c r="AH114" s="18" t="str">
        <f t="shared" si="41"/>
        <v xml:space="preserve"> </v>
      </c>
      <c r="AI114" s="19" t="str">
        <f t="shared" si="42"/>
        <v xml:space="preserve"> </v>
      </c>
      <c r="AJ114" s="58" t="str">
        <f>IF(AF114="Yes",(AI114^2)*(VLOOKUP(D114,'Aquifer and SDF Parameters'!$A$6:$C$100,2,FALSE)/VLOOKUP(D114,'Aquifer and SDF Parameters'!$A$6:$C$100,3,FALSE)),"")</f>
        <v/>
      </c>
      <c r="AK114" s="20" t="str">
        <f>IF(AF114="Yes",(1/(U114)^('Aquifer and SDF Parameters'!$B$2)/((1/U114^'Aquifer and SDF Parameters'!$B$2)+(1/AI114^'Aquifer and SDF Parameters'!$B$2)+(1/AA114^'Aquifer and SDF Parameters'!$B$2))),"")</f>
        <v/>
      </c>
      <c r="AL114" s="20" t="str">
        <f>IF(AF114="Yes",(1/(AA114)^('Aquifer and SDF Parameters'!$B$2)/((1/U114^'Aquifer and SDF Parameters'!$B$2)+(1/AI114^'Aquifer and SDF Parameters'!$B$2)+(1/AA114^'Aquifer and SDF Parameters'!$B$2))),"")</f>
        <v/>
      </c>
      <c r="AM114" s="21" t="str">
        <f>IF(AF114="Yes",(1/(AI114)^('Aquifer and SDF Parameters'!$B$2)/((1/U114^'Aquifer and SDF Parameters'!$B$2)+(1/AI114^'Aquifer and SDF Parameters'!$B$2)+(1/AA114^'Aquifer and SDF Parameters'!$B$2))),"")</f>
        <v/>
      </c>
      <c r="AO114" s="30" t="s">
        <v>12431</v>
      </c>
      <c r="AP114" s="47" t="s">
        <v>8769</v>
      </c>
      <c r="AQ114" s="30">
        <v>16251</v>
      </c>
      <c r="AR114" s="22" t="s">
        <v>8198</v>
      </c>
      <c r="AS114" s="24">
        <v>996.07914673284097</v>
      </c>
      <c r="AT114" s="30">
        <v>37153</v>
      </c>
      <c r="AU114" s="22" t="s">
        <v>7580</v>
      </c>
      <c r="AV114" s="69">
        <v>835.54294352488796</v>
      </c>
      <c r="AW114" s="33">
        <v>109797</v>
      </c>
      <c r="AX114" s="22" t="s">
        <v>6173</v>
      </c>
      <c r="AY114" s="27">
        <v>535.04794033471705</v>
      </c>
    </row>
    <row r="115" spans="1:51" ht="15.6" customHeight="1" x14ac:dyDescent="0.3">
      <c r="A115" s="17">
        <v>92235</v>
      </c>
      <c r="B115" s="17" t="str">
        <f>VLOOKUP(A115,'List of Wells for HC assessment'!$A$2:$J$860,10,FALSE)</f>
        <v>Chilliwack River Valley</v>
      </c>
      <c r="C115" s="17" t="str">
        <f>IF(ISNUMBER(VLOOKUP(A115,'List of Wells for HC assessment'!$A$2:$J$860,1,FALSE)),"TRUE","FALSE")</f>
        <v>TRUE</v>
      </c>
      <c r="D115" s="17">
        <f>VLOOKUP(A115,'List of Wells for HC assessment'!$A$2:$J$860,9,FALSE)</f>
        <v>1206</v>
      </c>
      <c r="E115" s="17" t="str">
        <f t="shared" si="22"/>
        <v>Stream</v>
      </c>
      <c r="F115" s="17">
        <f t="shared" si="23"/>
        <v>1</v>
      </c>
      <c r="G115" s="87">
        <f t="shared" si="24"/>
        <v>1</v>
      </c>
      <c r="H115" s="88">
        <f t="shared" si="43"/>
        <v>7.7176930198689506</v>
      </c>
      <c r="I115" s="89" t="str">
        <f t="shared" si="26"/>
        <v>Unnamed</v>
      </c>
      <c r="J115" s="90" t="str">
        <f t="shared" si="27"/>
        <v>-</v>
      </c>
      <c r="K115" s="91" t="str">
        <f t="shared" si="28"/>
        <v/>
      </c>
      <c r="L115" s="95" t="str">
        <f t="shared" si="29"/>
        <v xml:space="preserve"> </v>
      </c>
      <c r="M115" s="92" t="str">
        <f t="shared" si="30"/>
        <v>-</v>
      </c>
      <c r="N115" s="93" t="str">
        <f t="shared" si="31"/>
        <v/>
      </c>
      <c r="O115" s="96" t="str">
        <f t="shared" si="32"/>
        <v xml:space="preserve"> </v>
      </c>
      <c r="P115" s="94" t="str">
        <f>IF(ISNUMBER(VLOOKUP(A115,'Wells not assessed'!$A$5:$D$37,1,FALSE)),VLOOKUP(A115,'Wells not assessed'!$A$5:$D$37,4,FALSE),"")</f>
        <v/>
      </c>
      <c r="R115" s="35" t="str">
        <f t="shared" si="33"/>
        <v>Yes</v>
      </c>
      <c r="S115" s="15" t="str">
        <f t="shared" si="34"/>
        <v>CV-727</v>
      </c>
      <c r="T115" s="18" t="str">
        <f>VLOOKUP(S115,'PoHC and SDF summary'!$AO$4:$AP$49974,2,FALSE)</f>
        <v>Unnamed</v>
      </c>
      <c r="U115" s="19">
        <f t="shared" si="35"/>
        <v>2151.88657041243</v>
      </c>
      <c r="V115" s="56">
        <f>IF(C115="TRUE",(U115^2)*(VLOOKUP(D115,'Aquifer and SDF Parameters'!$A$6:$C$100,2,FALSE)/VLOOKUP(D115,'Aquifer and SDF Parameters'!$A$6:$C$100,3,FALSE)),"")</f>
        <v>7.7176930198689506</v>
      </c>
      <c r="W115" s="4"/>
      <c r="X115" s="29" t="str">
        <f t="shared" si="36"/>
        <v>No</v>
      </c>
      <c r="Y115" s="15" t="str">
        <f t="shared" si="37"/>
        <v/>
      </c>
      <c r="Z115" s="18" t="str">
        <f>IF(X115="Yes",VLOOKUP(Y115,'PoHC and SDF summary'!$AO$4:$AP$49974,2,FALSE)," ")</f>
        <v xml:space="preserve"> </v>
      </c>
      <c r="AA115" s="19" t="str">
        <f t="shared" si="38"/>
        <v xml:space="preserve"> </v>
      </c>
      <c r="AB115" s="58" t="str">
        <f>IF(X115="Yes",(AA115^2)*(VLOOKUP(D115,'Aquifer and SDF Parameters'!$A$6:$C$100,2,FALSE)/VLOOKUP(D115,'Aquifer and SDF Parameters'!$A$6:$C$100,3,FALSE)),"")</f>
        <v/>
      </c>
      <c r="AC115" s="20" t="str">
        <f>IF(X115="Yes",(1/(U115)^('Aquifer and SDF Parameters'!$B$2)/((1/U115^'Aquifer and SDF Parameters'!$B$2)+(1/AA115^'Aquifer and SDF Parameters'!$B$2))),"")</f>
        <v/>
      </c>
      <c r="AD115" s="21" t="str">
        <f>IF(X115="Yes",(1/(AA115)^('Aquifer and SDF Parameters'!$B$2)/((1/U115^'Aquifer and SDF Parameters'!$B$2)+(1/AA115^'Aquifer and SDF Parameters'!$B$2))),"")</f>
        <v/>
      </c>
      <c r="AE115" s="14"/>
      <c r="AF115" s="32" t="str">
        <f t="shared" si="39"/>
        <v>No</v>
      </c>
      <c r="AG115" s="15" t="str">
        <f t="shared" si="40"/>
        <v/>
      </c>
      <c r="AH115" s="18" t="str">
        <f t="shared" si="41"/>
        <v xml:space="preserve"> </v>
      </c>
      <c r="AI115" s="19" t="str">
        <f t="shared" si="42"/>
        <v xml:space="preserve"> </v>
      </c>
      <c r="AJ115" s="58" t="str">
        <f>IF(AF115="Yes",(AI115^2)*(VLOOKUP(D115,'Aquifer and SDF Parameters'!$A$6:$C$100,2,FALSE)/VLOOKUP(D115,'Aquifer and SDF Parameters'!$A$6:$C$100,3,FALSE)),"")</f>
        <v/>
      </c>
      <c r="AK115" s="20" t="str">
        <f>IF(AF115="Yes",(1/(U115)^('Aquifer and SDF Parameters'!$B$2)/((1/U115^'Aquifer and SDF Parameters'!$B$2)+(1/AI115^'Aquifer and SDF Parameters'!$B$2)+(1/AA115^'Aquifer and SDF Parameters'!$B$2))),"")</f>
        <v/>
      </c>
      <c r="AL115" s="20" t="str">
        <f>IF(AF115="Yes",(1/(AA115)^('Aquifer and SDF Parameters'!$B$2)/((1/U115^'Aquifer and SDF Parameters'!$B$2)+(1/AI115^'Aquifer and SDF Parameters'!$B$2)+(1/AA115^'Aquifer and SDF Parameters'!$B$2))),"")</f>
        <v/>
      </c>
      <c r="AM115" s="21" t="str">
        <f>IF(AF115="Yes",(1/(AI115)^('Aquifer and SDF Parameters'!$B$2)/((1/U115^'Aquifer and SDF Parameters'!$B$2)+(1/AI115^'Aquifer and SDF Parameters'!$B$2)+(1/AA115^'Aquifer and SDF Parameters'!$B$2))),"")</f>
        <v/>
      </c>
      <c r="AO115" s="30" t="s">
        <v>12422</v>
      </c>
      <c r="AP115" s="47" t="s">
        <v>8769</v>
      </c>
      <c r="AQ115" s="30">
        <v>16253</v>
      </c>
      <c r="AR115" s="22" t="s">
        <v>8149</v>
      </c>
      <c r="AS115" s="24">
        <v>679.56240898965098</v>
      </c>
      <c r="AT115" s="30">
        <v>37189</v>
      </c>
      <c r="AU115" s="22" t="s">
        <v>5117</v>
      </c>
      <c r="AV115" s="69">
        <v>423.77439038444197</v>
      </c>
      <c r="AW115" s="33">
        <v>110953</v>
      </c>
      <c r="AX115" s="22" t="s">
        <v>7806</v>
      </c>
      <c r="AY115" s="27">
        <v>1383.8101548325201</v>
      </c>
    </row>
    <row r="116" spans="1:51" ht="15.6" customHeight="1" x14ac:dyDescent="0.3">
      <c r="A116" s="17">
        <v>92253</v>
      </c>
      <c r="B116" s="17" t="str">
        <f>VLOOKUP(A116,'List of Wells for HC assessment'!$A$2:$J$860,10,FALSE)</f>
        <v>Chilliwack River Valley</v>
      </c>
      <c r="C116" s="17" t="str">
        <f>IF(ISNUMBER(VLOOKUP(A116,'List of Wells for HC assessment'!$A$2:$J$860,1,FALSE)),"TRUE","FALSE")</f>
        <v>TRUE</v>
      </c>
      <c r="D116" s="17">
        <f>VLOOKUP(A116,'List of Wells for HC assessment'!$A$2:$J$860,9,FALSE)</f>
        <v>1206</v>
      </c>
      <c r="E116" s="17" t="str">
        <f t="shared" si="22"/>
        <v>Stream</v>
      </c>
      <c r="F116" s="17">
        <f t="shared" si="23"/>
        <v>1</v>
      </c>
      <c r="G116" s="87">
        <f t="shared" si="24"/>
        <v>1</v>
      </c>
      <c r="H116" s="88">
        <f t="shared" si="43"/>
        <v>0.49899407530021522</v>
      </c>
      <c r="I116" s="89" t="str">
        <f t="shared" si="26"/>
        <v>Cultus Lake</v>
      </c>
      <c r="J116" s="90" t="str">
        <f t="shared" si="27"/>
        <v>-</v>
      </c>
      <c r="K116" s="91" t="str">
        <f t="shared" si="28"/>
        <v/>
      </c>
      <c r="L116" s="95" t="str">
        <f t="shared" si="29"/>
        <v xml:space="preserve"> </v>
      </c>
      <c r="M116" s="92" t="str">
        <f t="shared" si="30"/>
        <v>-</v>
      </c>
      <c r="N116" s="93" t="str">
        <f t="shared" si="31"/>
        <v/>
      </c>
      <c r="O116" s="96" t="str">
        <f t="shared" si="32"/>
        <v xml:space="preserve"> </v>
      </c>
      <c r="P116" s="94" t="str">
        <f>IF(ISNUMBER(VLOOKUP(A116,'Wells not assessed'!$A$5:$D$37,1,FALSE)),VLOOKUP(A116,'Wells not assessed'!$A$5:$D$37,4,FALSE),"")</f>
        <v/>
      </c>
      <c r="R116" s="35" t="str">
        <f t="shared" si="33"/>
        <v>Yes</v>
      </c>
      <c r="S116" s="15" t="str">
        <f t="shared" si="34"/>
        <v>CV-46</v>
      </c>
      <c r="T116" s="18" t="str">
        <f>VLOOKUP(S116,'PoHC and SDF summary'!$AO$4:$AP$49974,2,FALSE)</f>
        <v>Cultus Lake</v>
      </c>
      <c r="U116" s="19">
        <f t="shared" si="35"/>
        <v>547.17131246085</v>
      </c>
      <c r="V116" s="56">
        <f>IF(C116="TRUE",(U116^2)*(VLOOKUP(D116,'Aquifer and SDF Parameters'!$A$6:$C$100,2,FALSE)/VLOOKUP(D116,'Aquifer and SDF Parameters'!$A$6:$C$100,3,FALSE)),"")</f>
        <v>0.49899407530021522</v>
      </c>
      <c r="W116" s="4"/>
      <c r="X116" s="29" t="str">
        <f t="shared" si="36"/>
        <v>No</v>
      </c>
      <c r="Y116" s="15" t="str">
        <f t="shared" si="37"/>
        <v/>
      </c>
      <c r="Z116" s="18" t="str">
        <f>IF(X116="Yes",VLOOKUP(Y116,'PoHC and SDF summary'!$AO$4:$AP$49974,2,FALSE)," ")</f>
        <v xml:space="preserve"> </v>
      </c>
      <c r="AA116" s="19" t="str">
        <f t="shared" si="38"/>
        <v xml:space="preserve"> </v>
      </c>
      <c r="AB116" s="58" t="str">
        <f>IF(X116="Yes",(AA116^2)*(VLOOKUP(D116,'Aquifer and SDF Parameters'!$A$6:$C$100,2,FALSE)/VLOOKUP(D116,'Aquifer and SDF Parameters'!$A$6:$C$100,3,FALSE)),"")</f>
        <v/>
      </c>
      <c r="AC116" s="20" t="str">
        <f>IF(X116="Yes",(1/(U116)^('Aquifer and SDF Parameters'!$B$2)/((1/U116^'Aquifer and SDF Parameters'!$B$2)+(1/AA116^'Aquifer and SDF Parameters'!$B$2))),"")</f>
        <v/>
      </c>
      <c r="AD116" s="21" t="str">
        <f>IF(X116="Yes",(1/(AA116)^('Aquifer and SDF Parameters'!$B$2)/((1/U116^'Aquifer and SDF Parameters'!$B$2)+(1/AA116^'Aquifer and SDF Parameters'!$B$2))),"")</f>
        <v/>
      </c>
      <c r="AE116" s="14"/>
      <c r="AF116" s="32" t="str">
        <f t="shared" si="39"/>
        <v>No</v>
      </c>
      <c r="AG116" s="15" t="str">
        <f t="shared" si="40"/>
        <v/>
      </c>
      <c r="AH116" s="18" t="str">
        <f t="shared" si="41"/>
        <v xml:space="preserve"> </v>
      </c>
      <c r="AI116" s="19" t="str">
        <f t="shared" si="42"/>
        <v xml:space="preserve"> </v>
      </c>
      <c r="AJ116" s="58" t="str">
        <f>IF(AF116="Yes",(AI116^2)*(VLOOKUP(D116,'Aquifer and SDF Parameters'!$A$6:$C$100,2,FALSE)/VLOOKUP(D116,'Aquifer and SDF Parameters'!$A$6:$C$100,3,FALSE)),"")</f>
        <v/>
      </c>
      <c r="AK116" s="20" t="str">
        <f>IF(AF116="Yes",(1/(U116)^('Aquifer and SDF Parameters'!$B$2)/((1/U116^'Aquifer and SDF Parameters'!$B$2)+(1/AI116^'Aquifer and SDF Parameters'!$B$2)+(1/AA116^'Aquifer and SDF Parameters'!$B$2))),"")</f>
        <v/>
      </c>
      <c r="AL116" s="20" t="str">
        <f>IF(AF116="Yes",(1/(AA116)^('Aquifer and SDF Parameters'!$B$2)/((1/U116^'Aquifer and SDF Parameters'!$B$2)+(1/AI116^'Aquifer and SDF Parameters'!$B$2)+(1/AA116^'Aquifer and SDF Parameters'!$B$2))),"")</f>
        <v/>
      </c>
      <c r="AM116" s="21" t="str">
        <f>IF(AF116="Yes",(1/(AI116)^('Aquifer and SDF Parameters'!$B$2)/((1/U116^'Aquifer and SDF Parameters'!$B$2)+(1/AI116^'Aquifer and SDF Parameters'!$B$2)+(1/AA116^'Aquifer and SDF Parameters'!$B$2))),"")</f>
        <v/>
      </c>
      <c r="AO116" s="30" t="s">
        <v>12420</v>
      </c>
      <c r="AP116" s="47" t="s">
        <v>8769</v>
      </c>
      <c r="AQ116" s="30">
        <v>16360</v>
      </c>
      <c r="AR116" s="22" t="s">
        <v>4167</v>
      </c>
      <c r="AS116" s="24">
        <v>1347.3954751989399</v>
      </c>
      <c r="AT116" s="30">
        <v>37208</v>
      </c>
      <c r="AU116" s="22" t="s">
        <v>26</v>
      </c>
      <c r="AV116" s="69">
        <v>187.933062663258</v>
      </c>
      <c r="AW116" s="33">
        <v>110959</v>
      </c>
      <c r="AX116" s="22" t="s">
        <v>3617</v>
      </c>
      <c r="AY116" s="27">
        <v>825.34627185921602</v>
      </c>
    </row>
    <row r="117" spans="1:51" ht="15.6" customHeight="1" x14ac:dyDescent="0.3">
      <c r="A117" s="17">
        <v>92255</v>
      </c>
      <c r="B117" s="17" t="str">
        <f>VLOOKUP(A117,'List of Wells for HC assessment'!$A$2:$J$860,10,FALSE)</f>
        <v>Chilliwack River Valley</v>
      </c>
      <c r="C117" s="17" t="str">
        <f>IF(ISNUMBER(VLOOKUP(A117,'List of Wells for HC assessment'!$A$2:$J$860,1,FALSE)),"TRUE","FALSE")</f>
        <v>TRUE</v>
      </c>
      <c r="D117" s="17">
        <f>VLOOKUP(A117,'List of Wells for HC assessment'!$A$2:$J$860,9,FALSE)</f>
        <v>1206</v>
      </c>
      <c r="E117" s="17" t="str">
        <f t="shared" si="22"/>
        <v>Stream</v>
      </c>
      <c r="F117" s="17">
        <f t="shared" si="23"/>
        <v>1</v>
      </c>
      <c r="G117" s="87">
        <f t="shared" si="24"/>
        <v>1</v>
      </c>
      <c r="H117" s="88">
        <f t="shared" si="43"/>
        <v>7.3737565507263145</v>
      </c>
      <c r="I117" s="89" t="str">
        <f t="shared" si="26"/>
        <v>Unnamed</v>
      </c>
      <c r="J117" s="90" t="str">
        <f t="shared" si="27"/>
        <v>-</v>
      </c>
      <c r="K117" s="91" t="str">
        <f t="shared" si="28"/>
        <v/>
      </c>
      <c r="L117" s="95" t="str">
        <f t="shared" si="29"/>
        <v xml:space="preserve"> </v>
      </c>
      <c r="M117" s="92" t="str">
        <f t="shared" si="30"/>
        <v>-</v>
      </c>
      <c r="N117" s="93" t="str">
        <f t="shared" si="31"/>
        <v/>
      </c>
      <c r="O117" s="96" t="str">
        <f t="shared" si="32"/>
        <v xml:space="preserve"> </v>
      </c>
      <c r="P117" s="94" t="str">
        <f>IF(ISNUMBER(VLOOKUP(A117,'Wells not assessed'!$A$5:$D$37,1,FALSE)),VLOOKUP(A117,'Wells not assessed'!$A$5:$D$37,4,FALSE),"")</f>
        <v/>
      </c>
      <c r="R117" s="35" t="str">
        <f t="shared" si="33"/>
        <v>Yes</v>
      </c>
      <c r="S117" s="15" t="str">
        <f t="shared" si="34"/>
        <v>CV-727</v>
      </c>
      <c r="T117" s="18" t="str">
        <f>VLOOKUP(S117,'PoHC and SDF summary'!$AO$4:$AP$49974,2,FALSE)</f>
        <v>Unnamed</v>
      </c>
      <c r="U117" s="19">
        <f t="shared" si="35"/>
        <v>2103.3910550432101</v>
      </c>
      <c r="V117" s="56">
        <f>IF(C117="TRUE",(U117^2)*(VLOOKUP(D117,'Aquifer and SDF Parameters'!$A$6:$C$100,2,FALSE)/VLOOKUP(D117,'Aquifer and SDF Parameters'!$A$6:$C$100,3,FALSE)),"")</f>
        <v>7.3737565507263145</v>
      </c>
      <c r="W117" s="4"/>
      <c r="X117" s="29" t="str">
        <f t="shared" si="36"/>
        <v>No</v>
      </c>
      <c r="Y117" s="15" t="str">
        <f t="shared" si="37"/>
        <v/>
      </c>
      <c r="Z117" s="18" t="str">
        <f>IF(X117="Yes",VLOOKUP(Y117,'PoHC and SDF summary'!$AO$4:$AP$49974,2,FALSE)," ")</f>
        <v xml:space="preserve"> </v>
      </c>
      <c r="AA117" s="19" t="str">
        <f t="shared" si="38"/>
        <v xml:space="preserve"> </v>
      </c>
      <c r="AB117" s="58" t="str">
        <f>IF(X117="Yes",(AA117^2)*(VLOOKUP(D117,'Aquifer and SDF Parameters'!$A$6:$C$100,2,FALSE)/VLOOKUP(D117,'Aquifer and SDF Parameters'!$A$6:$C$100,3,FALSE)),"")</f>
        <v/>
      </c>
      <c r="AC117" s="20" t="str">
        <f>IF(X117="Yes",(1/(U117)^('Aquifer and SDF Parameters'!$B$2)/((1/U117^'Aquifer and SDF Parameters'!$B$2)+(1/AA117^'Aquifer and SDF Parameters'!$B$2))),"")</f>
        <v/>
      </c>
      <c r="AD117" s="21" t="str">
        <f>IF(X117="Yes",(1/(AA117)^('Aquifer and SDF Parameters'!$B$2)/((1/U117^'Aquifer and SDF Parameters'!$B$2)+(1/AA117^'Aquifer and SDF Parameters'!$B$2))),"")</f>
        <v/>
      </c>
      <c r="AE117" s="14"/>
      <c r="AF117" s="32" t="str">
        <f t="shared" si="39"/>
        <v>No</v>
      </c>
      <c r="AG117" s="15" t="str">
        <f t="shared" si="40"/>
        <v/>
      </c>
      <c r="AH117" s="18" t="str">
        <f t="shared" si="41"/>
        <v xml:space="preserve"> </v>
      </c>
      <c r="AI117" s="19" t="str">
        <f t="shared" si="42"/>
        <v xml:space="preserve"> </v>
      </c>
      <c r="AJ117" s="58" t="str">
        <f>IF(AF117="Yes",(AI117^2)*(VLOOKUP(D117,'Aquifer and SDF Parameters'!$A$6:$C$100,2,FALSE)/VLOOKUP(D117,'Aquifer and SDF Parameters'!$A$6:$C$100,3,FALSE)),"")</f>
        <v/>
      </c>
      <c r="AK117" s="20" t="str">
        <f>IF(AF117="Yes",(1/(U117)^('Aquifer and SDF Parameters'!$B$2)/((1/U117^'Aquifer and SDF Parameters'!$B$2)+(1/AI117^'Aquifer and SDF Parameters'!$B$2)+(1/AA117^'Aquifer and SDF Parameters'!$B$2))),"")</f>
        <v/>
      </c>
      <c r="AL117" s="20" t="str">
        <f>IF(AF117="Yes",(1/(AA117)^('Aquifer and SDF Parameters'!$B$2)/((1/U117^'Aquifer and SDF Parameters'!$B$2)+(1/AI117^'Aquifer and SDF Parameters'!$B$2)+(1/AA117^'Aquifer and SDF Parameters'!$B$2))),"")</f>
        <v/>
      </c>
      <c r="AM117" s="21" t="str">
        <f>IF(AF117="Yes",(1/(AI117)^('Aquifer and SDF Parameters'!$B$2)/((1/U117^'Aquifer and SDF Parameters'!$B$2)+(1/AI117^'Aquifer and SDF Parameters'!$B$2)+(1/AA117^'Aquifer and SDF Parameters'!$B$2))),"")</f>
        <v/>
      </c>
      <c r="AO117" s="30" t="s">
        <v>12418</v>
      </c>
      <c r="AP117" s="47" t="s">
        <v>8769</v>
      </c>
      <c r="AQ117" s="30">
        <v>16751</v>
      </c>
      <c r="AR117" s="22" t="s">
        <v>242</v>
      </c>
      <c r="AS117" s="24">
        <v>73.337808527549399</v>
      </c>
      <c r="AT117" s="30">
        <v>37280</v>
      </c>
      <c r="AU117" s="22" t="s">
        <v>3324</v>
      </c>
      <c r="AV117" s="69">
        <v>1074.5332120149999</v>
      </c>
      <c r="AW117" s="33">
        <v>111009</v>
      </c>
      <c r="AX117" s="22" t="s">
        <v>3747</v>
      </c>
      <c r="AY117" s="27">
        <v>1344.9164364021401</v>
      </c>
    </row>
    <row r="118" spans="1:51" ht="15.6" customHeight="1" x14ac:dyDescent="0.3">
      <c r="A118" s="17">
        <v>92352</v>
      </c>
      <c r="B118" s="17" t="str">
        <f>VLOOKUP(A118,'List of Wells for HC assessment'!$A$2:$J$860,10,FALSE)</f>
        <v>Chilliwack River Valley</v>
      </c>
      <c r="C118" s="17" t="str">
        <f>IF(ISNUMBER(VLOOKUP(A118,'List of Wells for HC assessment'!$A$2:$J$860,1,FALSE)),"TRUE","FALSE")</f>
        <v>TRUE</v>
      </c>
      <c r="D118" s="17">
        <f>VLOOKUP(A118,'List of Wells for HC assessment'!$A$2:$J$860,9,FALSE)</f>
        <v>1206</v>
      </c>
      <c r="E118" s="17" t="str">
        <f t="shared" si="22"/>
        <v>Stream</v>
      </c>
      <c r="F118" s="17">
        <f t="shared" si="23"/>
        <v>1</v>
      </c>
      <c r="G118" s="87">
        <f t="shared" si="24"/>
        <v>1</v>
      </c>
      <c r="H118" s="88">
        <f t="shared" si="43"/>
        <v>3.5692188663089888</v>
      </c>
      <c r="I118" s="89" t="str">
        <f t="shared" si="26"/>
        <v>Unnamed</v>
      </c>
      <c r="J118" s="90" t="str">
        <f t="shared" si="27"/>
        <v>-</v>
      </c>
      <c r="K118" s="91" t="str">
        <f t="shared" si="28"/>
        <v/>
      </c>
      <c r="L118" s="95" t="str">
        <f t="shared" si="29"/>
        <v xml:space="preserve"> </v>
      </c>
      <c r="M118" s="92" t="str">
        <f t="shared" si="30"/>
        <v>-</v>
      </c>
      <c r="N118" s="93" t="str">
        <f t="shared" si="31"/>
        <v/>
      </c>
      <c r="O118" s="96" t="str">
        <f t="shared" si="32"/>
        <v xml:space="preserve"> </v>
      </c>
      <c r="P118" s="94" t="str">
        <f>IF(ISNUMBER(VLOOKUP(A118,'Wells not assessed'!$A$5:$D$37,1,FALSE)),VLOOKUP(A118,'Wells not assessed'!$A$5:$D$37,4,FALSE),"")</f>
        <v/>
      </c>
      <c r="R118" s="35" t="str">
        <f t="shared" si="33"/>
        <v>Yes</v>
      </c>
      <c r="S118" s="15" t="str">
        <f t="shared" si="34"/>
        <v>CV-929</v>
      </c>
      <c r="T118" s="18" t="str">
        <f>VLOOKUP(S118,'PoHC and SDF summary'!$AO$4:$AP$49974,2,FALSE)</f>
        <v>Unnamed</v>
      </c>
      <c r="U118" s="19">
        <f t="shared" si="35"/>
        <v>1463.3971845624801</v>
      </c>
      <c r="V118" s="56">
        <f>IF(C118="TRUE",(U118^2)*(VLOOKUP(D118,'Aquifer and SDF Parameters'!$A$6:$C$100,2,FALSE)/VLOOKUP(D118,'Aquifer and SDF Parameters'!$A$6:$C$100,3,FALSE)),"")</f>
        <v>3.5692188663089888</v>
      </c>
      <c r="W118" s="4"/>
      <c r="X118" s="29" t="str">
        <f t="shared" si="36"/>
        <v>No</v>
      </c>
      <c r="Y118" s="15" t="str">
        <f t="shared" si="37"/>
        <v/>
      </c>
      <c r="Z118" s="18" t="str">
        <f>IF(X118="Yes",VLOOKUP(Y118,'PoHC and SDF summary'!$AO$4:$AP$49974,2,FALSE)," ")</f>
        <v xml:space="preserve"> </v>
      </c>
      <c r="AA118" s="19" t="str">
        <f t="shared" si="38"/>
        <v xml:space="preserve"> </v>
      </c>
      <c r="AB118" s="58" t="str">
        <f>IF(X118="Yes",(AA118^2)*(VLOOKUP(D118,'Aquifer and SDF Parameters'!$A$6:$C$100,2,FALSE)/VLOOKUP(D118,'Aquifer and SDF Parameters'!$A$6:$C$100,3,FALSE)),"")</f>
        <v/>
      </c>
      <c r="AC118" s="20" t="str">
        <f>IF(X118="Yes",(1/(U118)^('Aquifer and SDF Parameters'!$B$2)/((1/U118^'Aquifer and SDF Parameters'!$B$2)+(1/AA118^'Aquifer and SDF Parameters'!$B$2))),"")</f>
        <v/>
      </c>
      <c r="AD118" s="21" t="str">
        <f>IF(X118="Yes",(1/(AA118)^('Aquifer and SDF Parameters'!$B$2)/((1/U118^'Aquifer and SDF Parameters'!$B$2)+(1/AA118^'Aquifer and SDF Parameters'!$B$2))),"")</f>
        <v/>
      </c>
      <c r="AE118" s="14"/>
      <c r="AF118" s="32" t="str">
        <f t="shared" si="39"/>
        <v>No</v>
      </c>
      <c r="AG118" s="15" t="str">
        <f t="shared" si="40"/>
        <v/>
      </c>
      <c r="AH118" s="18" t="str">
        <f t="shared" si="41"/>
        <v xml:space="preserve"> </v>
      </c>
      <c r="AI118" s="19" t="str">
        <f t="shared" si="42"/>
        <v xml:space="preserve"> </v>
      </c>
      <c r="AJ118" s="58" t="str">
        <f>IF(AF118="Yes",(AI118^2)*(VLOOKUP(D118,'Aquifer and SDF Parameters'!$A$6:$C$100,2,FALSE)/VLOOKUP(D118,'Aquifer and SDF Parameters'!$A$6:$C$100,3,FALSE)),"")</f>
        <v/>
      </c>
      <c r="AK118" s="20" t="str">
        <f>IF(AF118="Yes",(1/(U118)^('Aquifer and SDF Parameters'!$B$2)/((1/U118^'Aquifer and SDF Parameters'!$B$2)+(1/AI118^'Aquifer and SDF Parameters'!$B$2)+(1/AA118^'Aquifer and SDF Parameters'!$B$2))),"")</f>
        <v/>
      </c>
      <c r="AL118" s="20" t="str">
        <f>IF(AF118="Yes",(1/(AA118)^('Aquifer and SDF Parameters'!$B$2)/((1/U118^'Aquifer and SDF Parameters'!$B$2)+(1/AI118^'Aquifer and SDF Parameters'!$B$2)+(1/AA118^'Aquifer and SDF Parameters'!$B$2))),"")</f>
        <v/>
      </c>
      <c r="AM118" s="21" t="str">
        <f>IF(AF118="Yes",(1/(AI118)^('Aquifer and SDF Parameters'!$B$2)/((1/U118^'Aquifer and SDF Parameters'!$B$2)+(1/AI118^'Aquifer and SDF Parameters'!$B$2)+(1/AA118^'Aquifer and SDF Parameters'!$B$2))),"")</f>
        <v/>
      </c>
      <c r="AO118" s="30" t="s">
        <v>12404</v>
      </c>
      <c r="AP118" s="47" t="s">
        <v>8769</v>
      </c>
      <c r="AQ118" s="30">
        <v>17444</v>
      </c>
      <c r="AR118" s="22" t="s">
        <v>1050</v>
      </c>
      <c r="AS118" s="24">
        <v>1704.82691457949</v>
      </c>
      <c r="AT118" s="30">
        <v>37778</v>
      </c>
      <c r="AU118" s="22" t="s">
        <v>4488</v>
      </c>
      <c r="AV118" s="69">
        <v>1293.9557711703301</v>
      </c>
      <c r="AW118" s="33">
        <v>113739</v>
      </c>
      <c r="AX118" s="22" t="s">
        <v>3747</v>
      </c>
      <c r="AY118" s="27">
        <v>1657.0901663109</v>
      </c>
    </row>
    <row r="119" spans="1:51" ht="15.6" customHeight="1" x14ac:dyDescent="0.3">
      <c r="A119" s="17">
        <v>92359</v>
      </c>
      <c r="B119" s="17" t="str">
        <f>VLOOKUP(A119,'List of Wells for HC assessment'!$A$2:$J$860,10,FALSE)</f>
        <v>Chilliwack River Valley</v>
      </c>
      <c r="C119" s="17" t="str">
        <f>IF(ISNUMBER(VLOOKUP(A119,'List of Wells for HC assessment'!$A$2:$J$860,1,FALSE)),"TRUE","FALSE")</f>
        <v>TRUE</v>
      </c>
      <c r="D119" s="17">
        <f>VLOOKUP(A119,'List of Wells for HC assessment'!$A$2:$J$860,9,FALSE)</f>
        <v>1206</v>
      </c>
      <c r="E119" s="17" t="str">
        <f t="shared" si="22"/>
        <v>Stream</v>
      </c>
      <c r="F119" s="17">
        <f t="shared" si="23"/>
        <v>1</v>
      </c>
      <c r="G119" s="87">
        <f t="shared" si="24"/>
        <v>1</v>
      </c>
      <c r="H119" s="88">
        <f t="shared" si="43"/>
        <v>0.84458109469034415</v>
      </c>
      <c r="I119" s="89" t="str">
        <f t="shared" si="26"/>
        <v>Chilliwack River</v>
      </c>
      <c r="J119" s="90" t="str">
        <f t="shared" si="27"/>
        <v>-</v>
      </c>
      <c r="K119" s="91" t="str">
        <f t="shared" si="28"/>
        <v/>
      </c>
      <c r="L119" s="95" t="str">
        <f t="shared" si="29"/>
        <v xml:space="preserve"> </v>
      </c>
      <c r="M119" s="92" t="str">
        <f t="shared" si="30"/>
        <v>-</v>
      </c>
      <c r="N119" s="93" t="str">
        <f t="shared" si="31"/>
        <v/>
      </c>
      <c r="O119" s="96" t="str">
        <f t="shared" si="32"/>
        <v xml:space="preserve"> </v>
      </c>
      <c r="P119" s="94" t="str">
        <f>IF(ISNUMBER(VLOOKUP(A119,'Wells not assessed'!$A$5:$D$37,1,FALSE)),VLOOKUP(A119,'Wells not assessed'!$A$5:$D$37,4,FALSE),"")</f>
        <v/>
      </c>
      <c r="R119" s="35" t="str">
        <f t="shared" si="33"/>
        <v>Yes</v>
      </c>
      <c r="S119" s="15" t="str">
        <f t="shared" si="34"/>
        <v>CV-1197</v>
      </c>
      <c r="T119" s="18" t="str">
        <f>VLOOKUP(S119,'PoHC and SDF summary'!$AO$4:$AP$49974,2,FALSE)</f>
        <v>Chilliwack River</v>
      </c>
      <c r="U119" s="19">
        <f t="shared" si="35"/>
        <v>711.86280757896498</v>
      </c>
      <c r="V119" s="56">
        <f>IF(C119="TRUE",(U119^2)*(VLOOKUP(D119,'Aquifer and SDF Parameters'!$A$6:$C$100,2,FALSE)/VLOOKUP(D119,'Aquifer and SDF Parameters'!$A$6:$C$100,3,FALSE)),"")</f>
        <v>0.84458109469034415</v>
      </c>
      <c r="W119" s="4"/>
      <c r="X119" s="29" t="str">
        <f t="shared" si="36"/>
        <v>No</v>
      </c>
      <c r="Y119" s="15" t="str">
        <f t="shared" si="37"/>
        <v/>
      </c>
      <c r="Z119" s="18" t="str">
        <f>IF(X119="Yes",VLOOKUP(Y119,'PoHC and SDF summary'!$AO$4:$AP$49974,2,FALSE)," ")</f>
        <v xml:space="preserve"> </v>
      </c>
      <c r="AA119" s="19" t="str">
        <f t="shared" si="38"/>
        <v xml:space="preserve"> </v>
      </c>
      <c r="AB119" s="58" t="str">
        <f>IF(X119="Yes",(AA119^2)*(VLOOKUP(D119,'Aquifer and SDF Parameters'!$A$6:$C$100,2,FALSE)/VLOOKUP(D119,'Aquifer and SDF Parameters'!$A$6:$C$100,3,FALSE)),"")</f>
        <v/>
      </c>
      <c r="AC119" s="20" t="str">
        <f>IF(X119="Yes",(1/(U119)^('Aquifer and SDF Parameters'!$B$2)/((1/U119^'Aquifer and SDF Parameters'!$B$2)+(1/AA119^'Aquifer and SDF Parameters'!$B$2))),"")</f>
        <v/>
      </c>
      <c r="AD119" s="21" t="str">
        <f>IF(X119="Yes",(1/(AA119)^('Aquifer and SDF Parameters'!$B$2)/((1/U119^'Aquifer and SDF Parameters'!$B$2)+(1/AA119^'Aquifer and SDF Parameters'!$B$2))),"")</f>
        <v/>
      </c>
      <c r="AE119" s="14"/>
      <c r="AF119" s="32" t="str">
        <f t="shared" si="39"/>
        <v>No</v>
      </c>
      <c r="AG119" s="15" t="str">
        <f t="shared" si="40"/>
        <v/>
      </c>
      <c r="AH119" s="18" t="str">
        <f t="shared" si="41"/>
        <v xml:space="preserve"> </v>
      </c>
      <c r="AI119" s="19" t="str">
        <f t="shared" si="42"/>
        <v xml:space="preserve"> </v>
      </c>
      <c r="AJ119" s="58" t="str">
        <f>IF(AF119="Yes",(AI119^2)*(VLOOKUP(D119,'Aquifer and SDF Parameters'!$A$6:$C$100,2,FALSE)/VLOOKUP(D119,'Aquifer and SDF Parameters'!$A$6:$C$100,3,FALSE)),"")</f>
        <v/>
      </c>
      <c r="AK119" s="20" t="str">
        <f>IF(AF119="Yes",(1/(U119)^('Aquifer and SDF Parameters'!$B$2)/((1/U119^'Aquifer and SDF Parameters'!$B$2)+(1/AI119^'Aquifer and SDF Parameters'!$B$2)+(1/AA119^'Aquifer and SDF Parameters'!$B$2))),"")</f>
        <v/>
      </c>
      <c r="AL119" s="20" t="str">
        <f>IF(AF119="Yes",(1/(AA119)^('Aquifer and SDF Parameters'!$B$2)/((1/U119^'Aquifer and SDF Parameters'!$B$2)+(1/AI119^'Aquifer and SDF Parameters'!$B$2)+(1/AA119^'Aquifer and SDF Parameters'!$B$2))),"")</f>
        <v/>
      </c>
      <c r="AM119" s="21" t="str">
        <f>IF(AF119="Yes",(1/(AI119)^('Aquifer and SDF Parameters'!$B$2)/((1/U119^'Aquifer and SDF Parameters'!$B$2)+(1/AI119^'Aquifer and SDF Parameters'!$B$2)+(1/AA119^'Aquifer and SDF Parameters'!$B$2))),"")</f>
        <v/>
      </c>
      <c r="AO119" s="30" t="s">
        <v>12400</v>
      </c>
      <c r="AP119" s="47" t="s">
        <v>8769</v>
      </c>
      <c r="AQ119" s="30">
        <v>17501</v>
      </c>
      <c r="AR119" s="22" t="s">
        <v>1429</v>
      </c>
      <c r="AS119" s="24">
        <v>116.001277985686</v>
      </c>
      <c r="AT119" s="30">
        <v>38000</v>
      </c>
      <c r="AU119" s="22" t="s">
        <v>4468</v>
      </c>
      <c r="AV119" s="69">
        <v>1170.5580248312799</v>
      </c>
      <c r="AW119" s="33">
        <v>114024</v>
      </c>
      <c r="AX119" s="22" t="s">
        <v>7560</v>
      </c>
      <c r="AY119" s="27">
        <v>852.75881355149897</v>
      </c>
    </row>
    <row r="120" spans="1:51" ht="15.6" customHeight="1" x14ac:dyDescent="0.3">
      <c r="A120" s="37">
        <v>92391</v>
      </c>
      <c r="B120" s="17" t="str">
        <f>VLOOKUP(A120,'List of Wells for HC assessment'!$A$2:$J$860,10,FALSE)</f>
        <v>Chilliwack River Valley</v>
      </c>
      <c r="C120" s="17" t="str">
        <f>IF(ISNUMBER(VLOOKUP(A120,'List of Wells for HC assessment'!$A$2:$J$860,1,FALSE)),"TRUE","FALSE")</f>
        <v>TRUE</v>
      </c>
      <c r="D120" s="17">
        <f>VLOOKUP(A120,'List of Wells for HC assessment'!$A$2:$J$860,9,FALSE)</f>
        <v>1206</v>
      </c>
      <c r="E120" s="17" t="str">
        <f t="shared" si="22"/>
        <v>Stream</v>
      </c>
      <c r="F120" s="17">
        <f t="shared" si="23"/>
        <v>1</v>
      </c>
      <c r="G120" s="87">
        <f t="shared" si="24"/>
        <v>1</v>
      </c>
      <c r="H120" s="88">
        <f t="shared" ref="H120:H150" si="44">V120</f>
        <v>2.1970691712356875E-2</v>
      </c>
      <c r="I120" s="89" t="str">
        <f t="shared" si="26"/>
        <v>Chilliwack River</v>
      </c>
      <c r="J120" s="90" t="str">
        <f t="shared" si="27"/>
        <v>-</v>
      </c>
      <c r="K120" s="91" t="str">
        <f t="shared" si="28"/>
        <v/>
      </c>
      <c r="L120" s="95" t="str">
        <f t="shared" si="29"/>
        <v xml:space="preserve"> </v>
      </c>
      <c r="M120" s="92" t="str">
        <f t="shared" si="30"/>
        <v>-</v>
      </c>
      <c r="N120" s="93" t="str">
        <f t="shared" si="31"/>
        <v/>
      </c>
      <c r="O120" s="96" t="str">
        <f t="shared" si="32"/>
        <v xml:space="preserve"> </v>
      </c>
      <c r="P120" s="94" t="str">
        <f>IF(ISNUMBER(VLOOKUP(A120,'Wells not assessed'!$A$5:$D$37,1,FALSE)),VLOOKUP(A120,'Wells not assessed'!$A$5:$D$37,4,FALSE),"")</f>
        <v/>
      </c>
      <c r="R120" s="35" t="str">
        <f t="shared" si="33"/>
        <v>Yes</v>
      </c>
      <c r="S120" s="15" t="str">
        <f t="shared" si="34"/>
        <v>CV-1197</v>
      </c>
      <c r="T120" s="18" t="str">
        <f>VLOOKUP(S120,'PoHC and SDF summary'!$AO$4:$AP$49974,2,FALSE)</f>
        <v>Chilliwack River</v>
      </c>
      <c r="U120" s="19">
        <f t="shared" si="35"/>
        <v>114.814698655765</v>
      </c>
      <c r="V120" s="56">
        <f>IF(C120="TRUE",(U120^2)*(VLOOKUP(D120,'Aquifer and SDF Parameters'!$A$6:$C$100,2,FALSE)/VLOOKUP(D120,'Aquifer and SDF Parameters'!$A$6:$C$100,3,FALSE)),"")</f>
        <v>2.1970691712356875E-2</v>
      </c>
      <c r="W120" s="4"/>
      <c r="X120" s="29" t="str">
        <f t="shared" si="36"/>
        <v>No</v>
      </c>
      <c r="Y120" s="15" t="str">
        <f t="shared" si="37"/>
        <v/>
      </c>
      <c r="Z120" s="18" t="str">
        <f>IF(X120="Yes",VLOOKUP(Y120,'PoHC and SDF summary'!$AO$4:$AP$49974,2,FALSE)," ")</f>
        <v xml:space="preserve"> </v>
      </c>
      <c r="AA120" s="19" t="str">
        <f t="shared" si="38"/>
        <v xml:space="preserve"> </v>
      </c>
      <c r="AB120" s="58" t="str">
        <f>IF(X120="Yes",(AA120^2)*(VLOOKUP(D120,'Aquifer and SDF Parameters'!$A$6:$C$100,2,FALSE)/VLOOKUP(D120,'Aquifer and SDF Parameters'!$A$6:$C$100,3,FALSE)),"")</f>
        <v/>
      </c>
      <c r="AC120" s="20" t="str">
        <f>IF(X120="Yes",(1/(U120)^('Aquifer and SDF Parameters'!$B$2)/((1/U120^'Aquifer and SDF Parameters'!$B$2)+(1/AA120^'Aquifer and SDF Parameters'!$B$2))),"")</f>
        <v/>
      </c>
      <c r="AD120" s="21" t="str">
        <f>IF(X120="Yes",(1/(AA120)^('Aquifer and SDF Parameters'!$B$2)/((1/U120^'Aquifer and SDF Parameters'!$B$2)+(1/AA120^'Aquifer and SDF Parameters'!$B$2))),"")</f>
        <v/>
      </c>
      <c r="AE120" s="14"/>
      <c r="AF120" s="32" t="str">
        <f t="shared" si="39"/>
        <v>No</v>
      </c>
      <c r="AG120" s="15" t="str">
        <f t="shared" si="40"/>
        <v/>
      </c>
      <c r="AH120" s="18" t="str">
        <f t="shared" si="41"/>
        <v xml:space="preserve"> </v>
      </c>
      <c r="AI120" s="19" t="str">
        <f t="shared" si="42"/>
        <v xml:space="preserve"> </v>
      </c>
      <c r="AJ120" s="58" t="str">
        <f>IF(AF120="Yes",(AI120^2)*(VLOOKUP(D120,'Aquifer and SDF Parameters'!$A$6:$C$100,2,FALSE)/VLOOKUP(D120,'Aquifer and SDF Parameters'!$A$6:$C$100,3,FALSE)),"")</f>
        <v/>
      </c>
      <c r="AK120" s="20" t="str">
        <f>IF(AF120="Yes",(1/(U120)^('Aquifer and SDF Parameters'!$B$2)/((1/U120^'Aquifer and SDF Parameters'!$B$2)+(1/AI120^'Aquifer and SDF Parameters'!$B$2)+(1/AA120^'Aquifer and SDF Parameters'!$B$2))),"")</f>
        <v/>
      </c>
      <c r="AL120" s="20" t="str">
        <f>IF(AF120="Yes",(1/(AA120)^('Aquifer and SDF Parameters'!$B$2)/((1/U120^'Aquifer and SDF Parameters'!$B$2)+(1/AI120^'Aquifer and SDF Parameters'!$B$2)+(1/AA120^'Aquifer and SDF Parameters'!$B$2))),"")</f>
        <v/>
      </c>
      <c r="AM120" s="21" t="str">
        <f>IF(AF120="Yes",(1/(AI120)^('Aquifer and SDF Parameters'!$B$2)/((1/U120^'Aquifer and SDF Parameters'!$B$2)+(1/AI120^'Aquifer and SDF Parameters'!$B$2)+(1/AA120^'Aquifer and SDF Parameters'!$B$2))),"")</f>
        <v/>
      </c>
      <c r="AO120" s="30" t="s">
        <v>12397</v>
      </c>
      <c r="AP120" s="47" t="s">
        <v>8769</v>
      </c>
      <c r="AQ120" s="30">
        <v>17627</v>
      </c>
      <c r="AR120" s="22" t="s">
        <v>7282</v>
      </c>
      <c r="AS120" s="24">
        <v>112.648506972001</v>
      </c>
      <c r="AT120" s="30">
        <v>40078</v>
      </c>
      <c r="AU120" s="22" t="s">
        <v>1523</v>
      </c>
      <c r="AV120" s="69">
        <v>690.03324449964396</v>
      </c>
      <c r="AW120" s="33">
        <v>114024</v>
      </c>
      <c r="AX120" s="22" t="s">
        <v>5259</v>
      </c>
      <c r="AY120" s="27">
        <v>1523.1662076248001</v>
      </c>
    </row>
    <row r="121" spans="1:51" ht="15.6" customHeight="1" x14ac:dyDescent="0.3">
      <c r="A121" s="37">
        <v>92394</v>
      </c>
      <c r="B121" s="17" t="str">
        <f>VLOOKUP(A121,'List of Wells for HC assessment'!$A$2:$J$860,10,FALSE)</f>
        <v>Chilliwack River Valley</v>
      </c>
      <c r="C121" s="17" t="str">
        <f>IF(ISNUMBER(VLOOKUP(A121,'List of Wells for HC assessment'!$A$2:$J$860,1,FALSE)),"TRUE","FALSE")</f>
        <v>TRUE</v>
      </c>
      <c r="D121" s="17">
        <f>VLOOKUP(A121,'List of Wells for HC assessment'!$A$2:$J$860,9,FALSE)</f>
        <v>1206</v>
      </c>
      <c r="E121" s="17" t="str">
        <f t="shared" si="22"/>
        <v>Stream</v>
      </c>
      <c r="F121" s="17">
        <f t="shared" si="23"/>
        <v>1</v>
      </c>
      <c r="G121" s="87">
        <f t="shared" si="24"/>
        <v>1</v>
      </c>
      <c r="H121" s="88">
        <f t="shared" si="44"/>
        <v>8.9724544215600388E-2</v>
      </c>
      <c r="I121" s="89" t="str">
        <f t="shared" si="26"/>
        <v>Chilliwack River</v>
      </c>
      <c r="J121" s="90" t="str">
        <f t="shared" si="27"/>
        <v>-</v>
      </c>
      <c r="K121" s="91" t="str">
        <f t="shared" si="28"/>
        <v/>
      </c>
      <c r="L121" s="95" t="str">
        <f t="shared" si="29"/>
        <v xml:space="preserve"> </v>
      </c>
      <c r="M121" s="92" t="str">
        <f t="shared" si="30"/>
        <v>-</v>
      </c>
      <c r="N121" s="93" t="str">
        <f t="shared" si="31"/>
        <v/>
      </c>
      <c r="O121" s="96" t="str">
        <f t="shared" si="32"/>
        <v xml:space="preserve"> </v>
      </c>
      <c r="P121" s="94" t="str">
        <f>IF(ISNUMBER(VLOOKUP(A121,'Wells not assessed'!$A$5:$D$37,1,FALSE)),VLOOKUP(A121,'Wells not assessed'!$A$5:$D$37,4,FALSE),"")</f>
        <v/>
      </c>
      <c r="R121" s="35" t="str">
        <f t="shared" si="33"/>
        <v>Yes</v>
      </c>
      <c r="S121" s="15" t="str">
        <f t="shared" si="34"/>
        <v>CV-1196</v>
      </c>
      <c r="T121" s="18" t="str">
        <f>VLOOKUP(S121,'PoHC and SDF summary'!$AO$4:$AP$49974,2,FALSE)</f>
        <v>Chilliwack River</v>
      </c>
      <c r="U121" s="19">
        <f t="shared" si="35"/>
        <v>232.02311636852099</v>
      </c>
      <c r="V121" s="56">
        <f>IF(C121="TRUE",(U121^2)*(VLOOKUP(D121,'Aquifer and SDF Parameters'!$A$6:$C$100,2,FALSE)/VLOOKUP(D121,'Aquifer and SDF Parameters'!$A$6:$C$100,3,FALSE)),"")</f>
        <v>8.9724544215600388E-2</v>
      </c>
      <c r="W121" s="4"/>
      <c r="X121" s="29" t="str">
        <f t="shared" si="36"/>
        <v>No</v>
      </c>
      <c r="Y121" s="15" t="str">
        <f t="shared" si="37"/>
        <v/>
      </c>
      <c r="Z121" s="18" t="str">
        <f>IF(X121="Yes",VLOOKUP(Y121,'PoHC and SDF summary'!$AO$4:$AP$49974,2,FALSE)," ")</f>
        <v xml:space="preserve"> </v>
      </c>
      <c r="AA121" s="19" t="str">
        <f t="shared" si="38"/>
        <v xml:space="preserve"> </v>
      </c>
      <c r="AB121" s="58" t="str">
        <f>IF(X121="Yes",(AA121^2)*(VLOOKUP(D121,'Aquifer and SDF Parameters'!$A$6:$C$100,2,FALSE)/VLOOKUP(D121,'Aquifer and SDF Parameters'!$A$6:$C$100,3,FALSE)),"")</f>
        <v/>
      </c>
      <c r="AC121" s="20" t="str">
        <f>IF(X121="Yes",(1/(U121)^('Aquifer and SDF Parameters'!$B$2)/((1/U121^'Aquifer and SDF Parameters'!$B$2)+(1/AA121^'Aquifer and SDF Parameters'!$B$2))),"")</f>
        <v/>
      </c>
      <c r="AD121" s="21" t="str">
        <f>IF(X121="Yes",(1/(AA121)^('Aquifer and SDF Parameters'!$B$2)/((1/U121^'Aquifer and SDF Parameters'!$B$2)+(1/AA121^'Aquifer and SDF Parameters'!$B$2))),"")</f>
        <v/>
      </c>
      <c r="AE121" s="14"/>
      <c r="AF121" s="32" t="str">
        <f t="shared" si="39"/>
        <v>No</v>
      </c>
      <c r="AG121" s="15" t="str">
        <f t="shared" si="40"/>
        <v/>
      </c>
      <c r="AH121" s="18" t="str">
        <f t="shared" si="41"/>
        <v xml:space="preserve"> </v>
      </c>
      <c r="AI121" s="19" t="str">
        <f t="shared" si="42"/>
        <v xml:space="preserve"> </v>
      </c>
      <c r="AJ121" s="58" t="str">
        <f>IF(AF121="Yes",(AI121^2)*(VLOOKUP(D121,'Aquifer and SDF Parameters'!$A$6:$C$100,2,FALSE)/VLOOKUP(D121,'Aquifer and SDF Parameters'!$A$6:$C$100,3,FALSE)),"")</f>
        <v/>
      </c>
      <c r="AK121" s="20" t="str">
        <f>IF(AF121="Yes",(1/(U121)^('Aquifer and SDF Parameters'!$B$2)/((1/U121^'Aquifer and SDF Parameters'!$B$2)+(1/AI121^'Aquifer and SDF Parameters'!$B$2)+(1/AA121^'Aquifer and SDF Parameters'!$B$2))),"")</f>
        <v/>
      </c>
      <c r="AL121" s="20" t="str">
        <f>IF(AF121="Yes",(1/(AA121)^('Aquifer and SDF Parameters'!$B$2)/((1/U121^'Aquifer and SDF Parameters'!$B$2)+(1/AI121^'Aquifer and SDF Parameters'!$B$2)+(1/AA121^'Aquifer and SDF Parameters'!$B$2))),"")</f>
        <v/>
      </c>
      <c r="AM121" s="21" t="str">
        <f>IF(AF121="Yes",(1/(AI121)^('Aquifer and SDF Parameters'!$B$2)/((1/U121^'Aquifer and SDF Parameters'!$B$2)+(1/AI121^'Aquifer and SDF Parameters'!$B$2)+(1/AA121^'Aquifer and SDF Parameters'!$B$2))),"")</f>
        <v/>
      </c>
      <c r="AO121" s="30" t="s">
        <v>12396</v>
      </c>
      <c r="AP121" s="47" t="s">
        <v>8769</v>
      </c>
      <c r="AQ121" s="30">
        <v>17652</v>
      </c>
      <c r="AR121" s="22" t="s">
        <v>7267</v>
      </c>
      <c r="AS121" s="24">
        <v>124.656553925983</v>
      </c>
      <c r="AT121" s="30">
        <v>40344</v>
      </c>
      <c r="AU121" s="22" t="s">
        <v>7627</v>
      </c>
      <c r="AV121" s="69">
        <v>957.36159416019098</v>
      </c>
      <c r="AW121" s="2">
        <v>116524</v>
      </c>
      <c r="AX121" s="2" t="s">
        <v>3324</v>
      </c>
      <c r="AY121" s="4">
        <v>1128.56133219495</v>
      </c>
    </row>
    <row r="122" spans="1:51" ht="15.6" customHeight="1" x14ac:dyDescent="0.3">
      <c r="A122" s="17">
        <v>93358</v>
      </c>
      <c r="B122" s="17" t="str">
        <f>VLOOKUP(A122,'List of Wells for HC assessment'!$A$2:$J$860,10,FALSE)</f>
        <v>Chilliwack River Valley</v>
      </c>
      <c r="C122" s="17" t="str">
        <f>IF(ISNUMBER(VLOOKUP(A122,'List of Wells for HC assessment'!$A$2:$J$860,1,FALSE)),"TRUE","FALSE")</f>
        <v>TRUE</v>
      </c>
      <c r="D122" s="17">
        <f>VLOOKUP(A122,'List of Wells for HC assessment'!$A$2:$J$860,9,FALSE)</f>
        <v>1206</v>
      </c>
      <c r="E122" s="17" t="str">
        <f t="shared" si="22"/>
        <v>Stream</v>
      </c>
      <c r="F122" s="17">
        <f t="shared" si="23"/>
        <v>1</v>
      </c>
      <c r="G122" s="87">
        <f t="shared" si="24"/>
        <v>1</v>
      </c>
      <c r="H122" s="88">
        <f t="shared" si="44"/>
        <v>2.0665518986186115</v>
      </c>
      <c r="I122" s="89" t="str">
        <f t="shared" si="26"/>
        <v>Chilliwack River</v>
      </c>
      <c r="J122" s="90" t="str">
        <f t="shared" si="27"/>
        <v>-</v>
      </c>
      <c r="K122" s="91" t="str">
        <f t="shared" si="28"/>
        <v/>
      </c>
      <c r="L122" s="95" t="str">
        <f t="shared" si="29"/>
        <v xml:space="preserve"> </v>
      </c>
      <c r="M122" s="92" t="str">
        <f t="shared" si="30"/>
        <v>-</v>
      </c>
      <c r="N122" s="93" t="str">
        <f t="shared" si="31"/>
        <v/>
      </c>
      <c r="O122" s="96" t="str">
        <f t="shared" si="32"/>
        <v xml:space="preserve"> </v>
      </c>
      <c r="P122" s="94" t="str">
        <f>IF(ISNUMBER(VLOOKUP(A122,'Wells not assessed'!$A$5:$D$37,1,FALSE)),VLOOKUP(A122,'Wells not assessed'!$A$5:$D$37,4,FALSE),"")</f>
        <v/>
      </c>
      <c r="R122" s="35" t="str">
        <f t="shared" si="33"/>
        <v>Yes</v>
      </c>
      <c r="S122" s="15" t="str">
        <f t="shared" si="34"/>
        <v>CV-946</v>
      </c>
      <c r="T122" s="18" t="str">
        <f>VLOOKUP(S122,'PoHC and SDF summary'!$AO$4:$AP$49974,2,FALSE)</f>
        <v>Chilliwack River</v>
      </c>
      <c r="U122" s="19">
        <f t="shared" si="35"/>
        <v>1113.52195271183</v>
      </c>
      <c r="V122" s="56">
        <f>IF(C122="TRUE",(U122^2)*(VLOOKUP(D122,'Aquifer and SDF Parameters'!$A$6:$C$100,2,FALSE)/VLOOKUP(D122,'Aquifer and SDF Parameters'!$A$6:$C$100,3,FALSE)),"")</f>
        <v>2.0665518986186115</v>
      </c>
      <c r="W122" s="4"/>
      <c r="X122" s="29" t="str">
        <f t="shared" si="36"/>
        <v>No</v>
      </c>
      <c r="Y122" s="15" t="str">
        <f t="shared" si="37"/>
        <v/>
      </c>
      <c r="Z122" s="18" t="str">
        <f>IF(X122="Yes",VLOOKUP(Y122,'PoHC and SDF summary'!$AO$4:$AP$49974,2,FALSE)," ")</f>
        <v xml:space="preserve"> </v>
      </c>
      <c r="AA122" s="19" t="str">
        <f t="shared" si="38"/>
        <v xml:space="preserve"> </v>
      </c>
      <c r="AB122" s="58" t="str">
        <f>IF(X122="Yes",(AA122^2)*(VLOOKUP(D122,'Aquifer and SDF Parameters'!$A$6:$C$100,2,FALSE)/VLOOKUP(D122,'Aquifer and SDF Parameters'!$A$6:$C$100,3,FALSE)),"")</f>
        <v/>
      </c>
      <c r="AC122" s="20" t="str">
        <f>IF(X122="Yes",(1/(U122)^('Aquifer and SDF Parameters'!$B$2)/((1/U122^'Aquifer and SDF Parameters'!$B$2)+(1/AA122^'Aquifer and SDF Parameters'!$B$2))),"")</f>
        <v/>
      </c>
      <c r="AD122" s="21" t="str">
        <f>IF(X122="Yes",(1/(AA122)^('Aquifer and SDF Parameters'!$B$2)/((1/U122^'Aquifer and SDF Parameters'!$B$2)+(1/AA122^'Aquifer and SDF Parameters'!$B$2))),"")</f>
        <v/>
      </c>
      <c r="AE122" s="14"/>
      <c r="AF122" s="32" t="str">
        <f t="shared" si="39"/>
        <v>No</v>
      </c>
      <c r="AG122" s="15" t="str">
        <f t="shared" si="40"/>
        <v/>
      </c>
      <c r="AH122" s="18" t="str">
        <f t="shared" si="41"/>
        <v xml:space="preserve"> </v>
      </c>
      <c r="AI122" s="19" t="str">
        <f t="shared" si="42"/>
        <v xml:space="preserve"> </v>
      </c>
      <c r="AJ122" s="58" t="str">
        <f>IF(AF122="Yes",(AI122^2)*(VLOOKUP(D122,'Aquifer and SDF Parameters'!$A$6:$C$100,2,FALSE)/VLOOKUP(D122,'Aquifer and SDF Parameters'!$A$6:$C$100,3,FALSE)),"")</f>
        <v/>
      </c>
      <c r="AK122" s="20" t="str">
        <f>IF(AF122="Yes",(1/(U122)^('Aquifer and SDF Parameters'!$B$2)/((1/U122^'Aquifer and SDF Parameters'!$B$2)+(1/AI122^'Aquifer and SDF Parameters'!$B$2)+(1/AA122^'Aquifer and SDF Parameters'!$B$2))),"")</f>
        <v/>
      </c>
      <c r="AL122" s="20" t="str">
        <f>IF(AF122="Yes",(1/(AA122)^('Aquifer and SDF Parameters'!$B$2)/((1/U122^'Aquifer and SDF Parameters'!$B$2)+(1/AI122^'Aquifer and SDF Parameters'!$B$2)+(1/AA122^'Aquifer and SDF Parameters'!$B$2))),"")</f>
        <v/>
      </c>
      <c r="AM122" s="21" t="str">
        <f>IF(AF122="Yes",(1/(AI122)^('Aquifer and SDF Parameters'!$B$2)/((1/U122^'Aquifer and SDF Parameters'!$B$2)+(1/AI122^'Aquifer and SDF Parameters'!$B$2)+(1/AA122^'Aquifer and SDF Parameters'!$B$2))),"")</f>
        <v/>
      </c>
      <c r="AO122" s="30" t="s">
        <v>12381</v>
      </c>
      <c r="AP122" s="47" t="s">
        <v>8769</v>
      </c>
      <c r="AQ122" s="30">
        <v>17969</v>
      </c>
      <c r="AR122" s="22" t="s">
        <v>8198</v>
      </c>
      <c r="AS122" s="24">
        <v>1321.1832246090601</v>
      </c>
      <c r="AT122" s="30">
        <v>40692</v>
      </c>
      <c r="AU122" s="22" t="s">
        <v>4506</v>
      </c>
      <c r="AV122" s="69">
        <v>1627.86245627126</v>
      </c>
      <c r="AW122" s="33">
        <v>116528</v>
      </c>
      <c r="AX122" s="22" t="s">
        <v>4467</v>
      </c>
      <c r="AY122" s="27">
        <v>3686.0321246184099</v>
      </c>
    </row>
    <row r="123" spans="1:51" ht="15.6" customHeight="1" x14ac:dyDescent="0.3">
      <c r="A123" s="17">
        <v>95931</v>
      </c>
      <c r="B123" s="17" t="str">
        <f>VLOOKUP(A123,'List of Wells for HC assessment'!$A$2:$J$860,10,FALSE)</f>
        <v>Chilliwack River Valley</v>
      </c>
      <c r="C123" s="17" t="str">
        <f>IF(ISNUMBER(VLOOKUP(A123,'List of Wells for HC assessment'!$A$2:$J$860,1,FALSE)),"TRUE","FALSE")</f>
        <v>TRUE</v>
      </c>
      <c r="D123" s="17">
        <f>VLOOKUP(A123,'List of Wells for HC assessment'!$A$2:$J$860,9,FALSE)</f>
        <v>1206</v>
      </c>
      <c r="E123" s="17" t="str">
        <f t="shared" si="22"/>
        <v>Stream</v>
      </c>
      <c r="F123" s="17">
        <f t="shared" si="23"/>
        <v>1</v>
      </c>
      <c r="G123" s="87">
        <f t="shared" si="24"/>
        <v>1</v>
      </c>
      <c r="H123" s="88">
        <f t="shared" si="44"/>
        <v>0.11674791966150452</v>
      </c>
      <c r="I123" s="89" t="str">
        <f t="shared" si="26"/>
        <v>Chilliwack River</v>
      </c>
      <c r="J123" s="90" t="str">
        <f t="shared" si="27"/>
        <v>-</v>
      </c>
      <c r="K123" s="91" t="str">
        <f t="shared" si="28"/>
        <v/>
      </c>
      <c r="L123" s="95" t="str">
        <f t="shared" si="29"/>
        <v xml:space="preserve"> </v>
      </c>
      <c r="M123" s="92" t="str">
        <f t="shared" si="30"/>
        <v>-</v>
      </c>
      <c r="N123" s="93" t="str">
        <f t="shared" si="31"/>
        <v/>
      </c>
      <c r="O123" s="96" t="str">
        <f t="shared" si="32"/>
        <v xml:space="preserve"> </v>
      </c>
      <c r="P123" s="94" t="str">
        <f>IF(ISNUMBER(VLOOKUP(A123,'Wells not assessed'!$A$5:$D$37,1,FALSE)),VLOOKUP(A123,'Wells not assessed'!$A$5:$D$37,4,FALSE),"")</f>
        <v/>
      </c>
      <c r="R123" s="35" t="str">
        <f t="shared" si="33"/>
        <v>Yes</v>
      </c>
      <c r="S123" s="15" t="str">
        <f t="shared" si="34"/>
        <v>CV-1184</v>
      </c>
      <c r="T123" s="18" t="str">
        <f>VLOOKUP(S123,'PoHC and SDF summary'!$AO$4:$AP$49974,2,FALSE)</f>
        <v>Chilliwack River</v>
      </c>
      <c r="U123" s="19">
        <f t="shared" si="35"/>
        <v>264.66724730669398</v>
      </c>
      <c r="V123" s="56">
        <f>IF(C123="TRUE",(U123^2)*(VLOOKUP(D123,'Aquifer and SDF Parameters'!$A$6:$C$100,2,FALSE)/VLOOKUP(D123,'Aquifer and SDF Parameters'!$A$6:$C$100,3,FALSE)),"")</f>
        <v>0.11674791966150452</v>
      </c>
      <c r="W123" s="4"/>
      <c r="X123" s="29" t="str">
        <f t="shared" si="36"/>
        <v>No</v>
      </c>
      <c r="Y123" s="15" t="str">
        <f t="shared" si="37"/>
        <v/>
      </c>
      <c r="Z123" s="18" t="str">
        <f>IF(X123="Yes",VLOOKUP(Y123,'PoHC and SDF summary'!$AO$4:$AP$49974,2,FALSE)," ")</f>
        <v xml:space="preserve"> </v>
      </c>
      <c r="AA123" s="19" t="str">
        <f t="shared" si="38"/>
        <v xml:space="preserve"> </v>
      </c>
      <c r="AB123" s="58" t="str">
        <f>IF(X123="Yes",(AA123^2)*(VLOOKUP(D123,'Aquifer and SDF Parameters'!$A$6:$C$100,2,FALSE)/VLOOKUP(D123,'Aquifer and SDF Parameters'!$A$6:$C$100,3,FALSE)),"")</f>
        <v/>
      </c>
      <c r="AC123" s="20" t="str">
        <f>IF(X123="Yes",(1/(U123)^('Aquifer and SDF Parameters'!$B$2)/((1/U123^'Aquifer and SDF Parameters'!$B$2)+(1/AA123^'Aquifer and SDF Parameters'!$B$2))),"")</f>
        <v/>
      </c>
      <c r="AD123" s="21" t="str">
        <f>IF(X123="Yes",(1/(AA123)^('Aquifer and SDF Parameters'!$B$2)/((1/U123^'Aquifer and SDF Parameters'!$B$2)+(1/AA123^'Aquifer and SDF Parameters'!$B$2))),"")</f>
        <v/>
      </c>
      <c r="AE123" s="14"/>
      <c r="AF123" s="32" t="str">
        <f t="shared" si="39"/>
        <v>No</v>
      </c>
      <c r="AG123" s="15" t="str">
        <f t="shared" si="40"/>
        <v/>
      </c>
      <c r="AH123" s="18" t="str">
        <f t="shared" si="41"/>
        <v xml:space="preserve"> </v>
      </c>
      <c r="AI123" s="19" t="str">
        <f t="shared" si="42"/>
        <v xml:space="preserve"> </v>
      </c>
      <c r="AJ123" s="58" t="str">
        <f>IF(AF123="Yes",(AI123^2)*(VLOOKUP(D123,'Aquifer and SDF Parameters'!$A$6:$C$100,2,FALSE)/VLOOKUP(D123,'Aquifer and SDF Parameters'!$A$6:$C$100,3,FALSE)),"")</f>
        <v/>
      </c>
      <c r="AK123" s="20" t="str">
        <f>IF(AF123="Yes",(1/(U123)^('Aquifer and SDF Parameters'!$B$2)/((1/U123^'Aquifer and SDF Parameters'!$B$2)+(1/AI123^'Aquifer and SDF Parameters'!$B$2)+(1/AA123^'Aquifer and SDF Parameters'!$B$2))),"")</f>
        <v/>
      </c>
      <c r="AL123" s="20" t="str">
        <f>IF(AF123="Yes",(1/(AA123)^('Aquifer and SDF Parameters'!$B$2)/((1/U123^'Aquifer and SDF Parameters'!$B$2)+(1/AI123^'Aquifer and SDF Parameters'!$B$2)+(1/AA123^'Aquifer and SDF Parameters'!$B$2))),"")</f>
        <v/>
      </c>
      <c r="AM123" s="21" t="str">
        <f>IF(AF123="Yes",(1/(AI123)^('Aquifer and SDF Parameters'!$B$2)/((1/U123^'Aquifer and SDF Parameters'!$B$2)+(1/AI123^'Aquifer and SDF Parameters'!$B$2)+(1/AA123^'Aquifer and SDF Parameters'!$B$2))),"")</f>
        <v/>
      </c>
      <c r="AO123" s="30" t="s">
        <v>12363</v>
      </c>
      <c r="AP123" s="47" t="s">
        <v>8769</v>
      </c>
      <c r="AQ123" s="30">
        <v>17972</v>
      </c>
      <c r="AR123" s="22" t="s">
        <v>8198</v>
      </c>
      <c r="AS123" s="24">
        <v>1524.5029820658599</v>
      </c>
      <c r="AT123" s="30">
        <v>40696</v>
      </c>
      <c r="AU123" s="22" t="s">
        <v>4506</v>
      </c>
      <c r="AV123" s="69">
        <v>1567.4444978237</v>
      </c>
      <c r="AW123" s="33">
        <v>122934</v>
      </c>
      <c r="AX123" s="22" t="s">
        <v>7806</v>
      </c>
      <c r="AY123" s="27">
        <v>1398.27212111164</v>
      </c>
    </row>
    <row r="124" spans="1:51" ht="15.6" customHeight="1" x14ac:dyDescent="0.3">
      <c r="A124" s="17">
        <v>97908</v>
      </c>
      <c r="B124" s="17" t="str">
        <f>VLOOKUP(A124,'List of Wells for HC assessment'!$A$2:$J$860,10,FALSE)</f>
        <v>Chilliwack River Valley</v>
      </c>
      <c r="C124" s="17" t="str">
        <f>IF(ISNUMBER(VLOOKUP(A124,'List of Wells for HC assessment'!$A$2:$J$860,1,FALSE)),"TRUE","FALSE")</f>
        <v>TRUE</v>
      </c>
      <c r="D124" s="17">
        <f>VLOOKUP(A124,'List of Wells for HC assessment'!$A$2:$J$860,9,FALSE)</f>
        <v>1206</v>
      </c>
      <c r="E124" s="17" t="str">
        <f t="shared" si="22"/>
        <v>Stream</v>
      </c>
      <c r="F124" s="17">
        <f t="shared" si="23"/>
        <v>1</v>
      </c>
      <c r="G124" s="87">
        <f t="shared" si="24"/>
        <v>1</v>
      </c>
      <c r="H124" s="88">
        <f t="shared" si="44"/>
        <v>0.71658453309657866</v>
      </c>
      <c r="I124" s="89" t="str">
        <f t="shared" si="26"/>
        <v>Unnamed</v>
      </c>
      <c r="J124" s="90" t="str">
        <f t="shared" si="27"/>
        <v>-</v>
      </c>
      <c r="K124" s="91" t="str">
        <f t="shared" si="28"/>
        <v/>
      </c>
      <c r="L124" s="95" t="str">
        <f t="shared" si="29"/>
        <v xml:space="preserve"> </v>
      </c>
      <c r="M124" s="92" t="str">
        <f t="shared" si="30"/>
        <v>-</v>
      </c>
      <c r="N124" s="93" t="str">
        <f t="shared" si="31"/>
        <v/>
      </c>
      <c r="O124" s="96" t="str">
        <f t="shared" si="32"/>
        <v xml:space="preserve"> </v>
      </c>
      <c r="P124" s="94" t="str">
        <f>IF(ISNUMBER(VLOOKUP(A124,'Wells not assessed'!$A$5:$D$37,1,FALSE)),VLOOKUP(A124,'Wells not assessed'!$A$5:$D$37,4,FALSE),"")</f>
        <v/>
      </c>
      <c r="R124" s="35" t="str">
        <f t="shared" si="33"/>
        <v>Yes</v>
      </c>
      <c r="S124" s="15" t="str">
        <f t="shared" si="34"/>
        <v>CV-719</v>
      </c>
      <c r="T124" s="18" t="str">
        <f>VLOOKUP(S124,'PoHC and SDF summary'!$AO$4:$AP$49974,2,FALSE)</f>
        <v>Unnamed</v>
      </c>
      <c r="U124" s="19">
        <f t="shared" si="35"/>
        <v>655.70627559750199</v>
      </c>
      <c r="V124" s="56">
        <f>IF(C124="TRUE",(U124^2)*(VLOOKUP(D124,'Aquifer and SDF Parameters'!$A$6:$C$100,2,FALSE)/VLOOKUP(D124,'Aquifer and SDF Parameters'!$A$6:$C$100,3,FALSE)),"")</f>
        <v>0.71658453309657866</v>
      </c>
      <c r="W124" s="4"/>
      <c r="X124" s="29" t="str">
        <f t="shared" si="36"/>
        <v>No</v>
      </c>
      <c r="Y124" s="15" t="str">
        <f t="shared" si="37"/>
        <v/>
      </c>
      <c r="Z124" s="18" t="str">
        <f>IF(X124="Yes",VLOOKUP(Y124,'PoHC and SDF summary'!$AO$4:$AP$49974,2,FALSE)," ")</f>
        <v xml:space="preserve"> </v>
      </c>
      <c r="AA124" s="19" t="str">
        <f t="shared" si="38"/>
        <v xml:space="preserve"> </v>
      </c>
      <c r="AB124" s="58" t="str">
        <f>IF(X124="Yes",(AA124^2)*(VLOOKUP(D124,'Aquifer and SDF Parameters'!$A$6:$C$100,2,FALSE)/VLOOKUP(D124,'Aquifer and SDF Parameters'!$A$6:$C$100,3,FALSE)),"")</f>
        <v/>
      </c>
      <c r="AC124" s="20" t="str">
        <f>IF(X124="Yes",(1/(U124)^('Aquifer and SDF Parameters'!$B$2)/((1/U124^'Aquifer and SDF Parameters'!$B$2)+(1/AA124^'Aquifer and SDF Parameters'!$B$2))),"")</f>
        <v/>
      </c>
      <c r="AD124" s="21" t="str">
        <f>IF(X124="Yes",(1/(AA124)^('Aquifer and SDF Parameters'!$B$2)/((1/U124^'Aquifer and SDF Parameters'!$B$2)+(1/AA124^'Aquifer and SDF Parameters'!$B$2))),"")</f>
        <v/>
      </c>
      <c r="AE124" s="14"/>
      <c r="AF124" s="32" t="str">
        <f t="shared" si="39"/>
        <v>No</v>
      </c>
      <c r="AG124" s="15" t="str">
        <f t="shared" si="40"/>
        <v/>
      </c>
      <c r="AH124" s="18" t="str">
        <f t="shared" si="41"/>
        <v xml:space="preserve"> </v>
      </c>
      <c r="AI124" s="19" t="str">
        <f t="shared" si="42"/>
        <v xml:space="preserve"> </v>
      </c>
      <c r="AJ124" s="58" t="str">
        <f>IF(AF124="Yes",(AI124^2)*(VLOOKUP(D124,'Aquifer and SDF Parameters'!$A$6:$C$100,2,FALSE)/VLOOKUP(D124,'Aquifer and SDF Parameters'!$A$6:$C$100,3,FALSE)),"")</f>
        <v/>
      </c>
      <c r="AK124" s="20" t="str">
        <f>IF(AF124="Yes",(1/(U124)^('Aquifer and SDF Parameters'!$B$2)/((1/U124^'Aquifer and SDF Parameters'!$B$2)+(1/AI124^'Aquifer and SDF Parameters'!$B$2)+(1/AA124^'Aquifer and SDF Parameters'!$B$2))),"")</f>
        <v/>
      </c>
      <c r="AL124" s="20" t="str">
        <f>IF(AF124="Yes",(1/(AA124)^('Aquifer and SDF Parameters'!$B$2)/((1/U124^'Aquifer and SDF Parameters'!$B$2)+(1/AI124^'Aquifer and SDF Parameters'!$B$2)+(1/AA124^'Aquifer and SDF Parameters'!$B$2))),"")</f>
        <v/>
      </c>
      <c r="AM124" s="21" t="str">
        <f>IF(AF124="Yes",(1/(AI124)^('Aquifer and SDF Parameters'!$B$2)/((1/U124^'Aquifer and SDF Parameters'!$B$2)+(1/AI124^'Aquifer and SDF Parameters'!$B$2)+(1/AA124^'Aquifer and SDF Parameters'!$B$2))),"")</f>
        <v/>
      </c>
      <c r="AO124" s="30" t="s">
        <v>12360</v>
      </c>
      <c r="AP124" s="47" t="s">
        <v>8769</v>
      </c>
      <c r="AQ124" s="30">
        <v>17973</v>
      </c>
      <c r="AR124" s="22" t="s">
        <v>8198</v>
      </c>
      <c r="AS124" s="24">
        <v>1552.74561653048</v>
      </c>
      <c r="AT124" s="30">
        <v>41095</v>
      </c>
      <c r="AU124" s="22" t="s">
        <v>39</v>
      </c>
      <c r="AV124" s="69">
        <v>1011.11136782173</v>
      </c>
      <c r="AW124" s="33"/>
      <c r="AX124" s="22"/>
      <c r="AY124" s="27"/>
    </row>
    <row r="125" spans="1:51" ht="15.6" customHeight="1" x14ac:dyDescent="0.3">
      <c r="A125" s="17">
        <v>97923</v>
      </c>
      <c r="B125" s="17" t="str">
        <f>VLOOKUP(A125,'List of Wells for HC assessment'!$A$2:$J$860,10,FALSE)</f>
        <v>Chilliwack River Valley</v>
      </c>
      <c r="C125" s="17" t="str">
        <f>IF(ISNUMBER(VLOOKUP(A125,'List of Wells for HC assessment'!$A$2:$J$860,1,FALSE)),"TRUE","FALSE")</f>
        <v>TRUE</v>
      </c>
      <c r="D125" s="17">
        <f>VLOOKUP(A125,'List of Wells for HC assessment'!$A$2:$J$860,9,FALSE)</f>
        <v>1206</v>
      </c>
      <c r="E125" s="17" t="str">
        <f t="shared" si="22"/>
        <v>Stream</v>
      </c>
      <c r="F125" s="17">
        <f t="shared" si="23"/>
        <v>1</v>
      </c>
      <c r="G125" s="87">
        <f t="shared" si="24"/>
        <v>1</v>
      </c>
      <c r="H125" s="88">
        <f t="shared" si="44"/>
        <v>0.4286693734601989</v>
      </c>
      <c r="I125" s="89" t="str">
        <f t="shared" si="26"/>
        <v>Chilliwack River</v>
      </c>
      <c r="J125" s="90" t="str">
        <f t="shared" si="27"/>
        <v>-</v>
      </c>
      <c r="K125" s="91" t="str">
        <f t="shared" si="28"/>
        <v/>
      </c>
      <c r="L125" s="95" t="str">
        <f t="shared" si="29"/>
        <v xml:space="preserve"> </v>
      </c>
      <c r="M125" s="92" t="str">
        <f t="shared" si="30"/>
        <v>-</v>
      </c>
      <c r="N125" s="93" t="str">
        <f t="shared" si="31"/>
        <v/>
      </c>
      <c r="O125" s="96" t="str">
        <f t="shared" si="32"/>
        <v xml:space="preserve"> </v>
      </c>
      <c r="P125" s="94" t="str">
        <f>IF(ISNUMBER(VLOOKUP(A125,'Wells not assessed'!$A$5:$D$37,1,FALSE)),VLOOKUP(A125,'Wells not assessed'!$A$5:$D$37,4,FALSE),"")</f>
        <v/>
      </c>
      <c r="R125" s="35" t="str">
        <f t="shared" si="33"/>
        <v>Yes</v>
      </c>
      <c r="S125" s="15" t="str">
        <f t="shared" si="34"/>
        <v>CV-1181</v>
      </c>
      <c r="T125" s="18" t="str">
        <f>VLOOKUP(S125,'PoHC and SDF summary'!$AO$4:$AP$49974,2,FALSE)</f>
        <v>Chilliwack River</v>
      </c>
      <c r="U125" s="19">
        <f t="shared" si="35"/>
        <v>507.15049450446099</v>
      </c>
      <c r="V125" s="56">
        <f>IF(C125="TRUE",(U125^2)*(VLOOKUP(D125,'Aquifer and SDF Parameters'!$A$6:$C$100,2,FALSE)/VLOOKUP(D125,'Aquifer and SDF Parameters'!$A$6:$C$100,3,FALSE)),"")</f>
        <v>0.4286693734601989</v>
      </c>
      <c r="W125" s="4"/>
      <c r="X125" s="29" t="str">
        <f t="shared" si="36"/>
        <v>No</v>
      </c>
      <c r="Y125" s="15" t="str">
        <f t="shared" si="37"/>
        <v/>
      </c>
      <c r="Z125" s="18" t="str">
        <f>IF(X125="Yes",VLOOKUP(Y125,'PoHC and SDF summary'!$AO$4:$AP$49974,2,FALSE)," ")</f>
        <v xml:space="preserve"> </v>
      </c>
      <c r="AA125" s="19" t="str">
        <f t="shared" si="38"/>
        <v xml:space="preserve"> </v>
      </c>
      <c r="AB125" s="58" t="str">
        <f>IF(X125="Yes",(AA125^2)*(VLOOKUP(D125,'Aquifer and SDF Parameters'!$A$6:$C$100,2,FALSE)/VLOOKUP(D125,'Aquifer and SDF Parameters'!$A$6:$C$100,3,FALSE)),"")</f>
        <v/>
      </c>
      <c r="AC125" s="20" t="str">
        <f>IF(X125="Yes",(1/(U125)^('Aquifer and SDF Parameters'!$B$2)/((1/U125^'Aquifer and SDF Parameters'!$B$2)+(1/AA125^'Aquifer and SDF Parameters'!$B$2))),"")</f>
        <v/>
      </c>
      <c r="AD125" s="21" t="str">
        <f>IF(X125="Yes",(1/(AA125)^('Aquifer and SDF Parameters'!$B$2)/((1/U125^'Aquifer and SDF Parameters'!$B$2)+(1/AA125^'Aquifer and SDF Parameters'!$B$2))),"")</f>
        <v/>
      </c>
      <c r="AE125" s="14"/>
      <c r="AF125" s="32" t="str">
        <f t="shared" si="39"/>
        <v>No</v>
      </c>
      <c r="AG125" s="15" t="str">
        <f t="shared" si="40"/>
        <v/>
      </c>
      <c r="AH125" s="18" t="str">
        <f t="shared" si="41"/>
        <v xml:space="preserve"> </v>
      </c>
      <c r="AI125" s="19" t="str">
        <f t="shared" si="42"/>
        <v xml:space="preserve"> </v>
      </c>
      <c r="AJ125" s="58" t="str">
        <f>IF(AF125="Yes",(AI125^2)*(VLOOKUP(D125,'Aquifer and SDF Parameters'!$A$6:$C$100,2,FALSE)/VLOOKUP(D125,'Aquifer and SDF Parameters'!$A$6:$C$100,3,FALSE)),"")</f>
        <v/>
      </c>
      <c r="AK125" s="20" t="str">
        <f>IF(AF125="Yes",(1/(U125)^('Aquifer and SDF Parameters'!$B$2)/((1/U125^'Aquifer and SDF Parameters'!$B$2)+(1/AI125^'Aquifer and SDF Parameters'!$B$2)+(1/AA125^'Aquifer and SDF Parameters'!$B$2))),"")</f>
        <v/>
      </c>
      <c r="AL125" s="20" t="str">
        <f>IF(AF125="Yes",(1/(AA125)^('Aquifer and SDF Parameters'!$B$2)/((1/U125^'Aquifer and SDF Parameters'!$B$2)+(1/AI125^'Aquifer and SDF Parameters'!$B$2)+(1/AA125^'Aquifer and SDF Parameters'!$B$2))),"")</f>
        <v/>
      </c>
      <c r="AM125" s="21" t="str">
        <f>IF(AF125="Yes",(1/(AI125)^('Aquifer and SDF Parameters'!$B$2)/((1/U125^'Aquifer and SDF Parameters'!$B$2)+(1/AI125^'Aquifer and SDF Parameters'!$B$2)+(1/AA125^'Aquifer and SDF Parameters'!$B$2))),"")</f>
        <v/>
      </c>
      <c r="AO125" s="30" t="s">
        <v>12357</v>
      </c>
      <c r="AP125" s="47" t="s">
        <v>8769</v>
      </c>
      <c r="AQ125" s="30">
        <v>18066</v>
      </c>
      <c r="AR125" s="22" t="s">
        <v>2028</v>
      </c>
      <c r="AS125" s="24">
        <v>134.130181633371</v>
      </c>
      <c r="AT125" s="30">
        <v>41595</v>
      </c>
      <c r="AU125" s="22" t="s">
        <v>5693</v>
      </c>
      <c r="AV125" s="69">
        <v>458.95511342389602</v>
      </c>
      <c r="AW125" s="33"/>
      <c r="AX125" s="22"/>
      <c r="AY125" s="27"/>
    </row>
    <row r="126" spans="1:51" ht="15.6" customHeight="1" x14ac:dyDescent="0.3">
      <c r="A126" s="17">
        <v>97924</v>
      </c>
      <c r="B126" s="17" t="str">
        <f>VLOOKUP(A126,'List of Wells for HC assessment'!$A$2:$J$860,10,FALSE)</f>
        <v>Chilliwack River Valley</v>
      </c>
      <c r="C126" s="17" t="str">
        <f>IF(ISNUMBER(VLOOKUP(A126,'List of Wells for HC assessment'!$A$2:$J$860,1,FALSE)),"TRUE","FALSE")</f>
        <v>TRUE</v>
      </c>
      <c r="D126" s="17">
        <f>VLOOKUP(A126,'List of Wells for HC assessment'!$A$2:$J$860,9,FALSE)</f>
        <v>1206</v>
      </c>
      <c r="E126" s="17" t="str">
        <f t="shared" si="22"/>
        <v>Stream</v>
      </c>
      <c r="F126" s="17">
        <f t="shared" si="23"/>
        <v>1</v>
      </c>
      <c r="G126" s="87">
        <f t="shared" si="24"/>
        <v>1</v>
      </c>
      <c r="H126" s="88">
        <f t="shared" si="44"/>
        <v>0.92158033567931774</v>
      </c>
      <c r="I126" s="89" t="str">
        <f t="shared" si="26"/>
        <v>Chilliwack River</v>
      </c>
      <c r="J126" s="90" t="str">
        <f t="shared" si="27"/>
        <v>-</v>
      </c>
      <c r="K126" s="91" t="str">
        <f t="shared" si="28"/>
        <v/>
      </c>
      <c r="L126" s="95" t="str">
        <f t="shared" si="29"/>
        <v xml:space="preserve"> </v>
      </c>
      <c r="M126" s="92" t="str">
        <f t="shared" si="30"/>
        <v>-</v>
      </c>
      <c r="N126" s="93" t="str">
        <f t="shared" si="31"/>
        <v/>
      </c>
      <c r="O126" s="96" t="str">
        <f t="shared" si="32"/>
        <v xml:space="preserve"> </v>
      </c>
      <c r="P126" s="94" t="str">
        <f>IF(ISNUMBER(VLOOKUP(A126,'Wells not assessed'!$A$5:$D$37,1,FALSE)),VLOOKUP(A126,'Wells not assessed'!$A$5:$D$37,4,FALSE),"")</f>
        <v/>
      </c>
      <c r="R126" s="35" t="str">
        <f t="shared" si="33"/>
        <v>Yes</v>
      </c>
      <c r="S126" s="15" t="str">
        <f t="shared" si="34"/>
        <v>CV-1181</v>
      </c>
      <c r="T126" s="18" t="str">
        <f>VLOOKUP(S126,'PoHC and SDF summary'!$AO$4:$AP$49974,2,FALSE)</f>
        <v>Chilliwack River</v>
      </c>
      <c r="U126" s="19">
        <f t="shared" si="35"/>
        <v>743.60486913924296</v>
      </c>
      <c r="V126" s="56">
        <f>IF(C126="TRUE",(U126^2)*(VLOOKUP(D126,'Aquifer and SDF Parameters'!$A$6:$C$100,2,FALSE)/VLOOKUP(D126,'Aquifer and SDF Parameters'!$A$6:$C$100,3,FALSE)),"")</f>
        <v>0.92158033567931774</v>
      </c>
      <c r="W126" s="4"/>
      <c r="X126" s="29" t="str">
        <f t="shared" si="36"/>
        <v>No</v>
      </c>
      <c r="Y126" s="15" t="str">
        <f t="shared" si="37"/>
        <v/>
      </c>
      <c r="Z126" s="18" t="str">
        <f>IF(X126="Yes",VLOOKUP(Y126,'PoHC and SDF summary'!$AO$4:$AP$49974,2,FALSE)," ")</f>
        <v xml:space="preserve"> </v>
      </c>
      <c r="AA126" s="19" t="str">
        <f t="shared" si="38"/>
        <v xml:space="preserve"> </v>
      </c>
      <c r="AB126" s="58" t="str">
        <f>IF(X126="Yes",(AA126^2)*(VLOOKUP(D126,'Aquifer and SDF Parameters'!$A$6:$C$100,2,FALSE)/VLOOKUP(D126,'Aquifer and SDF Parameters'!$A$6:$C$100,3,FALSE)),"")</f>
        <v/>
      </c>
      <c r="AC126" s="20" t="str">
        <f>IF(X126="Yes",(1/(U126)^('Aquifer and SDF Parameters'!$B$2)/((1/U126^'Aquifer and SDF Parameters'!$B$2)+(1/AA126^'Aquifer and SDF Parameters'!$B$2))),"")</f>
        <v/>
      </c>
      <c r="AD126" s="21" t="str">
        <f>IF(X126="Yes",(1/(AA126)^('Aquifer and SDF Parameters'!$B$2)/((1/U126^'Aquifer and SDF Parameters'!$B$2)+(1/AA126^'Aquifer and SDF Parameters'!$B$2))),"")</f>
        <v/>
      </c>
      <c r="AE126" s="14"/>
      <c r="AF126" s="32" t="str">
        <f t="shared" si="39"/>
        <v>No</v>
      </c>
      <c r="AG126" s="15" t="str">
        <f t="shared" si="40"/>
        <v/>
      </c>
      <c r="AH126" s="18" t="str">
        <f t="shared" si="41"/>
        <v xml:space="preserve"> </v>
      </c>
      <c r="AI126" s="19" t="str">
        <f t="shared" si="42"/>
        <v xml:space="preserve"> </v>
      </c>
      <c r="AJ126" s="58" t="str">
        <f>IF(AF126="Yes",(AI126^2)*(VLOOKUP(D126,'Aquifer and SDF Parameters'!$A$6:$C$100,2,FALSE)/VLOOKUP(D126,'Aquifer and SDF Parameters'!$A$6:$C$100,3,FALSE)),"")</f>
        <v/>
      </c>
      <c r="AK126" s="20" t="str">
        <f>IF(AF126="Yes",(1/(U126)^('Aquifer and SDF Parameters'!$B$2)/((1/U126^'Aquifer and SDF Parameters'!$B$2)+(1/AI126^'Aquifer and SDF Parameters'!$B$2)+(1/AA126^'Aquifer and SDF Parameters'!$B$2))),"")</f>
        <v/>
      </c>
      <c r="AL126" s="20" t="str">
        <f>IF(AF126="Yes",(1/(AA126)^('Aquifer and SDF Parameters'!$B$2)/((1/U126^'Aquifer and SDF Parameters'!$B$2)+(1/AI126^'Aquifer and SDF Parameters'!$B$2)+(1/AA126^'Aquifer and SDF Parameters'!$B$2))),"")</f>
        <v/>
      </c>
      <c r="AM126" s="21" t="str">
        <f>IF(AF126="Yes",(1/(AI126)^('Aquifer and SDF Parameters'!$B$2)/((1/U126^'Aquifer and SDF Parameters'!$B$2)+(1/AI126^'Aquifer and SDF Parameters'!$B$2)+(1/AA126^'Aquifer and SDF Parameters'!$B$2))),"")</f>
        <v/>
      </c>
      <c r="AO126" s="30" t="s">
        <v>12356</v>
      </c>
      <c r="AP126" s="47" t="s">
        <v>8769</v>
      </c>
      <c r="AQ126" s="30">
        <v>18084</v>
      </c>
      <c r="AR126" s="22" t="s">
        <v>3825</v>
      </c>
      <c r="AS126" s="24">
        <v>1122.47954327152</v>
      </c>
      <c r="AT126" s="30">
        <v>41608</v>
      </c>
      <c r="AU126" s="22" t="s">
        <v>32</v>
      </c>
      <c r="AV126" s="69">
        <v>2496.1069693884701</v>
      </c>
      <c r="AW126" s="33"/>
      <c r="AX126" s="22"/>
      <c r="AY126" s="27"/>
    </row>
    <row r="127" spans="1:51" ht="15.6" customHeight="1" x14ac:dyDescent="0.3">
      <c r="A127" s="17">
        <v>97926</v>
      </c>
      <c r="B127" s="17" t="str">
        <f>VLOOKUP(A127,'List of Wells for HC assessment'!$A$2:$J$860,10,FALSE)</f>
        <v>Chilliwack River Valley</v>
      </c>
      <c r="C127" s="17" t="str">
        <f>IF(ISNUMBER(VLOOKUP(A127,'List of Wells for HC assessment'!$A$2:$J$860,1,FALSE)),"TRUE","FALSE")</f>
        <v>TRUE</v>
      </c>
      <c r="D127" s="17">
        <f>VLOOKUP(A127,'List of Wells for HC assessment'!$A$2:$J$860,9,FALSE)</f>
        <v>1206</v>
      </c>
      <c r="E127" s="17" t="str">
        <f t="shared" si="22"/>
        <v>Stream</v>
      </c>
      <c r="F127" s="17">
        <f t="shared" si="23"/>
        <v>1</v>
      </c>
      <c r="G127" s="87">
        <f t="shared" si="24"/>
        <v>1</v>
      </c>
      <c r="H127" s="88">
        <f t="shared" si="44"/>
        <v>0.22364496801657213</v>
      </c>
      <c r="I127" s="89" t="str">
        <f t="shared" si="26"/>
        <v>Chilliwack River</v>
      </c>
      <c r="J127" s="90" t="str">
        <f t="shared" si="27"/>
        <v>-</v>
      </c>
      <c r="K127" s="91" t="str">
        <f t="shared" si="28"/>
        <v/>
      </c>
      <c r="L127" s="95" t="str">
        <f t="shared" si="29"/>
        <v xml:space="preserve"> </v>
      </c>
      <c r="M127" s="92" t="str">
        <f t="shared" si="30"/>
        <v>-</v>
      </c>
      <c r="N127" s="93" t="str">
        <f t="shared" si="31"/>
        <v/>
      </c>
      <c r="O127" s="96" t="str">
        <f t="shared" si="32"/>
        <v xml:space="preserve"> </v>
      </c>
      <c r="P127" s="94" t="str">
        <f>IF(ISNUMBER(VLOOKUP(A127,'Wells not assessed'!$A$5:$D$37,1,FALSE)),VLOOKUP(A127,'Wells not assessed'!$A$5:$D$37,4,FALSE),"")</f>
        <v/>
      </c>
      <c r="R127" s="35" t="str">
        <f t="shared" si="33"/>
        <v>Yes</v>
      </c>
      <c r="S127" s="15" t="str">
        <f t="shared" si="34"/>
        <v>CV-1181</v>
      </c>
      <c r="T127" s="18" t="str">
        <f>VLOOKUP(S127,'PoHC and SDF summary'!$AO$4:$AP$49974,2,FALSE)</f>
        <v>Chilliwack River</v>
      </c>
      <c r="U127" s="19">
        <f t="shared" si="35"/>
        <v>366.315411646771</v>
      </c>
      <c r="V127" s="56">
        <f>IF(C127="TRUE",(U127^2)*(VLOOKUP(D127,'Aquifer and SDF Parameters'!$A$6:$C$100,2,FALSE)/VLOOKUP(D127,'Aquifer and SDF Parameters'!$A$6:$C$100,3,FALSE)),"")</f>
        <v>0.22364496801657213</v>
      </c>
      <c r="W127" s="4"/>
      <c r="X127" s="29" t="str">
        <f t="shared" si="36"/>
        <v>No</v>
      </c>
      <c r="Y127" s="15" t="str">
        <f t="shared" si="37"/>
        <v/>
      </c>
      <c r="Z127" s="18" t="str">
        <f>IF(X127="Yes",VLOOKUP(Y127,'PoHC and SDF summary'!$AO$4:$AP$49974,2,FALSE)," ")</f>
        <v xml:space="preserve"> </v>
      </c>
      <c r="AA127" s="19" t="str">
        <f t="shared" si="38"/>
        <v xml:space="preserve"> </v>
      </c>
      <c r="AB127" s="58" t="str">
        <f>IF(X127="Yes",(AA127^2)*(VLOOKUP(D127,'Aquifer and SDF Parameters'!$A$6:$C$100,2,FALSE)/VLOOKUP(D127,'Aquifer and SDF Parameters'!$A$6:$C$100,3,FALSE)),"")</f>
        <v/>
      </c>
      <c r="AC127" s="20" t="str">
        <f>IF(X127="Yes",(1/(U127)^('Aquifer and SDF Parameters'!$B$2)/((1/U127^'Aquifer and SDF Parameters'!$B$2)+(1/AA127^'Aquifer and SDF Parameters'!$B$2))),"")</f>
        <v/>
      </c>
      <c r="AD127" s="21" t="str">
        <f>IF(X127="Yes",(1/(AA127)^('Aquifer and SDF Parameters'!$B$2)/((1/U127^'Aquifer and SDF Parameters'!$B$2)+(1/AA127^'Aquifer and SDF Parameters'!$B$2))),"")</f>
        <v/>
      </c>
      <c r="AE127" s="14"/>
      <c r="AF127" s="32" t="str">
        <f t="shared" si="39"/>
        <v>No</v>
      </c>
      <c r="AG127" s="15" t="str">
        <f t="shared" si="40"/>
        <v/>
      </c>
      <c r="AH127" s="18" t="str">
        <f t="shared" si="41"/>
        <v xml:space="preserve"> </v>
      </c>
      <c r="AI127" s="19" t="str">
        <f t="shared" si="42"/>
        <v xml:space="preserve"> </v>
      </c>
      <c r="AJ127" s="58" t="str">
        <f>IF(AF127="Yes",(AI127^2)*(VLOOKUP(D127,'Aquifer and SDF Parameters'!$A$6:$C$100,2,FALSE)/VLOOKUP(D127,'Aquifer and SDF Parameters'!$A$6:$C$100,3,FALSE)),"")</f>
        <v/>
      </c>
      <c r="AK127" s="20" t="str">
        <f>IF(AF127="Yes",(1/(U127)^('Aquifer and SDF Parameters'!$B$2)/((1/U127^'Aquifer and SDF Parameters'!$B$2)+(1/AI127^'Aquifer and SDF Parameters'!$B$2)+(1/AA127^'Aquifer and SDF Parameters'!$B$2))),"")</f>
        <v/>
      </c>
      <c r="AL127" s="20" t="str">
        <f>IF(AF127="Yes",(1/(AA127)^('Aquifer and SDF Parameters'!$B$2)/((1/U127^'Aquifer and SDF Parameters'!$B$2)+(1/AI127^'Aquifer and SDF Parameters'!$B$2)+(1/AA127^'Aquifer and SDF Parameters'!$B$2))),"")</f>
        <v/>
      </c>
      <c r="AM127" s="21" t="str">
        <f>IF(AF127="Yes",(1/(AI127)^('Aquifer and SDF Parameters'!$B$2)/((1/U127^'Aquifer and SDF Parameters'!$B$2)+(1/AI127^'Aquifer and SDF Parameters'!$B$2)+(1/AA127^'Aquifer and SDF Parameters'!$B$2))),"")</f>
        <v/>
      </c>
      <c r="AO127" s="30" t="s">
        <v>12355</v>
      </c>
      <c r="AP127" s="47" t="s">
        <v>8769</v>
      </c>
      <c r="AQ127" s="30">
        <v>18134</v>
      </c>
      <c r="AR127" s="22" t="s">
        <v>36</v>
      </c>
      <c r="AS127" s="24">
        <v>74.794364683935001</v>
      </c>
      <c r="AT127" s="30">
        <v>41778</v>
      </c>
      <c r="AU127" s="22" t="s">
        <v>7741</v>
      </c>
      <c r="AV127" s="69">
        <v>849.99222661140402</v>
      </c>
      <c r="AW127" s="22"/>
      <c r="AX127" s="22"/>
      <c r="AY127" s="24"/>
    </row>
    <row r="128" spans="1:51" ht="15.6" customHeight="1" x14ac:dyDescent="0.3">
      <c r="A128" s="17">
        <v>97929</v>
      </c>
      <c r="B128" s="17" t="str">
        <f>VLOOKUP(A128,'List of Wells for HC assessment'!$A$2:$J$860,10,FALSE)</f>
        <v>Chilliwack River Valley</v>
      </c>
      <c r="C128" s="17" t="str">
        <f>IF(ISNUMBER(VLOOKUP(A128,'List of Wells for HC assessment'!$A$2:$J$860,1,FALSE)),"TRUE","FALSE")</f>
        <v>TRUE</v>
      </c>
      <c r="D128" s="17">
        <f>VLOOKUP(A128,'List of Wells for HC assessment'!$A$2:$J$860,9,FALSE)</f>
        <v>1206</v>
      </c>
      <c r="E128" s="17" t="str">
        <f t="shared" si="22"/>
        <v>Stream</v>
      </c>
      <c r="F128" s="17">
        <f t="shared" si="23"/>
        <v>1</v>
      </c>
      <c r="G128" s="87">
        <f t="shared" si="24"/>
        <v>1</v>
      </c>
      <c r="H128" s="88">
        <f t="shared" si="44"/>
        <v>0.1728689540925584</v>
      </c>
      <c r="I128" s="89" t="str">
        <f t="shared" si="26"/>
        <v>Chilliwack River</v>
      </c>
      <c r="J128" s="90" t="str">
        <f t="shared" si="27"/>
        <v>-</v>
      </c>
      <c r="K128" s="91" t="str">
        <f t="shared" si="28"/>
        <v/>
      </c>
      <c r="L128" s="95" t="str">
        <f t="shared" si="29"/>
        <v xml:space="preserve"> </v>
      </c>
      <c r="M128" s="92" t="str">
        <f t="shared" si="30"/>
        <v>-</v>
      </c>
      <c r="N128" s="93" t="str">
        <f t="shared" si="31"/>
        <v/>
      </c>
      <c r="O128" s="96" t="str">
        <f t="shared" si="32"/>
        <v xml:space="preserve"> </v>
      </c>
      <c r="P128" s="94" t="str">
        <f>IF(ISNUMBER(VLOOKUP(A128,'Wells not assessed'!$A$5:$D$37,1,FALSE)),VLOOKUP(A128,'Wells not assessed'!$A$5:$D$37,4,FALSE),"")</f>
        <v/>
      </c>
      <c r="R128" s="35" t="str">
        <f t="shared" si="33"/>
        <v>Yes</v>
      </c>
      <c r="S128" s="15" t="str">
        <f t="shared" si="34"/>
        <v>CV-1181</v>
      </c>
      <c r="T128" s="18" t="str">
        <f>VLOOKUP(S128,'PoHC and SDF summary'!$AO$4:$AP$49974,2,FALSE)</f>
        <v>Chilliwack River</v>
      </c>
      <c r="U128" s="19">
        <f t="shared" si="35"/>
        <v>322.05802653487001</v>
      </c>
      <c r="V128" s="56">
        <f>IF(C128="TRUE",(U128^2)*(VLOOKUP(D128,'Aquifer and SDF Parameters'!$A$6:$C$100,2,FALSE)/VLOOKUP(D128,'Aquifer and SDF Parameters'!$A$6:$C$100,3,FALSE)),"")</f>
        <v>0.1728689540925584</v>
      </c>
      <c r="W128" s="4"/>
      <c r="X128" s="29" t="str">
        <f t="shared" si="36"/>
        <v>No</v>
      </c>
      <c r="Y128" s="15" t="str">
        <f t="shared" si="37"/>
        <v/>
      </c>
      <c r="Z128" s="18" t="str">
        <f>IF(X128="Yes",VLOOKUP(Y128,'PoHC and SDF summary'!$AO$4:$AP$49974,2,FALSE)," ")</f>
        <v xml:space="preserve"> </v>
      </c>
      <c r="AA128" s="19" t="str">
        <f t="shared" si="38"/>
        <v xml:space="preserve"> </v>
      </c>
      <c r="AB128" s="58" t="str">
        <f>IF(X128="Yes",(AA128^2)*(VLOOKUP(D128,'Aquifer and SDF Parameters'!$A$6:$C$100,2,FALSE)/VLOOKUP(D128,'Aquifer and SDF Parameters'!$A$6:$C$100,3,FALSE)),"")</f>
        <v/>
      </c>
      <c r="AC128" s="66" t="str">
        <f>IF(X128="Yes",(1/(U128)^('Aquifer and SDF Parameters'!$B$2)/((1/U128^'Aquifer and SDF Parameters'!$B$2)+(1/AA128^'Aquifer and SDF Parameters'!$B$2))),"")</f>
        <v/>
      </c>
      <c r="AD128" s="67" t="str">
        <f>IF(X128="Yes",(1/(AA128)^('Aquifer and SDF Parameters'!$B$2)/((1/U128^'Aquifer and SDF Parameters'!$B$2)+(1/AA128^'Aquifer and SDF Parameters'!$B$2))),"")</f>
        <v/>
      </c>
      <c r="AE128" s="60"/>
      <c r="AF128" s="32" t="str">
        <f t="shared" si="39"/>
        <v>No</v>
      </c>
      <c r="AG128" s="15" t="str">
        <f t="shared" si="40"/>
        <v/>
      </c>
      <c r="AH128" s="18" t="str">
        <f t="shared" si="41"/>
        <v xml:space="preserve"> </v>
      </c>
      <c r="AI128" s="19" t="str">
        <f t="shared" si="42"/>
        <v xml:space="preserve"> </v>
      </c>
      <c r="AJ128" s="58" t="str">
        <f>IF(AF128="Yes",(AI128^2)*(VLOOKUP(D128,'Aquifer and SDF Parameters'!$A$6:$C$100,2,FALSE)/VLOOKUP(D128,'Aquifer and SDF Parameters'!$A$6:$C$100,3,FALSE)),"")</f>
        <v/>
      </c>
      <c r="AK128" s="66" t="str">
        <f>IF(AF128="Yes",(1/(U128)^('Aquifer and SDF Parameters'!$B$2)/((1/U128^'Aquifer and SDF Parameters'!$B$2)+(1/AI128^'Aquifer and SDF Parameters'!$B$2)+(1/AA128^'Aquifer and SDF Parameters'!$B$2))),"")</f>
        <v/>
      </c>
      <c r="AL128" s="66" t="str">
        <f>IF(AF128="Yes",(1/(AA128)^('Aquifer and SDF Parameters'!$B$2)/((1/U128^'Aquifer and SDF Parameters'!$B$2)+(1/AI128^'Aquifer and SDF Parameters'!$B$2)+(1/AA128^'Aquifer and SDF Parameters'!$B$2))),"")</f>
        <v/>
      </c>
      <c r="AM128" s="67" t="str">
        <f>IF(AF128="Yes",(1/(AI128)^('Aquifer and SDF Parameters'!$B$2)/((1/U128^'Aquifer and SDF Parameters'!$B$2)+(1/AI128^'Aquifer and SDF Parameters'!$B$2)+(1/AA128^'Aquifer and SDF Parameters'!$B$2))),"")</f>
        <v/>
      </c>
      <c r="AO128" s="30" t="s">
        <v>12354</v>
      </c>
      <c r="AP128" s="47" t="s">
        <v>8769</v>
      </c>
      <c r="AQ128" s="30">
        <v>18149</v>
      </c>
      <c r="AR128" s="22" t="s">
        <v>34</v>
      </c>
      <c r="AS128" s="24">
        <v>349.27168756065703</v>
      </c>
      <c r="AT128" s="30">
        <v>42326</v>
      </c>
      <c r="AU128" s="22" t="s">
        <v>4506</v>
      </c>
      <c r="AV128" s="69">
        <v>1993.2230160614899</v>
      </c>
      <c r="AW128" s="22"/>
      <c r="AX128" s="22"/>
      <c r="AY128" s="24"/>
    </row>
    <row r="129" spans="1:51" ht="15.6" customHeight="1" x14ac:dyDescent="0.3">
      <c r="A129" s="17">
        <v>97931</v>
      </c>
      <c r="B129" s="17" t="str">
        <f>VLOOKUP(A129,'List of Wells for HC assessment'!$A$2:$J$860,10,FALSE)</f>
        <v>Chilliwack River Valley</v>
      </c>
      <c r="C129" s="17" t="str">
        <f>IF(ISNUMBER(VLOOKUP(A129,'List of Wells for HC assessment'!$A$2:$J$860,1,FALSE)),"TRUE","FALSE")</f>
        <v>TRUE</v>
      </c>
      <c r="D129" s="17">
        <f>VLOOKUP(A129,'List of Wells for HC assessment'!$A$2:$J$860,9,FALSE)</f>
        <v>1206</v>
      </c>
      <c r="E129" s="17" t="str">
        <f t="shared" si="22"/>
        <v>Stream</v>
      </c>
      <c r="F129" s="17">
        <f t="shared" si="23"/>
        <v>1</v>
      </c>
      <c r="G129" s="87">
        <f t="shared" si="24"/>
        <v>1</v>
      </c>
      <c r="H129" s="88">
        <f t="shared" si="44"/>
        <v>0.45285665110205398</v>
      </c>
      <c r="I129" s="89" t="str">
        <f t="shared" si="26"/>
        <v>Chilliwack River</v>
      </c>
      <c r="J129" s="90" t="str">
        <f t="shared" si="27"/>
        <v>-</v>
      </c>
      <c r="K129" s="91" t="str">
        <f t="shared" si="28"/>
        <v/>
      </c>
      <c r="L129" s="95" t="str">
        <f t="shared" si="29"/>
        <v xml:space="preserve"> </v>
      </c>
      <c r="M129" s="92" t="str">
        <f t="shared" si="30"/>
        <v>-</v>
      </c>
      <c r="N129" s="93" t="str">
        <f t="shared" si="31"/>
        <v/>
      </c>
      <c r="O129" s="96" t="str">
        <f t="shared" si="32"/>
        <v xml:space="preserve"> </v>
      </c>
      <c r="P129" s="94" t="str">
        <f>IF(ISNUMBER(VLOOKUP(A129,'Wells not assessed'!$A$5:$D$37,1,FALSE)),VLOOKUP(A129,'Wells not assessed'!$A$5:$D$37,4,FALSE),"")</f>
        <v/>
      </c>
      <c r="R129" s="35" t="str">
        <f t="shared" si="33"/>
        <v>Yes</v>
      </c>
      <c r="S129" s="15" t="str">
        <f t="shared" si="34"/>
        <v>CV-1181</v>
      </c>
      <c r="T129" s="18" t="str">
        <f>VLOOKUP(S129,'PoHC and SDF summary'!$AO$4:$AP$49974,2,FALSE)</f>
        <v>Chilliwack River</v>
      </c>
      <c r="U129" s="19">
        <f t="shared" si="35"/>
        <v>521.26192136125997</v>
      </c>
      <c r="V129" s="56">
        <f>IF(C129="TRUE",(U129^2)*(VLOOKUP(D129,'Aquifer and SDF Parameters'!$A$6:$C$100,2,FALSE)/VLOOKUP(D129,'Aquifer and SDF Parameters'!$A$6:$C$100,3,FALSE)),"")</f>
        <v>0.45285665110205398</v>
      </c>
      <c r="W129" s="4"/>
      <c r="X129" s="29" t="str">
        <f t="shared" si="36"/>
        <v>No</v>
      </c>
      <c r="Y129" s="15" t="str">
        <f t="shared" si="37"/>
        <v/>
      </c>
      <c r="Z129" s="18" t="str">
        <f>IF(X129="Yes",VLOOKUP(Y129,'PoHC and SDF summary'!$AO$4:$AP$49974,2,FALSE)," ")</f>
        <v xml:space="preserve"> </v>
      </c>
      <c r="AA129" s="19" t="str">
        <f t="shared" si="38"/>
        <v xml:space="preserve"> </v>
      </c>
      <c r="AB129" s="58" t="str">
        <f>IF(X129="Yes",(AA129^2)*(VLOOKUP(D129,'Aquifer and SDF Parameters'!$A$6:$C$100,2,FALSE)/VLOOKUP(D129,'Aquifer and SDF Parameters'!$A$6:$C$100,3,FALSE)),"")</f>
        <v/>
      </c>
      <c r="AC129" s="20" t="str">
        <f>IF(X129="Yes",(1/(U129)^('Aquifer and SDF Parameters'!$B$2)/((1/U129^'Aquifer and SDF Parameters'!$B$2)+(1/AA129^'Aquifer and SDF Parameters'!$B$2))),"")</f>
        <v/>
      </c>
      <c r="AD129" s="21" t="str">
        <f>IF(X129="Yes",(1/(AA129)^('Aquifer and SDF Parameters'!$B$2)/((1/U129^'Aquifer and SDF Parameters'!$B$2)+(1/AA129^'Aquifer and SDF Parameters'!$B$2))),"")</f>
        <v/>
      </c>
      <c r="AE129" s="14"/>
      <c r="AF129" s="32" t="str">
        <f t="shared" si="39"/>
        <v>No</v>
      </c>
      <c r="AG129" s="15" t="str">
        <f t="shared" si="40"/>
        <v/>
      </c>
      <c r="AH129" s="18" t="str">
        <f t="shared" si="41"/>
        <v xml:space="preserve"> </v>
      </c>
      <c r="AI129" s="19" t="str">
        <f t="shared" si="42"/>
        <v xml:space="preserve"> </v>
      </c>
      <c r="AJ129" s="58" t="str">
        <f>IF(AF129="Yes",(AI129^2)*(VLOOKUP(D129,'Aquifer and SDF Parameters'!$A$6:$C$100,2,FALSE)/VLOOKUP(D129,'Aquifer and SDF Parameters'!$A$6:$C$100,3,FALSE)),"")</f>
        <v/>
      </c>
      <c r="AK129" s="20" t="str">
        <f>IF(AF129="Yes",(1/(U129)^('Aquifer and SDF Parameters'!$B$2)/((1/U129^'Aquifer and SDF Parameters'!$B$2)+(1/AI129^'Aquifer and SDF Parameters'!$B$2)+(1/AA129^'Aquifer and SDF Parameters'!$B$2))),"")</f>
        <v/>
      </c>
      <c r="AL129" s="20" t="str">
        <f>IF(AF129="Yes",(1/(AA129)^('Aquifer and SDF Parameters'!$B$2)/((1/U129^'Aquifer and SDF Parameters'!$B$2)+(1/AI129^'Aquifer and SDF Parameters'!$B$2)+(1/AA129^'Aquifer and SDF Parameters'!$B$2))),"")</f>
        <v/>
      </c>
      <c r="AM129" s="21" t="str">
        <f>IF(AF129="Yes",(1/(AI129)^('Aquifer and SDF Parameters'!$B$2)/((1/U129^'Aquifer and SDF Parameters'!$B$2)+(1/AI129^'Aquifer and SDF Parameters'!$B$2)+(1/AA129^'Aquifer and SDF Parameters'!$B$2))),"")</f>
        <v/>
      </c>
      <c r="AO129" s="30" t="s">
        <v>12353</v>
      </c>
      <c r="AP129" s="47" t="s">
        <v>8769</v>
      </c>
      <c r="AQ129" s="30">
        <v>18252</v>
      </c>
      <c r="AR129" s="22" t="s">
        <v>24</v>
      </c>
      <c r="AS129" s="24">
        <v>649.71259154762799</v>
      </c>
      <c r="AT129" s="30">
        <v>42631</v>
      </c>
      <c r="AU129" s="22" t="s">
        <v>6937</v>
      </c>
      <c r="AV129" s="69">
        <v>1365.2314150736199</v>
      </c>
      <c r="AW129" s="33"/>
      <c r="AX129" s="22"/>
      <c r="AY129" s="27"/>
    </row>
    <row r="130" spans="1:51" ht="15.6" customHeight="1" x14ac:dyDescent="0.3">
      <c r="A130" s="17">
        <v>97935</v>
      </c>
      <c r="B130" s="17" t="str">
        <f>VLOOKUP(A130,'List of Wells for HC assessment'!$A$2:$J$860,10,FALSE)</f>
        <v>Chilliwack River Valley</v>
      </c>
      <c r="C130" s="17" t="str">
        <f>IF(ISNUMBER(VLOOKUP(A130,'List of Wells for HC assessment'!$A$2:$J$860,1,FALSE)),"TRUE","FALSE")</f>
        <v>TRUE</v>
      </c>
      <c r="D130" s="17">
        <f>VLOOKUP(A130,'List of Wells for HC assessment'!$A$2:$J$860,9,FALSE)</f>
        <v>1206</v>
      </c>
      <c r="E130" s="17" t="str">
        <f t="shared" si="22"/>
        <v>Stream</v>
      </c>
      <c r="F130" s="17">
        <f t="shared" si="23"/>
        <v>1</v>
      </c>
      <c r="G130" s="87">
        <f t="shared" si="24"/>
        <v>1</v>
      </c>
      <c r="H130" s="88">
        <f t="shared" si="44"/>
        <v>0.92158033567931774</v>
      </c>
      <c r="I130" s="89" t="str">
        <f t="shared" si="26"/>
        <v>Chilliwack River</v>
      </c>
      <c r="J130" s="90" t="str">
        <f t="shared" si="27"/>
        <v>-</v>
      </c>
      <c r="K130" s="91" t="str">
        <f t="shared" si="28"/>
        <v/>
      </c>
      <c r="L130" s="95" t="str">
        <f t="shared" si="29"/>
        <v xml:space="preserve"> </v>
      </c>
      <c r="M130" s="92" t="str">
        <f t="shared" si="30"/>
        <v>-</v>
      </c>
      <c r="N130" s="93" t="str">
        <f t="shared" si="31"/>
        <v/>
      </c>
      <c r="O130" s="96" t="str">
        <f t="shared" si="32"/>
        <v xml:space="preserve"> </v>
      </c>
      <c r="P130" s="94" t="str">
        <f>IF(ISNUMBER(VLOOKUP(A130,'Wells not assessed'!$A$5:$D$37,1,FALSE)),VLOOKUP(A130,'Wells not assessed'!$A$5:$D$37,4,FALSE),"")</f>
        <v/>
      </c>
      <c r="R130" s="35" t="str">
        <f t="shared" si="33"/>
        <v>Yes</v>
      </c>
      <c r="S130" s="15" t="str">
        <f t="shared" si="34"/>
        <v>CV-1181</v>
      </c>
      <c r="T130" s="18" t="str">
        <f>VLOOKUP(S130,'PoHC and SDF summary'!$AO$4:$AP$49974,2,FALSE)</f>
        <v>Chilliwack River</v>
      </c>
      <c r="U130" s="19">
        <f t="shared" si="35"/>
        <v>743.60486913924296</v>
      </c>
      <c r="V130" s="56">
        <f>IF(C130="TRUE",(U130^2)*(VLOOKUP(D130,'Aquifer and SDF Parameters'!$A$6:$C$100,2,FALSE)/VLOOKUP(D130,'Aquifer and SDF Parameters'!$A$6:$C$100,3,FALSE)),"")</f>
        <v>0.92158033567931774</v>
      </c>
      <c r="W130" s="4"/>
      <c r="X130" s="29" t="str">
        <f t="shared" si="36"/>
        <v>No</v>
      </c>
      <c r="Y130" s="15" t="str">
        <f t="shared" si="37"/>
        <v/>
      </c>
      <c r="Z130" s="18" t="str">
        <f>IF(X130="Yes",VLOOKUP(Y130,'PoHC and SDF summary'!$AO$4:$AP$49974,2,FALSE)," ")</f>
        <v xml:space="preserve"> </v>
      </c>
      <c r="AA130" s="19" t="str">
        <f t="shared" si="38"/>
        <v xml:space="preserve"> </v>
      </c>
      <c r="AB130" s="58" t="str">
        <f>IF(X130="Yes",(AA130^2)*(VLOOKUP(D130,'Aquifer and SDF Parameters'!$A$6:$C$100,2,FALSE)/VLOOKUP(D130,'Aquifer and SDF Parameters'!$A$6:$C$100,3,FALSE)),"")</f>
        <v/>
      </c>
      <c r="AC130" s="66" t="str">
        <f>IF(X130="Yes",(1/(U130)^('Aquifer and SDF Parameters'!$B$2)/((1/U130^'Aquifer and SDF Parameters'!$B$2)+(1/AA130^'Aquifer and SDF Parameters'!$B$2))),"")</f>
        <v/>
      </c>
      <c r="AD130" s="67" t="str">
        <f>IF(X130="Yes",(1/(AA130)^('Aquifer and SDF Parameters'!$B$2)/((1/U130^'Aquifer and SDF Parameters'!$B$2)+(1/AA130^'Aquifer and SDF Parameters'!$B$2))),"")</f>
        <v/>
      </c>
      <c r="AE130" s="60"/>
      <c r="AF130" s="32" t="str">
        <f t="shared" si="39"/>
        <v>No</v>
      </c>
      <c r="AG130" s="15" t="str">
        <f t="shared" si="40"/>
        <v/>
      </c>
      <c r="AH130" s="18" t="str">
        <f t="shared" si="41"/>
        <v xml:space="preserve"> </v>
      </c>
      <c r="AI130" s="19" t="str">
        <f t="shared" si="42"/>
        <v xml:space="preserve"> </v>
      </c>
      <c r="AJ130" s="58" t="str">
        <f>IF(AF130="Yes",(AI130^2)*(VLOOKUP(D130,'Aquifer and SDF Parameters'!$A$6:$C$100,2,FALSE)/VLOOKUP(D130,'Aquifer and SDF Parameters'!$A$6:$C$100,3,FALSE)),"")</f>
        <v/>
      </c>
      <c r="AK130" s="66" t="str">
        <f>IF(AF130="Yes",(1/(U130)^('Aquifer and SDF Parameters'!$B$2)/((1/U130^'Aquifer and SDF Parameters'!$B$2)+(1/AI130^'Aquifer and SDF Parameters'!$B$2)+(1/AA130^'Aquifer and SDF Parameters'!$B$2))),"")</f>
        <v/>
      </c>
      <c r="AL130" s="66" t="str">
        <f>IF(AF130="Yes",(1/(AA130)^('Aquifer and SDF Parameters'!$B$2)/((1/U130^'Aquifer and SDF Parameters'!$B$2)+(1/AI130^'Aquifer and SDF Parameters'!$B$2)+(1/AA130^'Aquifer and SDF Parameters'!$B$2))),"")</f>
        <v/>
      </c>
      <c r="AM130" s="67" t="str">
        <f>IF(AF130="Yes",(1/(AI130)^('Aquifer and SDF Parameters'!$B$2)/((1/U130^'Aquifer and SDF Parameters'!$B$2)+(1/AI130^'Aquifer and SDF Parameters'!$B$2)+(1/AA130^'Aquifer and SDF Parameters'!$B$2))),"")</f>
        <v/>
      </c>
      <c r="AO130" s="30" t="s">
        <v>12352</v>
      </c>
      <c r="AP130" s="47" t="s">
        <v>8769</v>
      </c>
      <c r="AQ130" s="30">
        <v>18598</v>
      </c>
      <c r="AR130" s="22" t="s">
        <v>8198</v>
      </c>
      <c r="AS130" s="24">
        <v>1418.7818794059499</v>
      </c>
      <c r="AT130" s="30">
        <v>43166</v>
      </c>
      <c r="AU130" s="22" t="s">
        <v>3618</v>
      </c>
      <c r="AV130" s="69">
        <v>259.41894409058699</v>
      </c>
      <c r="AW130" s="33"/>
      <c r="AX130" s="22"/>
      <c r="AY130" s="27"/>
    </row>
    <row r="131" spans="1:51" ht="15.6" customHeight="1" x14ac:dyDescent="0.3">
      <c r="A131" s="17">
        <v>98967</v>
      </c>
      <c r="B131" s="17" t="str">
        <f>VLOOKUP(A131,'List of Wells for HC assessment'!$A$2:$J$860,10,FALSE)</f>
        <v>Chilliwack River Valley</v>
      </c>
      <c r="C131" s="17" t="str">
        <f>IF(ISNUMBER(VLOOKUP(A131,'List of Wells for HC assessment'!$A$2:$J$860,1,FALSE)),"TRUE","FALSE")</f>
        <v>TRUE</v>
      </c>
      <c r="D131" s="17">
        <f>VLOOKUP(A131,'List of Wells for HC assessment'!$A$2:$J$860,9,FALSE)</f>
        <v>1206</v>
      </c>
      <c r="E131" s="17" t="str">
        <f t="shared" si="22"/>
        <v>Stream</v>
      </c>
      <c r="F131" s="17">
        <f t="shared" si="23"/>
        <v>1</v>
      </c>
      <c r="G131" s="87">
        <f t="shared" si="24"/>
        <v>1</v>
      </c>
      <c r="H131" s="88">
        <f t="shared" si="44"/>
        <v>0.61012164930406743</v>
      </c>
      <c r="I131" s="89" t="str">
        <f t="shared" si="26"/>
        <v>Unnamed</v>
      </c>
      <c r="J131" s="90" t="str">
        <f t="shared" si="27"/>
        <v>-</v>
      </c>
      <c r="K131" s="91" t="str">
        <f t="shared" si="28"/>
        <v/>
      </c>
      <c r="L131" s="95" t="str">
        <f t="shared" si="29"/>
        <v xml:space="preserve"> </v>
      </c>
      <c r="M131" s="92" t="str">
        <f t="shared" si="30"/>
        <v>-</v>
      </c>
      <c r="N131" s="93" t="str">
        <f t="shared" si="31"/>
        <v/>
      </c>
      <c r="O131" s="96" t="str">
        <f t="shared" si="32"/>
        <v xml:space="preserve"> </v>
      </c>
      <c r="P131" s="94" t="str">
        <f>IF(ISNUMBER(VLOOKUP(A131,'Wells not assessed'!$A$5:$D$37,1,FALSE)),VLOOKUP(A131,'Wells not assessed'!$A$5:$D$37,4,FALSE),"")</f>
        <v/>
      </c>
      <c r="R131" s="35" t="str">
        <f t="shared" si="33"/>
        <v>Yes</v>
      </c>
      <c r="S131" s="15" t="str">
        <f t="shared" si="34"/>
        <v>CV-719</v>
      </c>
      <c r="T131" s="18" t="str">
        <f>VLOOKUP(S131,'PoHC and SDF summary'!$AO$4:$AP$49974,2,FALSE)</f>
        <v>Unnamed</v>
      </c>
      <c r="U131" s="19">
        <f t="shared" si="35"/>
        <v>605.039659512036</v>
      </c>
      <c r="V131" s="56">
        <f>IF(C131="TRUE",(U131^2)*(VLOOKUP(D131,'Aquifer and SDF Parameters'!$A$6:$C$100,2,FALSE)/VLOOKUP(D131,'Aquifer and SDF Parameters'!$A$6:$C$100,3,FALSE)),"")</f>
        <v>0.61012164930406743</v>
      </c>
      <c r="W131" s="4"/>
      <c r="X131" s="29" t="str">
        <f t="shared" si="36"/>
        <v>No</v>
      </c>
      <c r="Y131" s="15" t="str">
        <f t="shared" si="37"/>
        <v/>
      </c>
      <c r="Z131" s="18" t="str">
        <f>IF(X131="Yes",VLOOKUP(Y131,'PoHC and SDF summary'!$AO$4:$AP$49974,2,FALSE)," ")</f>
        <v xml:space="preserve"> </v>
      </c>
      <c r="AA131" s="19" t="str">
        <f t="shared" si="38"/>
        <v xml:space="preserve"> </v>
      </c>
      <c r="AB131" s="58" t="str">
        <f>IF(X131="Yes",(AA131^2)*(VLOOKUP(D131,'Aquifer and SDF Parameters'!$A$6:$C$100,2,FALSE)/VLOOKUP(D131,'Aquifer and SDF Parameters'!$A$6:$C$100,3,FALSE)),"")</f>
        <v/>
      </c>
      <c r="AC131" s="66" t="str">
        <f>IF(X131="Yes",(1/(U131)^('Aquifer and SDF Parameters'!$B$2)/((1/U131^'Aquifer and SDF Parameters'!$B$2)+(1/AA131^'Aquifer and SDF Parameters'!$B$2))),"")</f>
        <v/>
      </c>
      <c r="AD131" s="67" t="str">
        <f>IF(X131="Yes",(1/(AA131)^('Aquifer and SDF Parameters'!$B$2)/((1/U131^'Aquifer and SDF Parameters'!$B$2)+(1/AA131^'Aquifer and SDF Parameters'!$B$2))),"")</f>
        <v/>
      </c>
      <c r="AE131" s="60"/>
      <c r="AF131" s="32" t="str">
        <f t="shared" si="39"/>
        <v>No</v>
      </c>
      <c r="AG131" s="15" t="str">
        <f t="shared" si="40"/>
        <v/>
      </c>
      <c r="AH131" s="18" t="str">
        <f t="shared" si="41"/>
        <v xml:space="preserve"> </v>
      </c>
      <c r="AI131" s="19" t="str">
        <f t="shared" si="42"/>
        <v xml:space="preserve"> </v>
      </c>
      <c r="AJ131" s="58" t="str">
        <f>IF(AF131="Yes",(AI131^2)*(VLOOKUP(D131,'Aquifer and SDF Parameters'!$A$6:$C$100,2,FALSE)/VLOOKUP(D131,'Aquifer and SDF Parameters'!$A$6:$C$100,3,FALSE)),"")</f>
        <v/>
      </c>
      <c r="AK131" s="66" t="str">
        <f>IF(AF131="Yes",(1/(U131)^('Aquifer and SDF Parameters'!$B$2)/((1/U131^'Aquifer and SDF Parameters'!$B$2)+(1/AI131^'Aquifer and SDF Parameters'!$B$2)+(1/AA131^'Aquifer and SDF Parameters'!$B$2))),"")</f>
        <v/>
      </c>
      <c r="AL131" s="66" t="str">
        <f>IF(AF131="Yes",(1/(AA131)^('Aquifer and SDF Parameters'!$B$2)/((1/U131^'Aquifer and SDF Parameters'!$B$2)+(1/AI131^'Aquifer and SDF Parameters'!$B$2)+(1/AA131^'Aquifer and SDF Parameters'!$B$2))),"")</f>
        <v/>
      </c>
      <c r="AM131" s="67" t="str">
        <f>IF(AF131="Yes",(1/(AI131)^('Aquifer and SDF Parameters'!$B$2)/((1/U131^'Aquifer and SDF Parameters'!$B$2)+(1/AI131^'Aquifer and SDF Parameters'!$B$2)+(1/AA131^'Aquifer and SDF Parameters'!$B$2))),"")</f>
        <v/>
      </c>
      <c r="AO131" s="30" t="s">
        <v>12334</v>
      </c>
      <c r="AP131" s="47" t="s">
        <v>8769</v>
      </c>
      <c r="AQ131" s="30">
        <v>18744</v>
      </c>
      <c r="AR131" s="22" t="s">
        <v>8198</v>
      </c>
      <c r="AS131" s="24">
        <v>1485.3319646873399</v>
      </c>
      <c r="AT131" s="30">
        <v>43171</v>
      </c>
      <c r="AU131" s="22" t="s">
        <v>7647</v>
      </c>
      <c r="AV131" s="69">
        <v>882.48730569731504</v>
      </c>
      <c r="AW131" s="33"/>
      <c r="AX131" s="22"/>
      <c r="AY131" s="27"/>
    </row>
    <row r="132" spans="1:51" ht="15.6" customHeight="1" x14ac:dyDescent="0.3">
      <c r="A132" s="17">
        <v>99865</v>
      </c>
      <c r="B132" s="17" t="str">
        <f>VLOOKUP(A132,'List of Wells for HC assessment'!$A$2:$J$860,10,FALSE)</f>
        <v>Chilliwack River Valley</v>
      </c>
      <c r="C132" s="17" t="str">
        <f>IF(ISNUMBER(VLOOKUP(A132,'List of Wells for HC assessment'!$A$2:$J$860,1,FALSE)),"TRUE","FALSE")</f>
        <v>TRUE</v>
      </c>
      <c r="D132" s="17">
        <f>VLOOKUP(A132,'List of Wells for HC assessment'!$A$2:$J$860,9,FALSE)</f>
        <v>1206</v>
      </c>
      <c r="E132" s="17" t="str">
        <f t="shared" ref="E132:E195" si="45">IF(COUNTIF(T132,"*EDGE*"),"Boundary",IF(R132="N/A","Not Determined","Stream"))</f>
        <v>Stream</v>
      </c>
      <c r="F132" s="17">
        <f t="shared" ref="F132:F195" si="46">IF(AF132="Yes",3,IF(X132="Yes",2,1))</f>
        <v>1</v>
      </c>
      <c r="G132" s="87">
        <f t="shared" ref="G132:G195" si="47">IF(F132=1,1,IF(F132=2,AC132,IF(F132=3,AK132,"-")))</f>
        <v>1</v>
      </c>
      <c r="H132" s="88">
        <f t="shared" si="44"/>
        <v>0.67058556828696547</v>
      </c>
      <c r="I132" s="89" t="str">
        <f t="shared" ref="I132:I195" si="48">T132</f>
        <v>Chilliwack River</v>
      </c>
      <c r="J132" s="90" t="str">
        <f t="shared" ref="J132:J195" si="49">IF(F132=1,"-",IF(F132=2,AD132,IF(F132=3,AL132,"-")))</f>
        <v>-</v>
      </c>
      <c r="K132" s="91" t="str">
        <f t="shared" ref="K132:K195" si="50">AB132</f>
        <v/>
      </c>
      <c r="L132" s="95" t="str">
        <f t="shared" ref="L132:L195" si="51">Z132</f>
        <v xml:space="preserve"> </v>
      </c>
      <c r="M132" s="92" t="str">
        <f t="shared" ref="M132:M195" si="52">IF(F132=1,"-",IF(F132=2,"-",IF(F132=3,AM132,"-")))</f>
        <v>-</v>
      </c>
      <c r="N132" s="93" t="str">
        <f t="shared" ref="N132:N195" si="53">AJ132</f>
        <v/>
      </c>
      <c r="O132" s="96" t="str">
        <f t="shared" ref="O132:O195" si="54">AH132</f>
        <v xml:space="preserve"> </v>
      </c>
      <c r="P132" s="94" t="str">
        <f>IF(ISNUMBER(VLOOKUP(A132,'Wells not assessed'!$A$5:$D$37,1,FALSE)),VLOOKUP(A132,'Wells not assessed'!$A$5:$D$37,4,FALSE),"")</f>
        <v/>
      </c>
      <c r="R132" s="35" t="str">
        <f t="shared" ref="R132:R195" si="55">IF(ISNUMBER(VLOOKUP(A132,$AQ$4:$AQ$49974,1,FALSE)),"Yes","N/A")</f>
        <v>Yes</v>
      </c>
      <c r="S132" s="15" t="str">
        <f t="shared" ref="S132:S195" si="56">IF(C132="TRUE",VLOOKUP(A132,$AQ$4:$AS$49974,2,FALSE)," ")</f>
        <v>CV-1181</v>
      </c>
      <c r="T132" s="18" t="str">
        <f>VLOOKUP(S132,'PoHC and SDF summary'!$AO$4:$AP$49974,2,FALSE)</f>
        <v>Chilliwack River</v>
      </c>
      <c r="U132" s="19">
        <f t="shared" ref="U132:U195" si="57">IF(C132="TRUE",VLOOKUP(A132,$AQ$4:$AS$49974,3,FALSE)," ")</f>
        <v>634.31170647575095</v>
      </c>
      <c r="V132" s="56">
        <f>IF(C132="TRUE",(U132^2)*(VLOOKUP(D132,'Aquifer and SDF Parameters'!$A$6:$C$100,2,FALSE)/VLOOKUP(D132,'Aquifer and SDF Parameters'!$A$6:$C$100,3,FALSE)),"")</f>
        <v>0.67058556828696547</v>
      </c>
      <c r="W132" s="4"/>
      <c r="X132" s="29" t="str">
        <f t="shared" ref="X132:X195" si="58">IF(ISNUMBER(VLOOKUP(A132,$AT$4:$AT$49974,1,FALSE)),"Yes","No")</f>
        <v>No</v>
      </c>
      <c r="Y132" s="15" t="str">
        <f t="shared" ref="Y132:Y195" si="59">IF(X132="Yes",VLOOKUP(A132,$AT$4:$AV$49974,2,FALSE),"")</f>
        <v/>
      </c>
      <c r="Z132" s="18" t="str">
        <f>IF(X132="Yes",VLOOKUP(Y132,'PoHC and SDF summary'!$AO$4:$AP$49974,2,FALSE)," ")</f>
        <v xml:space="preserve"> </v>
      </c>
      <c r="AA132" s="19" t="str">
        <f t="shared" ref="AA132:AA195" si="60">IF(X132="Yes",VLOOKUP(A132,$AT$4:$AV$49974,3,FALSE)," ")</f>
        <v xml:space="preserve"> </v>
      </c>
      <c r="AB132" s="58" t="str">
        <f>IF(X132="Yes",(AA132^2)*(VLOOKUP(D132,'Aquifer and SDF Parameters'!$A$6:$C$100,2,FALSE)/VLOOKUP(D132,'Aquifer and SDF Parameters'!$A$6:$C$100,3,FALSE)),"")</f>
        <v/>
      </c>
      <c r="AC132" s="20" t="str">
        <f>IF(X132="Yes",(1/(U132)^('Aquifer and SDF Parameters'!$B$2)/((1/U132^'Aquifer and SDF Parameters'!$B$2)+(1/AA132^'Aquifer and SDF Parameters'!$B$2))),"")</f>
        <v/>
      </c>
      <c r="AD132" s="21" t="str">
        <f>IF(X132="Yes",(1/(AA132)^('Aquifer and SDF Parameters'!$B$2)/((1/U132^'Aquifer and SDF Parameters'!$B$2)+(1/AA132^'Aquifer and SDF Parameters'!$B$2))),"")</f>
        <v/>
      </c>
      <c r="AE132" s="14"/>
      <c r="AF132" s="32" t="str">
        <f t="shared" ref="AF132:AF195" si="61">IF(ISNUMBER(VLOOKUP(A132,$AW$4:$AY$49974,1,FALSE)),"Yes","No")</f>
        <v>No</v>
      </c>
      <c r="AG132" s="15" t="str">
        <f t="shared" ref="AG132:AG195" si="62">IF(AF132="Yes",VLOOKUP(A132,$AW$4:$AY$49974,2,FALSE),"")</f>
        <v/>
      </c>
      <c r="AH132" s="18" t="str">
        <f t="shared" ref="AH132:AH195" si="63">IF(AF132="Yes",VLOOKUP(AG132,$AO$4:$AP$49974,2,FALSE)," ")</f>
        <v xml:space="preserve"> </v>
      </c>
      <c r="AI132" s="19" t="str">
        <f t="shared" ref="AI132:AI195" si="64">IF(AF132="Yes",VLOOKUP(A132,$AW$4:$AY$49974,3,FALSE)," ")</f>
        <v xml:space="preserve"> </v>
      </c>
      <c r="AJ132" s="58" t="str">
        <f>IF(AF132="Yes",(AI132^2)*(VLOOKUP(D132,'Aquifer and SDF Parameters'!$A$6:$C$100,2,FALSE)/VLOOKUP(D132,'Aquifer and SDF Parameters'!$A$6:$C$100,3,FALSE)),"")</f>
        <v/>
      </c>
      <c r="AK132" s="20" t="str">
        <f>IF(AF132="Yes",(1/(U132)^('Aquifer and SDF Parameters'!$B$2)/((1/U132^'Aquifer and SDF Parameters'!$B$2)+(1/AI132^'Aquifer and SDF Parameters'!$B$2)+(1/AA132^'Aquifer and SDF Parameters'!$B$2))),"")</f>
        <v/>
      </c>
      <c r="AL132" s="20" t="str">
        <f>IF(AF132="Yes",(1/(AA132)^('Aquifer and SDF Parameters'!$B$2)/((1/U132^'Aquifer and SDF Parameters'!$B$2)+(1/AI132^'Aquifer and SDF Parameters'!$B$2)+(1/AA132^'Aquifer and SDF Parameters'!$B$2))),"")</f>
        <v/>
      </c>
      <c r="AM132" s="21" t="str">
        <f>IF(AF132="Yes",(1/(AI132)^('Aquifer and SDF Parameters'!$B$2)/((1/U132^'Aquifer and SDF Parameters'!$B$2)+(1/AI132^'Aquifer and SDF Parameters'!$B$2)+(1/AA132^'Aquifer and SDF Parameters'!$B$2))),"")</f>
        <v/>
      </c>
      <c r="AO132" s="30" t="s">
        <v>12320</v>
      </c>
      <c r="AP132" s="47" t="s">
        <v>8769</v>
      </c>
      <c r="AQ132" s="30">
        <v>18964</v>
      </c>
      <c r="AR132" s="22" t="s">
        <v>3825</v>
      </c>
      <c r="AS132" s="24">
        <v>1962.2941402533199</v>
      </c>
      <c r="AT132" s="30">
        <v>43217</v>
      </c>
      <c r="AU132" s="22" t="s">
        <v>3620</v>
      </c>
      <c r="AV132" s="69">
        <v>332.87105088159399</v>
      </c>
      <c r="AW132" s="33"/>
      <c r="AX132" s="22"/>
      <c r="AY132" s="27"/>
    </row>
    <row r="133" spans="1:51" ht="15.6" customHeight="1" x14ac:dyDescent="0.3">
      <c r="A133" s="17">
        <v>101026</v>
      </c>
      <c r="B133" s="17" t="str">
        <f>VLOOKUP(A133,'List of Wells for HC assessment'!$A$2:$J$860,10,FALSE)</f>
        <v>Chilliwack River Valley</v>
      </c>
      <c r="C133" s="17" t="str">
        <f>IF(ISNUMBER(VLOOKUP(A133,'List of Wells for HC assessment'!$A$2:$J$860,1,FALSE)),"TRUE","FALSE")</f>
        <v>TRUE</v>
      </c>
      <c r="D133" s="17">
        <f>VLOOKUP(A133,'List of Wells for HC assessment'!$A$2:$J$860,9,FALSE)</f>
        <v>1206</v>
      </c>
      <c r="E133" s="17" t="str">
        <f t="shared" si="45"/>
        <v>Stream</v>
      </c>
      <c r="F133" s="17">
        <f t="shared" si="46"/>
        <v>1</v>
      </c>
      <c r="G133" s="87">
        <f t="shared" si="47"/>
        <v>1</v>
      </c>
      <c r="H133" s="88">
        <f t="shared" si="44"/>
        <v>4.6632109396308739</v>
      </c>
      <c r="I133" s="89" t="str">
        <f t="shared" si="48"/>
        <v>Chilliwack River</v>
      </c>
      <c r="J133" s="90" t="str">
        <f t="shared" si="49"/>
        <v>-</v>
      </c>
      <c r="K133" s="91" t="str">
        <f t="shared" si="50"/>
        <v/>
      </c>
      <c r="L133" s="95" t="str">
        <f t="shared" si="51"/>
        <v xml:space="preserve"> </v>
      </c>
      <c r="M133" s="92" t="str">
        <f t="shared" si="52"/>
        <v>-</v>
      </c>
      <c r="N133" s="93" t="str">
        <f t="shared" si="53"/>
        <v/>
      </c>
      <c r="O133" s="96" t="str">
        <f t="shared" si="54"/>
        <v xml:space="preserve"> </v>
      </c>
      <c r="P133" s="94" t="str">
        <f>IF(ISNUMBER(VLOOKUP(A133,'Wells not assessed'!$A$5:$D$37,1,FALSE)),VLOOKUP(A133,'Wells not assessed'!$A$5:$D$37,4,FALSE),"")</f>
        <v/>
      </c>
      <c r="R133" s="35" t="str">
        <f t="shared" si="55"/>
        <v>Yes</v>
      </c>
      <c r="S133" s="15" t="str">
        <f t="shared" si="56"/>
        <v>CV-946</v>
      </c>
      <c r="T133" s="18" t="str">
        <f>VLOOKUP(S133,'PoHC and SDF summary'!$AO$4:$AP$49974,2,FALSE)</f>
        <v>Chilliwack River</v>
      </c>
      <c r="U133" s="19">
        <f t="shared" si="57"/>
        <v>1672.70038075518</v>
      </c>
      <c r="V133" s="56">
        <f>IF(C133="TRUE",(U133^2)*(VLOOKUP(D133,'Aquifer and SDF Parameters'!$A$6:$C$100,2,FALSE)/VLOOKUP(D133,'Aquifer and SDF Parameters'!$A$6:$C$100,3,FALSE)),"")</f>
        <v>4.6632109396308739</v>
      </c>
      <c r="W133" s="4"/>
      <c r="X133" s="29" t="str">
        <f t="shared" si="58"/>
        <v>No</v>
      </c>
      <c r="Y133" s="15" t="str">
        <f t="shared" si="59"/>
        <v/>
      </c>
      <c r="Z133" s="18" t="str">
        <f>IF(X133="Yes",VLOOKUP(Y133,'PoHC and SDF summary'!$AO$4:$AP$49974,2,FALSE)," ")</f>
        <v xml:space="preserve"> </v>
      </c>
      <c r="AA133" s="19" t="str">
        <f t="shared" si="60"/>
        <v xml:space="preserve"> </v>
      </c>
      <c r="AB133" s="58" t="str">
        <f>IF(X133="Yes",(AA133^2)*(VLOOKUP(D133,'Aquifer and SDF Parameters'!$A$6:$C$100,2,FALSE)/VLOOKUP(D133,'Aquifer and SDF Parameters'!$A$6:$C$100,3,FALSE)),"")</f>
        <v/>
      </c>
      <c r="AC133" s="20" t="str">
        <f>IF(X133="Yes",(1/(U133)^('Aquifer and SDF Parameters'!$B$2)/((1/U133^'Aquifer and SDF Parameters'!$B$2)+(1/AA133^'Aquifer and SDF Parameters'!$B$2))),"")</f>
        <v/>
      </c>
      <c r="AD133" s="21" t="str">
        <f>IF(X133="Yes",(1/(AA133)^('Aquifer and SDF Parameters'!$B$2)/((1/U133^'Aquifer and SDF Parameters'!$B$2)+(1/AA133^'Aquifer and SDF Parameters'!$B$2))),"")</f>
        <v/>
      </c>
      <c r="AE133" s="14"/>
      <c r="AF133" s="32" t="str">
        <f t="shared" si="61"/>
        <v>No</v>
      </c>
      <c r="AG133" s="15" t="str">
        <f t="shared" si="62"/>
        <v/>
      </c>
      <c r="AH133" s="18" t="str">
        <f t="shared" si="63"/>
        <v xml:space="preserve"> </v>
      </c>
      <c r="AI133" s="19" t="str">
        <f t="shared" si="64"/>
        <v xml:space="preserve"> </v>
      </c>
      <c r="AJ133" s="58" t="str">
        <f>IF(AF133="Yes",(AI133^2)*(VLOOKUP(D133,'Aquifer and SDF Parameters'!$A$6:$C$100,2,FALSE)/VLOOKUP(D133,'Aquifer and SDF Parameters'!$A$6:$C$100,3,FALSE)),"")</f>
        <v/>
      </c>
      <c r="AK133" s="20" t="str">
        <f>IF(AF133="Yes",(1/(U133)^('Aquifer and SDF Parameters'!$B$2)/((1/U133^'Aquifer and SDF Parameters'!$B$2)+(1/AI133^'Aquifer and SDF Parameters'!$B$2)+(1/AA133^'Aquifer and SDF Parameters'!$B$2))),"")</f>
        <v/>
      </c>
      <c r="AL133" s="20" t="str">
        <f>IF(AF133="Yes",(1/(AA133)^('Aquifer and SDF Parameters'!$B$2)/((1/U133^'Aquifer and SDF Parameters'!$B$2)+(1/AI133^'Aquifer and SDF Parameters'!$B$2)+(1/AA133^'Aquifer and SDF Parameters'!$B$2))),"")</f>
        <v/>
      </c>
      <c r="AM133" s="21" t="str">
        <f>IF(AF133="Yes",(1/(AI133)^('Aquifer and SDF Parameters'!$B$2)/((1/U133^'Aquifer and SDF Parameters'!$B$2)+(1/AI133^'Aquifer and SDF Parameters'!$B$2)+(1/AA133^'Aquifer and SDF Parameters'!$B$2))),"")</f>
        <v/>
      </c>
      <c r="AO133" s="30" t="s">
        <v>12300</v>
      </c>
      <c r="AP133" s="47" t="s">
        <v>8769</v>
      </c>
      <c r="AQ133" s="30">
        <v>19174</v>
      </c>
      <c r="AR133" s="22" t="s">
        <v>3825</v>
      </c>
      <c r="AS133" s="24">
        <v>2036.26370521434</v>
      </c>
      <c r="AT133" s="30">
        <v>43233</v>
      </c>
      <c r="AU133" s="22" t="s">
        <v>8545</v>
      </c>
      <c r="AV133" s="69">
        <v>361.17883559090899</v>
      </c>
      <c r="AW133" s="33"/>
      <c r="AX133" s="22"/>
      <c r="AY133" s="27"/>
    </row>
    <row r="134" spans="1:51" ht="15.6" customHeight="1" x14ac:dyDescent="0.3">
      <c r="A134" s="17">
        <v>101056</v>
      </c>
      <c r="B134" s="17" t="str">
        <f>VLOOKUP(A134,'List of Wells for HC assessment'!$A$2:$J$860,10,FALSE)</f>
        <v>Chilliwack River Valley</v>
      </c>
      <c r="C134" s="17" t="str">
        <f>IF(ISNUMBER(VLOOKUP(A134,'List of Wells for HC assessment'!$A$2:$J$860,1,FALSE)),"TRUE","FALSE")</f>
        <v>TRUE</v>
      </c>
      <c r="D134" s="17">
        <f>VLOOKUP(A134,'List of Wells for HC assessment'!$A$2:$J$860,9,FALSE)</f>
        <v>1206</v>
      </c>
      <c r="E134" s="17" t="str">
        <f t="shared" si="45"/>
        <v>Stream</v>
      </c>
      <c r="F134" s="17">
        <f t="shared" si="46"/>
        <v>1</v>
      </c>
      <c r="G134" s="87">
        <f t="shared" si="47"/>
        <v>1</v>
      </c>
      <c r="H134" s="88">
        <f t="shared" si="44"/>
        <v>0.29809812118592932</v>
      </c>
      <c r="I134" s="89" t="str">
        <f t="shared" si="48"/>
        <v>Unnamed</v>
      </c>
      <c r="J134" s="90" t="str">
        <f t="shared" si="49"/>
        <v>-</v>
      </c>
      <c r="K134" s="91" t="str">
        <f t="shared" si="50"/>
        <v/>
      </c>
      <c r="L134" s="95" t="str">
        <f t="shared" si="51"/>
        <v xml:space="preserve"> </v>
      </c>
      <c r="M134" s="92" t="str">
        <f t="shared" si="52"/>
        <v>-</v>
      </c>
      <c r="N134" s="93" t="str">
        <f t="shared" si="53"/>
        <v/>
      </c>
      <c r="O134" s="96" t="str">
        <f t="shared" si="54"/>
        <v xml:space="preserve"> </v>
      </c>
      <c r="P134" s="94" t="str">
        <f>IF(ISNUMBER(VLOOKUP(A134,'Wells not assessed'!$A$5:$D$37,1,FALSE)),VLOOKUP(A134,'Wells not assessed'!$A$5:$D$37,4,FALSE),"")</f>
        <v/>
      </c>
      <c r="R134" s="35" t="str">
        <f t="shared" si="55"/>
        <v>Yes</v>
      </c>
      <c r="S134" s="15" t="str">
        <f t="shared" si="56"/>
        <v>CV-719</v>
      </c>
      <c r="T134" s="18" t="str">
        <f>VLOOKUP(S134,'PoHC and SDF summary'!$AO$4:$AP$49974,2,FALSE)</f>
        <v>Unnamed</v>
      </c>
      <c r="U134" s="19">
        <f t="shared" si="57"/>
        <v>422.91709910047098</v>
      </c>
      <c r="V134" s="56">
        <f>IF(C134="TRUE",(U134^2)*(VLOOKUP(D134,'Aquifer and SDF Parameters'!$A$6:$C$100,2,FALSE)/VLOOKUP(D134,'Aquifer and SDF Parameters'!$A$6:$C$100,3,FALSE)),"")</f>
        <v>0.29809812118592932</v>
      </c>
      <c r="W134" s="4"/>
      <c r="X134" s="29" t="str">
        <f t="shared" si="58"/>
        <v>No</v>
      </c>
      <c r="Y134" s="15" t="str">
        <f t="shared" si="59"/>
        <v/>
      </c>
      <c r="Z134" s="18" t="str">
        <f>IF(X134="Yes",VLOOKUP(Y134,'PoHC and SDF summary'!$AO$4:$AP$49974,2,FALSE)," ")</f>
        <v xml:space="preserve"> </v>
      </c>
      <c r="AA134" s="19" t="str">
        <f t="shared" si="60"/>
        <v xml:space="preserve"> </v>
      </c>
      <c r="AB134" s="58" t="str">
        <f>IF(X134="Yes",(AA134^2)*(VLOOKUP(D134,'Aquifer and SDF Parameters'!$A$6:$C$100,2,FALSE)/VLOOKUP(D134,'Aquifer and SDF Parameters'!$A$6:$C$100,3,FALSE)),"")</f>
        <v/>
      </c>
      <c r="AC134" s="20" t="str">
        <f>IF(X134="Yes",(1/(U134)^('Aquifer and SDF Parameters'!$B$2)/((1/U134^'Aquifer and SDF Parameters'!$B$2)+(1/AA134^'Aquifer and SDF Parameters'!$B$2))),"")</f>
        <v/>
      </c>
      <c r="AD134" s="21" t="str">
        <f>IF(X134="Yes",(1/(AA134)^('Aquifer and SDF Parameters'!$B$2)/((1/U134^'Aquifer and SDF Parameters'!$B$2)+(1/AA134^'Aquifer and SDF Parameters'!$B$2))),"")</f>
        <v/>
      </c>
      <c r="AE134" s="14"/>
      <c r="AF134" s="32" t="str">
        <f t="shared" si="61"/>
        <v>No</v>
      </c>
      <c r="AG134" s="15" t="str">
        <f t="shared" si="62"/>
        <v/>
      </c>
      <c r="AH134" s="18" t="str">
        <f t="shared" si="63"/>
        <v xml:space="preserve"> </v>
      </c>
      <c r="AI134" s="19" t="str">
        <f t="shared" si="64"/>
        <v xml:space="preserve"> </v>
      </c>
      <c r="AJ134" s="58" t="str">
        <f>IF(AF134="Yes",(AI134^2)*(VLOOKUP(D134,'Aquifer and SDF Parameters'!$A$6:$C$100,2,FALSE)/VLOOKUP(D134,'Aquifer and SDF Parameters'!$A$6:$C$100,3,FALSE)),"")</f>
        <v/>
      </c>
      <c r="AK134" s="20" t="str">
        <f>IF(AF134="Yes",(1/(U134)^('Aquifer and SDF Parameters'!$B$2)/((1/U134^'Aquifer and SDF Parameters'!$B$2)+(1/AI134^'Aquifer and SDF Parameters'!$B$2)+(1/AA134^'Aquifer and SDF Parameters'!$B$2))),"")</f>
        <v/>
      </c>
      <c r="AL134" s="20" t="str">
        <f>IF(AF134="Yes",(1/(AA134)^('Aquifer and SDF Parameters'!$B$2)/((1/U134^'Aquifer and SDF Parameters'!$B$2)+(1/AI134^'Aquifer and SDF Parameters'!$B$2)+(1/AA134^'Aquifer and SDF Parameters'!$B$2))),"")</f>
        <v/>
      </c>
      <c r="AM134" s="21" t="str">
        <f>IF(AF134="Yes",(1/(AI134)^('Aquifer and SDF Parameters'!$B$2)/((1/U134^'Aquifer and SDF Parameters'!$B$2)+(1/AI134^'Aquifer and SDF Parameters'!$B$2)+(1/AA134^'Aquifer and SDF Parameters'!$B$2))),"")</f>
        <v/>
      </c>
      <c r="AO134" s="30" t="s">
        <v>12297</v>
      </c>
      <c r="AP134" s="47" t="s">
        <v>8769</v>
      </c>
      <c r="AQ134" s="30">
        <v>19428</v>
      </c>
      <c r="AR134" s="22" t="s">
        <v>24</v>
      </c>
      <c r="AS134" s="24">
        <v>2960.4102462127398</v>
      </c>
      <c r="AT134" s="30">
        <v>43433</v>
      </c>
      <c r="AU134" s="22" t="s">
        <v>89</v>
      </c>
      <c r="AV134" s="69">
        <v>2506.4644461135699</v>
      </c>
      <c r="AW134" s="33"/>
      <c r="AX134" s="22"/>
      <c r="AY134" s="27"/>
    </row>
    <row r="135" spans="1:51" ht="15.6" customHeight="1" thickBot="1" x14ac:dyDescent="0.35">
      <c r="A135" s="17">
        <v>101101</v>
      </c>
      <c r="B135" s="17" t="str">
        <f>VLOOKUP(A135,'List of Wells for HC assessment'!$A$2:$J$860,10,FALSE)</f>
        <v>Chilliwack River Valley</v>
      </c>
      <c r="C135" s="17" t="str">
        <f>IF(ISNUMBER(VLOOKUP(A135,'List of Wells for HC assessment'!$A$2:$J$860,1,FALSE)),"TRUE","FALSE")</f>
        <v>TRUE</v>
      </c>
      <c r="D135" s="17">
        <f>VLOOKUP(A135,'List of Wells for HC assessment'!$A$2:$J$860,9,FALSE)</f>
        <v>1206</v>
      </c>
      <c r="E135" s="17" t="str">
        <f t="shared" si="45"/>
        <v>Stream</v>
      </c>
      <c r="F135" s="17">
        <f t="shared" si="46"/>
        <v>1</v>
      </c>
      <c r="G135" s="87">
        <f t="shared" si="47"/>
        <v>1</v>
      </c>
      <c r="H135" s="88">
        <f t="shared" si="44"/>
        <v>2.4282856443113499</v>
      </c>
      <c r="I135" s="89" t="str">
        <f t="shared" si="48"/>
        <v>Cultus Lake</v>
      </c>
      <c r="J135" s="90" t="str">
        <f t="shared" si="49"/>
        <v>-</v>
      </c>
      <c r="K135" s="91" t="str">
        <f t="shared" si="50"/>
        <v/>
      </c>
      <c r="L135" s="95" t="str">
        <f t="shared" si="51"/>
        <v xml:space="preserve"> </v>
      </c>
      <c r="M135" s="92" t="str">
        <f t="shared" si="52"/>
        <v>-</v>
      </c>
      <c r="N135" s="93" t="str">
        <f t="shared" si="53"/>
        <v/>
      </c>
      <c r="O135" s="96" t="str">
        <f t="shared" si="54"/>
        <v xml:space="preserve"> </v>
      </c>
      <c r="P135" s="94" t="str">
        <f>IF(ISNUMBER(VLOOKUP(A135,'Wells not assessed'!$A$5:$D$37,1,FALSE)),VLOOKUP(A135,'Wells not assessed'!$A$5:$D$37,4,FALSE),"")</f>
        <v/>
      </c>
      <c r="R135" s="35" t="str">
        <f t="shared" si="55"/>
        <v>Yes</v>
      </c>
      <c r="S135" s="15" t="str">
        <f t="shared" si="56"/>
        <v>CV-59</v>
      </c>
      <c r="T135" s="18" t="str">
        <f>VLOOKUP(S135,'PoHC and SDF summary'!$AO$4:$AP$49974,2,FALSE)</f>
        <v>Cultus Lake</v>
      </c>
      <c r="U135" s="19">
        <f t="shared" si="57"/>
        <v>1207.05069760421</v>
      </c>
      <c r="V135" s="56">
        <f>IF(C135="TRUE",(U135^2)*(VLOOKUP(D135,'Aquifer and SDF Parameters'!$A$6:$C$100,2,FALSE)/VLOOKUP(D135,'Aquifer and SDF Parameters'!$A$6:$C$100,3,FALSE)),"")</f>
        <v>2.4282856443113499</v>
      </c>
      <c r="W135" s="4"/>
      <c r="X135" s="29" t="str">
        <f t="shared" si="58"/>
        <v>No</v>
      </c>
      <c r="Y135" s="15" t="str">
        <f t="shared" si="59"/>
        <v/>
      </c>
      <c r="Z135" s="18" t="str">
        <f>IF(X135="Yes",VLOOKUP(Y135,'PoHC and SDF summary'!$AO$4:$AP$49974,2,FALSE)," ")</f>
        <v xml:space="preserve"> </v>
      </c>
      <c r="AA135" s="19" t="str">
        <f t="shared" si="60"/>
        <v xml:space="preserve"> </v>
      </c>
      <c r="AB135" s="58" t="str">
        <f>IF(X135="Yes",(AA135^2)*(VLOOKUP(D135,'Aquifer and SDF Parameters'!$A$6:$C$100,2,FALSE)/VLOOKUP(D135,'Aquifer and SDF Parameters'!$A$6:$C$100,3,FALSE)),"")</f>
        <v/>
      </c>
      <c r="AC135" s="20" t="str">
        <f>IF(X135="Yes",(1/(U135)^('Aquifer and SDF Parameters'!$B$2)/((1/U135^'Aquifer and SDF Parameters'!$B$2)+(1/AA135^'Aquifer and SDF Parameters'!$B$2))),"")</f>
        <v/>
      </c>
      <c r="AD135" s="21" t="str">
        <f>IF(X135="Yes",(1/(AA135)^('Aquifer and SDF Parameters'!$B$2)/((1/U135^'Aquifer and SDF Parameters'!$B$2)+(1/AA135^'Aquifer and SDF Parameters'!$B$2))),"")</f>
        <v/>
      </c>
      <c r="AE135" s="14"/>
      <c r="AF135" s="32" t="str">
        <f t="shared" si="61"/>
        <v>No</v>
      </c>
      <c r="AG135" s="15" t="str">
        <f t="shared" si="62"/>
        <v/>
      </c>
      <c r="AH135" s="18" t="str">
        <f t="shared" si="63"/>
        <v xml:space="preserve"> </v>
      </c>
      <c r="AI135" s="19" t="str">
        <f t="shared" si="64"/>
        <v xml:space="preserve"> </v>
      </c>
      <c r="AJ135" s="58" t="str">
        <f>IF(AF135="Yes",(AI135^2)*(VLOOKUP(D135,'Aquifer and SDF Parameters'!$A$6:$C$100,2,FALSE)/VLOOKUP(D135,'Aquifer and SDF Parameters'!$A$6:$C$100,3,FALSE)),"")</f>
        <v/>
      </c>
      <c r="AK135" s="20" t="str">
        <f>IF(AF135="Yes",(1/(U135)^('Aquifer and SDF Parameters'!$B$2)/((1/U135^'Aquifer and SDF Parameters'!$B$2)+(1/AI135^'Aquifer and SDF Parameters'!$B$2)+(1/AA135^'Aquifer and SDF Parameters'!$B$2))),"")</f>
        <v/>
      </c>
      <c r="AL135" s="20" t="str">
        <f>IF(AF135="Yes",(1/(AA135)^('Aquifer and SDF Parameters'!$B$2)/((1/U135^'Aquifer and SDF Parameters'!$B$2)+(1/AI135^'Aquifer and SDF Parameters'!$B$2)+(1/AA135^'Aquifer and SDF Parameters'!$B$2))),"")</f>
        <v/>
      </c>
      <c r="AM135" s="21" t="str">
        <f>IF(AF135="Yes",(1/(AI135)^('Aquifer and SDF Parameters'!$B$2)/((1/U135^'Aquifer and SDF Parameters'!$B$2)+(1/AI135^'Aquifer and SDF Parameters'!$B$2)+(1/AA135^'Aquifer and SDF Parameters'!$B$2))),"")</f>
        <v/>
      </c>
      <c r="AO135" s="30" t="s">
        <v>12295</v>
      </c>
      <c r="AP135" s="47" t="s">
        <v>8769</v>
      </c>
      <c r="AQ135" s="31">
        <v>19478</v>
      </c>
      <c r="AR135" s="23" t="s">
        <v>8198</v>
      </c>
      <c r="AS135" s="25">
        <v>1949.8473896333801</v>
      </c>
      <c r="AT135" s="30">
        <v>44143</v>
      </c>
      <c r="AU135" s="22" t="s">
        <v>4506</v>
      </c>
      <c r="AV135" s="69">
        <v>2092.4894133362</v>
      </c>
      <c r="AW135" s="33"/>
      <c r="AX135" s="22"/>
      <c r="AY135" s="27"/>
    </row>
    <row r="136" spans="1:51" ht="15.6" customHeight="1" x14ac:dyDescent="0.3">
      <c r="A136" s="17">
        <v>101113</v>
      </c>
      <c r="B136" s="17" t="str">
        <f>VLOOKUP(A136,'List of Wells for HC assessment'!$A$2:$J$860,10,FALSE)</f>
        <v>Chilliwack River Valley</v>
      </c>
      <c r="C136" s="17" t="str">
        <f>IF(ISNUMBER(VLOOKUP(A136,'List of Wells for HC assessment'!$A$2:$J$860,1,FALSE)),"TRUE","FALSE")</f>
        <v>TRUE</v>
      </c>
      <c r="D136" s="17">
        <f>VLOOKUP(A136,'List of Wells for HC assessment'!$A$2:$J$860,9,FALSE)</f>
        <v>1206</v>
      </c>
      <c r="E136" s="17" t="str">
        <f t="shared" si="45"/>
        <v>Stream</v>
      </c>
      <c r="F136" s="17">
        <f t="shared" si="46"/>
        <v>1</v>
      </c>
      <c r="G136" s="87">
        <f t="shared" si="47"/>
        <v>1</v>
      </c>
      <c r="H136" s="88">
        <f t="shared" si="44"/>
        <v>0.26665775558646426</v>
      </c>
      <c r="I136" s="89" t="str">
        <f t="shared" si="48"/>
        <v>Chilliwack River</v>
      </c>
      <c r="J136" s="90" t="str">
        <f t="shared" si="49"/>
        <v>-</v>
      </c>
      <c r="K136" s="91" t="str">
        <f t="shared" si="50"/>
        <v/>
      </c>
      <c r="L136" s="95" t="str">
        <f t="shared" si="51"/>
        <v xml:space="preserve"> </v>
      </c>
      <c r="M136" s="92" t="str">
        <f t="shared" si="52"/>
        <v>-</v>
      </c>
      <c r="N136" s="93" t="str">
        <f t="shared" si="53"/>
        <v/>
      </c>
      <c r="O136" s="96" t="str">
        <f t="shared" si="54"/>
        <v xml:space="preserve"> </v>
      </c>
      <c r="P136" s="94" t="str">
        <f>IF(ISNUMBER(VLOOKUP(A136,'Wells not assessed'!$A$5:$D$37,1,FALSE)),VLOOKUP(A136,'Wells not assessed'!$A$5:$D$37,4,FALSE),"")</f>
        <v/>
      </c>
      <c r="R136" s="35" t="str">
        <f t="shared" si="55"/>
        <v>Yes</v>
      </c>
      <c r="S136" s="15" t="str">
        <f t="shared" si="56"/>
        <v>CV-943</v>
      </c>
      <c r="T136" s="18" t="str">
        <f>VLOOKUP(S136,'PoHC and SDF summary'!$AO$4:$AP$49974,2,FALSE)</f>
        <v>Chilliwack River</v>
      </c>
      <c r="U136" s="19">
        <f t="shared" si="57"/>
        <v>399.99331663401398</v>
      </c>
      <c r="V136" s="56">
        <f>IF(C136="TRUE",(U136^2)*(VLOOKUP(D136,'Aquifer and SDF Parameters'!$A$6:$C$100,2,FALSE)/VLOOKUP(D136,'Aquifer and SDF Parameters'!$A$6:$C$100,3,FALSE)),"")</f>
        <v>0.26665775558646426</v>
      </c>
      <c r="W136" s="4"/>
      <c r="X136" s="29" t="str">
        <f t="shared" si="58"/>
        <v>No</v>
      </c>
      <c r="Y136" s="15" t="str">
        <f t="shared" si="59"/>
        <v/>
      </c>
      <c r="Z136" s="18" t="str">
        <f>IF(X136="Yes",VLOOKUP(Y136,'PoHC and SDF summary'!$AO$4:$AP$49974,2,FALSE)," ")</f>
        <v xml:space="preserve"> </v>
      </c>
      <c r="AA136" s="19" t="str">
        <f t="shared" si="60"/>
        <v xml:space="preserve"> </v>
      </c>
      <c r="AB136" s="58" t="str">
        <f>IF(X136="Yes",(AA136^2)*(VLOOKUP(D136,'Aquifer and SDF Parameters'!$A$6:$C$100,2,FALSE)/VLOOKUP(D136,'Aquifer and SDF Parameters'!$A$6:$C$100,3,FALSE)),"")</f>
        <v/>
      </c>
      <c r="AC136" s="20" t="str">
        <f>IF(X136="Yes",(1/(U136)^('Aquifer and SDF Parameters'!$B$2)/((1/U136^'Aquifer and SDF Parameters'!$B$2)+(1/AA136^'Aquifer and SDF Parameters'!$B$2))),"")</f>
        <v/>
      </c>
      <c r="AD136" s="21" t="str">
        <f>IF(X136="Yes",(1/(AA136)^('Aquifer and SDF Parameters'!$B$2)/((1/U136^'Aquifer and SDF Parameters'!$B$2)+(1/AA136^'Aquifer and SDF Parameters'!$B$2))),"")</f>
        <v/>
      </c>
      <c r="AE136" s="14"/>
      <c r="AF136" s="32" t="str">
        <f t="shared" si="61"/>
        <v>No</v>
      </c>
      <c r="AG136" s="15" t="str">
        <f t="shared" si="62"/>
        <v/>
      </c>
      <c r="AH136" s="18" t="str">
        <f t="shared" si="63"/>
        <v xml:space="preserve"> </v>
      </c>
      <c r="AI136" s="19" t="str">
        <f t="shared" si="64"/>
        <v xml:space="preserve"> </v>
      </c>
      <c r="AJ136" s="58" t="str">
        <f>IF(AF136="Yes",(AI136^2)*(VLOOKUP(D136,'Aquifer and SDF Parameters'!$A$6:$C$100,2,FALSE)/VLOOKUP(D136,'Aquifer and SDF Parameters'!$A$6:$C$100,3,FALSE)),"")</f>
        <v/>
      </c>
      <c r="AK136" s="20" t="str">
        <f>IF(AF136="Yes",(1/(U136)^('Aquifer and SDF Parameters'!$B$2)/((1/U136^'Aquifer and SDF Parameters'!$B$2)+(1/AI136^'Aquifer and SDF Parameters'!$B$2)+(1/AA136^'Aquifer and SDF Parameters'!$B$2))),"")</f>
        <v/>
      </c>
      <c r="AL136" s="20" t="str">
        <f>IF(AF136="Yes",(1/(AA136)^('Aquifer and SDF Parameters'!$B$2)/((1/U136^'Aquifer and SDF Parameters'!$B$2)+(1/AI136^'Aquifer and SDF Parameters'!$B$2)+(1/AA136^'Aquifer and SDF Parameters'!$B$2))),"")</f>
        <v/>
      </c>
      <c r="AM136" s="21" t="str">
        <f>IF(AF136="Yes",(1/(AI136)^('Aquifer and SDF Parameters'!$B$2)/((1/U136^'Aquifer and SDF Parameters'!$B$2)+(1/AI136^'Aquifer and SDF Parameters'!$B$2)+(1/AA136^'Aquifer and SDF Parameters'!$B$2))),"")</f>
        <v/>
      </c>
      <c r="AO136" s="30" t="s">
        <v>12293</v>
      </c>
      <c r="AP136" s="47" t="s">
        <v>8769</v>
      </c>
      <c r="AQ136" s="5">
        <v>20041</v>
      </c>
      <c r="AR136" s="5" t="s">
        <v>7821</v>
      </c>
      <c r="AS136" s="16">
        <v>480.26942012682503</v>
      </c>
      <c r="AT136" s="30">
        <v>44237</v>
      </c>
      <c r="AU136" s="22" t="s">
        <v>3253</v>
      </c>
      <c r="AV136" s="69">
        <v>645.44986533394194</v>
      </c>
      <c r="AW136" s="33"/>
      <c r="AX136" s="22"/>
      <c r="AY136" s="27"/>
    </row>
    <row r="137" spans="1:51" ht="15.6" customHeight="1" x14ac:dyDescent="0.3">
      <c r="A137" s="17">
        <v>101223</v>
      </c>
      <c r="B137" s="17" t="str">
        <f>VLOOKUP(A137,'List of Wells for HC assessment'!$A$2:$J$860,10,FALSE)</f>
        <v>Chilliwack River Valley</v>
      </c>
      <c r="C137" s="17" t="str">
        <f>IF(ISNUMBER(VLOOKUP(A137,'List of Wells for HC assessment'!$A$2:$J$860,1,FALSE)),"TRUE","FALSE")</f>
        <v>TRUE</v>
      </c>
      <c r="D137" s="17">
        <f>VLOOKUP(A137,'List of Wells for HC assessment'!$A$2:$J$860,9,FALSE)</f>
        <v>1206</v>
      </c>
      <c r="E137" s="17" t="str">
        <f t="shared" si="45"/>
        <v>Stream</v>
      </c>
      <c r="F137" s="17">
        <f t="shared" si="46"/>
        <v>1</v>
      </c>
      <c r="G137" s="87">
        <f t="shared" si="47"/>
        <v>1</v>
      </c>
      <c r="H137" s="88">
        <f t="shared" si="44"/>
        <v>0.25212073333693646</v>
      </c>
      <c r="I137" s="89" t="str">
        <f t="shared" si="48"/>
        <v>Unnamed</v>
      </c>
      <c r="J137" s="90" t="str">
        <f t="shared" si="49"/>
        <v>-</v>
      </c>
      <c r="K137" s="91" t="str">
        <f t="shared" si="50"/>
        <v/>
      </c>
      <c r="L137" s="95" t="str">
        <f t="shared" si="51"/>
        <v xml:space="preserve"> </v>
      </c>
      <c r="M137" s="92" t="str">
        <f t="shared" si="52"/>
        <v>-</v>
      </c>
      <c r="N137" s="93" t="str">
        <f t="shared" si="53"/>
        <v/>
      </c>
      <c r="O137" s="96" t="str">
        <f t="shared" si="54"/>
        <v xml:space="preserve"> </v>
      </c>
      <c r="P137" s="94" t="str">
        <f>IF(ISNUMBER(VLOOKUP(A137,'Wells not assessed'!$A$5:$D$37,1,FALSE)),VLOOKUP(A137,'Wells not assessed'!$A$5:$D$37,4,FALSE),"")</f>
        <v/>
      </c>
      <c r="R137" s="35" t="str">
        <f t="shared" si="55"/>
        <v>Yes</v>
      </c>
      <c r="S137" s="15" t="str">
        <f t="shared" si="56"/>
        <v>CV-719</v>
      </c>
      <c r="T137" s="18" t="str">
        <f>VLOOKUP(S137,'PoHC and SDF summary'!$AO$4:$AP$49974,2,FALSE)</f>
        <v>Unnamed</v>
      </c>
      <c r="U137" s="19">
        <f t="shared" si="57"/>
        <v>388.93757854206098</v>
      </c>
      <c r="V137" s="56">
        <f>IF(C137="TRUE",(U137^2)*(VLOOKUP(D137,'Aquifer and SDF Parameters'!$A$6:$C$100,2,FALSE)/VLOOKUP(D137,'Aquifer and SDF Parameters'!$A$6:$C$100,3,FALSE)),"")</f>
        <v>0.25212073333693646</v>
      </c>
      <c r="W137" s="4"/>
      <c r="X137" s="29" t="str">
        <f t="shared" si="58"/>
        <v>No</v>
      </c>
      <c r="Y137" s="15" t="str">
        <f t="shared" si="59"/>
        <v/>
      </c>
      <c r="Z137" s="18" t="str">
        <f>IF(X137="Yes",VLOOKUP(Y137,'PoHC and SDF summary'!$AO$4:$AP$49974,2,FALSE)," ")</f>
        <v xml:space="preserve"> </v>
      </c>
      <c r="AA137" s="19" t="str">
        <f t="shared" si="60"/>
        <v xml:space="preserve"> </v>
      </c>
      <c r="AB137" s="58" t="str">
        <f>IF(X137="Yes",(AA137^2)*(VLOOKUP(D137,'Aquifer and SDF Parameters'!$A$6:$C$100,2,FALSE)/VLOOKUP(D137,'Aquifer and SDF Parameters'!$A$6:$C$100,3,FALSE)),"")</f>
        <v/>
      </c>
      <c r="AC137" s="20" t="str">
        <f>IF(X137="Yes",(1/(U137)^('Aquifer and SDF Parameters'!$B$2)/((1/U137^'Aquifer and SDF Parameters'!$B$2)+(1/AA137^'Aquifer and SDF Parameters'!$B$2))),"")</f>
        <v/>
      </c>
      <c r="AD137" s="21" t="str">
        <f>IF(X137="Yes",(1/(AA137)^('Aquifer and SDF Parameters'!$B$2)/((1/U137^'Aquifer and SDF Parameters'!$B$2)+(1/AA137^'Aquifer and SDF Parameters'!$B$2))),"")</f>
        <v/>
      </c>
      <c r="AE137" s="14"/>
      <c r="AF137" s="32" t="str">
        <f t="shared" si="61"/>
        <v>No</v>
      </c>
      <c r="AG137" s="15" t="str">
        <f t="shared" si="62"/>
        <v/>
      </c>
      <c r="AH137" s="18" t="str">
        <f t="shared" si="63"/>
        <v xml:space="preserve"> </v>
      </c>
      <c r="AI137" s="19" t="str">
        <f t="shared" si="64"/>
        <v xml:space="preserve"> </v>
      </c>
      <c r="AJ137" s="58" t="str">
        <f>IF(AF137="Yes",(AI137^2)*(VLOOKUP(D137,'Aquifer and SDF Parameters'!$A$6:$C$100,2,FALSE)/VLOOKUP(D137,'Aquifer and SDF Parameters'!$A$6:$C$100,3,FALSE)),"")</f>
        <v/>
      </c>
      <c r="AK137" s="20" t="str">
        <f>IF(AF137="Yes",(1/(U137)^('Aquifer and SDF Parameters'!$B$2)/((1/U137^'Aquifer and SDF Parameters'!$B$2)+(1/AI137^'Aquifer and SDF Parameters'!$B$2)+(1/AA137^'Aquifer and SDF Parameters'!$B$2))),"")</f>
        <v/>
      </c>
      <c r="AL137" s="20" t="str">
        <f>IF(AF137="Yes",(1/(AA137)^('Aquifer and SDF Parameters'!$B$2)/((1/U137^'Aquifer and SDF Parameters'!$B$2)+(1/AI137^'Aquifer and SDF Parameters'!$B$2)+(1/AA137^'Aquifer and SDF Parameters'!$B$2))),"")</f>
        <v/>
      </c>
      <c r="AM137" s="21" t="str">
        <f>IF(AF137="Yes",(1/(AI137)^('Aquifer and SDF Parameters'!$B$2)/((1/U137^'Aquifer and SDF Parameters'!$B$2)+(1/AI137^'Aquifer and SDF Parameters'!$B$2)+(1/AA137^'Aquifer and SDF Parameters'!$B$2))),"")</f>
        <v/>
      </c>
      <c r="AO137" s="30" t="s">
        <v>12281</v>
      </c>
      <c r="AP137" s="47" t="s">
        <v>8769</v>
      </c>
      <c r="AQ137" s="22">
        <v>20275</v>
      </c>
      <c r="AR137" s="22" t="s">
        <v>1293</v>
      </c>
      <c r="AS137" s="24">
        <v>274.604989999331</v>
      </c>
      <c r="AT137" s="30">
        <v>44534</v>
      </c>
      <c r="AU137" s="22" t="s">
        <v>3620</v>
      </c>
      <c r="AV137" s="69">
        <v>383.493170927633</v>
      </c>
      <c r="AW137" s="33"/>
      <c r="AX137" s="22"/>
      <c r="AY137" s="27"/>
    </row>
    <row r="138" spans="1:51" ht="15.6" customHeight="1" x14ac:dyDescent="0.3">
      <c r="A138" s="17">
        <v>101456</v>
      </c>
      <c r="B138" s="17" t="str">
        <f>VLOOKUP(A138,'List of Wells for HC assessment'!$A$2:$J$860,10,FALSE)</f>
        <v>Chilliwack River Valley</v>
      </c>
      <c r="C138" s="17" t="str">
        <f>IF(ISNUMBER(VLOOKUP(A138,'List of Wells for HC assessment'!$A$2:$J$860,1,FALSE)),"TRUE","FALSE")</f>
        <v>TRUE</v>
      </c>
      <c r="D138" s="17">
        <f>VLOOKUP(A138,'List of Wells for HC assessment'!$A$2:$J$860,9,FALSE)</f>
        <v>1206</v>
      </c>
      <c r="E138" s="17" t="str">
        <f t="shared" si="45"/>
        <v>Stream</v>
      </c>
      <c r="F138" s="17">
        <f t="shared" si="46"/>
        <v>1</v>
      </c>
      <c r="G138" s="87">
        <f t="shared" si="47"/>
        <v>1</v>
      </c>
      <c r="H138" s="88">
        <f t="shared" si="44"/>
        <v>1.3785157922594617</v>
      </c>
      <c r="I138" s="89" t="str">
        <f t="shared" si="48"/>
        <v>Unnamed</v>
      </c>
      <c r="J138" s="90" t="str">
        <f t="shared" si="49"/>
        <v>-</v>
      </c>
      <c r="K138" s="91" t="str">
        <f t="shared" si="50"/>
        <v/>
      </c>
      <c r="L138" s="95" t="str">
        <f t="shared" si="51"/>
        <v xml:space="preserve"> </v>
      </c>
      <c r="M138" s="92" t="str">
        <f t="shared" si="52"/>
        <v>-</v>
      </c>
      <c r="N138" s="93" t="str">
        <f t="shared" si="53"/>
        <v/>
      </c>
      <c r="O138" s="96" t="str">
        <f t="shared" si="54"/>
        <v xml:space="preserve"> </v>
      </c>
      <c r="P138" s="94" t="str">
        <f>IF(ISNUMBER(VLOOKUP(A138,'Wells not assessed'!$A$5:$D$37,1,FALSE)),VLOOKUP(A138,'Wells not assessed'!$A$5:$D$37,4,FALSE),"")</f>
        <v/>
      </c>
      <c r="R138" s="35" t="str">
        <f t="shared" si="55"/>
        <v>Yes</v>
      </c>
      <c r="S138" s="15" t="str">
        <f t="shared" si="56"/>
        <v>CV-727</v>
      </c>
      <c r="T138" s="18" t="str">
        <f>VLOOKUP(S138,'PoHC and SDF summary'!$AO$4:$AP$49974,2,FALSE)</f>
        <v>Unnamed</v>
      </c>
      <c r="U138" s="19">
        <f t="shared" si="57"/>
        <v>909.45559284424496</v>
      </c>
      <c r="V138" s="56">
        <f>IF(C138="TRUE",(U138^2)*(VLOOKUP(D138,'Aquifer and SDF Parameters'!$A$6:$C$100,2,FALSE)/VLOOKUP(D138,'Aquifer and SDF Parameters'!$A$6:$C$100,3,FALSE)),"")</f>
        <v>1.3785157922594617</v>
      </c>
      <c r="W138" s="4"/>
      <c r="X138" s="29" t="str">
        <f t="shared" si="58"/>
        <v>No</v>
      </c>
      <c r="Y138" s="15" t="str">
        <f t="shared" si="59"/>
        <v/>
      </c>
      <c r="Z138" s="18" t="str">
        <f>IF(X138="Yes",VLOOKUP(Y138,'PoHC and SDF summary'!$AO$4:$AP$49974,2,FALSE)," ")</f>
        <v xml:space="preserve"> </v>
      </c>
      <c r="AA138" s="19" t="str">
        <f t="shared" si="60"/>
        <v xml:space="preserve"> </v>
      </c>
      <c r="AB138" s="58" t="str">
        <f>IF(X138="Yes",(AA138^2)*(VLOOKUP(D138,'Aquifer and SDF Parameters'!$A$6:$C$100,2,FALSE)/VLOOKUP(D138,'Aquifer and SDF Parameters'!$A$6:$C$100,3,FALSE)),"")</f>
        <v/>
      </c>
      <c r="AC138" s="20" t="str">
        <f>IF(X138="Yes",(1/(U138)^('Aquifer and SDF Parameters'!$B$2)/((1/U138^'Aquifer and SDF Parameters'!$B$2)+(1/AA138^'Aquifer and SDF Parameters'!$B$2))),"")</f>
        <v/>
      </c>
      <c r="AD138" s="21" t="str">
        <f>IF(X138="Yes",(1/(AA138)^('Aquifer and SDF Parameters'!$B$2)/((1/U138^'Aquifer and SDF Parameters'!$B$2)+(1/AA138^'Aquifer and SDF Parameters'!$B$2))),"")</f>
        <v/>
      </c>
      <c r="AE138" s="14"/>
      <c r="AF138" s="32" t="str">
        <f t="shared" si="61"/>
        <v>No</v>
      </c>
      <c r="AG138" s="15" t="str">
        <f t="shared" si="62"/>
        <v/>
      </c>
      <c r="AH138" s="18" t="str">
        <f t="shared" si="63"/>
        <v xml:space="preserve"> </v>
      </c>
      <c r="AI138" s="19" t="str">
        <f t="shared" si="64"/>
        <v xml:space="preserve"> </v>
      </c>
      <c r="AJ138" s="58" t="str">
        <f>IF(AF138="Yes",(AI138^2)*(VLOOKUP(D138,'Aquifer and SDF Parameters'!$A$6:$C$100,2,FALSE)/VLOOKUP(D138,'Aquifer and SDF Parameters'!$A$6:$C$100,3,FALSE)),"")</f>
        <v/>
      </c>
      <c r="AK138" s="20" t="str">
        <f>IF(AF138="Yes",(1/(U138)^('Aquifer and SDF Parameters'!$B$2)/((1/U138^'Aquifer and SDF Parameters'!$B$2)+(1/AI138^'Aquifer and SDF Parameters'!$B$2)+(1/AA138^'Aquifer and SDF Parameters'!$B$2))),"")</f>
        <v/>
      </c>
      <c r="AL138" s="20" t="str">
        <f>IF(AF138="Yes",(1/(AA138)^('Aquifer and SDF Parameters'!$B$2)/((1/U138^'Aquifer and SDF Parameters'!$B$2)+(1/AI138^'Aquifer and SDF Parameters'!$B$2)+(1/AA138^'Aquifer and SDF Parameters'!$B$2))),"")</f>
        <v/>
      </c>
      <c r="AM138" s="21" t="str">
        <f>IF(AF138="Yes",(1/(AI138)^('Aquifer and SDF Parameters'!$B$2)/((1/U138^'Aquifer and SDF Parameters'!$B$2)+(1/AI138^'Aquifer and SDF Parameters'!$B$2)+(1/AA138^'Aquifer and SDF Parameters'!$B$2))),"")</f>
        <v/>
      </c>
      <c r="AO138" s="30" t="s">
        <v>12275</v>
      </c>
      <c r="AP138" s="47" t="s">
        <v>8769</v>
      </c>
      <c r="AQ138" s="22">
        <v>20920</v>
      </c>
      <c r="AR138" s="22" t="s">
        <v>4840</v>
      </c>
      <c r="AS138" s="24">
        <v>513.09930429990504</v>
      </c>
      <c r="AT138" s="30">
        <v>44557</v>
      </c>
      <c r="AU138" s="22" t="s">
        <v>8198</v>
      </c>
      <c r="AV138" s="69">
        <v>2881.2666436272598</v>
      </c>
      <c r="AW138" s="33"/>
      <c r="AX138" s="22"/>
      <c r="AY138" s="27"/>
    </row>
    <row r="139" spans="1:51" ht="15.6" customHeight="1" x14ac:dyDescent="0.3">
      <c r="A139" s="17">
        <v>101905</v>
      </c>
      <c r="B139" s="17" t="str">
        <f>VLOOKUP(A139,'List of Wells for HC assessment'!$A$2:$J$860,10,FALSE)</f>
        <v>Chilliwack River Valley</v>
      </c>
      <c r="C139" s="17" t="str">
        <f>IF(ISNUMBER(VLOOKUP(A139,'List of Wells for HC assessment'!$A$2:$J$860,1,FALSE)),"TRUE","FALSE")</f>
        <v>TRUE</v>
      </c>
      <c r="D139" s="17">
        <f>VLOOKUP(A139,'List of Wells for HC assessment'!$A$2:$J$860,9,FALSE)</f>
        <v>1206</v>
      </c>
      <c r="E139" s="17" t="str">
        <f t="shared" si="45"/>
        <v>Stream</v>
      </c>
      <c r="F139" s="17">
        <f t="shared" si="46"/>
        <v>1</v>
      </c>
      <c r="G139" s="87">
        <f t="shared" si="47"/>
        <v>1</v>
      </c>
      <c r="H139" s="88">
        <f t="shared" si="44"/>
        <v>0.48268719416921874</v>
      </c>
      <c r="I139" s="89" t="str">
        <f t="shared" si="48"/>
        <v>Chilliwack River</v>
      </c>
      <c r="J139" s="90" t="str">
        <f t="shared" si="49"/>
        <v>-</v>
      </c>
      <c r="K139" s="91" t="str">
        <f t="shared" si="50"/>
        <v/>
      </c>
      <c r="L139" s="95" t="str">
        <f t="shared" si="51"/>
        <v xml:space="preserve"> </v>
      </c>
      <c r="M139" s="92" t="str">
        <f t="shared" si="52"/>
        <v>-</v>
      </c>
      <c r="N139" s="93" t="str">
        <f t="shared" si="53"/>
        <v/>
      </c>
      <c r="O139" s="96" t="str">
        <f t="shared" si="54"/>
        <v xml:space="preserve"> </v>
      </c>
      <c r="P139" s="94" t="str">
        <f>IF(ISNUMBER(VLOOKUP(A139,'Wells not assessed'!$A$5:$D$37,1,FALSE)),VLOOKUP(A139,'Wells not assessed'!$A$5:$D$37,4,FALSE),"")</f>
        <v/>
      </c>
      <c r="R139" s="35" t="str">
        <f t="shared" si="55"/>
        <v>Yes</v>
      </c>
      <c r="S139" s="15" t="str">
        <f t="shared" si="56"/>
        <v>CV-1181</v>
      </c>
      <c r="T139" s="18" t="str">
        <f>VLOOKUP(S139,'PoHC and SDF summary'!$AO$4:$AP$49974,2,FALSE)</f>
        <v>Chilliwack River</v>
      </c>
      <c r="U139" s="19">
        <f t="shared" si="57"/>
        <v>538.15640524064304</v>
      </c>
      <c r="V139" s="56">
        <f>IF(C139="TRUE",(U139^2)*(VLOOKUP(D139,'Aquifer and SDF Parameters'!$A$6:$C$100,2,FALSE)/VLOOKUP(D139,'Aquifer and SDF Parameters'!$A$6:$C$100,3,FALSE)),"")</f>
        <v>0.48268719416921874</v>
      </c>
      <c r="W139" s="4"/>
      <c r="X139" s="29" t="str">
        <f t="shared" si="58"/>
        <v>No</v>
      </c>
      <c r="Y139" s="15" t="str">
        <f t="shared" si="59"/>
        <v/>
      </c>
      <c r="Z139" s="18" t="str">
        <f>IF(X139="Yes",VLOOKUP(Y139,'PoHC and SDF summary'!$AO$4:$AP$49974,2,FALSE)," ")</f>
        <v xml:space="preserve"> </v>
      </c>
      <c r="AA139" s="19" t="str">
        <f t="shared" si="60"/>
        <v xml:space="preserve"> </v>
      </c>
      <c r="AB139" s="58" t="str">
        <f>IF(X139="Yes",(AA139^2)*(VLOOKUP(D139,'Aquifer and SDF Parameters'!$A$6:$C$100,2,FALSE)/VLOOKUP(D139,'Aquifer and SDF Parameters'!$A$6:$C$100,3,FALSE)),"")</f>
        <v/>
      </c>
      <c r="AC139" s="20" t="str">
        <f>IF(X139="Yes",(1/(U139)^('Aquifer and SDF Parameters'!$B$2)/((1/U139^'Aquifer and SDF Parameters'!$B$2)+(1/AA139^'Aquifer and SDF Parameters'!$B$2))),"")</f>
        <v/>
      </c>
      <c r="AD139" s="21" t="str">
        <f>IF(X139="Yes",(1/(AA139)^('Aquifer and SDF Parameters'!$B$2)/((1/U139^'Aquifer and SDF Parameters'!$B$2)+(1/AA139^'Aquifer and SDF Parameters'!$B$2))),"")</f>
        <v/>
      </c>
      <c r="AE139" s="14"/>
      <c r="AF139" s="32" t="str">
        <f t="shared" si="61"/>
        <v>No</v>
      </c>
      <c r="AG139" s="15" t="str">
        <f t="shared" si="62"/>
        <v/>
      </c>
      <c r="AH139" s="18" t="str">
        <f t="shared" si="63"/>
        <v xml:space="preserve"> </v>
      </c>
      <c r="AI139" s="19" t="str">
        <f t="shared" si="64"/>
        <v xml:space="preserve"> </v>
      </c>
      <c r="AJ139" s="58" t="str">
        <f>IF(AF139="Yes",(AI139^2)*(VLOOKUP(D139,'Aquifer and SDF Parameters'!$A$6:$C$100,2,FALSE)/VLOOKUP(D139,'Aquifer and SDF Parameters'!$A$6:$C$100,3,FALSE)),"")</f>
        <v/>
      </c>
      <c r="AK139" s="20" t="str">
        <f>IF(AF139="Yes",(1/(U139)^('Aquifer and SDF Parameters'!$B$2)/((1/U139^'Aquifer and SDF Parameters'!$B$2)+(1/AI139^'Aquifer and SDF Parameters'!$B$2)+(1/AA139^'Aquifer and SDF Parameters'!$B$2))),"")</f>
        <v/>
      </c>
      <c r="AL139" s="20" t="str">
        <f>IF(AF139="Yes",(1/(AA139)^('Aquifer and SDF Parameters'!$B$2)/((1/U139^'Aquifer and SDF Parameters'!$B$2)+(1/AI139^'Aquifer and SDF Parameters'!$B$2)+(1/AA139^'Aquifer and SDF Parameters'!$B$2))),"")</f>
        <v/>
      </c>
      <c r="AM139" s="21" t="str">
        <f>IF(AF139="Yes",(1/(AI139)^('Aquifer and SDF Parameters'!$B$2)/((1/U139^'Aquifer and SDF Parameters'!$B$2)+(1/AI139^'Aquifer and SDF Parameters'!$B$2)+(1/AA139^'Aquifer and SDF Parameters'!$B$2))),"")</f>
        <v/>
      </c>
      <c r="AO139" s="30" t="s">
        <v>12272</v>
      </c>
      <c r="AP139" s="47" t="s">
        <v>8769</v>
      </c>
      <c r="AQ139" s="22">
        <v>21156</v>
      </c>
      <c r="AR139" s="22" t="s">
        <v>837</v>
      </c>
      <c r="AS139" s="24">
        <v>296.74216316881598</v>
      </c>
      <c r="AT139" s="30">
        <v>44579</v>
      </c>
      <c r="AU139" s="22" t="s">
        <v>4937</v>
      </c>
      <c r="AV139" s="69">
        <v>1924.7725165363399</v>
      </c>
      <c r="AW139" s="33"/>
      <c r="AX139" s="22"/>
      <c r="AY139" s="27"/>
    </row>
    <row r="140" spans="1:51" ht="15.6" customHeight="1" x14ac:dyDescent="0.3">
      <c r="A140" s="17">
        <v>103891</v>
      </c>
      <c r="B140" s="17" t="str">
        <f>VLOOKUP(A140,'List of Wells for HC assessment'!$A$2:$J$860,10,FALSE)</f>
        <v>Chilliwack River Valley</v>
      </c>
      <c r="C140" s="17" t="str">
        <f>IF(ISNUMBER(VLOOKUP(A140,'List of Wells for HC assessment'!$A$2:$J$860,1,FALSE)),"TRUE","FALSE")</f>
        <v>TRUE</v>
      </c>
      <c r="D140" s="17">
        <f>VLOOKUP(A140,'List of Wells for HC assessment'!$A$2:$J$860,9,FALSE)</f>
        <v>1206</v>
      </c>
      <c r="E140" s="17" t="str">
        <f t="shared" si="45"/>
        <v>Stream</v>
      </c>
      <c r="F140" s="17">
        <f t="shared" si="46"/>
        <v>1</v>
      </c>
      <c r="G140" s="87">
        <f t="shared" si="47"/>
        <v>1</v>
      </c>
      <c r="H140" s="88">
        <f t="shared" si="44"/>
        <v>0.67756959531151906</v>
      </c>
      <c r="I140" s="89" t="str">
        <f t="shared" si="48"/>
        <v>Unnamed</v>
      </c>
      <c r="J140" s="90" t="str">
        <f t="shared" si="49"/>
        <v>-</v>
      </c>
      <c r="K140" s="91" t="str">
        <f t="shared" si="50"/>
        <v/>
      </c>
      <c r="L140" s="95" t="str">
        <f t="shared" si="51"/>
        <v xml:space="preserve"> </v>
      </c>
      <c r="M140" s="92" t="str">
        <f t="shared" si="52"/>
        <v>-</v>
      </c>
      <c r="N140" s="93" t="str">
        <f t="shared" si="53"/>
        <v/>
      </c>
      <c r="O140" s="96" t="str">
        <f t="shared" si="54"/>
        <v xml:space="preserve"> </v>
      </c>
      <c r="P140" s="94" t="str">
        <f>IF(ISNUMBER(VLOOKUP(A140,'Wells not assessed'!$A$5:$D$37,1,FALSE)),VLOOKUP(A140,'Wells not assessed'!$A$5:$D$37,4,FALSE),"")</f>
        <v/>
      </c>
      <c r="R140" s="35" t="str">
        <f t="shared" si="55"/>
        <v>Yes</v>
      </c>
      <c r="S140" s="15" t="str">
        <f t="shared" si="56"/>
        <v>CV-719</v>
      </c>
      <c r="T140" s="18" t="str">
        <f>VLOOKUP(S140,'PoHC and SDF summary'!$AO$4:$AP$49974,2,FALSE)</f>
        <v>Unnamed</v>
      </c>
      <c r="U140" s="19">
        <f t="shared" si="57"/>
        <v>637.606271288882</v>
      </c>
      <c r="V140" s="56">
        <f>IF(C140="TRUE",(U140^2)*(VLOOKUP(D140,'Aquifer and SDF Parameters'!$A$6:$C$100,2,FALSE)/VLOOKUP(D140,'Aquifer and SDF Parameters'!$A$6:$C$100,3,FALSE)),"")</f>
        <v>0.67756959531151906</v>
      </c>
      <c r="W140" s="4"/>
      <c r="X140" s="29" t="str">
        <f t="shared" si="58"/>
        <v>No</v>
      </c>
      <c r="Y140" s="15" t="str">
        <f t="shared" si="59"/>
        <v/>
      </c>
      <c r="Z140" s="18" t="str">
        <f>IF(X140="Yes",VLOOKUP(Y140,'PoHC and SDF summary'!$AO$4:$AP$49974,2,FALSE)," ")</f>
        <v xml:space="preserve"> </v>
      </c>
      <c r="AA140" s="19" t="str">
        <f t="shared" si="60"/>
        <v xml:space="preserve"> </v>
      </c>
      <c r="AB140" s="58" t="str">
        <f>IF(X140="Yes",(AA140^2)*(VLOOKUP(D140,'Aquifer and SDF Parameters'!$A$6:$C$100,2,FALSE)/VLOOKUP(D140,'Aquifer and SDF Parameters'!$A$6:$C$100,3,FALSE)),"")</f>
        <v/>
      </c>
      <c r="AC140" s="20" t="str">
        <f>IF(X140="Yes",(1/(U140)^('Aquifer and SDF Parameters'!$B$2)/((1/U140^'Aquifer and SDF Parameters'!$B$2)+(1/AA140^'Aquifer and SDF Parameters'!$B$2))),"")</f>
        <v/>
      </c>
      <c r="AD140" s="21" t="str">
        <f>IF(X140="Yes",(1/(AA140)^('Aquifer and SDF Parameters'!$B$2)/((1/U140^'Aquifer and SDF Parameters'!$B$2)+(1/AA140^'Aquifer and SDF Parameters'!$B$2))),"")</f>
        <v/>
      </c>
      <c r="AE140" s="14"/>
      <c r="AF140" s="32" t="str">
        <f t="shared" si="61"/>
        <v>No</v>
      </c>
      <c r="AG140" s="15" t="str">
        <f t="shared" si="62"/>
        <v/>
      </c>
      <c r="AH140" s="18" t="str">
        <f t="shared" si="63"/>
        <v xml:space="preserve"> </v>
      </c>
      <c r="AI140" s="19" t="str">
        <f t="shared" si="64"/>
        <v xml:space="preserve"> </v>
      </c>
      <c r="AJ140" s="58" t="str">
        <f>IF(AF140="Yes",(AI140^2)*(VLOOKUP(D140,'Aquifer and SDF Parameters'!$A$6:$C$100,2,FALSE)/VLOOKUP(D140,'Aquifer and SDF Parameters'!$A$6:$C$100,3,FALSE)),"")</f>
        <v/>
      </c>
      <c r="AK140" s="20" t="str">
        <f>IF(AF140="Yes",(1/(U140)^('Aquifer and SDF Parameters'!$B$2)/((1/U140^'Aquifer and SDF Parameters'!$B$2)+(1/AI140^'Aquifer and SDF Parameters'!$B$2)+(1/AA140^'Aquifer and SDF Parameters'!$B$2))),"")</f>
        <v/>
      </c>
      <c r="AL140" s="20" t="str">
        <f>IF(AF140="Yes",(1/(AA140)^('Aquifer and SDF Parameters'!$B$2)/((1/U140^'Aquifer and SDF Parameters'!$B$2)+(1/AI140^'Aquifer and SDF Parameters'!$B$2)+(1/AA140^'Aquifer and SDF Parameters'!$B$2))),"")</f>
        <v/>
      </c>
      <c r="AM140" s="21" t="str">
        <f>IF(AF140="Yes",(1/(AI140)^('Aquifer and SDF Parameters'!$B$2)/((1/U140^'Aquifer and SDF Parameters'!$B$2)+(1/AI140^'Aquifer and SDF Parameters'!$B$2)+(1/AA140^'Aquifer and SDF Parameters'!$B$2))),"")</f>
        <v/>
      </c>
      <c r="AO140" s="30" t="s">
        <v>12237</v>
      </c>
      <c r="AP140" s="47" t="s">
        <v>8769</v>
      </c>
      <c r="AQ140" s="22">
        <v>21187</v>
      </c>
      <c r="AR140" s="22" t="s">
        <v>24</v>
      </c>
      <c r="AS140" s="24">
        <v>1304.3175389958801</v>
      </c>
      <c r="AT140" s="30">
        <v>44906</v>
      </c>
      <c r="AU140" s="22" t="s">
        <v>4506</v>
      </c>
      <c r="AV140" s="69">
        <v>1723.00465370692</v>
      </c>
      <c r="AW140" s="33"/>
      <c r="AX140" s="22"/>
      <c r="AY140" s="27"/>
    </row>
    <row r="141" spans="1:51" ht="15.6" customHeight="1" x14ac:dyDescent="0.3">
      <c r="A141" s="17">
        <v>103973</v>
      </c>
      <c r="B141" s="17" t="str">
        <f>VLOOKUP(A141,'List of Wells for HC assessment'!$A$2:$J$860,10,FALSE)</f>
        <v>Chilliwack River Valley</v>
      </c>
      <c r="C141" s="17" t="str">
        <f>IF(ISNUMBER(VLOOKUP(A141,'List of Wells for HC assessment'!$A$2:$J$860,1,FALSE)),"TRUE","FALSE")</f>
        <v>TRUE</v>
      </c>
      <c r="D141" s="17">
        <f>VLOOKUP(A141,'List of Wells for HC assessment'!$A$2:$J$860,9,FALSE)</f>
        <v>1206</v>
      </c>
      <c r="E141" s="17" t="str">
        <f t="shared" si="45"/>
        <v>Stream</v>
      </c>
      <c r="F141" s="17">
        <f t="shared" si="46"/>
        <v>1</v>
      </c>
      <c r="G141" s="87">
        <f t="shared" si="47"/>
        <v>1</v>
      </c>
      <c r="H141" s="88">
        <f t="shared" si="44"/>
        <v>4.285158840432305E-2</v>
      </c>
      <c r="I141" s="89" t="str">
        <f t="shared" si="48"/>
        <v>Chilliwack River</v>
      </c>
      <c r="J141" s="90" t="str">
        <f t="shared" si="49"/>
        <v>-</v>
      </c>
      <c r="K141" s="91" t="str">
        <f t="shared" si="50"/>
        <v/>
      </c>
      <c r="L141" s="95" t="str">
        <f t="shared" si="51"/>
        <v xml:space="preserve"> </v>
      </c>
      <c r="M141" s="92" t="str">
        <f t="shared" si="52"/>
        <v>-</v>
      </c>
      <c r="N141" s="93" t="str">
        <f t="shared" si="53"/>
        <v/>
      </c>
      <c r="O141" s="96" t="str">
        <f t="shared" si="54"/>
        <v xml:space="preserve"> </v>
      </c>
      <c r="P141" s="94" t="str">
        <f>IF(ISNUMBER(VLOOKUP(A141,'Wells not assessed'!$A$5:$D$37,1,FALSE)),VLOOKUP(A141,'Wells not assessed'!$A$5:$D$37,4,FALSE),"")</f>
        <v/>
      </c>
      <c r="R141" s="35" t="str">
        <f t="shared" si="55"/>
        <v>Yes</v>
      </c>
      <c r="S141" s="15" t="str">
        <f t="shared" si="56"/>
        <v>CV-946</v>
      </c>
      <c r="T141" s="18" t="str">
        <f>VLOOKUP(S141,'PoHC and SDF summary'!$AO$4:$AP$49974,2,FALSE)</f>
        <v>Chilliwack River</v>
      </c>
      <c r="U141" s="19">
        <f t="shared" si="57"/>
        <v>160.34635338102899</v>
      </c>
      <c r="V141" s="56">
        <f>IF(C141="TRUE",(U141^2)*(VLOOKUP(D141,'Aquifer and SDF Parameters'!$A$6:$C$100,2,FALSE)/VLOOKUP(D141,'Aquifer and SDF Parameters'!$A$6:$C$100,3,FALSE)),"")</f>
        <v>4.285158840432305E-2</v>
      </c>
      <c r="W141" s="4"/>
      <c r="X141" s="29" t="str">
        <f t="shared" si="58"/>
        <v>No</v>
      </c>
      <c r="Y141" s="15" t="str">
        <f t="shared" si="59"/>
        <v/>
      </c>
      <c r="Z141" s="18" t="str">
        <f>IF(X141="Yes",VLOOKUP(Y141,'PoHC and SDF summary'!$AO$4:$AP$49974,2,FALSE)," ")</f>
        <v xml:space="preserve"> </v>
      </c>
      <c r="AA141" s="19" t="str">
        <f t="shared" si="60"/>
        <v xml:space="preserve"> </v>
      </c>
      <c r="AB141" s="58" t="str">
        <f>IF(X141="Yes",(AA141^2)*(VLOOKUP(D141,'Aquifer and SDF Parameters'!$A$6:$C$100,2,FALSE)/VLOOKUP(D141,'Aquifer and SDF Parameters'!$A$6:$C$100,3,FALSE)),"")</f>
        <v/>
      </c>
      <c r="AC141" s="20" t="str">
        <f>IF(X141="Yes",(1/(U141)^('Aquifer and SDF Parameters'!$B$2)/((1/U141^'Aquifer and SDF Parameters'!$B$2)+(1/AA141^'Aquifer and SDF Parameters'!$B$2))),"")</f>
        <v/>
      </c>
      <c r="AD141" s="21" t="str">
        <f>IF(X141="Yes",(1/(AA141)^('Aquifer and SDF Parameters'!$B$2)/((1/U141^'Aquifer and SDF Parameters'!$B$2)+(1/AA141^'Aquifer and SDF Parameters'!$B$2))),"")</f>
        <v/>
      </c>
      <c r="AE141" s="14"/>
      <c r="AF141" s="32" t="str">
        <f t="shared" si="61"/>
        <v>No</v>
      </c>
      <c r="AG141" s="15" t="str">
        <f t="shared" si="62"/>
        <v/>
      </c>
      <c r="AH141" s="18" t="str">
        <f t="shared" si="63"/>
        <v xml:space="preserve"> </v>
      </c>
      <c r="AI141" s="19" t="str">
        <f t="shared" si="64"/>
        <v xml:space="preserve"> </v>
      </c>
      <c r="AJ141" s="58" t="str">
        <f>IF(AF141="Yes",(AI141^2)*(VLOOKUP(D141,'Aquifer and SDF Parameters'!$A$6:$C$100,2,FALSE)/VLOOKUP(D141,'Aquifer and SDF Parameters'!$A$6:$C$100,3,FALSE)),"")</f>
        <v/>
      </c>
      <c r="AK141" s="20" t="str">
        <f>IF(AF141="Yes",(1/(U141)^('Aquifer and SDF Parameters'!$B$2)/((1/U141^'Aquifer and SDF Parameters'!$B$2)+(1/AI141^'Aquifer and SDF Parameters'!$B$2)+(1/AA141^'Aquifer and SDF Parameters'!$B$2))),"")</f>
        <v/>
      </c>
      <c r="AL141" s="20" t="str">
        <f>IF(AF141="Yes",(1/(AA141)^('Aquifer and SDF Parameters'!$B$2)/((1/U141^'Aquifer and SDF Parameters'!$B$2)+(1/AI141^'Aquifer and SDF Parameters'!$B$2)+(1/AA141^'Aquifer and SDF Parameters'!$B$2))),"")</f>
        <v/>
      </c>
      <c r="AM141" s="21" t="str">
        <f>IF(AF141="Yes",(1/(AI141)^('Aquifer and SDF Parameters'!$B$2)/((1/U141^'Aquifer and SDF Parameters'!$B$2)+(1/AI141^'Aquifer and SDF Parameters'!$B$2)+(1/AA141^'Aquifer and SDF Parameters'!$B$2))),"")</f>
        <v/>
      </c>
      <c r="AO141" s="30" t="s">
        <v>12230</v>
      </c>
      <c r="AP141" s="47" t="s">
        <v>8769</v>
      </c>
      <c r="AQ141" s="22">
        <v>21257</v>
      </c>
      <c r="AR141" s="22" t="s">
        <v>3825</v>
      </c>
      <c r="AS141" s="24">
        <v>1871.9289516103199</v>
      </c>
      <c r="AT141" s="30">
        <v>45063</v>
      </c>
      <c r="AU141" s="22" t="s">
        <v>37</v>
      </c>
      <c r="AV141" s="69">
        <v>1358.9394994382301</v>
      </c>
      <c r="AW141" s="33"/>
      <c r="AX141" s="22"/>
      <c r="AY141" s="27"/>
    </row>
    <row r="142" spans="1:51" ht="15.6" customHeight="1" x14ac:dyDescent="0.3">
      <c r="A142" s="17">
        <v>107910</v>
      </c>
      <c r="B142" s="17" t="str">
        <f>VLOOKUP(A142,'List of Wells for HC assessment'!$A$2:$J$860,10,FALSE)</f>
        <v>Chilliwack River Valley</v>
      </c>
      <c r="C142" s="17" t="str">
        <f>IF(ISNUMBER(VLOOKUP(A142,'List of Wells for HC assessment'!$A$2:$J$860,1,FALSE)),"TRUE","FALSE")</f>
        <v>TRUE</v>
      </c>
      <c r="D142" s="17">
        <f>VLOOKUP(A142,'List of Wells for HC assessment'!$A$2:$J$860,9,FALSE)</f>
        <v>1206</v>
      </c>
      <c r="E142" s="17" t="str">
        <f t="shared" si="45"/>
        <v>Stream</v>
      </c>
      <c r="F142" s="17">
        <f t="shared" si="46"/>
        <v>1</v>
      </c>
      <c r="G142" s="87">
        <f t="shared" si="47"/>
        <v>1</v>
      </c>
      <c r="H142" s="88">
        <f t="shared" si="44"/>
        <v>2.0045365668125386</v>
      </c>
      <c r="I142" s="89" t="str">
        <f t="shared" si="48"/>
        <v>Cultus Lake</v>
      </c>
      <c r="J142" s="90" t="str">
        <f t="shared" si="49"/>
        <v>-</v>
      </c>
      <c r="K142" s="91" t="str">
        <f t="shared" si="50"/>
        <v/>
      </c>
      <c r="L142" s="95" t="str">
        <f t="shared" si="51"/>
        <v xml:space="preserve"> </v>
      </c>
      <c r="M142" s="92" t="str">
        <f t="shared" si="52"/>
        <v>-</v>
      </c>
      <c r="N142" s="93" t="str">
        <f t="shared" si="53"/>
        <v/>
      </c>
      <c r="O142" s="96" t="str">
        <f t="shared" si="54"/>
        <v xml:space="preserve"> </v>
      </c>
      <c r="P142" s="94" t="str">
        <f>IF(ISNUMBER(VLOOKUP(A142,'Wells not assessed'!$A$5:$D$37,1,FALSE)),VLOOKUP(A142,'Wells not assessed'!$A$5:$D$37,4,FALSE),"")</f>
        <v/>
      </c>
      <c r="R142" s="35" t="str">
        <f t="shared" si="55"/>
        <v>Yes</v>
      </c>
      <c r="S142" s="15" t="str">
        <f t="shared" si="56"/>
        <v>CV-59</v>
      </c>
      <c r="T142" s="18" t="str">
        <f>VLOOKUP(S142,'PoHC and SDF summary'!$AO$4:$AP$49974,2,FALSE)</f>
        <v>Cultus Lake</v>
      </c>
      <c r="U142" s="19">
        <f t="shared" si="57"/>
        <v>1096.6868012735099</v>
      </c>
      <c r="V142" s="56">
        <f>IF(C142="TRUE",(U142^2)*(VLOOKUP(D142,'Aquifer and SDF Parameters'!$A$6:$C$100,2,FALSE)/VLOOKUP(D142,'Aquifer and SDF Parameters'!$A$6:$C$100,3,FALSE)),"")</f>
        <v>2.0045365668125386</v>
      </c>
      <c r="W142" s="4"/>
      <c r="X142" s="29" t="str">
        <f t="shared" si="58"/>
        <v>No</v>
      </c>
      <c r="Y142" s="15" t="str">
        <f t="shared" si="59"/>
        <v/>
      </c>
      <c r="Z142" s="18" t="str">
        <f>IF(X142="Yes",VLOOKUP(Y142,'PoHC and SDF summary'!$AO$4:$AP$49974,2,FALSE)," ")</f>
        <v xml:space="preserve"> </v>
      </c>
      <c r="AA142" s="19" t="str">
        <f t="shared" si="60"/>
        <v xml:space="preserve"> </v>
      </c>
      <c r="AB142" s="58" t="str">
        <f>IF(X142="Yes",(AA142^2)*(VLOOKUP(D142,'Aquifer and SDF Parameters'!$A$6:$C$100,2,FALSE)/VLOOKUP(D142,'Aquifer and SDF Parameters'!$A$6:$C$100,3,FALSE)),"")</f>
        <v/>
      </c>
      <c r="AC142" s="20" t="str">
        <f>IF(X142="Yes",(1/(U142)^('Aquifer and SDF Parameters'!$B$2)/((1/U142^'Aquifer and SDF Parameters'!$B$2)+(1/AA142^'Aquifer and SDF Parameters'!$B$2))),"")</f>
        <v/>
      </c>
      <c r="AD142" s="21" t="str">
        <f>IF(X142="Yes",(1/(AA142)^('Aquifer and SDF Parameters'!$B$2)/((1/U142^'Aquifer and SDF Parameters'!$B$2)+(1/AA142^'Aquifer and SDF Parameters'!$B$2))),"")</f>
        <v/>
      </c>
      <c r="AE142" s="14"/>
      <c r="AF142" s="32" t="str">
        <f t="shared" si="61"/>
        <v>No</v>
      </c>
      <c r="AG142" s="15" t="str">
        <f t="shared" si="62"/>
        <v/>
      </c>
      <c r="AH142" s="18" t="str">
        <f t="shared" si="63"/>
        <v xml:space="preserve"> </v>
      </c>
      <c r="AI142" s="19" t="str">
        <f t="shared" si="64"/>
        <v xml:space="preserve"> </v>
      </c>
      <c r="AJ142" s="58" t="str">
        <f>IF(AF142="Yes",(AI142^2)*(VLOOKUP(D142,'Aquifer and SDF Parameters'!$A$6:$C$100,2,FALSE)/VLOOKUP(D142,'Aquifer and SDF Parameters'!$A$6:$C$100,3,FALSE)),"")</f>
        <v/>
      </c>
      <c r="AK142" s="20" t="str">
        <f>IF(AF142="Yes",(1/(U142)^('Aquifer and SDF Parameters'!$B$2)/((1/U142^'Aquifer and SDF Parameters'!$B$2)+(1/AI142^'Aquifer and SDF Parameters'!$B$2)+(1/AA142^'Aquifer and SDF Parameters'!$B$2))),"")</f>
        <v/>
      </c>
      <c r="AL142" s="20" t="str">
        <f>IF(AF142="Yes",(1/(AA142)^('Aquifer and SDF Parameters'!$B$2)/((1/U142^'Aquifer and SDF Parameters'!$B$2)+(1/AI142^'Aquifer and SDF Parameters'!$B$2)+(1/AA142^'Aquifer and SDF Parameters'!$B$2))),"")</f>
        <v/>
      </c>
      <c r="AM142" s="21" t="str">
        <f>IF(AF142="Yes",(1/(AI142)^('Aquifer and SDF Parameters'!$B$2)/((1/U142^'Aquifer and SDF Parameters'!$B$2)+(1/AI142^'Aquifer and SDF Parameters'!$B$2)+(1/AA142^'Aquifer and SDF Parameters'!$B$2))),"")</f>
        <v/>
      </c>
      <c r="AO142" s="30" t="s">
        <v>12208</v>
      </c>
      <c r="AP142" s="47" t="s">
        <v>8769</v>
      </c>
      <c r="AQ142" s="22">
        <v>21270</v>
      </c>
      <c r="AR142" s="22" t="s">
        <v>3825</v>
      </c>
      <c r="AS142" s="24">
        <v>1800.75804311241</v>
      </c>
      <c r="AT142" s="30">
        <v>45342</v>
      </c>
      <c r="AU142" s="22" t="s">
        <v>26</v>
      </c>
      <c r="AV142" s="69">
        <v>579.83438530428396</v>
      </c>
      <c r="AW142" s="33"/>
      <c r="AX142" s="22"/>
      <c r="AY142" s="27"/>
    </row>
    <row r="143" spans="1:51" ht="15.6" customHeight="1" x14ac:dyDescent="0.3">
      <c r="A143" s="17">
        <v>108407</v>
      </c>
      <c r="B143" s="17" t="str">
        <f>VLOOKUP(A143,'List of Wells for HC assessment'!$A$2:$J$860,10,FALSE)</f>
        <v>Chilliwack River Valley</v>
      </c>
      <c r="C143" s="17" t="str">
        <f>IF(ISNUMBER(VLOOKUP(A143,'List of Wells for HC assessment'!$A$2:$J$860,1,FALSE)),"TRUE","FALSE")</f>
        <v>TRUE</v>
      </c>
      <c r="D143" s="17">
        <f>VLOOKUP(A143,'List of Wells for HC assessment'!$A$2:$J$860,9,FALSE)</f>
        <v>1206</v>
      </c>
      <c r="E143" s="17" t="str">
        <f t="shared" si="45"/>
        <v>Stream</v>
      </c>
      <c r="F143" s="17">
        <f t="shared" si="46"/>
        <v>1</v>
      </c>
      <c r="G143" s="87">
        <f t="shared" si="47"/>
        <v>1</v>
      </c>
      <c r="H143" s="88">
        <f t="shared" si="44"/>
        <v>2.2717940889898869</v>
      </c>
      <c r="I143" s="89" t="str">
        <f t="shared" si="48"/>
        <v>Chilliwack River</v>
      </c>
      <c r="J143" s="90" t="str">
        <f t="shared" si="49"/>
        <v>-</v>
      </c>
      <c r="K143" s="91" t="str">
        <f t="shared" si="50"/>
        <v/>
      </c>
      <c r="L143" s="95" t="str">
        <f t="shared" si="51"/>
        <v xml:space="preserve"> </v>
      </c>
      <c r="M143" s="92" t="str">
        <f t="shared" si="52"/>
        <v>-</v>
      </c>
      <c r="N143" s="93" t="str">
        <f t="shared" si="53"/>
        <v/>
      </c>
      <c r="O143" s="96" t="str">
        <f t="shared" si="54"/>
        <v xml:space="preserve"> </v>
      </c>
      <c r="P143" s="94" t="str">
        <f>IF(ISNUMBER(VLOOKUP(A143,'Wells not assessed'!$A$5:$D$37,1,FALSE)),VLOOKUP(A143,'Wells not assessed'!$A$5:$D$37,4,FALSE),"")</f>
        <v/>
      </c>
      <c r="R143" s="35" t="str">
        <f t="shared" si="55"/>
        <v>Yes</v>
      </c>
      <c r="S143" s="15" t="str">
        <f t="shared" si="56"/>
        <v>CV-946</v>
      </c>
      <c r="T143" s="18" t="str">
        <f>VLOOKUP(S143,'PoHC and SDF summary'!$AO$4:$AP$49974,2,FALSE)</f>
        <v>Chilliwack River</v>
      </c>
      <c r="U143" s="19">
        <f t="shared" si="57"/>
        <v>1167.50865238504</v>
      </c>
      <c r="V143" s="56">
        <f>IF(C143="TRUE",(U143^2)*(VLOOKUP(D143,'Aquifer and SDF Parameters'!$A$6:$C$100,2,FALSE)/VLOOKUP(D143,'Aquifer and SDF Parameters'!$A$6:$C$100,3,FALSE)),"")</f>
        <v>2.2717940889898869</v>
      </c>
      <c r="W143" s="4"/>
      <c r="X143" s="29" t="str">
        <f t="shared" si="58"/>
        <v>No</v>
      </c>
      <c r="Y143" s="15" t="str">
        <f t="shared" si="59"/>
        <v/>
      </c>
      <c r="Z143" s="18" t="str">
        <f>IF(X143="Yes",VLOOKUP(Y143,'PoHC and SDF summary'!$AO$4:$AP$49974,2,FALSE)," ")</f>
        <v xml:space="preserve"> </v>
      </c>
      <c r="AA143" s="19" t="str">
        <f t="shared" si="60"/>
        <v xml:space="preserve"> </v>
      </c>
      <c r="AB143" s="58" t="str">
        <f>IF(X143="Yes",(AA143^2)*(VLOOKUP(D143,'Aquifer and SDF Parameters'!$A$6:$C$100,2,FALSE)/VLOOKUP(D143,'Aquifer and SDF Parameters'!$A$6:$C$100,3,FALSE)),"")</f>
        <v/>
      </c>
      <c r="AC143" s="20" t="str">
        <f>IF(X143="Yes",(1/(U143)^('Aquifer and SDF Parameters'!$B$2)/((1/U143^'Aquifer and SDF Parameters'!$B$2)+(1/AA143^'Aquifer and SDF Parameters'!$B$2))),"")</f>
        <v/>
      </c>
      <c r="AD143" s="21" t="str">
        <f>IF(X143="Yes",(1/(AA143)^('Aquifer and SDF Parameters'!$B$2)/((1/U143^'Aquifer and SDF Parameters'!$B$2)+(1/AA143^'Aquifer and SDF Parameters'!$B$2))),"")</f>
        <v/>
      </c>
      <c r="AE143" s="14"/>
      <c r="AF143" s="32" t="str">
        <f t="shared" si="61"/>
        <v>No</v>
      </c>
      <c r="AG143" s="15" t="str">
        <f t="shared" si="62"/>
        <v/>
      </c>
      <c r="AH143" s="18" t="str">
        <f t="shared" si="63"/>
        <v xml:space="preserve"> </v>
      </c>
      <c r="AI143" s="19" t="str">
        <f t="shared" si="64"/>
        <v xml:space="preserve"> </v>
      </c>
      <c r="AJ143" s="58" t="str">
        <f>IF(AF143="Yes",(AI143^2)*(VLOOKUP(D143,'Aquifer and SDF Parameters'!$A$6:$C$100,2,FALSE)/VLOOKUP(D143,'Aquifer and SDF Parameters'!$A$6:$C$100,3,FALSE)),"")</f>
        <v/>
      </c>
      <c r="AK143" s="20" t="str">
        <f>IF(AF143="Yes",(1/(U143)^('Aquifer and SDF Parameters'!$B$2)/((1/U143^'Aquifer and SDF Parameters'!$B$2)+(1/AI143^'Aquifer and SDF Parameters'!$B$2)+(1/AA143^'Aquifer and SDF Parameters'!$B$2))),"")</f>
        <v/>
      </c>
      <c r="AL143" s="20" t="str">
        <f>IF(AF143="Yes",(1/(AA143)^('Aquifer and SDF Parameters'!$B$2)/((1/U143^'Aquifer and SDF Parameters'!$B$2)+(1/AI143^'Aquifer and SDF Parameters'!$B$2)+(1/AA143^'Aquifer and SDF Parameters'!$B$2))),"")</f>
        <v/>
      </c>
      <c r="AM143" s="21" t="str">
        <f>IF(AF143="Yes",(1/(AI143)^('Aquifer and SDF Parameters'!$B$2)/((1/U143^'Aquifer and SDF Parameters'!$B$2)+(1/AI143^'Aquifer and SDF Parameters'!$B$2)+(1/AA143^'Aquifer and SDF Parameters'!$B$2))),"")</f>
        <v/>
      </c>
      <c r="AO143" s="30" t="s">
        <v>12206</v>
      </c>
      <c r="AP143" s="47" t="s">
        <v>8769</v>
      </c>
      <c r="AQ143" s="22">
        <v>21274</v>
      </c>
      <c r="AR143" s="22" t="s">
        <v>3480</v>
      </c>
      <c r="AS143" s="24">
        <v>696.52088478290898</v>
      </c>
      <c r="AT143" s="30">
        <v>45657</v>
      </c>
      <c r="AU143" s="22" t="s">
        <v>4506</v>
      </c>
      <c r="AV143" s="69">
        <v>2087.60402551277</v>
      </c>
      <c r="AW143" s="33"/>
      <c r="AX143" s="22"/>
      <c r="AY143" s="27"/>
    </row>
    <row r="144" spans="1:51" ht="15.6" customHeight="1" x14ac:dyDescent="0.3">
      <c r="A144" s="17">
        <v>109492</v>
      </c>
      <c r="B144" s="17" t="str">
        <f>VLOOKUP(A144,'List of Wells for HC assessment'!$A$2:$J$860,10,FALSE)</f>
        <v>Chilliwack River Valley</v>
      </c>
      <c r="C144" s="17" t="str">
        <f>IF(ISNUMBER(VLOOKUP(A144,'List of Wells for HC assessment'!$A$2:$J$860,1,FALSE)),"TRUE","FALSE")</f>
        <v>TRUE</v>
      </c>
      <c r="D144" s="17">
        <f>VLOOKUP(A144,'List of Wells for HC assessment'!$A$2:$J$860,9,FALSE)</f>
        <v>1206</v>
      </c>
      <c r="E144" s="17" t="str">
        <f t="shared" si="45"/>
        <v>Stream</v>
      </c>
      <c r="F144" s="17">
        <f t="shared" si="46"/>
        <v>1</v>
      </c>
      <c r="G144" s="87">
        <f t="shared" si="47"/>
        <v>1</v>
      </c>
      <c r="H144" s="88">
        <f t="shared" si="44"/>
        <v>8.9724544215600388E-2</v>
      </c>
      <c r="I144" s="89" t="str">
        <f t="shared" si="48"/>
        <v>Chilliwack River</v>
      </c>
      <c r="J144" s="90" t="str">
        <f t="shared" si="49"/>
        <v>-</v>
      </c>
      <c r="K144" s="91" t="str">
        <f t="shared" si="50"/>
        <v/>
      </c>
      <c r="L144" s="95" t="str">
        <f t="shared" si="51"/>
        <v xml:space="preserve"> </v>
      </c>
      <c r="M144" s="92" t="str">
        <f t="shared" si="52"/>
        <v>-</v>
      </c>
      <c r="N144" s="93" t="str">
        <f t="shared" si="53"/>
        <v/>
      </c>
      <c r="O144" s="96" t="str">
        <f t="shared" si="54"/>
        <v xml:space="preserve"> </v>
      </c>
      <c r="P144" s="94" t="str">
        <f>IF(ISNUMBER(VLOOKUP(A144,'Wells not assessed'!$A$5:$D$37,1,FALSE)),VLOOKUP(A144,'Wells not assessed'!$A$5:$D$37,4,FALSE),"")</f>
        <v/>
      </c>
      <c r="R144" s="35" t="str">
        <f t="shared" si="55"/>
        <v>Yes</v>
      </c>
      <c r="S144" s="15" t="str">
        <f t="shared" si="56"/>
        <v>CV-1196</v>
      </c>
      <c r="T144" s="18" t="str">
        <f>VLOOKUP(S144,'PoHC and SDF summary'!$AO$4:$AP$49974,2,FALSE)</f>
        <v>Chilliwack River</v>
      </c>
      <c r="U144" s="19">
        <f t="shared" si="57"/>
        <v>232.02311636852099</v>
      </c>
      <c r="V144" s="56">
        <f>IF(C144="TRUE",(U144^2)*(VLOOKUP(D144,'Aquifer and SDF Parameters'!$A$6:$C$100,2,FALSE)/VLOOKUP(D144,'Aquifer and SDF Parameters'!$A$6:$C$100,3,FALSE)),"")</f>
        <v>8.9724544215600388E-2</v>
      </c>
      <c r="W144" s="4"/>
      <c r="X144" s="29" t="str">
        <f t="shared" si="58"/>
        <v>No</v>
      </c>
      <c r="Y144" s="15" t="str">
        <f t="shared" si="59"/>
        <v/>
      </c>
      <c r="Z144" s="18" t="str">
        <f>IF(X144="Yes",VLOOKUP(Y144,'PoHC and SDF summary'!$AO$4:$AP$49974,2,FALSE)," ")</f>
        <v xml:space="preserve"> </v>
      </c>
      <c r="AA144" s="19" t="str">
        <f t="shared" si="60"/>
        <v xml:space="preserve"> </v>
      </c>
      <c r="AB144" s="58" t="str">
        <f>IF(X144="Yes",(AA144^2)*(VLOOKUP(D144,'Aquifer and SDF Parameters'!$A$6:$C$100,2,FALSE)/VLOOKUP(D144,'Aquifer and SDF Parameters'!$A$6:$C$100,3,FALSE)),"")</f>
        <v/>
      </c>
      <c r="AC144" s="20" t="str">
        <f>IF(X144="Yes",(1/(U144)^('Aquifer and SDF Parameters'!$B$2)/((1/U144^'Aquifer and SDF Parameters'!$B$2)+(1/AA144^'Aquifer and SDF Parameters'!$B$2))),"")</f>
        <v/>
      </c>
      <c r="AD144" s="21" t="str">
        <f>IF(X144="Yes",(1/(AA144)^('Aquifer and SDF Parameters'!$B$2)/((1/U144^'Aquifer and SDF Parameters'!$B$2)+(1/AA144^'Aquifer and SDF Parameters'!$B$2))),"")</f>
        <v/>
      </c>
      <c r="AE144" s="14"/>
      <c r="AF144" s="32" t="str">
        <f t="shared" si="61"/>
        <v>No</v>
      </c>
      <c r="AG144" s="15" t="str">
        <f t="shared" si="62"/>
        <v/>
      </c>
      <c r="AH144" s="18" t="str">
        <f t="shared" si="63"/>
        <v xml:space="preserve"> </v>
      </c>
      <c r="AI144" s="19" t="str">
        <f t="shared" si="64"/>
        <v xml:space="preserve"> </v>
      </c>
      <c r="AJ144" s="58" t="str">
        <f>IF(AF144="Yes",(AI144^2)*(VLOOKUP(D144,'Aquifer and SDF Parameters'!$A$6:$C$100,2,FALSE)/VLOOKUP(D144,'Aquifer and SDF Parameters'!$A$6:$C$100,3,FALSE)),"")</f>
        <v/>
      </c>
      <c r="AK144" s="20" t="str">
        <f>IF(AF144="Yes",(1/(U144)^('Aquifer and SDF Parameters'!$B$2)/((1/U144^'Aquifer and SDF Parameters'!$B$2)+(1/AI144^'Aquifer and SDF Parameters'!$B$2)+(1/AA144^'Aquifer and SDF Parameters'!$B$2))),"")</f>
        <v/>
      </c>
      <c r="AL144" s="20" t="str">
        <f>IF(AF144="Yes",(1/(AA144)^('Aquifer and SDF Parameters'!$B$2)/((1/U144^'Aquifer and SDF Parameters'!$B$2)+(1/AI144^'Aquifer and SDF Parameters'!$B$2)+(1/AA144^'Aquifer and SDF Parameters'!$B$2))),"")</f>
        <v/>
      </c>
      <c r="AM144" s="21" t="str">
        <f>IF(AF144="Yes",(1/(AI144)^('Aquifer and SDF Parameters'!$B$2)/((1/U144^'Aquifer and SDF Parameters'!$B$2)+(1/AI144^'Aquifer and SDF Parameters'!$B$2)+(1/AA144^'Aquifer and SDF Parameters'!$B$2))),"")</f>
        <v/>
      </c>
      <c r="AO144" s="30" t="s">
        <v>12183</v>
      </c>
      <c r="AP144" s="47" t="s">
        <v>8769</v>
      </c>
      <c r="AQ144" s="22">
        <v>21421</v>
      </c>
      <c r="AR144" s="22" t="s">
        <v>1302</v>
      </c>
      <c r="AS144" s="24">
        <v>434.49935089440299</v>
      </c>
      <c r="AT144" s="30">
        <v>46660</v>
      </c>
      <c r="AU144" s="22" t="s">
        <v>89</v>
      </c>
      <c r="AV144" s="69">
        <v>2125.77311143015</v>
      </c>
      <c r="AW144" s="33"/>
      <c r="AX144" s="22"/>
      <c r="AY144" s="27"/>
    </row>
    <row r="145" spans="1:51" ht="15.6" customHeight="1" x14ac:dyDescent="0.3">
      <c r="A145" s="17">
        <v>109542</v>
      </c>
      <c r="B145" s="17" t="str">
        <f>VLOOKUP(A145,'List of Wells for HC assessment'!$A$2:$J$860,10,FALSE)</f>
        <v>Chilliwack River Valley</v>
      </c>
      <c r="C145" s="17" t="str">
        <f>IF(ISNUMBER(VLOOKUP(A145,'List of Wells for HC assessment'!$A$2:$J$860,1,FALSE)),"TRUE","FALSE")</f>
        <v>TRUE</v>
      </c>
      <c r="D145" s="17">
        <f>VLOOKUP(A145,'List of Wells for HC assessment'!$A$2:$J$860,9,FALSE)</f>
        <v>1206</v>
      </c>
      <c r="E145" s="17" t="str">
        <f t="shared" si="45"/>
        <v>Stream</v>
      </c>
      <c r="F145" s="17">
        <f t="shared" si="46"/>
        <v>1</v>
      </c>
      <c r="G145" s="87">
        <f t="shared" si="47"/>
        <v>1</v>
      </c>
      <c r="H145" s="88">
        <f t="shared" si="44"/>
        <v>1.4872844718531064</v>
      </c>
      <c r="I145" s="89" t="str">
        <f t="shared" si="48"/>
        <v>Cultus Lake</v>
      </c>
      <c r="J145" s="90" t="str">
        <f t="shared" si="49"/>
        <v>-</v>
      </c>
      <c r="K145" s="91" t="str">
        <f t="shared" si="50"/>
        <v/>
      </c>
      <c r="L145" s="95" t="str">
        <f t="shared" si="51"/>
        <v xml:space="preserve"> </v>
      </c>
      <c r="M145" s="92" t="str">
        <f t="shared" si="52"/>
        <v>-</v>
      </c>
      <c r="N145" s="93" t="str">
        <f t="shared" si="53"/>
        <v/>
      </c>
      <c r="O145" s="96" t="str">
        <f t="shared" si="54"/>
        <v xml:space="preserve"> </v>
      </c>
      <c r="P145" s="94" t="str">
        <f>IF(ISNUMBER(VLOOKUP(A145,'Wells not assessed'!$A$5:$D$37,1,FALSE)),VLOOKUP(A145,'Wells not assessed'!$A$5:$D$37,4,FALSE),"")</f>
        <v/>
      </c>
      <c r="R145" s="35" t="str">
        <f t="shared" si="55"/>
        <v>Yes</v>
      </c>
      <c r="S145" s="15" t="str">
        <f t="shared" si="56"/>
        <v>CV-63</v>
      </c>
      <c r="T145" s="18" t="str">
        <f>VLOOKUP(S145,'PoHC and SDF summary'!$AO$4:$AP$49974,2,FALSE)</f>
        <v>Cultus Lake</v>
      </c>
      <c r="U145" s="19">
        <f t="shared" si="57"/>
        <v>944.65373715021303</v>
      </c>
      <c r="V145" s="56">
        <f>IF(C145="TRUE",(U145^2)*(VLOOKUP(D145,'Aquifer and SDF Parameters'!$A$6:$C$100,2,FALSE)/VLOOKUP(D145,'Aquifer and SDF Parameters'!$A$6:$C$100,3,FALSE)),"")</f>
        <v>1.4872844718531064</v>
      </c>
      <c r="W145" s="4"/>
      <c r="X145" s="29" t="str">
        <f t="shared" si="58"/>
        <v>No</v>
      </c>
      <c r="Y145" s="15" t="str">
        <f t="shared" si="59"/>
        <v/>
      </c>
      <c r="Z145" s="18" t="str">
        <f>IF(X145="Yes",VLOOKUP(Y145,'PoHC and SDF summary'!$AO$4:$AP$49974,2,FALSE)," ")</f>
        <v xml:space="preserve"> </v>
      </c>
      <c r="AA145" s="19" t="str">
        <f t="shared" si="60"/>
        <v xml:space="preserve"> </v>
      </c>
      <c r="AB145" s="58" t="str">
        <f>IF(X145="Yes",(AA145^2)*(VLOOKUP(D145,'Aquifer and SDF Parameters'!$A$6:$C$100,2,FALSE)/VLOOKUP(D145,'Aquifer and SDF Parameters'!$A$6:$C$100,3,FALSE)),"")</f>
        <v/>
      </c>
      <c r="AC145" s="20" t="str">
        <f>IF(X145="Yes",(1/(U145)^('Aquifer and SDF Parameters'!$B$2)/((1/U145^'Aquifer and SDF Parameters'!$B$2)+(1/AA145^'Aquifer and SDF Parameters'!$B$2))),"")</f>
        <v/>
      </c>
      <c r="AD145" s="21" t="str">
        <f>IF(X145="Yes",(1/(AA145)^('Aquifer and SDF Parameters'!$B$2)/((1/U145^'Aquifer and SDF Parameters'!$B$2)+(1/AA145^'Aquifer and SDF Parameters'!$B$2))),"")</f>
        <v/>
      </c>
      <c r="AE145" s="14"/>
      <c r="AF145" s="32" t="str">
        <f t="shared" si="61"/>
        <v>No</v>
      </c>
      <c r="AG145" s="15" t="str">
        <f t="shared" si="62"/>
        <v/>
      </c>
      <c r="AH145" s="18" t="str">
        <f t="shared" si="63"/>
        <v xml:space="preserve"> </v>
      </c>
      <c r="AI145" s="19" t="str">
        <f t="shared" si="64"/>
        <v xml:space="preserve"> </v>
      </c>
      <c r="AJ145" s="58" t="str">
        <f>IF(AF145="Yes",(AI145^2)*(VLOOKUP(D145,'Aquifer and SDF Parameters'!$A$6:$C$100,2,FALSE)/VLOOKUP(D145,'Aquifer and SDF Parameters'!$A$6:$C$100,3,FALSE)),"")</f>
        <v/>
      </c>
      <c r="AK145" s="20" t="str">
        <f>IF(AF145="Yes",(1/(U145)^('Aquifer and SDF Parameters'!$B$2)/((1/U145^'Aquifer and SDF Parameters'!$B$2)+(1/AI145^'Aquifer and SDF Parameters'!$B$2)+(1/AA145^'Aquifer and SDF Parameters'!$B$2))),"")</f>
        <v/>
      </c>
      <c r="AL145" s="20" t="str">
        <f>IF(AF145="Yes",(1/(AA145)^('Aquifer and SDF Parameters'!$B$2)/((1/U145^'Aquifer and SDF Parameters'!$B$2)+(1/AI145^'Aquifer and SDF Parameters'!$B$2)+(1/AA145^'Aquifer and SDF Parameters'!$B$2))),"")</f>
        <v/>
      </c>
      <c r="AM145" s="21" t="str">
        <f>IF(AF145="Yes",(1/(AI145)^('Aquifer and SDF Parameters'!$B$2)/((1/U145^'Aquifer and SDF Parameters'!$B$2)+(1/AI145^'Aquifer and SDF Parameters'!$B$2)+(1/AA145^'Aquifer and SDF Parameters'!$B$2))),"")</f>
        <v/>
      </c>
      <c r="AO145" s="30" t="s">
        <v>12174</v>
      </c>
      <c r="AP145" s="47" t="s">
        <v>8769</v>
      </c>
      <c r="AQ145" s="22">
        <v>21547</v>
      </c>
      <c r="AR145" s="22" t="s">
        <v>837</v>
      </c>
      <c r="AS145" s="24">
        <v>250.31638766397401</v>
      </c>
      <c r="AT145" s="30">
        <v>47243</v>
      </c>
      <c r="AU145" s="22" t="s">
        <v>7359</v>
      </c>
      <c r="AV145" s="69">
        <v>1744.8335358097399</v>
      </c>
      <c r="AW145" s="33"/>
      <c r="AX145" s="22"/>
      <c r="AY145" s="27"/>
    </row>
    <row r="146" spans="1:51" ht="15.6" customHeight="1" x14ac:dyDescent="0.3">
      <c r="A146" s="17">
        <v>109762</v>
      </c>
      <c r="B146" s="17" t="str">
        <f>VLOOKUP(A146,'List of Wells for HC assessment'!$A$2:$J$860,10,FALSE)</f>
        <v>Chilliwack River Valley</v>
      </c>
      <c r="C146" s="17" t="str">
        <f>IF(ISNUMBER(VLOOKUP(A146,'List of Wells for HC assessment'!$A$2:$J$860,1,FALSE)),"TRUE","FALSE")</f>
        <v>TRUE</v>
      </c>
      <c r="D146" s="17">
        <f>VLOOKUP(A146,'List of Wells for HC assessment'!$A$2:$J$860,9,FALSE)</f>
        <v>1206</v>
      </c>
      <c r="E146" s="17" t="str">
        <f t="shared" si="45"/>
        <v>Stream</v>
      </c>
      <c r="F146" s="17">
        <f t="shared" si="46"/>
        <v>1</v>
      </c>
      <c r="G146" s="87">
        <f t="shared" si="47"/>
        <v>1</v>
      </c>
      <c r="H146" s="88">
        <f t="shared" si="44"/>
        <v>3.0866868057606411E-2</v>
      </c>
      <c r="I146" s="89" t="str">
        <f t="shared" si="48"/>
        <v>Chilliwack River</v>
      </c>
      <c r="J146" s="90" t="str">
        <f t="shared" si="49"/>
        <v>-</v>
      </c>
      <c r="K146" s="91" t="str">
        <f t="shared" si="50"/>
        <v/>
      </c>
      <c r="L146" s="95" t="str">
        <f t="shared" si="51"/>
        <v xml:space="preserve"> </v>
      </c>
      <c r="M146" s="92" t="str">
        <f t="shared" si="52"/>
        <v>-</v>
      </c>
      <c r="N146" s="93" t="str">
        <f t="shared" si="53"/>
        <v/>
      </c>
      <c r="O146" s="96" t="str">
        <f t="shared" si="54"/>
        <v xml:space="preserve"> </v>
      </c>
      <c r="P146" s="94" t="str">
        <f>IF(ISNUMBER(VLOOKUP(A146,'Wells not assessed'!$A$5:$D$37,1,FALSE)),VLOOKUP(A146,'Wells not assessed'!$A$5:$D$37,4,FALSE),"")</f>
        <v/>
      </c>
      <c r="R146" s="35" t="str">
        <f t="shared" si="55"/>
        <v>Yes</v>
      </c>
      <c r="S146" s="15" t="str">
        <f t="shared" si="56"/>
        <v>CV-1197</v>
      </c>
      <c r="T146" s="18" t="str">
        <f>VLOOKUP(S146,'PoHC and SDF summary'!$AO$4:$AP$49974,2,FALSE)</f>
        <v>Chilliwack River</v>
      </c>
      <c r="U146" s="19">
        <f t="shared" si="57"/>
        <v>136.08865064568701</v>
      </c>
      <c r="V146" s="56">
        <f>IF(C146="TRUE",(U146^2)*(VLOOKUP(D146,'Aquifer and SDF Parameters'!$A$6:$C$100,2,FALSE)/VLOOKUP(D146,'Aquifer and SDF Parameters'!$A$6:$C$100,3,FALSE)),"")</f>
        <v>3.0866868057606411E-2</v>
      </c>
      <c r="W146" s="4"/>
      <c r="X146" s="29" t="str">
        <f t="shared" si="58"/>
        <v>No</v>
      </c>
      <c r="Y146" s="15" t="str">
        <f t="shared" si="59"/>
        <v/>
      </c>
      <c r="Z146" s="18" t="str">
        <f>IF(X146="Yes",VLOOKUP(Y146,'PoHC and SDF summary'!$AO$4:$AP$49974,2,FALSE)," ")</f>
        <v xml:space="preserve"> </v>
      </c>
      <c r="AA146" s="19" t="str">
        <f t="shared" si="60"/>
        <v xml:space="preserve"> </v>
      </c>
      <c r="AB146" s="58" t="str">
        <f>IF(X146="Yes",(AA146^2)*(VLOOKUP(D146,'Aquifer and SDF Parameters'!$A$6:$C$100,2,FALSE)/VLOOKUP(D146,'Aquifer and SDF Parameters'!$A$6:$C$100,3,FALSE)),"")</f>
        <v/>
      </c>
      <c r="AC146" s="20" t="str">
        <f>IF(X146="Yes",(1/(U146)^('Aquifer and SDF Parameters'!$B$2)/((1/U146^'Aquifer and SDF Parameters'!$B$2)+(1/AA146^'Aquifer and SDF Parameters'!$B$2))),"")</f>
        <v/>
      </c>
      <c r="AD146" s="21" t="str">
        <f>IF(X146="Yes",(1/(AA146)^('Aquifer and SDF Parameters'!$B$2)/((1/U146^'Aquifer and SDF Parameters'!$B$2)+(1/AA146^'Aquifer and SDF Parameters'!$B$2))),"")</f>
        <v/>
      </c>
      <c r="AE146" s="14"/>
      <c r="AF146" s="32" t="str">
        <f t="shared" si="61"/>
        <v>No</v>
      </c>
      <c r="AG146" s="15" t="str">
        <f t="shared" si="62"/>
        <v/>
      </c>
      <c r="AH146" s="18" t="str">
        <f t="shared" si="63"/>
        <v xml:space="preserve"> </v>
      </c>
      <c r="AI146" s="19" t="str">
        <f t="shared" si="64"/>
        <v xml:space="preserve"> </v>
      </c>
      <c r="AJ146" s="58" t="str">
        <f>IF(AF146="Yes",(AI146^2)*(VLOOKUP(D146,'Aquifer and SDF Parameters'!$A$6:$C$100,2,FALSE)/VLOOKUP(D146,'Aquifer and SDF Parameters'!$A$6:$C$100,3,FALSE)),"")</f>
        <v/>
      </c>
      <c r="AK146" s="20" t="str">
        <f>IF(AF146="Yes",(1/(U146)^('Aquifer and SDF Parameters'!$B$2)/((1/U146^'Aquifer and SDF Parameters'!$B$2)+(1/AI146^'Aquifer and SDF Parameters'!$B$2)+(1/AA146^'Aquifer and SDF Parameters'!$B$2))),"")</f>
        <v/>
      </c>
      <c r="AL146" s="20" t="str">
        <f>IF(AF146="Yes",(1/(AA146)^('Aquifer and SDF Parameters'!$B$2)/((1/U146^'Aquifer and SDF Parameters'!$B$2)+(1/AI146^'Aquifer and SDF Parameters'!$B$2)+(1/AA146^'Aquifer and SDF Parameters'!$B$2))),"")</f>
        <v/>
      </c>
      <c r="AM146" s="21" t="str">
        <f>IF(AF146="Yes",(1/(AI146)^('Aquifer and SDF Parameters'!$B$2)/((1/U146^'Aquifer and SDF Parameters'!$B$2)+(1/AI146^'Aquifer and SDF Parameters'!$B$2)+(1/AA146^'Aquifer and SDF Parameters'!$B$2))),"")</f>
        <v/>
      </c>
      <c r="AO146" s="30" t="s">
        <v>12166</v>
      </c>
      <c r="AP146" s="47" t="s">
        <v>8769</v>
      </c>
      <c r="AQ146" s="22">
        <v>21955</v>
      </c>
      <c r="AR146" s="22" t="s">
        <v>3825</v>
      </c>
      <c r="AS146" s="24">
        <v>1066.42953867642</v>
      </c>
      <c r="AT146" s="30">
        <v>47334</v>
      </c>
      <c r="AU146" s="22" t="s">
        <v>3469</v>
      </c>
      <c r="AV146" s="69">
        <v>710.23382220359997</v>
      </c>
      <c r="AW146" s="33"/>
      <c r="AX146" s="22"/>
      <c r="AY146" s="27"/>
    </row>
    <row r="147" spans="1:51" ht="15.6" customHeight="1" x14ac:dyDescent="0.3">
      <c r="A147" s="17">
        <v>109777</v>
      </c>
      <c r="B147" s="17" t="str">
        <f>VLOOKUP(A147,'List of Wells for HC assessment'!$A$2:$J$860,10,FALSE)</f>
        <v>Chilliwack River Valley</v>
      </c>
      <c r="C147" s="17" t="str">
        <f>IF(ISNUMBER(VLOOKUP(A147,'List of Wells for HC assessment'!$A$2:$J$860,1,FALSE)),"TRUE","FALSE")</f>
        <v>TRUE</v>
      </c>
      <c r="D147" s="17">
        <f>VLOOKUP(A147,'List of Wells for HC assessment'!$A$2:$J$860,9,FALSE)</f>
        <v>1206</v>
      </c>
      <c r="E147" s="17" t="str">
        <f t="shared" si="45"/>
        <v>Stream</v>
      </c>
      <c r="F147" s="17">
        <f t="shared" si="46"/>
        <v>1</v>
      </c>
      <c r="G147" s="87">
        <f t="shared" si="47"/>
        <v>1</v>
      </c>
      <c r="H147" s="88">
        <f t="shared" si="44"/>
        <v>5.1454428266965087</v>
      </c>
      <c r="I147" s="89" t="str">
        <f t="shared" si="48"/>
        <v>Unnamed</v>
      </c>
      <c r="J147" s="90" t="str">
        <f t="shared" si="49"/>
        <v>-</v>
      </c>
      <c r="K147" s="91" t="str">
        <f t="shared" si="50"/>
        <v/>
      </c>
      <c r="L147" s="95" t="str">
        <f t="shared" si="51"/>
        <v xml:space="preserve"> </v>
      </c>
      <c r="M147" s="92" t="str">
        <f t="shared" si="52"/>
        <v>-</v>
      </c>
      <c r="N147" s="93" t="str">
        <f t="shared" si="53"/>
        <v/>
      </c>
      <c r="O147" s="96" t="str">
        <f t="shared" si="54"/>
        <v xml:space="preserve"> </v>
      </c>
      <c r="P147" s="94" t="str">
        <f>IF(ISNUMBER(VLOOKUP(A147,'Wells not assessed'!$A$5:$D$37,1,FALSE)),VLOOKUP(A147,'Wells not assessed'!$A$5:$D$37,4,FALSE),"")</f>
        <v/>
      </c>
      <c r="R147" s="35" t="str">
        <f t="shared" si="55"/>
        <v>Yes</v>
      </c>
      <c r="S147" s="15" t="str">
        <f t="shared" si="56"/>
        <v>CV-929</v>
      </c>
      <c r="T147" s="18" t="str">
        <f>VLOOKUP(S147,'PoHC and SDF summary'!$AO$4:$AP$49974,2,FALSE)</f>
        <v>Unnamed</v>
      </c>
      <c r="U147" s="19">
        <f t="shared" si="57"/>
        <v>1757.06166539991</v>
      </c>
      <c r="V147" s="56">
        <f>IF(C147="TRUE",(U147^2)*(VLOOKUP(D147,'Aquifer and SDF Parameters'!$A$6:$C$100,2,FALSE)/VLOOKUP(D147,'Aquifer and SDF Parameters'!$A$6:$C$100,3,FALSE)),"")</f>
        <v>5.1454428266965087</v>
      </c>
      <c r="W147" s="4"/>
      <c r="X147" s="29" t="str">
        <f t="shared" si="58"/>
        <v>No</v>
      </c>
      <c r="Y147" s="15" t="str">
        <f t="shared" si="59"/>
        <v/>
      </c>
      <c r="Z147" s="18" t="str">
        <f>IF(X147="Yes",VLOOKUP(Y147,'PoHC and SDF summary'!$AO$4:$AP$49974,2,FALSE)," ")</f>
        <v xml:space="preserve"> </v>
      </c>
      <c r="AA147" s="19" t="str">
        <f t="shared" si="60"/>
        <v xml:space="preserve"> </v>
      </c>
      <c r="AB147" s="58" t="str">
        <f>IF(X147="Yes",(AA147^2)*(VLOOKUP(D147,'Aquifer and SDF Parameters'!$A$6:$C$100,2,FALSE)/VLOOKUP(D147,'Aquifer and SDF Parameters'!$A$6:$C$100,3,FALSE)),"")</f>
        <v/>
      </c>
      <c r="AC147" s="20" t="str">
        <f>IF(X147="Yes",(1/(U147)^('Aquifer and SDF Parameters'!$B$2)/((1/U147^'Aquifer and SDF Parameters'!$B$2)+(1/AA147^'Aquifer and SDF Parameters'!$B$2))),"")</f>
        <v/>
      </c>
      <c r="AD147" s="21" t="str">
        <f>IF(X147="Yes",(1/(AA147)^('Aquifer and SDF Parameters'!$B$2)/((1/U147^'Aquifer and SDF Parameters'!$B$2)+(1/AA147^'Aquifer and SDF Parameters'!$B$2))),"")</f>
        <v/>
      </c>
      <c r="AE147" s="14"/>
      <c r="AF147" s="32" t="str">
        <f t="shared" si="61"/>
        <v>No</v>
      </c>
      <c r="AG147" s="15" t="str">
        <f t="shared" si="62"/>
        <v/>
      </c>
      <c r="AH147" s="18" t="str">
        <f t="shared" si="63"/>
        <v xml:space="preserve"> </v>
      </c>
      <c r="AI147" s="19" t="str">
        <f t="shared" si="64"/>
        <v xml:space="preserve"> </v>
      </c>
      <c r="AJ147" s="58" t="str">
        <f>IF(AF147="Yes",(AI147^2)*(VLOOKUP(D147,'Aquifer and SDF Parameters'!$A$6:$C$100,2,FALSE)/VLOOKUP(D147,'Aquifer and SDF Parameters'!$A$6:$C$100,3,FALSE)),"")</f>
        <v/>
      </c>
      <c r="AK147" s="20" t="str">
        <f>IF(AF147="Yes",(1/(U147)^('Aquifer and SDF Parameters'!$B$2)/((1/U147^'Aquifer and SDF Parameters'!$B$2)+(1/AI147^'Aquifer and SDF Parameters'!$B$2)+(1/AA147^'Aquifer and SDF Parameters'!$B$2))),"")</f>
        <v/>
      </c>
      <c r="AL147" s="20" t="str">
        <f>IF(AF147="Yes",(1/(AA147)^('Aquifer and SDF Parameters'!$B$2)/((1/U147^'Aquifer and SDF Parameters'!$B$2)+(1/AI147^'Aquifer and SDF Parameters'!$B$2)+(1/AA147^'Aquifer and SDF Parameters'!$B$2))),"")</f>
        <v/>
      </c>
      <c r="AM147" s="21" t="str">
        <f>IF(AF147="Yes",(1/(AI147)^('Aquifer and SDF Parameters'!$B$2)/((1/U147^'Aquifer and SDF Parameters'!$B$2)+(1/AI147^'Aquifer and SDF Parameters'!$B$2)+(1/AA147^'Aquifer and SDF Parameters'!$B$2))),"")</f>
        <v/>
      </c>
      <c r="AO147" s="30" t="s">
        <v>12163</v>
      </c>
      <c r="AP147" s="47" t="s">
        <v>8769</v>
      </c>
      <c r="AQ147" s="22">
        <v>22890</v>
      </c>
      <c r="AR147" s="22" t="s">
        <v>3036</v>
      </c>
      <c r="AS147" s="24">
        <v>1834.9125987094801</v>
      </c>
      <c r="AT147" s="30">
        <v>47649</v>
      </c>
      <c r="AU147" s="22" t="s">
        <v>7359</v>
      </c>
      <c r="AV147" s="69">
        <v>1573.13114179543</v>
      </c>
      <c r="AW147" s="33"/>
      <c r="AX147" s="22"/>
      <c r="AY147" s="27"/>
    </row>
    <row r="148" spans="1:51" ht="15.6" customHeight="1" x14ac:dyDescent="0.3">
      <c r="A148" s="17">
        <v>110908</v>
      </c>
      <c r="B148" s="17" t="str">
        <f>VLOOKUP(A148,'List of Wells for HC assessment'!$A$2:$J$860,10,FALSE)</f>
        <v>Chilliwack River Valley</v>
      </c>
      <c r="C148" s="17" t="str">
        <f>IF(ISNUMBER(VLOOKUP(A148,'List of Wells for HC assessment'!$A$2:$J$860,1,FALSE)),"TRUE","FALSE")</f>
        <v>TRUE</v>
      </c>
      <c r="D148" s="17">
        <f>VLOOKUP(A148,'List of Wells for HC assessment'!$A$2:$J$860,9,FALSE)</f>
        <v>1206</v>
      </c>
      <c r="E148" s="17" t="str">
        <f t="shared" si="45"/>
        <v>Stream</v>
      </c>
      <c r="F148" s="17">
        <f t="shared" si="46"/>
        <v>1</v>
      </c>
      <c r="G148" s="87">
        <f t="shared" si="47"/>
        <v>1</v>
      </c>
      <c r="H148" s="88">
        <f t="shared" si="44"/>
        <v>6.5819245987891515</v>
      </c>
      <c r="I148" s="89" t="str">
        <f t="shared" si="48"/>
        <v>Chilliwack River</v>
      </c>
      <c r="J148" s="90" t="str">
        <f t="shared" si="49"/>
        <v>-</v>
      </c>
      <c r="K148" s="91" t="str">
        <f t="shared" si="50"/>
        <v/>
      </c>
      <c r="L148" s="95" t="str">
        <f t="shared" si="51"/>
        <v xml:space="preserve"> </v>
      </c>
      <c r="M148" s="92" t="str">
        <f t="shared" si="52"/>
        <v>-</v>
      </c>
      <c r="N148" s="93" t="str">
        <f t="shared" si="53"/>
        <v/>
      </c>
      <c r="O148" s="96" t="str">
        <f t="shared" si="54"/>
        <v xml:space="preserve"> </v>
      </c>
      <c r="P148" s="94" t="str">
        <f>IF(ISNUMBER(VLOOKUP(A148,'Wells not assessed'!$A$5:$D$37,1,FALSE)),VLOOKUP(A148,'Wells not assessed'!$A$5:$D$37,4,FALSE),"")</f>
        <v/>
      </c>
      <c r="R148" s="35" t="str">
        <f t="shared" si="55"/>
        <v>Yes</v>
      </c>
      <c r="S148" s="15" t="str">
        <f t="shared" si="56"/>
        <v>CV-1197</v>
      </c>
      <c r="T148" s="18" t="str">
        <f>VLOOKUP(S148,'PoHC and SDF summary'!$AO$4:$AP$49974,2,FALSE)</f>
        <v>Chilliwack River</v>
      </c>
      <c r="U148" s="19">
        <f t="shared" si="57"/>
        <v>1987.24803667622</v>
      </c>
      <c r="V148" s="56">
        <f>IF(C148="TRUE",(U148^2)*(VLOOKUP(D148,'Aquifer and SDF Parameters'!$A$6:$C$100,2,FALSE)/VLOOKUP(D148,'Aquifer and SDF Parameters'!$A$6:$C$100,3,FALSE)),"")</f>
        <v>6.5819245987891515</v>
      </c>
      <c r="X148" s="29" t="str">
        <f t="shared" si="58"/>
        <v>No</v>
      </c>
      <c r="Y148" s="15" t="str">
        <f t="shared" si="59"/>
        <v/>
      </c>
      <c r="Z148" s="18" t="str">
        <f>IF(X148="Yes",VLOOKUP(Y148,'PoHC and SDF summary'!$AO$4:$AP$49974,2,FALSE)," ")</f>
        <v xml:space="preserve"> </v>
      </c>
      <c r="AA148" s="19" t="str">
        <f t="shared" si="60"/>
        <v xml:space="preserve"> </v>
      </c>
      <c r="AB148" s="58" t="str">
        <f>IF(X148="Yes",(AA148^2)*(VLOOKUP(D148,'Aquifer and SDF Parameters'!$A$6:$C$100,2,FALSE)/VLOOKUP(D148,'Aquifer and SDF Parameters'!$A$6:$C$100,3,FALSE)),"")</f>
        <v/>
      </c>
      <c r="AC148" s="20" t="str">
        <f>IF(X148="Yes",(1/(U148)^('Aquifer and SDF Parameters'!$B$2)/((1/U148^'Aquifer and SDF Parameters'!$B$2)+(1/AA148^'Aquifer and SDF Parameters'!$B$2))),"")</f>
        <v/>
      </c>
      <c r="AD148" s="21" t="str">
        <f>IF(X148="Yes",(1/(AA148)^('Aquifer and SDF Parameters'!$B$2)/((1/U148^'Aquifer and SDF Parameters'!$B$2)+(1/AA148^'Aquifer and SDF Parameters'!$B$2))),"")</f>
        <v/>
      </c>
      <c r="AF148" s="32" t="str">
        <f t="shared" si="61"/>
        <v>No</v>
      </c>
      <c r="AG148" s="15" t="str">
        <f t="shared" si="62"/>
        <v/>
      </c>
      <c r="AH148" s="18" t="str">
        <f t="shared" si="63"/>
        <v xml:space="preserve"> </v>
      </c>
      <c r="AI148" s="19" t="str">
        <f t="shared" si="64"/>
        <v xml:space="preserve"> </v>
      </c>
      <c r="AJ148" s="58" t="str">
        <f>IF(AF148="Yes",(AI148^2)*(VLOOKUP(D148,'Aquifer and SDF Parameters'!$A$6:$C$100,2,FALSE)/VLOOKUP(D148,'Aquifer and SDF Parameters'!$A$6:$C$100,3,FALSE)),"")</f>
        <v/>
      </c>
      <c r="AK148" s="20" t="str">
        <f>IF(AF148="Yes",(1/(U148)^('Aquifer and SDF Parameters'!$B$2)/((1/U148^'Aquifer and SDF Parameters'!$B$2)+(1/AI148^'Aquifer and SDF Parameters'!$B$2)+(1/AA148^'Aquifer and SDF Parameters'!$B$2))),"")</f>
        <v/>
      </c>
      <c r="AL148" s="20" t="str">
        <f>IF(AF148="Yes",(1/(AA148)^('Aquifer and SDF Parameters'!$B$2)/((1/U148^'Aquifer and SDF Parameters'!$B$2)+(1/AI148^'Aquifer and SDF Parameters'!$B$2)+(1/AA148^'Aquifer and SDF Parameters'!$B$2))),"")</f>
        <v/>
      </c>
      <c r="AM148" s="21" t="str">
        <f>IF(AF148="Yes",(1/(AI148)^('Aquifer and SDF Parameters'!$B$2)/((1/U148^'Aquifer and SDF Parameters'!$B$2)+(1/AI148^'Aquifer and SDF Parameters'!$B$2)+(1/AA148^'Aquifer and SDF Parameters'!$B$2))),"")</f>
        <v/>
      </c>
      <c r="AO148" s="30" t="s">
        <v>12151</v>
      </c>
      <c r="AP148" s="47" t="s">
        <v>8769</v>
      </c>
      <c r="AQ148" s="22">
        <v>23047</v>
      </c>
      <c r="AR148" s="22" t="s">
        <v>1302</v>
      </c>
      <c r="AS148" s="24">
        <v>716.31076810308696</v>
      </c>
      <c r="AT148" s="30">
        <v>47942</v>
      </c>
      <c r="AU148" s="22" t="s">
        <v>3620</v>
      </c>
      <c r="AV148" s="69">
        <v>405.30775450999101</v>
      </c>
      <c r="AW148" s="33"/>
      <c r="AX148" s="22"/>
      <c r="AY148" s="27"/>
    </row>
    <row r="149" spans="1:51" ht="15.6" customHeight="1" x14ac:dyDescent="0.3">
      <c r="A149" s="17">
        <v>111487</v>
      </c>
      <c r="B149" s="17" t="str">
        <f>VLOOKUP(A149,'List of Wells for HC assessment'!$A$2:$J$860,10,FALSE)</f>
        <v>Chilliwack River Valley</v>
      </c>
      <c r="C149" s="17" t="str">
        <f>IF(ISNUMBER(VLOOKUP(A149,'List of Wells for HC assessment'!$A$2:$J$860,1,FALSE)),"TRUE","FALSE")</f>
        <v>TRUE</v>
      </c>
      <c r="D149" s="17">
        <f>VLOOKUP(A149,'List of Wells for HC assessment'!$A$2:$J$860,9,FALSE)</f>
        <v>1206</v>
      </c>
      <c r="E149" s="17" t="str">
        <f t="shared" si="45"/>
        <v>Stream</v>
      </c>
      <c r="F149" s="17">
        <f t="shared" si="46"/>
        <v>1</v>
      </c>
      <c r="G149" s="87">
        <f t="shared" si="47"/>
        <v>1</v>
      </c>
      <c r="H149" s="88">
        <f t="shared" si="44"/>
        <v>4.4955173916637365</v>
      </c>
      <c r="I149" s="89" t="str">
        <f t="shared" si="48"/>
        <v>Chilliwack River</v>
      </c>
      <c r="J149" s="90" t="str">
        <f t="shared" si="49"/>
        <v>-</v>
      </c>
      <c r="K149" s="91" t="str">
        <f t="shared" si="50"/>
        <v/>
      </c>
      <c r="L149" s="95" t="str">
        <f t="shared" si="51"/>
        <v xml:space="preserve"> </v>
      </c>
      <c r="M149" s="92" t="str">
        <f t="shared" si="52"/>
        <v>-</v>
      </c>
      <c r="N149" s="93" t="str">
        <f t="shared" si="53"/>
        <v/>
      </c>
      <c r="O149" s="96" t="str">
        <f t="shared" si="54"/>
        <v xml:space="preserve"> </v>
      </c>
      <c r="P149" s="94" t="str">
        <f>IF(ISNUMBER(VLOOKUP(A149,'Wells not assessed'!$A$5:$D$37,1,FALSE)),VLOOKUP(A149,'Wells not assessed'!$A$5:$D$37,4,FALSE),"")</f>
        <v/>
      </c>
      <c r="R149" s="35" t="str">
        <f t="shared" si="55"/>
        <v>Yes</v>
      </c>
      <c r="S149" s="15" t="str">
        <f t="shared" si="56"/>
        <v>CV-943</v>
      </c>
      <c r="T149" s="18" t="str">
        <f>VLOOKUP(S149,'PoHC and SDF summary'!$AO$4:$AP$49974,2,FALSE)</f>
        <v>Chilliwack River</v>
      </c>
      <c r="U149" s="19">
        <f t="shared" si="57"/>
        <v>1642.3490600351199</v>
      </c>
      <c r="V149" s="56">
        <f>IF(C149="TRUE",(U149^2)*(VLOOKUP(D149,'Aquifer and SDF Parameters'!$A$6:$C$100,2,FALSE)/VLOOKUP(D149,'Aquifer and SDF Parameters'!$A$6:$C$100,3,FALSE)),"")</f>
        <v>4.4955173916637365</v>
      </c>
      <c r="X149" s="29" t="str">
        <f t="shared" si="58"/>
        <v>No</v>
      </c>
      <c r="Y149" s="15" t="str">
        <f t="shared" si="59"/>
        <v/>
      </c>
      <c r="Z149" s="18" t="str">
        <f>IF(X149="Yes",VLOOKUP(Y149,'PoHC and SDF summary'!$AO$4:$AP$49974,2,FALSE)," ")</f>
        <v xml:space="preserve"> </v>
      </c>
      <c r="AA149" s="19" t="str">
        <f t="shared" si="60"/>
        <v xml:space="preserve"> </v>
      </c>
      <c r="AB149" s="58" t="str">
        <f>IF(X149="Yes",(AA149^2)*(VLOOKUP(D149,'Aquifer and SDF Parameters'!$A$6:$C$100,2,FALSE)/VLOOKUP(D149,'Aquifer and SDF Parameters'!$A$6:$C$100,3,FALSE)),"")</f>
        <v/>
      </c>
      <c r="AC149" s="20" t="str">
        <f>IF(X149="Yes",(1/(U149)^('Aquifer and SDF Parameters'!$B$2)/((1/U149^'Aquifer and SDF Parameters'!$B$2)+(1/AA149^'Aquifer and SDF Parameters'!$B$2))),"")</f>
        <v/>
      </c>
      <c r="AD149" s="21" t="str">
        <f>IF(X149="Yes",(1/(AA149)^('Aquifer and SDF Parameters'!$B$2)/((1/U149^'Aquifer and SDF Parameters'!$B$2)+(1/AA149^'Aquifer and SDF Parameters'!$B$2))),"")</f>
        <v/>
      </c>
      <c r="AF149" s="32" t="str">
        <f t="shared" si="61"/>
        <v>No</v>
      </c>
      <c r="AG149" s="15" t="str">
        <f t="shared" si="62"/>
        <v/>
      </c>
      <c r="AH149" s="18" t="str">
        <f t="shared" si="63"/>
        <v xml:space="preserve"> </v>
      </c>
      <c r="AI149" s="19" t="str">
        <f t="shared" si="64"/>
        <v xml:space="preserve"> </v>
      </c>
      <c r="AJ149" s="58" t="str">
        <f>IF(AF149="Yes",(AI149^2)*(VLOOKUP(D149,'Aquifer and SDF Parameters'!$A$6:$C$100,2,FALSE)/VLOOKUP(D149,'Aquifer and SDF Parameters'!$A$6:$C$100,3,FALSE)),"")</f>
        <v/>
      </c>
      <c r="AK149" s="20" t="str">
        <f>IF(AF149="Yes",(1/(U149)^('Aquifer and SDF Parameters'!$B$2)/((1/U149^'Aquifer and SDF Parameters'!$B$2)+(1/AI149^'Aquifer and SDF Parameters'!$B$2)+(1/AA149^'Aquifer and SDF Parameters'!$B$2))),"")</f>
        <v/>
      </c>
      <c r="AL149" s="20" t="str">
        <f>IF(AF149="Yes",(1/(AA149)^('Aquifer and SDF Parameters'!$B$2)/((1/U149^'Aquifer and SDF Parameters'!$B$2)+(1/AI149^'Aquifer and SDF Parameters'!$B$2)+(1/AA149^'Aquifer and SDF Parameters'!$B$2))),"")</f>
        <v/>
      </c>
      <c r="AM149" s="21" t="str">
        <f>IF(AF149="Yes",(1/(AI149)^('Aquifer and SDF Parameters'!$B$2)/((1/U149^'Aquifer and SDF Parameters'!$B$2)+(1/AI149^'Aquifer and SDF Parameters'!$B$2)+(1/AA149^'Aquifer and SDF Parameters'!$B$2))),"")</f>
        <v/>
      </c>
      <c r="AO149" s="30" t="s">
        <v>12140</v>
      </c>
      <c r="AP149" s="47" t="s">
        <v>8769</v>
      </c>
      <c r="AQ149" s="22">
        <v>23286</v>
      </c>
      <c r="AR149" s="22" t="s">
        <v>1313</v>
      </c>
      <c r="AS149" s="24">
        <v>191.15799080143799</v>
      </c>
      <c r="AT149" s="30">
        <v>48841</v>
      </c>
      <c r="AU149" s="22" t="s">
        <v>90</v>
      </c>
      <c r="AV149" s="69">
        <v>1419.0867440319701</v>
      </c>
      <c r="AW149" s="33"/>
      <c r="AX149" s="22"/>
      <c r="AY149" s="27"/>
    </row>
    <row r="150" spans="1:51" ht="15.6" customHeight="1" x14ac:dyDescent="0.3">
      <c r="A150" s="17">
        <v>117910</v>
      </c>
      <c r="B150" s="17" t="str">
        <f>VLOOKUP(A150,'List of Wells for HC assessment'!$A$2:$J$860,10,FALSE)</f>
        <v>Chilliwack River Valley</v>
      </c>
      <c r="C150" s="17" t="str">
        <f>IF(ISNUMBER(VLOOKUP(A150,'List of Wells for HC assessment'!$A$2:$J$860,1,FALSE)),"TRUE","FALSE")</f>
        <v>TRUE</v>
      </c>
      <c r="D150" s="17">
        <f>VLOOKUP(A150,'List of Wells for HC assessment'!$A$2:$J$860,9,FALSE)</f>
        <v>1206</v>
      </c>
      <c r="E150" s="17" t="str">
        <f t="shared" si="45"/>
        <v>Stream</v>
      </c>
      <c r="F150" s="17">
        <f t="shared" si="46"/>
        <v>1</v>
      </c>
      <c r="G150" s="87">
        <f t="shared" si="47"/>
        <v>1</v>
      </c>
      <c r="H150" s="88">
        <f t="shared" si="44"/>
        <v>0.38827589843328975</v>
      </c>
      <c r="I150" s="89" t="str">
        <f t="shared" si="48"/>
        <v>Cultus Lake</v>
      </c>
      <c r="J150" s="90" t="str">
        <f t="shared" si="49"/>
        <v>-</v>
      </c>
      <c r="K150" s="91" t="str">
        <f t="shared" si="50"/>
        <v/>
      </c>
      <c r="L150" s="95" t="str">
        <f t="shared" si="51"/>
        <v xml:space="preserve"> </v>
      </c>
      <c r="M150" s="92" t="str">
        <f t="shared" si="52"/>
        <v>-</v>
      </c>
      <c r="N150" s="93" t="str">
        <f t="shared" si="53"/>
        <v/>
      </c>
      <c r="O150" s="96" t="str">
        <f t="shared" si="54"/>
        <v xml:space="preserve"> </v>
      </c>
      <c r="P150" s="94" t="str">
        <f>IF(ISNUMBER(VLOOKUP(A150,'Wells not assessed'!$A$5:$D$37,1,FALSE)),VLOOKUP(A150,'Wells not assessed'!$A$5:$D$37,4,FALSE),"")</f>
        <v/>
      </c>
      <c r="R150" s="35" t="str">
        <f t="shared" si="55"/>
        <v>Yes</v>
      </c>
      <c r="S150" s="15" t="str">
        <f t="shared" si="56"/>
        <v>CV-53</v>
      </c>
      <c r="T150" s="18" t="str">
        <f>VLOOKUP(S150,'PoHC and SDF summary'!$AO$4:$AP$49974,2,FALSE)</f>
        <v>Cultus Lake</v>
      </c>
      <c r="U150" s="19">
        <f t="shared" si="57"/>
        <v>482.66503815790702</v>
      </c>
      <c r="V150" s="56">
        <f>IF(C150="TRUE",(U150^2)*(VLOOKUP(D150,'Aquifer and SDF Parameters'!$A$6:$C$100,2,FALSE)/VLOOKUP(D150,'Aquifer and SDF Parameters'!$A$6:$C$100,3,FALSE)),"")</f>
        <v>0.38827589843328975</v>
      </c>
      <c r="X150" s="29" t="str">
        <f t="shared" si="58"/>
        <v>No</v>
      </c>
      <c r="Y150" s="15" t="str">
        <f t="shared" si="59"/>
        <v/>
      </c>
      <c r="Z150" s="18" t="str">
        <f>IF(X150="Yes",VLOOKUP(Y150,'PoHC and SDF summary'!$AO$4:$AP$49974,2,FALSE)," ")</f>
        <v xml:space="preserve"> </v>
      </c>
      <c r="AA150" s="19" t="str">
        <f t="shared" si="60"/>
        <v xml:space="preserve"> </v>
      </c>
      <c r="AB150" s="58" t="str">
        <f>IF(X150="Yes",(AA150^2)*(VLOOKUP(D150,'Aquifer and SDF Parameters'!$A$6:$C$100,2,FALSE)/VLOOKUP(D150,'Aquifer and SDF Parameters'!$A$6:$C$100,3,FALSE)),"")</f>
        <v/>
      </c>
      <c r="AC150" s="20" t="str">
        <f>IF(X150="Yes",(1/(U150)^('Aquifer and SDF Parameters'!$B$2)/((1/U150^'Aquifer and SDF Parameters'!$B$2)+(1/AA150^'Aquifer and SDF Parameters'!$B$2))),"")</f>
        <v/>
      </c>
      <c r="AD150" s="21" t="str">
        <f>IF(X150="Yes",(1/(AA150)^('Aquifer and SDF Parameters'!$B$2)/((1/U150^'Aquifer and SDF Parameters'!$B$2)+(1/AA150^'Aquifer and SDF Parameters'!$B$2))),"")</f>
        <v/>
      </c>
      <c r="AF150" s="32" t="str">
        <f t="shared" si="61"/>
        <v>No</v>
      </c>
      <c r="AG150" s="15" t="str">
        <f t="shared" si="62"/>
        <v/>
      </c>
      <c r="AH150" s="18" t="str">
        <f t="shared" si="63"/>
        <v xml:space="preserve"> </v>
      </c>
      <c r="AI150" s="19" t="str">
        <f t="shared" si="64"/>
        <v xml:space="preserve"> </v>
      </c>
      <c r="AJ150" s="58" t="str">
        <f>IF(AF150="Yes",(AI150^2)*(VLOOKUP(D150,'Aquifer and SDF Parameters'!$A$6:$C$100,2,FALSE)/VLOOKUP(D150,'Aquifer and SDF Parameters'!$A$6:$C$100,3,FALSE)),"")</f>
        <v/>
      </c>
      <c r="AK150" s="20" t="str">
        <f>IF(AF150="Yes",(1/(U150)^('Aquifer and SDF Parameters'!$B$2)/((1/U150^'Aquifer and SDF Parameters'!$B$2)+(1/AI150^'Aquifer and SDF Parameters'!$B$2)+(1/AA150^'Aquifer and SDF Parameters'!$B$2))),"")</f>
        <v/>
      </c>
      <c r="AL150" s="20" t="str">
        <f>IF(AF150="Yes",(1/(AA150)^('Aquifer and SDF Parameters'!$B$2)/((1/U150^'Aquifer and SDF Parameters'!$B$2)+(1/AI150^'Aquifer and SDF Parameters'!$B$2)+(1/AA150^'Aquifer and SDF Parameters'!$B$2))),"")</f>
        <v/>
      </c>
      <c r="AM150" s="21" t="str">
        <f>IF(AF150="Yes",(1/(AI150)^('Aquifer and SDF Parameters'!$B$2)/((1/U150^'Aquifer and SDF Parameters'!$B$2)+(1/AI150^'Aquifer and SDF Parameters'!$B$2)+(1/AA150^'Aquifer and SDF Parameters'!$B$2))),"")</f>
        <v/>
      </c>
      <c r="AO150" s="30" t="s">
        <v>12119</v>
      </c>
      <c r="AP150" s="47" t="s">
        <v>8769</v>
      </c>
      <c r="AQ150" s="22">
        <v>23338</v>
      </c>
      <c r="AR150" s="22" t="s">
        <v>24</v>
      </c>
      <c r="AS150" s="24">
        <v>3288.4773481319098</v>
      </c>
      <c r="AT150" s="30">
        <v>49505</v>
      </c>
      <c r="AU150" s="22" t="s">
        <v>7359</v>
      </c>
      <c r="AV150" s="69">
        <v>1667.6114090620399</v>
      </c>
      <c r="AW150" s="33"/>
      <c r="AX150" s="22"/>
      <c r="AY150" s="27"/>
    </row>
    <row r="151" spans="1:51" ht="15.6" hidden="1" customHeight="1" x14ac:dyDescent="0.3">
      <c r="A151" s="17">
        <v>23374</v>
      </c>
      <c r="B151" s="17" t="str">
        <f>VLOOKUP(A151,'List of Wells for HC assessment'!$A$2:$J$860,10,FALSE)</f>
        <v>Chilliwack River Valley</v>
      </c>
      <c r="C151" s="17" t="str">
        <f>IF(ISNUMBER(VLOOKUP(A151,'List of Wells for HC assessment'!$A$2:$J$860,1,FALSE)),"TRUE","FALSE")</f>
        <v>TRUE</v>
      </c>
      <c r="D151" s="17">
        <f>VLOOKUP(A151,'List of Wells for HC assessment'!$A$2:$J$860,9,FALSE)</f>
        <v>1208</v>
      </c>
      <c r="E151" s="17" t="str">
        <f t="shared" si="45"/>
        <v>Boundary</v>
      </c>
      <c r="F151" s="17">
        <f t="shared" si="46"/>
        <v>1</v>
      </c>
      <c r="G151" s="87">
        <f t="shared" si="47"/>
        <v>1</v>
      </c>
      <c r="H151" s="87"/>
      <c r="I151" s="89" t="str">
        <f t="shared" si="48"/>
        <v>D/G Aquifer Edge</v>
      </c>
      <c r="J151" s="90" t="str">
        <f t="shared" si="49"/>
        <v>-</v>
      </c>
      <c r="K151" s="91" t="str">
        <f t="shared" si="50"/>
        <v/>
      </c>
      <c r="L151" s="95" t="str">
        <f t="shared" si="51"/>
        <v xml:space="preserve"> </v>
      </c>
      <c r="M151" s="92" t="str">
        <f t="shared" si="52"/>
        <v>-</v>
      </c>
      <c r="N151" s="93" t="str">
        <f t="shared" si="53"/>
        <v/>
      </c>
      <c r="O151" s="96" t="str">
        <f t="shared" si="54"/>
        <v xml:space="preserve"> </v>
      </c>
      <c r="P151" s="94" t="str">
        <f>IF(ISNUMBER(VLOOKUP(A151,'Wells not assessed'!$A$5:$D$37,1,FALSE)),VLOOKUP(A151,'Wells not assessed'!$A$5:$D$37,4,FALSE),"")</f>
        <v/>
      </c>
      <c r="R151" s="35" t="str">
        <f t="shared" si="55"/>
        <v>Yes</v>
      </c>
      <c r="S151" s="15" t="str">
        <f t="shared" si="56"/>
        <v>RU-EDGE-629</v>
      </c>
      <c r="T151" s="18" t="str">
        <f>VLOOKUP(S151,'PoHC and SDF summary'!$AO$4:$AP$49974,2,FALSE)</f>
        <v>D/G Aquifer Edge</v>
      </c>
      <c r="U151" s="19">
        <f t="shared" si="57"/>
        <v>46.328681067519703</v>
      </c>
      <c r="V151" s="56">
        <f>IF(C151="TRUE",(U151^2)*(VLOOKUP(D151,'Aquifer and SDF Parameters'!$A$6:$C$100,2,FALSE)/VLOOKUP(D151,'Aquifer and SDF Parameters'!$A$6:$C$100,3,FALSE)),"")</f>
        <v>0.42926933789119176</v>
      </c>
      <c r="W151" s="4"/>
      <c r="X151" s="29" t="str">
        <f t="shared" si="58"/>
        <v>No</v>
      </c>
      <c r="Y151" s="15" t="str">
        <f t="shared" si="59"/>
        <v/>
      </c>
      <c r="Z151" s="18" t="str">
        <f>IF(X151="Yes",VLOOKUP(Y151,'PoHC and SDF summary'!$AO$4:$AP$49974,2,FALSE)," ")</f>
        <v xml:space="preserve"> </v>
      </c>
      <c r="AA151" s="19" t="str">
        <f t="shared" si="60"/>
        <v xml:space="preserve"> </v>
      </c>
      <c r="AB151" s="58" t="str">
        <f>IF(X151="Yes",(AA151^2)*(VLOOKUP(D151,'Aquifer and SDF Parameters'!$A$6:$C$100,2,FALSE)/VLOOKUP(D151,'Aquifer and SDF Parameters'!$A$6:$C$100,3,FALSE)),"")</f>
        <v/>
      </c>
      <c r="AC151" s="20" t="str">
        <f>IF(X151="Yes",(1/(U151)^('Aquifer and SDF Parameters'!$B$2)/((1/U151^'Aquifer and SDF Parameters'!$B$2)+(1/AA151^'Aquifer and SDF Parameters'!$B$2))),"")</f>
        <v/>
      </c>
      <c r="AD151" s="21" t="str">
        <f>IF(X151="Yes",(1/(AA151)^('Aquifer and SDF Parameters'!$B$2)/((1/U151^'Aquifer and SDF Parameters'!$B$2)+(1/AA151^'Aquifer and SDF Parameters'!$B$2))),"")</f>
        <v/>
      </c>
      <c r="AE151" s="14"/>
      <c r="AF151" s="32" t="str">
        <f t="shared" si="61"/>
        <v>No</v>
      </c>
      <c r="AG151" s="15" t="str">
        <f t="shared" si="62"/>
        <v/>
      </c>
      <c r="AH151" s="18" t="str">
        <f t="shared" si="63"/>
        <v xml:space="preserve"> </v>
      </c>
      <c r="AI151" s="19" t="str">
        <f t="shared" si="64"/>
        <v xml:space="preserve"> </v>
      </c>
      <c r="AJ151" s="58" t="str">
        <f>IF(AF151="Yes",(AI151^2)*(VLOOKUP(D151,'Aquifer and SDF Parameters'!$A$6:$C$100,2,FALSE)/VLOOKUP(D151,'Aquifer and SDF Parameters'!$A$6:$C$100,3,FALSE)),"")</f>
        <v/>
      </c>
      <c r="AK151" s="20" t="str">
        <f>IF(AF151="Yes",(1/(U151)^('Aquifer and SDF Parameters'!$B$2)/((1/U151^'Aquifer and SDF Parameters'!$B$2)+(1/AI151^'Aquifer and SDF Parameters'!$B$2)+(1/AA151^'Aquifer and SDF Parameters'!$B$2))),"")</f>
        <v/>
      </c>
      <c r="AL151" s="20" t="str">
        <f>IF(AF151="Yes",(1/(AA151)^('Aquifer and SDF Parameters'!$B$2)/((1/U151^'Aquifer and SDF Parameters'!$B$2)+(1/AI151^'Aquifer and SDF Parameters'!$B$2)+(1/AA151^'Aquifer and SDF Parameters'!$B$2))),"")</f>
        <v/>
      </c>
      <c r="AM151" s="21" t="str">
        <f>IF(AF151="Yes",(1/(AI151)^('Aquifer and SDF Parameters'!$B$2)/((1/U151^'Aquifer and SDF Parameters'!$B$2)+(1/AI151^'Aquifer and SDF Parameters'!$B$2)+(1/AA151^'Aquifer and SDF Parameters'!$B$2))),"")</f>
        <v/>
      </c>
      <c r="AO151" s="30" t="s">
        <v>12820</v>
      </c>
      <c r="AP151" s="47" t="s">
        <v>8769</v>
      </c>
      <c r="AQ151" s="22">
        <v>23374</v>
      </c>
      <c r="AR151" s="22" t="s">
        <v>13606</v>
      </c>
      <c r="AS151" s="24">
        <v>46.328681067519703</v>
      </c>
      <c r="AT151" s="30">
        <v>50477</v>
      </c>
      <c r="AU151" s="22" t="s">
        <v>39</v>
      </c>
      <c r="AV151" s="69">
        <v>757.23834201694501</v>
      </c>
      <c r="AW151" s="33"/>
      <c r="AX151" s="22"/>
      <c r="AY151" s="27"/>
    </row>
    <row r="152" spans="1:51" ht="15.6" hidden="1" customHeight="1" x14ac:dyDescent="0.3">
      <c r="A152" s="17">
        <v>23887</v>
      </c>
      <c r="B152" s="17" t="str">
        <f>VLOOKUP(A152,'List of Wells for HC assessment'!$A$2:$J$860,10,FALSE)</f>
        <v>Chilliwack River Valley</v>
      </c>
      <c r="C152" s="17" t="str">
        <f>IF(ISNUMBER(VLOOKUP(A152,'List of Wells for HC assessment'!$A$2:$J$860,1,FALSE)),"TRUE","FALSE")</f>
        <v>TRUE</v>
      </c>
      <c r="D152" s="17">
        <f>VLOOKUP(A152,'List of Wells for HC assessment'!$A$2:$J$860,9,FALSE)</f>
        <v>1218</v>
      </c>
      <c r="E152" s="17" t="str">
        <f t="shared" si="45"/>
        <v>Not Determined</v>
      </c>
      <c r="F152" s="17">
        <f t="shared" si="46"/>
        <v>1</v>
      </c>
      <c r="G152" s="87">
        <f t="shared" si="47"/>
        <v>1</v>
      </c>
      <c r="H152" s="87"/>
      <c r="I152" s="89" t="e">
        <f t="shared" si="48"/>
        <v>#N/A</v>
      </c>
      <c r="J152" s="90" t="str">
        <f t="shared" si="49"/>
        <v>-</v>
      </c>
      <c r="K152" s="91" t="str">
        <f t="shared" si="50"/>
        <v/>
      </c>
      <c r="L152" s="95" t="str">
        <f t="shared" si="51"/>
        <v xml:space="preserve"> </v>
      </c>
      <c r="M152" s="92" t="str">
        <f t="shared" si="52"/>
        <v>-</v>
      </c>
      <c r="N152" s="93" t="str">
        <f t="shared" si="53"/>
        <v/>
      </c>
      <c r="O152" s="96" t="str">
        <f t="shared" si="54"/>
        <v xml:space="preserve"> </v>
      </c>
      <c r="P152" s="94" t="str">
        <f>IF(ISNUMBER(VLOOKUP(A152,'Wells not assessed'!$A$5:$D$37,1,FALSE)),VLOOKUP(A152,'Wells not assessed'!$A$5:$D$37,4,FALSE),"")</f>
        <v>Bedrock well located in valley, connected to overlying unconsolidated aquifers</v>
      </c>
      <c r="R152" s="35" t="str">
        <f t="shared" si="55"/>
        <v>N/A</v>
      </c>
      <c r="S152" s="15" t="e">
        <f t="shared" si="56"/>
        <v>#N/A</v>
      </c>
      <c r="T152" s="18" t="e">
        <f>VLOOKUP(S152,'PoHC and SDF summary'!$AO$4:$AP$49974,2,FALSE)</f>
        <v>#N/A</v>
      </c>
      <c r="U152" s="19" t="e">
        <f t="shared" si="57"/>
        <v>#N/A</v>
      </c>
      <c r="V152" s="56" t="e">
        <f>IF(C152="TRUE",(U152^2)*(VLOOKUP(D152,'Aquifer and SDF Parameters'!$A$6:$C$100,2,FALSE)/VLOOKUP(D152,'Aquifer and SDF Parameters'!$A$6:$C$100,3,FALSE)),"")</f>
        <v>#N/A</v>
      </c>
      <c r="W152" s="4"/>
      <c r="X152" s="29" t="str">
        <f t="shared" si="58"/>
        <v>No</v>
      </c>
      <c r="Y152" s="15" t="str">
        <f t="shared" si="59"/>
        <v/>
      </c>
      <c r="Z152" s="18" t="str">
        <f>IF(X152="Yes",VLOOKUP(Y152,'PoHC and SDF summary'!$AO$4:$AP$49974,2,FALSE)," ")</f>
        <v xml:space="preserve"> </v>
      </c>
      <c r="AA152" s="19" t="str">
        <f t="shared" si="60"/>
        <v xml:space="preserve"> </v>
      </c>
      <c r="AB152" s="58" t="str">
        <f>IF(X152="Yes",(AA152^2)*(VLOOKUP(D152,'Aquifer and SDF Parameters'!$A$6:$C$100,2,FALSE)/VLOOKUP(D152,'Aquifer and SDF Parameters'!$A$6:$C$100,3,FALSE)),"")</f>
        <v/>
      </c>
      <c r="AC152" s="20" t="str">
        <f>IF(X152="Yes",(1/(U152)^('Aquifer and SDF Parameters'!$B$2)/((1/U152^'Aquifer and SDF Parameters'!$B$2)+(1/AA152^'Aquifer and SDF Parameters'!$B$2))),"")</f>
        <v/>
      </c>
      <c r="AD152" s="21" t="str">
        <f>IF(X152="Yes",(1/(AA152)^('Aquifer and SDF Parameters'!$B$2)/((1/U152^'Aquifer and SDF Parameters'!$B$2)+(1/AA152^'Aquifer and SDF Parameters'!$B$2))),"")</f>
        <v/>
      </c>
      <c r="AE152" s="14"/>
      <c r="AF152" s="32" t="str">
        <f t="shared" si="61"/>
        <v>No</v>
      </c>
      <c r="AG152" s="15" t="str">
        <f t="shared" si="62"/>
        <v/>
      </c>
      <c r="AH152" s="18" t="str">
        <f t="shared" si="63"/>
        <v xml:space="preserve"> </v>
      </c>
      <c r="AI152" s="19" t="str">
        <f t="shared" si="64"/>
        <v xml:space="preserve"> </v>
      </c>
      <c r="AJ152" s="58" t="str">
        <f>IF(AF152="Yes",(AI152^2)*(VLOOKUP(D152,'Aquifer and SDF Parameters'!$A$6:$C$100,2,FALSE)/VLOOKUP(D152,'Aquifer and SDF Parameters'!$A$6:$C$100,3,FALSE)),"")</f>
        <v/>
      </c>
      <c r="AK152" s="20" t="str">
        <f>IF(AF152="Yes",(1/(U152)^('Aquifer and SDF Parameters'!$B$2)/((1/U152^'Aquifer and SDF Parameters'!$B$2)+(1/AI152^'Aquifer and SDF Parameters'!$B$2)+(1/AA152^'Aquifer and SDF Parameters'!$B$2))),"")</f>
        <v/>
      </c>
      <c r="AL152" s="20" t="str">
        <f>IF(AF152="Yes",(1/(AA152)^('Aquifer and SDF Parameters'!$B$2)/((1/U152^'Aquifer and SDF Parameters'!$B$2)+(1/AI152^'Aquifer and SDF Parameters'!$B$2)+(1/AA152^'Aquifer and SDF Parameters'!$B$2))),"")</f>
        <v/>
      </c>
      <c r="AM152" s="21" t="str">
        <f>IF(AF152="Yes",(1/(AI152)^('Aquifer and SDF Parameters'!$B$2)/((1/U152^'Aquifer and SDF Parameters'!$B$2)+(1/AI152^'Aquifer and SDF Parameters'!$B$2)+(1/AA152^'Aquifer and SDF Parameters'!$B$2))),"")</f>
        <v/>
      </c>
      <c r="AO152" s="30" t="s">
        <v>12816</v>
      </c>
      <c r="AP152" s="47" t="s">
        <v>8769</v>
      </c>
      <c r="AQ152" s="22">
        <v>23402</v>
      </c>
      <c r="AR152" s="22" t="s">
        <v>3825</v>
      </c>
      <c r="AS152" s="24">
        <v>1812.07269381797</v>
      </c>
      <c r="AT152" s="30">
        <v>50490</v>
      </c>
      <c r="AU152" s="22" t="s">
        <v>5043</v>
      </c>
      <c r="AV152" s="69">
        <v>1065.21372434757</v>
      </c>
      <c r="AW152" s="33"/>
      <c r="AX152" s="22"/>
      <c r="AY152" s="27"/>
    </row>
    <row r="153" spans="1:51" ht="15.6" hidden="1" customHeight="1" x14ac:dyDescent="0.3">
      <c r="A153" s="17">
        <v>30950</v>
      </c>
      <c r="B153" s="17" t="str">
        <f>VLOOKUP(A153,'List of Wells for HC assessment'!$A$2:$J$860,10,FALSE)</f>
        <v>Chilliwack River Valley</v>
      </c>
      <c r="C153" s="17" t="str">
        <f>IF(ISNUMBER(VLOOKUP(A153,'List of Wells for HC assessment'!$A$2:$J$860,1,FALSE)),"TRUE","FALSE")</f>
        <v>TRUE</v>
      </c>
      <c r="D153" s="17">
        <f>VLOOKUP(A153,'List of Wells for HC assessment'!$A$2:$J$860,9,FALSE)</f>
        <v>1218</v>
      </c>
      <c r="E153" s="17" t="str">
        <f t="shared" si="45"/>
        <v>Not Determined</v>
      </c>
      <c r="F153" s="17">
        <f t="shared" si="46"/>
        <v>1</v>
      </c>
      <c r="G153" s="87">
        <f t="shared" si="47"/>
        <v>1</v>
      </c>
      <c r="H153" s="87"/>
      <c r="I153" s="89" t="e">
        <f t="shared" si="48"/>
        <v>#N/A</v>
      </c>
      <c r="J153" s="90" t="str">
        <f t="shared" si="49"/>
        <v>-</v>
      </c>
      <c r="K153" s="91" t="str">
        <f t="shared" si="50"/>
        <v/>
      </c>
      <c r="L153" s="95" t="str">
        <f t="shared" si="51"/>
        <v xml:space="preserve"> </v>
      </c>
      <c r="M153" s="92" t="str">
        <f t="shared" si="52"/>
        <v>-</v>
      </c>
      <c r="N153" s="93" t="str">
        <f t="shared" si="53"/>
        <v/>
      </c>
      <c r="O153" s="96" t="str">
        <f t="shared" si="54"/>
        <v xml:space="preserve"> </v>
      </c>
      <c r="P153" s="94" t="str">
        <f>IF(ISNUMBER(VLOOKUP(A153,'Wells not assessed'!$A$5:$D$37,1,FALSE)),VLOOKUP(A153,'Wells not assessed'!$A$5:$D$37,4,FALSE),"")</f>
        <v>Bedrock well located in valley, connected to overlying unconsolidated aquifers</v>
      </c>
      <c r="R153" s="35" t="str">
        <f t="shared" si="55"/>
        <v>N/A</v>
      </c>
      <c r="S153" s="15" t="e">
        <f t="shared" si="56"/>
        <v>#N/A</v>
      </c>
      <c r="T153" s="18" t="e">
        <f>VLOOKUP(S153,'PoHC and SDF summary'!$AO$4:$AP$49974,2,FALSE)</f>
        <v>#N/A</v>
      </c>
      <c r="U153" s="19" t="e">
        <f t="shared" si="57"/>
        <v>#N/A</v>
      </c>
      <c r="V153" s="56" t="e">
        <f>IF(C153="TRUE",(U153^2)*(VLOOKUP(D153,'Aquifer and SDF Parameters'!$A$6:$C$100,2,FALSE)/VLOOKUP(D153,'Aquifer and SDF Parameters'!$A$6:$C$100,3,FALSE)),"")</f>
        <v>#N/A</v>
      </c>
      <c r="W153" s="4"/>
      <c r="X153" s="29" t="str">
        <f t="shared" si="58"/>
        <v>No</v>
      </c>
      <c r="Y153" s="15" t="str">
        <f t="shared" si="59"/>
        <v/>
      </c>
      <c r="Z153" s="18" t="str">
        <f>IF(X153="Yes",VLOOKUP(Y153,'PoHC and SDF summary'!$AO$4:$AP$49974,2,FALSE)," ")</f>
        <v xml:space="preserve"> </v>
      </c>
      <c r="AA153" s="19" t="str">
        <f t="shared" si="60"/>
        <v xml:space="preserve"> </v>
      </c>
      <c r="AB153" s="58" t="str">
        <f>IF(X153="Yes",(AA153^2)*(VLOOKUP(D153,'Aquifer and SDF Parameters'!$A$6:$C$100,2,FALSE)/VLOOKUP(D153,'Aquifer and SDF Parameters'!$A$6:$C$100,3,FALSE)),"")</f>
        <v/>
      </c>
      <c r="AC153" s="20" t="str">
        <f>IF(X153="Yes",(1/(U153)^('Aquifer and SDF Parameters'!$B$2)/((1/U153^'Aquifer and SDF Parameters'!$B$2)+(1/AA153^'Aquifer and SDF Parameters'!$B$2))),"")</f>
        <v/>
      </c>
      <c r="AD153" s="21" t="str">
        <f>IF(X153="Yes",(1/(AA153)^('Aquifer and SDF Parameters'!$B$2)/((1/U153^'Aquifer and SDF Parameters'!$B$2)+(1/AA153^'Aquifer and SDF Parameters'!$B$2))),"")</f>
        <v/>
      </c>
      <c r="AE153" s="14"/>
      <c r="AF153" s="32" t="str">
        <f t="shared" si="61"/>
        <v>No</v>
      </c>
      <c r="AG153" s="15" t="str">
        <f t="shared" si="62"/>
        <v/>
      </c>
      <c r="AH153" s="18" t="str">
        <f t="shared" si="63"/>
        <v xml:space="preserve"> </v>
      </c>
      <c r="AI153" s="19" t="str">
        <f t="shared" si="64"/>
        <v xml:space="preserve"> </v>
      </c>
      <c r="AJ153" s="58" t="str">
        <f>IF(AF153="Yes",(AI153^2)*(VLOOKUP(D153,'Aquifer and SDF Parameters'!$A$6:$C$100,2,FALSE)/VLOOKUP(D153,'Aquifer and SDF Parameters'!$A$6:$C$100,3,FALSE)),"")</f>
        <v/>
      </c>
      <c r="AK153" s="20" t="str">
        <f>IF(AF153="Yes",(1/(U153)^('Aquifer and SDF Parameters'!$B$2)/((1/U153^'Aquifer and SDF Parameters'!$B$2)+(1/AI153^'Aquifer and SDF Parameters'!$B$2)+(1/AA153^'Aquifer and SDF Parameters'!$B$2))),"")</f>
        <v/>
      </c>
      <c r="AL153" s="20" t="str">
        <f>IF(AF153="Yes",(1/(AA153)^('Aquifer and SDF Parameters'!$B$2)/((1/U153^'Aquifer and SDF Parameters'!$B$2)+(1/AI153^'Aquifer and SDF Parameters'!$B$2)+(1/AA153^'Aquifer and SDF Parameters'!$B$2))),"")</f>
        <v/>
      </c>
      <c r="AM153" s="21" t="str">
        <f>IF(AF153="Yes",(1/(AI153)^('Aquifer and SDF Parameters'!$B$2)/((1/U153^'Aquifer and SDF Parameters'!$B$2)+(1/AI153^'Aquifer and SDF Parameters'!$B$2)+(1/AA153^'Aquifer and SDF Parameters'!$B$2))),"")</f>
        <v/>
      </c>
      <c r="AO153" s="30" t="s">
        <v>12780</v>
      </c>
      <c r="AP153" s="47" t="s">
        <v>8769</v>
      </c>
      <c r="AQ153" s="22">
        <v>23639</v>
      </c>
      <c r="AR153" s="22" t="s">
        <v>4506</v>
      </c>
      <c r="AS153" s="24">
        <v>1956.0049551365601</v>
      </c>
      <c r="AT153" s="30">
        <v>50523</v>
      </c>
      <c r="AU153" s="22" t="s">
        <v>12971</v>
      </c>
      <c r="AV153" s="69">
        <v>797.88297410779796</v>
      </c>
      <c r="AW153" s="33"/>
      <c r="AX153" s="22"/>
      <c r="AY153" s="27"/>
    </row>
    <row r="154" spans="1:51" ht="15.6" customHeight="1" x14ac:dyDescent="0.3">
      <c r="A154" s="37">
        <v>1133</v>
      </c>
      <c r="B154" s="17" t="str">
        <f>VLOOKUP(A154,'List of Wells for HC assessment'!$A$2:$J$860,10,FALSE)</f>
        <v>Columbia Valley-Cultus Lake</v>
      </c>
      <c r="C154" s="17" t="str">
        <f>IF(ISNUMBER(VLOOKUP(A154,'List of Wells for HC assessment'!$A$2:$J$860,1,FALSE)),"TRUE","FALSE")</f>
        <v>TRUE</v>
      </c>
      <c r="D154" s="17">
        <f>VLOOKUP(A154,'List of Wells for HC assessment'!$A$2:$J$860,9,FALSE)</f>
        <v>20</v>
      </c>
      <c r="E154" s="17" t="str">
        <f t="shared" si="45"/>
        <v>Stream</v>
      </c>
      <c r="F154" s="17">
        <f t="shared" si="46"/>
        <v>2</v>
      </c>
      <c r="G154" s="87">
        <f t="shared" si="47"/>
        <v>0.96640559698050865</v>
      </c>
      <c r="H154" s="88">
        <f t="shared" ref="H154:H185" si="65">V154</f>
        <v>0.55775553776758491</v>
      </c>
      <c r="I154" s="89" t="str">
        <f t="shared" si="48"/>
        <v>Spring Creek</v>
      </c>
      <c r="J154" s="90">
        <f t="shared" si="49"/>
        <v>3.3594403019491355E-2</v>
      </c>
      <c r="K154" s="91">
        <f t="shared" si="50"/>
        <v>16.04487727115529</v>
      </c>
      <c r="L154" s="95" t="str">
        <f t="shared" si="51"/>
        <v>Cultus Lake</v>
      </c>
      <c r="M154" s="92" t="str">
        <f t="shared" si="52"/>
        <v>-</v>
      </c>
      <c r="N154" s="93" t="str">
        <f t="shared" si="53"/>
        <v/>
      </c>
      <c r="O154" s="96" t="str">
        <f t="shared" si="54"/>
        <v xml:space="preserve"> </v>
      </c>
      <c r="P154" s="94" t="str">
        <f>IF(ISNUMBER(VLOOKUP(A154,'Wells not assessed'!$A$5:$D$37,1,FALSE)),VLOOKUP(A154,'Wells not assessed'!$A$5:$D$37,4,FALSE),"")</f>
        <v/>
      </c>
      <c r="R154" s="35" t="str">
        <f t="shared" si="55"/>
        <v>Yes</v>
      </c>
      <c r="S154" s="15" t="str">
        <f t="shared" si="56"/>
        <v>CLV-4</v>
      </c>
      <c r="T154" s="18" t="str">
        <f>VLOOKUP(S154,'PoHC and SDF summary'!$AO$4:$AP$49974,2,FALSE)</f>
        <v>Spring Creek</v>
      </c>
      <c r="U154" s="19">
        <f t="shared" si="57"/>
        <v>138.71757658271599</v>
      </c>
      <c r="V154" s="56">
        <f>IF(C154="TRUE",(U154^2)*(VLOOKUP(D154,'Aquifer and SDF Parameters'!$A$6:$C$100,2,FALSE)/VLOOKUP(D154,'Aquifer and SDF Parameters'!$A$6:$C$100,3,FALSE)),"")</f>
        <v>0.55775553776758491</v>
      </c>
      <c r="W154" s="4"/>
      <c r="X154" s="29" t="str">
        <f t="shared" si="58"/>
        <v>Yes</v>
      </c>
      <c r="Y154" s="15" t="str">
        <f t="shared" si="59"/>
        <v>CLV-66</v>
      </c>
      <c r="Z154" s="18" t="str">
        <f>IF(X154="Yes",VLOOKUP(Y154,'PoHC and SDF summary'!$AO$4:$AP$49974,2,FALSE)," ")</f>
        <v>Cultus Lake</v>
      </c>
      <c r="AA154" s="19">
        <f t="shared" si="60"/>
        <v>744.00824313636303</v>
      </c>
      <c r="AB154" s="58">
        <f>IF(X154="Yes",(AA154^2)*(VLOOKUP(D154,'Aquifer and SDF Parameters'!$A$6:$C$100,2,FALSE)/VLOOKUP(D154,'Aquifer and SDF Parameters'!$A$6:$C$100,3,FALSE)),"")</f>
        <v>16.04487727115529</v>
      </c>
      <c r="AC154" s="20">
        <f>IF(X154="Yes",(1/(U154)^('Aquifer and SDF Parameters'!$B$2)/((1/U154^'Aquifer and SDF Parameters'!$B$2)+(1/AA154^'Aquifer and SDF Parameters'!$B$2))),"")</f>
        <v>0.96640559698050865</v>
      </c>
      <c r="AD154" s="21">
        <f>IF(X154="Yes",(1/(AA154)^('Aquifer and SDF Parameters'!$B$2)/((1/U154^'Aquifer and SDF Parameters'!$B$2)+(1/AA154^'Aquifer and SDF Parameters'!$B$2))),"")</f>
        <v>3.3594403019491355E-2</v>
      </c>
      <c r="AE154" s="14"/>
      <c r="AF154" s="32" t="str">
        <f t="shared" si="61"/>
        <v>No</v>
      </c>
      <c r="AG154" s="15" t="str">
        <f t="shared" si="62"/>
        <v/>
      </c>
      <c r="AH154" s="18" t="str">
        <f t="shared" si="63"/>
        <v xml:space="preserve"> </v>
      </c>
      <c r="AI154" s="19" t="str">
        <f t="shared" si="64"/>
        <v xml:space="preserve"> </v>
      </c>
      <c r="AJ154" s="58" t="str">
        <f>IF(AF154="Yes",(AI154^2)*(VLOOKUP(D154,'Aquifer and SDF Parameters'!$A$6:$C$100,2,FALSE)/VLOOKUP(D154,'Aquifer and SDF Parameters'!$A$6:$C$100,3,FALSE)),"")</f>
        <v/>
      </c>
      <c r="AK154" s="20" t="str">
        <f>IF(AF154="Yes",(1/(U154)^('Aquifer and SDF Parameters'!$B$2)/((1/U154^'Aquifer and SDF Parameters'!$B$2)+(1/AI154^'Aquifer and SDF Parameters'!$B$2)+(1/AA154^'Aquifer and SDF Parameters'!$B$2))),"")</f>
        <v/>
      </c>
      <c r="AL154" s="20" t="str">
        <f>IF(AF154="Yes",(1/(AA154)^('Aquifer and SDF Parameters'!$B$2)/((1/U154^'Aquifer and SDF Parameters'!$B$2)+(1/AI154^'Aquifer and SDF Parameters'!$B$2)+(1/AA154^'Aquifer and SDF Parameters'!$B$2))),"")</f>
        <v/>
      </c>
      <c r="AM154" s="21" t="str">
        <f>IF(AF154="Yes",(1/(AI154)^('Aquifer and SDF Parameters'!$B$2)/((1/U154^'Aquifer and SDF Parameters'!$B$2)+(1/AI154^'Aquifer and SDF Parameters'!$B$2)+(1/AA154^'Aquifer and SDF Parameters'!$B$2))),"")</f>
        <v/>
      </c>
      <c r="AO154" s="30" t="s">
        <v>12961</v>
      </c>
      <c r="AP154" s="47" t="s">
        <v>8769</v>
      </c>
      <c r="AQ154" s="22">
        <v>23808</v>
      </c>
      <c r="AR154" s="22" t="s">
        <v>1068</v>
      </c>
      <c r="AS154" s="24">
        <v>736.32927012709399</v>
      </c>
      <c r="AT154" s="30">
        <v>50580</v>
      </c>
      <c r="AU154" s="22" t="s">
        <v>4467</v>
      </c>
      <c r="AV154" s="69">
        <v>2888.3579890235901</v>
      </c>
      <c r="AW154" s="33"/>
      <c r="AX154" s="22"/>
      <c r="AY154" s="27"/>
    </row>
    <row r="155" spans="1:51" ht="15.6" customHeight="1" x14ac:dyDescent="0.3">
      <c r="A155" s="17">
        <v>6414</v>
      </c>
      <c r="B155" s="17" t="str">
        <f>VLOOKUP(A155,'List of Wells for HC assessment'!$A$2:$J$860,10,FALSE)</f>
        <v>Columbia Valley-Cultus Lake</v>
      </c>
      <c r="C155" s="17" t="str">
        <f>IF(ISNUMBER(VLOOKUP(A155,'List of Wells for HC assessment'!$A$2:$J$860,1,FALSE)),"TRUE","FALSE")</f>
        <v>TRUE</v>
      </c>
      <c r="D155" s="17">
        <f>VLOOKUP(A155,'List of Wells for HC assessment'!$A$2:$J$860,9,FALSE)</f>
        <v>20</v>
      </c>
      <c r="E155" s="17" t="str">
        <f t="shared" si="45"/>
        <v>Stream</v>
      </c>
      <c r="F155" s="17">
        <f t="shared" si="46"/>
        <v>2</v>
      </c>
      <c r="G155" s="87">
        <f t="shared" si="47"/>
        <v>0.60694158728512548</v>
      </c>
      <c r="H155" s="88">
        <f t="shared" si="65"/>
        <v>3.38363984636376</v>
      </c>
      <c r="I155" s="89" t="str">
        <f t="shared" si="48"/>
        <v>Cultus Lake</v>
      </c>
      <c r="J155" s="90">
        <f t="shared" si="49"/>
        <v>0.39305841271487457</v>
      </c>
      <c r="K155" s="91">
        <f t="shared" si="50"/>
        <v>5.2248512503991522</v>
      </c>
      <c r="L155" s="95" t="str">
        <f t="shared" si="51"/>
        <v>Spring Creek</v>
      </c>
      <c r="M155" s="92" t="str">
        <f t="shared" si="52"/>
        <v>-</v>
      </c>
      <c r="N155" s="93" t="str">
        <f t="shared" si="53"/>
        <v/>
      </c>
      <c r="O155" s="96" t="str">
        <f t="shared" si="54"/>
        <v xml:space="preserve"> </v>
      </c>
      <c r="P155" s="94" t="str">
        <f>IF(ISNUMBER(VLOOKUP(A155,'Wells not assessed'!$A$5:$D$37,1,FALSE)),VLOOKUP(A155,'Wells not assessed'!$A$5:$D$37,4,FALSE),"")</f>
        <v/>
      </c>
      <c r="R155" s="35" t="str">
        <f t="shared" si="55"/>
        <v>Yes</v>
      </c>
      <c r="S155" s="15" t="str">
        <f t="shared" si="56"/>
        <v>CLV-75</v>
      </c>
      <c r="T155" s="18" t="str">
        <f>VLOOKUP(S155,'PoHC and SDF summary'!$AO$4:$AP$49974,2,FALSE)</f>
        <v>Cultus Lake</v>
      </c>
      <c r="U155" s="19">
        <f t="shared" si="57"/>
        <v>341.66588167323602</v>
      </c>
      <c r="V155" s="56">
        <f>IF(C155="TRUE",(U155^2)*(VLOOKUP(D155,'Aquifer and SDF Parameters'!$A$6:$C$100,2,FALSE)/VLOOKUP(D155,'Aquifer and SDF Parameters'!$A$6:$C$100,3,FALSE)),"")</f>
        <v>3.38363984636376</v>
      </c>
      <c r="W155" s="4"/>
      <c r="X155" s="29" t="str">
        <f t="shared" si="58"/>
        <v>Yes</v>
      </c>
      <c r="Y155" s="15" t="str">
        <f t="shared" si="59"/>
        <v>CLV-17</v>
      </c>
      <c r="Z155" s="18" t="str">
        <f>IF(X155="Yes",VLOOKUP(Y155,'PoHC and SDF summary'!$AO$4:$AP$49974,2,FALSE)," ")</f>
        <v>Spring Creek</v>
      </c>
      <c r="AA155" s="19">
        <f t="shared" si="60"/>
        <v>424.56727162932702</v>
      </c>
      <c r="AB155" s="58">
        <f>IF(X155="Yes",(AA155^2)*(VLOOKUP(D155,'Aquifer and SDF Parameters'!$A$6:$C$100,2,FALSE)/VLOOKUP(D155,'Aquifer and SDF Parameters'!$A$6:$C$100,3,FALSE)),"")</f>
        <v>5.2248512503991522</v>
      </c>
      <c r="AC155" s="20">
        <f>IF(X155="Yes",(1/(U155)^('Aquifer and SDF Parameters'!$B$2)/((1/U155^'Aquifer and SDF Parameters'!$B$2)+(1/AA155^'Aquifer and SDF Parameters'!$B$2))),"")</f>
        <v>0.60694158728512548</v>
      </c>
      <c r="AD155" s="21">
        <f>IF(X155="Yes",(1/(AA155)^('Aquifer and SDF Parameters'!$B$2)/((1/U155^'Aquifer and SDF Parameters'!$B$2)+(1/AA155^'Aquifer and SDF Parameters'!$B$2))),"")</f>
        <v>0.39305841271487457</v>
      </c>
      <c r="AE155" s="14"/>
      <c r="AF155" s="32" t="str">
        <f t="shared" si="61"/>
        <v>No</v>
      </c>
      <c r="AG155" s="15" t="str">
        <f t="shared" si="62"/>
        <v/>
      </c>
      <c r="AH155" s="18" t="str">
        <f t="shared" si="63"/>
        <v xml:space="preserve"> </v>
      </c>
      <c r="AI155" s="19" t="str">
        <f t="shared" si="64"/>
        <v xml:space="preserve"> </v>
      </c>
      <c r="AJ155" s="58" t="str">
        <f>IF(AF155="Yes",(AI155^2)*(VLOOKUP(D155,'Aquifer and SDF Parameters'!$A$6:$C$100,2,FALSE)/VLOOKUP(D155,'Aquifer and SDF Parameters'!$A$6:$C$100,3,FALSE)),"")</f>
        <v/>
      </c>
      <c r="AK155" s="20" t="str">
        <f>IF(AF155="Yes",(1/(U155)^('Aquifer and SDF Parameters'!$B$2)/((1/U155^'Aquifer and SDF Parameters'!$B$2)+(1/AI155^'Aquifer and SDF Parameters'!$B$2)+(1/AA155^'Aquifer and SDF Parameters'!$B$2))),"")</f>
        <v/>
      </c>
      <c r="AL155" s="20" t="str">
        <f>IF(AF155="Yes",(1/(AA155)^('Aquifer and SDF Parameters'!$B$2)/((1/U155^'Aquifer and SDF Parameters'!$B$2)+(1/AI155^'Aquifer and SDF Parameters'!$B$2)+(1/AA155^'Aquifer and SDF Parameters'!$B$2))),"")</f>
        <v/>
      </c>
      <c r="AM155" s="21" t="str">
        <f>IF(AF155="Yes",(1/(AI155)^('Aquifer and SDF Parameters'!$B$2)/((1/U155^'Aquifer and SDF Parameters'!$B$2)+(1/AI155^'Aquifer and SDF Parameters'!$B$2)+(1/AA155^'Aquifer and SDF Parameters'!$B$2))),"")</f>
        <v/>
      </c>
      <c r="AO155" s="30" t="s">
        <v>12947</v>
      </c>
      <c r="AP155" s="47" t="s">
        <v>8769</v>
      </c>
      <c r="AQ155" s="22">
        <v>24241</v>
      </c>
      <c r="AR155" s="22" t="s">
        <v>3825</v>
      </c>
      <c r="AS155" s="24">
        <v>1556.9443233387001</v>
      </c>
      <c r="AT155" s="30">
        <v>50899</v>
      </c>
      <c r="AU155" s="22" t="s">
        <v>16206</v>
      </c>
      <c r="AV155" s="69">
        <v>97.807451142968503</v>
      </c>
      <c r="AW155" s="33"/>
      <c r="AX155" s="22"/>
      <c r="AY155" s="27"/>
    </row>
    <row r="156" spans="1:51" ht="15.6" customHeight="1" x14ac:dyDescent="0.3">
      <c r="A156" s="17">
        <v>6447</v>
      </c>
      <c r="B156" s="17" t="str">
        <f>VLOOKUP(A156,'List of Wells for HC assessment'!$A$2:$J$860,10,FALSE)</f>
        <v>Columbia Valley-Cultus Lake</v>
      </c>
      <c r="C156" s="17" t="str">
        <f>IF(ISNUMBER(VLOOKUP(A156,'List of Wells for HC assessment'!$A$2:$J$860,1,FALSE)),"TRUE","FALSE")</f>
        <v>TRUE</v>
      </c>
      <c r="D156" s="17">
        <f>VLOOKUP(A156,'List of Wells for HC assessment'!$A$2:$J$860,9,FALSE)</f>
        <v>20</v>
      </c>
      <c r="E156" s="17" t="str">
        <f t="shared" si="45"/>
        <v>Stream</v>
      </c>
      <c r="F156" s="17">
        <f t="shared" si="46"/>
        <v>2</v>
      </c>
      <c r="G156" s="87">
        <f t="shared" si="47"/>
        <v>0.70871562508106922</v>
      </c>
      <c r="H156" s="88">
        <f t="shared" si="65"/>
        <v>18.373193193194375</v>
      </c>
      <c r="I156" s="89" t="str">
        <f t="shared" si="48"/>
        <v>Spring Creek</v>
      </c>
      <c r="J156" s="90">
        <f t="shared" si="49"/>
        <v>0.29128437491893089</v>
      </c>
      <c r="K156" s="91">
        <f t="shared" si="50"/>
        <v>44.703287302225029</v>
      </c>
      <c r="L156" s="95" t="str">
        <f t="shared" si="51"/>
        <v>Cultus Lake</v>
      </c>
      <c r="M156" s="92" t="str">
        <f t="shared" si="52"/>
        <v>-</v>
      </c>
      <c r="N156" s="93" t="str">
        <f t="shared" si="53"/>
        <v/>
      </c>
      <c r="O156" s="96" t="str">
        <f t="shared" si="54"/>
        <v xml:space="preserve"> </v>
      </c>
      <c r="P156" s="94" t="str">
        <f>IF(ISNUMBER(VLOOKUP(A156,'Wells not assessed'!$A$5:$D$37,1,FALSE)),VLOOKUP(A156,'Wells not assessed'!$A$5:$D$37,4,FALSE),"")</f>
        <v/>
      </c>
      <c r="R156" s="35" t="str">
        <f t="shared" si="55"/>
        <v>Yes</v>
      </c>
      <c r="S156" s="15" t="str">
        <f t="shared" si="56"/>
        <v>CLV-4</v>
      </c>
      <c r="T156" s="18" t="str">
        <f>VLOOKUP(S156,'PoHC and SDF summary'!$AO$4:$AP$49974,2,FALSE)</f>
        <v>Spring Creek</v>
      </c>
      <c r="U156" s="19">
        <f t="shared" si="57"/>
        <v>796.16277554605995</v>
      </c>
      <c r="V156" s="56">
        <f>IF(C156="TRUE",(U156^2)*(VLOOKUP(D156,'Aquifer and SDF Parameters'!$A$6:$C$100,2,FALSE)/VLOOKUP(D156,'Aquifer and SDF Parameters'!$A$6:$C$100,3,FALSE)),"")</f>
        <v>18.373193193194375</v>
      </c>
      <c r="W156" s="4"/>
      <c r="X156" s="29" t="str">
        <f t="shared" si="58"/>
        <v>Yes</v>
      </c>
      <c r="Y156" s="15" t="str">
        <f t="shared" si="59"/>
        <v>CLV-64</v>
      </c>
      <c r="Z156" s="18" t="str">
        <f>IF(X156="Yes",VLOOKUP(Y156,'PoHC and SDF summary'!$AO$4:$AP$49974,2,FALSE)," ")</f>
        <v>Cultus Lake</v>
      </c>
      <c r="AA156" s="19">
        <f t="shared" si="60"/>
        <v>1241.8789844130399</v>
      </c>
      <c r="AB156" s="58">
        <f>IF(X156="Yes",(AA156^2)*(VLOOKUP(D156,'Aquifer and SDF Parameters'!$A$6:$C$100,2,FALSE)/VLOOKUP(D156,'Aquifer and SDF Parameters'!$A$6:$C$100,3,FALSE)),"")</f>
        <v>44.703287302225029</v>
      </c>
      <c r="AC156" s="20">
        <f>IF(X156="Yes",(1/(U156)^('Aquifer and SDF Parameters'!$B$2)/((1/U156^'Aquifer and SDF Parameters'!$B$2)+(1/AA156^'Aquifer and SDF Parameters'!$B$2))),"")</f>
        <v>0.70871562508106922</v>
      </c>
      <c r="AD156" s="21">
        <f>IF(X156="Yes",(1/(AA156)^('Aquifer and SDF Parameters'!$B$2)/((1/U156^'Aquifer and SDF Parameters'!$B$2)+(1/AA156^'Aquifer and SDF Parameters'!$B$2))),"")</f>
        <v>0.29128437491893089</v>
      </c>
      <c r="AE156" s="14"/>
      <c r="AF156" s="32" t="str">
        <f t="shared" si="61"/>
        <v>No</v>
      </c>
      <c r="AG156" s="15" t="str">
        <f t="shared" si="62"/>
        <v/>
      </c>
      <c r="AH156" s="18" t="str">
        <f t="shared" si="63"/>
        <v xml:space="preserve"> </v>
      </c>
      <c r="AI156" s="19" t="str">
        <f t="shared" si="64"/>
        <v xml:space="preserve"> </v>
      </c>
      <c r="AJ156" s="58" t="str">
        <f>IF(AF156="Yes",(AI156^2)*(VLOOKUP(D156,'Aquifer and SDF Parameters'!$A$6:$C$100,2,FALSE)/VLOOKUP(D156,'Aquifer and SDF Parameters'!$A$6:$C$100,3,FALSE)),"")</f>
        <v/>
      </c>
      <c r="AK156" s="20" t="str">
        <f>IF(AF156="Yes",(1/(U156)^('Aquifer and SDF Parameters'!$B$2)/((1/U156^'Aquifer and SDF Parameters'!$B$2)+(1/AI156^'Aquifer and SDF Parameters'!$B$2)+(1/AA156^'Aquifer and SDF Parameters'!$B$2))),"")</f>
        <v/>
      </c>
      <c r="AL156" s="20" t="str">
        <f>IF(AF156="Yes",(1/(AA156)^('Aquifer and SDF Parameters'!$B$2)/((1/U156^'Aquifer and SDF Parameters'!$B$2)+(1/AI156^'Aquifer and SDF Parameters'!$B$2)+(1/AA156^'Aquifer and SDF Parameters'!$B$2))),"")</f>
        <v/>
      </c>
      <c r="AM156" s="21" t="str">
        <f>IF(AF156="Yes",(1/(AI156)^('Aquifer and SDF Parameters'!$B$2)/((1/U156^'Aquifer and SDF Parameters'!$B$2)+(1/AI156^'Aquifer and SDF Parameters'!$B$2)+(1/AA156^'Aquifer and SDF Parameters'!$B$2))),"")</f>
        <v/>
      </c>
      <c r="AO156" s="30" t="s">
        <v>12945</v>
      </c>
      <c r="AP156" s="47" t="s">
        <v>8769</v>
      </c>
      <c r="AQ156" s="22">
        <v>24712</v>
      </c>
      <c r="AR156" s="22" t="s">
        <v>3321</v>
      </c>
      <c r="AS156" s="24">
        <v>691.232651453161</v>
      </c>
      <c r="AT156" s="30">
        <v>50921</v>
      </c>
      <c r="AU156" s="22" t="s">
        <v>89</v>
      </c>
      <c r="AV156" s="69">
        <v>1287.5649415955299</v>
      </c>
      <c r="AW156" s="33"/>
      <c r="AX156" s="22"/>
      <c r="AY156" s="27"/>
    </row>
    <row r="157" spans="1:51" ht="15.6" customHeight="1" x14ac:dyDescent="0.3">
      <c r="A157" s="17">
        <v>6467</v>
      </c>
      <c r="B157" s="17" t="str">
        <f>VLOOKUP(A157,'List of Wells for HC assessment'!$A$2:$J$860,10,FALSE)</f>
        <v>Columbia Valley-Cultus Lake</v>
      </c>
      <c r="C157" s="17" t="str">
        <f>IF(ISNUMBER(VLOOKUP(A157,'List of Wells for HC assessment'!$A$2:$J$860,1,FALSE)),"TRUE","FALSE")</f>
        <v>TRUE</v>
      </c>
      <c r="D157" s="17">
        <f>VLOOKUP(A157,'List of Wells for HC assessment'!$A$2:$J$860,9,FALSE)</f>
        <v>20</v>
      </c>
      <c r="E157" s="17" t="str">
        <f t="shared" si="45"/>
        <v>Stream</v>
      </c>
      <c r="F157" s="17">
        <f t="shared" si="46"/>
        <v>2</v>
      </c>
      <c r="G157" s="87">
        <f t="shared" si="47"/>
        <v>0.95024182425333481</v>
      </c>
      <c r="H157" s="88">
        <f t="shared" si="65"/>
        <v>0.84619575355774557</v>
      </c>
      <c r="I157" s="89" t="str">
        <f t="shared" si="48"/>
        <v>Spring Creek</v>
      </c>
      <c r="J157" s="90">
        <f t="shared" si="49"/>
        <v>4.9758175746665106E-2</v>
      </c>
      <c r="K157" s="91">
        <f t="shared" si="50"/>
        <v>16.159969381313768</v>
      </c>
      <c r="L157" s="95" t="str">
        <f t="shared" si="51"/>
        <v>Cultus Lake</v>
      </c>
      <c r="M157" s="92" t="str">
        <f t="shared" si="52"/>
        <v>-</v>
      </c>
      <c r="N157" s="93" t="str">
        <f t="shared" si="53"/>
        <v/>
      </c>
      <c r="O157" s="96" t="str">
        <f t="shared" si="54"/>
        <v xml:space="preserve"> </v>
      </c>
      <c r="P157" s="94" t="str">
        <f>IF(ISNUMBER(VLOOKUP(A157,'Wells not assessed'!$A$5:$D$37,1,FALSE)),VLOOKUP(A157,'Wells not assessed'!$A$5:$D$37,4,FALSE),"")</f>
        <v/>
      </c>
      <c r="R157" s="35" t="str">
        <f t="shared" si="55"/>
        <v>Yes</v>
      </c>
      <c r="S157" s="15" t="str">
        <f t="shared" si="56"/>
        <v>CLV-4</v>
      </c>
      <c r="T157" s="18" t="str">
        <f>VLOOKUP(S157,'PoHC and SDF summary'!$AO$4:$AP$49974,2,FALSE)</f>
        <v>Spring Creek</v>
      </c>
      <c r="U157" s="19">
        <f t="shared" si="57"/>
        <v>170.86179648400699</v>
      </c>
      <c r="V157" s="56">
        <f>IF(C157="TRUE",(U157^2)*(VLOOKUP(D157,'Aquifer and SDF Parameters'!$A$6:$C$100,2,FALSE)/VLOOKUP(D157,'Aquifer and SDF Parameters'!$A$6:$C$100,3,FALSE)),"")</f>
        <v>0.84619575355774557</v>
      </c>
      <c r="W157" s="4"/>
      <c r="X157" s="29" t="str">
        <f t="shared" si="58"/>
        <v>Yes</v>
      </c>
      <c r="Y157" s="15" t="str">
        <f t="shared" si="59"/>
        <v>CLV-65</v>
      </c>
      <c r="Z157" s="18" t="str">
        <f>IF(X157="Yes",VLOOKUP(Y157,'PoHC and SDF summary'!$AO$4:$AP$49974,2,FALSE)," ")</f>
        <v>Cultus Lake</v>
      </c>
      <c r="AA157" s="19">
        <f t="shared" si="60"/>
        <v>746.67191165553095</v>
      </c>
      <c r="AB157" s="58">
        <f>IF(X157="Yes",(AA157^2)*(VLOOKUP(D157,'Aquifer and SDF Parameters'!$A$6:$C$100,2,FALSE)/VLOOKUP(D157,'Aquifer and SDF Parameters'!$A$6:$C$100,3,FALSE)),"")</f>
        <v>16.159969381313768</v>
      </c>
      <c r="AC157" s="20">
        <f>IF(X157="Yes",(1/(U157)^('Aquifer and SDF Parameters'!$B$2)/((1/U157^'Aquifer and SDF Parameters'!$B$2)+(1/AA157^'Aquifer and SDF Parameters'!$B$2))),"")</f>
        <v>0.95024182425333481</v>
      </c>
      <c r="AD157" s="21">
        <f>IF(X157="Yes",(1/(AA157)^('Aquifer and SDF Parameters'!$B$2)/((1/U157^'Aquifer and SDF Parameters'!$B$2)+(1/AA157^'Aquifer and SDF Parameters'!$B$2))),"")</f>
        <v>4.9758175746665106E-2</v>
      </c>
      <c r="AE157" s="14"/>
      <c r="AF157" s="32" t="str">
        <f t="shared" si="61"/>
        <v>No</v>
      </c>
      <c r="AG157" s="15" t="str">
        <f t="shared" si="62"/>
        <v/>
      </c>
      <c r="AH157" s="18" t="str">
        <f t="shared" si="63"/>
        <v xml:space="preserve"> </v>
      </c>
      <c r="AI157" s="19" t="str">
        <f t="shared" si="64"/>
        <v xml:space="preserve"> </v>
      </c>
      <c r="AJ157" s="58" t="str">
        <f>IF(AF157="Yes",(AI157^2)*(VLOOKUP(D157,'Aquifer and SDF Parameters'!$A$6:$C$100,2,FALSE)/VLOOKUP(D157,'Aquifer and SDF Parameters'!$A$6:$C$100,3,FALSE)),"")</f>
        <v/>
      </c>
      <c r="AK157" s="20" t="str">
        <f>IF(AF157="Yes",(1/(U157)^('Aquifer and SDF Parameters'!$B$2)/((1/U157^'Aquifer and SDF Parameters'!$B$2)+(1/AI157^'Aquifer and SDF Parameters'!$B$2)+(1/AA157^'Aquifer and SDF Parameters'!$B$2))),"")</f>
        <v/>
      </c>
      <c r="AL157" s="20" t="str">
        <f>IF(AF157="Yes",(1/(AA157)^('Aquifer and SDF Parameters'!$B$2)/((1/U157^'Aquifer and SDF Parameters'!$B$2)+(1/AI157^'Aquifer and SDF Parameters'!$B$2)+(1/AA157^'Aquifer and SDF Parameters'!$B$2))),"")</f>
        <v/>
      </c>
      <c r="AM157" s="21" t="str">
        <f>IF(AF157="Yes",(1/(AI157)^('Aquifer and SDF Parameters'!$B$2)/((1/U157^'Aquifer and SDF Parameters'!$B$2)+(1/AI157^'Aquifer and SDF Parameters'!$B$2)+(1/AA157^'Aquifer and SDF Parameters'!$B$2))),"")</f>
        <v/>
      </c>
      <c r="AO157" s="30" t="s">
        <v>12941</v>
      </c>
      <c r="AP157" s="47" t="s">
        <v>8769</v>
      </c>
      <c r="AQ157" s="22">
        <v>24731</v>
      </c>
      <c r="AR157" s="22" t="s">
        <v>8709</v>
      </c>
      <c r="AS157" s="24">
        <v>963.605211682853</v>
      </c>
      <c r="AT157" s="30">
        <v>51196</v>
      </c>
      <c r="AU157" s="22" t="s">
        <v>3036</v>
      </c>
      <c r="AV157" s="69">
        <v>1899.76851987799</v>
      </c>
      <c r="AW157" s="33"/>
      <c r="AX157" s="22"/>
      <c r="AY157" s="27"/>
    </row>
    <row r="158" spans="1:51" ht="15.6" customHeight="1" x14ac:dyDescent="0.3">
      <c r="A158" s="17">
        <v>6497</v>
      </c>
      <c r="B158" s="17" t="str">
        <f>VLOOKUP(A158,'List of Wells for HC assessment'!$A$2:$J$860,10,FALSE)</f>
        <v>Columbia Valley-Cultus Lake</v>
      </c>
      <c r="C158" s="17" t="str">
        <f>IF(ISNUMBER(VLOOKUP(A158,'List of Wells for HC assessment'!$A$2:$J$860,1,FALSE)),"TRUE","FALSE")</f>
        <v>TRUE</v>
      </c>
      <c r="D158" s="17">
        <f>VLOOKUP(A158,'List of Wells for HC assessment'!$A$2:$J$860,9,FALSE)</f>
        <v>20</v>
      </c>
      <c r="E158" s="17" t="str">
        <f t="shared" si="45"/>
        <v>Stream</v>
      </c>
      <c r="F158" s="17">
        <f t="shared" si="46"/>
        <v>2</v>
      </c>
      <c r="G158" s="87">
        <f t="shared" si="47"/>
        <v>0.65955260451907227</v>
      </c>
      <c r="H158" s="88">
        <f t="shared" si="65"/>
        <v>41.450350337180588</v>
      </c>
      <c r="I158" s="89" t="str">
        <f t="shared" si="48"/>
        <v>Spring Creek</v>
      </c>
      <c r="J158" s="90">
        <f t="shared" si="49"/>
        <v>0.34044739548092778</v>
      </c>
      <c r="K158" s="91">
        <f t="shared" si="50"/>
        <v>80.302234312869061</v>
      </c>
      <c r="L158" s="95" t="str">
        <f t="shared" si="51"/>
        <v>Cultus Lake</v>
      </c>
      <c r="M158" s="92" t="str">
        <f t="shared" si="52"/>
        <v>-</v>
      </c>
      <c r="N158" s="93" t="str">
        <f t="shared" si="53"/>
        <v/>
      </c>
      <c r="O158" s="96" t="str">
        <f t="shared" si="54"/>
        <v xml:space="preserve"> </v>
      </c>
      <c r="P158" s="94" t="str">
        <f>IF(ISNUMBER(VLOOKUP(A158,'Wells not assessed'!$A$5:$D$37,1,FALSE)),VLOOKUP(A158,'Wells not assessed'!$A$5:$D$37,4,FALSE),"")</f>
        <v/>
      </c>
      <c r="R158" s="35" t="str">
        <f t="shared" si="55"/>
        <v>Yes</v>
      </c>
      <c r="S158" s="15" t="str">
        <f t="shared" si="56"/>
        <v>CLV-4</v>
      </c>
      <c r="T158" s="18" t="str">
        <f>VLOOKUP(S158,'PoHC and SDF summary'!$AO$4:$AP$49974,2,FALSE)</f>
        <v>Spring Creek</v>
      </c>
      <c r="U158" s="19">
        <f t="shared" si="57"/>
        <v>1195.8415809097501</v>
      </c>
      <c r="V158" s="56">
        <f>IF(C158="TRUE",(U158^2)*(VLOOKUP(D158,'Aquifer and SDF Parameters'!$A$6:$C$100,2,FALSE)/VLOOKUP(D158,'Aquifer and SDF Parameters'!$A$6:$C$100,3,FALSE)),"")</f>
        <v>41.450350337180588</v>
      </c>
      <c r="W158" s="4"/>
      <c r="X158" s="29" t="str">
        <f t="shared" si="58"/>
        <v>Yes</v>
      </c>
      <c r="Y158" s="15" t="str">
        <f t="shared" si="59"/>
        <v>CLV-64</v>
      </c>
      <c r="Z158" s="18" t="str">
        <f>IF(X158="Yes",VLOOKUP(Y158,'PoHC and SDF summary'!$AO$4:$AP$49974,2,FALSE)," ")</f>
        <v>Cultus Lake</v>
      </c>
      <c r="AA158" s="19">
        <f t="shared" si="60"/>
        <v>1664.4599976550901</v>
      </c>
      <c r="AB158" s="58">
        <f>IF(X158="Yes",(AA158^2)*(VLOOKUP(D158,'Aquifer and SDF Parameters'!$A$6:$C$100,2,FALSE)/VLOOKUP(D158,'Aquifer and SDF Parameters'!$A$6:$C$100,3,FALSE)),"")</f>
        <v>80.302234312869061</v>
      </c>
      <c r="AC158" s="20">
        <f>IF(X158="Yes",(1/(U158)^('Aquifer and SDF Parameters'!$B$2)/((1/U158^'Aquifer and SDF Parameters'!$B$2)+(1/AA158^'Aquifer and SDF Parameters'!$B$2))),"")</f>
        <v>0.65955260451907227</v>
      </c>
      <c r="AD158" s="21">
        <f>IF(X158="Yes",(1/(AA158)^('Aquifer and SDF Parameters'!$B$2)/((1/U158^'Aquifer and SDF Parameters'!$B$2)+(1/AA158^'Aquifer and SDF Parameters'!$B$2))),"")</f>
        <v>0.34044739548092778</v>
      </c>
      <c r="AE158" s="14"/>
      <c r="AF158" s="32" t="str">
        <f t="shared" si="61"/>
        <v>No</v>
      </c>
      <c r="AG158" s="15" t="str">
        <f t="shared" si="62"/>
        <v/>
      </c>
      <c r="AH158" s="18" t="str">
        <f t="shared" si="63"/>
        <v xml:space="preserve"> </v>
      </c>
      <c r="AI158" s="19" t="str">
        <f t="shared" si="64"/>
        <v xml:space="preserve"> </v>
      </c>
      <c r="AJ158" s="58" t="str">
        <f>IF(AF158="Yes",(AI158^2)*(VLOOKUP(D158,'Aquifer and SDF Parameters'!$A$6:$C$100,2,FALSE)/VLOOKUP(D158,'Aquifer and SDF Parameters'!$A$6:$C$100,3,FALSE)),"")</f>
        <v/>
      </c>
      <c r="AK158" s="20" t="str">
        <f>IF(AF158="Yes",(1/(U158)^('Aquifer and SDF Parameters'!$B$2)/((1/U158^'Aquifer and SDF Parameters'!$B$2)+(1/AI158^'Aquifer and SDF Parameters'!$B$2)+(1/AA158^'Aquifer and SDF Parameters'!$B$2))),"")</f>
        <v/>
      </c>
      <c r="AL158" s="20" t="str">
        <f>IF(AF158="Yes",(1/(AA158)^('Aquifer and SDF Parameters'!$B$2)/((1/U158^'Aquifer and SDF Parameters'!$B$2)+(1/AI158^'Aquifer and SDF Parameters'!$B$2)+(1/AA158^'Aquifer and SDF Parameters'!$B$2))),"")</f>
        <v/>
      </c>
      <c r="AM158" s="21" t="str">
        <f>IF(AF158="Yes",(1/(AI158)^('Aquifer and SDF Parameters'!$B$2)/((1/U158^'Aquifer and SDF Parameters'!$B$2)+(1/AI158^'Aquifer and SDF Parameters'!$B$2)+(1/AA158^'Aquifer and SDF Parameters'!$B$2))),"")</f>
        <v/>
      </c>
      <c r="AO158" s="30" t="s">
        <v>12939</v>
      </c>
      <c r="AP158" s="47" t="s">
        <v>8769</v>
      </c>
      <c r="AQ158" s="22">
        <v>24848</v>
      </c>
      <c r="AR158" s="22" t="s">
        <v>7115</v>
      </c>
      <c r="AS158" s="24">
        <v>344.93435978549098</v>
      </c>
      <c r="AT158" s="30">
        <v>51234</v>
      </c>
      <c r="AU158" s="22" t="s">
        <v>3321</v>
      </c>
      <c r="AV158" s="69">
        <v>1092.55960255591</v>
      </c>
      <c r="AW158" s="33"/>
      <c r="AX158" s="22"/>
      <c r="AY158" s="27"/>
    </row>
    <row r="159" spans="1:51" ht="15.6" customHeight="1" x14ac:dyDescent="0.3">
      <c r="A159" s="17">
        <v>6539</v>
      </c>
      <c r="B159" s="17" t="str">
        <f>VLOOKUP(A159,'List of Wells for HC assessment'!$A$2:$J$860,10,FALSE)</f>
        <v>Columbia Valley-Cultus Lake</v>
      </c>
      <c r="C159" s="17" t="str">
        <f>IF(ISNUMBER(VLOOKUP(A159,'List of Wells for HC assessment'!$A$2:$J$860,1,FALSE)),"TRUE","FALSE")</f>
        <v>TRUE</v>
      </c>
      <c r="D159" s="17">
        <f>VLOOKUP(A159,'List of Wells for HC assessment'!$A$2:$J$860,9,FALSE)</f>
        <v>20</v>
      </c>
      <c r="E159" s="17" t="str">
        <f t="shared" si="45"/>
        <v>Stream</v>
      </c>
      <c r="F159" s="17">
        <f t="shared" si="46"/>
        <v>2</v>
      </c>
      <c r="G159" s="87">
        <f t="shared" si="47"/>
        <v>0.58272471174321672</v>
      </c>
      <c r="H159" s="88">
        <f t="shared" si="65"/>
        <v>5.6160162763067589</v>
      </c>
      <c r="I159" s="89" t="str">
        <f t="shared" si="48"/>
        <v>Cultus Lake</v>
      </c>
      <c r="J159" s="90">
        <f t="shared" si="49"/>
        <v>0.41727528825678345</v>
      </c>
      <c r="K159" s="91">
        <f t="shared" si="50"/>
        <v>7.8427636571235846</v>
      </c>
      <c r="L159" s="95" t="str">
        <f t="shared" si="51"/>
        <v>Spring Creek</v>
      </c>
      <c r="M159" s="92" t="str">
        <f t="shared" si="52"/>
        <v>-</v>
      </c>
      <c r="N159" s="93" t="str">
        <f t="shared" si="53"/>
        <v/>
      </c>
      <c r="O159" s="96" t="str">
        <f t="shared" si="54"/>
        <v xml:space="preserve"> </v>
      </c>
      <c r="P159" s="94" t="str">
        <f>IF(ISNUMBER(VLOOKUP(A159,'Wells not assessed'!$A$5:$D$37,1,FALSE)),VLOOKUP(A159,'Wells not assessed'!$A$5:$D$37,4,FALSE),"")</f>
        <v/>
      </c>
      <c r="R159" s="35" t="str">
        <f t="shared" si="55"/>
        <v>Yes</v>
      </c>
      <c r="S159" s="15" t="str">
        <f t="shared" si="56"/>
        <v>CLV-62</v>
      </c>
      <c r="T159" s="18" t="str">
        <f>VLOOKUP(S159,'PoHC and SDF summary'!$AO$4:$AP$49974,2,FALSE)</f>
        <v>Cultus Lake</v>
      </c>
      <c r="U159" s="19">
        <f t="shared" si="57"/>
        <v>440.17333123734699</v>
      </c>
      <c r="V159" s="56">
        <f>IF(C159="TRUE",(U159^2)*(VLOOKUP(D159,'Aquifer and SDF Parameters'!$A$6:$C$100,2,FALSE)/VLOOKUP(D159,'Aquifer and SDF Parameters'!$A$6:$C$100,3,FALSE)),"")</f>
        <v>5.6160162763067589</v>
      </c>
      <c r="W159" s="4"/>
      <c r="X159" s="29" t="str">
        <f t="shared" si="58"/>
        <v>Yes</v>
      </c>
      <c r="Y159" s="15" t="str">
        <f t="shared" si="59"/>
        <v>CLV-17</v>
      </c>
      <c r="Z159" s="18" t="str">
        <f>IF(X159="Yes",VLOOKUP(Y159,'PoHC and SDF summary'!$AO$4:$AP$49974,2,FALSE)," ")</f>
        <v>Spring Creek</v>
      </c>
      <c r="AA159" s="19">
        <f t="shared" si="60"/>
        <v>520.16857476280097</v>
      </c>
      <c r="AB159" s="58">
        <f>IF(X159="Yes",(AA159^2)*(VLOOKUP(D159,'Aquifer and SDF Parameters'!$A$6:$C$100,2,FALSE)/VLOOKUP(D159,'Aquifer and SDF Parameters'!$A$6:$C$100,3,FALSE)),"")</f>
        <v>7.8427636571235846</v>
      </c>
      <c r="AC159" s="20">
        <f>IF(X159="Yes",(1/(U159)^('Aquifer and SDF Parameters'!$B$2)/((1/U159^'Aquifer and SDF Parameters'!$B$2)+(1/AA159^'Aquifer and SDF Parameters'!$B$2))),"")</f>
        <v>0.58272471174321672</v>
      </c>
      <c r="AD159" s="21">
        <f>IF(X159="Yes",(1/(AA159)^('Aquifer and SDF Parameters'!$B$2)/((1/U159^'Aquifer and SDF Parameters'!$B$2)+(1/AA159^'Aquifer and SDF Parameters'!$B$2))),"")</f>
        <v>0.41727528825678345</v>
      </c>
      <c r="AE159" s="14"/>
      <c r="AF159" s="32" t="str">
        <f t="shared" si="61"/>
        <v>No</v>
      </c>
      <c r="AG159" s="15" t="str">
        <f t="shared" si="62"/>
        <v/>
      </c>
      <c r="AH159" s="18" t="str">
        <f t="shared" si="63"/>
        <v xml:space="preserve"> </v>
      </c>
      <c r="AI159" s="19" t="str">
        <f t="shared" si="64"/>
        <v xml:space="preserve"> </v>
      </c>
      <c r="AJ159" s="58" t="str">
        <f>IF(AF159="Yes",(AI159^2)*(VLOOKUP(D159,'Aquifer and SDF Parameters'!$A$6:$C$100,2,FALSE)/VLOOKUP(D159,'Aquifer and SDF Parameters'!$A$6:$C$100,3,FALSE)),"")</f>
        <v/>
      </c>
      <c r="AK159" s="20" t="str">
        <f>IF(AF159="Yes",(1/(U159)^('Aquifer and SDF Parameters'!$B$2)/((1/U159^'Aquifer and SDF Parameters'!$B$2)+(1/AI159^'Aquifer and SDF Parameters'!$B$2)+(1/AA159^'Aquifer and SDF Parameters'!$B$2))),"")</f>
        <v/>
      </c>
      <c r="AL159" s="20" t="str">
        <f>IF(AF159="Yes",(1/(AA159)^('Aquifer and SDF Parameters'!$B$2)/((1/U159^'Aquifer and SDF Parameters'!$B$2)+(1/AI159^'Aquifer and SDF Parameters'!$B$2)+(1/AA159^'Aquifer and SDF Parameters'!$B$2))),"")</f>
        <v/>
      </c>
      <c r="AM159" s="21" t="str">
        <f>IF(AF159="Yes",(1/(AI159)^('Aquifer and SDF Parameters'!$B$2)/((1/U159^'Aquifer and SDF Parameters'!$B$2)+(1/AI159^'Aquifer and SDF Parameters'!$B$2)+(1/AA159^'Aquifer and SDF Parameters'!$B$2))),"")</f>
        <v/>
      </c>
      <c r="AO159" s="30" t="s">
        <v>12935</v>
      </c>
      <c r="AP159" s="47" t="s">
        <v>8769</v>
      </c>
      <c r="AQ159" s="22">
        <v>25234</v>
      </c>
      <c r="AR159" s="22" t="s">
        <v>8709</v>
      </c>
      <c r="AS159" s="24">
        <v>1738.4289227771501</v>
      </c>
      <c r="AT159" s="30">
        <v>51235</v>
      </c>
      <c r="AU159" s="22" t="s">
        <v>3321</v>
      </c>
      <c r="AV159" s="69">
        <v>1299.56233380504</v>
      </c>
      <c r="AW159" s="33"/>
      <c r="AX159" s="22"/>
      <c r="AY159" s="27"/>
    </row>
    <row r="160" spans="1:51" ht="15.6" customHeight="1" x14ac:dyDescent="0.3">
      <c r="A160" s="17">
        <v>6671</v>
      </c>
      <c r="B160" s="17" t="str">
        <f>VLOOKUP(A160,'List of Wells for HC assessment'!$A$2:$J$860,10,FALSE)</f>
        <v>Columbia Valley-Cultus Lake</v>
      </c>
      <c r="C160" s="17" t="str">
        <f>IF(ISNUMBER(VLOOKUP(A160,'List of Wells for HC assessment'!$A$2:$J$860,1,FALSE)),"TRUE","FALSE")</f>
        <v>TRUE</v>
      </c>
      <c r="D160" s="17">
        <f>VLOOKUP(A160,'List of Wells for HC assessment'!$A$2:$J$860,9,FALSE)</f>
        <v>20</v>
      </c>
      <c r="E160" s="17" t="str">
        <f t="shared" si="45"/>
        <v>Stream</v>
      </c>
      <c r="F160" s="17">
        <f t="shared" si="46"/>
        <v>2</v>
      </c>
      <c r="G160" s="87">
        <f t="shared" si="47"/>
        <v>0.94801534432254619</v>
      </c>
      <c r="H160" s="88">
        <f t="shared" si="65"/>
        <v>1.1125546439636487</v>
      </c>
      <c r="I160" s="89" t="str">
        <f t="shared" si="48"/>
        <v>Spring Creek</v>
      </c>
      <c r="J160" s="90">
        <f t="shared" si="49"/>
        <v>5.1984655677453896E-2</v>
      </c>
      <c r="K160" s="91">
        <f t="shared" si="50"/>
        <v>20.289042220823731</v>
      </c>
      <c r="L160" s="95" t="str">
        <f t="shared" si="51"/>
        <v>Cultus Lake</v>
      </c>
      <c r="M160" s="92" t="str">
        <f t="shared" si="52"/>
        <v>-</v>
      </c>
      <c r="N160" s="93" t="str">
        <f t="shared" si="53"/>
        <v/>
      </c>
      <c r="O160" s="96" t="str">
        <f t="shared" si="54"/>
        <v xml:space="preserve"> </v>
      </c>
      <c r="P160" s="94" t="str">
        <f>IF(ISNUMBER(VLOOKUP(A160,'Wells not assessed'!$A$5:$D$37,1,FALSE)),VLOOKUP(A160,'Wells not assessed'!$A$5:$D$37,4,FALSE),"")</f>
        <v/>
      </c>
      <c r="R160" s="35" t="str">
        <f t="shared" si="55"/>
        <v>Yes</v>
      </c>
      <c r="S160" s="15" t="str">
        <f t="shared" si="56"/>
        <v>CLV-4</v>
      </c>
      <c r="T160" s="18" t="str">
        <f>VLOOKUP(S160,'PoHC and SDF summary'!$AO$4:$AP$49974,2,FALSE)</f>
        <v>Spring Creek</v>
      </c>
      <c r="U160" s="19">
        <f t="shared" si="57"/>
        <v>195.91614332858299</v>
      </c>
      <c r="V160" s="56">
        <f>IF(C160="TRUE",(U160^2)*(VLOOKUP(D160,'Aquifer and SDF Parameters'!$A$6:$C$100,2,FALSE)/VLOOKUP(D160,'Aquifer and SDF Parameters'!$A$6:$C$100,3,FALSE)),"")</f>
        <v>1.1125546439636487</v>
      </c>
      <c r="W160" s="4"/>
      <c r="X160" s="29" t="str">
        <f t="shared" si="58"/>
        <v>Yes</v>
      </c>
      <c r="Y160" s="15" t="str">
        <f t="shared" si="59"/>
        <v>CLV-66</v>
      </c>
      <c r="Z160" s="18" t="str">
        <f>IF(X160="Yes",VLOOKUP(Y160,'PoHC and SDF summary'!$AO$4:$AP$49974,2,FALSE)," ")</f>
        <v>Cultus Lake</v>
      </c>
      <c r="AA160" s="19">
        <f t="shared" si="60"/>
        <v>836.64326724023704</v>
      </c>
      <c r="AB160" s="58">
        <f>IF(X160="Yes",(AA160^2)*(VLOOKUP(D160,'Aquifer and SDF Parameters'!$A$6:$C$100,2,FALSE)/VLOOKUP(D160,'Aquifer and SDF Parameters'!$A$6:$C$100,3,FALSE)),"")</f>
        <v>20.289042220823731</v>
      </c>
      <c r="AC160" s="20">
        <f>IF(X160="Yes",(1/(U160)^('Aquifer and SDF Parameters'!$B$2)/((1/U160^'Aquifer and SDF Parameters'!$B$2)+(1/AA160^'Aquifer and SDF Parameters'!$B$2))),"")</f>
        <v>0.94801534432254619</v>
      </c>
      <c r="AD160" s="21">
        <f>IF(X160="Yes",(1/(AA160)^('Aquifer and SDF Parameters'!$B$2)/((1/U160^'Aquifer and SDF Parameters'!$B$2)+(1/AA160^'Aquifer and SDF Parameters'!$B$2))),"")</f>
        <v>5.1984655677453896E-2</v>
      </c>
      <c r="AE160" s="14"/>
      <c r="AF160" s="32" t="str">
        <f t="shared" si="61"/>
        <v>No</v>
      </c>
      <c r="AG160" s="15" t="str">
        <f t="shared" si="62"/>
        <v/>
      </c>
      <c r="AH160" s="18" t="str">
        <f t="shared" si="63"/>
        <v xml:space="preserve"> </v>
      </c>
      <c r="AI160" s="19" t="str">
        <f t="shared" si="64"/>
        <v xml:space="preserve"> </v>
      </c>
      <c r="AJ160" s="58" t="str">
        <f>IF(AF160="Yes",(AI160^2)*(VLOOKUP(D160,'Aquifer and SDF Parameters'!$A$6:$C$100,2,FALSE)/VLOOKUP(D160,'Aquifer and SDF Parameters'!$A$6:$C$100,3,FALSE)),"")</f>
        <v/>
      </c>
      <c r="AK160" s="20" t="str">
        <f>IF(AF160="Yes",(1/(U160)^('Aquifer and SDF Parameters'!$B$2)/((1/U160^'Aquifer and SDF Parameters'!$B$2)+(1/AI160^'Aquifer and SDF Parameters'!$B$2)+(1/AA160^'Aquifer and SDF Parameters'!$B$2))),"")</f>
        <v/>
      </c>
      <c r="AL160" s="20" t="str">
        <f>IF(AF160="Yes",(1/(AA160)^('Aquifer and SDF Parameters'!$B$2)/((1/U160^'Aquifer and SDF Parameters'!$B$2)+(1/AI160^'Aquifer and SDF Parameters'!$B$2)+(1/AA160^'Aquifer and SDF Parameters'!$B$2))),"")</f>
        <v/>
      </c>
      <c r="AM160" s="21" t="str">
        <f>IF(AF160="Yes",(1/(AI160)^('Aquifer and SDF Parameters'!$B$2)/((1/U160^'Aquifer and SDF Parameters'!$B$2)+(1/AI160^'Aquifer and SDF Parameters'!$B$2)+(1/AA160^'Aquifer and SDF Parameters'!$B$2))),"")</f>
        <v/>
      </c>
      <c r="AO160" s="30" t="s">
        <v>12932</v>
      </c>
      <c r="AP160" s="47" t="s">
        <v>8769</v>
      </c>
      <c r="AQ160" s="22">
        <v>25590</v>
      </c>
      <c r="AR160" s="22" t="s">
        <v>8198</v>
      </c>
      <c r="AS160" s="24">
        <v>1995.4860819205401</v>
      </c>
      <c r="AT160" s="30">
        <v>51254</v>
      </c>
      <c r="AU160" s="22" t="s">
        <v>3321</v>
      </c>
      <c r="AV160" s="69">
        <v>810.40542190659903</v>
      </c>
      <c r="AW160" s="33"/>
      <c r="AX160" s="22"/>
      <c r="AY160" s="27"/>
    </row>
    <row r="161" spans="1:51" ht="15.6" customHeight="1" x14ac:dyDescent="0.3">
      <c r="A161" s="17">
        <v>6776</v>
      </c>
      <c r="B161" s="17" t="str">
        <f>VLOOKUP(A161,'List of Wells for HC assessment'!$A$2:$J$860,10,FALSE)</f>
        <v>Columbia Valley-Cultus Lake</v>
      </c>
      <c r="C161" s="17" t="str">
        <f>IF(ISNUMBER(VLOOKUP(A161,'List of Wells for HC assessment'!$A$2:$J$860,1,FALSE)),"TRUE","FALSE")</f>
        <v>TRUE</v>
      </c>
      <c r="D161" s="17">
        <f>VLOOKUP(A161,'List of Wells for HC assessment'!$A$2:$J$860,9,FALSE)</f>
        <v>20</v>
      </c>
      <c r="E161" s="17" t="str">
        <f t="shared" si="45"/>
        <v>Stream</v>
      </c>
      <c r="F161" s="17">
        <f t="shared" si="46"/>
        <v>2</v>
      </c>
      <c r="G161" s="87">
        <f t="shared" si="47"/>
        <v>0.65337383677415195</v>
      </c>
      <c r="H161" s="88">
        <f t="shared" si="65"/>
        <v>54.908517879857371</v>
      </c>
      <c r="I161" s="89" t="str">
        <f t="shared" si="48"/>
        <v>Spring Creek</v>
      </c>
      <c r="J161" s="90">
        <f t="shared" si="49"/>
        <v>0.34662616322584799</v>
      </c>
      <c r="K161" s="91">
        <f t="shared" si="50"/>
        <v>103.49994548844624</v>
      </c>
      <c r="L161" s="95" t="str">
        <f t="shared" si="51"/>
        <v>Cultus Lake</v>
      </c>
      <c r="M161" s="92" t="str">
        <f t="shared" si="52"/>
        <v>-</v>
      </c>
      <c r="N161" s="93" t="str">
        <f t="shared" si="53"/>
        <v/>
      </c>
      <c r="O161" s="96" t="str">
        <f t="shared" si="54"/>
        <v xml:space="preserve"> </v>
      </c>
      <c r="P161" s="94" t="str">
        <f>IF(ISNUMBER(VLOOKUP(A161,'Wells not assessed'!$A$5:$D$37,1,FALSE)),VLOOKUP(A161,'Wells not assessed'!$A$5:$D$37,4,FALSE),"")</f>
        <v/>
      </c>
      <c r="R161" s="35" t="str">
        <f t="shared" si="55"/>
        <v>Yes</v>
      </c>
      <c r="S161" s="15" t="str">
        <f t="shared" si="56"/>
        <v>CLV-4</v>
      </c>
      <c r="T161" s="18" t="str">
        <f>VLOOKUP(S161,'PoHC and SDF summary'!$AO$4:$AP$49974,2,FALSE)</f>
        <v>Spring Creek</v>
      </c>
      <c r="U161" s="19">
        <f t="shared" si="57"/>
        <v>1376.3516508709099</v>
      </c>
      <c r="V161" s="56">
        <f>IF(C161="TRUE",(U161^2)*(VLOOKUP(D161,'Aquifer and SDF Parameters'!$A$6:$C$100,2,FALSE)/VLOOKUP(D161,'Aquifer and SDF Parameters'!$A$6:$C$100,3,FALSE)),"")</f>
        <v>54.908517879857371</v>
      </c>
      <c r="W161" s="4"/>
      <c r="X161" s="29" t="str">
        <f t="shared" si="58"/>
        <v>Yes</v>
      </c>
      <c r="Y161" s="15" t="str">
        <f t="shared" si="59"/>
        <v>CLV-69</v>
      </c>
      <c r="Z161" s="18" t="str">
        <f>IF(X161="Yes",VLOOKUP(Y161,'PoHC and SDF summary'!$AO$4:$AP$49974,2,FALSE)," ")</f>
        <v>Cultus Lake</v>
      </c>
      <c r="AA161" s="19">
        <f t="shared" si="60"/>
        <v>1889.6423257726301</v>
      </c>
      <c r="AB161" s="58">
        <f>IF(X161="Yes",(AA161^2)*(VLOOKUP(D161,'Aquifer and SDF Parameters'!$A$6:$C$100,2,FALSE)/VLOOKUP(D161,'Aquifer and SDF Parameters'!$A$6:$C$100,3,FALSE)),"")</f>
        <v>103.49994548844624</v>
      </c>
      <c r="AC161" s="20">
        <f>IF(X161="Yes",(1/(U161)^('Aquifer and SDF Parameters'!$B$2)/((1/U161^'Aquifer and SDF Parameters'!$B$2)+(1/AA161^'Aquifer and SDF Parameters'!$B$2))),"")</f>
        <v>0.65337383677415195</v>
      </c>
      <c r="AD161" s="21">
        <f>IF(X161="Yes",(1/(AA161)^('Aquifer and SDF Parameters'!$B$2)/((1/U161^'Aquifer and SDF Parameters'!$B$2)+(1/AA161^'Aquifer and SDF Parameters'!$B$2))),"")</f>
        <v>0.34662616322584799</v>
      </c>
      <c r="AE161" s="14"/>
      <c r="AF161" s="32" t="str">
        <f t="shared" si="61"/>
        <v>No</v>
      </c>
      <c r="AG161" s="15" t="str">
        <f t="shared" si="62"/>
        <v/>
      </c>
      <c r="AH161" s="18" t="str">
        <f t="shared" si="63"/>
        <v xml:space="preserve"> </v>
      </c>
      <c r="AI161" s="19" t="str">
        <f t="shared" si="64"/>
        <v xml:space="preserve"> </v>
      </c>
      <c r="AJ161" s="58" t="str">
        <f>IF(AF161="Yes",(AI161^2)*(VLOOKUP(D161,'Aquifer and SDF Parameters'!$A$6:$C$100,2,FALSE)/VLOOKUP(D161,'Aquifer and SDF Parameters'!$A$6:$C$100,3,FALSE)),"")</f>
        <v/>
      </c>
      <c r="AK161" s="20" t="str">
        <f>IF(AF161="Yes",(1/(U161)^('Aquifer and SDF Parameters'!$B$2)/((1/U161^'Aquifer and SDF Parameters'!$B$2)+(1/AI161^'Aquifer and SDF Parameters'!$B$2)+(1/AA161^'Aquifer and SDF Parameters'!$B$2))),"")</f>
        <v/>
      </c>
      <c r="AL161" s="20" t="str">
        <f>IF(AF161="Yes",(1/(AA161)^('Aquifer and SDF Parameters'!$B$2)/((1/U161^'Aquifer and SDF Parameters'!$B$2)+(1/AI161^'Aquifer and SDF Parameters'!$B$2)+(1/AA161^'Aquifer and SDF Parameters'!$B$2))),"")</f>
        <v/>
      </c>
      <c r="AM161" s="21" t="str">
        <f>IF(AF161="Yes",(1/(AI161)^('Aquifer and SDF Parameters'!$B$2)/((1/U161^'Aquifer and SDF Parameters'!$B$2)+(1/AI161^'Aquifer and SDF Parameters'!$B$2)+(1/AA161^'Aquifer and SDF Parameters'!$B$2))),"")</f>
        <v/>
      </c>
      <c r="AO161" s="30" t="s">
        <v>12930</v>
      </c>
      <c r="AP161" s="47" t="s">
        <v>8769</v>
      </c>
      <c r="AQ161" s="22">
        <v>25592</v>
      </c>
      <c r="AR161" s="22" t="s">
        <v>8198</v>
      </c>
      <c r="AS161" s="24">
        <v>2095.40695363331</v>
      </c>
      <c r="AT161" s="30">
        <v>51324</v>
      </c>
      <c r="AU161" s="22" t="s">
        <v>3321</v>
      </c>
      <c r="AV161" s="69">
        <v>1263.52686451571</v>
      </c>
      <c r="AW161" s="33"/>
      <c r="AX161" s="22"/>
      <c r="AY161" s="27"/>
    </row>
    <row r="162" spans="1:51" ht="15.6" customHeight="1" x14ac:dyDescent="0.3">
      <c r="A162" s="17">
        <v>15835</v>
      </c>
      <c r="B162" s="17" t="str">
        <f>VLOOKUP(A162,'List of Wells for HC assessment'!$A$2:$J$860,10,FALSE)</f>
        <v>Columbia Valley-Cultus Lake</v>
      </c>
      <c r="C162" s="17" t="str">
        <f>IF(ISNUMBER(VLOOKUP(A162,'List of Wells for HC assessment'!$A$2:$J$860,1,FALSE)),"TRUE","FALSE")</f>
        <v>TRUE</v>
      </c>
      <c r="D162" s="17">
        <f>VLOOKUP(A162,'List of Wells for HC assessment'!$A$2:$J$860,9,FALSE)</f>
        <v>20</v>
      </c>
      <c r="E162" s="17" t="str">
        <f t="shared" si="45"/>
        <v>Stream</v>
      </c>
      <c r="F162" s="17">
        <f t="shared" si="46"/>
        <v>2</v>
      </c>
      <c r="G162" s="87">
        <f t="shared" si="47"/>
        <v>0.76945997898485696</v>
      </c>
      <c r="H162" s="88">
        <f t="shared" si="65"/>
        <v>0.74769254628874882</v>
      </c>
      <c r="I162" s="89" t="str">
        <f t="shared" si="48"/>
        <v>Spring Creek</v>
      </c>
      <c r="J162" s="90">
        <f t="shared" si="49"/>
        <v>0.23054002101514312</v>
      </c>
      <c r="K162" s="91">
        <f t="shared" si="50"/>
        <v>2.4955297931402751</v>
      </c>
      <c r="L162" s="95" t="str">
        <f t="shared" si="51"/>
        <v>Cultus Lake</v>
      </c>
      <c r="M162" s="92" t="str">
        <f t="shared" si="52"/>
        <v>-</v>
      </c>
      <c r="N162" s="93" t="str">
        <f t="shared" si="53"/>
        <v/>
      </c>
      <c r="O162" s="96" t="str">
        <f t="shared" si="54"/>
        <v xml:space="preserve"> </v>
      </c>
      <c r="P162" s="94" t="str">
        <f>IF(ISNUMBER(VLOOKUP(A162,'Wells not assessed'!$A$5:$D$37,1,FALSE)),VLOOKUP(A162,'Wells not assessed'!$A$5:$D$37,4,FALSE),"")</f>
        <v/>
      </c>
      <c r="R162" s="35" t="str">
        <f t="shared" si="55"/>
        <v>Yes</v>
      </c>
      <c r="S162" s="15" t="str">
        <f t="shared" si="56"/>
        <v>CLV-7</v>
      </c>
      <c r="T162" s="18" t="str">
        <f>VLOOKUP(S162,'PoHC and SDF summary'!$AO$4:$AP$49974,2,FALSE)</f>
        <v>Spring Creek</v>
      </c>
      <c r="U162" s="19">
        <f t="shared" si="57"/>
        <v>160.609441960807</v>
      </c>
      <c r="V162" s="56">
        <f>IF(C162="TRUE",(U162^2)*(VLOOKUP(D162,'Aquifer and SDF Parameters'!$A$6:$C$100,2,FALSE)/VLOOKUP(D162,'Aquifer and SDF Parameters'!$A$6:$C$100,3,FALSE)),"")</f>
        <v>0.74769254628874882</v>
      </c>
      <c r="W162" s="4"/>
      <c r="X162" s="29" t="str">
        <f t="shared" si="58"/>
        <v>Yes</v>
      </c>
      <c r="Y162" s="15" t="str">
        <f t="shared" si="59"/>
        <v>CLV-68</v>
      </c>
      <c r="Z162" s="18" t="str">
        <f>IF(X162="Yes",VLOOKUP(Y162,'PoHC and SDF summary'!$AO$4:$AP$49974,2,FALSE)," ")</f>
        <v>Cultus Lake</v>
      </c>
      <c r="AA162" s="19">
        <f t="shared" si="60"/>
        <v>293.42082043259899</v>
      </c>
      <c r="AB162" s="58">
        <f>IF(X162="Yes",(AA162^2)*(VLOOKUP(D162,'Aquifer and SDF Parameters'!$A$6:$C$100,2,FALSE)/VLOOKUP(D162,'Aquifer and SDF Parameters'!$A$6:$C$100,3,FALSE)),"")</f>
        <v>2.4955297931402751</v>
      </c>
      <c r="AC162" s="20">
        <f>IF(X162="Yes",(1/(U162)^('Aquifer and SDF Parameters'!$B$2)/((1/U162^'Aquifer and SDF Parameters'!$B$2)+(1/AA162^'Aquifer and SDF Parameters'!$B$2))),"")</f>
        <v>0.76945997898485696</v>
      </c>
      <c r="AD162" s="21">
        <f>IF(X162="Yes",(1/(AA162)^('Aquifer and SDF Parameters'!$B$2)/((1/U162^'Aquifer and SDF Parameters'!$B$2)+(1/AA162^'Aquifer and SDF Parameters'!$B$2))),"")</f>
        <v>0.23054002101514312</v>
      </c>
      <c r="AE162" s="14"/>
      <c r="AF162" s="32" t="str">
        <f t="shared" si="61"/>
        <v>No</v>
      </c>
      <c r="AG162" s="15" t="str">
        <f t="shared" si="62"/>
        <v/>
      </c>
      <c r="AH162" s="18" t="str">
        <f t="shared" si="63"/>
        <v xml:space="preserve"> </v>
      </c>
      <c r="AI162" s="19" t="str">
        <f t="shared" si="64"/>
        <v xml:space="preserve"> </v>
      </c>
      <c r="AJ162" s="58" t="str">
        <f>IF(AF162="Yes",(AI162^2)*(VLOOKUP(D162,'Aquifer and SDF Parameters'!$A$6:$C$100,2,FALSE)/VLOOKUP(D162,'Aquifer and SDF Parameters'!$A$6:$C$100,3,FALSE)),"")</f>
        <v/>
      </c>
      <c r="AK162" s="20" t="str">
        <f>IF(AF162="Yes",(1/(U162)^('Aquifer and SDF Parameters'!$B$2)/((1/U162^'Aquifer and SDF Parameters'!$B$2)+(1/AI162^'Aquifer and SDF Parameters'!$B$2)+(1/AA162^'Aquifer and SDF Parameters'!$B$2))),"")</f>
        <v/>
      </c>
      <c r="AL162" s="20" t="str">
        <f>IF(AF162="Yes",(1/(AA162)^('Aquifer and SDF Parameters'!$B$2)/((1/U162^'Aquifer and SDF Parameters'!$B$2)+(1/AI162^'Aquifer and SDF Parameters'!$B$2)+(1/AA162^'Aquifer and SDF Parameters'!$B$2))),"")</f>
        <v/>
      </c>
      <c r="AM162" s="21" t="str">
        <f>IF(AF162="Yes",(1/(AI162)^('Aquifer and SDF Parameters'!$B$2)/((1/U162^'Aquifer and SDF Parameters'!$B$2)+(1/AI162^'Aquifer and SDF Parameters'!$B$2)+(1/AA162^'Aquifer and SDF Parameters'!$B$2))),"")</f>
        <v/>
      </c>
      <c r="AO162" s="30" t="s">
        <v>12862</v>
      </c>
      <c r="AP162" s="47" t="s">
        <v>8769</v>
      </c>
      <c r="AQ162" s="22">
        <v>26031</v>
      </c>
      <c r="AR162" s="22" t="s">
        <v>4724</v>
      </c>
      <c r="AS162" s="24">
        <v>487.75014956622601</v>
      </c>
      <c r="AT162" s="30">
        <v>51336</v>
      </c>
      <c r="AU162" s="22" t="s">
        <v>3321</v>
      </c>
      <c r="AV162" s="69">
        <v>1057.42072511578</v>
      </c>
      <c r="AW162" s="33"/>
      <c r="AX162" s="22"/>
      <c r="AY162" s="27"/>
    </row>
    <row r="163" spans="1:51" ht="15.6" customHeight="1" x14ac:dyDescent="0.3">
      <c r="A163" s="17">
        <v>15837</v>
      </c>
      <c r="B163" s="17" t="str">
        <f>VLOOKUP(A163,'List of Wells for HC assessment'!$A$2:$J$860,10,FALSE)</f>
        <v>Columbia Valley-Cultus Lake</v>
      </c>
      <c r="C163" s="17" t="str">
        <f>IF(ISNUMBER(VLOOKUP(A163,'List of Wells for HC assessment'!$A$2:$J$860,1,FALSE)),"TRUE","FALSE")</f>
        <v>TRUE</v>
      </c>
      <c r="D163" s="17">
        <f>VLOOKUP(A163,'List of Wells for HC assessment'!$A$2:$J$860,9,FALSE)</f>
        <v>20</v>
      </c>
      <c r="E163" s="17" t="str">
        <f t="shared" si="45"/>
        <v>Stream</v>
      </c>
      <c r="F163" s="17">
        <f t="shared" si="46"/>
        <v>2</v>
      </c>
      <c r="G163" s="87">
        <f t="shared" si="47"/>
        <v>0.92851565406738479</v>
      </c>
      <c r="H163" s="88">
        <f t="shared" si="65"/>
        <v>0.59804206375963787</v>
      </c>
      <c r="I163" s="89" t="str">
        <f t="shared" si="48"/>
        <v>Spring Creek</v>
      </c>
      <c r="J163" s="90">
        <f t="shared" si="49"/>
        <v>7.148434593261524E-2</v>
      </c>
      <c r="K163" s="91">
        <f t="shared" si="50"/>
        <v>7.7680142518899817</v>
      </c>
      <c r="L163" s="95" t="str">
        <f t="shared" si="51"/>
        <v>Cultus Lake</v>
      </c>
      <c r="M163" s="92" t="str">
        <f t="shared" si="52"/>
        <v>-</v>
      </c>
      <c r="N163" s="93" t="str">
        <f t="shared" si="53"/>
        <v/>
      </c>
      <c r="O163" s="96" t="str">
        <f t="shared" si="54"/>
        <v xml:space="preserve"> </v>
      </c>
      <c r="P163" s="94" t="str">
        <f>IF(ISNUMBER(VLOOKUP(A163,'Wells not assessed'!$A$5:$D$37,1,FALSE)),VLOOKUP(A163,'Wells not assessed'!$A$5:$D$37,4,FALSE),"")</f>
        <v/>
      </c>
      <c r="R163" s="35" t="str">
        <f t="shared" si="55"/>
        <v>Yes</v>
      </c>
      <c r="S163" s="15" t="str">
        <f t="shared" si="56"/>
        <v>CLV-12</v>
      </c>
      <c r="T163" s="18" t="str">
        <f>VLOOKUP(S163,'PoHC and SDF summary'!$AO$4:$AP$49974,2,FALSE)</f>
        <v>Spring Creek</v>
      </c>
      <c r="U163" s="19">
        <f t="shared" si="57"/>
        <v>143.64000556846099</v>
      </c>
      <c r="V163" s="56">
        <f>IF(C163="TRUE",(U163^2)*(VLOOKUP(D163,'Aquifer and SDF Parameters'!$A$6:$C$100,2,FALSE)/VLOOKUP(D163,'Aquifer and SDF Parameters'!$A$6:$C$100,3,FALSE)),"")</f>
        <v>0.59804206375963787</v>
      </c>
      <c r="W163" s="4"/>
      <c r="X163" s="29" t="str">
        <f t="shared" si="58"/>
        <v>Yes</v>
      </c>
      <c r="Y163" s="15" t="str">
        <f t="shared" si="59"/>
        <v>CLV-65</v>
      </c>
      <c r="Z163" s="18" t="str">
        <f>IF(X163="Yes",VLOOKUP(Y163,'PoHC and SDF summary'!$AO$4:$AP$49974,2,FALSE)," ")</f>
        <v>Cultus Lake</v>
      </c>
      <c r="AA163" s="19">
        <f t="shared" si="60"/>
        <v>517.68377576490104</v>
      </c>
      <c r="AB163" s="58">
        <f>IF(X163="Yes",(AA163^2)*(VLOOKUP(D163,'Aquifer and SDF Parameters'!$A$6:$C$100,2,FALSE)/VLOOKUP(D163,'Aquifer and SDF Parameters'!$A$6:$C$100,3,FALSE)),"")</f>
        <v>7.7680142518899817</v>
      </c>
      <c r="AC163" s="20">
        <f>IF(X163="Yes",(1/(U163)^('Aquifer and SDF Parameters'!$B$2)/((1/U163^'Aquifer and SDF Parameters'!$B$2)+(1/AA163^'Aquifer and SDF Parameters'!$B$2))),"")</f>
        <v>0.92851565406738479</v>
      </c>
      <c r="AD163" s="21">
        <f>IF(X163="Yes",(1/(AA163)^('Aquifer and SDF Parameters'!$B$2)/((1/U163^'Aquifer and SDF Parameters'!$B$2)+(1/AA163^'Aquifer and SDF Parameters'!$B$2))),"")</f>
        <v>7.148434593261524E-2</v>
      </c>
      <c r="AE163" s="14"/>
      <c r="AF163" s="32" t="str">
        <f t="shared" si="61"/>
        <v>No</v>
      </c>
      <c r="AG163" s="15" t="str">
        <f t="shared" si="62"/>
        <v/>
      </c>
      <c r="AH163" s="18" t="str">
        <f t="shared" si="63"/>
        <v xml:space="preserve"> </v>
      </c>
      <c r="AI163" s="19" t="str">
        <f t="shared" si="64"/>
        <v xml:space="preserve"> </v>
      </c>
      <c r="AJ163" s="58" t="str">
        <f>IF(AF163="Yes",(AI163^2)*(VLOOKUP(D163,'Aquifer and SDF Parameters'!$A$6:$C$100,2,FALSE)/VLOOKUP(D163,'Aquifer and SDF Parameters'!$A$6:$C$100,3,FALSE)),"")</f>
        <v/>
      </c>
      <c r="AK163" s="20" t="str">
        <f>IF(AF163="Yes",(1/(U163)^('Aquifer and SDF Parameters'!$B$2)/((1/U163^'Aquifer and SDF Parameters'!$B$2)+(1/AI163^'Aquifer and SDF Parameters'!$B$2)+(1/AA163^'Aquifer and SDF Parameters'!$B$2))),"")</f>
        <v/>
      </c>
      <c r="AL163" s="20" t="str">
        <f>IF(AF163="Yes",(1/(AA163)^('Aquifer and SDF Parameters'!$B$2)/((1/U163^'Aquifer and SDF Parameters'!$B$2)+(1/AI163^'Aquifer and SDF Parameters'!$B$2)+(1/AA163^'Aquifer and SDF Parameters'!$B$2))),"")</f>
        <v/>
      </c>
      <c r="AM163" s="21" t="str">
        <f>IF(AF163="Yes",(1/(AI163)^('Aquifer and SDF Parameters'!$B$2)/((1/U163^'Aquifer and SDF Parameters'!$B$2)+(1/AI163^'Aquifer and SDF Parameters'!$B$2)+(1/AA163^'Aquifer and SDF Parameters'!$B$2))),"")</f>
        <v/>
      </c>
      <c r="AO163" s="30" t="s">
        <v>12861</v>
      </c>
      <c r="AP163" s="47" t="s">
        <v>8769</v>
      </c>
      <c r="AQ163" s="22">
        <v>26420</v>
      </c>
      <c r="AR163" s="22" t="s">
        <v>4430</v>
      </c>
      <c r="AS163" s="24">
        <v>97.583755268740504</v>
      </c>
      <c r="AT163" s="30">
        <v>51345</v>
      </c>
      <c r="AU163" s="22" t="s">
        <v>3324</v>
      </c>
      <c r="AV163" s="69">
        <v>1021.58877755708</v>
      </c>
      <c r="AW163" s="33"/>
      <c r="AX163" s="22"/>
      <c r="AY163" s="27"/>
    </row>
    <row r="164" spans="1:51" ht="15.6" customHeight="1" x14ac:dyDescent="0.3">
      <c r="A164" s="17">
        <v>18134</v>
      </c>
      <c r="B164" s="17" t="str">
        <f>VLOOKUP(A164,'List of Wells for HC assessment'!$A$2:$J$860,10,FALSE)</f>
        <v>Columbia Valley-Cultus Lake</v>
      </c>
      <c r="C164" s="17" t="str">
        <f>IF(ISNUMBER(VLOOKUP(A164,'List of Wells for HC assessment'!$A$2:$J$860,1,FALSE)),"TRUE","FALSE")</f>
        <v>TRUE</v>
      </c>
      <c r="D164" s="17">
        <f>VLOOKUP(A164,'List of Wells for HC assessment'!$A$2:$J$860,9,FALSE)</f>
        <v>20</v>
      </c>
      <c r="E164" s="17" t="str">
        <f t="shared" si="45"/>
        <v>Stream</v>
      </c>
      <c r="F164" s="17">
        <f t="shared" si="46"/>
        <v>1</v>
      </c>
      <c r="G164" s="87">
        <f t="shared" si="47"/>
        <v>1</v>
      </c>
      <c r="H164" s="88">
        <f t="shared" si="65"/>
        <v>0.16215063734705693</v>
      </c>
      <c r="I164" s="89" t="str">
        <f t="shared" si="48"/>
        <v>Spring Creek</v>
      </c>
      <c r="J164" s="90" t="str">
        <f t="shared" si="49"/>
        <v>-</v>
      </c>
      <c r="K164" s="91" t="str">
        <f t="shared" si="50"/>
        <v/>
      </c>
      <c r="L164" s="95" t="str">
        <f t="shared" si="51"/>
        <v xml:space="preserve"> </v>
      </c>
      <c r="M164" s="92" t="str">
        <f t="shared" si="52"/>
        <v>-</v>
      </c>
      <c r="N164" s="93" t="str">
        <f t="shared" si="53"/>
        <v/>
      </c>
      <c r="O164" s="96" t="str">
        <f t="shared" si="54"/>
        <v xml:space="preserve"> </v>
      </c>
      <c r="P164" s="94" t="str">
        <f>IF(ISNUMBER(VLOOKUP(A164,'Wells not assessed'!$A$5:$D$37,1,FALSE)),VLOOKUP(A164,'Wells not assessed'!$A$5:$D$37,4,FALSE),"")</f>
        <v/>
      </c>
      <c r="R164" s="35" t="str">
        <f t="shared" si="55"/>
        <v>Yes</v>
      </c>
      <c r="S164" s="15" t="str">
        <f t="shared" si="56"/>
        <v>CLV-15</v>
      </c>
      <c r="T164" s="18" t="str">
        <f>VLOOKUP(S164,'PoHC and SDF summary'!$AO$4:$AP$49974,2,FALSE)</f>
        <v>Spring Creek</v>
      </c>
      <c r="U164" s="19">
        <f t="shared" si="57"/>
        <v>74.794364683935001</v>
      </c>
      <c r="V164" s="56">
        <f>IF(C164="TRUE",(U164^2)*(VLOOKUP(D164,'Aquifer and SDF Parameters'!$A$6:$C$100,2,FALSE)/VLOOKUP(D164,'Aquifer and SDF Parameters'!$A$6:$C$100,3,FALSE)),"")</f>
        <v>0.16215063734705693</v>
      </c>
      <c r="W164" s="4"/>
      <c r="X164" s="29" t="str">
        <f t="shared" si="58"/>
        <v>No</v>
      </c>
      <c r="Y164" s="15" t="str">
        <f t="shared" si="59"/>
        <v/>
      </c>
      <c r="Z164" s="18" t="str">
        <f>IF(X164="Yes",VLOOKUP(Y164,'PoHC and SDF summary'!$AO$4:$AP$49974,2,FALSE)," ")</f>
        <v xml:space="preserve"> </v>
      </c>
      <c r="AA164" s="19" t="str">
        <f t="shared" si="60"/>
        <v xml:space="preserve"> </v>
      </c>
      <c r="AB164" s="58" t="str">
        <f>IF(X164="Yes",(AA164^2)*(VLOOKUP(D164,'Aquifer and SDF Parameters'!$A$6:$C$100,2,FALSE)/VLOOKUP(D164,'Aquifer and SDF Parameters'!$A$6:$C$100,3,FALSE)),"")</f>
        <v/>
      </c>
      <c r="AC164" s="20" t="str">
        <f>IF(X164="Yes",(1/(U164)^('Aquifer and SDF Parameters'!$B$2)/((1/U164^'Aquifer and SDF Parameters'!$B$2)+(1/AA164^'Aquifer and SDF Parameters'!$B$2))),"")</f>
        <v/>
      </c>
      <c r="AD164" s="21" t="str">
        <f>IF(X164="Yes",(1/(AA164)^('Aquifer and SDF Parameters'!$B$2)/((1/U164^'Aquifer and SDF Parameters'!$B$2)+(1/AA164^'Aquifer and SDF Parameters'!$B$2))),"")</f>
        <v/>
      </c>
      <c r="AE164" s="14"/>
      <c r="AF164" s="32" t="str">
        <f t="shared" si="61"/>
        <v>No</v>
      </c>
      <c r="AG164" s="15" t="str">
        <f t="shared" si="62"/>
        <v/>
      </c>
      <c r="AH164" s="18" t="str">
        <f t="shared" si="63"/>
        <v xml:space="preserve"> </v>
      </c>
      <c r="AI164" s="19" t="str">
        <f t="shared" si="64"/>
        <v xml:space="preserve"> </v>
      </c>
      <c r="AJ164" s="58" t="str">
        <f>IF(AF164="Yes",(AI164^2)*(VLOOKUP(D164,'Aquifer and SDF Parameters'!$A$6:$C$100,2,FALSE)/VLOOKUP(D164,'Aquifer and SDF Parameters'!$A$6:$C$100,3,FALSE)),"")</f>
        <v/>
      </c>
      <c r="AK164" s="20" t="str">
        <f>IF(AF164="Yes",(1/(U164)^('Aquifer and SDF Parameters'!$B$2)/((1/U164^'Aquifer and SDF Parameters'!$B$2)+(1/AI164^'Aquifer and SDF Parameters'!$B$2)+(1/AA164^'Aquifer and SDF Parameters'!$B$2))),"")</f>
        <v/>
      </c>
      <c r="AL164" s="20" t="str">
        <f>IF(AF164="Yes",(1/(AA164)^('Aquifer and SDF Parameters'!$B$2)/((1/U164^'Aquifer and SDF Parameters'!$B$2)+(1/AI164^'Aquifer and SDF Parameters'!$B$2)+(1/AA164^'Aquifer and SDF Parameters'!$B$2))),"")</f>
        <v/>
      </c>
      <c r="AM164" s="21" t="str">
        <f>IF(AF164="Yes",(1/(AI164)^('Aquifer and SDF Parameters'!$B$2)/((1/U164^'Aquifer and SDF Parameters'!$B$2)+(1/AI164^'Aquifer and SDF Parameters'!$B$2)+(1/AA164^'Aquifer and SDF Parameters'!$B$2))),"")</f>
        <v/>
      </c>
      <c r="AO164" s="30" t="s">
        <v>12843</v>
      </c>
      <c r="AP164" s="47" t="s">
        <v>8769</v>
      </c>
      <c r="AQ164" s="22">
        <v>27231</v>
      </c>
      <c r="AR164" s="22" t="s">
        <v>12756</v>
      </c>
      <c r="AS164" s="24">
        <v>713.08198177614804</v>
      </c>
      <c r="AT164" s="30">
        <v>51370</v>
      </c>
      <c r="AU164" s="22" t="s">
        <v>3321</v>
      </c>
      <c r="AV164" s="69">
        <v>1244.2130234199201</v>
      </c>
      <c r="AW164" s="33"/>
      <c r="AX164" s="22"/>
      <c r="AY164" s="27"/>
    </row>
    <row r="165" spans="1:51" ht="15.6" customHeight="1" x14ac:dyDescent="0.3">
      <c r="A165" s="17">
        <v>18149</v>
      </c>
      <c r="B165" s="17" t="str">
        <f>VLOOKUP(A165,'List of Wells for HC assessment'!$A$2:$J$860,10,FALSE)</f>
        <v>Columbia Valley-Cultus Lake</v>
      </c>
      <c r="C165" s="17" t="str">
        <f>IF(ISNUMBER(VLOOKUP(A165,'List of Wells for HC assessment'!$A$2:$J$860,1,FALSE)),"TRUE","FALSE")</f>
        <v>TRUE</v>
      </c>
      <c r="D165" s="17">
        <f>VLOOKUP(A165,'List of Wells for HC assessment'!$A$2:$J$860,9,FALSE)</f>
        <v>20</v>
      </c>
      <c r="E165" s="17" t="str">
        <f t="shared" si="45"/>
        <v>Stream</v>
      </c>
      <c r="F165" s="17">
        <f t="shared" si="46"/>
        <v>2</v>
      </c>
      <c r="G165" s="87">
        <f t="shared" si="47"/>
        <v>0.6370682346761215</v>
      </c>
      <c r="H165" s="88">
        <f t="shared" si="65"/>
        <v>3.5359626588831659</v>
      </c>
      <c r="I165" s="89" t="str">
        <f t="shared" si="48"/>
        <v>Spring Creek</v>
      </c>
      <c r="J165" s="90">
        <f t="shared" si="49"/>
        <v>0.36293176532387855</v>
      </c>
      <c r="K165" s="91">
        <f t="shared" si="50"/>
        <v>6.2068126964999317</v>
      </c>
      <c r="L165" s="95" t="str">
        <f t="shared" si="51"/>
        <v>Cultus Lake</v>
      </c>
      <c r="M165" s="92" t="str">
        <f t="shared" si="52"/>
        <v>-</v>
      </c>
      <c r="N165" s="93" t="str">
        <f t="shared" si="53"/>
        <v/>
      </c>
      <c r="O165" s="96" t="str">
        <f t="shared" si="54"/>
        <v xml:space="preserve"> </v>
      </c>
      <c r="P165" s="94" t="str">
        <f>IF(ISNUMBER(VLOOKUP(A165,'Wells not assessed'!$A$5:$D$37,1,FALSE)),VLOOKUP(A165,'Wells not assessed'!$A$5:$D$37,4,FALSE),"")</f>
        <v/>
      </c>
      <c r="R165" s="35" t="str">
        <f t="shared" si="55"/>
        <v>Yes</v>
      </c>
      <c r="S165" s="15" t="str">
        <f t="shared" si="56"/>
        <v>CLV-10</v>
      </c>
      <c r="T165" s="18" t="str">
        <f>VLOOKUP(S165,'PoHC and SDF summary'!$AO$4:$AP$49974,2,FALSE)</f>
        <v>Spring Creek</v>
      </c>
      <c r="U165" s="19">
        <f t="shared" si="57"/>
        <v>349.27168756065703</v>
      </c>
      <c r="V165" s="56">
        <f>IF(C165="TRUE",(U165^2)*(VLOOKUP(D165,'Aquifer and SDF Parameters'!$A$6:$C$100,2,FALSE)/VLOOKUP(D165,'Aquifer and SDF Parameters'!$A$6:$C$100,3,FALSE)),"")</f>
        <v>3.5359626588831659</v>
      </c>
      <c r="W165" s="4"/>
      <c r="X165" s="29" t="str">
        <f t="shared" si="58"/>
        <v>Yes</v>
      </c>
      <c r="Y165" s="15" t="str">
        <f t="shared" si="59"/>
        <v>CLV-70</v>
      </c>
      <c r="Z165" s="18" t="str">
        <f>IF(X165="Yes",VLOOKUP(Y165,'PoHC and SDF summary'!$AO$4:$AP$49974,2,FALSE)," ")</f>
        <v>Cultus Lake</v>
      </c>
      <c r="AA165" s="19">
        <f t="shared" si="60"/>
        <v>462.74727230881399</v>
      </c>
      <c r="AB165" s="58">
        <f>IF(X165="Yes",(AA165^2)*(VLOOKUP(D165,'Aquifer and SDF Parameters'!$A$6:$C$100,2,FALSE)/VLOOKUP(D165,'Aquifer and SDF Parameters'!$A$6:$C$100,3,FALSE)),"")</f>
        <v>6.2068126964999317</v>
      </c>
      <c r="AC165" s="20">
        <f>IF(X165="Yes",(1/(U165)^('Aquifer and SDF Parameters'!$B$2)/((1/U165^'Aquifer and SDF Parameters'!$B$2)+(1/AA165^'Aquifer and SDF Parameters'!$B$2))),"")</f>
        <v>0.6370682346761215</v>
      </c>
      <c r="AD165" s="21">
        <f>IF(X165="Yes",(1/(AA165)^('Aquifer and SDF Parameters'!$B$2)/((1/U165^'Aquifer and SDF Parameters'!$B$2)+(1/AA165^'Aquifer and SDF Parameters'!$B$2))),"")</f>
        <v>0.36293176532387855</v>
      </c>
      <c r="AE165" s="14"/>
      <c r="AF165" s="32" t="str">
        <f t="shared" si="61"/>
        <v>No</v>
      </c>
      <c r="AG165" s="15" t="str">
        <f t="shared" si="62"/>
        <v/>
      </c>
      <c r="AH165" s="18" t="str">
        <f t="shared" si="63"/>
        <v xml:space="preserve"> </v>
      </c>
      <c r="AI165" s="19" t="str">
        <f t="shared" si="64"/>
        <v xml:space="preserve"> </v>
      </c>
      <c r="AJ165" s="58" t="str">
        <f>IF(AF165="Yes",(AI165^2)*(VLOOKUP(D165,'Aquifer and SDF Parameters'!$A$6:$C$100,2,FALSE)/VLOOKUP(D165,'Aquifer and SDF Parameters'!$A$6:$C$100,3,FALSE)),"")</f>
        <v/>
      </c>
      <c r="AK165" s="20" t="str">
        <f>IF(AF165="Yes",(1/(U165)^('Aquifer and SDF Parameters'!$B$2)/((1/U165^'Aquifer and SDF Parameters'!$B$2)+(1/AI165^'Aquifer and SDF Parameters'!$B$2)+(1/AA165^'Aquifer and SDF Parameters'!$B$2))),"")</f>
        <v/>
      </c>
      <c r="AL165" s="20" t="str">
        <f>IF(AF165="Yes",(1/(AA165)^('Aquifer and SDF Parameters'!$B$2)/((1/U165^'Aquifer and SDF Parameters'!$B$2)+(1/AI165^'Aquifer and SDF Parameters'!$B$2)+(1/AA165^'Aquifer and SDF Parameters'!$B$2))),"")</f>
        <v/>
      </c>
      <c r="AM165" s="21" t="str">
        <f>IF(AF165="Yes",(1/(AI165)^('Aquifer and SDF Parameters'!$B$2)/((1/U165^'Aquifer and SDF Parameters'!$B$2)+(1/AI165^'Aquifer and SDF Parameters'!$B$2)+(1/AA165^'Aquifer and SDF Parameters'!$B$2))),"")</f>
        <v/>
      </c>
      <c r="AO165" s="30" t="s">
        <v>12842</v>
      </c>
      <c r="AP165" s="47" t="s">
        <v>8769</v>
      </c>
      <c r="AQ165" s="22">
        <v>27354</v>
      </c>
      <c r="AR165" s="22" t="s">
        <v>24</v>
      </c>
      <c r="AS165" s="24">
        <v>4227.0608517523897</v>
      </c>
      <c r="AT165" s="30">
        <v>51507</v>
      </c>
      <c r="AU165" s="22" t="s">
        <v>4506</v>
      </c>
      <c r="AV165" s="69">
        <v>1346.37710703984</v>
      </c>
      <c r="AW165" s="33"/>
      <c r="AX165" s="22"/>
      <c r="AY165" s="27"/>
    </row>
    <row r="166" spans="1:51" ht="15.6" customHeight="1" x14ac:dyDescent="0.3">
      <c r="A166" s="17">
        <v>18252</v>
      </c>
      <c r="B166" s="17" t="str">
        <f>VLOOKUP(A166,'List of Wells for HC assessment'!$A$2:$J$860,10,FALSE)</f>
        <v>Columbia Valley-Cultus Lake</v>
      </c>
      <c r="C166" s="17" t="str">
        <f>IF(ISNUMBER(VLOOKUP(A166,'List of Wells for HC assessment'!$A$2:$J$860,1,FALSE)),"TRUE","FALSE")</f>
        <v>TRUE</v>
      </c>
      <c r="D166" s="17">
        <f>VLOOKUP(A166,'List of Wells for HC assessment'!$A$2:$J$860,9,FALSE)</f>
        <v>20</v>
      </c>
      <c r="E166" s="17" t="str">
        <f t="shared" si="45"/>
        <v>Stream</v>
      </c>
      <c r="F166" s="17">
        <f t="shared" si="46"/>
        <v>1</v>
      </c>
      <c r="G166" s="87">
        <f t="shared" si="47"/>
        <v>1</v>
      </c>
      <c r="H166" s="88">
        <f t="shared" si="65"/>
        <v>12.235549322189419</v>
      </c>
      <c r="I166" s="89" t="str">
        <f t="shared" si="48"/>
        <v>Spring Creek</v>
      </c>
      <c r="J166" s="90" t="str">
        <f t="shared" si="49"/>
        <v>-</v>
      </c>
      <c r="K166" s="91" t="str">
        <f t="shared" si="50"/>
        <v/>
      </c>
      <c r="L166" s="95" t="str">
        <f t="shared" si="51"/>
        <v xml:space="preserve"> </v>
      </c>
      <c r="M166" s="92" t="str">
        <f t="shared" si="52"/>
        <v>-</v>
      </c>
      <c r="N166" s="93" t="str">
        <f t="shared" si="53"/>
        <v/>
      </c>
      <c r="O166" s="96" t="str">
        <f t="shared" si="54"/>
        <v xml:space="preserve"> </v>
      </c>
      <c r="P166" s="94" t="str">
        <f>IF(ISNUMBER(VLOOKUP(A166,'Wells not assessed'!$A$5:$D$37,1,FALSE)),VLOOKUP(A166,'Wells not assessed'!$A$5:$D$37,4,FALSE),"")</f>
        <v/>
      </c>
      <c r="R166" s="35" t="str">
        <f t="shared" si="55"/>
        <v>Yes</v>
      </c>
      <c r="S166" s="15" t="str">
        <f t="shared" si="56"/>
        <v>CLV-4</v>
      </c>
      <c r="T166" s="18" t="str">
        <f>VLOOKUP(S166,'PoHC and SDF summary'!$AO$4:$AP$49974,2,FALSE)</f>
        <v>Spring Creek</v>
      </c>
      <c r="U166" s="19">
        <f t="shared" si="57"/>
        <v>649.71259154762799</v>
      </c>
      <c r="V166" s="56">
        <f>IF(C166="TRUE",(U166^2)*(VLOOKUP(D166,'Aquifer and SDF Parameters'!$A$6:$C$100,2,FALSE)/VLOOKUP(D166,'Aquifer and SDF Parameters'!$A$6:$C$100,3,FALSE)),"")</f>
        <v>12.235549322189419</v>
      </c>
      <c r="W166" s="4"/>
      <c r="X166" s="29" t="str">
        <f t="shared" si="58"/>
        <v>No</v>
      </c>
      <c r="Y166" s="15" t="str">
        <f t="shared" si="59"/>
        <v/>
      </c>
      <c r="Z166" s="18" t="str">
        <f>IF(X166="Yes",VLOOKUP(Y166,'PoHC and SDF summary'!$AO$4:$AP$49974,2,FALSE)," ")</f>
        <v xml:space="preserve"> </v>
      </c>
      <c r="AA166" s="19" t="str">
        <f t="shared" si="60"/>
        <v xml:space="preserve"> </v>
      </c>
      <c r="AB166" s="58" t="str">
        <f>IF(X166="Yes",(AA166^2)*(VLOOKUP(D166,'Aquifer and SDF Parameters'!$A$6:$C$100,2,FALSE)/VLOOKUP(D166,'Aquifer and SDF Parameters'!$A$6:$C$100,3,FALSE)),"")</f>
        <v/>
      </c>
      <c r="AC166" s="20" t="str">
        <f>IF(X166="Yes",(1/(U166)^('Aquifer and SDF Parameters'!$B$2)/((1/U166^'Aquifer and SDF Parameters'!$B$2)+(1/AA166^'Aquifer and SDF Parameters'!$B$2))),"")</f>
        <v/>
      </c>
      <c r="AD166" s="21" t="str">
        <f>IF(X166="Yes",(1/(AA166)^('Aquifer and SDF Parameters'!$B$2)/((1/U166^'Aquifer and SDF Parameters'!$B$2)+(1/AA166^'Aquifer and SDF Parameters'!$B$2))),"")</f>
        <v/>
      </c>
      <c r="AE166" s="14"/>
      <c r="AF166" s="32" t="str">
        <f t="shared" si="61"/>
        <v>No</v>
      </c>
      <c r="AG166" s="15" t="str">
        <f t="shared" si="62"/>
        <v/>
      </c>
      <c r="AH166" s="18" t="str">
        <f t="shared" si="63"/>
        <v xml:space="preserve"> </v>
      </c>
      <c r="AI166" s="19" t="str">
        <f t="shared" si="64"/>
        <v xml:space="preserve"> </v>
      </c>
      <c r="AJ166" s="58" t="str">
        <f>IF(AF166="Yes",(AI166^2)*(VLOOKUP(D166,'Aquifer and SDF Parameters'!$A$6:$C$100,2,FALSE)/VLOOKUP(D166,'Aquifer and SDF Parameters'!$A$6:$C$100,3,FALSE)),"")</f>
        <v/>
      </c>
      <c r="AK166" s="20" t="str">
        <f>IF(AF166="Yes",(1/(U166)^('Aquifer and SDF Parameters'!$B$2)/((1/U166^'Aquifer and SDF Parameters'!$B$2)+(1/AI166^'Aquifer and SDF Parameters'!$B$2)+(1/AA166^'Aquifer and SDF Parameters'!$B$2))),"")</f>
        <v/>
      </c>
      <c r="AL166" s="20" t="str">
        <f>IF(AF166="Yes",(1/(AA166)^('Aquifer and SDF Parameters'!$B$2)/((1/U166^'Aquifer and SDF Parameters'!$B$2)+(1/AI166^'Aquifer and SDF Parameters'!$B$2)+(1/AA166^'Aquifer and SDF Parameters'!$B$2))),"")</f>
        <v/>
      </c>
      <c r="AM166" s="21" t="str">
        <f>IF(AF166="Yes",(1/(AI166)^('Aquifer and SDF Parameters'!$B$2)/((1/U166^'Aquifer and SDF Parameters'!$B$2)+(1/AI166^'Aquifer and SDF Parameters'!$B$2)+(1/AA166^'Aquifer and SDF Parameters'!$B$2))),"")</f>
        <v/>
      </c>
      <c r="AO166" s="30" t="s">
        <v>12841</v>
      </c>
      <c r="AP166" s="47" t="s">
        <v>8769</v>
      </c>
      <c r="AQ166" s="22">
        <v>27459</v>
      </c>
      <c r="AR166" s="22" t="s">
        <v>3825</v>
      </c>
      <c r="AS166" s="24">
        <v>1016.20242598602</v>
      </c>
      <c r="AT166" s="30">
        <v>51837</v>
      </c>
      <c r="AU166" s="22" t="s">
        <v>5053</v>
      </c>
      <c r="AV166" s="69">
        <v>1020.97294290549</v>
      </c>
      <c r="AW166" s="33"/>
      <c r="AX166" s="22"/>
      <c r="AY166" s="27"/>
    </row>
    <row r="167" spans="1:51" ht="15.6" customHeight="1" x14ac:dyDescent="0.3">
      <c r="A167" s="17">
        <v>19428</v>
      </c>
      <c r="B167" s="17" t="str">
        <f>VLOOKUP(A167,'List of Wells for HC assessment'!$A$2:$J$860,10,FALSE)</f>
        <v>Columbia Valley-Cultus Lake</v>
      </c>
      <c r="C167" s="17" t="str">
        <f>IF(ISNUMBER(VLOOKUP(A167,'List of Wells for HC assessment'!$A$2:$J$860,1,FALSE)),"TRUE","FALSE")</f>
        <v>TRUE</v>
      </c>
      <c r="D167" s="17">
        <f>VLOOKUP(A167,'List of Wells for HC assessment'!$A$2:$J$860,9,FALSE)</f>
        <v>20</v>
      </c>
      <c r="E167" s="17" t="str">
        <f t="shared" si="45"/>
        <v>Stream</v>
      </c>
      <c r="F167" s="17">
        <f t="shared" si="46"/>
        <v>2</v>
      </c>
      <c r="G167" s="87">
        <f t="shared" si="47"/>
        <v>0.59288010603907049</v>
      </c>
      <c r="H167" s="88">
        <f t="shared" si="65"/>
        <v>254.02982104003988</v>
      </c>
      <c r="I167" s="89" t="str">
        <f t="shared" si="48"/>
        <v>Spring Creek</v>
      </c>
      <c r="J167" s="90">
        <f t="shared" si="49"/>
        <v>0.40711989396092946</v>
      </c>
      <c r="K167" s="91">
        <f t="shared" si="50"/>
        <v>369.9382650403191</v>
      </c>
      <c r="L167" s="95" t="str">
        <f t="shared" si="51"/>
        <v>Cultus Lake</v>
      </c>
      <c r="M167" s="92" t="str">
        <f t="shared" si="52"/>
        <v>-</v>
      </c>
      <c r="N167" s="93" t="str">
        <f t="shared" si="53"/>
        <v/>
      </c>
      <c r="O167" s="96" t="str">
        <f t="shared" si="54"/>
        <v xml:space="preserve"> </v>
      </c>
      <c r="P167" s="94" t="str">
        <f>IF(ISNUMBER(VLOOKUP(A167,'Wells not assessed'!$A$5:$D$37,1,FALSE)),VLOOKUP(A167,'Wells not assessed'!$A$5:$D$37,4,FALSE),"")</f>
        <v/>
      </c>
      <c r="R167" s="35" t="str">
        <f t="shared" si="55"/>
        <v>Yes</v>
      </c>
      <c r="S167" s="15" t="str">
        <f t="shared" si="56"/>
        <v>CLV-4</v>
      </c>
      <c r="T167" s="18" t="str">
        <f>VLOOKUP(S167,'PoHC and SDF summary'!$AO$4:$AP$49974,2,FALSE)</f>
        <v>Spring Creek</v>
      </c>
      <c r="U167" s="19">
        <f t="shared" si="57"/>
        <v>2960.4102462127398</v>
      </c>
      <c r="V167" s="56">
        <f>IF(C167="TRUE",(U167^2)*(VLOOKUP(D167,'Aquifer and SDF Parameters'!$A$6:$C$100,2,FALSE)/VLOOKUP(D167,'Aquifer and SDF Parameters'!$A$6:$C$100,3,FALSE)),"")</f>
        <v>254.02982104003988</v>
      </c>
      <c r="W167" s="4"/>
      <c r="X167" s="29" t="str">
        <f t="shared" si="58"/>
        <v>Yes</v>
      </c>
      <c r="Y167" s="15" t="str">
        <f t="shared" si="59"/>
        <v>CLV-68</v>
      </c>
      <c r="Z167" s="18" t="str">
        <f>IF(X167="Yes",VLOOKUP(Y167,'PoHC and SDF summary'!$AO$4:$AP$49974,2,FALSE)," ")</f>
        <v>Cultus Lake</v>
      </c>
      <c r="AA167" s="19">
        <f t="shared" si="60"/>
        <v>3572.51594032707</v>
      </c>
      <c r="AB167" s="58">
        <f>IF(X167="Yes",(AA167^2)*(VLOOKUP(D167,'Aquifer and SDF Parameters'!$A$6:$C$100,2,FALSE)/VLOOKUP(D167,'Aquifer and SDF Parameters'!$A$6:$C$100,3,FALSE)),"")</f>
        <v>369.9382650403191</v>
      </c>
      <c r="AC167" s="20">
        <f>IF(X167="Yes",(1/(U167)^('Aquifer and SDF Parameters'!$B$2)/((1/U167^'Aquifer and SDF Parameters'!$B$2)+(1/AA167^'Aquifer and SDF Parameters'!$B$2))),"")</f>
        <v>0.59288010603907049</v>
      </c>
      <c r="AD167" s="21">
        <f>IF(X167="Yes",(1/(AA167)^('Aquifer and SDF Parameters'!$B$2)/((1/U167^'Aquifer and SDF Parameters'!$B$2)+(1/AA167^'Aquifer and SDF Parameters'!$B$2))),"")</f>
        <v>0.40711989396092946</v>
      </c>
      <c r="AE167" s="14"/>
      <c r="AF167" s="32" t="str">
        <f t="shared" si="61"/>
        <v>No</v>
      </c>
      <c r="AG167" s="15" t="str">
        <f t="shared" si="62"/>
        <v/>
      </c>
      <c r="AH167" s="18" t="str">
        <f t="shared" si="63"/>
        <v xml:space="preserve"> </v>
      </c>
      <c r="AI167" s="19" t="str">
        <f t="shared" si="64"/>
        <v xml:space="preserve"> </v>
      </c>
      <c r="AJ167" s="58" t="str">
        <f>IF(AF167="Yes",(AI167^2)*(VLOOKUP(D167,'Aquifer and SDF Parameters'!$A$6:$C$100,2,FALSE)/VLOOKUP(D167,'Aquifer and SDF Parameters'!$A$6:$C$100,3,FALSE)),"")</f>
        <v/>
      </c>
      <c r="AK167" s="20" t="str">
        <f>IF(AF167="Yes",(1/(U167)^('Aquifer and SDF Parameters'!$B$2)/((1/U167^'Aquifer and SDF Parameters'!$B$2)+(1/AI167^'Aquifer and SDF Parameters'!$B$2)+(1/AA167^'Aquifer and SDF Parameters'!$B$2))),"")</f>
        <v/>
      </c>
      <c r="AL167" s="20" t="str">
        <f>IF(AF167="Yes",(1/(AA167)^('Aquifer and SDF Parameters'!$B$2)/((1/U167^'Aquifer and SDF Parameters'!$B$2)+(1/AI167^'Aquifer and SDF Parameters'!$B$2)+(1/AA167^'Aquifer and SDF Parameters'!$B$2))),"")</f>
        <v/>
      </c>
      <c r="AM167" s="21" t="str">
        <f>IF(AF167="Yes",(1/(AI167)^('Aquifer and SDF Parameters'!$B$2)/((1/U167^'Aquifer and SDF Parameters'!$B$2)+(1/AI167^'Aquifer and SDF Parameters'!$B$2)+(1/AA167^'Aquifer and SDF Parameters'!$B$2))),"")</f>
        <v/>
      </c>
      <c r="AO167" s="30" t="s">
        <v>12837</v>
      </c>
      <c r="AP167" s="47" t="s">
        <v>8769</v>
      </c>
      <c r="AQ167" s="22">
        <v>28078</v>
      </c>
      <c r="AR167" s="22" t="s">
        <v>1065</v>
      </c>
      <c r="AS167" s="24">
        <v>1417.30526367159</v>
      </c>
      <c r="AT167" s="30">
        <v>52134</v>
      </c>
      <c r="AU167" s="22" t="s">
        <v>6937</v>
      </c>
      <c r="AV167" s="69">
        <v>1709.9024928444801</v>
      </c>
      <c r="AW167" s="33"/>
      <c r="AX167" s="22"/>
      <c r="AY167" s="27"/>
    </row>
    <row r="168" spans="1:51" ht="15.6" customHeight="1" x14ac:dyDescent="0.3">
      <c r="A168" s="17">
        <v>21187</v>
      </c>
      <c r="B168" s="17" t="str">
        <f>VLOOKUP(A168,'List of Wells for HC assessment'!$A$2:$J$860,10,FALSE)</f>
        <v>Columbia Valley-Cultus Lake</v>
      </c>
      <c r="C168" s="17" t="str">
        <f>IF(ISNUMBER(VLOOKUP(A168,'List of Wells for HC assessment'!$A$2:$J$860,1,FALSE)),"TRUE","FALSE")</f>
        <v>TRUE</v>
      </c>
      <c r="D168" s="17">
        <f>VLOOKUP(A168,'List of Wells for HC assessment'!$A$2:$J$860,9,FALSE)</f>
        <v>20</v>
      </c>
      <c r="E168" s="17" t="str">
        <f t="shared" si="45"/>
        <v>Stream</v>
      </c>
      <c r="F168" s="17">
        <f t="shared" si="46"/>
        <v>2</v>
      </c>
      <c r="G168" s="87">
        <f t="shared" si="47"/>
        <v>0.67826521598554512</v>
      </c>
      <c r="H168" s="88">
        <f t="shared" si="65"/>
        <v>49.311427319775923</v>
      </c>
      <c r="I168" s="89" t="str">
        <f t="shared" si="48"/>
        <v>Spring Creek</v>
      </c>
      <c r="J168" s="90">
        <f t="shared" si="49"/>
        <v>0.32173478401445488</v>
      </c>
      <c r="K168" s="91">
        <f t="shared" si="50"/>
        <v>103.95589026550718</v>
      </c>
      <c r="L168" s="95" t="str">
        <f t="shared" si="51"/>
        <v>Cultus Lake</v>
      </c>
      <c r="M168" s="92" t="str">
        <f t="shared" si="52"/>
        <v>-</v>
      </c>
      <c r="N168" s="93" t="str">
        <f t="shared" si="53"/>
        <v/>
      </c>
      <c r="O168" s="96" t="str">
        <f t="shared" si="54"/>
        <v xml:space="preserve"> </v>
      </c>
      <c r="P168" s="94" t="str">
        <f>IF(ISNUMBER(VLOOKUP(A168,'Wells not assessed'!$A$5:$D$37,1,FALSE)),VLOOKUP(A168,'Wells not assessed'!$A$5:$D$37,4,FALSE),"")</f>
        <v/>
      </c>
      <c r="R168" s="35" t="str">
        <f t="shared" si="55"/>
        <v>Yes</v>
      </c>
      <c r="S168" s="15" t="str">
        <f t="shared" si="56"/>
        <v>CLV-4</v>
      </c>
      <c r="T168" s="18" t="str">
        <f>VLOOKUP(S168,'PoHC and SDF summary'!$AO$4:$AP$49974,2,FALSE)</f>
        <v>Spring Creek</v>
      </c>
      <c r="U168" s="19">
        <f t="shared" si="57"/>
        <v>1304.3175389958801</v>
      </c>
      <c r="V168" s="56">
        <f>IF(C168="TRUE",(U168^2)*(VLOOKUP(D168,'Aquifer and SDF Parameters'!$A$6:$C$100,2,FALSE)/VLOOKUP(D168,'Aquifer and SDF Parameters'!$A$6:$C$100,3,FALSE)),"")</f>
        <v>49.311427319775923</v>
      </c>
      <c r="W168" s="4"/>
      <c r="X168" s="29" t="str">
        <f t="shared" si="58"/>
        <v>Yes</v>
      </c>
      <c r="Y168" s="15" t="str">
        <f t="shared" si="59"/>
        <v>CLV-68</v>
      </c>
      <c r="Z168" s="18" t="str">
        <f>IF(X168="Yes",VLOOKUP(Y168,'PoHC and SDF summary'!$AO$4:$AP$49974,2,FALSE)," ")</f>
        <v>Cultus Lake</v>
      </c>
      <c r="AA168" s="19">
        <f t="shared" si="60"/>
        <v>1893.7999403738499</v>
      </c>
      <c r="AB168" s="58">
        <f>IF(X168="Yes",(AA168^2)*(VLOOKUP(D168,'Aquifer and SDF Parameters'!$A$6:$C$100,2,FALSE)/VLOOKUP(D168,'Aquifer and SDF Parameters'!$A$6:$C$100,3,FALSE)),"")</f>
        <v>103.95589026550718</v>
      </c>
      <c r="AC168" s="20">
        <f>IF(X168="Yes",(1/(U168)^('Aquifer and SDF Parameters'!$B$2)/((1/U168^'Aquifer and SDF Parameters'!$B$2)+(1/AA168^'Aquifer and SDF Parameters'!$B$2))),"")</f>
        <v>0.67826521598554512</v>
      </c>
      <c r="AD168" s="21">
        <f>IF(X168="Yes",(1/(AA168)^('Aquifer and SDF Parameters'!$B$2)/((1/U168^'Aquifer and SDF Parameters'!$B$2)+(1/AA168^'Aquifer and SDF Parameters'!$B$2))),"")</f>
        <v>0.32173478401445488</v>
      </c>
      <c r="AE168" s="14"/>
      <c r="AF168" s="32" t="str">
        <f t="shared" si="61"/>
        <v>No</v>
      </c>
      <c r="AG168" s="15" t="str">
        <f t="shared" si="62"/>
        <v/>
      </c>
      <c r="AH168" s="18" t="str">
        <f t="shared" si="63"/>
        <v xml:space="preserve"> </v>
      </c>
      <c r="AI168" s="19" t="str">
        <f t="shared" si="64"/>
        <v xml:space="preserve"> </v>
      </c>
      <c r="AJ168" s="58" t="str">
        <f>IF(AF168="Yes",(AI168^2)*(VLOOKUP(D168,'Aquifer and SDF Parameters'!$A$6:$C$100,2,FALSE)/VLOOKUP(D168,'Aquifer and SDF Parameters'!$A$6:$C$100,3,FALSE)),"")</f>
        <v/>
      </c>
      <c r="AK168" s="20" t="str">
        <f>IF(AF168="Yes",(1/(U168)^('Aquifer and SDF Parameters'!$B$2)/((1/U168^'Aquifer and SDF Parameters'!$B$2)+(1/AI168^'Aquifer and SDF Parameters'!$B$2)+(1/AA168^'Aquifer and SDF Parameters'!$B$2))),"")</f>
        <v/>
      </c>
      <c r="AL168" s="20" t="str">
        <f>IF(AF168="Yes",(1/(AA168)^('Aquifer and SDF Parameters'!$B$2)/((1/U168^'Aquifer and SDF Parameters'!$B$2)+(1/AI168^'Aquifer and SDF Parameters'!$B$2)+(1/AA168^'Aquifer and SDF Parameters'!$B$2))),"")</f>
        <v/>
      </c>
      <c r="AM168" s="21" t="str">
        <f>IF(AF168="Yes",(1/(AI168)^('Aquifer and SDF Parameters'!$B$2)/((1/U168^'Aquifer and SDF Parameters'!$B$2)+(1/AI168^'Aquifer and SDF Parameters'!$B$2)+(1/AA168^'Aquifer and SDF Parameters'!$B$2))),"")</f>
        <v/>
      </c>
      <c r="AO168" s="30" t="s">
        <v>12831</v>
      </c>
      <c r="AP168" s="47" t="s">
        <v>8769</v>
      </c>
      <c r="AQ168" s="22">
        <v>28475</v>
      </c>
      <c r="AR168" s="22" t="s">
        <v>837</v>
      </c>
      <c r="AS168" s="24">
        <v>560.98765457065895</v>
      </c>
      <c r="AT168" s="30">
        <v>52513</v>
      </c>
      <c r="AU168" s="22" t="s">
        <v>7385</v>
      </c>
      <c r="AV168" s="69">
        <v>2298.9972629051199</v>
      </c>
      <c r="AW168" s="33"/>
      <c r="AX168" s="22"/>
      <c r="AY168" s="27"/>
    </row>
    <row r="169" spans="1:51" ht="15.6" customHeight="1" x14ac:dyDescent="0.3">
      <c r="A169" s="17">
        <v>23338</v>
      </c>
      <c r="B169" s="17" t="str">
        <f>VLOOKUP(A169,'List of Wells for HC assessment'!$A$2:$J$860,10,FALSE)</f>
        <v>Columbia Valley-Cultus Lake</v>
      </c>
      <c r="C169" s="17" t="str">
        <f>IF(ISNUMBER(VLOOKUP(A169,'List of Wells for HC assessment'!$A$2:$J$860,1,FALSE)),"TRUE","FALSE")</f>
        <v>TRUE</v>
      </c>
      <c r="D169" s="17">
        <f>VLOOKUP(A169,'List of Wells for HC assessment'!$A$2:$J$860,9,FALSE)</f>
        <v>20</v>
      </c>
      <c r="E169" s="17" t="str">
        <f t="shared" si="45"/>
        <v>Stream</v>
      </c>
      <c r="F169" s="17">
        <f t="shared" si="46"/>
        <v>1</v>
      </c>
      <c r="G169" s="87">
        <f t="shared" si="47"/>
        <v>1</v>
      </c>
      <c r="H169" s="88">
        <f t="shared" si="65"/>
        <v>313.4516889616429</v>
      </c>
      <c r="I169" s="89" t="str">
        <f t="shared" si="48"/>
        <v>Spring Creek</v>
      </c>
      <c r="J169" s="90" t="str">
        <f t="shared" si="49"/>
        <v>-</v>
      </c>
      <c r="K169" s="91" t="str">
        <f t="shared" si="50"/>
        <v/>
      </c>
      <c r="L169" s="95" t="str">
        <f t="shared" si="51"/>
        <v xml:space="preserve"> </v>
      </c>
      <c r="M169" s="92" t="str">
        <f t="shared" si="52"/>
        <v>-</v>
      </c>
      <c r="N169" s="93" t="str">
        <f t="shared" si="53"/>
        <v/>
      </c>
      <c r="O169" s="96" t="str">
        <f t="shared" si="54"/>
        <v xml:space="preserve"> </v>
      </c>
      <c r="P169" s="94" t="str">
        <f>IF(ISNUMBER(VLOOKUP(A169,'Wells not assessed'!$A$5:$D$37,1,FALSE)),VLOOKUP(A169,'Wells not assessed'!$A$5:$D$37,4,FALSE),"")</f>
        <v/>
      </c>
      <c r="R169" s="35" t="str">
        <f t="shared" si="55"/>
        <v>Yes</v>
      </c>
      <c r="S169" s="15" t="str">
        <f t="shared" si="56"/>
        <v>CLV-4</v>
      </c>
      <c r="T169" s="18" t="str">
        <f>VLOOKUP(S169,'PoHC and SDF summary'!$AO$4:$AP$49974,2,FALSE)</f>
        <v>Spring Creek</v>
      </c>
      <c r="U169" s="19">
        <f t="shared" si="57"/>
        <v>3288.4773481319098</v>
      </c>
      <c r="V169" s="56">
        <f>IF(C169="TRUE",(U169^2)*(VLOOKUP(D169,'Aquifer and SDF Parameters'!$A$6:$C$100,2,FALSE)/VLOOKUP(D169,'Aquifer and SDF Parameters'!$A$6:$C$100,3,FALSE)),"")</f>
        <v>313.4516889616429</v>
      </c>
      <c r="W169" s="4"/>
      <c r="X169" s="29" t="str">
        <f t="shared" si="58"/>
        <v>No</v>
      </c>
      <c r="Y169" s="15" t="str">
        <f t="shared" si="59"/>
        <v/>
      </c>
      <c r="Z169" s="18" t="str">
        <f>IF(X169="Yes",VLOOKUP(Y169,'PoHC and SDF summary'!$AO$4:$AP$49974,2,FALSE)," ")</f>
        <v xml:space="preserve"> </v>
      </c>
      <c r="AA169" s="19" t="str">
        <f t="shared" si="60"/>
        <v xml:space="preserve"> </v>
      </c>
      <c r="AB169" s="58" t="str">
        <f>IF(X169="Yes",(AA169^2)*(VLOOKUP(D169,'Aquifer and SDF Parameters'!$A$6:$C$100,2,FALSE)/VLOOKUP(D169,'Aquifer and SDF Parameters'!$A$6:$C$100,3,FALSE)),"")</f>
        <v/>
      </c>
      <c r="AC169" s="20" t="str">
        <f>IF(X169="Yes",(1/(U169)^('Aquifer and SDF Parameters'!$B$2)/((1/U169^'Aquifer and SDF Parameters'!$B$2)+(1/AA169^'Aquifer and SDF Parameters'!$B$2))),"")</f>
        <v/>
      </c>
      <c r="AD169" s="21" t="str">
        <f>IF(X169="Yes",(1/(AA169)^('Aquifer and SDF Parameters'!$B$2)/((1/U169^'Aquifer and SDF Parameters'!$B$2)+(1/AA169^'Aquifer and SDF Parameters'!$B$2))),"")</f>
        <v/>
      </c>
      <c r="AE169" s="14"/>
      <c r="AF169" s="32" t="str">
        <f t="shared" si="61"/>
        <v>No</v>
      </c>
      <c r="AG169" s="15" t="str">
        <f t="shared" si="62"/>
        <v/>
      </c>
      <c r="AH169" s="18" t="str">
        <f t="shared" si="63"/>
        <v xml:space="preserve"> </v>
      </c>
      <c r="AI169" s="19" t="str">
        <f t="shared" si="64"/>
        <v xml:space="preserve"> </v>
      </c>
      <c r="AJ169" s="58" t="str">
        <f>IF(AF169="Yes",(AI169^2)*(VLOOKUP(D169,'Aquifer and SDF Parameters'!$A$6:$C$100,2,FALSE)/VLOOKUP(D169,'Aquifer and SDF Parameters'!$A$6:$C$100,3,FALSE)),"")</f>
        <v/>
      </c>
      <c r="AK169" s="20" t="str">
        <f>IF(AF169="Yes",(1/(U169)^('Aquifer and SDF Parameters'!$B$2)/((1/U169^'Aquifer and SDF Parameters'!$B$2)+(1/AI169^'Aquifer and SDF Parameters'!$B$2)+(1/AA169^'Aquifer and SDF Parameters'!$B$2))),"")</f>
        <v/>
      </c>
      <c r="AL169" s="20" t="str">
        <f>IF(AF169="Yes",(1/(AA169)^('Aquifer and SDF Parameters'!$B$2)/((1/U169^'Aquifer and SDF Parameters'!$B$2)+(1/AI169^'Aquifer and SDF Parameters'!$B$2)+(1/AA169^'Aquifer and SDF Parameters'!$B$2))),"")</f>
        <v/>
      </c>
      <c r="AM169" s="21" t="str">
        <f>IF(AF169="Yes",(1/(AI169)^('Aquifer and SDF Parameters'!$B$2)/((1/U169^'Aquifer and SDF Parameters'!$B$2)+(1/AI169^'Aquifer and SDF Parameters'!$B$2)+(1/AA169^'Aquifer and SDF Parameters'!$B$2))),"")</f>
        <v/>
      </c>
      <c r="AO169" s="30" t="s">
        <v>12821</v>
      </c>
      <c r="AP169" s="47" t="s">
        <v>8769</v>
      </c>
      <c r="AQ169" s="22">
        <v>28540</v>
      </c>
      <c r="AR169" s="22" t="s">
        <v>8647</v>
      </c>
      <c r="AS169" s="24">
        <v>600.35759989431097</v>
      </c>
      <c r="AT169" s="30">
        <v>52963</v>
      </c>
      <c r="AU169" s="22" t="s">
        <v>403</v>
      </c>
      <c r="AV169" s="69">
        <v>739.15528316420205</v>
      </c>
      <c r="AW169" s="33"/>
      <c r="AX169" s="22"/>
      <c r="AY169" s="27"/>
    </row>
    <row r="170" spans="1:51" ht="15.6" customHeight="1" x14ac:dyDescent="0.3">
      <c r="A170" s="17">
        <v>27354</v>
      </c>
      <c r="B170" s="17" t="str">
        <f>VLOOKUP(A170,'List of Wells for HC assessment'!$A$2:$J$860,10,FALSE)</f>
        <v>Columbia Valley-Cultus Lake</v>
      </c>
      <c r="C170" s="17" t="str">
        <f>IF(ISNUMBER(VLOOKUP(A170,'List of Wells for HC assessment'!$A$2:$J$860,1,FALSE)),"TRUE","FALSE")</f>
        <v>TRUE</v>
      </c>
      <c r="D170" s="17">
        <f>VLOOKUP(A170,'List of Wells for HC assessment'!$A$2:$J$860,9,FALSE)</f>
        <v>20</v>
      </c>
      <c r="E170" s="17" t="str">
        <f t="shared" si="45"/>
        <v>Stream</v>
      </c>
      <c r="F170" s="17">
        <f t="shared" si="46"/>
        <v>1</v>
      </c>
      <c r="G170" s="87">
        <f t="shared" si="47"/>
        <v>1</v>
      </c>
      <c r="H170" s="88">
        <f t="shared" si="65"/>
        <v>517.91430273674314</v>
      </c>
      <c r="I170" s="89" t="str">
        <f t="shared" si="48"/>
        <v>Spring Creek</v>
      </c>
      <c r="J170" s="90" t="str">
        <f t="shared" si="49"/>
        <v>-</v>
      </c>
      <c r="K170" s="91" t="str">
        <f t="shared" si="50"/>
        <v/>
      </c>
      <c r="L170" s="95" t="str">
        <f t="shared" si="51"/>
        <v xml:space="preserve"> </v>
      </c>
      <c r="M170" s="92" t="str">
        <f t="shared" si="52"/>
        <v>-</v>
      </c>
      <c r="N170" s="93" t="str">
        <f t="shared" si="53"/>
        <v/>
      </c>
      <c r="O170" s="96" t="str">
        <f t="shared" si="54"/>
        <v xml:space="preserve"> </v>
      </c>
      <c r="P170" s="94" t="str">
        <f>IF(ISNUMBER(VLOOKUP(A170,'Wells not assessed'!$A$5:$D$37,1,FALSE)),VLOOKUP(A170,'Wells not assessed'!$A$5:$D$37,4,FALSE),"")</f>
        <v/>
      </c>
      <c r="R170" s="35" t="str">
        <f t="shared" si="55"/>
        <v>Yes</v>
      </c>
      <c r="S170" s="15" t="str">
        <f t="shared" si="56"/>
        <v>CLV-4</v>
      </c>
      <c r="T170" s="18" t="str">
        <f>VLOOKUP(S170,'PoHC and SDF summary'!$AO$4:$AP$49974,2,FALSE)</f>
        <v>Spring Creek</v>
      </c>
      <c r="U170" s="19">
        <f t="shared" si="57"/>
        <v>4227.0608517523897</v>
      </c>
      <c r="V170" s="56">
        <f>IF(C170="TRUE",(U170^2)*(VLOOKUP(D170,'Aquifer and SDF Parameters'!$A$6:$C$100,2,FALSE)/VLOOKUP(D170,'Aquifer and SDF Parameters'!$A$6:$C$100,3,FALSE)),"")</f>
        <v>517.91430273674314</v>
      </c>
      <c r="W170" s="4"/>
      <c r="X170" s="29" t="str">
        <f t="shared" si="58"/>
        <v>No</v>
      </c>
      <c r="Y170" s="15" t="str">
        <f t="shared" si="59"/>
        <v/>
      </c>
      <c r="Z170" s="18" t="str">
        <f>IF(X170="Yes",VLOOKUP(Y170,'PoHC and SDF summary'!$AO$4:$AP$49974,2,FALSE)," ")</f>
        <v xml:space="preserve"> </v>
      </c>
      <c r="AA170" s="19" t="str">
        <f t="shared" si="60"/>
        <v xml:space="preserve"> </v>
      </c>
      <c r="AB170" s="58" t="str">
        <f>IF(X170="Yes",(AA170^2)*(VLOOKUP(D170,'Aquifer and SDF Parameters'!$A$6:$C$100,2,FALSE)/VLOOKUP(D170,'Aquifer and SDF Parameters'!$A$6:$C$100,3,FALSE)),"")</f>
        <v/>
      </c>
      <c r="AC170" s="20" t="str">
        <f>IF(X170="Yes",(1/(U170)^('Aquifer and SDF Parameters'!$B$2)/((1/U170^'Aquifer and SDF Parameters'!$B$2)+(1/AA170^'Aquifer and SDF Parameters'!$B$2))),"")</f>
        <v/>
      </c>
      <c r="AD170" s="21" t="str">
        <f>IF(X170="Yes",(1/(AA170)^('Aquifer and SDF Parameters'!$B$2)/((1/U170^'Aquifer and SDF Parameters'!$B$2)+(1/AA170^'Aquifer and SDF Parameters'!$B$2))),"")</f>
        <v/>
      </c>
      <c r="AE170" s="14"/>
      <c r="AF170" s="32" t="str">
        <f t="shared" si="61"/>
        <v>No</v>
      </c>
      <c r="AG170" s="15" t="str">
        <f t="shared" si="62"/>
        <v/>
      </c>
      <c r="AH170" s="18" t="str">
        <f t="shared" si="63"/>
        <v xml:space="preserve"> </v>
      </c>
      <c r="AI170" s="19" t="str">
        <f t="shared" si="64"/>
        <v xml:space="preserve"> </v>
      </c>
      <c r="AJ170" s="58" t="str">
        <f>IF(AF170="Yes",(AI170^2)*(VLOOKUP(D170,'Aquifer and SDF Parameters'!$A$6:$C$100,2,FALSE)/VLOOKUP(D170,'Aquifer and SDF Parameters'!$A$6:$C$100,3,FALSE)),"")</f>
        <v/>
      </c>
      <c r="AK170" s="20" t="str">
        <f>IF(AF170="Yes",(1/(U170)^('Aquifer and SDF Parameters'!$B$2)/((1/U170^'Aquifer and SDF Parameters'!$B$2)+(1/AI170^'Aquifer and SDF Parameters'!$B$2)+(1/AA170^'Aquifer and SDF Parameters'!$B$2))),"")</f>
        <v/>
      </c>
      <c r="AL170" s="20" t="str">
        <f>IF(AF170="Yes",(1/(AA170)^('Aquifer and SDF Parameters'!$B$2)/((1/U170^'Aquifer and SDF Parameters'!$B$2)+(1/AI170^'Aquifer and SDF Parameters'!$B$2)+(1/AA170^'Aquifer and SDF Parameters'!$B$2))),"")</f>
        <v/>
      </c>
      <c r="AM170" s="21" t="str">
        <f>IF(AF170="Yes",(1/(AI170)^('Aquifer and SDF Parameters'!$B$2)/((1/U170^'Aquifer and SDF Parameters'!$B$2)+(1/AI170^'Aquifer and SDF Parameters'!$B$2)+(1/AA170^'Aquifer and SDF Parameters'!$B$2))),"")</f>
        <v/>
      </c>
      <c r="AO170" s="30" t="s">
        <v>12803</v>
      </c>
      <c r="AP170" s="47" t="s">
        <v>8769</v>
      </c>
      <c r="AQ170" s="22">
        <v>28666</v>
      </c>
      <c r="AR170" s="22" t="s">
        <v>5299</v>
      </c>
      <c r="AS170" s="24">
        <v>381.14979590055901</v>
      </c>
      <c r="AT170" s="30">
        <v>53455</v>
      </c>
      <c r="AU170" s="22" t="s">
        <v>39</v>
      </c>
      <c r="AV170" s="69">
        <v>2745.9385647701602</v>
      </c>
      <c r="AW170" s="33"/>
      <c r="AX170" s="22"/>
      <c r="AY170" s="27"/>
    </row>
    <row r="171" spans="1:51" ht="15.6" customHeight="1" x14ac:dyDescent="0.3">
      <c r="A171" s="17">
        <v>28694</v>
      </c>
      <c r="B171" s="17" t="str">
        <f>VLOOKUP(A171,'List of Wells for HC assessment'!$A$2:$J$860,10,FALSE)</f>
        <v>Columbia Valley-Cultus Lake</v>
      </c>
      <c r="C171" s="17" t="str">
        <f>IF(ISNUMBER(VLOOKUP(A171,'List of Wells for HC assessment'!$A$2:$J$860,1,FALSE)),"TRUE","FALSE")</f>
        <v>TRUE</v>
      </c>
      <c r="D171" s="17">
        <f>VLOOKUP(A171,'List of Wells for HC assessment'!$A$2:$J$860,9,FALSE)</f>
        <v>20</v>
      </c>
      <c r="E171" s="17" t="str">
        <f t="shared" si="45"/>
        <v>Stream</v>
      </c>
      <c r="F171" s="17">
        <f t="shared" si="46"/>
        <v>1</v>
      </c>
      <c r="G171" s="87">
        <f t="shared" si="47"/>
        <v>1</v>
      </c>
      <c r="H171" s="88">
        <f t="shared" si="65"/>
        <v>403.80349365826947</v>
      </c>
      <c r="I171" s="89" t="str">
        <f t="shared" si="48"/>
        <v>Spring Creek</v>
      </c>
      <c r="J171" s="90" t="str">
        <f t="shared" si="49"/>
        <v>-</v>
      </c>
      <c r="K171" s="91" t="str">
        <f t="shared" si="50"/>
        <v/>
      </c>
      <c r="L171" s="95" t="str">
        <f t="shared" si="51"/>
        <v xml:space="preserve"> </v>
      </c>
      <c r="M171" s="92" t="str">
        <f t="shared" si="52"/>
        <v>-</v>
      </c>
      <c r="N171" s="93" t="str">
        <f t="shared" si="53"/>
        <v/>
      </c>
      <c r="O171" s="96" t="str">
        <f t="shared" si="54"/>
        <v xml:space="preserve"> </v>
      </c>
      <c r="P171" s="94" t="str">
        <f>IF(ISNUMBER(VLOOKUP(A171,'Wells not assessed'!$A$5:$D$37,1,FALSE)),VLOOKUP(A171,'Wells not assessed'!$A$5:$D$37,4,FALSE),"")</f>
        <v/>
      </c>
      <c r="R171" s="35" t="str">
        <f t="shared" si="55"/>
        <v>Yes</v>
      </c>
      <c r="S171" s="15" t="str">
        <f t="shared" si="56"/>
        <v>CLV-4</v>
      </c>
      <c r="T171" s="18" t="str">
        <f>VLOOKUP(S171,'PoHC and SDF summary'!$AO$4:$AP$49974,2,FALSE)</f>
        <v>Spring Creek</v>
      </c>
      <c r="U171" s="19">
        <f t="shared" si="57"/>
        <v>3732.4550273526802</v>
      </c>
      <c r="V171" s="56">
        <f>IF(C171="TRUE",(U171^2)*(VLOOKUP(D171,'Aquifer and SDF Parameters'!$A$6:$C$100,2,FALSE)/VLOOKUP(D171,'Aquifer and SDF Parameters'!$A$6:$C$100,3,FALSE)),"")</f>
        <v>403.80349365826947</v>
      </c>
      <c r="W171" s="4"/>
      <c r="X171" s="29" t="str">
        <f t="shared" si="58"/>
        <v>No</v>
      </c>
      <c r="Y171" s="15" t="str">
        <f t="shared" si="59"/>
        <v/>
      </c>
      <c r="Z171" s="18" t="str">
        <f>IF(X171="Yes",VLOOKUP(Y171,'PoHC and SDF summary'!$AO$4:$AP$49974,2,FALSE)," ")</f>
        <v xml:space="preserve"> </v>
      </c>
      <c r="AA171" s="19" t="str">
        <f t="shared" si="60"/>
        <v xml:space="preserve"> </v>
      </c>
      <c r="AB171" s="58" t="str">
        <f>IF(X171="Yes",(AA171^2)*(VLOOKUP(D171,'Aquifer and SDF Parameters'!$A$6:$C$100,2,FALSE)/VLOOKUP(D171,'Aquifer and SDF Parameters'!$A$6:$C$100,3,FALSE)),"")</f>
        <v/>
      </c>
      <c r="AC171" s="20" t="str">
        <f>IF(X171="Yes",(1/(U171)^('Aquifer and SDF Parameters'!$B$2)/((1/U171^'Aquifer and SDF Parameters'!$B$2)+(1/AA171^'Aquifer and SDF Parameters'!$B$2))),"")</f>
        <v/>
      </c>
      <c r="AD171" s="21" t="str">
        <f>IF(X171="Yes",(1/(AA171)^('Aquifer and SDF Parameters'!$B$2)/((1/U171^'Aquifer and SDF Parameters'!$B$2)+(1/AA171^'Aquifer and SDF Parameters'!$B$2))),"")</f>
        <v/>
      </c>
      <c r="AE171" s="14"/>
      <c r="AF171" s="32" t="str">
        <f t="shared" si="61"/>
        <v>No</v>
      </c>
      <c r="AG171" s="15" t="str">
        <f t="shared" si="62"/>
        <v/>
      </c>
      <c r="AH171" s="18" t="str">
        <f t="shared" si="63"/>
        <v xml:space="preserve"> </v>
      </c>
      <c r="AI171" s="19" t="str">
        <f t="shared" si="64"/>
        <v xml:space="preserve"> </v>
      </c>
      <c r="AJ171" s="58" t="str">
        <f>IF(AF171="Yes",(AI171^2)*(VLOOKUP(D171,'Aquifer and SDF Parameters'!$A$6:$C$100,2,FALSE)/VLOOKUP(D171,'Aquifer and SDF Parameters'!$A$6:$C$100,3,FALSE)),"")</f>
        <v/>
      </c>
      <c r="AK171" s="20" t="str">
        <f>IF(AF171="Yes",(1/(U171)^('Aquifer and SDF Parameters'!$B$2)/((1/U171^'Aquifer and SDF Parameters'!$B$2)+(1/AI171^'Aquifer and SDF Parameters'!$B$2)+(1/AA171^'Aquifer and SDF Parameters'!$B$2))),"")</f>
        <v/>
      </c>
      <c r="AL171" s="20" t="str">
        <f>IF(AF171="Yes",(1/(AA171)^('Aquifer and SDF Parameters'!$B$2)/((1/U171^'Aquifer and SDF Parameters'!$B$2)+(1/AI171^'Aquifer and SDF Parameters'!$B$2)+(1/AA171^'Aquifer and SDF Parameters'!$B$2))),"")</f>
        <v/>
      </c>
      <c r="AM171" s="21" t="str">
        <f>IF(AF171="Yes",(1/(AI171)^('Aquifer and SDF Parameters'!$B$2)/((1/U171^'Aquifer and SDF Parameters'!$B$2)+(1/AI171^'Aquifer and SDF Parameters'!$B$2)+(1/AA171^'Aquifer and SDF Parameters'!$B$2))),"")</f>
        <v/>
      </c>
      <c r="AO171" s="30" t="s">
        <v>12797</v>
      </c>
      <c r="AP171" s="47" t="s">
        <v>8769</v>
      </c>
      <c r="AQ171" s="22">
        <v>28694</v>
      </c>
      <c r="AR171" s="22" t="s">
        <v>24</v>
      </c>
      <c r="AS171" s="24">
        <v>3732.4550273526802</v>
      </c>
      <c r="AT171" s="30">
        <v>55069</v>
      </c>
      <c r="AU171" s="22" t="s">
        <v>1003</v>
      </c>
      <c r="AV171" s="69">
        <v>277.420167076979</v>
      </c>
      <c r="AW171" s="33"/>
      <c r="AX171" s="22"/>
      <c r="AY171" s="27"/>
    </row>
    <row r="172" spans="1:51" ht="15.6" customHeight="1" x14ac:dyDescent="0.3">
      <c r="A172" s="17">
        <v>32126</v>
      </c>
      <c r="B172" s="17" t="str">
        <f>VLOOKUP(A172,'List of Wells for HC assessment'!$A$2:$J$860,10,FALSE)</f>
        <v>Columbia Valley-Cultus Lake</v>
      </c>
      <c r="C172" s="17" t="str">
        <f>IF(ISNUMBER(VLOOKUP(A172,'List of Wells for HC assessment'!$A$2:$J$860,1,FALSE)),"TRUE","FALSE")</f>
        <v>TRUE</v>
      </c>
      <c r="D172" s="17">
        <f>VLOOKUP(A172,'List of Wells for HC assessment'!$A$2:$J$860,9,FALSE)</f>
        <v>20</v>
      </c>
      <c r="E172" s="17" t="str">
        <f t="shared" si="45"/>
        <v>Stream</v>
      </c>
      <c r="F172" s="17">
        <f t="shared" si="46"/>
        <v>2</v>
      </c>
      <c r="G172" s="87">
        <f t="shared" si="47"/>
        <v>0.62158622192440005</v>
      </c>
      <c r="H172" s="88">
        <f t="shared" si="65"/>
        <v>157.40546013767272</v>
      </c>
      <c r="I172" s="89" t="str">
        <f t="shared" si="48"/>
        <v>Spring Creek</v>
      </c>
      <c r="J172" s="90">
        <f t="shared" si="49"/>
        <v>0.37841377807559995</v>
      </c>
      <c r="K172" s="91">
        <f t="shared" si="50"/>
        <v>258.55576870063368</v>
      </c>
      <c r="L172" s="95" t="str">
        <f t="shared" si="51"/>
        <v>Cultus Lake</v>
      </c>
      <c r="M172" s="92" t="str">
        <f t="shared" si="52"/>
        <v>-</v>
      </c>
      <c r="N172" s="93" t="str">
        <f t="shared" si="53"/>
        <v/>
      </c>
      <c r="O172" s="96" t="str">
        <f t="shared" si="54"/>
        <v xml:space="preserve"> </v>
      </c>
      <c r="P172" s="94" t="str">
        <f>IF(ISNUMBER(VLOOKUP(A172,'Wells not assessed'!$A$5:$D$37,1,FALSE)),VLOOKUP(A172,'Wells not assessed'!$A$5:$D$37,4,FALSE),"")</f>
        <v/>
      </c>
      <c r="R172" s="35" t="str">
        <f t="shared" si="55"/>
        <v>Yes</v>
      </c>
      <c r="S172" s="15" t="str">
        <f t="shared" si="56"/>
        <v>CLV-4</v>
      </c>
      <c r="T172" s="18" t="str">
        <f>VLOOKUP(S172,'PoHC and SDF summary'!$AO$4:$AP$49974,2,FALSE)</f>
        <v>Spring Creek</v>
      </c>
      <c r="U172" s="19">
        <f t="shared" si="57"/>
        <v>2330.34082802274</v>
      </c>
      <c r="V172" s="56">
        <f>IF(C172="TRUE",(U172^2)*(VLOOKUP(D172,'Aquifer and SDF Parameters'!$A$6:$C$100,2,FALSE)/VLOOKUP(D172,'Aquifer and SDF Parameters'!$A$6:$C$100,3,FALSE)),"")</f>
        <v>157.40546013767272</v>
      </c>
      <c r="W172" s="4"/>
      <c r="X172" s="29" t="str">
        <f t="shared" si="58"/>
        <v>Yes</v>
      </c>
      <c r="Y172" s="15" t="str">
        <f t="shared" si="59"/>
        <v>CLV-67</v>
      </c>
      <c r="Z172" s="18" t="str">
        <f>IF(X172="Yes",VLOOKUP(Y172,'PoHC and SDF summary'!$AO$4:$AP$49974,2,FALSE)," ")</f>
        <v>Cultus Lake</v>
      </c>
      <c r="AA172" s="19">
        <f t="shared" si="60"/>
        <v>2986.66603760311</v>
      </c>
      <c r="AB172" s="58">
        <f>IF(X172="Yes",(AA172^2)*(VLOOKUP(D172,'Aquifer and SDF Parameters'!$A$6:$C$100,2,FALSE)/VLOOKUP(D172,'Aquifer and SDF Parameters'!$A$6:$C$100,3,FALSE)),"")</f>
        <v>258.55576870063368</v>
      </c>
      <c r="AC172" s="20">
        <f>IF(X172="Yes",(1/(U172)^('Aquifer and SDF Parameters'!$B$2)/((1/U172^'Aquifer and SDF Parameters'!$B$2)+(1/AA172^'Aquifer and SDF Parameters'!$B$2))),"")</f>
        <v>0.62158622192440005</v>
      </c>
      <c r="AD172" s="21">
        <f>IF(X172="Yes",(1/(AA172)^('Aquifer and SDF Parameters'!$B$2)/((1/U172^'Aquifer and SDF Parameters'!$B$2)+(1/AA172^'Aquifer and SDF Parameters'!$B$2))),"")</f>
        <v>0.37841377807559995</v>
      </c>
      <c r="AE172" s="14"/>
      <c r="AF172" s="32" t="str">
        <f t="shared" si="61"/>
        <v>No</v>
      </c>
      <c r="AG172" s="15" t="str">
        <f t="shared" si="62"/>
        <v/>
      </c>
      <c r="AH172" s="18" t="str">
        <f t="shared" si="63"/>
        <v xml:space="preserve"> </v>
      </c>
      <c r="AI172" s="19" t="str">
        <f t="shared" si="64"/>
        <v xml:space="preserve"> </v>
      </c>
      <c r="AJ172" s="58" t="str">
        <f>IF(AF172="Yes",(AI172^2)*(VLOOKUP(D172,'Aquifer and SDF Parameters'!$A$6:$C$100,2,FALSE)/VLOOKUP(D172,'Aquifer and SDF Parameters'!$A$6:$C$100,3,FALSE)),"")</f>
        <v/>
      </c>
      <c r="AK172" s="20" t="str">
        <f>IF(AF172="Yes",(1/(U172)^('Aquifer and SDF Parameters'!$B$2)/((1/U172^'Aquifer and SDF Parameters'!$B$2)+(1/AI172^'Aquifer and SDF Parameters'!$B$2)+(1/AA172^'Aquifer and SDF Parameters'!$B$2))),"")</f>
        <v/>
      </c>
      <c r="AL172" s="20" t="str">
        <f>IF(AF172="Yes",(1/(AA172)^('Aquifer and SDF Parameters'!$B$2)/((1/U172^'Aquifer and SDF Parameters'!$B$2)+(1/AI172^'Aquifer and SDF Parameters'!$B$2)+(1/AA172^'Aquifer and SDF Parameters'!$B$2))),"")</f>
        <v/>
      </c>
      <c r="AM172" s="21" t="str">
        <f>IF(AF172="Yes",(1/(AI172)^('Aquifer and SDF Parameters'!$B$2)/((1/U172^'Aquifer and SDF Parameters'!$B$2)+(1/AI172^'Aquifer and SDF Parameters'!$B$2)+(1/AA172^'Aquifer and SDF Parameters'!$B$2))),"")</f>
        <v/>
      </c>
      <c r="AO172" s="30" t="s">
        <v>12768</v>
      </c>
      <c r="AP172" s="47" t="s">
        <v>8769</v>
      </c>
      <c r="AQ172" s="22">
        <v>28851</v>
      </c>
      <c r="AR172" s="22" t="s">
        <v>7493</v>
      </c>
      <c r="AS172" s="24">
        <v>773.276675975334</v>
      </c>
      <c r="AT172" s="30">
        <v>55133</v>
      </c>
      <c r="AU172" s="22" t="s">
        <v>7035</v>
      </c>
      <c r="AV172" s="69">
        <v>755.92917131259401</v>
      </c>
      <c r="AW172" s="33"/>
      <c r="AX172" s="22"/>
      <c r="AY172" s="27"/>
    </row>
    <row r="173" spans="1:51" ht="15.6" customHeight="1" x14ac:dyDescent="0.3">
      <c r="A173" s="17">
        <v>33775</v>
      </c>
      <c r="B173" s="17" t="str">
        <f>VLOOKUP(A173,'List of Wells for HC assessment'!$A$2:$J$860,10,FALSE)</f>
        <v>Columbia Valley-Cultus Lake</v>
      </c>
      <c r="C173" s="17" t="str">
        <f>IF(ISNUMBER(VLOOKUP(A173,'List of Wells for HC assessment'!$A$2:$J$860,1,FALSE)),"TRUE","FALSE")</f>
        <v>TRUE</v>
      </c>
      <c r="D173" s="17">
        <f>VLOOKUP(A173,'List of Wells for HC assessment'!$A$2:$J$860,9,FALSE)</f>
        <v>20</v>
      </c>
      <c r="E173" s="17" t="str">
        <f t="shared" si="45"/>
        <v>Stream</v>
      </c>
      <c r="F173" s="17">
        <f t="shared" si="46"/>
        <v>2</v>
      </c>
      <c r="G173" s="87">
        <f t="shared" si="47"/>
        <v>0.66471373040564041</v>
      </c>
      <c r="H173" s="88">
        <f t="shared" si="65"/>
        <v>24.390936656392928</v>
      </c>
      <c r="I173" s="89" t="str">
        <f t="shared" si="48"/>
        <v>Spring Creek</v>
      </c>
      <c r="J173" s="90">
        <f t="shared" si="49"/>
        <v>0.33528626959435959</v>
      </c>
      <c r="K173" s="91">
        <f t="shared" si="50"/>
        <v>48.355664884737543</v>
      </c>
      <c r="L173" s="95" t="str">
        <f t="shared" si="51"/>
        <v>Cultus Lake</v>
      </c>
      <c r="M173" s="92" t="str">
        <f t="shared" si="52"/>
        <v>-</v>
      </c>
      <c r="N173" s="93" t="str">
        <f t="shared" si="53"/>
        <v/>
      </c>
      <c r="O173" s="96" t="str">
        <f t="shared" si="54"/>
        <v xml:space="preserve"> </v>
      </c>
      <c r="P173" s="94" t="str">
        <f>IF(ISNUMBER(VLOOKUP(A173,'Wells not assessed'!$A$5:$D$37,1,FALSE)),VLOOKUP(A173,'Wells not assessed'!$A$5:$D$37,4,FALSE),"")</f>
        <v/>
      </c>
      <c r="R173" s="35" t="str">
        <f t="shared" si="55"/>
        <v>Yes</v>
      </c>
      <c r="S173" s="15" t="str">
        <f t="shared" si="56"/>
        <v>CLV-4</v>
      </c>
      <c r="T173" s="18" t="str">
        <f>VLOOKUP(S173,'PoHC and SDF summary'!$AO$4:$AP$49974,2,FALSE)</f>
        <v>Spring Creek</v>
      </c>
      <c r="U173" s="19">
        <f t="shared" si="57"/>
        <v>917.326176801663</v>
      </c>
      <c r="V173" s="56">
        <f>IF(C173="TRUE",(U173^2)*(VLOOKUP(D173,'Aquifer and SDF Parameters'!$A$6:$C$100,2,FALSE)/VLOOKUP(D173,'Aquifer and SDF Parameters'!$A$6:$C$100,3,FALSE)),"")</f>
        <v>24.390936656392928</v>
      </c>
      <c r="W173" s="4"/>
      <c r="X173" s="29" t="str">
        <f t="shared" si="58"/>
        <v>Yes</v>
      </c>
      <c r="Y173" s="15" t="str">
        <f t="shared" si="59"/>
        <v>CLV-64</v>
      </c>
      <c r="Z173" s="18" t="str">
        <f>IF(X173="Yes",VLOOKUP(Y173,'PoHC and SDF summary'!$AO$4:$AP$49974,2,FALSE)," ")</f>
        <v>Cultus Lake</v>
      </c>
      <c r="AA173" s="19">
        <f t="shared" si="60"/>
        <v>1291.6154375523099</v>
      </c>
      <c r="AB173" s="58">
        <f>IF(X173="Yes",(AA173^2)*(VLOOKUP(D173,'Aquifer and SDF Parameters'!$A$6:$C$100,2,FALSE)/VLOOKUP(D173,'Aquifer and SDF Parameters'!$A$6:$C$100,3,FALSE)),"")</f>
        <v>48.355664884737543</v>
      </c>
      <c r="AC173" s="20">
        <f>IF(X173="Yes",(1/(U173)^('Aquifer and SDF Parameters'!$B$2)/((1/U173^'Aquifer and SDF Parameters'!$B$2)+(1/AA173^'Aquifer and SDF Parameters'!$B$2))),"")</f>
        <v>0.66471373040564041</v>
      </c>
      <c r="AD173" s="21">
        <f>IF(X173="Yes",(1/(AA173)^('Aquifer and SDF Parameters'!$B$2)/((1/U173^'Aquifer and SDF Parameters'!$B$2)+(1/AA173^'Aquifer and SDF Parameters'!$B$2))),"")</f>
        <v>0.33528626959435959</v>
      </c>
      <c r="AE173" s="14"/>
      <c r="AF173" s="32" t="str">
        <f t="shared" si="61"/>
        <v>No</v>
      </c>
      <c r="AG173" s="15" t="str">
        <f t="shared" si="62"/>
        <v/>
      </c>
      <c r="AH173" s="18" t="str">
        <f t="shared" si="63"/>
        <v xml:space="preserve"> </v>
      </c>
      <c r="AI173" s="19" t="str">
        <f t="shared" si="64"/>
        <v xml:space="preserve"> </v>
      </c>
      <c r="AJ173" s="58" t="str">
        <f>IF(AF173="Yes",(AI173^2)*(VLOOKUP(D173,'Aquifer and SDF Parameters'!$A$6:$C$100,2,FALSE)/VLOOKUP(D173,'Aquifer and SDF Parameters'!$A$6:$C$100,3,FALSE)),"")</f>
        <v/>
      </c>
      <c r="AK173" s="20" t="str">
        <f>IF(AF173="Yes",(1/(U173)^('Aquifer and SDF Parameters'!$B$2)/((1/U173^'Aquifer and SDF Parameters'!$B$2)+(1/AI173^'Aquifer and SDF Parameters'!$B$2)+(1/AA173^'Aquifer and SDF Parameters'!$B$2))),"")</f>
        <v/>
      </c>
      <c r="AL173" s="20" t="str">
        <f>IF(AF173="Yes",(1/(AA173)^('Aquifer and SDF Parameters'!$B$2)/((1/U173^'Aquifer and SDF Parameters'!$B$2)+(1/AI173^'Aquifer and SDF Parameters'!$B$2)+(1/AA173^'Aquifer and SDF Parameters'!$B$2))),"")</f>
        <v/>
      </c>
      <c r="AM173" s="21" t="str">
        <f>IF(AF173="Yes",(1/(AI173)^('Aquifer and SDF Parameters'!$B$2)/((1/U173^'Aquifer and SDF Parameters'!$B$2)+(1/AI173^'Aquifer and SDF Parameters'!$B$2)+(1/AA173^'Aquifer and SDF Parameters'!$B$2))),"")</f>
        <v/>
      </c>
      <c r="AO173" s="30" t="s">
        <v>12743</v>
      </c>
      <c r="AP173" s="47" t="s">
        <v>8769</v>
      </c>
      <c r="AQ173" s="22">
        <v>29008</v>
      </c>
      <c r="AR173" s="22" t="s">
        <v>3825</v>
      </c>
      <c r="AS173" s="24">
        <v>2052.4446518331401</v>
      </c>
      <c r="AT173" s="30">
        <v>55170</v>
      </c>
      <c r="AU173" s="22" t="s">
        <v>6369</v>
      </c>
      <c r="AV173" s="69">
        <v>655.62188669583202</v>
      </c>
      <c r="AW173" s="33"/>
      <c r="AX173" s="22"/>
      <c r="AY173" s="27"/>
    </row>
    <row r="174" spans="1:51" ht="15.6" customHeight="1" x14ac:dyDescent="0.3">
      <c r="A174" s="17">
        <v>33937</v>
      </c>
      <c r="B174" s="17" t="str">
        <f>VLOOKUP(A174,'List of Wells for HC assessment'!$A$2:$J$860,10,FALSE)</f>
        <v>Columbia Valley-Cultus Lake</v>
      </c>
      <c r="C174" s="17" t="str">
        <f>IF(ISNUMBER(VLOOKUP(A174,'List of Wells for HC assessment'!$A$2:$J$860,1,FALSE)),"TRUE","FALSE")</f>
        <v>TRUE</v>
      </c>
      <c r="D174" s="17">
        <f>VLOOKUP(A174,'List of Wells for HC assessment'!$A$2:$J$860,9,FALSE)</f>
        <v>20</v>
      </c>
      <c r="E174" s="17" t="str">
        <f t="shared" si="45"/>
        <v>Stream</v>
      </c>
      <c r="F174" s="17">
        <f t="shared" si="46"/>
        <v>2</v>
      </c>
      <c r="G174" s="87">
        <f t="shared" si="47"/>
        <v>0.73992266592132361</v>
      </c>
      <c r="H174" s="88">
        <f t="shared" si="65"/>
        <v>0.34669701597640473</v>
      </c>
      <c r="I174" s="89" t="str">
        <f t="shared" si="48"/>
        <v>Spring Creek</v>
      </c>
      <c r="J174" s="90">
        <f t="shared" si="49"/>
        <v>0.26007733407867639</v>
      </c>
      <c r="K174" s="91">
        <f t="shared" si="50"/>
        <v>0.98635654366799264</v>
      </c>
      <c r="L174" s="95" t="str">
        <f t="shared" si="51"/>
        <v>Unnamed</v>
      </c>
      <c r="M174" s="92" t="str">
        <f t="shared" si="52"/>
        <v>-</v>
      </c>
      <c r="N174" s="93" t="str">
        <f t="shared" si="53"/>
        <v/>
      </c>
      <c r="O174" s="96" t="str">
        <f t="shared" si="54"/>
        <v xml:space="preserve"> </v>
      </c>
      <c r="P174" s="94" t="str">
        <f>IF(ISNUMBER(VLOOKUP(A174,'Wells not assessed'!$A$5:$D$37,1,FALSE)),VLOOKUP(A174,'Wells not assessed'!$A$5:$D$37,4,FALSE),"")</f>
        <v/>
      </c>
      <c r="R174" s="35" t="str">
        <f t="shared" si="55"/>
        <v>Yes</v>
      </c>
      <c r="S174" s="15" t="str">
        <f t="shared" si="56"/>
        <v>CLV-17</v>
      </c>
      <c r="T174" s="18" t="str">
        <f>VLOOKUP(S174,'PoHC and SDF summary'!$AO$4:$AP$49974,2,FALSE)</f>
        <v>Spring Creek</v>
      </c>
      <c r="U174" s="19">
        <f t="shared" si="57"/>
        <v>109.366571909272</v>
      </c>
      <c r="V174" s="56">
        <f>IF(C174="TRUE",(U174^2)*(VLOOKUP(D174,'Aquifer and SDF Parameters'!$A$6:$C$100,2,FALSE)/VLOOKUP(D174,'Aquifer and SDF Parameters'!$A$6:$C$100,3,FALSE)),"")</f>
        <v>0.34669701597640473</v>
      </c>
      <c r="W174" s="4"/>
      <c r="X174" s="29" t="str">
        <f t="shared" si="58"/>
        <v>Yes</v>
      </c>
      <c r="Y174" s="15" t="str">
        <f t="shared" si="59"/>
        <v>CLV-16</v>
      </c>
      <c r="Z174" s="18" t="str">
        <f>IF(X174="Yes",VLOOKUP(Y174,'PoHC and SDF summary'!$AO$4:$AP$49974,2,FALSE)," ")</f>
        <v>Unnamed</v>
      </c>
      <c r="AA174" s="19">
        <f t="shared" si="60"/>
        <v>184.470324867025</v>
      </c>
      <c r="AB174" s="58">
        <f>IF(X174="Yes",(AA174^2)*(VLOOKUP(D174,'Aquifer and SDF Parameters'!$A$6:$C$100,2,FALSE)/VLOOKUP(D174,'Aquifer and SDF Parameters'!$A$6:$C$100,3,FALSE)),"")</f>
        <v>0.98635654366799264</v>
      </c>
      <c r="AC174" s="20">
        <f>IF(X174="Yes",(1/(U174)^('Aquifer and SDF Parameters'!$B$2)/((1/U174^'Aquifer and SDF Parameters'!$B$2)+(1/AA174^'Aquifer and SDF Parameters'!$B$2))),"")</f>
        <v>0.73992266592132361</v>
      </c>
      <c r="AD174" s="21">
        <f>IF(X174="Yes",(1/(AA174)^('Aquifer and SDF Parameters'!$B$2)/((1/U174^'Aquifer and SDF Parameters'!$B$2)+(1/AA174^'Aquifer and SDF Parameters'!$B$2))),"")</f>
        <v>0.26007733407867639</v>
      </c>
      <c r="AE174" s="14"/>
      <c r="AF174" s="32" t="str">
        <f t="shared" si="61"/>
        <v>No</v>
      </c>
      <c r="AG174" s="15" t="str">
        <f t="shared" si="62"/>
        <v/>
      </c>
      <c r="AH174" s="18" t="str">
        <f t="shared" si="63"/>
        <v xml:space="preserve"> </v>
      </c>
      <c r="AI174" s="19" t="str">
        <f t="shared" si="64"/>
        <v xml:space="preserve"> </v>
      </c>
      <c r="AJ174" s="58" t="str">
        <f>IF(AF174="Yes",(AI174^2)*(VLOOKUP(D174,'Aquifer and SDF Parameters'!$A$6:$C$100,2,FALSE)/VLOOKUP(D174,'Aquifer and SDF Parameters'!$A$6:$C$100,3,FALSE)),"")</f>
        <v/>
      </c>
      <c r="AK174" s="20" t="str">
        <f>IF(AF174="Yes",(1/(U174)^('Aquifer and SDF Parameters'!$B$2)/((1/U174^'Aquifer and SDF Parameters'!$B$2)+(1/AI174^'Aquifer and SDF Parameters'!$B$2)+(1/AA174^'Aquifer and SDF Parameters'!$B$2))),"")</f>
        <v/>
      </c>
      <c r="AL174" s="20" t="str">
        <f>IF(AF174="Yes",(1/(AA174)^('Aquifer and SDF Parameters'!$B$2)/((1/U174^'Aquifer and SDF Parameters'!$B$2)+(1/AI174^'Aquifer and SDF Parameters'!$B$2)+(1/AA174^'Aquifer and SDF Parameters'!$B$2))),"")</f>
        <v/>
      </c>
      <c r="AM174" s="21" t="str">
        <f>IF(AF174="Yes",(1/(AI174)^('Aquifer and SDF Parameters'!$B$2)/((1/U174^'Aquifer and SDF Parameters'!$B$2)+(1/AI174^'Aquifer and SDF Parameters'!$B$2)+(1/AA174^'Aquifer and SDF Parameters'!$B$2))),"")</f>
        <v/>
      </c>
      <c r="AO174" s="30" t="s">
        <v>12740</v>
      </c>
      <c r="AP174" s="47" t="s">
        <v>8769</v>
      </c>
      <c r="AQ174" s="22">
        <v>29020</v>
      </c>
      <c r="AR174" s="22" t="s">
        <v>1068</v>
      </c>
      <c r="AS174" s="24">
        <v>851.39149948708098</v>
      </c>
      <c r="AT174" s="30">
        <v>55696</v>
      </c>
      <c r="AU174" s="22" t="s">
        <v>88</v>
      </c>
      <c r="AV174" s="69">
        <v>1015.6210473300901</v>
      </c>
      <c r="AW174" s="33"/>
      <c r="AX174" s="22"/>
      <c r="AY174" s="27"/>
    </row>
    <row r="175" spans="1:51" ht="15.6" customHeight="1" x14ac:dyDescent="0.3">
      <c r="A175" s="17">
        <v>33939</v>
      </c>
      <c r="B175" s="17" t="str">
        <f>VLOOKUP(A175,'List of Wells for HC assessment'!$A$2:$J$860,10,FALSE)</f>
        <v>Columbia Valley-Cultus Lake</v>
      </c>
      <c r="C175" s="17" t="str">
        <f>IF(ISNUMBER(VLOOKUP(A175,'List of Wells for HC assessment'!$A$2:$J$860,1,FALSE)),"TRUE","FALSE")</f>
        <v>TRUE</v>
      </c>
      <c r="D175" s="17">
        <f>VLOOKUP(A175,'List of Wells for HC assessment'!$A$2:$J$860,9,FALSE)</f>
        <v>20</v>
      </c>
      <c r="E175" s="17" t="str">
        <f t="shared" si="45"/>
        <v>Stream</v>
      </c>
      <c r="F175" s="17">
        <f t="shared" si="46"/>
        <v>2</v>
      </c>
      <c r="G175" s="87">
        <f t="shared" si="47"/>
        <v>0.64547246084987708</v>
      </c>
      <c r="H175" s="88">
        <f t="shared" si="65"/>
        <v>0.36934347256266459</v>
      </c>
      <c r="I175" s="89" t="str">
        <f t="shared" si="48"/>
        <v>Cultus Lake</v>
      </c>
      <c r="J175" s="90">
        <f t="shared" si="49"/>
        <v>0.35452753915012281</v>
      </c>
      <c r="K175" s="91">
        <f t="shared" si="50"/>
        <v>0.67244716928157311</v>
      </c>
      <c r="L175" s="95" t="str">
        <f t="shared" si="51"/>
        <v>Spring Creek</v>
      </c>
      <c r="M175" s="92" t="str">
        <f t="shared" si="52"/>
        <v>-</v>
      </c>
      <c r="N175" s="93" t="str">
        <f t="shared" si="53"/>
        <v/>
      </c>
      <c r="O175" s="96" t="str">
        <f t="shared" si="54"/>
        <v xml:space="preserve"> </v>
      </c>
      <c r="P175" s="94" t="str">
        <f>IF(ISNUMBER(VLOOKUP(A175,'Wells not assessed'!$A$5:$D$37,1,FALSE)),VLOOKUP(A175,'Wells not assessed'!$A$5:$D$37,4,FALSE),"")</f>
        <v/>
      </c>
      <c r="R175" s="35" t="str">
        <f t="shared" si="55"/>
        <v>Yes</v>
      </c>
      <c r="S175" s="15" t="str">
        <f t="shared" si="56"/>
        <v>CLV-66</v>
      </c>
      <c r="T175" s="18" t="str">
        <f>VLOOKUP(S175,'PoHC and SDF summary'!$AO$4:$AP$49974,2,FALSE)</f>
        <v>Cultus Lake</v>
      </c>
      <c r="U175" s="19">
        <f t="shared" si="57"/>
        <v>112.88201718348201</v>
      </c>
      <c r="V175" s="56">
        <f>IF(C175="TRUE",(U175^2)*(VLOOKUP(D175,'Aquifer and SDF Parameters'!$A$6:$C$100,2,FALSE)/VLOOKUP(D175,'Aquifer and SDF Parameters'!$A$6:$C$100,3,FALSE)),"")</f>
        <v>0.36934347256266459</v>
      </c>
      <c r="W175" s="4"/>
      <c r="X175" s="29" t="str">
        <f t="shared" si="58"/>
        <v>Yes</v>
      </c>
      <c r="Y175" s="15" t="str">
        <f t="shared" si="59"/>
        <v>CLV-17</v>
      </c>
      <c r="Z175" s="18" t="str">
        <f>IF(X175="Yes",VLOOKUP(Y175,'PoHC and SDF summary'!$AO$4:$AP$49974,2,FALSE)," ")</f>
        <v>Spring Creek</v>
      </c>
      <c r="AA175" s="19">
        <f t="shared" si="60"/>
        <v>152.31358225783501</v>
      </c>
      <c r="AB175" s="58">
        <f>IF(X175="Yes",(AA175^2)*(VLOOKUP(D175,'Aquifer and SDF Parameters'!$A$6:$C$100,2,FALSE)/VLOOKUP(D175,'Aquifer and SDF Parameters'!$A$6:$C$100,3,FALSE)),"")</f>
        <v>0.67244716928157311</v>
      </c>
      <c r="AC175" s="20">
        <f>IF(X175="Yes",(1/(U175)^('Aquifer and SDF Parameters'!$B$2)/((1/U175^'Aquifer and SDF Parameters'!$B$2)+(1/AA175^'Aquifer and SDF Parameters'!$B$2))),"")</f>
        <v>0.64547246084987708</v>
      </c>
      <c r="AD175" s="21">
        <f>IF(X175="Yes",(1/(AA175)^('Aquifer and SDF Parameters'!$B$2)/((1/U175^'Aquifer and SDF Parameters'!$B$2)+(1/AA175^'Aquifer and SDF Parameters'!$B$2))),"")</f>
        <v>0.35452753915012281</v>
      </c>
      <c r="AE175" s="14"/>
      <c r="AF175" s="32" t="str">
        <f t="shared" si="61"/>
        <v>No</v>
      </c>
      <c r="AG175" s="15" t="str">
        <f t="shared" si="62"/>
        <v/>
      </c>
      <c r="AH175" s="18" t="str">
        <f t="shared" si="63"/>
        <v xml:space="preserve"> </v>
      </c>
      <c r="AI175" s="19" t="str">
        <f t="shared" si="64"/>
        <v xml:space="preserve"> </v>
      </c>
      <c r="AJ175" s="58" t="str">
        <f>IF(AF175="Yes",(AI175^2)*(VLOOKUP(D175,'Aquifer and SDF Parameters'!$A$6:$C$100,2,FALSE)/VLOOKUP(D175,'Aquifer and SDF Parameters'!$A$6:$C$100,3,FALSE)),"")</f>
        <v/>
      </c>
      <c r="AK175" s="20" t="str">
        <f>IF(AF175="Yes",(1/(U175)^('Aquifer and SDF Parameters'!$B$2)/((1/U175^'Aquifer and SDF Parameters'!$B$2)+(1/AI175^'Aquifer and SDF Parameters'!$B$2)+(1/AA175^'Aquifer and SDF Parameters'!$B$2))),"")</f>
        <v/>
      </c>
      <c r="AL175" s="20" t="str">
        <f>IF(AF175="Yes",(1/(AA175)^('Aquifer and SDF Parameters'!$B$2)/((1/U175^'Aquifer and SDF Parameters'!$B$2)+(1/AI175^'Aquifer and SDF Parameters'!$B$2)+(1/AA175^'Aquifer and SDF Parameters'!$B$2))),"")</f>
        <v/>
      </c>
      <c r="AM175" s="21" t="str">
        <f>IF(AF175="Yes",(1/(AI175)^('Aquifer and SDF Parameters'!$B$2)/((1/U175^'Aquifer and SDF Parameters'!$B$2)+(1/AI175^'Aquifer and SDF Parameters'!$B$2)+(1/AA175^'Aquifer and SDF Parameters'!$B$2))),"")</f>
        <v/>
      </c>
      <c r="AO175" s="30" t="s">
        <v>12739</v>
      </c>
      <c r="AP175" s="47" t="s">
        <v>8769</v>
      </c>
      <c r="AQ175" s="22">
        <v>29045</v>
      </c>
      <c r="AR175" s="22" t="s">
        <v>9898</v>
      </c>
      <c r="AS175" s="24">
        <v>217.501130346206</v>
      </c>
      <c r="AT175" s="30">
        <v>55842</v>
      </c>
      <c r="AU175" s="22" t="s">
        <v>5259</v>
      </c>
      <c r="AV175" s="69">
        <v>2000.59214988793</v>
      </c>
      <c r="AW175" s="33"/>
      <c r="AX175" s="22"/>
      <c r="AY175" s="27"/>
    </row>
    <row r="176" spans="1:51" ht="15.6" customHeight="1" x14ac:dyDescent="0.3">
      <c r="A176" s="17">
        <v>33969</v>
      </c>
      <c r="B176" s="17" t="str">
        <f>VLOOKUP(A176,'List of Wells for HC assessment'!$A$2:$J$860,10,FALSE)</f>
        <v>Columbia Valley-Cultus Lake</v>
      </c>
      <c r="C176" s="17" t="str">
        <f>IF(ISNUMBER(VLOOKUP(A176,'List of Wells for HC assessment'!$A$2:$J$860,1,FALSE)),"TRUE","FALSE")</f>
        <v>TRUE</v>
      </c>
      <c r="D176" s="17">
        <f>VLOOKUP(A176,'List of Wells for HC assessment'!$A$2:$J$860,9,FALSE)</f>
        <v>20</v>
      </c>
      <c r="E176" s="17" t="str">
        <f t="shared" si="45"/>
        <v>Stream</v>
      </c>
      <c r="F176" s="17">
        <f t="shared" si="46"/>
        <v>1</v>
      </c>
      <c r="G176" s="87">
        <f t="shared" si="47"/>
        <v>1</v>
      </c>
      <c r="H176" s="88">
        <f t="shared" si="65"/>
        <v>626.76332249950508</v>
      </c>
      <c r="I176" s="89" t="str">
        <f t="shared" si="48"/>
        <v>Spring Creek</v>
      </c>
      <c r="J176" s="90" t="str">
        <f t="shared" si="49"/>
        <v>-</v>
      </c>
      <c r="K176" s="91" t="str">
        <f t="shared" si="50"/>
        <v/>
      </c>
      <c r="L176" s="95" t="str">
        <f t="shared" si="51"/>
        <v xml:space="preserve"> </v>
      </c>
      <c r="M176" s="92" t="str">
        <f t="shared" si="52"/>
        <v>-</v>
      </c>
      <c r="N176" s="93" t="str">
        <f t="shared" si="53"/>
        <v/>
      </c>
      <c r="O176" s="96" t="str">
        <f t="shared" si="54"/>
        <v xml:space="preserve"> </v>
      </c>
      <c r="P176" s="94" t="str">
        <f>IF(ISNUMBER(VLOOKUP(A176,'Wells not assessed'!$A$5:$D$37,1,FALSE)),VLOOKUP(A176,'Wells not assessed'!$A$5:$D$37,4,FALSE),"")</f>
        <v/>
      </c>
      <c r="R176" s="35" t="str">
        <f t="shared" si="55"/>
        <v>Yes</v>
      </c>
      <c r="S176" s="15" t="str">
        <f t="shared" si="56"/>
        <v>CLV-4</v>
      </c>
      <c r="T176" s="18" t="str">
        <f>VLOOKUP(S176,'PoHC and SDF summary'!$AO$4:$AP$49974,2,FALSE)</f>
        <v>Spring Creek</v>
      </c>
      <c r="U176" s="19">
        <f t="shared" si="57"/>
        <v>4650.0897438902102</v>
      </c>
      <c r="V176" s="56">
        <f>IF(C176="TRUE",(U176^2)*(VLOOKUP(D176,'Aquifer and SDF Parameters'!$A$6:$C$100,2,FALSE)/VLOOKUP(D176,'Aquifer and SDF Parameters'!$A$6:$C$100,3,FALSE)),"")</f>
        <v>626.76332249950508</v>
      </c>
      <c r="W176" s="4"/>
      <c r="X176" s="29" t="str">
        <f t="shared" si="58"/>
        <v>No</v>
      </c>
      <c r="Y176" s="15" t="str">
        <f t="shared" si="59"/>
        <v/>
      </c>
      <c r="Z176" s="18" t="str">
        <f>IF(X176="Yes",VLOOKUP(Y176,'PoHC and SDF summary'!$AO$4:$AP$49974,2,FALSE)," ")</f>
        <v xml:space="preserve"> </v>
      </c>
      <c r="AA176" s="19" t="str">
        <f t="shared" si="60"/>
        <v xml:space="preserve"> </v>
      </c>
      <c r="AB176" s="58" t="str">
        <f>IF(X176="Yes",(AA176^2)*(VLOOKUP(D176,'Aquifer and SDF Parameters'!$A$6:$C$100,2,FALSE)/VLOOKUP(D176,'Aquifer and SDF Parameters'!$A$6:$C$100,3,FALSE)),"")</f>
        <v/>
      </c>
      <c r="AC176" s="20" t="str">
        <f>IF(X176="Yes",(1/(U176)^('Aquifer and SDF Parameters'!$B$2)/((1/U176^'Aquifer and SDF Parameters'!$B$2)+(1/AA176^'Aquifer and SDF Parameters'!$B$2))),"")</f>
        <v/>
      </c>
      <c r="AD176" s="21" t="str">
        <f>IF(X176="Yes",(1/(AA176)^('Aquifer and SDF Parameters'!$B$2)/((1/U176^'Aquifer and SDF Parameters'!$B$2)+(1/AA176^'Aquifer and SDF Parameters'!$B$2))),"")</f>
        <v/>
      </c>
      <c r="AE176" s="14"/>
      <c r="AF176" s="32" t="str">
        <f t="shared" si="61"/>
        <v>No</v>
      </c>
      <c r="AG176" s="15" t="str">
        <f t="shared" si="62"/>
        <v/>
      </c>
      <c r="AH176" s="18" t="str">
        <f t="shared" si="63"/>
        <v xml:space="preserve"> </v>
      </c>
      <c r="AI176" s="19" t="str">
        <f t="shared" si="64"/>
        <v xml:space="preserve"> </v>
      </c>
      <c r="AJ176" s="58" t="str">
        <f>IF(AF176="Yes",(AI176^2)*(VLOOKUP(D176,'Aquifer and SDF Parameters'!$A$6:$C$100,2,FALSE)/VLOOKUP(D176,'Aquifer and SDF Parameters'!$A$6:$C$100,3,FALSE)),"")</f>
        <v/>
      </c>
      <c r="AK176" s="20" t="str">
        <f>IF(AF176="Yes",(1/(U176)^('Aquifer and SDF Parameters'!$B$2)/((1/U176^'Aquifer and SDF Parameters'!$B$2)+(1/AI176^'Aquifer and SDF Parameters'!$B$2)+(1/AA176^'Aquifer and SDF Parameters'!$B$2))),"")</f>
        <v/>
      </c>
      <c r="AL176" s="20" t="str">
        <f>IF(AF176="Yes",(1/(AA176)^('Aquifer and SDF Parameters'!$B$2)/((1/U176^'Aquifer and SDF Parameters'!$B$2)+(1/AI176^'Aquifer and SDF Parameters'!$B$2)+(1/AA176^'Aquifer and SDF Parameters'!$B$2))),"")</f>
        <v/>
      </c>
      <c r="AM176" s="21" t="str">
        <f>IF(AF176="Yes",(1/(AI176)^('Aquifer and SDF Parameters'!$B$2)/((1/U176^'Aquifer and SDF Parameters'!$B$2)+(1/AI176^'Aquifer and SDF Parameters'!$B$2)+(1/AA176^'Aquifer and SDF Parameters'!$B$2))),"")</f>
        <v/>
      </c>
      <c r="AO176" s="30" t="s">
        <v>12738</v>
      </c>
      <c r="AP176" s="47" t="s">
        <v>8769</v>
      </c>
      <c r="AQ176" s="22">
        <v>29055</v>
      </c>
      <c r="AR176" s="22" t="s">
        <v>11358</v>
      </c>
      <c r="AS176" s="24">
        <v>48.824902177063997</v>
      </c>
      <c r="AT176" s="30">
        <v>55849</v>
      </c>
      <c r="AU176" s="22" t="s">
        <v>2804</v>
      </c>
      <c r="AV176" s="69">
        <v>631.574730278885</v>
      </c>
      <c r="AW176" s="33"/>
      <c r="AX176" s="22"/>
      <c r="AY176" s="27"/>
    </row>
    <row r="177" spans="1:51" ht="15.6" customHeight="1" x14ac:dyDescent="0.3">
      <c r="A177" s="17">
        <v>33983</v>
      </c>
      <c r="B177" s="17" t="str">
        <f>VLOOKUP(A177,'List of Wells for HC assessment'!$A$2:$J$860,10,FALSE)</f>
        <v>Columbia Valley-Cultus Lake</v>
      </c>
      <c r="C177" s="17" t="str">
        <f>IF(ISNUMBER(VLOOKUP(A177,'List of Wells for HC assessment'!$A$2:$J$860,1,FALSE)),"TRUE","FALSE")</f>
        <v>TRUE</v>
      </c>
      <c r="D177" s="17">
        <f>VLOOKUP(A177,'List of Wells for HC assessment'!$A$2:$J$860,9,FALSE)</f>
        <v>20</v>
      </c>
      <c r="E177" s="17" t="str">
        <f t="shared" si="45"/>
        <v>Stream</v>
      </c>
      <c r="F177" s="17">
        <f t="shared" si="46"/>
        <v>2</v>
      </c>
      <c r="G177" s="87">
        <f t="shared" si="47"/>
        <v>0.63811685667930751</v>
      </c>
      <c r="H177" s="88">
        <f t="shared" si="65"/>
        <v>96.606142838179267</v>
      </c>
      <c r="I177" s="89" t="str">
        <f t="shared" si="48"/>
        <v>Spring Creek</v>
      </c>
      <c r="J177" s="90">
        <f t="shared" si="49"/>
        <v>0.36188314332069249</v>
      </c>
      <c r="K177" s="91">
        <f t="shared" si="50"/>
        <v>170.34783007060898</v>
      </c>
      <c r="L177" s="95" t="str">
        <f t="shared" si="51"/>
        <v>Cultus Lake</v>
      </c>
      <c r="M177" s="92" t="str">
        <f t="shared" si="52"/>
        <v>-</v>
      </c>
      <c r="N177" s="93" t="str">
        <f t="shared" si="53"/>
        <v/>
      </c>
      <c r="O177" s="96" t="str">
        <f t="shared" si="54"/>
        <v xml:space="preserve"> </v>
      </c>
      <c r="P177" s="94" t="str">
        <f>IF(ISNUMBER(VLOOKUP(A177,'Wells not assessed'!$A$5:$D$37,1,FALSE)),VLOOKUP(A177,'Wells not assessed'!$A$5:$D$37,4,FALSE),"")</f>
        <v/>
      </c>
      <c r="R177" s="35" t="str">
        <f t="shared" si="55"/>
        <v>Yes</v>
      </c>
      <c r="S177" s="15" t="str">
        <f t="shared" si="56"/>
        <v>CLV-4</v>
      </c>
      <c r="T177" s="18" t="str">
        <f>VLOOKUP(S177,'PoHC and SDF summary'!$AO$4:$AP$49974,2,FALSE)</f>
        <v>Spring Creek</v>
      </c>
      <c r="U177" s="19">
        <f t="shared" si="57"/>
        <v>1825.6264480767099</v>
      </c>
      <c r="V177" s="56">
        <f>IF(C177="TRUE",(U177^2)*(VLOOKUP(D177,'Aquifer and SDF Parameters'!$A$6:$C$100,2,FALSE)/VLOOKUP(D177,'Aquifer and SDF Parameters'!$A$6:$C$100,3,FALSE)),"")</f>
        <v>96.606142838179267</v>
      </c>
      <c r="W177" s="4"/>
      <c r="X177" s="29" t="str">
        <f t="shared" si="58"/>
        <v>Yes</v>
      </c>
      <c r="Y177" s="15" t="str">
        <f t="shared" si="59"/>
        <v>CLV-68</v>
      </c>
      <c r="Z177" s="18" t="str">
        <f>IF(X177="Yes",VLOOKUP(Y177,'PoHC and SDF summary'!$AO$4:$AP$49974,2,FALSE)," ")</f>
        <v>Cultus Lake</v>
      </c>
      <c r="AA177" s="19">
        <f t="shared" si="60"/>
        <v>2424.2524904464899</v>
      </c>
      <c r="AB177" s="58">
        <f>IF(X177="Yes",(AA177^2)*(VLOOKUP(D177,'Aquifer and SDF Parameters'!$A$6:$C$100,2,FALSE)/VLOOKUP(D177,'Aquifer and SDF Parameters'!$A$6:$C$100,3,FALSE)),"")</f>
        <v>170.34783007060898</v>
      </c>
      <c r="AC177" s="20">
        <f>IF(X177="Yes",(1/(U177)^('Aquifer and SDF Parameters'!$B$2)/((1/U177^'Aquifer and SDF Parameters'!$B$2)+(1/AA177^'Aquifer and SDF Parameters'!$B$2))),"")</f>
        <v>0.63811685667930751</v>
      </c>
      <c r="AD177" s="21">
        <f>IF(X177="Yes",(1/(AA177)^('Aquifer and SDF Parameters'!$B$2)/((1/U177^'Aquifer and SDF Parameters'!$B$2)+(1/AA177^'Aquifer and SDF Parameters'!$B$2))),"")</f>
        <v>0.36188314332069249</v>
      </c>
      <c r="AE177" s="14"/>
      <c r="AF177" s="32" t="str">
        <f t="shared" si="61"/>
        <v>No</v>
      </c>
      <c r="AG177" s="15" t="str">
        <f t="shared" si="62"/>
        <v/>
      </c>
      <c r="AH177" s="18" t="str">
        <f t="shared" si="63"/>
        <v xml:space="preserve"> </v>
      </c>
      <c r="AI177" s="19" t="str">
        <f t="shared" si="64"/>
        <v xml:space="preserve"> </v>
      </c>
      <c r="AJ177" s="58" t="str">
        <f>IF(AF177="Yes",(AI177^2)*(VLOOKUP(D177,'Aquifer and SDF Parameters'!$A$6:$C$100,2,FALSE)/VLOOKUP(D177,'Aquifer and SDF Parameters'!$A$6:$C$100,3,FALSE)),"")</f>
        <v/>
      </c>
      <c r="AK177" s="20" t="str">
        <f>IF(AF177="Yes",(1/(U177)^('Aquifer and SDF Parameters'!$B$2)/((1/U177^'Aquifer and SDF Parameters'!$B$2)+(1/AI177^'Aquifer and SDF Parameters'!$B$2)+(1/AA177^'Aquifer and SDF Parameters'!$B$2))),"")</f>
        <v/>
      </c>
      <c r="AL177" s="20" t="str">
        <f>IF(AF177="Yes",(1/(AA177)^('Aquifer and SDF Parameters'!$B$2)/((1/U177^'Aquifer and SDF Parameters'!$B$2)+(1/AI177^'Aquifer and SDF Parameters'!$B$2)+(1/AA177^'Aquifer and SDF Parameters'!$B$2))),"")</f>
        <v/>
      </c>
      <c r="AM177" s="21" t="str">
        <f>IF(AF177="Yes",(1/(AI177)^('Aquifer and SDF Parameters'!$B$2)/((1/U177^'Aquifer and SDF Parameters'!$B$2)+(1/AI177^'Aquifer and SDF Parameters'!$B$2)+(1/AA177^'Aquifer and SDF Parameters'!$B$2))),"")</f>
        <v/>
      </c>
      <c r="AO177" s="30" t="s">
        <v>12737</v>
      </c>
      <c r="AP177" s="47" t="s">
        <v>8769</v>
      </c>
      <c r="AQ177" s="22">
        <v>29263</v>
      </c>
      <c r="AR177" s="22" t="s">
        <v>8647</v>
      </c>
      <c r="AS177" s="24">
        <v>478.82622376844898</v>
      </c>
      <c r="AT177" s="30">
        <v>55876</v>
      </c>
      <c r="AU177" s="22" t="s">
        <v>7898</v>
      </c>
      <c r="AV177" s="69">
        <v>622.26088419949997</v>
      </c>
      <c r="AW177" s="33"/>
      <c r="AX177" s="22"/>
      <c r="AY177" s="27"/>
    </row>
    <row r="178" spans="1:51" ht="15.6" customHeight="1" x14ac:dyDescent="0.3">
      <c r="A178" s="17">
        <v>34242</v>
      </c>
      <c r="B178" s="17" t="str">
        <f>VLOOKUP(A178,'List of Wells for HC assessment'!$A$2:$J$860,10,FALSE)</f>
        <v>Columbia Valley-Cultus Lake</v>
      </c>
      <c r="C178" s="17" t="str">
        <f>IF(ISNUMBER(VLOOKUP(A178,'List of Wells for HC assessment'!$A$2:$J$860,1,FALSE)),"TRUE","FALSE")</f>
        <v>TRUE</v>
      </c>
      <c r="D178" s="17">
        <f>VLOOKUP(A178,'List of Wells for HC assessment'!$A$2:$J$860,9,FALSE)</f>
        <v>20</v>
      </c>
      <c r="E178" s="17" t="str">
        <f t="shared" si="45"/>
        <v>Stream</v>
      </c>
      <c r="F178" s="17">
        <f t="shared" si="46"/>
        <v>1</v>
      </c>
      <c r="G178" s="87">
        <f t="shared" si="47"/>
        <v>1</v>
      </c>
      <c r="H178" s="88">
        <f t="shared" si="65"/>
        <v>443.61851150192575</v>
      </c>
      <c r="I178" s="89" t="str">
        <f t="shared" si="48"/>
        <v>Spring Creek</v>
      </c>
      <c r="J178" s="90" t="str">
        <f t="shared" si="49"/>
        <v>-</v>
      </c>
      <c r="K178" s="91" t="str">
        <f t="shared" si="50"/>
        <v/>
      </c>
      <c r="L178" s="95" t="str">
        <f t="shared" si="51"/>
        <v xml:space="preserve"> </v>
      </c>
      <c r="M178" s="92" t="str">
        <f t="shared" si="52"/>
        <v>-</v>
      </c>
      <c r="N178" s="93" t="str">
        <f t="shared" si="53"/>
        <v/>
      </c>
      <c r="O178" s="96" t="str">
        <f t="shared" si="54"/>
        <v xml:space="preserve"> </v>
      </c>
      <c r="P178" s="94" t="str">
        <f>IF(ISNUMBER(VLOOKUP(A178,'Wells not assessed'!$A$5:$D$37,1,FALSE)),VLOOKUP(A178,'Wells not assessed'!$A$5:$D$37,4,FALSE),"")</f>
        <v/>
      </c>
      <c r="R178" s="35" t="str">
        <f t="shared" si="55"/>
        <v>Yes</v>
      </c>
      <c r="S178" s="15" t="str">
        <f t="shared" si="56"/>
        <v>CLV-4</v>
      </c>
      <c r="T178" s="18" t="str">
        <f>VLOOKUP(S178,'PoHC and SDF summary'!$AO$4:$AP$49974,2,FALSE)</f>
        <v>Spring Creek</v>
      </c>
      <c r="U178" s="19">
        <f t="shared" si="57"/>
        <v>3912.1399063449198</v>
      </c>
      <c r="V178" s="56">
        <f>IF(C178="TRUE",(U178^2)*(VLOOKUP(D178,'Aquifer and SDF Parameters'!$A$6:$C$100,2,FALSE)/VLOOKUP(D178,'Aquifer and SDF Parameters'!$A$6:$C$100,3,FALSE)),"")</f>
        <v>443.61851150192575</v>
      </c>
      <c r="W178" s="4"/>
      <c r="X178" s="29" t="str">
        <f t="shared" si="58"/>
        <v>No</v>
      </c>
      <c r="Y178" s="15" t="str">
        <f t="shared" si="59"/>
        <v/>
      </c>
      <c r="Z178" s="18" t="str">
        <f>IF(X178="Yes",VLOOKUP(Y178,'PoHC and SDF summary'!$AO$4:$AP$49974,2,FALSE)," ")</f>
        <v xml:space="preserve"> </v>
      </c>
      <c r="AA178" s="19" t="str">
        <f t="shared" si="60"/>
        <v xml:space="preserve"> </v>
      </c>
      <c r="AB178" s="58" t="str">
        <f>IF(X178="Yes",(AA178^2)*(VLOOKUP(D178,'Aquifer and SDF Parameters'!$A$6:$C$100,2,FALSE)/VLOOKUP(D178,'Aquifer and SDF Parameters'!$A$6:$C$100,3,FALSE)),"")</f>
        <v/>
      </c>
      <c r="AC178" s="20" t="str">
        <f>IF(X178="Yes",(1/(U178)^('Aquifer and SDF Parameters'!$B$2)/((1/U178^'Aquifer and SDF Parameters'!$B$2)+(1/AA178^'Aquifer and SDF Parameters'!$B$2))),"")</f>
        <v/>
      </c>
      <c r="AD178" s="21" t="str">
        <f>IF(X178="Yes",(1/(AA178)^('Aquifer and SDF Parameters'!$B$2)/((1/U178^'Aquifer and SDF Parameters'!$B$2)+(1/AA178^'Aquifer and SDF Parameters'!$B$2))),"")</f>
        <v/>
      </c>
      <c r="AE178" s="14"/>
      <c r="AF178" s="32" t="str">
        <f t="shared" si="61"/>
        <v>No</v>
      </c>
      <c r="AG178" s="15" t="str">
        <f t="shared" si="62"/>
        <v/>
      </c>
      <c r="AH178" s="18" t="str">
        <f t="shared" si="63"/>
        <v xml:space="preserve"> </v>
      </c>
      <c r="AI178" s="19" t="str">
        <f t="shared" si="64"/>
        <v xml:space="preserve"> </v>
      </c>
      <c r="AJ178" s="58" t="str">
        <f>IF(AF178="Yes",(AI178^2)*(VLOOKUP(D178,'Aquifer and SDF Parameters'!$A$6:$C$100,2,FALSE)/VLOOKUP(D178,'Aquifer and SDF Parameters'!$A$6:$C$100,3,FALSE)),"")</f>
        <v/>
      </c>
      <c r="AK178" s="20" t="str">
        <f>IF(AF178="Yes",(1/(U178)^('Aquifer and SDF Parameters'!$B$2)/((1/U178^'Aquifer and SDF Parameters'!$B$2)+(1/AI178^'Aquifer and SDF Parameters'!$B$2)+(1/AA178^'Aquifer and SDF Parameters'!$B$2))),"")</f>
        <v/>
      </c>
      <c r="AL178" s="20" t="str">
        <f>IF(AF178="Yes",(1/(AA178)^('Aquifer and SDF Parameters'!$B$2)/((1/U178^'Aquifer and SDF Parameters'!$B$2)+(1/AI178^'Aquifer and SDF Parameters'!$B$2)+(1/AA178^'Aquifer and SDF Parameters'!$B$2))),"")</f>
        <v/>
      </c>
      <c r="AM178" s="21" t="str">
        <f>IF(AF178="Yes",(1/(AI178)^('Aquifer and SDF Parameters'!$B$2)/((1/U178^'Aquifer and SDF Parameters'!$B$2)+(1/AI178^'Aquifer and SDF Parameters'!$B$2)+(1/AA178^'Aquifer and SDF Parameters'!$B$2))),"")</f>
        <v/>
      </c>
      <c r="AO178" s="30" t="s">
        <v>12736</v>
      </c>
      <c r="AP178" s="47" t="s">
        <v>8769</v>
      </c>
      <c r="AQ178" s="22">
        <v>29484</v>
      </c>
      <c r="AR178" s="22" t="s">
        <v>3036</v>
      </c>
      <c r="AS178" s="24">
        <v>1572.3814350107</v>
      </c>
      <c r="AT178" s="30">
        <v>56190</v>
      </c>
      <c r="AU178" s="22" t="s">
        <v>4540</v>
      </c>
      <c r="AV178" s="69">
        <v>241.818428217887</v>
      </c>
      <c r="AW178" s="33"/>
      <c r="AX178" s="22"/>
      <c r="AY178" s="27"/>
    </row>
    <row r="179" spans="1:51" ht="15.6" customHeight="1" x14ac:dyDescent="0.3">
      <c r="A179" s="17">
        <v>34341</v>
      </c>
      <c r="B179" s="17" t="str">
        <f>VLOOKUP(A179,'List of Wells for HC assessment'!$A$2:$J$860,10,FALSE)</f>
        <v>Columbia Valley-Cultus Lake</v>
      </c>
      <c r="C179" s="17" t="str">
        <f>IF(ISNUMBER(VLOOKUP(A179,'List of Wells for HC assessment'!$A$2:$J$860,1,FALSE)),"TRUE","FALSE")</f>
        <v>TRUE</v>
      </c>
      <c r="D179" s="17">
        <f>VLOOKUP(A179,'List of Wells for HC assessment'!$A$2:$J$860,9,FALSE)</f>
        <v>20</v>
      </c>
      <c r="E179" s="17" t="str">
        <f t="shared" si="45"/>
        <v>Stream</v>
      </c>
      <c r="F179" s="17">
        <f t="shared" si="46"/>
        <v>1</v>
      </c>
      <c r="G179" s="87">
        <f t="shared" si="47"/>
        <v>1</v>
      </c>
      <c r="H179" s="88">
        <f t="shared" si="65"/>
        <v>471.95514367480121</v>
      </c>
      <c r="I179" s="89" t="str">
        <f t="shared" si="48"/>
        <v>Spring Creek</v>
      </c>
      <c r="J179" s="90" t="str">
        <f t="shared" si="49"/>
        <v>-</v>
      </c>
      <c r="K179" s="91" t="str">
        <f t="shared" si="50"/>
        <v/>
      </c>
      <c r="L179" s="95" t="str">
        <f t="shared" si="51"/>
        <v xml:space="preserve"> </v>
      </c>
      <c r="M179" s="92" t="str">
        <f t="shared" si="52"/>
        <v>-</v>
      </c>
      <c r="N179" s="93" t="str">
        <f t="shared" si="53"/>
        <v/>
      </c>
      <c r="O179" s="96" t="str">
        <f t="shared" si="54"/>
        <v xml:space="preserve"> </v>
      </c>
      <c r="P179" s="94" t="str">
        <f>IF(ISNUMBER(VLOOKUP(A179,'Wells not assessed'!$A$5:$D$37,1,FALSE)),VLOOKUP(A179,'Wells not assessed'!$A$5:$D$37,4,FALSE),"")</f>
        <v/>
      </c>
      <c r="R179" s="35" t="str">
        <f t="shared" si="55"/>
        <v>Yes</v>
      </c>
      <c r="S179" s="15" t="str">
        <f t="shared" si="56"/>
        <v>CLV-4</v>
      </c>
      <c r="T179" s="18" t="str">
        <f>VLOOKUP(S179,'PoHC and SDF summary'!$AO$4:$AP$49974,2,FALSE)</f>
        <v>Spring Creek</v>
      </c>
      <c r="U179" s="19">
        <f t="shared" si="57"/>
        <v>4035.1520983453202</v>
      </c>
      <c r="V179" s="56">
        <f>IF(C179="TRUE",(U179^2)*(VLOOKUP(D179,'Aquifer and SDF Parameters'!$A$6:$C$100,2,FALSE)/VLOOKUP(D179,'Aquifer and SDF Parameters'!$A$6:$C$100,3,FALSE)),"")</f>
        <v>471.95514367480121</v>
      </c>
      <c r="W179" s="4"/>
      <c r="X179" s="29" t="str">
        <f t="shared" si="58"/>
        <v>No</v>
      </c>
      <c r="Y179" s="15" t="str">
        <f t="shared" si="59"/>
        <v/>
      </c>
      <c r="Z179" s="18" t="str">
        <f>IF(X179="Yes",VLOOKUP(Y179,'PoHC and SDF summary'!$AO$4:$AP$49974,2,FALSE)," ")</f>
        <v xml:space="preserve"> </v>
      </c>
      <c r="AA179" s="19" t="str">
        <f t="shared" si="60"/>
        <v xml:space="preserve"> </v>
      </c>
      <c r="AB179" s="58" t="str">
        <f>IF(X179="Yes",(AA179^2)*(VLOOKUP(D179,'Aquifer and SDF Parameters'!$A$6:$C$100,2,FALSE)/VLOOKUP(D179,'Aquifer and SDF Parameters'!$A$6:$C$100,3,FALSE)),"")</f>
        <v/>
      </c>
      <c r="AC179" s="20" t="str">
        <f>IF(X179="Yes",(1/(U179)^('Aquifer and SDF Parameters'!$B$2)/((1/U179^'Aquifer and SDF Parameters'!$B$2)+(1/AA179^'Aquifer and SDF Parameters'!$B$2))),"")</f>
        <v/>
      </c>
      <c r="AD179" s="21" t="str">
        <f>IF(X179="Yes",(1/(AA179)^('Aquifer and SDF Parameters'!$B$2)/((1/U179^'Aquifer and SDF Parameters'!$B$2)+(1/AA179^'Aquifer and SDF Parameters'!$B$2))),"")</f>
        <v/>
      </c>
      <c r="AE179" s="14"/>
      <c r="AF179" s="32" t="str">
        <f t="shared" si="61"/>
        <v>No</v>
      </c>
      <c r="AG179" s="15" t="str">
        <f t="shared" si="62"/>
        <v/>
      </c>
      <c r="AH179" s="18" t="str">
        <f t="shared" si="63"/>
        <v xml:space="preserve"> </v>
      </c>
      <c r="AI179" s="19" t="str">
        <f t="shared" si="64"/>
        <v xml:space="preserve"> </v>
      </c>
      <c r="AJ179" s="58" t="str">
        <f>IF(AF179="Yes",(AI179^2)*(VLOOKUP(D179,'Aquifer and SDF Parameters'!$A$6:$C$100,2,FALSE)/VLOOKUP(D179,'Aquifer and SDF Parameters'!$A$6:$C$100,3,FALSE)),"")</f>
        <v/>
      </c>
      <c r="AK179" s="20" t="str">
        <f>IF(AF179="Yes",(1/(U179)^('Aquifer and SDF Parameters'!$B$2)/((1/U179^'Aquifer and SDF Parameters'!$B$2)+(1/AI179^'Aquifer and SDF Parameters'!$B$2)+(1/AA179^'Aquifer and SDF Parameters'!$B$2))),"")</f>
        <v/>
      </c>
      <c r="AL179" s="20" t="str">
        <f>IF(AF179="Yes",(1/(AA179)^('Aquifer and SDF Parameters'!$B$2)/((1/U179^'Aquifer and SDF Parameters'!$B$2)+(1/AI179^'Aquifer and SDF Parameters'!$B$2)+(1/AA179^'Aquifer and SDF Parameters'!$B$2))),"")</f>
        <v/>
      </c>
      <c r="AM179" s="21" t="str">
        <f>IF(AF179="Yes",(1/(AI179)^('Aquifer and SDF Parameters'!$B$2)/((1/U179^'Aquifer and SDF Parameters'!$B$2)+(1/AI179^'Aquifer and SDF Parameters'!$B$2)+(1/AA179^'Aquifer and SDF Parameters'!$B$2))),"")</f>
        <v/>
      </c>
      <c r="AO179" s="30" t="s">
        <v>12734</v>
      </c>
      <c r="AP179" s="47" t="s">
        <v>8769</v>
      </c>
      <c r="AQ179" s="22">
        <v>29855</v>
      </c>
      <c r="AR179" s="22" t="s">
        <v>3825</v>
      </c>
      <c r="AS179" s="24">
        <v>2013.79223938732</v>
      </c>
      <c r="AT179" s="30">
        <v>56192</v>
      </c>
      <c r="AU179" s="22" t="s">
        <v>8630</v>
      </c>
      <c r="AV179" s="69">
        <v>255.185556653562</v>
      </c>
      <c r="AW179" s="33"/>
      <c r="AX179" s="22"/>
      <c r="AY179" s="27"/>
    </row>
    <row r="180" spans="1:51" ht="15.6" customHeight="1" x14ac:dyDescent="0.3">
      <c r="A180" s="17">
        <v>34849</v>
      </c>
      <c r="B180" s="17" t="str">
        <f>VLOOKUP(A180,'List of Wells for HC assessment'!$A$2:$J$860,10,FALSE)</f>
        <v>Columbia Valley-Cultus Lake</v>
      </c>
      <c r="C180" s="17" t="str">
        <f>IF(ISNUMBER(VLOOKUP(A180,'List of Wells for HC assessment'!$A$2:$J$860,1,FALSE)),"TRUE","FALSE")</f>
        <v>TRUE</v>
      </c>
      <c r="D180" s="17">
        <f>VLOOKUP(A180,'List of Wells for HC assessment'!$A$2:$J$860,9,FALSE)</f>
        <v>20</v>
      </c>
      <c r="E180" s="17" t="str">
        <f t="shared" si="45"/>
        <v>Stream</v>
      </c>
      <c r="F180" s="17">
        <f t="shared" si="46"/>
        <v>2</v>
      </c>
      <c r="G180" s="87">
        <f t="shared" si="47"/>
        <v>0.87789399712703819</v>
      </c>
      <c r="H180" s="88">
        <f t="shared" si="65"/>
        <v>4.1216757843555119</v>
      </c>
      <c r="I180" s="89" t="str">
        <f t="shared" si="48"/>
        <v>Spring Creek</v>
      </c>
      <c r="J180" s="90">
        <f t="shared" si="49"/>
        <v>0.12210600287296187</v>
      </c>
      <c r="K180" s="91">
        <f t="shared" si="50"/>
        <v>29.633223134444343</v>
      </c>
      <c r="L180" s="95" t="str">
        <f t="shared" si="51"/>
        <v>Cultus Lake</v>
      </c>
      <c r="M180" s="92" t="str">
        <f t="shared" si="52"/>
        <v>-</v>
      </c>
      <c r="N180" s="93" t="str">
        <f t="shared" si="53"/>
        <v/>
      </c>
      <c r="O180" s="96" t="str">
        <f t="shared" si="54"/>
        <v xml:space="preserve"> </v>
      </c>
      <c r="P180" s="94" t="str">
        <f>IF(ISNUMBER(VLOOKUP(A180,'Wells not assessed'!$A$5:$D$37,1,FALSE)),VLOOKUP(A180,'Wells not assessed'!$A$5:$D$37,4,FALSE),"")</f>
        <v/>
      </c>
      <c r="R180" s="35" t="str">
        <f t="shared" si="55"/>
        <v>Yes</v>
      </c>
      <c r="S180" s="15" t="str">
        <f t="shared" si="56"/>
        <v>CLV-4</v>
      </c>
      <c r="T180" s="18" t="str">
        <f>VLOOKUP(S180,'PoHC and SDF summary'!$AO$4:$AP$49974,2,FALSE)</f>
        <v>Spring Creek</v>
      </c>
      <c r="U180" s="19">
        <f t="shared" si="57"/>
        <v>377.09125495066201</v>
      </c>
      <c r="V180" s="56">
        <f>IF(C180="TRUE",(U180^2)*(VLOOKUP(D180,'Aquifer and SDF Parameters'!$A$6:$C$100,2,FALSE)/VLOOKUP(D180,'Aquifer and SDF Parameters'!$A$6:$C$100,3,FALSE)),"")</f>
        <v>4.1216757843555119</v>
      </c>
      <c r="W180" s="4"/>
      <c r="X180" s="29" t="str">
        <f t="shared" si="58"/>
        <v>Yes</v>
      </c>
      <c r="Y180" s="15" t="str">
        <f t="shared" si="59"/>
        <v>CLV-68</v>
      </c>
      <c r="Z180" s="18" t="str">
        <f>IF(X180="Yes",VLOOKUP(Y180,'PoHC and SDF summary'!$AO$4:$AP$49974,2,FALSE)," ")</f>
        <v>Cultus Lake</v>
      </c>
      <c r="AA180" s="19">
        <f t="shared" si="60"/>
        <v>1011.11136782173</v>
      </c>
      <c r="AB180" s="58">
        <f>IF(X180="Yes",(AA180^2)*(VLOOKUP(D180,'Aquifer and SDF Parameters'!$A$6:$C$100,2,FALSE)/VLOOKUP(D180,'Aquifer and SDF Parameters'!$A$6:$C$100,3,FALSE)),"")</f>
        <v>29.633223134444343</v>
      </c>
      <c r="AC180" s="20">
        <f>IF(X180="Yes",(1/(U180)^('Aquifer and SDF Parameters'!$B$2)/((1/U180^'Aquifer and SDF Parameters'!$B$2)+(1/AA180^'Aquifer and SDF Parameters'!$B$2))),"")</f>
        <v>0.87789399712703819</v>
      </c>
      <c r="AD180" s="21">
        <f>IF(X180="Yes",(1/(AA180)^('Aquifer and SDF Parameters'!$B$2)/((1/U180^'Aquifer and SDF Parameters'!$B$2)+(1/AA180^'Aquifer and SDF Parameters'!$B$2))),"")</f>
        <v>0.12210600287296187</v>
      </c>
      <c r="AE180" s="14"/>
      <c r="AF180" s="32" t="str">
        <f t="shared" si="61"/>
        <v>No</v>
      </c>
      <c r="AG180" s="15" t="str">
        <f t="shared" si="62"/>
        <v/>
      </c>
      <c r="AH180" s="18" t="str">
        <f t="shared" si="63"/>
        <v xml:space="preserve"> </v>
      </c>
      <c r="AI180" s="19" t="str">
        <f t="shared" si="64"/>
        <v xml:space="preserve"> </v>
      </c>
      <c r="AJ180" s="58" t="str">
        <f>IF(AF180="Yes",(AI180^2)*(VLOOKUP(D180,'Aquifer and SDF Parameters'!$A$6:$C$100,2,FALSE)/VLOOKUP(D180,'Aquifer and SDF Parameters'!$A$6:$C$100,3,FALSE)),"")</f>
        <v/>
      </c>
      <c r="AK180" s="20" t="str">
        <f>IF(AF180="Yes",(1/(U180)^('Aquifer and SDF Parameters'!$B$2)/((1/U180^'Aquifer and SDF Parameters'!$B$2)+(1/AI180^'Aquifer and SDF Parameters'!$B$2)+(1/AA180^'Aquifer and SDF Parameters'!$B$2))),"")</f>
        <v/>
      </c>
      <c r="AL180" s="20" t="str">
        <f>IF(AF180="Yes",(1/(AA180)^('Aquifer and SDF Parameters'!$B$2)/((1/U180^'Aquifer and SDF Parameters'!$B$2)+(1/AI180^'Aquifer and SDF Parameters'!$B$2)+(1/AA180^'Aquifer and SDF Parameters'!$B$2))),"")</f>
        <v/>
      </c>
      <c r="AM180" s="21" t="str">
        <f>IF(AF180="Yes",(1/(AI180)^('Aquifer and SDF Parameters'!$B$2)/((1/U180^'Aquifer and SDF Parameters'!$B$2)+(1/AI180^'Aquifer and SDF Parameters'!$B$2)+(1/AA180^'Aquifer and SDF Parameters'!$B$2))),"")</f>
        <v/>
      </c>
      <c r="AO180" s="30" t="s">
        <v>12720</v>
      </c>
      <c r="AP180" s="47" t="s">
        <v>8769</v>
      </c>
      <c r="AQ180" s="22">
        <v>29870</v>
      </c>
      <c r="AR180" s="22" t="s">
        <v>2190</v>
      </c>
      <c r="AS180" s="24">
        <v>46.850162920207097</v>
      </c>
      <c r="AT180" s="30">
        <v>56320</v>
      </c>
      <c r="AU180" s="22" t="s">
        <v>7071</v>
      </c>
      <c r="AV180" s="69">
        <v>915.182971786851</v>
      </c>
      <c r="AW180" s="33"/>
      <c r="AX180" s="22"/>
      <c r="AY180" s="27"/>
    </row>
    <row r="181" spans="1:51" ht="15.6" customHeight="1" x14ac:dyDescent="0.3">
      <c r="A181" s="17">
        <v>35307</v>
      </c>
      <c r="B181" s="17" t="str">
        <f>VLOOKUP(A181,'List of Wells for HC assessment'!$A$2:$J$860,10,FALSE)</f>
        <v>Columbia Valley-Cultus Lake</v>
      </c>
      <c r="C181" s="17" t="str">
        <f>IF(ISNUMBER(VLOOKUP(A181,'List of Wells for HC assessment'!$A$2:$J$860,1,FALSE)),"TRUE","FALSE")</f>
        <v>TRUE</v>
      </c>
      <c r="D181" s="17">
        <f>VLOOKUP(A181,'List of Wells for HC assessment'!$A$2:$J$860,9,FALSE)</f>
        <v>20</v>
      </c>
      <c r="E181" s="17" t="str">
        <f t="shared" si="45"/>
        <v>Stream</v>
      </c>
      <c r="F181" s="17">
        <f t="shared" si="46"/>
        <v>2</v>
      </c>
      <c r="G181" s="87">
        <f t="shared" si="47"/>
        <v>0.73380044259079702</v>
      </c>
      <c r="H181" s="88">
        <f t="shared" si="65"/>
        <v>19.16872589529714</v>
      </c>
      <c r="I181" s="89" t="str">
        <f t="shared" si="48"/>
        <v>Spring Creek</v>
      </c>
      <c r="J181" s="90">
        <f t="shared" si="49"/>
        <v>0.26619955740920298</v>
      </c>
      <c r="K181" s="91">
        <f t="shared" si="50"/>
        <v>52.840131226245333</v>
      </c>
      <c r="L181" s="95" t="str">
        <f t="shared" si="51"/>
        <v>Cultus Lake</v>
      </c>
      <c r="M181" s="92" t="str">
        <f t="shared" si="52"/>
        <v>-</v>
      </c>
      <c r="N181" s="93" t="str">
        <f t="shared" si="53"/>
        <v/>
      </c>
      <c r="O181" s="96" t="str">
        <f t="shared" si="54"/>
        <v xml:space="preserve"> </v>
      </c>
      <c r="P181" s="94" t="str">
        <f>IF(ISNUMBER(VLOOKUP(A181,'Wells not assessed'!$A$5:$D$37,1,FALSE)),VLOOKUP(A181,'Wells not assessed'!$A$5:$D$37,4,FALSE),"")</f>
        <v/>
      </c>
      <c r="R181" s="35" t="str">
        <f t="shared" si="55"/>
        <v>Yes</v>
      </c>
      <c r="S181" s="15" t="str">
        <f t="shared" si="56"/>
        <v>CLV-4</v>
      </c>
      <c r="T181" s="18" t="str">
        <f>VLOOKUP(S181,'PoHC and SDF summary'!$AO$4:$AP$49974,2,FALSE)</f>
        <v>Spring Creek</v>
      </c>
      <c r="U181" s="19">
        <f t="shared" si="57"/>
        <v>813.21648002715199</v>
      </c>
      <c r="V181" s="56">
        <f>IF(C181="TRUE",(U181^2)*(VLOOKUP(D181,'Aquifer and SDF Parameters'!$A$6:$C$100,2,FALSE)/VLOOKUP(D181,'Aquifer and SDF Parameters'!$A$6:$C$100,3,FALSE)),"")</f>
        <v>19.16872589529714</v>
      </c>
      <c r="W181" s="4"/>
      <c r="X181" s="29" t="str">
        <f t="shared" si="58"/>
        <v>Yes</v>
      </c>
      <c r="Y181" s="15" t="str">
        <f t="shared" si="59"/>
        <v>CLV-68</v>
      </c>
      <c r="Z181" s="18" t="str">
        <f>IF(X181="Yes",VLOOKUP(Y181,'PoHC and SDF summary'!$AO$4:$AP$49974,2,FALSE)," ")</f>
        <v>Cultus Lake</v>
      </c>
      <c r="AA181" s="19">
        <f t="shared" si="60"/>
        <v>1350.1794426317799</v>
      </c>
      <c r="AB181" s="58">
        <f>IF(X181="Yes",(AA181^2)*(VLOOKUP(D181,'Aquifer and SDF Parameters'!$A$6:$C$100,2,FALSE)/VLOOKUP(D181,'Aquifer and SDF Parameters'!$A$6:$C$100,3,FALSE)),"")</f>
        <v>52.840131226245333</v>
      </c>
      <c r="AC181" s="20">
        <f>IF(X181="Yes",(1/(U181)^('Aquifer and SDF Parameters'!$B$2)/((1/U181^'Aquifer and SDF Parameters'!$B$2)+(1/AA181^'Aquifer and SDF Parameters'!$B$2))),"")</f>
        <v>0.73380044259079702</v>
      </c>
      <c r="AD181" s="21">
        <f>IF(X181="Yes",(1/(AA181)^('Aquifer and SDF Parameters'!$B$2)/((1/U181^'Aquifer and SDF Parameters'!$B$2)+(1/AA181^'Aquifer and SDF Parameters'!$B$2))),"")</f>
        <v>0.26619955740920298</v>
      </c>
      <c r="AE181" s="14"/>
      <c r="AF181" s="32" t="str">
        <f t="shared" si="61"/>
        <v>No</v>
      </c>
      <c r="AG181" s="15" t="str">
        <f t="shared" si="62"/>
        <v/>
      </c>
      <c r="AH181" s="18" t="str">
        <f t="shared" si="63"/>
        <v xml:space="preserve"> </v>
      </c>
      <c r="AI181" s="19" t="str">
        <f t="shared" si="64"/>
        <v xml:space="preserve"> </v>
      </c>
      <c r="AJ181" s="58" t="str">
        <f>IF(AF181="Yes",(AI181^2)*(VLOOKUP(D181,'Aquifer and SDF Parameters'!$A$6:$C$100,2,FALSE)/VLOOKUP(D181,'Aquifer and SDF Parameters'!$A$6:$C$100,3,FALSE)),"")</f>
        <v/>
      </c>
      <c r="AK181" s="20" t="str">
        <f>IF(AF181="Yes",(1/(U181)^('Aquifer and SDF Parameters'!$B$2)/((1/U181^'Aquifer and SDF Parameters'!$B$2)+(1/AI181^'Aquifer and SDF Parameters'!$B$2)+(1/AA181^'Aquifer and SDF Parameters'!$B$2))),"")</f>
        <v/>
      </c>
      <c r="AL181" s="20" t="str">
        <f>IF(AF181="Yes",(1/(AA181)^('Aquifer and SDF Parameters'!$B$2)/((1/U181^'Aquifer and SDF Parameters'!$B$2)+(1/AI181^'Aquifer and SDF Parameters'!$B$2)+(1/AA181^'Aquifer and SDF Parameters'!$B$2))),"")</f>
        <v/>
      </c>
      <c r="AM181" s="21" t="str">
        <f>IF(AF181="Yes",(1/(AI181)^('Aquifer and SDF Parameters'!$B$2)/((1/U181^'Aquifer and SDF Parameters'!$B$2)+(1/AI181^'Aquifer and SDF Parameters'!$B$2)+(1/AA181^'Aquifer and SDF Parameters'!$B$2))),"")</f>
        <v/>
      </c>
      <c r="AO181" s="30" t="s">
        <v>12718</v>
      </c>
      <c r="AP181" s="47" t="s">
        <v>8769</v>
      </c>
      <c r="AQ181" s="22">
        <v>29919</v>
      </c>
      <c r="AR181" s="22" t="s">
        <v>1302</v>
      </c>
      <c r="AS181" s="24">
        <v>666.11960479923596</v>
      </c>
      <c r="AT181" s="30">
        <v>58860</v>
      </c>
      <c r="AU181" s="22" t="s">
        <v>6942</v>
      </c>
      <c r="AV181" s="69">
        <v>764.19783728096695</v>
      </c>
      <c r="AW181" s="33"/>
      <c r="AX181" s="22"/>
      <c r="AY181" s="27"/>
    </row>
    <row r="182" spans="1:51" ht="15.6" customHeight="1" x14ac:dyDescent="0.3">
      <c r="A182" s="17">
        <v>36554</v>
      </c>
      <c r="B182" s="17" t="str">
        <f>VLOOKUP(A182,'List of Wells for HC assessment'!$A$2:$J$860,10,FALSE)</f>
        <v>Columbia Valley-Cultus Lake</v>
      </c>
      <c r="C182" s="17" t="str">
        <f>IF(ISNUMBER(VLOOKUP(A182,'List of Wells for HC assessment'!$A$2:$J$860,1,FALSE)),"TRUE","FALSE")</f>
        <v>TRUE</v>
      </c>
      <c r="D182" s="17">
        <f>VLOOKUP(A182,'List of Wells for HC assessment'!$A$2:$J$860,9,FALSE)</f>
        <v>20</v>
      </c>
      <c r="E182" s="17" t="str">
        <f t="shared" si="45"/>
        <v>Stream</v>
      </c>
      <c r="F182" s="17">
        <f t="shared" si="46"/>
        <v>1</v>
      </c>
      <c r="G182" s="87">
        <f t="shared" si="47"/>
        <v>1</v>
      </c>
      <c r="H182" s="88">
        <f t="shared" si="65"/>
        <v>756.97816149027096</v>
      </c>
      <c r="I182" s="89" t="str">
        <f t="shared" si="48"/>
        <v>Spring Creek</v>
      </c>
      <c r="J182" s="90" t="str">
        <f t="shared" si="49"/>
        <v>-</v>
      </c>
      <c r="K182" s="91" t="str">
        <f t="shared" si="50"/>
        <v/>
      </c>
      <c r="L182" s="95" t="str">
        <f t="shared" si="51"/>
        <v xml:space="preserve"> </v>
      </c>
      <c r="M182" s="92" t="str">
        <f t="shared" si="52"/>
        <v>-</v>
      </c>
      <c r="N182" s="93" t="str">
        <f t="shared" si="53"/>
        <v/>
      </c>
      <c r="O182" s="96" t="str">
        <f t="shared" si="54"/>
        <v xml:space="preserve"> </v>
      </c>
      <c r="P182" s="94" t="str">
        <f>IF(ISNUMBER(VLOOKUP(A182,'Wells not assessed'!$A$5:$D$37,1,FALSE)),VLOOKUP(A182,'Wells not assessed'!$A$5:$D$37,4,FALSE),"")</f>
        <v/>
      </c>
      <c r="R182" s="35" t="str">
        <f t="shared" si="55"/>
        <v>Yes</v>
      </c>
      <c r="S182" s="15" t="str">
        <f t="shared" si="56"/>
        <v>CLV-4</v>
      </c>
      <c r="T182" s="18" t="str">
        <f>VLOOKUP(S182,'PoHC and SDF summary'!$AO$4:$AP$49974,2,FALSE)</f>
        <v>Spring Creek</v>
      </c>
      <c r="U182" s="19">
        <f t="shared" si="57"/>
        <v>5110.35679492287</v>
      </c>
      <c r="V182" s="56">
        <f>IF(C182="TRUE",(U182^2)*(VLOOKUP(D182,'Aquifer and SDF Parameters'!$A$6:$C$100,2,FALSE)/VLOOKUP(D182,'Aquifer and SDF Parameters'!$A$6:$C$100,3,FALSE)),"")</f>
        <v>756.97816149027096</v>
      </c>
      <c r="W182" s="4"/>
      <c r="X182" s="29" t="str">
        <f t="shared" si="58"/>
        <v>No</v>
      </c>
      <c r="Y182" s="15" t="str">
        <f t="shared" si="59"/>
        <v/>
      </c>
      <c r="Z182" s="18" t="str">
        <f>IF(X182="Yes",VLOOKUP(Y182,'PoHC and SDF summary'!$AO$4:$AP$49974,2,FALSE)," ")</f>
        <v xml:space="preserve"> </v>
      </c>
      <c r="AA182" s="19" t="str">
        <f t="shared" si="60"/>
        <v xml:space="preserve"> </v>
      </c>
      <c r="AB182" s="58" t="str">
        <f>IF(X182="Yes",(AA182^2)*(VLOOKUP(D182,'Aquifer and SDF Parameters'!$A$6:$C$100,2,FALSE)/VLOOKUP(D182,'Aquifer and SDF Parameters'!$A$6:$C$100,3,FALSE)),"")</f>
        <v/>
      </c>
      <c r="AC182" s="20" t="str">
        <f>IF(X182="Yes",(1/(U182)^('Aquifer and SDF Parameters'!$B$2)/((1/U182^'Aquifer and SDF Parameters'!$B$2)+(1/AA182^'Aquifer and SDF Parameters'!$B$2))),"")</f>
        <v/>
      </c>
      <c r="AD182" s="21" t="str">
        <f>IF(X182="Yes",(1/(AA182)^('Aquifer and SDF Parameters'!$B$2)/((1/U182^'Aquifer and SDF Parameters'!$B$2)+(1/AA182^'Aquifer and SDF Parameters'!$B$2))),"")</f>
        <v/>
      </c>
      <c r="AE182" s="14"/>
      <c r="AF182" s="32" t="str">
        <f t="shared" si="61"/>
        <v>No</v>
      </c>
      <c r="AG182" s="15" t="str">
        <f t="shared" si="62"/>
        <v/>
      </c>
      <c r="AH182" s="18" t="str">
        <f t="shared" si="63"/>
        <v xml:space="preserve"> </v>
      </c>
      <c r="AI182" s="19" t="str">
        <f t="shared" si="64"/>
        <v xml:space="preserve"> </v>
      </c>
      <c r="AJ182" s="58" t="str">
        <f>IF(AF182="Yes",(AI182^2)*(VLOOKUP(D182,'Aquifer and SDF Parameters'!$A$6:$C$100,2,FALSE)/VLOOKUP(D182,'Aquifer and SDF Parameters'!$A$6:$C$100,3,FALSE)),"")</f>
        <v/>
      </c>
      <c r="AK182" s="20" t="str">
        <f>IF(AF182="Yes",(1/(U182)^('Aquifer and SDF Parameters'!$B$2)/((1/U182^'Aquifer and SDF Parameters'!$B$2)+(1/AI182^'Aquifer and SDF Parameters'!$B$2)+(1/AA182^'Aquifer and SDF Parameters'!$B$2))),"")</f>
        <v/>
      </c>
      <c r="AL182" s="20" t="str">
        <f>IF(AF182="Yes",(1/(AA182)^('Aquifer and SDF Parameters'!$B$2)/((1/U182^'Aquifer and SDF Parameters'!$B$2)+(1/AI182^'Aquifer and SDF Parameters'!$B$2)+(1/AA182^'Aquifer and SDF Parameters'!$B$2))),"")</f>
        <v/>
      </c>
      <c r="AM182" s="21" t="str">
        <f>IF(AF182="Yes",(1/(AI182)^('Aquifer and SDF Parameters'!$B$2)/((1/U182^'Aquifer and SDF Parameters'!$B$2)+(1/AI182^'Aquifer and SDF Parameters'!$B$2)+(1/AA182^'Aquifer and SDF Parameters'!$B$2))),"")</f>
        <v/>
      </c>
      <c r="AO182" s="30" t="s">
        <v>12705</v>
      </c>
      <c r="AP182" s="47" t="s">
        <v>8769</v>
      </c>
      <c r="AQ182" s="22">
        <v>30167</v>
      </c>
      <c r="AR182" s="22" t="s">
        <v>845</v>
      </c>
      <c r="AS182" s="24">
        <v>1869.5957022268799</v>
      </c>
      <c r="AT182" s="30">
        <v>62635</v>
      </c>
      <c r="AU182" s="22" t="s">
        <v>39</v>
      </c>
      <c r="AV182" s="69">
        <v>3461.3252367669902</v>
      </c>
      <c r="AW182" s="33"/>
      <c r="AX182" s="22"/>
      <c r="AY182" s="27"/>
    </row>
    <row r="183" spans="1:51" ht="15.6" customHeight="1" x14ac:dyDescent="0.3">
      <c r="A183" s="17">
        <v>36864</v>
      </c>
      <c r="B183" s="17" t="str">
        <f>VLOOKUP(A183,'List of Wells for HC assessment'!$A$2:$J$860,10,FALSE)</f>
        <v>Columbia Valley-Cultus Lake</v>
      </c>
      <c r="C183" s="17" t="str">
        <f>IF(ISNUMBER(VLOOKUP(A183,'List of Wells for HC assessment'!$A$2:$J$860,1,FALSE)),"TRUE","FALSE")</f>
        <v>TRUE</v>
      </c>
      <c r="D183" s="17">
        <f>VLOOKUP(A183,'List of Wells for HC assessment'!$A$2:$J$860,9,FALSE)</f>
        <v>20</v>
      </c>
      <c r="E183" s="17" t="str">
        <f t="shared" si="45"/>
        <v>Stream</v>
      </c>
      <c r="F183" s="17">
        <f t="shared" si="46"/>
        <v>2</v>
      </c>
      <c r="G183" s="87">
        <f t="shared" si="47"/>
        <v>0.64886887556371831</v>
      </c>
      <c r="H183" s="88">
        <f t="shared" si="65"/>
        <v>82.185671126418384</v>
      </c>
      <c r="I183" s="89" t="str">
        <f t="shared" si="48"/>
        <v>Spring Creek</v>
      </c>
      <c r="J183" s="90">
        <f t="shared" si="49"/>
        <v>0.35113112443628164</v>
      </c>
      <c r="K183" s="91">
        <f t="shared" si="50"/>
        <v>151.87410143963416</v>
      </c>
      <c r="L183" s="95" t="str">
        <f t="shared" si="51"/>
        <v>Cultus Lake</v>
      </c>
      <c r="M183" s="92" t="str">
        <f t="shared" si="52"/>
        <v>-</v>
      </c>
      <c r="N183" s="93" t="str">
        <f t="shared" si="53"/>
        <v/>
      </c>
      <c r="O183" s="96" t="str">
        <f t="shared" si="54"/>
        <v xml:space="preserve"> </v>
      </c>
      <c r="P183" s="94" t="str">
        <f>IF(ISNUMBER(VLOOKUP(A183,'Wells not assessed'!$A$5:$D$37,1,FALSE)),VLOOKUP(A183,'Wells not assessed'!$A$5:$D$37,4,FALSE),"")</f>
        <v/>
      </c>
      <c r="R183" s="35" t="str">
        <f t="shared" si="55"/>
        <v>Yes</v>
      </c>
      <c r="S183" s="15" t="str">
        <f t="shared" si="56"/>
        <v>CLV-4</v>
      </c>
      <c r="T183" s="18" t="str">
        <f>VLOOKUP(S183,'PoHC and SDF summary'!$AO$4:$AP$49974,2,FALSE)</f>
        <v>Spring Creek</v>
      </c>
      <c r="U183" s="19">
        <f t="shared" si="57"/>
        <v>1683.8662814669799</v>
      </c>
      <c r="V183" s="56">
        <f>IF(C183="TRUE",(U183^2)*(VLOOKUP(D183,'Aquifer and SDF Parameters'!$A$6:$C$100,2,FALSE)/VLOOKUP(D183,'Aquifer and SDF Parameters'!$A$6:$C$100,3,FALSE)),"")</f>
        <v>82.185671126418384</v>
      </c>
      <c r="W183" s="4"/>
      <c r="X183" s="29" t="str">
        <f t="shared" si="58"/>
        <v>Yes</v>
      </c>
      <c r="Y183" s="15" t="str">
        <f t="shared" si="59"/>
        <v>CLV-68</v>
      </c>
      <c r="Z183" s="18" t="str">
        <f>IF(X183="Yes",VLOOKUP(Y183,'PoHC and SDF summary'!$AO$4:$AP$49974,2,FALSE)," ")</f>
        <v>Cultus Lake</v>
      </c>
      <c r="AA183" s="19">
        <f t="shared" si="60"/>
        <v>2289.0295978137501</v>
      </c>
      <c r="AB183" s="58">
        <f>IF(X183="Yes",(AA183^2)*(VLOOKUP(D183,'Aquifer and SDF Parameters'!$A$6:$C$100,2,FALSE)/VLOOKUP(D183,'Aquifer and SDF Parameters'!$A$6:$C$100,3,FALSE)),"")</f>
        <v>151.87410143963416</v>
      </c>
      <c r="AC183" s="20">
        <f>IF(X183="Yes",(1/(U183)^('Aquifer and SDF Parameters'!$B$2)/((1/U183^'Aquifer and SDF Parameters'!$B$2)+(1/AA183^'Aquifer and SDF Parameters'!$B$2))),"")</f>
        <v>0.64886887556371831</v>
      </c>
      <c r="AD183" s="21">
        <f>IF(X183="Yes",(1/(AA183)^('Aquifer and SDF Parameters'!$B$2)/((1/U183^'Aquifer and SDF Parameters'!$B$2)+(1/AA183^'Aquifer and SDF Parameters'!$B$2))),"")</f>
        <v>0.35113112443628164</v>
      </c>
      <c r="AE183" s="14"/>
      <c r="AF183" s="32" t="str">
        <f t="shared" si="61"/>
        <v>No</v>
      </c>
      <c r="AG183" s="15" t="str">
        <f t="shared" si="62"/>
        <v/>
      </c>
      <c r="AH183" s="18" t="str">
        <f t="shared" si="63"/>
        <v xml:space="preserve"> </v>
      </c>
      <c r="AI183" s="19" t="str">
        <f t="shared" si="64"/>
        <v xml:space="preserve"> </v>
      </c>
      <c r="AJ183" s="58" t="str">
        <f>IF(AF183="Yes",(AI183^2)*(VLOOKUP(D183,'Aquifer and SDF Parameters'!$A$6:$C$100,2,FALSE)/VLOOKUP(D183,'Aquifer and SDF Parameters'!$A$6:$C$100,3,FALSE)),"")</f>
        <v/>
      </c>
      <c r="AK183" s="20" t="str">
        <f>IF(AF183="Yes",(1/(U183)^('Aquifer and SDF Parameters'!$B$2)/((1/U183^'Aquifer and SDF Parameters'!$B$2)+(1/AI183^'Aquifer and SDF Parameters'!$B$2)+(1/AA183^'Aquifer and SDF Parameters'!$B$2))),"")</f>
        <v/>
      </c>
      <c r="AL183" s="20" t="str">
        <f>IF(AF183="Yes",(1/(AA183)^('Aquifer and SDF Parameters'!$B$2)/((1/U183^'Aquifer and SDF Parameters'!$B$2)+(1/AI183^'Aquifer and SDF Parameters'!$B$2)+(1/AA183^'Aquifer and SDF Parameters'!$B$2))),"")</f>
        <v/>
      </c>
      <c r="AM183" s="21" t="str">
        <f>IF(AF183="Yes",(1/(AI183)^('Aquifer and SDF Parameters'!$B$2)/((1/U183^'Aquifer and SDF Parameters'!$B$2)+(1/AI183^'Aquifer and SDF Parameters'!$B$2)+(1/AA183^'Aquifer and SDF Parameters'!$B$2))),"")</f>
        <v/>
      </c>
      <c r="AO183" s="30" t="s">
        <v>12701</v>
      </c>
      <c r="AP183" s="47" t="s">
        <v>8769</v>
      </c>
      <c r="AQ183" s="22">
        <v>30172</v>
      </c>
      <c r="AR183" s="22" t="s">
        <v>1920</v>
      </c>
      <c r="AS183" s="24">
        <v>129.917694105869</v>
      </c>
      <c r="AT183" s="30">
        <v>62636</v>
      </c>
      <c r="AU183" s="22" t="s">
        <v>39</v>
      </c>
      <c r="AV183" s="69">
        <v>3795.3031055729798</v>
      </c>
      <c r="AW183" s="33"/>
      <c r="AX183" s="22"/>
      <c r="AY183" s="27"/>
    </row>
    <row r="184" spans="1:51" ht="15.6" customHeight="1" x14ac:dyDescent="0.3">
      <c r="A184" s="17">
        <v>37208</v>
      </c>
      <c r="B184" s="17" t="str">
        <f>VLOOKUP(A184,'List of Wells for HC assessment'!$A$2:$J$860,10,FALSE)</f>
        <v>Columbia Valley-Cultus Lake</v>
      </c>
      <c r="C184" s="17" t="str">
        <f>IF(ISNUMBER(VLOOKUP(A184,'List of Wells for HC assessment'!$A$2:$J$860,1,FALSE)),"TRUE","FALSE")</f>
        <v>TRUE</v>
      </c>
      <c r="D184" s="17">
        <f>VLOOKUP(A184,'List of Wells for HC assessment'!$A$2:$J$860,9,FALSE)</f>
        <v>20</v>
      </c>
      <c r="E184" s="17" t="str">
        <f t="shared" si="45"/>
        <v>Stream</v>
      </c>
      <c r="F184" s="17">
        <f t="shared" si="46"/>
        <v>2</v>
      </c>
      <c r="G184" s="87">
        <f t="shared" si="47"/>
        <v>0.57942398864141786</v>
      </c>
      <c r="H184" s="88">
        <f t="shared" si="65"/>
        <v>0.74307955804785941</v>
      </c>
      <c r="I184" s="89" t="str">
        <f t="shared" si="48"/>
        <v>Spring Creek</v>
      </c>
      <c r="J184" s="90">
        <f t="shared" si="49"/>
        <v>0.42057601135858208</v>
      </c>
      <c r="K184" s="91">
        <f t="shared" si="50"/>
        <v>1.0237343780287553</v>
      </c>
      <c r="L184" s="95" t="str">
        <f t="shared" si="51"/>
        <v>Cultus Lake</v>
      </c>
      <c r="M184" s="92" t="str">
        <f t="shared" si="52"/>
        <v>-</v>
      </c>
      <c r="N184" s="93" t="str">
        <f t="shared" si="53"/>
        <v/>
      </c>
      <c r="O184" s="96" t="str">
        <f t="shared" si="54"/>
        <v xml:space="preserve"> </v>
      </c>
      <c r="P184" s="94" t="str">
        <f>IF(ISNUMBER(VLOOKUP(A184,'Wells not assessed'!$A$5:$D$37,1,FALSE)),VLOOKUP(A184,'Wells not assessed'!$A$5:$D$37,4,FALSE),"")</f>
        <v/>
      </c>
      <c r="R184" s="35" t="str">
        <f t="shared" si="55"/>
        <v>Yes</v>
      </c>
      <c r="S184" s="15" t="str">
        <f t="shared" si="56"/>
        <v>CLV-17</v>
      </c>
      <c r="T184" s="18" t="str">
        <f>VLOOKUP(S184,'PoHC and SDF summary'!$AO$4:$AP$49974,2,FALSE)</f>
        <v>Spring Creek</v>
      </c>
      <c r="U184" s="19">
        <f t="shared" si="57"/>
        <v>160.11322478999401</v>
      </c>
      <c r="V184" s="56">
        <f>IF(C184="TRUE",(U184^2)*(VLOOKUP(D184,'Aquifer and SDF Parameters'!$A$6:$C$100,2,FALSE)/VLOOKUP(D184,'Aquifer and SDF Parameters'!$A$6:$C$100,3,FALSE)),"")</f>
        <v>0.74307955804785941</v>
      </c>
      <c r="W184" s="4"/>
      <c r="X184" s="29" t="str">
        <f t="shared" si="58"/>
        <v>Yes</v>
      </c>
      <c r="Y184" s="15" t="str">
        <f t="shared" si="59"/>
        <v>CLV-64</v>
      </c>
      <c r="Z184" s="18" t="str">
        <f>IF(X184="Yes",VLOOKUP(Y184,'PoHC and SDF summary'!$AO$4:$AP$49974,2,FALSE)," ")</f>
        <v>Cultus Lake</v>
      </c>
      <c r="AA184" s="19">
        <f t="shared" si="60"/>
        <v>187.933062663258</v>
      </c>
      <c r="AB184" s="58">
        <f>IF(X184="Yes",(AA184^2)*(VLOOKUP(D184,'Aquifer and SDF Parameters'!$A$6:$C$100,2,FALSE)/VLOOKUP(D184,'Aquifer and SDF Parameters'!$A$6:$C$100,3,FALSE)),"")</f>
        <v>1.0237343780287553</v>
      </c>
      <c r="AC184" s="20">
        <f>IF(X184="Yes",(1/(U184)^('Aquifer and SDF Parameters'!$B$2)/((1/U184^'Aquifer and SDF Parameters'!$B$2)+(1/AA184^'Aquifer and SDF Parameters'!$B$2))),"")</f>
        <v>0.57942398864141786</v>
      </c>
      <c r="AD184" s="21">
        <f>IF(X184="Yes",(1/(AA184)^('Aquifer and SDF Parameters'!$B$2)/((1/U184^'Aquifer and SDF Parameters'!$B$2)+(1/AA184^'Aquifer and SDF Parameters'!$B$2))),"")</f>
        <v>0.42057601135858208</v>
      </c>
      <c r="AE184" s="14"/>
      <c r="AF184" s="32" t="str">
        <f t="shared" si="61"/>
        <v>No</v>
      </c>
      <c r="AG184" s="15" t="str">
        <f t="shared" si="62"/>
        <v/>
      </c>
      <c r="AH184" s="18" t="str">
        <f t="shared" si="63"/>
        <v xml:space="preserve"> </v>
      </c>
      <c r="AI184" s="19" t="str">
        <f t="shared" si="64"/>
        <v xml:space="preserve"> </v>
      </c>
      <c r="AJ184" s="58" t="str">
        <f>IF(AF184="Yes",(AI184^2)*(VLOOKUP(D184,'Aquifer and SDF Parameters'!$A$6:$C$100,2,FALSE)/VLOOKUP(D184,'Aquifer and SDF Parameters'!$A$6:$C$100,3,FALSE)),"")</f>
        <v/>
      </c>
      <c r="AK184" s="20" t="str">
        <f>IF(AF184="Yes",(1/(U184)^('Aquifer and SDF Parameters'!$B$2)/((1/U184^'Aquifer and SDF Parameters'!$B$2)+(1/AI184^'Aquifer and SDF Parameters'!$B$2)+(1/AA184^'Aquifer and SDF Parameters'!$B$2))),"")</f>
        <v/>
      </c>
      <c r="AL184" s="20" t="str">
        <f>IF(AF184="Yes",(1/(AA184)^('Aquifer and SDF Parameters'!$B$2)/((1/U184^'Aquifer and SDF Parameters'!$B$2)+(1/AI184^'Aquifer and SDF Parameters'!$B$2)+(1/AA184^'Aquifer and SDF Parameters'!$B$2))),"")</f>
        <v/>
      </c>
      <c r="AM184" s="21" t="str">
        <f>IF(AF184="Yes",(1/(AI184)^('Aquifer and SDF Parameters'!$B$2)/((1/U184^'Aquifer and SDF Parameters'!$B$2)+(1/AI184^'Aquifer and SDF Parameters'!$B$2)+(1/AA184^'Aquifer and SDF Parameters'!$B$2))),"")</f>
        <v/>
      </c>
      <c r="AO184" s="30" t="s">
        <v>12695</v>
      </c>
      <c r="AP184" s="47" t="s">
        <v>8769</v>
      </c>
      <c r="AQ184" s="22">
        <v>30177</v>
      </c>
      <c r="AR184" s="22" t="s">
        <v>1992</v>
      </c>
      <c r="AS184" s="24">
        <v>220.550592575655</v>
      </c>
      <c r="AT184" s="30">
        <v>62637</v>
      </c>
      <c r="AU184" s="22" t="s">
        <v>39</v>
      </c>
      <c r="AV184" s="69">
        <v>3172.9483573316002</v>
      </c>
      <c r="AW184" s="33"/>
      <c r="AX184" s="22"/>
      <c r="AY184" s="27"/>
    </row>
    <row r="185" spans="1:51" ht="15.6" customHeight="1" x14ac:dyDescent="0.3">
      <c r="A185" s="17">
        <v>38257</v>
      </c>
      <c r="B185" s="17" t="str">
        <f>VLOOKUP(A185,'List of Wells for HC assessment'!$A$2:$J$860,10,FALSE)</f>
        <v>Columbia Valley-Cultus Lake</v>
      </c>
      <c r="C185" s="17" t="str">
        <f>IF(ISNUMBER(VLOOKUP(A185,'List of Wells for HC assessment'!$A$2:$J$860,1,FALSE)),"TRUE","FALSE")</f>
        <v>TRUE</v>
      </c>
      <c r="D185" s="17">
        <f>VLOOKUP(A185,'List of Wells for HC assessment'!$A$2:$J$860,9,FALSE)</f>
        <v>20</v>
      </c>
      <c r="E185" s="17" t="str">
        <f t="shared" si="45"/>
        <v>Stream</v>
      </c>
      <c r="F185" s="17">
        <f t="shared" si="46"/>
        <v>1</v>
      </c>
      <c r="G185" s="87">
        <f t="shared" si="47"/>
        <v>1</v>
      </c>
      <c r="H185" s="88">
        <f t="shared" si="65"/>
        <v>865.81864537618537</v>
      </c>
      <c r="I185" s="89" t="str">
        <f t="shared" si="48"/>
        <v>Spring Creek</v>
      </c>
      <c r="J185" s="90" t="str">
        <f t="shared" si="49"/>
        <v>-</v>
      </c>
      <c r="K185" s="91" t="str">
        <f t="shared" si="50"/>
        <v/>
      </c>
      <c r="L185" s="95" t="str">
        <f t="shared" si="51"/>
        <v xml:space="preserve"> </v>
      </c>
      <c r="M185" s="92" t="str">
        <f t="shared" si="52"/>
        <v>-</v>
      </c>
      <c r="N185" s="93" t="str">
        <f t="shared" si="53"/>
        <v/>
      </c>
      <c r="O185" s="96" t="str">
        <f t="shared" si="54"/>
        <v xml:space="preserve"> </v>
      </c>
      <c r="P185" s="94" t="str">
        <f>IF(ISNUMBER(VLOOKUP(A185,'Wells not assessed'!$A$5:$D$37,1,FALSE)),VLOOKUP(A185,'Wells not assessed'!$A$5:$D$37,4,FALSE),"")</f>
        <v/>
      </c>
      <c r="R185" s="35" t="str">
        <f t="shared" si="55"/>
        <v>Yes</v>
      </c>
      <c r="S185" s="15" t="str">
        <f t="shared" si="56"/>
        <v>CLV-4</v>
      </c>
      <c r="T185" s="18" t="str">
        <f>VLOOKUP(S185,'PoHC and SDF summary'!$AO$4:$AP$49974,2,FALSE)</f>
        <v>Spring Creek</v>
      </c>
      <c r="U185" s="19">
        <f t="shared" si="57"/>
        <v>5465.4133663866996</v>
      </c>
      <c r="V185" s="56">
        <f>IF(C185="TRUE",(U185^2)*(VLOOKUP(D185,'Aquifer and SDF Parameters'!$A$6:$C$100,2,FALSE)/VLOOKUP(D185,'Aquifer and SDF Parameters'!$A$6:$C$100,3,FALSE)),"")</f>
        <v>865.81864537618537</v>
      </c>
      <c r="W185" s="4"/>
      <c r="X185" s="29" t="str">
        <f t="shared" si="58"/>
        <v>No</v>
      </c>
      <c r="Y185" s="15" t="str">
        <f t="shared" si="59"/>
        <v/>
      </c>
      <c r="Z185" s="18" t="str">
        <f>IF(X185="Yes",VLOOKUP(Y185,'PoHC and SDF summary'!$AO$4:$AP$49974,2,FALSE)," ")</f>
        <v xml:space="preserve"> </v>
      </c>
      <c r="AA185" s="19" t="str">
        <f t="shared" si="60"/>
        <v xml:space="preserve"> </v>
      </c>
      <c r="AB185" s="58" t="str">
        <f>IF(X185="Yes",(AA185^2)*(VLOOKUP(D185,'Aquifer and SDF Parameters'!$A$6:$C$100,2,FALSE)/VLOOKUP(D185,'Aquifer and SDF Parameters'!$A$6:$C$100,3,FALSE)),"")</f>
        <v/>
      </c>
      <c r="AC185" s="20" t="str">
        <f>IF(X185="Yes",(1/(U185)^('Aquifer and SDF Parameters'!$B$2)/((1/U185^'Aquifer and SDF Parameters'!$B$2)+(1/AA185^'Aquifer and SDF Parameters'!$B$2))),"")</f>
        <v/>
      </c>
      <c r="AD185" s="21" t="str">
        <f>IF(X185="Yes",(1/(AA185)^('Aquifer and SDF Parameters'!$B$2)/((1/U185^'Aquifer and SDF Parameters'!$B$2)+(1/AA185^'Aquifer and SDF Parameters'!$B$2))),"")</f>
        <v/>
      </c>
      <c r="AE185" s="14"/>
      <c r="AF185" s="32" t="str">
        <f t="shared" si="61"/>
        <v>No</v>
      </c>
      <c r="AG185" s="15" t="str">
        <f t="shared" si="62"/>
        <v/>
      </c>
      <c r="AH185" s="18" t="str">
        <f t="shared" si="63"/>
        <v xml:space="preserve"> </v>
      </c>
      <c r="AI185" s="19" t="str">
        <f t="shared" si="64"/>
        <v xml:space="preserve"> </v>
      </c>
      <c r="AJ185" s="58" t="str">
        <f>IF(AF185="Yes",(AI185^2)*(VLOOKUP(D185,'Aquifer and SDF Parameters'!$A$6:$C$100,2,FALSE)/VLOOKUP(D185,'Aquifer and SDF Parameters'!$A$6:$C$100,3,FALSE)),"")</f>
        <v/>
      </c>
      <c r="AK185" s="20" t="str">
        <f>IF(AF185="Yes",(1/(U185)^('Aquifer and SDF Parameters'!$B$2)/((1/U185^'Aquifer and SDF Parameters'!$B$2)+(1/AI185^'Aquifer and SDF Parameters'!$B$2)+(1/AA185^'Aquifer and SDF Parameters'!$B$2))),"")</f>
        <v/>
      </c>
      <c r="AL185" s="20" t="str">
        <f>IF(AF185="Yes",(1/(AA185)^('Aquifer and SDF Parameters'!$B$2)/((1/U185^'Aquifer and SDF Parameters'!$B$2)+(1/AI185^'Aquifer and SDF Parameters'!$B$2)+(1/AA185^'Aquifer and SDF Parameters'!$B$2))),"")</f>
        <v/>
      </c>
      <c r="AM185" s="21" t="str">
        <f>IF(AF185="Yes",(1/(AI185)^('Aquifer and SDF Parameters'!$B$2)/((1/U185^'Aquifer and SDF Parameters'!$B$2)+(1/AI185^'Aquifer and SDF Parameters'!$B$2)+(1/AA185^'Aquifer and SDF Parameters'!$B$2))),"")</f>
        <v/>
      </c>
      <c r="AO185" s="30" t="s">
        <v>12685</v>
      </c>
      <c r="AP185" s="47" t="s">
        <v>8769</v>
      </c>
      <c r="AQ185" s="22">
        <v>30195</v>
      </c>
      <c r="AR185" s="22" t="s">
        <v>4882</v>
      </c>
      <c r="AS185" s="24">
        <v>331.40408115019198</v>
      </c>
      <c r="AT185" s="30">
        <v>62638</v>
      </c>
      <c r="AU185" s="22" t="s">
        <v>89</v>
      </c>
      <c r="AV185" s="69">
        <v>3664.9452204438098</v>
      </c>
      <c r="AW185" s="33"/>
      <c r="AX185" s="22"/>
      <c r="AY185" s="27"/>
    </row>
    <row r="186" spans="1:51" ht="15.6" customHeight="1" x14ac:dyDescent="0.3">
      <c r="A186" s="17">
        <v>39175</v>
      </c>
      <c r="B186" s="17" t="str">
        <f>VLOOKUP(A186,'List of Wells for HC assessment'!$A$2:$J$860,10,FALSE)</f>
        <v>Columbia Valley-Cultus Lake</v>
      </c>
      <c r="C186" s="17" t="str">
        <f>IF(ISNUMBER(VLOOKUP(A186,'List of Wells for HC assessment'!$A$2:$J$860,1,FALSE)),"TRUE","FALSE")</f>
        <v>TRUE</v>
      </c>
      <c r="D186" s="17">
        <f>VLOOKUP(A186,'List of Wells for HC assessment'!$A$2:$J$860,9,FALSE)</f>
        <v>20</v>
      </c>
      <c r="E186" s="17" t="str">
        <f t="shared" si="45"/>
        <v>Stream</v>
      </c>
      <c r="F186" s="17">
        <f t="shared" si="46"/>
        <v>1</v>
      </c>
      <c r="G186" s="87">
        <f t="shared" si="47"/>
        <v>1</v>
      </c>
      <c r="H186" s="88">
        <f t="shared" ref="H186:H217" si="66">V186</f>
        <v>918.38161206474194</v>
      </c>
      <c r="I186" s="89" t="str">
        <f t="shared" si="48"/>
        <v>Spring Creek</v>
      </c>
      <c r="J186" s="90" t="str">
        <f t="shared" si="49"/>
        <v>-</v>
      </c>
      <c r="K186" s="91" t="str">
        <f t="shared" si="50"/>
        <v/>
      </c>
      <c r="L186" s="95" t="str">
        <f t="shared" si="51"/>
        <v xml:space="preserve"> </v>
      </c>
      <c r="M186" s="92" t="str">
        <f t="shared" si="52"/>
        <v>-</v>
      </c>
      <c r="N186" s="93" t="str">
        <f t="shared" si="53"/>
        <v/>
      </c>
      <c r="O186" s="96" t="str">
        <f t="shared" si="54"/>
        <v xml:space="preserve"> </v>
      </c>
      <c r="P186" s="94" t="str">
        <f>IF(ISNUMBER(VLOOKUP(A186,'Wells not assessed'!$A$5:$D$37,1,FALSE)),VLOOKUP(A186,'Wells not assessed'!$A$5:$D$37,4,FALSE),"")</f>
        <v/>
      </c>
      <c r="R186" s="35" t="str">
        <f t="shared" si="55"/>
        <v>Yes</v>
      </c>
      <c r="S186" s="15" t="str">
        <f t="shared" si="56"/>
        <v>CLV-4</v>
      </c>
      <c r="T186" s="18" t="str">
        <f>VLOOKUP(S186,'PoHC and SDF summary'!$AO$4:$AP$49974,2,FALSE)</f>
        <v>Spring Creek</v>
      </c>
      <c r="U186" s="19">
        <f t="shared" si="57"/>
        <v>5628.86894644329</v>
      </c>
      <c r="V186" s="56">
        <f>IF(C186="TRUE",(U186^2)*(VLOOKUP(D186,'Aquifer and SDF Parameters'!$A$6:$C$100,2,FALSE)/VLOOKUP(D186,'Aquifer and SDF Parameters'!$A$6:$C$100,3,FALSE)),"")</f>
        <v>918.38161206474194</v>
      </c>
      <c r="W186" s="4"/>
      <c r="X186" s="29" t="str">
        <f t="shared" si="58"/>
        <v>No</v>
      </c>
      <c r="Y186" s="15" t="str">
        <f t="shared" si="59"/>
        <v/>
      </c>
      <c r="Z186" s="18" t="str">
        <f>IF(X186="Yes",VLOOKUP(Y186,'PoHC and SDF summary'!$AO$4:$AP$49974,2,FALSE)," ")</f>
        <v xml:space="preserve"> </v>
      </c>
      <c r="AA186" s="19" t="str">
        <f t="shared" si="60"/>
        <v xml:space="preserve"> </v>
      </c>
      <c r="AB186" s="58" t="str">
        <f>IF(X186="Yes",(AA186^2)*(VLOOKUP(D186,'Aquifer and SDF Parameters'!$A$6:$C$100,2,FALSE)/VLOOKUP(D186,'Aquifer and SDF Parameters'!$A$6:$C$100,3,FALSE)),"")</f>
        <v/>
      </c>
      <c r="AC186" s="20" t="str">
        <f>IF(X186="Yes",(1/(U186)^('Aquifer and SDF Parameters'!$B$2)/((1/U186^'Aquifer and SDF Parameters'!$B$2)+(1/AA186^'Aquifer and SDF Parameters'!$B$2))),"")</f>
        <v/>
      </c>
      <c r="AD186" s="21" t="str">
        <f>IF(X186="Yes",(1/(AA186)^('Aquifer and SDF Parameters'!$B$2)/((1/U186^'Aquifer and SDF Parameters'!$B$2)+(1/AA186^'Aquifer and SDF Parameters'!$B$2))),"")</f>
        <v/>
      </c>
      <c r="AE186" s="14"/>
      <c r="AF186" s="32" t="str">
        <f t="shared" si="61"/>
        <v>No</v>
      </c>
      <c r="AG186" s="15" t="str">
        <f t="shared" si="62"/>
        <v/>
      </c>
      <c r="AH186" s="18" t="str">
        <f t="shared" si="63"/>
        <v xml:space="preserve"> </v>
      </c>
      <c r="AI186" s="19" t="str">
        <f t="shared" si="64"/>
        <v xml:space="preserve"> </v>
      </c>
      <c r="AJ186" s="58" t="str">
        <f>IF(AF186="Yes",(AI186^2)*(VLOOKUP(D186,'Aquifer and SDF Parameters'!$A$6:$C$100,2,FALSE)/VLOOKUP(D186,'Aquifer and SDF Parameters'!$A$6:$C$100,3,FALSE)),"")</f>
        <v/>
      </c>
      <c r="AK186" s="20" t="str">
        <f>IF(AF186="Yes",(1/(U186)^('Aquifer and SDF Parameters'!$B$2)/((1/U186^'Aquifer and SDF Parameters'!$B$2)+(1/AI186^'Aquifer and SDF Parameters'!$B$2)+(1/AA186^'Aquifer and SDF Parameters'!$B$2))),"")</f>
        <v/>
      </c>
      <c r="AL186" s="20" t="str">
        <f>IF(AF186="Yes",(1/(AA186)^('Aquifer and SDF Parameters'!$B$2)/((1/U186^'Aquifer and SDF Parameters'!$B$2)+(1/AI186^'Aquifer and SDF Parameters'!$B$2)+(1/AA186^'Aquifer and SDF Parameters'!$B$2))),"")</f>
        <v/>
      </c>
      <c r="AM186" s="21" t="str">
        <f>IF(AF186="Yes",(1/(AI186)^('Aquifer and SDF Parameters'!$B$2)/((1/U186^'Aquifer and SDF Parameters'!$B$2)+(1/AI186^'Aquifer and SDF Parameters'!$B$2)+(1/AA186^'Aquifer and SDF Parameters'!$B$2))),"")</f>
        <v/>
      </c>
      <c r="AO186" s="30" t="s">
        <v>12683</v>
      </c>
      <c r="AP186" s="47" t="s">
        <v>8769</v>
      </c>
      <c r="AQ186" s="22">
        <v>30457</v>
      </c>
      <c r="AR186" s="22" t="s">
        <v>3620</v>
      </c>
      <c r="AS186" s="24">
        <v>307.93553773831599</v>
      </c>
      <c r="AT186" s="30">
        <v>62639</v>
      </c>
      <c r="AU186" s="22" t="s">
        <v>89</v>
      </c>
      <c r="AV186" s="69">
        <v>3307.7369375148401</v>
      </c>
      <c r="AW186" s="33"/>
      <c r="AX186" s="22"/>
      <c r="AY186" s="27"/>
    </row>
    <row r="187" spans="1:51" ht="15.6" customHeight="1" x14ac:dyDescent="0.3">
      <c r="A187" s="17">
        <v>39195</v>
      </c>
      <c r="B187" s="17" t="str">
        <f>VLOOKUP(A187,'List of Wells for HC assessment'!$A$2:$J$860,10,FALSE)</f>
        <v>Columbia Valley-Cultus Lake</v>
      </c>
      <c r="C187" s="17" t="str">
        <f>IF(ISNUMBER(VLOOKUP(A187,'List of Wells for HC assessment'!$A$2:$J$860,1,FALSE)),"TRUE","FALSE")</f>
        <v>TRUE</v>
      </c>
      <c r="D187" s="17">
        <f>VLOOKUP(A187,'List of Wells for HC assessment'!$A$2:$J$860,9,FALSE)</f>
        <v>20</v>
      </c>
      <c r="E187" s="17" t="str">
        <f t="shared" si="45"/>
        <v>Stream</v>
      </c>
      <c r="F187" s="17">
        <f t="shared" si="46"/>
        <v>1</v>
      </c>
      <c r="G187" s="87">
        <f t="shared" si="47"/>
        <v>1</v>
      </c>
      <c r="H187" s="88">
        <f t="shared" si="66"/>
        <v>669.89865757734196</v>
      </c>
      <c r="I187" s="89" t="str">
        <f t="shared" si="48"/>
        <v>Spring Creek</v>
      </c>
      <c r="J187" s="90" t="str">
        <f t="shared" si="49"/>
        <v>-</v>
      </c>
      <c r="K187" s="91" t="str">
        <f t="shared" si="50"/>
        <v/>
      </c>
      <c r="L187" s="95" t="str">
        <f t="shared" si="51"/>
        <v xml:space="preserve"> </v>
      </c>
      <c r="M187" s="92" t="str">
        <f t="shared" si="52"/>
        <v>-</v>
      </c>
      <c r="N187" s="93" t="str">
        <f t="shared" si="53"/>
        <v/>
      </c>
      <c r="O187" s="96" t="str">
        <f t="shared" si="54"/>
        <v xml:space="preserve"> </v>
      </c>
      <c r="P187" s="94" t="str">
        <f>IF(ISNUMBER(VLOOKUP(A187,'Wells not assessed'!$A$5:$D$37,1,FALSE)),VLOOKUP(A187,'Wells not assessed'!$A$5:$D$37,4,FALSE),"")</f>
        <v/>
      </c>
      <c r="R187" s="35" t="str">
        <f t="shared" si="55"/>
        <v>Yes</v>
      </c>
      <c r="S187" s="15" t="str">
        <f t="shared" si="56"/>
        <v>CLV-4</v>
      </c>
      <c r="T187" s="18" t="str">
        <f>VLOOKUP(S187,'PoHC and SDF summary'!$AO$4:$AP$49974,2,FALSE)</f>
        <v>Spring Creek</v>
      </c>
      <c r="U187" s="19">
        <f t="shared" si="57"/>
        <v>4807.4425307452502</v>
      </c>
      <c r="V187" s="56">
        <f>IF(C187="TRUE",(U187^2)*(VLOOKUP(D187,'Aquifer and SDF Parameters'!$A$6:$C$100,2,FALSE)/VLOOKUP(D187,'Aquifer and SDF Parameters'!$A$6:$C$100,3,FALSE)),"")</f>
        <v>669.89865757734196</v>
      </c>
      <c r="W187" s="4"/>
      <c r="X187" s="29" t="str">
        <f t="shared" si="58"/>
        <v>No</v>
      </c>
      <c r="Y187" s="15" t="str">
        <f t="shared" si="59"/>
        <v/>
      </c>
      <c r="Z187" s="18" t="str">
        <f>IF(X187="Yes",VLOOKUP(Y187,'PoHC and SDF summary'!$AO$4:$AP$49974,2,FALSE)," ")</f>
        <v xml:space="preserve"> </v>
      </c>
      <c r="AA187" s="19" t="str">
        <f t="shared" si="60"/>
        <v xml:space="preserve"> </v>
      </c>
      <c r="AB187" s="58" t="str">
        <f>IF(X187="Yes",(AA187^2)*(VLOOKUP(D187,'Aquifer and SDF Parameters'!$A$6:$C$100,2,FALSE)/VLOOKUP(D187,'Aquifer and SDF Parameters'!$A$6:$C$100,3,FALSE)),"")</f>
        <v/>
      </c>
      <c r="AC187" s="20" t="str">
        <f>IF(X187="Yes",(1/(U187)^('Aquifer and SDF Parameters'!$B$2)/((1/U187^'Aquifer and SDF Parameters'!$B$2)+(1/AA187^'Aquifer and SDF Parameters'!$B$2))),"")</f>
        <v/>
      </c>
      <c r="AD187" s="21" t="str">
        <f>IF(X187="Yes",(1/(AA187)^('Aquifer and SDF Parameters'!$B$2)/((1/U187^'Aquifer and SDF Parameters'!$B$2)+(1/AA187^'Aquifer and SDF Parameters'!$B$2))),"")</f>
        <v/>
      </c>
      <c r="AE187" s="14"/>
      <c r="AF187" s="32" t="str">
        <f t="shared" si="61"/>
        <v>No</v>
      </c>
      <c r="AG187" s="15" t="str">
        <f t="shared" si="62"/>
        <v/>
      </c>
      <c r="AH187" s="18" t="str">
        <f t="shared" si="63"/>
        <v xml:space="preserve"> </v>
      </c>
      <c r="AI187" s="19" t="str">
        <f t="shared" si="64"/>
        <v xml:space="preserve"> </v>
      </c>
      <c r="AJ187" s="58" t="str">
        <f>IF(AF187="Yes",(AI187^2)*(VLOOKUP(D187,'Aquifer and SDF Parameters'!$A$6:$C$100,2,FALSE)/VLOOKUP(D187,'Aquifer and SDF Parameters'!$A$6:$C$100,3,FALSE)),"")</f>
        <v/>
      </c>
      <c r="AK187" s="20" t="str">
        <f>IF(AF187="Yes",(1/(U187)^('Aquifer and SDF Parameters'!$B$2)/((1/U187^'Aquifer and SDF Parameters'!$B$2)+(1/AI187^'Aquifer and SDF Parameters'!$B$2)+(1/AA187^'Aquifer and SDF Parameters'!$B$2))),"")</f>
        <v/>
      </c>
      <c r="AL187" s="20" t="str">
        <f>IF(AF187="Yes",(1/(AA187)^('Aquifer and SDF Parameters'!$B$2)/((1/U187^'Aquifer and SDF Parameters'!$B$2)+(1/AI187^'Aquifer and SDF Parameters'!$B$2)+(1/AA187^'Aquifer and SDF Parameters'!$B$2))),"")</f>
        <v/>
      </c>
      <c r="AM187" s="21" t="str">
        <f>IF(AF187="Yes",(1/(AI187)^('Aquifer and SDF Parameters'!$B$2)/((1/U187^'Aquifer and SDF Parameters'!$B$2)+(1/AI187^'Aquifer and SDF Parameters'!$B$2)+(1/AA187^'Aquifer and SDF Parameters'!$B$2))),"")</f>
        <v/>
      </c>
      <c r="AO187" s="30" t="s">
        <v>12682</v>
      </c>
      <c r="AP187" s="47" t="s">
        <v>8769</v>
      </c>
      <c r="AQ187" s="22">
        <v>30491</v>
      </c>
      <c r="AR187" s="22" t="s">
        <v>7627</v>
      </c>
      <c r="AS187" s="24">
        <v>652.54855900712698</v>
      </c>
      <c r="AT187" s="30">
        <v>62640</v>
      </c>
      <c r="AU187" s="22" t="s">
        <v>32</v>
      </c>
      <c r="AV187" s="69">
        <v>3318.2892072804202</v>
      </c>
      <c r="AW187" s="33"/>
      <c r="AX187" s="22"/>
      <c r="AY187" s="27"/>
    </row>
    <row r="188" spans="1:51" ht="15.6" customHeight="1" x14ac:dyDescent="0.3">
      <c r="A188" s="17">
        <v>41095</v>
      </c>
      <c r="B188" s="17" t="str">
        <f>VLOOKUP(A188,'List of Wells for HC assessment'!$A$2:$J$860,10,FALSE)</f>
        <v>Columbia Valley-Cultus Lake</v>
      </c>
      <c r="C188" s="17" t="str">
        <f>IF(ISNUMBER(VLOOKUP(A188,'List of Wells for HC assessment'!$A$2:$J$860,1,FALSE)),"TRUE","FALSE")</f>
        <v>TRUE</v>
      </c>
      <c r="D188" s="17">
        <f>VLOOKUP(A188,'List of Wells for HC assessment'!$A$2:$J$860,9,FALSE)</f>
        <v>20</v>
      </c>
      <c r="E188" s="17" t="str">
        <f t="shared" si="45"/>
        <v>Stream</v>
      </c>
      <c r="F188" s="17">
        <f t="shared" si="46"/>
        <v>2</v>
      </c>
      <c r="G188" s="87">
        <f t="shared" si="47"/>
        <v>0.87789399712703819</v>
      </c>
      <c r="H188" s="88">
        <f t="shared" si="66"/>
        <v>4.1216757843555119</v>
      </c>
      <c r="I188" s="89" t="str">
        <f t="shared" si="48"/>
        <v>Spring Creek</v>
      </c>
      <c r="J188" s="90">
        <f t="shared" si="49"/>
        <v>0.12210600287296187</v>
      </c>
      <c r="K188" s="91">
        <f t="shared" si="50"/>
        <v>29.633223134444343</v>
      </c>
      <c r="L188" s="95" t="str">
        <f t="shared" si="51"/>
        <v>Cultus Lake</v>
      </c>
      <c r="M188" s="92" t="str">
        <f t="shared" si="52"/>
        <v>-</v>
      </c>
      <c r="N188" s="93" t="str">
        <f t="shared" si="53"/>
        <v/>
      </c>
      <c r="O188" s="96" t="str">
        <f t="shared" si="54"/>
        <v xml:space="preserve"> </v>
      </c>
      <c r="P188" s="94" t="str">
        <f>IF(ISNUMBER(VLOOKUP(A188,'Wells not assessed'!$A$5:$D$37,1,FALSE)),VLOOKUP(A188,'Wells not assessed'!$A$5:$D$37,4,FALSE),"")</f>
        <v/>
      </c>
      <c r="R188" s="35" t="str">
        <f t="shared" si="55"/>
        <v>Yes</v>
      </c>
      <c r="S188" s="15" t="str">
        <f t="shared" si="56"/>
        <v>CLV-4</v>
      </c>
      <c r="T188" s="18" t="str">
        <f>VLOOKUP(S188,'PoHC and SDF summary'!$AO$4:$AP$49974,2,FALSE)</f>
        <v>Spring Creek</v>
      </c>
      <c r="U188" s="19">
        <f t="shared" si="57"/>
        <v>377.09125495066201</v>
      </c>
      <c r="V188" s="56">
        <f>IF(C188="TRUE",(U188^2)*(VLOOKUP(D188,'Aquifer and SDF Parameters'!$A$6:$C$100,2,FALSE)/VLOOKUP(D188,'Aquifer and SDF Parameters'!$A$6:$C$100,3,FALSE)),"")</f>
        <v>4.1216757843555119</v>
      </c>
      <c r="W188" s="4"/>
      <c r="X188" s="29" t="str">
        <f t="shared" si="58"/>
        <v>Yes</v>
      </c>
      <c r="Y188" s="15" t="str">
        <f t="shared" si="59"/>
        <v>CLV-68</v>
      </c>
      <c r="Z188" s="18" t="str">
        <f>IF(X188="Yes",VLOOKUP(Y188,'PoHC and SDF summary'!$AO$4:$AP$49974,2,FALSE)," ")</f>
        <v>Cultus Lake</v>
      </c>
      <c r="AA188" s="19">
        <f t="shared" si="60"/>
        <v>1011.11136782173</v>
      </c>
      <c r="AB188" s="58">
        <f>IF(X188="Yes",(AA188^2)*(VLOOKUP(D188,'Aquifer and SDF Parameters'!$A$6:$C$100,2,FALSE)/VLOOKUP(D188,'Aquifer and SDF Parameters'!$A$6:$C$100,3,FALSE)),"")</f>
        <v>29.633223134444343</v>
      </c>
      <c r="AC188" s="20">
        <f>IF(X188="Yes",(1/(U188)^('Aquifer and SDF Parameters'!$B$2)/((1/U188^'Aquifer and SDF Parameters'!$B$2)+(1/AA188^'Aquifer and SDF Parameters'!$B$2))),"")</f>
        <v>0.87789399712703819</v>
      </c>
      <c r="AD188" s="21">
        <f>IF(X188="Yes",(1/(AA188)^('Aquifer and SDF Parameters'!$B$2)/((1/U188^'Aquifer and SDF Parameters'!$B$2)+(1/AA188^'Aquifer and SDF Parameters'!$B$2))),"")</f>
        <v>0.12210600287296187</v>
      </c>
      <c r="AE188" s="14"/>
      <c r="AF188" s="32" t="str">
        <f t="shared" si="61"/>
        <v>No</v>
      </c>
      <c r="AG188" s="15" t="str">
        <f t="shared" si="62"/>
        <v/>
      </c>
      <c r="AH188" s="18" t="str">
        <f t="shared" si="63"/>
        <v xml:space="preserve"> </v>
      </c>
      <c r="AI188" s="19" t="str">
        <f t="shared" si="64"/>
        <v xml:space="preserve"> </v>
      </c>
      <c r="AJ188" s="58" t="str">
        <f>IF(AF188="Yes",(AI188^2)*(VLOOKUP(D188,'Aquifer and SDF Parameters'!$A$6:$C$100,2,FALSE)/VLOOKUP(D188,'Aquifer and SDF Parameters'!$A$6:$C$100,3,FALSE)),"")</f>
        <v/>
      </c>
      <c r="AK188" s="20" t="str">
        <f>IF(AF188="Yes",(1/(U188)^('Aquifer and SDF Parameters'!$B$2)/((1/U188^'Aquifer and SDF Parameters'!$B$2)+(1/AI188^'Aquifer and SDF Parameters'!$B$2)+(1/AA188^'Aquifer and SDF Parameters'!$B$2))),"")</f>
        <v/>
      </c>
      <c r="AL188" s="20" t="str">
        <f>IF(AF188="Yes",(1/(AA188)^('Aquifer and SDF Parameters'!$B$2)/((1/U188^'Aquifer and SDF Parameters'!$B$2)+(1/AI188^'Aquifer and SDF Parameters'!$B$2)+(1/AA188^'Aquifer and SDF Parameters'!$B$2))),"")</f>
        <v/>
      </c>
      <c r="AM188" s="21" t="str">
        <f>IF(AF188="Yes",(1/(AI188)^('Aquifer and SDF Parameters'!$B$2)/((1/U188^'Aquifer and SDF Parameters'!$B$2)+(1/AI188^'Aquifer and SDF Parameters'!$B$2)+(1/AA188^'Aquifer and SDF Parameters'!$B$2))),"")</f>
        <v/>
      </c>
      <c r="AO188" s="30" t="s">
        <v>12676</v>
      </c>
      <c r="AP188" s="47" t="s">
        <v>8769</v>
      </c>
      <c r="AQ188" s="22">
        <v>30886</v>
      </c>
      <c r="AR188" s="22" t="s">
        <v>230</v>
      </c>
      <c r="AS188" s="24">
        <v>1112.0815047200499</v>
      </c>
      <c r="AT188" s="30">
        <v>62641</v>
      </c>
      <c r="AU188" s="22" t="s">
        <v>37</v>
      </c>
      <c r="AV188" s="69">
        <v>3014.8284784945499</v>
      </c>
      <c r="AW188" s="33"/>
      <c r="AX188" s="22"/>
      <c r="AY188" s="27"/>
    </row>
    <row r="189" spans="1:51" ht="15.6" customHeight="1" x14ac:dyDescent="0.3">
      <c r="A189" s="17">
        <v>41608</v>
      </c>
      <c r="B189" s="17" t="str">
        <f>VLOOKUP(A189,'List of Wells for HC assessment'!$A$2:$J$860,10,FALSE)</f>
        <v>Columbia Valley-Cultus Lake</v>
      </c>
      <c r="C189" s="17" t="str">
        <f>IF(ISNUMBER(VLOOKUP(A189,'List of Wells for HC assessment'!$A$2:$J$860,1,FALSE)),"TRUE","FALSE")</f>
        <v>TRUE</v>
      </c>
      <c r="D189" s="17">
        <f>VLOOKUP(A189,'List of Wells for HC assessment'!$A$2:$J$860,9,FALSE)</f>
        <v>20</v>
      </c>
      <c r="E189" s="17" t="str">
        <f t="shared" si="45"/>
        <v>Stream</v>
      </c>
      <c r="F189" s="17">
        <f t="shared" si="46"/>
        <v>2</v>
      </c>
      <c r="G189" s="87">
        <f t="shared" si="47"/>
        <v>0.6459139770632959</v>
      </c>
      <c r="H189" s="88">
        <f t="shared" si="66"/>
        <v>99.001412782006298</v>
      </c>
      <c r="I189" s="89" t="str">
        <f t="shared" si="48"/>
        <v>Spring Creek</v>
      </c>
      <c r="J189" s="90">
        <f t="shared" si="49"/>
        <v>0.3540860229367041</v>
      </c>
      <c r="K189" s="91">
        <f t="shared" si="50"/>
        <v>180.59565225013603</v>
      </c>
      <c r="L189" s="95" t="str">
        <f t="shared" si="51"/>
        <v>Cultus Lake</v>
      </c>
      <c r="M189" s="92" t="str">
        <f t="shared" si="52"/>
        <v>-</v>
      </c>
      <c r="N189" s="93" t="str">
        <f t="shared" si="53"/>
        <v/>
      </c>
      <c r="O189" s="96" t="str">
        <f t="shared" si="54"/>
        <v xml:space="preserve"> </v>
      </c>
      <c r="P189" s="94" t="str">
        <f>IF(ISNUMBER(VLOOKUP(A189,'Wells not assessed'!$A$5:$D$37,1,FALSE)),VLOOKUP(A189,'Wells not assessed'!$A$5:$D$37,4,FALSE),"")</f>
        <v/>
      </c>
      <c r="R189" s="35" t="str">
        <f t="shared" si="55"/>
        <v>Yes</v>
      </c>
      <c r="S189" s="15" t="str">
        <f t="shared" si="56"/>
        <v>CLV-4</v>
      </c>
      <c r="T189" s="18" t="str">
        <f>VLOOKUP(S189,'PoHC and SDF summary'!$AO$4:$AP$49974,2,FALSE)</f>
        <v>Spring Creek</v>
      </c>
      <c r="U189" s="19">
        <f t="shared" si="57"/>
        <v>1848.12032643419</v>
      </c>
      <c r="V189" s="56">
        <f>IF(C189="TRUE",(U189^2)*(VLOOKUP(D189,'Aquifer and SDF Parameters'!$A$6:$C$100,2,FALSE)/VLOOKUP(D189,'Aquifer and SDF Parameters'!$A$6:$C$100,3,FALSE)),"")</f>
        <v>99.001412782006298</v>
      </c>
      <c r="W189" s="4"/>
      <c r="X189" s="29" t="str">
        <f t="shared" si="58"/>
        <v>Yes</v>
      </c>
      <c r="Y189" s="15" t="str">
        <f t="shared" si="59"/>
        <v>CLV-66</v>
      </c>
      <c r="Z189" s="18" t="str">
        <f>IF(X189="Yes",VLOOKUP(Y189,'PoHC and SDF summary'!$AO$4:$AP$49974,2,FALSE)," ")</f>
        <v>Cultus Lake</v>
      </c>
      <c r="AA189" s="19">
        <f t="shared" si="60"/>
        <v>2496.1069693884701</v>
      </c>
      <c r="AB189" s="58">
        <f>IF(X189="Yes",(AA189^2)*(VLOOKUP(D189,'Aquifer and SDF Parameters'!$A$6:$C$100,2,FALSE)/VLOOKUP(D189,'Aquifer and SDF Parameters'!$A$6:$C$100,3,FALSE)),"")</f>
        <v>180.59565225013603</v>
      </c>
      <c r="AC189" s="20">
        <f>IF(X189="Yes",(1/(U189)^('Aquifer and SDF Parameters'!$B$2)/((1/U189^'Aquifer and SDF Parameters'!$B$2)+(1/AA189^'Aquifer and SDF Parameters'!$B$2))),"")</f>
        <v>0.6459139770632959</v>
      </c>
      <c r="AD189" s="21">
        <f>IF(X189="Yes",(1/(AA189)^('Aquifer and SDF Parameters'!$B$2)/((1/U189^'Aquifer and SDF Parameters'!$B$2)+(1/AA189^'Aquifer and SDF Parameters'!$B$2))),"")</f>
        <v>0.3540860229367041</v>
      </c>
      <c r="AE189" s="14"/>
      <c r="AF189" s="32" t="str">
        <f t="shared" si="61"/>
        <v>No</v>
      </c>
      <c r="AG189" s="15" t="str">
        <f t="shared" si="62"/>
        <v/>
      </c>
      <c r="AH189" s="18" t="str">
        <f t="shared" si="63"/>
        <v xml:space="preserve"> </v>
      </c>
      <c r="AI189" s="19" t="str">
        <f t="shared" si="64"/>
        <v xml:space="preserve"> </v>
      </c>
      <c r="AJ189" s="58" t="str">
        <f>IF(AF189="Yes",(AI189^2)*(VLOOKUP(D189,'Aquifer and SDF Parameters'!$A$6:$C$100,2,FALSE)/VLOOKUP(D189,'Aquifer and SDF Parameters'!$A$6:$C$100,3,FALSE)),"")</f>
        <v/>
      </c>
      <c r="AK189" s="20" t="str">
        <f>IF(AF189="Yes",(1/(U189)^('Aquifer and SDF Parameters'!$B$2)/((1/U189^'Aquifer and SDF Parameters'!$B$2)+(1/AI189^'Aquifer and SDF Parameters'!$B$2)+(1/AA189^'Aquifer and SDF Parameters'!$B$2))),"")</f>
        <v/>
      </c>
      <c r="AL189" s="20" t="str">
        <f>IF(AF189="Yes",(1/(AA189)^('Aquifer and SDF Parameters'!$B$2)/((1/U189^'Aquifer and SDF Parameters'!$B$2)+(1/AI189^'Aquifer and SDF Parameters'!$B$2)+(1/AA189^'Aquifer and SDF Parameters'!$B$2))),"")</f>
        <v/>
      </c>
      <c r="AM189" s="21" t="str">
        <f>IF(AF189="Yes",(1/(AI189)^('Aquifer and SDF Parameters'!$B$2)/((1/U189^'Aquifer and SDF Parameters'!$B$2)+(1/AI189^'Aquifer and SDF Parameters'!$B$2)+(1/AA189^'Aquifer and SDF Parameters'!$B$2))),"")</f>
        <v/>
      </c>
      <c r="AO189" s="30" t="s">
        <v>12673</v>
      </c>
      <c r="AP189" s="47" t="s">
        <v>8769</v>
      </c>
      <c r="AQ189" s="22">
        <v>31060</v>
      </c>
      <c r="AR189" s="22" t="s">
        <v>2571</v>
      </c>
      <c r="AS189" s="24">
        <v>765.23639828270802</v>
      </c>
      <c r="AT189" s="30">
        <v>62642</v>
      </c>
      <c r="AU189" s="22" t="s">
        <v>39</v>
      </c>
      <c r="AV189" s="69">
        <v>3483.6142981737398</v>
      </c>
      <c r="AW189" s="33"/>
      <c r="AX189" s="22"/>
      <c r="AY189" s="27"/>
    </row>
    <row r="190" spans="1:51" ht="15.6" customHeight="1" x14ac:dyDescent="0.3">
      <c r="A190" s="17">
        <v>43433</v>
      </c>
      <c r="B190" s="17" t="str">
        <f>VLOOKUP(A190,'List of Wells for HC assessment'!$A$2:$J$860,10,FALSE)</f>
        <v>Columbia Valley-Cultus Lake</v>
      </c>
      <c r="C190" s="17" t="str">
        <f>IF(ISNUMBER(VLOOKUP(A190,'List of Wells for HC assessment'!$A$2:$J$860,1,FALSE)),"TRUE","FALSE")</f>
        <v>TRUE</v>
      </c>
      <c r="D190" s="17">
        <f>VLOOKUP(A190,'List of Wells for HC assessment'!$A$2:$J$860,9,FALSE)</f>
        <v>20</v>
      </c>
      <c r="E190" s="17" t="str">
        <f t="shared" si="45"/>
        <v>Stream</v>
      </c>
      <c r="F190" s="17">
        <f t="shared" si="46"/>
        <v>2</v>
      </c>
      <c r="G190" s="87">
        <f t="shared" si="47"/>
        <v>0.6475603291200378</v>
      </c>
      <c r="H190" s="88">
        <f t="shared" si="66"/>
        <v>99.107963901576937</v>
      </c>
      <c r="I190" s="89" t="str">
        <f t="shared" si="48"/>
        <v>Spring Creek</v>
      </c>
      <c r="J190" s="90">
        <f t="shared" si="49"/>
        <v>0.3524396708799622</v>
      </c>
      <c r="K190" s="91">
        <f t="shared" si="50"/>
        <v>182.09750781540305</v>
      </c>
      <c r="L190" s="95" t="str">
        <f t="shared" si="51"/>
        <v>Cultus Lake</v>
      </c>
      <c r="M190" s="92" t="str">
        <f t="shared" si="52"/>
        <v>-</v>
      </c>
      <c r="N190" s="93" t="str">
        <f t="shared" si="53"/>
        <v/>
      </c>
      <c r="O190" s="96" t="str">
        <f t="shared" si="54"/>
        <v xml:space="preserve"> </v>
      </c>
      <c r="P190" s="94" t="str">
        <f>IF(ISNUMBER(VLOOKUP(A190,'Wells not assessed'!$A$5:$D$37,1,FALSE)),VLOOKUP(A190,'Wells not assessed'!$A$5:$D$37,4,FALSE),"")</f>
        <v/>
      </c>
      <c r="R190" s="35" t="str">
        <f t="shared" si="55"/>
        <v>Yes</v>
      </c>
      <c r="S190" s="15" t="str">
        <f t="shared" si="56"/>
        <v>CLV-4</v>
      </c>
      <c r="T190" s="18" t="str">
        <f>VLOOKUP(S190,'PoHC and SDF summary'!$AO$4:$AP$49974,2,FALSE)</f>
        <v>Spring Creek</v>
      </c>
      <c r="U190" s="19">
        <f t="shared" si="57"/>
        <v>1849.11458666152</v>
      </c>
      <c r="V190" s="56">
        <f>IF(C190="TRUE",(U190^2)*(VLOOKUP(D190,'Aquifer and SDF Parameters'!$A$6:$C$100,2,FALSE)/VLOOKUP(D190,'Aquifer and SDF Parameters'!$A$6:$C$100,3,FALSE)),"")</f>
        <v>99.107963901576937</v>
      </c>
      <c r="W190" s="4"/>
      <c r="X190" s="29" t="str">
        <f t="shared" si="58"/>
        <v>Yes</v>
      </c>
      <c r="Y190" s="15" t="str">
        <f t="shared" si="59"/>
        <v>CLV-67</v>
      </c>
      <c r="Z190" s="18" t="str">
        <f>IF(X190="Yes",VLOOKUP(Y190,'PoHC and SDF summary'!$AO$4:$AP$49974,2,FALSE)," ")</f>
        <v>Cultus Lake</v>
      </c>
      <c r="AA190" s="19">
        <f t="shared" si="60"/>
        <v>2506.4644461135699</v>
      </c>
      <c r="AB190" s="58">
        <f>IF(X190="Yes",(AA190^2)*(VLOOKUP(D190,'Aquifer and SDF Parameters'!$A$6:$C$100,2,FALSE)/VLOOKUP(D190,'Aquifer and SDF Parameters'!$A$6:$C$100,3,FALSE)),"")</f>
        <v>182.09750781540305</v>
      </c>
      <c r="AC190" s="20">
        <f>IF(X190="Yes",(1/(U190)^('Aquifer and SDF Parameters'!$B$2)/((1/U190^'Aquifer and SDF Parameters'!$B$2)+(1/AA190^'Aquifer and SDF Parameters'!$B$2))),"")</f>
        <v>0.6475603291200378</v>
      </c>
      <c r="AD190" s="21">
        <f>IF(X190="Yes",(1/(AA190)^('Aquifer and SDF Parameters'!$B$2)/((1/U190^'Aquifer and SDF Parameters'!$B$2)+(1/AA190^'Aquifer and SDF Parameters'!$B$2))),"")</f>
        <v>0.3524396708799622</v>
      </c>
      <c r="AE190" s="14"/>
      <c r="AF190" s="32" t="str">
        <f t="shared" si="61"/>
        <v>No</v>
      </c>
      <c r="AG190" s="15" t="str">
        <f t="shared" si="62"/>
        <v/>
      </c>
      <c r="AH190" s="18" t="str">
        <f t="shared" si="63"/>
        <v xml:space="preserve"> </v>
      </c>
      <c r="AI190" s="19" t="str">
        <f t="shared" si="64"/>
        <v xml:space="preserve"> </v>
      </c>
      <c r="AJ190" s="58" t="str">
        <f>IF(AF190="Yes",(AI190^2)*(VLOOKUP(D190,'Aquifer and SDF Parameters'!$A$6:$C$100,2,FALSE)/VLOOKUP(D190,'Aquifer and SDF Parameters'!$A$6:$C$100,3,FALSE)),"")</f>
        <v/>
      </c>
      <c r="AK190" s="20" t="str">
        <f>IF(AF190="Yes",(1/(U190)^('Aquifer and SDF Parameters'!$B$2)/((1/U190^'Aquifer and SDF Parameters'!$B$2)+(1/AI190^'Aquifer and SDF Parameters'!$B$2)+(1/AA190^'Aquifer and SDF Parameters'!$B$2))),"")</f>
        <v/>
      </c>
      <c r="AL190" s="20" t="str">
        <f>IF(AF190="Yes",(1/(AA190)^('Aquifer and SDF Parameters'!$B$2)/((1/U190^'Aquifer and SDF Parameters'!$B$2)+(1/AI190^'Aquifer and SDF Parameters'!$B$2)+(1/AA190^'Aquifer and SDF Parameters'!$B$2))),"")</f>
        <v/>
      </c>
      <c r="AM190" s="21" t="str">
        <f>IF(AF190="Yes",(1/(AI190)^('Aquifer and SDF Parameters'!$B$2)/((1/U190^'Aquifer and SDF Parameters'!$B$2)+(1/AI190^'Aquifer and SDF Parameters'!$B$2)+(1/AA190^'Aquifer and SDF Parameters'!$B$2))),"")</f>
        <v/>
      </c>
      <c r="AO190" s="30" t="s">
        <v>12660</v>
      </c>
      <c r="AP190" s="47" t="s">
        <v>8769</v>
      </c>
      <c r="AQ190" s="22">
        <v>31309</v>
      </c>
      <c r="AR190" s="22" t="s">
        <v>8577</v>
      </c>
      <c r="AS190" s="24">
        <v>557.10120815725895</v>
      </c>
      <c r="AT190" s="30">
        <v>62643</v>
      </c>
      <c r="AU190" s="22" t="s">
        <v>39</v>
      </c>
      <c r="AV190" s="69">
        <v>2293.1442191481301</v>
      </c>
      <c r="AW190" s="33"/>
      <c r="AX190" s="22"/>
      <c r="AY190" s="27"/>
    </row>
    <row r="191" spans="1:51" ht="15.6" customHeight="1" x14ac:dyDescent="0.3">
      <c r="A191" s="17">
        <v>44993</v>
      </c>
      <c r="B191" s="17" t="str">
        <f>VLOOKUP(A191,'List of Wells for HC assessment'!$A$2:$J$860,10,FALSE)</f>
        <v>Columbia Valley-Cultus Lake</v>
      </c>
      <c r="C191" s="17" t="str">
        <f>IF(ISNUMBER(VLOOKUP(A191,'List of Wells for HC assessment'!$A$2:$J$860,1,FALSE)),"TRUE","FALSE")</f>
        <v>TRUE</v>
      </c>
      <c r="D191" s="17">
        <f>VLOOKUP(A191,'List of Wells for HC assessment'!$A$2:$J$860,9,FALSE)</f>
        <v>20</v>
      </c>
      <c r="E191" s="17" t="str">
        <f t="shared" si="45"/>
        <v>Stream</v>
      </c>
      <c r="F191" s="17">
        <f t="shared" si="46"/>
        <v>1</v>
      </c>
      <c r="G191" s="87">
        <f t="shared" si="47"/>
        <v>1</v>
      </c>
      <c r="H191" s="88">
        <f t="shared" si="66"/>
        <v>488.73247507651718</v>
      </c>
      <c r="I191" s="89" t="str">
        <f t="shared" si="48"/>
        <v>Spring Creek</v>
      </c>
      <c r="J191" s="90" t="str">
        <f t="shared" si="49"/>
        <v>-</v>
      </c>
      <c r="K191" s="91" t="str">
        <f t="shared" si="50"/>
        <v/>
      </c>
      <c r="L191" s="95" t="str">
        <f t="shared" si="51"/>
        <v xml:space="preserve"> </v>
      </c>
      <c r="M191" s="92" t="str">
        <f t="shared" si="52"/>
        <v>-</v>
      </c>
      <c r="N191" s="93" t="str">
        <f t="shared" si="53"/>
        <v/>
      </c>
      <c r="O191" s="96" t="str">
        <f t="shared" si="54"/>
        <v xml:space="preserve"> </v>
      </c>
      <c r="P191" s="94" t="str">
        <f>IF(ISNUMBER(VLOOKUP(A191,'Wells not assessed'!$A$5:$D$37,1,FALSE)),VLOOKUP(A191,'Wells not assessed'!$A$5:$D$37,4,FALSE),"")</f>
        <v/>
      </c>
      <c r="R191" s="35" t="str">
        <f t="shared" si="55"/>
        <v>Yes</v>
      </c>
      <c r="S191" s="15" t="str">
        <f t="shared" si="56"/>
        <v>CLV-4</v>
      </c>
      <c r="T191" s="18" t="str">
        <f>VLOOKUP(S191,'PoHC and SDF summary'!$AO$4:$AP$49974,2,FALSE)</f>
        <v>Spring Creek</v>
      </c>
      <c r="U191" s="19">
        <f t="shared" si="57"/>
        <v>4106.2477263482097</v>
      </c>
      <c r="V191" s="56">
        <f>IF(C191="TRUE",(U191^2)*(VLOOKUP(D191,'Aquifer and SDF Parameters'!$A$6:$C$100,2,FALSE)/VLOOKUP(D191,'Aquifer and SDF Parameters'!$A$6:$C$100,3,FALSE)),"")</f>
        <v>488.73247507651718</v>
      </c>
      <c r="W191" s="4"/>
      <c r="X191" s="29" t="str">
        <f t="shared" si="58"/>
        <v>No</v>
      </c>
      <c r="Y191" s="15" t="str">
        <f t="shared" si="59"/>
        <v/>
      </c>
      <c r="Z191" s="18" t="str">
        <f>IF(X191="Yes",VLOOKUP(Y191,'PoHC and SDF summary'!$AO$4:$AP$49974,2,FALSE)," ")</f>
        <v xml:space="preserve"> </v>
      </c>
      <c r="AA191" s="19" t="str">
        <f t="shared" si="60"/>
        <v xml:space="preserve"> </v>
      </c>
      <c r="AB191" s="58" t="str">
        <f>IF(X191="Yes",(AA191^2)*(VLOOKUP(D191,'Aquifer and SDF Parameters'!$A$6:$C$100,2,FALSE)/VLOOKUP(D191,'Aquifer and SDF Parameters'!$A$6:$C$100,3,FALSE)),"")</f>
        <v/>
      </c>
      <c r="AC191" s="20" t="str">
        <f>IF(X191="Yes",(1/(U191)^('Aquifer and SDF Parameters'!$B$2)/((1/U191^'Aquifer and SDF Parameters'!$B$2)+(1/AA191^'Aquifer and SDF Parameters'!$B$2))),"")</f>
        <v/>
      </c>
      <c r="AD191" s="21" t="str">
        <f>IF(X191="Yes",(1/(AA191)^('Aquifer and SDF Parameters'!$B$2)/((1/U191^'Aquifer and SDF Parameters'!$B$2)+(1/AA191^'Aquifer and SDF Parameters'!$B$2))),"")</f>
        <v/>
      </c>
      <c r="AE191" s="14"/>
      <c r="AF191" s="32" t="str">
        <f t="shared" si="61"/>
        <v>No</v>
      </c>
      <c r="AG191" s="15" t="str">
        <f t="shared" si="62"/>
        <v/>
      </c>
      <c r="AH191" s="18" t="str">
        <f t="shared" si="63"/>
        <v xml:space="preserve"> </v>
      </c>
      <c r="AI191" s="19" t="str">
        <f t="shared" si="64"/>
        <v xml:space="preserve"> </v>
      </c>
      <c r="AJ191" s="58" t="str">
        <f>IF(AF191="Yes",(AI191^2)*(VLOOKUP(D191,'Aquifer and SDF Parameters'!$A$6:$C$100,2,FALSE)/VLOOKUP(D191,'Aquifer and SDF Parameters'!$A$6:$C$100,3,FALSE)),"")</f>
        <v/>
      </c>
      <c r="AK191" s="20" t="str">
        <f>IF(AF191="Yes",(1/(U191)^('Aquifer and SDF Parameters'!$B$2)/((1/U191^'Aquifer and SDF Parameters'!$B$2)+(1/AI191^'Aquifer and SDF Parameters'!$B$2)+(1/AA191^'Aquifer and SDF Parameters'!$B$2))),"")</f>
        <v/>
      </c>
      <c r="AL191" s="20" t="str">
        <f>IF(AF191="Yes",(1/(AA191)^('Aquifer and SDF Parameters'!$B$2)/((1/U191^'Aquifer and SDF Parameters'!$B$2)+(1/AI191^'Aquifer and SDF Parameters'!$B$2)+(1/AA191^'Aquifer and SDF Parameters'!$B$2))),"")</f>
        <v/>
      </c>
      <c r="AM191" s="21" t="str">
        <f>IF(AF191="Yes",(1/(AI191)^('Aquifer and SDF Parameters'!$B$2)/((1/U191^'Aquifer and SDF Parameters'!$B$2)+(1/AI191^'Aquifer and SDF Parameters'!$B$2)+(1/AA191^'Aquifer and SDF Parameters'!$B$2))),"")</f>
        <v/>
      </c>
      <c r="AO191" s="30" t="s">
        <v>12648</v>
      </c>
      <c r="AP191" s="47" t="s">
        <v>8769</v>
      </c>
      <c r="AQ191" s="22">
        <v>31432</v>
      </c>
      <c r="AR191" s="22" t="s">
        <v>8709</v>
      </c>
      <c r="AS191" s="24">
        <v>620.31091614183595</v>
      </c>
      <c r="AT191" s="30">
        <v>62644</v>
      </c>
      <c r="AU191" s="22" t="s">
        <v>89</v>
      </c>
      <c r="AV191" s="69">
        <v>1738.1463613082699</v>
      </c>
      <c r="AW191" s="33"/>
      <c r="AX191" s="22"/>
      <c r="AY191" s="27"/>
    </row>
    <row r="192" spans="1:51" ht="15.6" customHeight="1" x14ac:dyDescent="0.3">
      <c r="A192" s="17">
        <v>45039</v>
      </c>
      <c r="B192" s="17" t="str">
        <f>VLOOKUP(A192,'List of Wells for HC assessment'!$A$2:$J$860,10,FALSE)</f>
        <v>Columbia Valley-Cultus Lake</v>
      </c>
      <c r="C192" s="17" t="str">
        <f>IF(ISNUMBER(VLOOKUP(A192,'List of Wells for HC assessment'!$A$2:$J$860,1,FALSE)),"TRUE","FALSE")</f>
        <v>TRUE</v>
      </c>
      <c r="D192" s="17">
        <f>VLOOKUP(A192,'List of Wells for HC assessment'!$A$2:$J$860,9,FALSE)</f>
        <v>20</v>
      </c>
      <c r="E192" s="17" t="str">
        <f t="shared" si="45"/>
        <v>Stream</v>
      </c>
      <c r="F192" s="17">
        <f t="shared" si="46"/>
        <v>1</v>
      </c>
      <c r="G192" s="87">
        <f t="shared" si="47"/>
        <v>1</v>
      </c>
      <c r="H192" s="88">
        <f t="shared" si="66"/>
        <v>596.6805664823296</v>
      </c>
      <c r="I192" s="89" t="str">
        <f t="shared" si="48"/>
        <v>Spring Creek</v>
      </c>
      <c r="J192" s="90" t="str">
        <f t="shared" si="49"/>
        <v>-</v>
      </c>
      <c r="K192" s="91" t="str">
        <f t="shared" si="50"/>
        <v/>
      </c>
      <c r="L192" s="95" t="str">
        <f t="shared" si="51"/>
        <v xml:space="preserve"> </v>
      </c>
      <c r="M192" s="92" t="str">
        <f t="shared" si="52"/>
        <v>-</v>
      </c>
      <c r="N192" s="93" t="str">
        <f t="shared" si="53"/>
        <v/>
      </c>
      <c r="O192" s="96" t="str">
        <f t="shared" si="54"/>
        <v xml:space="preserve"> </v>
      </c>
      <c r="P192" s="94" t="str">
        <f>IF(ISNUMBER(VLOOKUP(A192,'Wells not assessed'!$A$5:$D$37,1,FALSE)),VLOOKUP(A192,'Wells not assessed'!$A$5:$D$37,4,FALSE),"")</f>
        <v/>
      </c>
      <c r="R192" s="35" t="str">
        <f t="shared" si="55"/>
        <v>Yes</v>
      </c>
      <c r="S192" s="15" t="str">
        <f t="shared" si="56"/>
        <v>CLV-4</v>
      </c>
      <c r="T192" s="18" t="str">
        <f>VLOOKUP(S192,'PoHC and SDF summary'!$AO$4:$AP$49974,2,FALSE)</f>
        <v>Spring Creek</v>
      </c>
      <c r="U192" s="19">
        <f t="shared" si="57"/>
        <v>4537.1223857903997</v>
      </c>
      <c r="V192" s="56">
        <f>IF(C192="TRUE",(U192^2)*(VLOOKUP(D192,'Aquifer and SDF Parameters'!$A$6:$C$100,2,FALSE)/VLOOKUP(D192,'Aquifer and SDF Parameters'!$A$6:$C$100,3,FALSE)),"")</f>
        <v>596.6805664823296</v>
      </c>
      <c r="W192" s="4"/>
      <c r="X192" s="29" t="str">
        <f t="shared" si="58"/>
        <v>No</v>
      </c>
      <c r="Y192" s="15" t="str">
        <f t="shared" si="59"/>
        <v/>
      </c>
      <c r="Z192" s="18" t="str">
        <f>IF(X192="Yes",VLOOKUP(Y192,'PoHC and SDF summary'!$AO$4:$AP$49974,2,FALSE)," ")</f>
        <v xml:space="preserve"> </v>
      </c>
      <c r="AA192" s="19" t="str">
        <f t="shared" si="60"/>
        <v xml:space="preserve"> </v>
      </c>
      <c r="AB192" s="58" t="str">
        <f>IF(X192="Yes",(AA192^2)*(VLOOKUP(D192,'Aquifer and SDF Parameters'!$A$6:$C$100,2,FALSE)/VLOOKUP(D192,'Aquifer and SDF Parameters'!$A$6:$C$100,3,FALSE)),"")</f>
        <v/>
      </c>
      <c r="AC192" s="20" t="str">
        <f>IF(X192="Yes",(1/(U192)^('Aquifer and SDF Parameters'!$B$2)/((1/U192^'Aquifer and SDF Parameters'!$B$2)+(1/AA192^'Aquifer and SDF Parameters'!$B$2))),"")</f>
        <v/>
      </c>
      <c r="AD192" s="21" t="str">
        <f>IF(X192="Yes",(1/(AA192)^('Aquifer and SDF Parameters'!$B$2)/((1/U192^'Aquifer and SDF Parameters'!$B$2)+(1/AA192^'Aquifer and SDF Parameters'!$B$2))),"")</f>
        <v/>
      </c>
      <c r="AE192" s="14"/>
      <c r="AF192" s="32" t="str">
        <f t="shared" si="61"/>
        <v>No</v>
      </c>
      <c r="AG192" s="15" t="str">
        <f t="shared" si="62"/>
        <v/>
      </c>
      <c r="AH192" s="18" t="str">
        <f t="shared" si="63"/>
        <v xml:space="preserve"> </v>
      </c>
      <c r="AI192" s="19" t="str">
        <f t="shared" si="64"/>
        <v xml:space="preserve"> </v>
      </c>
      <c r="AJ192" s="58" t="str">
        <f>IF(AF192="Yes",(AI192^2)*(VLOOKUP(D192,'Aquifer and SDF Parameters'!$A$6:$C$100,2,FALSE)/VLOOKUP(D192,'Aquifer and SDF Parameters'!$A$6:$C$100,3,FALSE)),"")</f>
        <v/>
      </c>
      <c r="AK192" s="20" t="str">
        <f>IF(AF192="Yes",(1/(U192)^('Aquifer and SDF Parameters'!$B$2)/((1/U192^'Aquifer and SDF Parameters'!$B$2)+(1/AI192^'Aquifer and SDF Parameters'!$B$2)+(1/AA192^'Aquifer and SDF Parameters'!$B$2))),"")</f>
        <v/>
      </c>
      <c r="AL192" s="20" t="str">
        <f>IF(AF192="Yes",(1/(AA192)^('Aquifer and SDF Parameters'!$B$2)/((1/U192^'Aquifer and SDF Parameters'!$B$2)+(1/AI192^'Aquifer and SDF Parameters'!$B$2)+(1/AA192^'Aquifer and SDF Parameters'!$B$2))),"")</f>
        <v/>
      </c>
      <c r="AM192" s="21" t="str">
        <f>IF(AF192="Yes",(1/(AI192)^('Aquifer and SDF Parameters'!$B$2)/((1/U192^'Aquifer and SDF Parameters'!$B$2)+(1/AI192^'Aquifer and SDF Parameters'!$B$2)+(1/AA192^'Aquifer and SDF Parameters'!$B$2))),"")</f>
        <v/>
      </c>
      <c r="AO192" s="30" t="s">
        <v>12647</v>
      </c>
      <c r="AP192" s="47" t="s">
        <v>8769</v>
      </c>
      <c r="AQ192" s="22">
        <v>31512</v>
      </c>
      <c r="AR192" s="22" t="s">
        <v>3578</v>
      </c>
      <c r="AS192" s="24">
        <v>1686.5130821728801</v>
      </c>
      <c r="AT192" s="30">
        <v>62645</v>
      </c>
      <c r="AU192" s="22" t="s">
        <v>32</v>
      </c>
      <c r="AV192" s="69">
        <v>1535.9174245363799</v>
      </c>
      <c r="AW192" s="33"/>
      <c r="AX192" s="22"/>
      <c r="AY192" s="27"/>
    </row>
    <row r="193" spans="1:51" ht="15.6" customHeight="1" x14ac:dyDescent="0.3">
      <c r="A193" s="17">
        <v>45063</v>
      </c>
      <c r="B193" s="17" t="str">
        <f>VLOOKUP(A193,'List of Wells for HC assessment'!$A$2:$J$860,10,FALSE)</f>
        <v>Columbia Valley-Cultus Lake</v>
      </c>
      <c r="C193" s="17" t="str">
        <f>IF(ISNUMBER(VLOOKUP(A193,'List of Wells for HC assessment'!$A$2:$J$860,1,FALSE)),"TRUE","FALSE")</f>
        <v>TRUE</v>
      </c>
      <c r="D193" s="17">
        <f>VLOOKUP(A193,'List of Wells for HC assessment'!$A$2:$J$860,9,FALSE)</f>
        <v>20</v>
      </c>
      <c r="E193" s="17" t="str">
        <f t="shared" si="45"/>
        <v>Stream</v>
      </c>
      <c r="F193" s="17">
        <f t="shared" si="46"/>
        <v>2</v>
      </c>
      <c r="G193" s="87">
        <f t="shared" si="47"/>
        <v>0.76769730883311016</v>
      </c>
      <c r="H193" s="88">
        <f t="shared" si="66"/>
        <v>16.19740241566155</v>
      </c>
      <c r="I193" s="89" t="str">
        <f t="shared" si="48"/>
        <v>Spring Creek</v>
      </c>
      <c r="J193" s="90">
        <f t="shared" si="49"/>
        <v>0.2323026911668899</v>
      </c>
      <c r="K193" s="91">
        <f t="shared" si="50"/>
        <v>53.528016322708048</v>
      </c>
      <c r="L193" s="95" t="str">
        <f t="shared" si="51"/>
        <v>Cultus Lake</v>
      </c>
      <c r="M193" s="92" t="str">
        <f t="shared" si="52"/>
        <v>-</v>
      </c>
      <c r="N193" s="93" t="str">
        <f t="shared" si="53"/>
        <v/>
      </c>
      <c r="O193" s="96" t="str">
        <f t="shared" si="54"/>
        <v xml:space="preserve"> </v>
      </c>
      <c r="P193" s="94" t="str">
        <f>IF(ISNUMBER(VLOOKUP(A193,'Wells not assessed'!$A$5:$D$37,1,FALSE)),VLOOKUP(A193,'Wells not assessed'!$A$5:$D$37,4,FALSE),"")</f>
        <v/>
      </c>
      <c r="R193" s="35" t="str">
        <f t="shared" si="55"/>
        <v>Yes</v>
      </c>
      <c r="S193" s="15" t="str">
        <f t="shared" si="56"/>
        <v>CLV-4</v>
      </c>
      <c r="T193" s="18" t="str">
        <f>VLOOKUP(S193,'PoHC and SDF summary'!$AO$4:$AP$49974,2,FALSE)</f>
        <v>Spring Creek</v>
      </c>
      <c r="U193" s="19">
        <f t="shared" si="57"/>
        <v>747.536208715219</v>
      </c>
      <c r="V193" s="56">
        <f>IF(C193="TRUE",(U193^2)*(VLOOKUP(D193,'Aquifer and SDF Parameters'!$A$6:$C$100,2,FALSE)/VLOOKUP(D193,'Aquifer and SDF Parameters'!$A$6:$C$100,3,FALSE)),"")</f>
        <v>16.19740241566155</v>
      </c>
      <c r="W193" s="4"/>
      <c r="X193" s="29" t="str">
        <f t="shared" si="58"/>
        <v>Yes</v>
      </c>
      <c r="Y193" s="15" t="str">
        <f t="shared" si="59"/>
        <v>CLV-65</v>
      </c>
      <c r="Z193" s="18" t="str">
        <f>IF(X193="Yes",VLOOKUP(Y193,'PoHC and SDF summary'!$AO$4:$AP$49974,2,FALSE)," ")</f>
        <v>Cultus Lake</v>
      </c>
      <c r="AA193" s="19">
        <f t="shared" si="60"/>
        <v>1358.9394994382301</v>
      </c>
      <c r="AB193" s="58">
        <f>IF(X193="Yes",(AA193^2)*(VLOOKUP(D193,'Aquifer and SDF Parameters'!$A$6:$C$100,2,FALSE)/VLOOKUP(D193,'Aquifer and SDF Parameters'!$A$6:$C$100,3,FALSE)),"")</f>
        <v>53.528016322708048</v>
      </c>
      <c r="AC193" s="20">
        <f>IF(X193="Yes",(1/(U193)^('Aquifer and SDF Parameters'!$B$2)/((1/U193^'Aquifer and SDF Parameters'!$B$2)+(1/AA193^'Aquifer and SDF Parameters'!$B$2))),"")</f>
        <v>0.76769730883311016</v>
      </c>
      <c r="AD193" s="21">
        <f>IF(X193="Yes",(1/(AA193)^('Aquifer and SDF Parameters'!$B$2)/((1/U193^'Aquifer and SDF Parameters'!$B$2)+(1/AA193^'Aquifer and SDF Parameters'!$B$2))),"")</f>
        <v>0.2323026911668899</v>
      </c>
      <c r="AE193" s="14"/>
      <c r="AF193" s="32" t="str">
        <f t="shared" si="61"/>
        <v>No</v>
      </c>
      <c r="AG193" s="15" t="str">
        <f t="shared" si="62"/>
        <v/>
      </c>
      <c r="AH193" s="18" t="str">
        <f t="shared" si="63"/>
        <v xml:space="preserve"> </v>
      </c>
      <c r="AI193" s="19" t="str">
        <f t="shared" si="64"/>
        <v xml:space="preserve"> </v>
      </c>
      <c r="AJ193" s="58" t="str">
        <f>IF(AF193="Yes",(AI193^2)*(VLOOKUP(D193,'Aquifer and SDF Parameters'!$A$6:$C$100,2,FALSE)/VLOOKUP(D193,'Aquifer and SDF Parameters'!$A$6:$C$100,3,FALSE)),"")</f>
        <v/>
      </c>
      <c r="AK193" s="20" t="str">
        <f>IF(AF193="Yes",(1/(U193)^('Aquifer and SDF Parameters'!$B$2)/((1/U193^'Aquifer and SDF Parameters'!$B$2)+(1/AI193^'Aquifer and SDF Parameters'!$B$2)+(1/AA193^'Aquifer and SDF Parameters'!$B$2))),"")</f>
        <v/>
      </c>
      <c r="AL193" s="20" t="str">
        <f>IF(AF193="Yes",(1/(AA193)^('Aquifer and SDF Parameters'!$B$2)/((1/U193^'Aquifer and SDF Parameters'!$B$2)+(1/AI193^'Aquifer and SDF Parameters'!$B$2)+(1/AA193^'Aquifer and SDF Parameters'!$B$2))),"")</f>
        <v/>
      </c>
      <c r="AM193" s="21" t="str">
        <f>IF(AF193="Yes",(1/(AI193)^('Aquifer and SDF Parameters'!$B$2)/((1/U193^'Aquifer and SDF Parameters'!$B$2)+(1/AI193^'Aquifer and SDF Parameters'!$B$2)+(1/AA193^'Aquifer and SDF Parameters'!$B$2))),"")</f>
        <v/>
      </c>
      <c r="AO193" s="30" t="s">
        <v>12646</v>
      </c>
      <c r="AP193" s="47" t="s">
        <v>8769</v>
      </c>
      <c r="AQ193" s="22">
        <v>31599</v>
      </c>
      <c r="AR193" s="22" t="s">
        <v>3825</v>
      </c>
      <c r="AS193" s="24">
        <v>1753.3622436723099</v>
      </c>
      <c r="AT193" s="30">
        <v>62646</v>
      </c>
      <c r="AU193" s="22" t="s">
        <v>39</v>
      </c>
      <c r="AV193" s="69">
        <v>1227.5538028061001</v>
      </c>
      <c r="AW193" s="33"/>
      <c r="AX193" s="22"/>
      <c r="AY193" s="27"/>
    </row>
    <row r="194" spans="1:51" ht="15.6" customHeight="1" x14ac:dyDescent="0.3">
      <c r="A194" s="37">
        <v>45342</v>
      </c>
      <c r="B194" s="17" t="str">
        <f>VLOOKUP(A194,'List of Wells for HC assessment'!$A$2:$J$860,10,FALSE)</f>
        <v>Columbia Valley-Cultus Lake</v>
      </c>
      <c r="C194" s="17" t="str">
        <f>IF(ISNUMBER(VLOOKUP(A194,'List of Wells for HC assessment'!$A$2:$J$860,1,FALSE)),"TRUE","FALSE")</f>
        <v>TRUE</v>
      </c>
      <c r="D194" s="17">
        <f>VLOOKUP(A194,'List of Wells for HC assessment'!$A$2:$J$860,9,FALSE)</f>
        <v>20</v>
      </c>
      <c r="E194" s="17" t="str">
        <f t="shared" si="45"/>
        <v>Stream</v>
      </c>
      <c r="F194" s="17">
        <f t="shared" si="46"/>
        <v>2</v>
      </c>
      <c r="G194" s="87">
        <f t="shared" si="47"/>
        <v>0.80529218483558962</v>
      </c>
      <c r="H194" s="88">
        <f t="shared" si="66"/>
        <v>2.3562357262086815</v>
      </c>
      <c r="I194" s="89" t="str">
        <f t="shared" si="48"/>
        <v>Spring Creek</v>
      </c>
      <c r="J194" s="90">
        <f t="shared" si="49"/>
        <v>0.19470781516441046</v>
      </c>
      <c r="K194" s="91">
        <f t="shared" si="50"/>
        <v>9.7451569385854171</v>
      </c>
      <c r="L194" s="95" t="str">
        <f t="shared" si="51"/>
        <v>Cultus Lake</v>
      </c>
      <c r="M194" s="92" t="str">
        <f t="shared" si="52"/>
        <v>-</v>
      </c>
      <c r="N194" s="93" t="str">
        <f t="shared" si="53"/>
        <v/>
      </c>
      <c r="O194" s="96" t="str">
        <f t="shared" si="54"/>
        <v xml:space="preserve"> </v>
      </c>
      <c r="P194" s="94" t="str">
        <f>IF(ISNUMBER(VLOOKUP(A194,'Wells not assessed'!$A$5:$D$37,1,FALSE)),VLOOKUP(A194,'Wells not assessed'!$A$5:$D$37,4,FALSE),"")</f>
        <v/>
      </c>
      <c r="R194" s="35" t="str">
        <f t="shared" si="55"/>
        <v>Yes</v>
      </c>
      <c r="S194" s="15" t="str">
        <f t="shared" si="56"/>
        <v>CLV-12</v>
      </c>
      <c r="T194" s="18" t="str">
        <f>VLOOKUP(S194,'PoHC and SDF summary'!$AO$4:$AP$49974,2,FALSE)</f>
        <v>Spring Creek</v>
      </c>
      <c r="U194" s="19">
        <f t="shared" si="57"/>
        <v>285.11424474094503</v>
      </c>
      <c r="V194" s="56">
        <f>IF(C194="TRUE",(U194^2)*(VLOOKUP(D194,'Aquifer and SDF Parameters'!$A$6:$C$100,2,FALSE)/VLOOKUP(D194,'Aquifer and SDF Parameters'!$A$6:$C$100,3,FALSE)),"")</f>
        <v>2.3562357262086815</v>
      </c>
      <c r="W194" s="4"/>
      <c r="X194" s="29" t="str">
        <f t="shared" si="58"/>
        <v>Yes</v>
      </c>
      <c r="Y194" s="15" t="str">
        <f t="shared" si="59"/>
        <v>CLV-64</v>
      </c>
      <c r="Z194" s="18" t="str">
        <f>IF(X194="Yes",VLOOKUP(Y194,'PoHC and SDF summary'!$AO$4:$AP$49974,2,FALSE)," ")</f>
        <v>Cultus Lake</v>
      </c>
      <c r="AA194" s="19">
        <f t="shared" si="60"/>
        <v>579.83438530428396</v>
      </c>
      <c r="AB194" s="58">
        <f>IF(X194="Yes",(AA194^2)*(VLOOKUP(D194,'Aquifer and SDF Parameters'!$A$6:$C$100,2,FALSE)/VLOOKUP(D194,'Aquifer and SDF Parameters'!$A$6:$C$100,3,FALSE)),"")</f>
        <v>9.7451569385854171</v>
      </c>
      <c r="AC194" s="20">
        <f>IF(X194="Yes",(1/(U194)^('Aquifer and SDF Parameters'!$B$2)/((1/U194^'Aquifer and SDF Parameters'!$B$2)+(1/AA194^'Aquifer and SDF Parameters'!$B$2))),"")</f>
        <v>0.80529218483558962</v>
      </c>
      <c r="AD194" s="21">
        <f>IF(X194="Yes",(1/(AA194)^('Aquifer and SDF Parameters'!$B$2)/((1/U194^'Aquifer and SDF Parameters'!$B$2)+(1/AA194^'Aquifer and SDF Parameters'!$B$2))),"")</f>
        <v>0.19470781516441046</v>
      </c>
      <c r="AE194" s="14"/>
      <c r="AF194" s="32" t="str">
        <f t="shared" si="61"/>
        <v>No</v>
      </c>
      <c r="AG194" s="15" t="str">
        <f t="shared" si="62"/>
        <v/>
      </c>
      <c r="AH194" s="18" t="str">
        <f t="shared" si="63"/>
        <v xml:space="preserve"> </v>
      </c>
      <c r="AI194" s="19" t="str">
        <f t="shared" si="64"/>
        <v xml:space="preserve"> </v>
      </c>
      <c r="AJ194" s="58" t="str">
        <f>IF(AF194="Yes",(AI194^2)*(VLOOKUP(D194,'Aquifer and SDF Parameters'!$A$6:$C$100,2,FALSE)/VLOOKUP(D194,'Aquifer and SDF Parameters'!$A$6:$C$100,3,FALSE)),"")</f>
        <v/>
      </c>
      <c r="AK194" s="20" t="str">
        <f>IF(AF194="Yes",(1/(U194)^('Aquifer and SDF Parameters'!$B$2)/((1/U194^'Aquifer and SDF Parameters'!$B$2)+(1/AI194^'Aquifer and SDF Parameters'!$B$2)+(1/AA194^'Aquifer and SDF Parameters'!$B$2))),"")</f>
        <v/>
      </c>
      <c r="AL194" s="20" t="str">
        <f>IF(AF194="Yes",(1/(AA194)^('Aquifer and SDF Parameters'!$B$2)/((1/U194^'Aquifer and SDF Parameters'!$B$2)+(1/AI194^'Aquifer and SDF Parameters'!$B$2)+(1/AA194^'Aquifer and SDF Parameters'!$B$2))),"")</f>
        <v/>
      </c>
      <c r="AM194" s="21" t="str">
        <f>IF(AF194="Yes",(1/(AI194)^('Aquifer and SDF Parameters'!$B$2)/((1/U194^'Aquifer and SDF Parameters'!$B$2)+(1/AI194^'Aquifer and SDF Parameters'!$B$2)+(1/AA194^'Aquifer and SDF Parameters'!$B$2))),"")</f>
        <v/>
      </c>
      <c r="AO194" s="30" t="s">
        <v>12643</v>
      </c>
      <c r="AP194" s="47" t="s">
        <v>8769</v>
      </c>
      <c r="AQ194" s="22">
        <v>31666</v>
      </c>
      <c r="AR194" s="22" t="s">
        <v>1130</v>
      </c>
      <c r="AS194" s="24">
        <v>180.92105717647701</v>
      </c>
      <c r="AT194" s="30">
        <v>62708</v>
      </c>
      <c r="AU194" s="22" t="s">
        <v>5100</v>
      </c>
      <c r="AV194" s="69">
        <v>355.20649649307001</v>
      </c>
      <c r="AW194" s="33"/>
      <c r="AX194" s="22"/>
      <c r="AY194" s="27"/>
    </row>
    <row r="195" spans="1:51" ht="15.6" customHeight="1" x14ac:dyDescent="0.3">
      <c r="A195" s="17">
        <v>46660</v>
      </c>
      <c r="B195" s="17" t="str">
        <f>VLOOKUP(A195,'List of Wells for HC assessment'!$A$2:$J$860,10,FALSE)</f>
        <v>Columbia Valley-Cultus Lake</v>
      </c>
      <c r="C195" s="17" t="str">
        <f>IF(ISNUMBER(VLOOKUP(A195,'List of Wells for HC assessment'!$A$2:$J$860,1,FALSE)),"TRUE","FALSE")</f>
        <v>TRUE</v>
      </c>
      <c r="D195" s="17">
        <f>VLOOKUP(A195,'List of Wells for HC assessment'!$A$2:$J$860,9,FALSE)</f>
        <v>20</v>
      </c>
      <c r="E195" s="17" t="str">
        <f t="shared" si="45"/>
        <v>Stream</v>
      </c>
      <c r="F195" s="17">
        <f t="shared" si="46"/>
        <v>2</v>
      </c>
      <c r="G195" s="87">
        <f t="shared" si="47"/>
        <v>0.67699188764116713</v>
      </c>
      <c r="H195" s="88">
        <f t="shared" si="66"/>
        <v>62.49491604710812</v>
      </c>
      <c r="I195" s="89" t="str">
        <f t="shared" si="48"/>
        <v>Spring Creek</v>
      </c>
      <c r="J195" s="90">
        <f t="shared" si="49"/>
        <v>0.32300811235883292</v>
      </c>
      <c r="K195" s="91">
        <f t="shared" si="50"/>
        <v>130.98293684867889</v>
      </c>
      <c r="L195" s="95" t="str">
        <f t="shared" si="51"/>
        <v>Cultus Lake</v>
      </c>
      <c r="M195" s="92" t="str">
        <f t="shared" si="52"/>
        <v>-</v>
      </c>
      <c r="N195" s="93" t="str">
        <f t="shared" si="53"/>
        <v/>
      </c>
      <c r="O195" s="96" t="str">
        <f t="shared" si="54"/>
        <v xml:space="preserve"> </v>
      </c>
      <c r="P195" s="94" t="str">
        <f>IF(ISNUMBER(VLOOKUP(A195,'Wells not assessed'!$A$5:$D$37,1,FALSE)),VLOOKUP(A195,'Wells not assessed'!$A$5:$D$37,4,FALSE),"")</f>
        <v/>
      </c>
      <c r="R195" s="35" t="str">
        <f t="shared" si="55"/>
        <v>Yes</v>
      </c>
      <c r="S195" s="15" t="str">
        <f t="shared" si="56"/>
        <v>CLV-4</v>
      </c>
      <c r="T195" s="18" t="str">
        <f>VLOOKUP(S195,'PoHC and SDF summary'!$AO$4:$AP$49974,2,FALSE)</f>
        <v>Spring Creek</v>
      </c>
      <c r="U195" s="19">
        <f t="shared" si="57"/>
        <v>1468.35779142048</v>
      </c>
      <c r="V195" s="56">
        <f>IF(C195="TRUE",(U195^2)*(VLOOKUP(D195,'Aquifer and SDF Parameters'!$A$6:$C$100,2,FALSE)/VLOOKUP(D195,'Aquifer and SDF Parameters'!$A$6:$C$100,3,FALSE)),"")</f>
        <v>62.49491604710812</v>
      </c>
      <c r="W195" s="4"/>
      <c r="X195" s="29" t="str">
        <f t="shared" si="58"/>
        <v>Yes</v>
      </c>
      <c r="Y195" s="15" t="str">
        <f t="shared" si="59"/>
        <v>CLV-67</v>
      </c>
      <c r="Z195" s="18" t="str">
        <f>IF(X195="Yes",VLOOKUP(Y195,'PoHC and SDF summary'!$AO$4:$AP$49974,2,FALSE)," ")</f>
        <v>Cultus Lake</v>
      </c>
      <c r="AA195" s="19">
        <f t="shared" si="60"/>
        <v>2125.77311143015</v>
      </c>
      <c r="AB195" s="58">
        <f>IF(X195="Yes",(AA195^2)*(VLOOKUP(D195,'Aquifer and SDF Parameters'!$A$6:$C$100,2,FALSE)/VLOOKUP(D195,'Aquifer and SDF Parameters'!$A$6:$C$100,3,FALSE)),"")</f>
        <v>130.98293684867889</v>
      </c>
      <c r="AC195" s="20">
        <f>IF(X195="Yes",(1/(U195)^('Aquifer and SDF Parameters'!$B$2)/((1/U195^'Aquifer and SDF Parameters'!$B$2)+(1/AA195^'Aquifer and SDF Parameters'!$B$2))),"")</f>
        <v>0.67699188764116713</v>
      </c>
      <c r="AD195" s="21">
        <f>IF(X195="Yes",(1/(AA195)^('Aquifer and SDF Parameters'!$B$2)/((1/U195^'Aquifer and SDF Parameters'!$B$2)+(1/AA195^'Aquifer and SDF Parameters'!$B$2))),"")</f>
        <v>0.32300811235883292</v>
      </c>
      <c r="AE195" s="14"/>
      <c r="AF195" s="32" t="str">
        <f t="shared" si="61"/>
        <v>No</v>
      </c>
      <c r="AG195" s="15" t="str">
        <f t="shared" si="62"/>
        <v/>
      </c>
      <c r="AH195" s="18" t="str">
        <f t="shared" si="63"/>
        <v xml:space="preserve"> </v>
      </c>
      <c r="AI195" s="19" t="str">
        <f t="shared" si="64"/>
        <v xml:space="preserve"> </v>
      </c>
      <c r="AJ195" s="58" t="str">
        <f>IF(AF195="Yes",(AI195^2)*(VLOOKUP(D195,'Aquifer and SDF Parameters'!$A$6:$C$100,2,FALSE)/VLOOKUP(D195,'Aquifer and SDF Parameters'!$A$6:$C$100,3,FALSE)),"")</f>
        <v/>
      </c>
      <c r="AK195" s="20" t="str">
        <f>IF(AF195="Yes",(1/(U195)^('Aquifer and SDF Parameters'!$B$2)/((1/U195^'Aquifer and SDF Parameters'!$B$2)+(1/AI195^'Aquifer and SDF Parameters'!$B$2)+(1/AA195^'Aquifer and SDF Parameters'!$B$2))),"")</f>
        <v/>
      </c>
      <c r="AL195" s="20" t="str">
        <f>IF(AF195="Yes",(1/(AA195)^('Aquifer and SDF Parameters'!$B$2)/((1/U195^'Aquifer and SDF Parameters'!$B$2)+(1/AI195^'Aquifer and SDF Parameters'!$B$2)+(1/AA195^'Aquifer and SDF Parameters'!$B$2))),"")</f>
        <v/>
      </c>
      <c r="AM195" s="21" t="str">
        <f>IF(AF195="Yes",(1/(AI195)^('Aquifer and SDF Parameters'!$B$2)/((1/U195^'Aquifer and SDF Parameters'!$B$2)+(1/AI195^'Aquifer and SDF Parameters'!$B$2)+(1/AA195^'Aquifer and SDF Parameters'!$B$2))),"")</f>
        <v/>
      </c>
      <c r="AO195" s="30" t="s">
        <v>12637</v>
      </c>
      <c r="AP195" s="47" t="s">
        <v>8769</v>
      </c>
      <c r="AQ195" s="22">
        <v>31805</v>
      </c>
      <c r="AR195" s="22" t="s">
        <v>8198</v>
      </c>
      <c r="AS195" s="24">
        <v>1536.3005833381901</v>
      </c>
      <c r="AT195" s="30">
        <v>62723</v>
      </c>
      <c r="AU195" s="22" t="s">
        <v>3825</v>
      </c>
      <c r="AV195" s="69">
        <v>2035.9970076811001</v>
      </c>
      <c r="AW195" s="33"/>
      <c r="AX195" s="22"/>
      <c r="AY195" s="27"/>
    </row>
    <row r="196" spans="1:51" ht="15.6" customHeight="1" x14ac:dyDescent="0.3">
      <c r="A196" s="17">
        <v>46793</v>
      </c>
      <c r="B196" s="17" t="str">
        <f>VLOOKUP(A196,'List of Wells for HC assessment'!$A$2:$J$860,10,FALSE)</f>
        <v>Columbia Valley-Cultus Lake</v>
      </c>
      <c r="C196" s="17" t="str">
        <f>IF(ISNUMBER(VLOOKUP(A196,'List of Wells for HC assessment'!$A$2:$J$860,1,FALSE)),"TRUE","FALSE")</f>
        <v>TRUE</v>
      </c>
      <c r="D196" s="17">
        <f>VLOOKUP(A196,'List of Wells for HC assessment'!$A$2:$J$860,9,FALSE)</f>
        <v>20</v>
      </c>
      <c r="E196" s="17" t="str">
        <f t="shared" ref="E196:E259" si="67">IF(COUNTIF(T196,"*EDGE*"),"Boundary",IF(R196="N/A","Not Determined","Stream"))</f>
        <v>Stream</v>
      </c>
      <c r="F196" s="17">
        <f t="shared" ref="F196:F259" si="68">IF(AF196="Yes",3,IF(X196="Yes",2,1))</f>
        <v>1</v>
      </c>
      <c r="G196" s="87">
        <f t="shared" ref="G196:G259" si="69">IF(F196=1,1,IF(F196=2,AC196,IF(F196=3,AK196,"-")))</f>
        <v>1</v>
      </c>
      <c r="H196" s="88">
        <f t="shared" si="66"/>
        <v>846.00113076466596</v>
      </c>
      <c r="I196" s="89" t="str">
        <f t="shared" ref="I196:I259" si="70">T196</f>
        <v>Spring Creek</v>
      </c>
      <c r="J196" s="90" t="str">
        <f t="shared" ref="J196:J259" si="71">IF(F196=1,"-",IF(F196=2,AD196,IF(F196=3,AL196,"-")))</f>
        <v>-</v>
      </c>
      <c r="K196" s="91" t="str">
        <f t="shared" ref="K196:K259" si="72">AB196</f>
        <v/>
      </c>
      <c r="L196" s="95" t="str">
        <f t="shared" ref="L196:L259" si="73">Z196</f>
        <v xml:space="preserve"> </v>
      </c>
      <c r="M196" s="92" t="str">
        <f t="shared" ref="M196:M259" si="74">IF(F196=1,"-",IF(F196=2,"-",IF(F196=3,AM196,"-")))</f>
        <v>-</v>
      </c>
      <c r="N196" s="93" t="str">
        <f t="shared" ref="N196:N259" si="75">AJ196</f>
        <v/>
      </c>
      <c r="O196" s="96" t="str">
        <f t="shared" ref="O196:O259" si="76">AH196</f>
        <v xml:space="preserve"> </v>
      </c>
      <c r="P196" s="94" t="str">
        <f>IF(ISNUMBER(VLOOKUP(A196,'Wells not assessed'!$A$5:$D$37,1,FALSE)),VLOOKUP(A196,'Wells not assessed'!$A$5:$D$37,4,FALSE),"")</f>
        <v/>
      </c>
      <c r="R196" s="35" t="str">
        <f t="shared" ref="R196:R259" si="77">IF(ISNUMBER(VLOOKUP(A196,$AQ$4:$AQ$49974,1,FALSE)),"Yes","N/A")</f>
        <v>Yes</v>
      </c>
      <c r="S196" s="15" t="str">
        <f t="shared" ref="S196:S259" si="78">IF(C196="TRUE",VLOOKUP(A196,$AQ$4:$AS$49974,2,FALSE)," ")</f>
        <v>CLV-4</v>
      </c>
      <c r="T196" s="18" t="str">
        <f>VLOOKUP(S196,'PoHC and SDF summary'!$AO$4:$AP$49974,2,FALSE)</f>
        <v>Spring Creek</v>
      </c>
      <c r="U196" s="19">
        <f t="shared" ref="U196:U259" si="79">IF(C196="TRUE",VLOOKUP(A196,$AQ$4:$AS$49974,3,FALSE)," ")</f>
        <v>5402.5030320566202</v>
      </c>
      <c r="V196" s="56">
        <f>IF(C196="TRUE",(U196^2)*(VLOOKUP(D196,'Aquifer and SDF Parameters'!$A$6:$C$100,2,FALSE)/VLOOKUP(D196,'Aquifer and SDF Parameters'!$A$6:$C$100,3,FALSE)),"")</f>
        <v>846.00113076466596</v>
      </c>
      <c r="W196" s="4"/>
      <c r="X196" s="29" t="str">
        <f t="shared" ref="X196:X259" si="80">IF(ISNUMBER(VLOOKUP(A196,$AT$4:$AT$49974,1,FALSE)),"Yes","No")</f>
        <v>No</v>
      </c>
      <c r="Y196" s="15" t="str">
        <f t="shared" ref="Y196:Y259" si="81">IF(X196="Yes",VLOOKUP(A196,$AT$4:$AV$49974,2,FALSE),"")</f>
        <v/>
      </c>
      <c r="Z196" s="18" t="str">
        <f>IF(X196="Yes",VLOOKUP(Y196,'PoHC and SDF summary'!$AO$4:$AP$49974,2,FALSE)," ")</f>
        <v xml:space="preserve"> </v>
      </c>
      <c r="AA196" s="19" t="str">
        <f t="shared" ref="AA196:AA259" si="82">IF(X196="Yes",VLOOKUP(A196,$AT$4:$AV$49974,3,FALSE)," ")</f>
        <v xml:space="preserve"> </v>
      </c>
      <c r="AB196" s="58" t="str">
        <f>IF(X196="Yes",(AA196^2)*(VLOOKUP(D196,'Aquifer and SDF Parameters'!$A$6:$C$100,2,FALSE)/VLOOKUP(D196,'Aquifer and SDF Parameters'!$A$6:$C$100,3,FALSE)),"")</f>
        <v/>
      </c>
      <c r="AC196" s="20" t="str">
        <f>IF(X196="Yes",(1/(U196)^('Aquifer and SDF Parameters'!$B$2)/((1/U196^'Aquifer and SDF Parameters'!$B$2)+(1/AA196^'Aquifer and SDF Parameters'!$B$2))),"")</f>
        <v/>
      </c>
      <c r="AD196" s="21" t="str">
        <f>IF(X196="Yes",(1/(AA196)^('Aquifer and SDF Parameters'!$B$2)/((1/U196^'Aquifer and SDF Parameters'!$B$2)+(1/AA196^'Aquifer and SDF Parameters'!$B$2))),"")</f>
        <v/>
      </c>
      <c r="AE196" s="14"/>
      <c r="AF196" s="32" t="str">
        <f t="shared" ref="AF196:AF259" si="83">IF(ISNUMBER(VLOOKUP(A196,$AW$4:$AY$49974,1,FALSE)),"Yes","No")</f>
        <v>No</v>
      </c>
      <c r="AG196" s="15" t="str">
        <f t="shared" ref="AG196:AG259" si="84">IF(AF196="Yes",VLOOKUP(A196,$AW$4:$AY$49974,2,FALSE),"")</f>
        <v/>
      </c>
      <c r="AH196" s="18" t="str">
        <f t="shared" ref="AH196:AH259" si="85">IF(AF196="Yes",VLOOKUP(AG196,$AO$4:$AP$49974,2,FALSE)," ")</f>
        <v xml:space="preserve"> </v>
      </c>
      <c r="AI196" s="19" t="str">
        <f t="shared" ref="AI196:AI259" si="86">IF(AF196="Yes",VLOOKUP(A196,$AW$4:$AY$49974,3,FALSE)," ")</f>
        <v xml:space="preserve"> </v>
      </c>
      <c r="AJ196" s="58" t="str">
        <f>IF(AF196="Yes",(AI196^2)*(VLOOKUP(D196,'Aquifer and SDF Parameters'!$A$6:$C$100,2,FALSE)/VLOOKUP(D196,'Aquifer and SDF Parameters'!$A$6:$C$100,3,FALSE)),"")</f>
        <v/>
      </c>
      <c r="AK196" s="20" t="str">
        <f>IF(AF196="Yes",(1/(U196)^('Aquifer and SDF Parameters'!$B$2)/((1/U196^'Aquifer and SDF Parameters'!$B$2)+(1/AI196^'Aquifer and SDF Parameters'!$B$2)+(1/AA196^'Aquifer and SDF Parameters'!$B$2))),"")</f>
        <v/>
      </c>
      <c r="AL196" s="20" t="str">
        <f>IF(AF196="Yes",(1/(AA196)^('Aquifer and SDF Parameters'!$B$2)/((1/U196^'Aquifer and SDF Parameters'!$B$2)+(1/AI196^'Aquifer and SDF Parameters'!$B$2)+(1/AA196^'Aquifer and SDF Parameters'!$B$2))),"")</f>
        <v/>
      </c>
      <c r="AM196" s="21" t="str">
        <f>IF(AF196="Yes",(1/(AI196)^('Aquifer and SDF Parameters'!$B$2)/((1/U196^'Aquifer and SDF Parameters'!$B$2)+(1/AI196^'Aquifer and SDF Parameters'!$B$2)+(1/AA196^'Aquifer and SDF Parameters'!$B$2))),"")</f>
        <v/>
      </c>
      <c r="AO196" s="30" t="s">
        <v>12635</v>
      </c>
      <c r="AP196" s="47" t="s">
        <v>8769</v>
      </c>
      <c r="AQ196" s="22">
        <v>32074</v>
      </c>
      <c r="AR196" s="22" t="s">
        <v>845</v>
      </c>
      <c r="AS196" s="24">
        <v>1945.7753334807801</v>
      </c>
      <c r="AT196" s="30">
        <v>71367</v>
      </c>
      <c r="AU196" s="22" t="s">
        <v>3341</v>
      </c>
      <c r="AV196" s="69">
        <v>954.77086929595202</v>
      </c>
      <c r="AW196" s="33"/>
      <c r="AX196" s="22"/>
      <c r="AY196" s="27"/>
    </row>
    <row r="197" spans="1:51" ht="15.6" customHeight="1" x14ac:dyDescent="0.3">
      <c r="A197" s="17">
        <v>48841</v>
      </c>
      <c r="B197" s="17" t="str">
        <f>VLOOKUP(A197,'List of Wells for HC assessment'!$A$2:$J$860,10,FALSE)</f>
        <v>Columbia Valley-Cultus Lake</v>
      </c>
      <c r="C197" s="17" t="str">
        <f>IF(ISNUMBER(VLOOKUP(A197,'List of Wells for HC assessment'!$A$2:$J$860,1,FALSE)),"TRUE","FALSE")</f>
        <v>TRUE</v>
      </c>
      <c r="D197" s="17">
        <f>VLOOKUP(A197,'List of Wells for HC assessment'!$A$2:$J$860,9,FALSE)</f>
        <v>20</v>
      </c>
      <c r="E197" s="17" t="str">
        <f t="shared" si="67"/>
        <v>Stream</v>
      </c>
      <c r="F197" s="17">
        <f t="shared" si="68"/>
        <v>2</v>
      </c>
      <c r="G197" s="87">
        <f t="shared" si="69"/>
        <v>0.70723210296964523</v>
      </c>
      <c r="H197" s="88">
        <f t="shared" si="66"/>
        <v>24.1635243629695</v>
      </c>
      <c r="I197" s="89" t="str">
        <f t="shared" si="70"/>
        <v>Spring Creek</v>
      </c>
      <c r="J197" s="90">
        <f t="shared" si="71"/>
        <v>0.29276789703035466</v>
      </c>
      <c r="K197" s="91">
        <f t="shared" si="72"/>
        <v>58.371222814123428</v>
      </c>
      <c r="L197" s="95" t="str">
        <f t="shared" si="73"/>
        <v>Cultus Lake</v>
      </c>
      <c r="M197" s="92" t="str">
        <f t="shared" si="74"/>
        <v>-</v>
      </c>
      <c r="N197" s="93" t="str">
        <f t="shared" si="75"/>
        <v/>
      </c>
      <c r="O197" s="96" t="str">
        <f t="shared" si="76"/>
        <v xml:space="preserve"> </v>
      </c>
      <c r="P197" s="94" t="str">
        <f>IF(ISNUMBER(VLOOKUP(A197,'Wells not assessed'!$A$5:$D$37,1,FALSE)),VLOOKUP(A197,'Wells not assessed'!$A$5:$D$37,4,FALSE),"")</f>
        <v/>
      </c>
      <c r="R197" s="35" t="str">
        <f t="shared" si="77"/>
        <v>Yes</v>
      </c>
      <c r="S197" s="15" t="str">
        <f t="shared" si="78"/>
        <v>CLV-4</v>
      </c>
      <c r="T197" s="18" t="str">
        <f>VLOOKUP(S197,'PoHC and SDF summary'!$AO$4:$AP$49974,2,FALSE)</f>
        <v>Spring Creek</v>
      </c>
      <c r="U197" s="19">
        <f t="shared" si="79"/>
        <v>913.03975298036596</v>
      </c>
      <c r="V197" s="56">
        <f>IF(C197="TRUE",(U197^2)*(VLOOKUP(D197,'Aquifer and SDF Parameters'!$A$6:$C$100,2,FALSE)/VLOOKUP(D197,'Aquifer and SDF Parameters'!$A$6:$C$100,3,FALSE)),"")</f>
        <v>24.1635243629695</v>
      </c>
      <c r="W197" s="4"/>
      <c r="X197" s="29" t="str">
        <f t="shared" si="80"/>
        <v>Yes</v>
      </c>
      <c r="Y197" s="15" t="str">
        <f t="shared" si="81"/>
        <v>CLV-69</v>
      </c>
      <c r="Z197" s="18" t="str">
        <f>IF(X197="Yes",VLOOKUP(Y197,'PoHC and SDF summary'!$AO$4:$AP$49974,2,FALSE)," ")</f>
        <v>Cultus Lake</v>
      </c>
      <c r="AA197" s="19">
        <f t="shared" si="82"/>
        <v>1419.0867440319701</v>
      </c>
      <c r="AB197" s="58">
        <f>IF(X197="Yes",(AA197^2)*(VLOOKUP(D197,'Aquifer and SDF Parameters'!$A$6:$C$100,2,FALSE)/VLOOKUP(D197,'Aquifer and SDF Parameters'!$A$6:$C$100,3,FALSE)),"")</f>
        <v>58.371222814123428</v>
      </c>
      <c r="AC197" s="20">
        <f>IF(X197="Yes",(1/(U197)^('Aquifer and SDF Parameters'!$B$2)/((1/U197^'Aquifer and SDF Parameters'!$B$2)+(1/AA197^'Aquifer and SDF Parameters'!$B$2))),"")</f>
        <v>0.70723210296964523</v>
      </c>
      <c r="AD197" s="21">
        <f>IF(X197="Yes",(1/(AA197)^('Aquifer and SDF Parameters'!$B$2)/((1/U197^'Aquifer and SDF Parameters'!$B$2)+(1/AA197^'Aquifer and SDF Parameters'!$B$2))),"")</f>
        <v>0.29276789703035466</v>
      </c>
      <c r="AE197" s="14"/>
      <c r="AF197" s="32" t="str">
        <f t="shared" si="83"/>
        <v>No</v>
      </c>
      <c r="AG197" s="15" t="str">
        <f t="shared" si="84"/>
        <v/>
      </c>
      <c r="AH197" s="18" t="str">
        <f t="shared" si="85"/>
        <v xml:space="preserve"> </v>
      </c>
      <c r="AI197" s="19" t="str">
        <f t="shared" si="86"/>
        <v xml:space="preserve"> </v>
      </c>
      <c r="AJ197" s="58" t="str">
        <f>IF(AF197="Yes",(AI197^2)*(VLOOKUP(D197,'Aquifer and SDF Parameters'!$A$6:$C$100,2,FALSE)/VLOOKUP(D197,'Aquifer and SDF Parameters'!$A$6:$C$100,3,FALSE)),"")</f>
        <v/>
      </c>
      <c r="AK197" s="20" t="str">
        <f>IF(AF197="Yes",(1/(U197)^('Aquifer and SDF Parameters'!$B$2)/((1/U197^'Aquifer and SDF Parameters'!$B$2)+(1/AI197^'Aquifer and SDF Parameters'!$B$2)+(1/AA197^'Aquifer and SDF Parameters'!$B$2))),"")</f>
        <v/>
      </c>
      <c r="AL197" s="20" t="str">
        <f>IF(AF197="Yes",(1/(AA197)^('Aquifer and SDF Parameters'!$B$2)/((1/U197^'Aquifer and SDF Parameters'!$B$2)+(1/AI197^'Aquifer and SDF Parameters'!$B$2)+(1/AA197^'Aquifer and SDF Parameters'!$B$2))),"")</f>
        <v/>
      </c>
      <c r="AM197" s="21" t="str">
        <f>IF(AF197="Yes",(1/(AI197)^('Aquifer and SDF Parameters'!$B$2)/((1/U197^'Aquifer and SDF Parameters'!$B$2)+(1/AI197^'Aquifer and SDF Parameters'!$B$2)+(1/AA197^'Aquifer and SDF Parameters'!$B$2))),"")</f>
        <v/>
      </c>
      <c r="AO197" s="30" t="s">
        <v>12628</v>
      </c>
      <c r="AP197" s="47" t="s">
        <v>8769</v>
      </c>
      <c r="AQ197" s="22">
        <v>32080</v>
      </c>
      <c r="AR197" s="22" t="s">
        <v>845</v>
      </c>
      <c r="AS197" s="24">
        <v>1907.597073124</v>
      </c>
      <c r="AT197" s="30">
        <v>72119</v>
      </c>
      <c r="AU197" s="22" t="s">
        <v>4506</v>
      </c>
      <c r="AV197" s="69">
        <v>1881.5835115023899</v>
      </c>
      <c r="AW197" s="33"/>
      <c r="AX197" s="22"/>
      <c r="AY197" s="27"/>
    </row>
    <row r="198" spans="1:51" ht="15.6" customHeight="1" x14ac:dyDescent="0.3">
      <c r="A198" s="17">
        <v>50477</v>
      </c>
      <c r="B198" s="17" t="str">
        <f>VLOOKUP(A198,'List of Wells for HC assessment'!$A$2:$J$860,10,FALSE)</f>
        <v>Columbia Valley-Cultus Lake</v>
      </c>
      <c r="C198" s="17" t="str">
        <f>IF(ISNUMBER(VLOOKUP(A198,'List of Wells for HC assessment'!$A$2:$J$860,1,FALSE)),"TRUE","FALSE")</f>
        <v>TRUE</v>
      </c>
      <c r="D198" s="17">
        <f>VLOOKUP(A198,'List of Wells for HC assessment'!$A$2:$J$860,9,FALSE)</f>
        <v>20</v>
      </c>
      <c r="E198" s="17" t="str">
        <f t="shared" si="67"/>
        <v>Stream</v>
      </c>
      <c r="F198" s="17">
        <f t="shared" si="68"/>
        <v>2</v>
      </c>
      <c r="G198" s="87">
        <f t="shared" si="69"/>
        <v>0.90933510405336193</v>
      </c>
      <c r="H198" s="88">
        <f t="shared" si="66"/>
        <v>1.6571480391309255</v>
      </c>
      <c r="I198" s="89" t="str">
        <f t="shared" si="70"/>
        <v>Spring Creek</v>
      </c>
      <c r="J198" s="90">
        <f t="shared" si="71"/>
        <v>9.0664895946638083E-2</v>
      </c>
      <c r="K198" s="91">
        <f t="shared" si="72"/>
        <v>16.620577003494834</v>
      </c>
      <c r="L198" s="95" t="str">
        <f t="shared" si="73"/>
        <v>Cultus Lake</v>
      </c>
      <c r="M198" s="92" t="str">
        <f t="shared" si="74"/>
        <v>-</v>
      </c>
      <c r="N198" s="93" t="str">
        <f t="shared" si="75"/>
        <v/>
      </c>
      <c r="O198" s="96" t="str">
        <f t="shared" si="76"/>
        <v xml:space="preserve"> </v>
      </c>
      <c r="P198" s="94" t="str">
        <f>IF(ISNUMBER(VLOOKUP(A198,'Wells not assessed'!$A$5:$D$37,1,FALSE)),VLOOKUP(A198,'Wells not assessed'!$A$5:$D$37,4,FALSE),"")</f>
        <v/>
      </c>
      <c r="R198" s="35" t="str">
        <f t="shared" si="77"/>
        <v>Yes</v>
      </c>
      <c r="S198" s="15" t="str">
        <f t="shared" si="78"/>
        <v>CLV-4</v>
      </c>
      <c r="T198" s="18" t="str">
        <f>VLOOKUP(S198,'PoHC and SDF summary'!$AO$4:$AP$49974,2,FALSE)</f>
        <v>Spring Creek</v>
      </c>
      <c r="U198" s="19">
        <f t="shared" si="79"/>
        <v>239.10584967753701</v>
      </c>
      <c r="V198" s="56">
        <f>IF(C198="TRUE",(U198^2)*(VLOOKUP(D198,'Aquifer and SDF Parameters'!$A$6:$C$100,2,FALSE)/VLOOKUP(D198,'Aquifer and SDF Parameters'!$A$6:$C$100,3,FALSE)),"")</f>
        <v>1.6571480391309255</v>
      </c>
      <c r="W198" s="4"/>
      <c r="X198" s="29" t="str">
        <f t="shared" si="80"/>
        <v>Yes</v>
      </c>
      <c r="Y198" s="15" t="str">
        <f t="shared" si="81"/>
        <v>CLV-68</v>
      </c>
      <c r="Z198" s="18" t="str">
        <f>IF(X198="Yes",VLOOKUP(Y198,'PoHC and SDF summary'!$AO$4:$AP$49974,2,FALSE)," ")</f>
        <v>Cultus Lake</v>
      </c>
      <c r="AA198" s="19">
        <f t="shared" si="82"/>
        <v>757.23834201694501</v>
      </c>
      <c r="AB198" s="58">
        <f>IF(X198="Yes",(AA198^2)*(VLOOKUP(D198,'Aquifer and SDF Parameters'!$A$6:$C$100,2,FALSE)/VLOOKUP(D198,'Aquifer and SDF Parameters'!$A$6:$C$100,3,FALSE)),"")</f>
        <v>16.620577003494834</v>
      </c>
      <c r="AC198" s="20">
        <f>IF(X198="Yes",(1/(U198)^('Aquifer and SDF Parameters'!$B$2)/((1/U198^'Aquifer and SDF Parameters'!$B$2)+(1/AA198^'Aquifer and SDF Parameters'!$B$2))),"")</f>
        <v>0.90933510405336193</v>
      </c>
      <c r="AD198" s="21">
        <f>IF(X198="Yes",(1/(AA198)^('Aquifer and SDF Parameters'!$B$2)/((1/U198^'Aquifer and SDF Parameters'!$B$2)+(1/AA198^'Aquifer and SDF Parameters'!$B$2))),"")</f>
        <v>9.0664895946638083E-2</v>
      </c>
      <c r="AE198" s="14"/>
      <c r="AF198" s="32" t="str">
        <f t="shared" si="83"/>
        <v>No</v>
      </c>
      <c r="AG198" s="15" t="str">
        <f t="shared" si="84"/>
        <v/>
      </c>
      <c r="AH198" s="18" t="str">
        <f t="shared" si="85"/>
        <v xml:space="preserve"> </v>
      </c>
      <c r="AI198" s="19" t="str">
        <f t="shared" si="86"/>
        <v xml:space="preserve"> </v>
      </c>
      <c r="AJ198" s="58" t="str">
        <f>IF(AF198="Yes",(AI198^2)*(VLOOKUP(D198,'Aquifer and SDF Parameters'!$A$6:$C$100,2,FALSE)/VLOOKUP(D198,'Aquifer and SDF Parameters'!$A$6:$C$100,3,FALSE)),"")</f>
        <v/>
      </c>
      <c r="AK198" s="20" t="str">
        <f>IF(AF198="Yes",(1/(U198)^('Aquifer and SDF Parameters'!$B$2)/((1/U198^'Aquifer and SDF Parameters'!$B$2)+(1/AI198^'Aquifer and SDF Parameters'!$B$2)+(1/AA198^'Aquifer and SDF Parameters'!$B$2))),"")</f>
        <v/>
      </c>
      <c r="AL198" s="20" t="str">
        <f>IF(AF198="Yes",(1/(AA198)^('Aquifer and SDF Parameters'!$B$2)/((1/U198^'Aquifer and SDF Parameters'!$B$2)+(1/AI198^'Aquifer and SDF Parameters'!$B$2)+(1/AA198^'Aquifer and SDF Parameters'!$B$2))),"")</f>
        <v/>
      </c>
      <c r="AM198" s="21" t="str">
        <f>IF(AF198="Yes",(1/(AI198)^('Aquifer and SDF Parameters'!$B$2)/((1/U198^'Aquifer and SDF Parameters'!$B$2)+(1/AI198^'Aquifer and SDF Parameters'!$B$2)+(1/AA198^'Aquifer and SDF Parameters'!$B$2))),"")</f>
        <v/>
      </c>
      <c r="AO198" s="30" t="s">
        <v>12620</v>
      </c>
      <c r="AP198" s="47" t="s">
        <v>8769</v>
      </c>
      <c r="AQ198" s="22">
        <v>32084</v>
      </c>
      <c r="AR198" s="22" t="s">
        <v>845</v>
      </c>
      <c r="AS198" s="24">
        <v>1945.0240007191701</v>
      </c>
      <c r="AT198" s="30">
        <v>72406</v>
      </c>
      <c r="AU198" s="22" t="s">
        <v>7064</v>
      </c>
      <c r="AV198" s="69">
        <v>1320.9477928328299</v>
      </c>
      <c r="AW198" s="33"/>
      <c r="AX198" s="22"/>
      <c r="AY198" s="27"/>
    </row>
    <row r="199" spans="1:51" ht="15.6" customHeight="1" x14ac:dyDescent="0.3">
      <c r="A199" s="17">
        <v>50921</v>
      </c>
      <c r="B199" s="17" t="str">
        <f>VLOOKUP(A199,'List of Wells for HC assessment'!$A$2:$J$860,10,FALSE)</f>
        <v>Columbia Valley-Cultus Lake</v>
      </c>
      <c r="C199" s="17" t="str">
        <f>IF(ISNUMBER(VLOOKUP(A199,'List of Wells for HC assessment'!$A$2:$J$860,1,FALSE)),"TRUE","FALSE")</f>
        <v>TRUE</v>
      </c>
      <c r="D199" s="17">
        <f>VLOOKUP(A199,'List of Wells for HC assessment'!$A$2:$J$860,9,FALSE)</f>
        <v>20</v>
      </c>
      <c r="E199" s="17" t="str">
        <f t="shared" si="67"/>
        <v>Stream</v>
      </c>
      <c r="F199" s="17">
        <f t="shared" si="68"/>
        <v>2</v>
      </c>
      <c r="G199" s="87">
        <f t="shared" si="69"/>
        <v>0.80537283651241942</v>
      </c>
      <c r="H199" s="88">
        <f t="shared" si="66"/>
        <v>11.612498381845207</v>
      </c>
      <c r="I199" s="89" t="str">
        <f t="shared" si="70"/>
        <v>Spring Creek</v>
      </c>
      <c r="J199" s="90">
        <f t="shared" si="71"/>
        <v>0.19462716348758058</v>
      </c>
      <c r="K199" s="91">
        <f t="shared" si="72"/>
        <v>48.052854458721754</v>
      </c>
      <c r="L199" s="95" t="str">
        <f t="shared" si="73"/>
        <v>Cultus Lake</v>
      </c>
      <c r="M199" s="92" t="str">
        <f t="shared" si="74"/>
        <v>-</v>
      </c>
      <c r="N199" s="93" t="str">
        <f t="shared" si="75"/>
        <v/>
      </c>
      <c r="O199" s="96" t="str">
        <f t="shared" si="76"/>
        <v xml:space="preserve"> </v>
      </c>
      <c r="P199" s="94" t="str">
        <f>IF(ISNUMBER(VLOOKUP(A199,'Wells not assessed'!$A$5:$D$37,1,FALSE)),VLOOKUP(A199,'Wells not assessed'!$A$5:$D$37,4,FALSE),"")</f>
        <v/>
      </c>
      <c r="R199" s="35" t="str">
        <f t="shared" si="77"/>
        <v>Yes</v>
      </c>
      <c r="S199" s="15" t="str">
        <f t="shared" si="78"/>
        <v>CLV-4</v>
      </c>
      <c r="T199" s="18" t="str">
        <f>VLOOKUP(S199,'PoHC and SDF summary'!$AO$4:$AP$49974,2,FALSE)</f>
        <v>Spring Creek</v>
      </c>
      <c r="U199" s="19">
        <f t="shared" si="79"/>
        <v>632.954338142697</v>
      </c>
      <c r="V199" s="56">
        <f>IF(C199="TRUE",(U199^2)*(VLOOKUP(D199,'Aquifer and SDF Parameters'!$A$6:$C$100,2,FALSE)/VLOOKUP(D199,'Aquifer and SDF Parameters'!$A$6:$C$100,3,FALSE)),"")</f>
        <v>11.612498381845207</v>
      </c>
      <c r="W199" s="4"/>
      <c r="X199" s="29" t="str">
        <f t="shared" si="80"/>
        <v>Yes</v>
      </c>
      <c r="Y199" s="15" t="str">
        <f t="shared" si="81"/>
        <v>CLV-67</v>
      </c>
      <c r="Z199" s="18" t="str">
        <f>IF(X199="Yes",VLOOKUP(Y199,'PoHC and SDF summary'!$AO$4:$AP$49974,2,FALSE)," ")</f>
        <v>Cultus Lake</v>
      </c>
      <c r="AA199" s="19">
        <f t="shared" si="82"/>
        <v>1287.5649415955299</v>
      </c>
      <c r="AB199" s="58">
        <f>IF(X199="Yes",(AA199^2)*(VLOOKUP(D199,'Aquifer and SDF Parameters'!$A$6:$C$100,2,FALSE)/VLOOKUP(D199,'Aquifer and SDF Parameters'!$A$6:$C$100,3,FALSE)),"")</f>
        <v>48.052854458721754</v>
      </c>
      <c r="AC199" s="20">
        <f>IF(X199="Yes",(1/(U199)^('Aquifer and SDF Parameters'!$B$2)/((1/U199^'Aquifer and SDF Parameters'!$B$2)+(1/AA199^'Aquifer and SDF Parameters'!$B$2))),"")</f>
        <v>0.80537283651241942</v>
      </c>
      <c r="AD199" s="21">
        <f>IF(X199="Yes",(1/(AA199)^('Aquifer and SDF Parameters'!$B$2)/((1/U199^'Aquifer and SDF Parameters'!$B$2)+(1/AA199^'Aquifer and SDF Parameters'!$B$2))),"")</f>
        <v>0.19462716348758058</v>
      </c>
      <c r="AE199" s="14"/>
      <c r="AF199" s="32" t="str">
        <f t="shared" si="83"/>
        <v>No</v>
      </c>
      <c r="AG199" s="15" t="str">
        <f t="shared" si="84"/>
        <v/>
      </c>
      <c r="AH199" s="18" t="str">
        <f t="shared" si="85"/>
        <v xml:space="preserve"> </v>
      </c>
      <c r="AI199" s="19" t="str">
        <f t="shared" si="86"/>
        <v xml:space="preserve"> </v>
      </c>
      <c r="AJ199" s="58" t="str">
        <f>IF(AF199="Yes",(AI199^2)*(VLOOKUP(D199,'Aquifer and SDF Parameters'!$A$6:$C$100,2,FALSE)/VLOOKUP(D199,'Aquifer and SDF Parameters'!$A$6:$C$100,3,FALSE)),"")</f>
        <v/>
      </c>
      <c r="AK199" s="20" t="str">
        <f>IF(AF199="Yes",(1/(U199)^('Aquifer and SDF Parameters'!$B$2)/((1/U199^'Aquifer and SDF Parameters'!$B$2)+(1/AI199^'Aquifer and SDF Parameters'!$B$2)+(1/AA199^'Aquifer and SDF Parameters'!$B$2))),"")</f>
        <v/>
      </c>
      <c r="AL199" s="20" t="str">
        <f>IF(AF199="Yes",(1/(AA199)^('Aquifer and SDF Parameters'!$B$2)/((1/U199^'Aquifer and SDF Parameters'!$B$2)+(1/AI199^'Aquifer and SDF Parameters'!$B$2)+(1/AA199^'Aquifer and SDF Parameters'!$B$2))),"")</f>
        <v/>
      </c>
      <c r="AM199" s="21" t="str">
        <f>IF(AF199="Yes",(1/(AI199)^('Aquifer and SDF Parameters'!$B$2)/((1/U199^'Aquifer and SDF Parameters'!$B$2)+(1/AI199^'Aquifer and SDF Parameters'!$B$2)+(1/AA199^'Aquifer and SDF Parameters'!$B$2))),"")</f>
        <v/>
      </c>
      <c r="AO199" s="30" t="s">
        <v>12611</v>
      </c>
      <c r="AP199" s="47" t="s">
        <v>8769</v>
      </c>
      <c r="AQ199" s="22">
        <v>32126</v>
      </c>
      <c r="AR199" s="22" t="s">
        <v>24</v>
      </c>
      <c r="AS199" s="24">
        <v>2330.34082802274</v>
      </c>
      <c r="AT199" s="30">
        <v>72419</v>
      </c>
      <c r="AU199" s="22" t="s">
        <v>4933</v>
      </c>
      <c r="AV199" s="69">
        <v>1288.3917708230499</v>
      </c>
      <c r="AW199" s="33"/>
      <c r="AX199" s="22"/>
      <c r="AY199" s="27"/>
    </row>
    <row r="200" spans="1:51" ht="15.6" customHeight="1" x14ac:dyDescent="0.3">
      <c r="A200" s="17">
        <v>53025</v>
      </c>
      <c r="B200" s="17" t="str">
        <f>VLOOKUP(A200,'List of Wells for HC assessment'!$A$2:$J$860,10,FALSE)</f>
        <v>Columbia Valley-Cultus Lake</v>
      </c>
      <c r="C200" s="17" t="str">
        <f>IF(ISNUMBER(VLOOKUP(A200,'List of Wells for HC assessment'!$A$2:$J$860,1,FALSE)),"TRUE","FALSE")</f>
        <v>TRUE</v>
      </c>
      <c r="D200" s="17">
        <f>VLOOKUP(A200,'List of Wells for HC assessment'!$A$2:$J$860,9,FALSE)</f>
        <v>20</v>
      </c>
      <c r="E200" s="17" t="str">
        <f t="shared" si="67"/>
        <v>Stream</v>
      </c>
      <c r="F200" s="17">
        <f t="shared" si="68"/>
        <v>1</v>
      </c>
      <c r="G200" s="87">
        <f t="shared" si="69"/>
        <v>1</v>
      </c>
      <c r="H200" s="88">
        <f t="shared" si="66"/>
        <v>526.13607445994182</v>
      </c>
      <c r="I200" s="89" t="str">
        <f t="shared" si="70"/>
        <v>Spring Creek</v>
      </c>
      <c r="J200" s="90" t="str">
        <f t="shared" si="71"/>
        <v>-</v>
      </c>
      <c r="K200" s="91" t="str">
        <f t="shared" si="72"/>
        <v/>
      </c>
      <c r="L200" s="95" t="str">
        <f t="shared" si="73"/>
        <v xml:space="preserve"> </v>
      </c>
      <c r="M200" s="92" t="str">
        <f t="shared" si="74"/>
        <v>-</v>
      </c>
      <c r="N200" s="93" t="str">
        <f t="shared" si="75"/>
        <v/>
      </c>
      <c r="O200" s="96" t="str">
        <f t="shared" si="76"/>
        <v xml:space="preserve"> </v>
      </c>
      <c r="P200" s="94" t="str">
        <f>IF(ISNUMBER(VLOOKUP(A200,'Wells not assessed'!$A$5:$D$37,1,FALSE)),VLOOKUP(A200,'Wells not assessed'!$A$5:$D$37,4,FALSE),"")</f>
        <v/>
      </c>
      <c r="R200" s="35" t="str">
        <f t="shared" si="77"/>
        <v>Yes</v>
      </c>
      <c r="S200" s="15" t="str">
        <f t="shared" si="78"/>
        <v>CLV-4</v>
      </c>
      <c r="T200" s="18" t="str">
        <f>VLOOKUP(S200,'PoHC and SDF summary'!$AO$4:$AP$49974,2,FALSE)</f>
        <v>Spring Creek</v>
      </c>
      <c r="U200" s="19">
        <f t="shared" si="79"/>
        <v>4260.4805560955201</v>
      </c>
      <c r="V200" s="56">
        <f>IF(C200="TRUE",(U200^2)*(VLOOKUP(D200,'Aquifer and SDF Parameters'!$A$6:$C$100,2,FALSE)/VLOOKUP(D200,'Aquifer and SDF Parameters'!$A$6:$C$100,3,FALSE)),"")</f>
        <v>526.13607445994182</v>
      </c>
      <c r="W200" s="4"/>
      <c r="X200" s="29" t="str">
        <f t="shared" si="80"/>
        <v>No</v>
      </c>
      <c r="Y200" s="15" t="str">
        <f t="shared" si="81"/>
        <v/>
      </c>
      <c r="Z200" s="18" t="str">
        <f>IF(X200="Yes",VLOOKUP(Y200,'PoHC and SDF summary'!$AO$4:$AP$49974,2,FALSE)," ")</f>
        <v xml:space="preserve"> </v>
      </c>
      <c r="AA200" s="19" t="str">
        <f t="shared" si="82"/>
        <v xml:space="preserve"> </v>
      </c>
      <c r="AB200" s="58" t="str">
        <f>IF(X200="Yes",(AA200^2)*(VLOOKUP(D200,'Aquifer and SDF Parameters'!$A$6:$C$100,2,FALSE)/VLOOKUP(D200,'Aquifer and SDF Parameters'!$A$6:$C$100,3,FALSE)),"")</f>
        <v/>
      </c>
      <c r="AC200" s="20" t="str">
        <f>IF(X200="Yes",(1/(U200)^('Aquifer and SDF Parameters'!$B$2)/((1/U200^'Aquifer and SDF Parameters'!$B$2)+(1/AA200^'Aquifer and SDF Parameters'!$B$2))),"")</f>
        <v/>
      </c>
      <c r="AD200" s="21" t="str">
        <f>IF(X200="Yes",(1/(AA200)^('Aquifer and SDF Parameters'!$B$2)/((1/U200^'Aquifer and SDF Parameters'!$B$2)+(1/AA200^'Aquifer and SDF Parameters'!$B$2))),"")</f>
        <v/>
      </c>
      <c r="AE200" s="14"/>
      <c r="AF200" s="32" t="str">
        <f t="shared" si="83"/>
        <v>No</v>
      </c>
      <c r="AG200" s="15" t="str">
        <f t="shared" si="84"/>
        <v/>
      </c>
      <c r="AH200" s="18" t="str">
        <f t="shared" si="85"/>
        <v xml:space="preserve"> </v>
      </c>
      <c r="AI200" s="19" t="str">
        <f t="shared" si="86"/>
        <v xml:space="preserve"> </v>
      </c>
      <c r="AJ200" s="58" t="str">
        <f>IF(AF200="Yes",(AI200^2)*(VLOOKUP(D200,'Aquifer and SDF Parameters'!$A$6:$C$100,2,FALSE)/VLOOKUP(D200,'Aquifer and SDF Parameters'!$A$6:$C$100,3,FALSE)),"")</f>
        <v/>
      </c>
      <c r="AK200" s="20" t="str">
        <f>IF(AF200="Yes",(1/(U200)^('Aquifer and SDF Parameters'!$B$2)/((1/U200^'Aquifer and SDF Parameters'!$B$2)+(1/AI200^'Aquifer and SDF Parameters'!$B$2)+(1/AA200^'Aquifer and SDF Parameters'!$B$2))),"")</f>
        <v/>
      </c>
      <c r="AL200" s="20" t="str">
        <f>IF(AF200="Yes",(1/(AA200)^('Aquifer and SDF Parameters'!$B$2)/((1/U200^'Aquifer and SDF Parameters'!$B$2)+(1/AI200^'Aquifer and SDF Parameters'!$B$2)+(1/AA200^'Aquifer and SDF Parameters'!$B$2))),"")</f>
        <v/>
      </c>
      <c r="AM200" s="21" t="str">
        <f>IF(AF200="Yes",(1/(AI200)^('Aquifer and SDF Parameters'!$B$2)/((1/U200^'Aquifer and SDF Parameters'!$B$2)+(1/AI200^'Aquifer and SDF Parameters'!$B$2)+(1/AA200^'Aquifer and SDF Parameters'!$B$2))),"")</f>
        <v/>
      </c>
      <c r="AO200" s="30" t="s">
        <v>12583</v>
      </c>
      <c r="AP200" s="47" t="s">
        <v>8769</v>
      </c>
      <c r="AQ200" s="22">
        <v>32169</v>
      </c>
      <c r="AR200" s="22" t="s">
        <v>230</v>
      </c>
      <c r="AS200" s="24">
        <v>975.72656122535398</v>
      </c>
      <c r="AT200" s="30">
        <v>75183</v>
      </c>
      <c r="AU200" s="22" t="s">
        <v>8040</v>
      </c>
      <c r="AV200" s="69">
        <v>1566.2023943679301</v>
      </c>
      <c r="AW200" s="33"/>
      <c r="AX200" s="22"/>
      <c r="AY200" s="27"/>
    </row>
    <row r="201" spans="1:51" ht="15.6" customHeight="1" x14ac:dyDescent="0.3">
      <c r="A201" s="17">
        <v>53455</v>
      </c>
      <c r="B201" s="17" t="str">
        <f>VLOOKUP(A201,'List of Wells for HC assessment'!$A$2:$J$860,10,FALSE)</f>
        <v>Columbia Valley-Cultus Lake</v>
      </c>
      <c r="C201" s="17" t="str">
        <f>IF(ISNUMBER(VLOOKUP(A201,'List of Wells for HC assessment'!$A$2:$J$860,1,FALSE)),"TRUE","FALSE")</f>
        <v>TRUE</v>
      </c>
      <c r="D201" s="17">
        <f>VLOOKUP(A201,'List of Wells for HC assessment'!$A$2:$J$860,9,FALSE)</f>
        <v>20</v>
      </c>
      <c r="E201" s="17" t="str">
        <f t="shared" si="67"/>
        <v>Stream</v>
      </c>
      <c r="F201" s="17">
        <f t="shared" si="68"/>
        <v>2</v>
      </c>
      <c r="G201" s="87">
        <f t="shared" si="69"/>
        <v>0.63020197733508043</v>
      </c>
      <c r="H201" s="88">
        <f t="shared" si="66"/>
        <v>128.24704320264377</v>
      </c>
      <c r="I201" s="89" t="str">
        <f t="shared" si="70"/>
        <v>Spring Creek</v>
      </c>
      <c r="J201" s="90">
        <f t="shared" si="71"/>
        <v>0.36979802266491968</v>
      </c>
      <c r="K201" s="91">
        <f t="shared" si="72"/>
        <v>218.55590149252197</v>
      </c>
      <c r="L201" s="95" t="str">
        <f t="shared" si="73"/>
        <v>Cultus Lake</v>
      </c>
      <c r="M201" s="92" t="str">
        <f t="shared" si="74"/>
        <v>-</v>
      </c>
      <c r="N201" s="93" t="str">
        <f t="shared" si="75"/>
        <v/>
      </c>
      <c r="O201" s="96" t="str">
        <f t="shared" si="76"/>
        <v xml:space="preserve"> </v>
      </c>
      <c r="P201" s="94" t="str">
        <f>IF(ISNUMBER(VLOOKUP(A201,'Wells not assessed'!$A$5:$D$37,1,FALSE)),VLOOKUP(A201,'Wells not assessed'!$A$5:$D$37,4,FALSE),"")</f>
        <v/>
      </c>
      <c r="R201" s="35" t="str">
        <f t="shared" si="77"/>
        <v>Yes</v>
      </c>
      <c r="S201" s="15" t="str">
        <f t="shared" si="78"/>
        <v>CLV-4</v>
      </c>
      <c r="T201" s="18" t="str">
        <f>VLOOKUP(S201,'PoHC and SDF summary'!$AO$4:$AP$49974,2,FALSE)</f>
        <v>Spring Creek</v>
      </c>
      <c r="U201" s="19">
        <f t="shared" si="79"/>
        <v>2103.4550127091402</v>
      </c>
      <c r="V201" s="56">
        <f>IF(C201="TRUE",(U201^2)*(VLOOKUP(D201,'Aquifer and SDF Parameters'!$A$6:$C$100,2,FALSE)/VLOOKUP(D201,'Aquifer and SDF Parameters'!$A$6:$C$100,3,FALSE)),"")</f>
        <v>128.24704320264377</v>
      </c>
      <c r="W201" s="4"/>
      <c r="X201" s="29" t="str">
        <f t="shared" si="80"/>
        <v>Yes</v>
      </c>
      <c r="Y201" s="15" t="str">
        <f t="shared" si="81"/>
        <v>CLV-68</v>
      </c>
      <c r="Z201" s="18" t="str">
        <f>IF(X201="Yes",VLOOKUP(Y201,'PoHC and SDF summary'!$AO$4:$AP$49974,2,FALSE)," ")</f>
        <v>Cultus Lake</v>
      </c>
      <c r="AA201" s="19">
        <f t="shared" si="82"/>
        <v>2745.9385647701602</v>
      </c>
      <c r="AB201" s="58">
        <f>IF(X201="Yes",(AA201^2)*(VLOOKUP(D201,'Aquifer and SDF Parameters'!$A$6:$C$100,2,FALSE)/VLOOKUP(D201,'Aquifer and SDF Parameters'!$A$6:$C$100,3,FALSE)),"")</f>
        <v>218.55590149252197</v>
      </c>
      <c r="AC201" s="20">
        <f>IF(X201="Yes",(1/(U201)^('Aquifer and SDF Parameters'!$B$2)/((1/U201^'Aquifer and SDF Parameters'!$B$2)+(1/AA201^'Aquifer and SDF Parameters'!$B$2))),"")</f>
        <v>0.63020197733508043</v>
      </c>
      <c r="AD201" s="21">
        <f>IF(X201="Yes",(1/(AA201)^('Aquifer and SDF Parameters'!$B$2)/((1/U201^'Aquifer and SDF Parameters'!$B$2)+(1/AA201^'Aquifer and SDF Parameters'!$B$2))),"")</f>
        <v>0.36979802266491968</v>
      </c>
      <c r="AE201" s="14"/>
      <c r="AF201" s="32" t="str">
        <f t="shared" si="83"/>
        <v>No</v>
      </c>
      <c r="AG201" s="15" t="str">
        <f t="shared" si="84"/>
        <v/>
      </c>
      <c r="AH201" s="18" t="str">
        <f t="shared" si="85"/>
        <v xml:space="preserve"> </v>
      </c>
      <c r="AI201" s="19" t="str">
        <f t="shared" si="86"/>
        <v xml:space="preserve"> </v>
      </c>
      <c r="AJ201" s="58" t="str">
        <f>IF(AF201="Yes",(AI201^2)*(VLOOKUP(D201,'Aquifer and SDF Parameters'!$A$6:$C$100,2,FALSE)/VLOOKUP(D201,'Aquifer and SDF Parameters'!$A$6:$C$100,3,FALSE)),"")</f>
        <v/>
      </c>
      <c r="AK201" s="20" t="str">
        <f>IF(AF201="Yes",(1/(U201)^('Aquifer and SDF Parameters'!$B$2)/((1/U201^'Aquifer and SDF Parameters'!$B$2)+(1/AI201^'Aquifer and SDF Parameters'!$B$2)+(1/AA201^'Aquifer and SDF Parameters'!$B$2))),"")</f>
        <v/>
      </c>
      <c r="AL201" s="20" t="str">
        <f>IF(AF201="Yes",(1/(AA201)^('Aquifer and SDF Parameters'!$B$2)/((1/U201^'Aquifer and SDF Parameters'!$B$2)+(1/AI201^'Aquifer and SDF Parameters'!$B$2)+(1/AA201^'Aquifer and SDF Parameters'!$B$2))),"")</f>
        <v/>
      </c>
      <c r="AM201" s="21" t="str">
        <f>IF(AF201="Yes",(1/(AI201)^('Aquifer and SDF Parameters'!$B$2)/((1/U201^'Aquifer and SDF Parameters'!$B$2)+(1/AI201^'Aquifer and SDF Parameters'!$B$2)+(1/AA201^'Aquifer and SDF Parameters'!$B$2))),"")</f>
        <v/>
      </c>
      <c r="AO201" s="30" t="s">
        <v>12580</v>
      </c>
      <c r="AP201" s="47" t="s">
        <v>8769</v>
      </c>
      <c r="AQ201" s="22">
        <v>32291</v>
      </c>
      <c r="AR201" s="22" t="s">
        <v>845</v>
      </c>
      <c r="AS201" s="24">
        <v>2121.92240754566</v>
      </c>
      <c r="AT201" s="30">
        <v>75184</v>
      </c>
      <c r="AU201" s="22" t="s">
        <v>8040</v>
      </c>
      <c r="AV201" s="69">
        <v>1623.5376696927499</v>
      </c>
      <c r="AW201" s="33"/>
      <c r="AX201" s="22"/>
      <c r="AY201" s="27"/>
    </row>
    <row r="202" spans="1:51" ht="15.6" customHeight="1" x14ac:dyDescent="0.3">
      <c r="A202" s="17">
        <v>53471</v>
      </c>
      <c r="B202" s="17" t="str">
        <f>VLOOKUP(A202,'List of Wells for HC assessment'!$A$2:$J$860,10,FALSE)</f>
        <v>Columbia Valley-Cultus Lake</v>
      </c>
      <c r="C202" s="17" t="str">
        <f>IF(ISNUMBER(VLOOKUP(A202,'List of Wells for HC assessment'!$A$2:$J$860,1,FALSE)),"TRUE","FALSE")</f>
        <v>TRUE</v>
      </c>
      <c r="D202" s="17">
        <f>VLOOKUP(A202,'List of Wells for HC assessment'!$A$2:$J$860,9,FALSE)</f>
        <v>20</v>
      </c>
      <c r="E202" s="17" t="str">
        <f t="shared" si="67"/>
        <v>Stream</v>
      </c>
      <c r="F202" s="17">
        <f t="shared" si="68"/>
        <v>1</v>
      </c>
      <c r="G202" s="87">
        <f t="shared" si="69"/>
        <v>1</v>
      </c>
      <c r="H202" s="88">
        <f t="shared" si="66"/>
        <v>541.13330290904298</v>
      </c>
      <c r="I202" s="89" t="str">
        <f t="shared" si="70"/>
        <v>Spring Creek</v>
      </c>
      <c r="J202" s="90" t="str">
        <f t="shared" si="71"/>
        <v>-</v>
      </c>
      <c r="K202" s="91" t="str">
        <f t="shared" si="72"/>
        <v/>
      </c>
      <c r="L202" s="95" t="str">
        <f t="shared" si="73"/>
        <v xml:space="preserve"> </v>
      </c>
      <c r="M202" s="92" t="str">
        <f t="shared" si="74"/>
        <v>-</v>
      </c>
      <c r="N202" s="93" t="str">
        <f t="shared" si="75"/>
        <v/>
      </c>
      <c r="O202" s="96" t="str">
        <f t="shared" si="76"/>
        <v xml:space="preserve"> </v>
      </c>
      <c r="P202" s="94" t="str">
        <f>IF(ISNUMBER(VLOOKUP(A202,'Wells not assessed'!$A$5:$D$37,1,FALSE)),VLOOKUP(A202,'Wells not assessed'!$A$5:$D$37,4,FALSE),"")</f>
        <v/>
      </c>
      <c r="R202" s="35" t="str">
        <f t="shared" si="77"/>
        <v>Yes</v>
      </c>
      <c r="S202" s="15" t="str">
        <f t="shared" si="78"/>
        <v>CLV-4</v>
      </c>
      <c r="T202" s="18" t="str">
        <f>VLOOKUP(S202,'PoHC and SDF summary'!$AO$4:$AP$49974,2,FALSE)</f>
        <v>Spring Creek</v>
      </c>
      <c r="U202" s="19">
        <f t="shared" si="79"/>
        <v>4320.7752719115097</v>
      </c>
      <c r="V202" s="56">
        <f>IF(C202="TRUE",(U202^2)*(VLOOKUP(D202,'Aquifer and SDF Parameters'!$A$6:$C$100,2,FALSE)/VLOOKUP(D202,'Aquifer and SDF Parameters'!$A$6:$C$100,3,FALSE)),"")</f>
        <v>541.13330290904298</v>
      </c>
      <c r="W202" s="4"/>
      <c r="X202" s="29" t="str">
        <f t="shared" si="80"/>
        <v>No</v>
      </c>
      <c r="Y202" s="15" t="str">
        <f t="shared" si="81"/>
        <v/>
      </c>
      <c r="Z202" s="18" t="str">
        <f>IF(X202="Yes",VLOOKUP(Y202,'PoHC and SDF summary'!$AO$4:$AP$49974,2,FALSE)," ")</f>
        <v xml:space="preserve"> </v>
      </c>
      <c r="AA202" s="19" t="str">
        <f t="shared" si="82"/>
        <v xml:space="preserve"> </v>
      </c>
      <c r="AB202" s="58" t="str">
        <f>IF(X202="Yes",(AA202^2)*(VLOOKUP(D202,'Aquifer and SDF Parameters'!$A$6:$C$100,2,FALSE)/VLOOKUP(D202,'Aquifer and SDF Parameters'!$A$6:$C$100,3,FALSE)),"")</f>
        <v/>
      </c>
      <c r="AC202" s="20" t="str">
        <f>IF(X202="Yes",(1/(U202)^('Aquifer and SDF Parameters'!$B$2)/((1/U202^'Aquifer and SDF Parameters'!$B$2)+(1/AA202^'Aquifer and SDF Parameters'!$B$2))),"")</f>
        <v/>
      </c>
      <c r="AD202" s="21" t="str">
        <f>IF(X202="Yes",(1/(AA202)^('Aquifer and SDF Parameters'!$B$2)/((1/U202^'Aquifer and SDF Parameters'!$B$2)+(1/AA202^'Aquifer and SDF Parameters'!$B$2))),"")</f>
        <v/>
      </c>
      <c r="AE202" s="14"/>
      <c r="AF202" s="32" t="str">
        <f t="shared" si="83"/>
        <v>No</v>
      </c>
      <c r="AG202" s="15" t="str">
        <f t="shared" si="84"/>
        <v/>
      </c>
      <c r="AH202" s="18" t="str">
        <f t="shared" si="85"/>
        <v xml:space="preserve"> </v>
      </c>
      <c r="AI202" s="19" t="str">
        <f t="shared" si="86"/>
        <v xml:space="preserve"> </v>
      </c>
      <c r="AJ202" s="58" t="str">
        <f>IF(AF202="Yes",(AI202^2)*(VLOOKUP(D202,'Aquifer and SDF Parameters'!$A$6:$C$100,2,FALSE)/VLOOKUP(D202,'Aquifer and SDF Parameters'!$A$6:$C$100,3,FALSE)),"")</f>
        <v/>
      </c>
      <c r="AK202" s="20" t="str">
        <f>IF(AF202="Yes",(1/(U202)^('Aquifer and SDF Parameters'!$B$2)/((1/U202^'Aquifer and SDF Parameters'!$B$2)+(1/AI202^'Aquifer and SDF Parameters'!$B$2)+(1/AA202^'Aquifer and SDF Parameters'!$B$2))),"")</f>
        <v/>
      </c>
      <c r="AL202" s="20" t="str">
        <f>IF(AF202="Yes",(1/(AA202)^('Aquifer and SDF Parameters'!$B$2)/((1/U202^'Aquifer and SDF Parameters'!$B$2)+(1/AI202^'Aquifer and SDF Parameters'!$B$2)+(1/AA202^'Aquifer and SDF Parameters'!$B$2))),"")</f>
        <v/>
      </c>
      <c r="AM202" s="21" t="str">
        <f>IF(AF202="Yes",(1/(AI202)^('Aquifer and SDF Parameters'!$B$2)/((1/U202^'Aquifer and SDF Parameters'!$B$2)+(1/AI202^'Aquifer and SDF Parameters'!$B$2)+(1/AA202^'Aquifer and SDF Parameters'!$B$2))),"")</f>
        <v/>
      </c>
      <c r="AO202" s="30" t="s">
        <v>12579</v>
      </c>
      <c r="AP202" s="47" t="s">
        <v>8769</v>
      </c>
      <c r="AQ202" s="22">
        <v>32297</v>
      </c>
      <c r="AR202" s="22" t="s">
        <v>1050</v>
      </c>
      <c r="AS202" s="24">
        <v>2088.5603162154398</v>
      </c>
      <c r="AT202" s="30">
        <v>75300</v>
      </c>
      <c r="AU202" s="22" t="s">
        <v>7358</v>
      </c>
      <c r="AV202" s="69">
        <v>1631.1732737704001</v>
      </c>
      <c r="AW202" s="33"/>
      <c r="AX202" s="22"/>
      <c r="AY202" s="27"/>
    </row>
    <row r="203" spans="1:51" ht="15.6" customHeight="1" x14ac:dyDescent="0.3">
      <c r="A203" s="17">
        <v>53592</v>
      </c>
      <c r="B203" s="17" t="str">
        <f>VLOOKUP(A203,'List of Wells for HC assessment'!$A$2:$J$860,10,FALSE)</f>
        <v>Columbia Valley-Cultus Lake</v>
      </c>
      <c r="C203" s="17" t="str">
        <f>IF(ISNUMBER(VLOOKUP(A203,'List of Wells for HC assessment'!$A$2:$J$860,1,FALSE)),"TRUE","FALSE")</f>
        <v>TRUE</v>
      </c>
      <c r="D203" s="17">
        <f>VLOOKUP(A203,'List of Wells for HC assessment'!$A$2:$J$860,9,FALSE)</f>
        <v>20</v>
      </c>
      <c r="E203" s="17" t="str">
        <f t="shared" si="67"/>
        <v>Stream</v>
      </c>
      <c r="F203" s="17">
        <f t="shared" si="68"/>
        <v>1</v>
      </c>
      <c r="G203" s="87">
        <f t="shared" si="69"/>
        <v>1</v>
      </c>
      <c r="H203" s="88">
        <f t="shared" si="66"/>
        <v>0.11556608071803677</v>
      </c>
      <c r="I203" s="89" t="str">
        <f t="shared" si="70"/>
        <v>Spring Creek</v>
      </c>
      <c r="J203" s="90" t="str">
        <f t="shared" si="71"/>
        <v>-</v>
      </c>
      <c r="K203" s="91" t="str">
        <f t="shared" si="72"/>
        <v/>
      </c>
      <c r="L203" s="95" t="str">
        <f t="shared" si="73"/>
        <v xml:space="preserve"> </v>
      </c>
      <c r="M203" s="92" t="str">
        <f t="shared" si="74"/>
        <v>-</v>
      </c>
      <c r="N203" s="93" t="str">
        <f t="shared" si="75"/>
        <v/>
      </c>
      <c r="O203" s="96" t="str">
        <f t="shared" si="76"/>
        <v xml:space="preserve"> </v>
      </c>
      <c r="P203" s="94" t="str">
        <f>IF(ISNUMBER(VLOOKUP(A203,'Wells not assessed'!$A$5:$D$37,1,FALSE)),VLOOKUP(A203,'Wells not assessed'!$A$5:$D$37,4,FALSE),"")</f>
        <v/>
      </c>
      <c r="R203" s="35" t="str">
        <f t="shared" si="77"/>
        <v>Yes</v>
      </c>
      <c r="S203" s="15" t="str">
        <f t="shared" si="78"/>
        <v>CLV-11</v>
      </c>
      <c r="T203" s="18" t="str">
        <f>VLOOKUP(S203,'PoHC and SDF summary'!$AO$4:$AP$49974,2,FALSE)</f>
        <v>Spring Creek</v>
      </c>
      <c r="U203" s="19">
        <f t="shared" si="79"/>
        <v>63.142931391979801</v>
      </c>
      <c r="V203" s="56">
        <f>IF(C203="TRUE",(U203^2)*(VLOOKUP(D203,'Aquifer and SDF Parameters'!$A$6:$C$100,2,FALSE)/VLOOKUP(D203,'Aquifer and SDF Parameters'!$A$6:$C$100,3,FALSE)),"")</f>
        <v>0.11556608071803677</v>
      </c>
      <c r="W203" s="4"/>
      <c r="X203" s="29" t="str">
        <f t="shared" si="80"/>
        <v>No</v>
      </c>
      <c r="Y203" s="15" t="str">
        <f t="shared" si="81"/>
        <v/>
      </c>
      <c r="Z203" s="18" t="str">
        <f>IF(X203="Yes",VLOOKUP(Y203,'PoHC and SDF summary'!$AO$4:$AP$49974,2,FALSE)," ")</f>
        <v xml:space="preserve"> </v>
      </c>
      <c r="AA203" s="19" t="str">
        <f t="shared" si="82"/>
        <v xml:space="preserve"> </v>
      </c>
      <c r="AB203" s="58" t="str">
        <f>IF(X203="Yes",(AA203^2)*(VLOOKUP(D203,'Aquifer and SDF Parameters'!$A$6:$C$100,2,FALSE)/VLOOKUP(D203,'Aquifer and SDF Parameters'!$A$6:$C$100,3,FALSE)),"")</f>
        <v/>
      </c>
      <c r="AC203" s="20" t="str">
        <f>IF(X203="Yes",(1/(U203)^('Aquifer and SDF Parameters'!$B$2)/((1/U203^'Aquifer and SDF Parameters'!$B$2)+(1/AA203^'Aquifer and SDF Parameters'!$B$2))),"")</f>
        <v/>
      </c>
      <c r="AD203" s="21" t="str">
        <f>IF(X203="Yes",(1/(AA203)^('Aquifer and SDF Parameters'!$B$2)/((1/U203^'Aquifer and SDF Parameters'!$B$2)+(1/AA203^'Aquifer and SDF Parameters'!$B$2))),"")</f>
        <v/>
      </c>
      <c r="AE203" s="14"/>
      <c r="AF203" s="32" t="str">
        <f t="shared" si="83"/>
        <v>No</v>
      </c>
      <c r="AG203" s="15" t="str">
        <f t="shared" si="84"/>
        <v/>
      </c>
      <c r="AH203" s="18" t="str">
        <f t="shared" si="85"/>
        <v xml:space="preserve"> </v>
      </c>
      <c r="AI203" s="19" t="str">
        <f t="shared" si="86"/>
        <v xml:space="preserve"> </v>
      </c>
      <c r="AJ203" s="58" t="str">
        <f>IF(AF203="Yes",(AI203^2)*(VLOOKUP(D203,'Aquifer and SDF Parameters'!$A$6:$C$100,2,FALSE)/VLOOKUP(D203,'Aquifer and SDF Parameters'!$A$6:$C$100,3,FALSE)),"")</f>
        <v/>
      </c>
      <c r="AK203" s="20" t="str">
        <f>IF(AF203="Yes",(1/(U203)^('Aquifer and SDF Parameters'!$B$2)/((1/U203^'Aquifer and SDF Parameters'!$B$2)+(1/AI203^'Aquifer and SDF Parameters'!$B$2)+(1/AA203^'Aquifer and SDF Parameters'!$B$2))),"")</f>
        <v/>
      </c>
      <c r="AL203" s="20" t="str">
        <f>IF(AF203="Yes",(1/(AA203)^('Aquifer and SDF Parameters'!$B$2)/((1/U203^'Aquifer and SDF Parameters'!$B$2)+(1/AI203^'Aquifer and SDF Parameters'!$B$2)+(1/AA203^'Aquifer and SDF Parameters'!$B$2))),"")</f>
        <v/>
      </c>
      <c r="AM203" s="21" t="str">
        <f>IF(AF203="Yes",(1/(AI203)^('Aquifer and SDF Parameters'!$B$2)/((1/U203^'Aquifer and SDF Parameters'!$B$2)+(1/AI203^'Aquifer and SDF Parameters'!$B$2)+(1/AA203^'Aquifer and SDF Parameters'!$B$2))),"")</f>
        <v/>
      </c>
      <c r="AO203" s="30" t="s">
        <v>12578</v>
      </c>
      <c r="AP203" s="47" t="s">
        <v>8769</v>
      </c>
      <c r="AQ203" s="22">
        <v>32298</v>
      </c>
      <c r="AR203" s="22" t="s">
        <v>1050</v>
      </c>
      <c r="AS203" s="24">
        <v>1969.43964559607</v>
      </c>
      <c r="AT203" s="30">
        <v>75369</v>
      </c>
      <c r="AU203" s="22" t="s">
        <v>89</v>
      </c>
      <c r="AV203" s="69">
        <v>1554.3391817603199</v>
      </c>
      <c r="AW203" s="33"/>
      <c r="AX203" s="22"/>
      <c r="AY203" s="27"/>
    </row>
    <row r="204" spans="1:51" ht="15.6" customHeight="1" x14ac:dyDescent="0.3">
      <c r="A204" s="17">
        <v>53593</v>
      </c>
      <c r="B204" s="17" t="str">
        <f>VLOOKUP(A204,'List of Wells for HC assessment'!$A$2:$J$860,10,FALSE)</f>
        <v>Columbia Valley-Cultus Lake</v>
      </c>
      <c r="C204" s="17" t="str">
        <f>IF(ISNUMBER(VLOOKUP(A204,'List of Wells for HC assessment'!$A$2:$J$860,1,FALSE)),"TRUE","FALSE")</f>
        <v>TRUE</v>
      </c>
      <c r="D204" s="17">
        <f>VLOOKUP(A204,'List of Wells for HC assessment'!$A$2:$J$860,9,FALSE)</f>
        <v>20</v>
      </c>
      <c r="E204" s="17" t="str">
        <f t="shared" si="67"/>
        <v>Stream</v>
      </c>
      <c r="F204" s="17">
        <f t="shared" si="68"/>
        <v>1</v>
      </c>
      <c r="G204" s="87">
        <f t="shared" si="69"/>
        <v>1</v>
      </c>
      <c r="H204" s="88">
        <f t="shared" si="66"/>
        <v>1.0879806508897324E-3</v>
      </c>
      <c r="I204" s="89" t="str">
        <f t="shared" si="70"/>
        <v>Spring Creek</v>
      </c>
      <c r="J204" s="90" t="str">
        <f t="shared" si="71"/>
        <v>-</v>
      </c>
      <c r="K204" s="91" t="str">
        <f t="shared" si="72"/>
        <v/>
      </c>
      <c r="L204" s="95" t="str">
        <f t="shared" si="73"/>
        <v xml:space="preserve"> </v>
      </c>
      <c r="M204" s="92" t="str">
        <f t="shared" si="74"/>
        <v>-</v>
      </c>
      <c r="N204" s="93" t="str">
        <f t="shared" si="75"/>
        <v/>
      </c>
      <c r="O204" s="96" t="str">
        <f t="shared" si="76"/>
        <v xml:space="preserve"> </v>
      </c>
      <c r="P204" s="94" t="str">
        <f>IF(ISNUMBER(VLOOKUP(A204,'Wells not assessed'!$A$5:$D$37,1,FALSE)),VLOOKUP(A204,'Wells not assessed'!$A$5:$D$37,4,FALSE),"")</f>
        <v/>
      </c>
      <c r="R204" s="35" t="str">
        <f t="shared" si="77"/>
        <v>Yes</v>
      </c>
      <c r="S204" s="15" t="str">
        <f t="shared" si="78"/>
        <v>CLV-5</v>
      </c>
      <c r="T204" s="18" t="str">
        <f>VLOOKUP(S204,'PoHC and SDF summary'!$AO$4:$AP$49974,2,FALSE)</f>
        <v>Spring Creek</v>
      </c>
      <c r="U204" s="19">
        <f t="shared" si="79"/>
        <v>6.1266085606717002</v>
      </c>
      <c r="V204" s="56">
        <f>IF(C204="TRUE",(U204^2)*(VLOOKUP(D204,'Aquifer and SDF Parameters'!$A$6:$C$100,2,FALSE)/VLOOKUP(D204,'Aquifer and SDF Parameters'!$A$6:$C$100,3,FALSE)),"")</f>
        <v>1.0879806508897324E-3</v>
      </c>
      <c r="W204" s="4"/>
      <c r="X204" s="29" t="str">
        <f t="shared" si="80"/>
        <v>No</v>
      </c>
      <c r="Y204" s="15" t="str">
        <f t="shared" si="81"/>
        <v/>
      </c>
      <c r="Z204" s="18" t="str">
        <f>IF(X204="Yes",VLOOKUP(Y204,'PoHC and SDF summary'!$AO$4:$AP$49974,2,FALSE)," ")</f>
        <v xml:space="preserve"> </v>
      </c>
      <c r="AA204" s="19" t="str">
        <f t="shared" si="82"/>
        <v xml:space="preserve"> </v>
      </c>
      <c r="AB204" s="58" t="str">
        <f>IF(X204="Yes",(AA204^2)*(VLOOKUP(D204,'Aquifer and SDF Parameters'!$A$6:$C$100,2,FALSE)/VLOOKUP(D204,'Aquifer and SDF Parameters'!$A$6:$C$100,3,FALSE)),"")</f>
        <v/>
      </c>
      <c r="AC204" s="20" t="str">
        <f>IF(X204="Yes",(1/(U204)^('Aquifer and SDF Parameters'!$B$2)/((1/U204^'Aquifer and SDF Parameters'!$B$2)+(1/AA204^'Aquifer and SDF Parameters'!$B$2))),"")</f>
        <v/>
      </c>
      <c r="AD204" s="21" t="str">
        <f>IF(X204="Yes",(1/(AA204)^('Aquifer and SDF Parameters'!$B$2)/((1/U204^'Aquifer and SDF Parameters'!$B$2)+(1/AA204^'Aquifer and SDF Parameters'!$B$2))),"")</f>
        <v/>
      </c>
      <c r="AE204" s="14"/>
      <c r="AF204" s="32" t="str">
        <f t="shared" si="83"/>
        <v>No</v>
      </c>
      <c r="AG204" s="15" t="str">
        <f t="shared" si="84"/>
        <v/>
      </c>
      <c r="AH204" s="18" t="str">
        <f t="shared" si="85"/>
        <v xml:space="preserve"> </v>
      </c>
      <c r="AI204" s="19" t="str">
        <f t="shared" si="86"/>
        <v xml:space="preserve"> </v>
      </c>
      <c r="AJ204" s="58" t="str">
        <f>IF(AF204="Yes",(AI204^2)*(VLOOKUP(D204,'Aquifer and SDF Parameters'!$A$6:$C$100,2,FALSE)/VLOOKUP(D204,'Aquifer and SDF Parameters'!$A$6:$C$100,3,FALSE)),"")</f>
        <v/>
      </c>
      <c r="AK204" s="20" t="str">
        <f>IF(AF204="Yes",(1/(U204)^('Aquifer and SDF Parameters'!$B$2)/((1/U204^'Aquifer and SDF Parameters'!$B$2)+(1/AI204^'Aquifer and SDF Parameters'!$B$2)+(1/AA204^'Aquifer and SDF Parameters'!$B$2))),"")</f>
        <v/>
      </c>
      <c r="AL204" s="20" t="str">
        <f>IF(AF204="Yes",(1/(AA204)^('Aquifer and SDF Parameters'!$B$2)/((1/U204^'Aquifer and SDF Parameters'!$B$2)+(1/AI204^'Aquifer and SDF Parameters'!$B$2)+(1/AA204^'Aquifer and SDF Parameters'!$B$2))),"")</f>
        <v/>
      </c>
      <c r="AM204" s="21" t="str">
        <f>IF(AF204="Yes",(1/(AI204)^('Aquifer and SDF Parameters'!$B$2)/((1/U204^'Aquifer and SDF Parameters'!$B$2)+(1/AI204^'Aquifer and SDF Parameters'!$B$2)+(1/AA204^'Aquifer and SDF Parameters'!$B$2))),"")</f>
        <v/>
      </c>
      <c r="AO204" s="30" t="s">
        <v>12577</v>
      </c>
      <c r="AP204" s="47" t="s">
        <v>8769</v>
      </c>
      <c r="AQ204" s="22">
        <v>32308</v>
      </c>
      <c r="AR204" s="22" t="s">
        <v>845</v>
      </c>
      <c r="AS204" s="24">
        <v>2033.64259681351</v>
      </c>
      <c r="AT204" s="30">
        <v>75370</v>
      </c>
      <c r="AU204" s="22" t="s">
        <v>89</v>
      </c>
      <c r="AV204" s="69">
        <v>1374.1442185823901</v>
      </c>
      <c r="AW204" s="33"/>
      <c r="AX204" s="22"/>
      <c r="AY204" s="27"/>
    </row>
    <row r="205" spans="1:51" ht="15.6" customHeight="1" x14ac:dyDescent="0.3">
      <c r="A205" s="17">
        <v>53615</v>
      </c>
      <c r="B205" s="17" t="str">
        <f>VLOOKUP(A205,'List of Wells for HC assessment'!$A$2:$J$860,10,FALSE)</f>
        <v>Columbia Valley-Cultus Lake</v>
      </c>
      <c r="C205" s="17" t="str">
        <f>IF(ISNUMBER(VLOOKUP(A205,'List of Wells for HC assessment'!$A$2:$J$860,1,FALSE)),"TRUE","FALSE")</f>
        <v>TRUE</v>
      </c>
      <c r="D205" s="17">
        <f>VLOOKUP(A205,'List of Wells for HC assessment'!$A$2:$J$860,9,FALSE)</f>
        <v>20</v>
      </c>
      <c r="E205" s="17" t="str">
        <f t="shared" si="67"/>
        <v>Stream</v>
      </c>
      <c r="F205" s="17">
        <f t="shared" si="68"/>
        <v>1</v>
      </c>
      <c r="G205" s="87">
        <f t="shared" si="69"/>
        <v>1</v>
      </c>
      <c r="H205" s="88">
        <f t="shared" si="66"/>
        <v>4.1375493866572195E-2</v>
      </c>
      <c r="I205" s="89" t="str">
        <f t="shared" si="70"/>
        <v>Spring Creek</v>
      </c>
      <c r="J205" s="90" t="str">
        <f t="shared" si="71"/>
        <v>-</v>
      </c>
      <c r="K205" s="91" t="str">
        <f t="shared" si="72"/>
        <v/>
      </c>
      <c r="L205" s="95" t="str">
        <f t="shared" si="73"/>
        <v xml:space="preserve"> </v>
      </c>
      <c r="M205" s="92" t="str">
        <f t="shared" si="74"/>
        <v>-</v>
      </c>
      <c r="N205" s="93" t="str">
        <f t="shared" si="75"/>
        <v/>
      </c>
      <c r="O205" s="96" t="str">
        <f t="shared" si="76"/>
        <v xml:space="preserve"> </v>
      </c>
      <c r="P205" s="94" t="str">
        <f>IF(ISNUMBER(VLOOKUP(A205,'Wells not assessed'!$A$5:$D$37,1,FALSE)),VLOOKUP(A205,'Wells not assessed'!$A$5:$D$37,4,FALSE),"")</f>
        <v/>
      </c>
      <c r="R205" s="35" t="str">
        <f t="shared" si="77"/>
        <v>Yes</v>
      </c>
      <c r="S205" s="15" t="str">
        <f t="shared" si="78"/>
        <v>CLV-17</v>
      </c>
      <c r="T205" s="18" t="str">
        <f>VLOOKUP(S205,'PoHC and SDF summary'!$AO$4:$AP$49974,2,FALSE)</f>
        <v>Spring Creek</v>
      </c>
      <c r="U205" s="19">
        <f t="shared" si="79"/>
        <v>37.781669343700798</v>
      </c>
      <c r="V205" s="56">
        <f>IF(C205="TRUE",(U205^2)*(VLOOKUP(D205,'Aquifer and SDF Parameters'!$A$6:$C$100,2,FALSE)/VLOOKUP(D205,'Aquifer and SDF Parameters'!$A$6:$C$100,3,FALSE)),"")</f>
        <v>4.1375493866572195E-2</v>
      </c>
      <c r="W205" s="4"/>
      <c r="X205" s="29" t="str">
        <f t="shared" si="80"/>
        <v>No</v>
      </c>
      <c r="Y205" s="15" t="str">
        <f t="shared" si="81"/>
        <v/>
      </c>
      <c r="Z205" s="18" t="str">
        <f>IF(X205="Yes",VLOOKUP(Y205,'PoHC and SDF summary'!$AO$4:$AP$49974,2,FALSE)," ")</f>
        <v xml:space="preserve"> </v>
      </c>
      <c r="AA205" s="19" t="str">
        <f t="shared" si="82"/>
        <v xml:space="preserve"> </v>
      </c>
      <c r="AB205" s="58" t="str">
        <f>IF(X205="Yes",(AA205^2)*(VLOOKUP(D205,'Aquifer and SDF Parameters'!$A$6:$C$100,2,FALSE)/VLOOKUP(D205,'Aquifer and SDF Parameters'!$A$6:$C$100,3,FALSE)),"")</f>
        <v/>
      </c>
      <c r="AC205" s="20" t="str">
        <f>IF(X205="Yes",(1/(U205)^('Aquifer and SDF Parameters'!$B$2)/((1/U205^'Aquifer and SDF Parameters'!$B$2)+(1/AA205^'Aquifer and SDF Parameters'!$B$2))),"")</f>
        <v/>
      </c>
      <c r="AD205" s="21" t="str">
        <f>IF(X205="Yes",(1/(AA205)^('Aquifer and SDF Parameters'!$B$2)/((1/U205^'Aquifer and SDF Parameters'!$B$2)+(1/AA205^'Aquifer and SDF Parameters'!$B$2))),"")</f>
        <v/>
      </c>
      <c r="AE205" s="14"/>
      <c r="AF205" s="32" t="str">
        <f t="shared" si="83"/>
        <v>No</v>
      </c>
      <c r="AG205" s="15" t="str">
        <f t="shared" si="84"/>
        <v/>
      </c>
      <c r="AH205" s="18" t="str">
        <f t="shared" si="85"/>
        <v xml:space="preserve"> </v>
      </c>
      <c r="AI205" s="19" t="str">
        <f t="shared" si="86"/>
        <v xml:space="preserve"> </v>
      </c>
      <c r="AJ205" s="58" t="str">
        <f>IF(AF205="Yes",(AI205^2)*(VLOOKUP(D205,'Aquifer and SDF Parameters'!$A$6:$C$100,2,FALSE)/VLOOKUP(D205,'Aquifer and SDF Parameters'!$A$6:$C$100,3,FALSE)),"")</f>
        <v/>
      </c>
      <c r="AK205" s="20" t="str">
        <f>IF(AF205="Yes",(1/(U205)^('Aquifer and SDF Parameters'!$B$2)/((1/U205^'Aquifer and SDF Parameters'!$B$2)+(1/AI205^'Aquifer and SDF Parameters'!$B$2)+(1/AA205^'Aquifer and SDF Parameters'!$B$2))),"")</f>
        <v/>
      </c>
      <c r="AL205" s="20" t="str">
        <f>IF(AF205="Yes",(1/(AA205)^('Aquifer and SDF Parameters'!$B$2)/((1/U205^'Aquifer and SDF Parameters'!$B$2)+(1/AI205^'Aquifer and SDF Parameters'!$B$2)+(1/AA205^'Aquifer and SDF Parameters'!$B$2))),"")</f>
        <v/>
      </c>
      <c r="AM205" s="21" t="str">
        <f>IF(AF205="Yes",(1/(AI205)^('Aquifer and SDF Parameters'!$B$2)/((1/U205^'Aquifer and SDF Parameters'!$B$2)+(1/AI205^'Aquifer and SDF Parameters'!$B$2)+(1/AA205^'Aquifer and SDF Parameters'!$B$2))),"")</f>
        <v/>
      </c>
      <c r="AO205" s="30" t="s">
        <v>12576</v>
      </c>
      <c r="AP205" s="47" t="s">
        <v>8769</v>
      </c>
      <c r="AQ205" s="22">
        <v>32326</v>
      </c>
      <c r="AR205" s="22" t="s">
        <v>845</v>
      </c>
      <c r="AS205" s="24">
        <v>2148.40416958577</v>
      </c>
      <c r="AT205" s="30">
        <v>75633</v>
      </c>
      <c r="AU205" s="22" t="s">
        <v>3784</v>
      </c>
      <c r="AV205" s="69">
        <v>1579.8203082523601</v>
      </c>
      <c r="AW205" s="33"/>
      <c r="AX205" s="22"/>
      <c r="AY205" s="27"/>
    </row>
    <row r="206" spans="1:51" ht="15.6" customHeight="1" x14ac:dyDescent="0.3">
      <c r="A206" s="17">
        <v>55696</v>
      </c>
      <c r="B206" s="17" t="str">
        <f>VLOOKUP(A206,'List of Wells for HC assessment'!$A$2:$J$860,10,FALSE)</f>
        <v>Columbia Valley-Cultus Lake</v>
      </c>
      <c r="C206" s="17" t="str">
        <f>IF(ISNUMBER(VLOOKUP(A206,'List of Wells for HC assessment'!$A$2:$J$860,1,FALSE)),"TRUE","FALSE")</f>
        <v>TRUE</v>
      </c>
      <c r="D206" s="17">
        <f>VLOOKUP(A206,'List of Wells for HC assessment'!$A$2:$J$860,9,FALSE)</f>
        <v>20</v>
      </c>
      <c r="E206" s="17" t="str">
        <f t="shared" si="67"/>
        <v>Stream</v>
      </c>
      <c r="F206" s="17">
        <f t="shared" si="68"/>
        <v>2</v>
      </c>
      <c r="G206" s="87">
        <f t="shared" si="69"/>
        <v>0.62592637152182307</v>
      </c>
      <c r="H206" s="88">
        <f t="shared" si="66"/>
        <v>17.868090048059404</v>
      </c>
      <c r="I206" s="89" t="str">
        <f t="shared" si="70"/>
        <v>Spring Creek</v>
      </c>
      <c r="J206" s="90">
        <f t="shared" si="71"/>
        <v>0.37407362847817704</v>
      </c>
      <c r="K206" s="91">
        <f t="shared" si="72"/>
        <v>29.89814816753244</v>
      </c>
      <c r="L206" s="95" t="str">
        <f t="shared" si="73"/>
        <v>Cultus Lake</v>
      </c>
      <c r="M206" s="92" t="str">
        <f t="shared" si="74"/>
        <v>-</v>
      </c>
      <c r="N206" s="93" t="str">
        <f t="shared" si="75"/>
        <v/>
      </c>
      <c r="O206" s="96" t="str">
        <f t="shared" si="76"/>
        <v xml:space="preserve"> </v>
      </c>
      <c r="P206" s="94" t="str">
        <f>IF(ISNUMBER(VLOOKUP(A206,'Wells not assessed'!$A$5:$D$37,1,FALSE)),VLOOKUP(A206,'Wells not assessed'!$A$5:$D$37,4,FALSE),"")</f>
        <v/>
      </c>
      <c r="R206" s="35" t="str">
        <f t="shared" si="77"/>
        <v>Yes</v>
      </c>
      <c r="S206" s="15" t="str">
        <f t="shared" si="78"/>
        <v>CLV-4</v>
      </c>
      <c r="T206" s="18" t="str">
        <f>VLOOKUP(S206,'PoHC and SDF summary'!$AO$4:$AP$49974,2,FALSE)</f>
        <v>Spring Creek</v>
      </c>
      <c r="U206" s="19">
        <f t="shared" si="79"/>
        <v>785.14273011857495</v>
      </c>
      <c r="V206" s="56">
        <f>IF(C206="TRUE",(U206^2)*(VLOOKUP(D206,'Aquifer and SDF Parameters'!$A$6:$C$100,2,FALSE)/VLOOKUP(D206,'Aquifer and SDF Parameters'!$A$6:$C$100,3,FALSE)),"")</f>
        <v>17.868090048059404</v>
      </c>
      <c r="W206" s="4"/>
      <c r="X206" s="29" t="str">
        <f t="shared" si="80"/>
        <v>Yes</v>
      </c>
      <c r="Y206" s="15" t="str">
        <f t="shared" si="81"/>
        <v>CLV-63</v>
      </c>
      <c r="Z206" s="18" t="str">
        <f>IF(X206="Yes",VLOOKUP(Y206,'PoHC and SDF summary'!$AO$4:$AP$49974,2,FALSE)," ")</f>
        <v>Cultus Lake</v>
      </c>
      <c r="AA206" s="19">
        <f t="shared" si="82"/>
        <v>1015.6210473300901</v>
      </c>
      <c r="AB206" s="58">
        <f>IF(X206="Yes",(AA206^2)*(VLOOKUP(D206,'Aquifer and SDF Parameters'!$A$6:$C$100,2,FALSE)/VLOOKUP(D206,'Aquifer and SDF Parameters'!$A$6:$C$100,3,FALSE)),"")</f>
        <v>29.89814816753244</v>
      </c>
      <c r="AC206" s="20">
        <f>IF(X206="Yes",(1/(U206)^('Aquifer and SDF Parameters'!$B$2)/((1/U206^'Aquifer and SDF Parameters'!$B$2)+(1/AA206^'Aquifer and SDF Parameters'!$B$2))),"")</f>
        <v>0.62592637152182307</v>
      </c>
      <c r="AD206" s="21">
        <f>IF(X206="Yes",(1/(AA206)^('Aquifer and SDF Parameters'!$B$2)/((1/U206^'Aquifer and SDF Parameters'!$B$2)+(1/AA206^'Aquifer and SDF Parameters'!$B$2))),"")</f>
        <v>0.37407362847817704</v>
      </c>
      <c r="AE206" s="14"/>
      <c r="AF206" s="32" t="str">
        <f t="shared" si="83"/>
        <v>No</v>
      </c>
      <c r="AG206" s="15" t="str">
        <f t="shared" si="84"/>
        <v/>
      </c>
      <c r="AH206" s="18" t="str">
        <f t="shared" si="85"/>
        <v xml:space="preserve"> </v>
      </c>
      <c r="AI206" s="19" t="str">
        <f t="shared" si="86"/>
        <v xml:space="preserve"> </v>
      </c>
      <c r="AJ206" s="58" t="str">
        <f>IF(AF206="Yes",(AI206^2)*(VLOOKUP(D206,'Aquifer and SDF Parameters'!$A$6:$C$100,2,FALSE)/VLOOKUP(D206,'Aquifer and SDF Parameters'!$A$6:$C$100,3,FALSE)),"")</f>
        <v/>
      </c>
      <c r="AK206" s="20" t="str">
        <f>IF(AF206="Yes",(1/(U206)^('Aquifer and SDF Parameters'!$B$2)/((1/U206^'Aquifer and SDF Parameters'!$B$2)+(1/AI206^'Aquifer and SDF Parameters'!$B$2)+(1/AA206^'Aquifer and SDF Parameters'!$B$2))),"")</f>
        <v/>
      </c>
      <c r="AL206" s="20" t="str">
        <f>IF(AF206="Yes",(1/(AA206)^('Aquifer and SDF Parameters'!$B$2)/((1/U206^'Aquifer and SDF Parameters'!$B$2)+(1/AI206^'Aquifer and SDF Parameters'!$B$2)+(1/AA206^'Aquifer and SDF Parameters'!$B$2))),"")</f>
        <v/>
      </c>
      <c r="AM206" s="21" t="str">
        <f>IF(AF206="Yes",(1/(AI206)^('Aquifer and SDF Parameters'!$B$2)/((1/U206^'Aquifer and SDF Parameters'!$B$2)+(1/AI206^'Aquifer and SDF Parameters'!$B$2)+(1/AA206^'Aquifer and SDF Parameters'!$B$2))),"")</f>
        <v/>
      </c>
      <c r="AO206" s="30" t="s">
        <v>12559</v>
      </c>
      <c r="AP206" s="47" t="s">
        <v>8769</v>
      </c>
      <c r="AQ206" s="22">
        <v>32336</v>
      </c>
      <c r="AR206" s="22" t="s">
        <v>1050</v>
      </c>
      <c r="AS206" s="24">
        <v>2066.2359808393298</v>
      </c>
      <c r="AT206" s="30">
        <v>76078</v>
      </c>
      <c r="AU206" s="22" t="s">
        <v>5739</v>
      </c>
      <c r="AV206" s="69">
        <v>959.24155048943305</v>
      </c>
      <c r="AW206" s="33"/>
      <c r="AX206" s="22"/>
      <c r="AY206" s="27"/>
    </row>
    <row r="207" spans="1:51" ht="15.6" customHeight="1" x14ac:dyDescent="0.3">
      <c r="A207" s="17">
        <v>57301</v>
      </c>
      <c r="B207" s="17" t="str">
        <f>VLOOKUP(A207,'List of Wells for HC assessment'!$A$2:$J$860,10,FALSE)</f>
        <v>Columbia Valley-Cultus Lake</v>
      </c>
      <c r="C207" s="17" t="str">
        <f>IF(ISNUMBER(VLOOKUP(A207,'List of Wells for HC assessment'!$A$2:$J$860,1,FALSE)),"TRUE","FALSE")</f>
        <v>TRUE</v>
      </c>
      <c r="D207" s="17">
        <f>VLOOKUP(A207,'List of Wells for HC assessment'!$A$2:$J$860,9,FALSE)</f>
        <v>20</v>
      </c>
      <c r="E207" s="17" t="str">
        <f t="shared" si="67"/>
        <v>Stream</v>
      </c>
      <c r="F207" s="17">
        <f t="shared" si="68"/>
        <v>1</v>
      </c>
      <c r="G207" s="87">
        <f t="shared" si="69"/>
        <v>1</v>
      </c>
      <c r="H207" s="88">
        <f t="shared" si="66"/>
        <v>672.18511324181804</v>
      </c>
      <c r="I207" s="89" t="str">
        <f t="shared" si="70"/>
        <v>Spring Creek</v>
      </c>
      <c r="J207" s="90" t="str">
        <f t="shared" si="71"/>
        <v>-</v>
      </c>
      <c r="K207" s="91" t="str">
        <f t="shared" si="72"/>
        <v/>
      </c>
      <c r="L207" s="95" t="str">
        <f t="shared" si="73"/>
        <v xml:space="preserve"> </v>
      </c>
      <c r="M207" s="92" t="str">
        <f t="shared" si="74"/>
        <v>-</v>
      </c>
      <c r="N207" s="93" t="str">
        <f t="shared" si="75"/>
        <v/>
      </c>
      <c r="O207" s="96" t="str">
        <f t="shared" si="76"/>
        <v xml:space="preserve"> </v>
      </c>
      <c r="P207" s="94" t="str">
        <f>IF(ISNUMBER(VLOOKUP(A207,'Wells not assessed'!$A$5:$D$37,1,FALSE)),VLOOKUP(A207,'Wells not assessed'!$A$5:$D$37,4,FALSE),"")</f>
        <v/>
      </c>
      <c r="R207" s="35" t="str">
        <f t="shared" si="77"/>
        <v>Yes</v>
      </c>
      <c r="S207" s="15" t="str">
        <f t="shared" si="78"/>
        <v>CLV-4</v>
      </c>
      <c r="T207" s="18" t="str">
        <f>VLOOKUP(S207,'PoHC and SDF summary'!$AO$4:$AP$49974,2,FALSE)</f>
        <v>Spring Creek</v>
      </c>
      <c r="U207" s="19">
        <f t="shared" si="79"/>
        <v>4815.6397712913204</v>
      </c>
      <c r="V207" s="56">
        <f>IF(C207="TRUE",(U207^2)*(VLOOKUP(D207,'Aquifer and SDF Parameters'!$A$6:$C$100,2,FALSE)/VLOOKUP(D207,'Aquifer and SDF Parameters'!$A$6:$C$100,3,FALSE)),"")</f>
        <v>672.18511324181804</v>
      </c>
      <c r="W207" s="4"/>
      <c r="X207" s="29" t="str">
        <f t="shared" si="80"/>
        <v>No</v>
      </c>
      <c r="Y207" s="15" t="str">
        <f t="shared" si="81"/>
        <v/>
      </c>
      <c r="Z207" s="18" t="str">
        <f>IF(X207="Yes",VLOOKUP(Y207,'PoHC and SDF summary'!$AO$4:$AP$49974,2,FALSE)," ")</f>
        <v xml:space="preserve"> </v>
      </c>
      <c r="AA207" s="19" t="str">
        <f t="shared" si="82"/>
        <v xml:space="preserve"> </v>
      </c>
      <c r="AB207" s="58" t="str">
        <f>IF(X207="Yes",(AA207^2)*(VLOOKUP(D207,'Aquifer and SDF Parameters'!$A$6:$C$100,2,FALSE)/VLOOKUP(D207,'Aquifer and SDF Parameters'!$A$6:$C$100,3,FALSE)),"")</f>
        <v/>
      </c>
      <c r="AC207" s="20" t="str">
        <f>IF(X207="Yes",(1/(U207)^('Aquifer and SDF Parameters'!$B$2)/((1/U207^'Aquifer and SDF Parameters'!$B$2)+(1/AA207^'Aquifer and SDF Parameters'!$B$2))),"")</f>
        <v/>
      </c>
      <c r="AD207" s="21" t="str">
        <f>IF(X207="Yes",(1/(AA207)^('Aquifer and SDF Parameters'!$B$2)/((1/U207^'Aquifer and SDF Parameters'!$B$2)+(1/AA207^'Aquifer and SDF Parameters'!$B$2))),"")</f>
        <v/>
      </c>
      <c r="AE207" s="14"/>
      <c r="AF207" s="32" t="str">
        <f t="shared" si="83"/>
        <v>No</v>
      </c>
      <c r="AG207" s="15" t="str">
        <f t="shared" si="84"/>
        <v/>
      </c>
      <c r="AH207" s="18" t="str">
        <f t="shared" si="85"/>
        <v xml:space="preserve"> </v>
      </c>
      <c r="AI207" s="19" t="str">
        <f t="shared" si="86"/>
        <v xml:space="preserve"> </v>
      </c>
      <c r="AJ207" s="58" t="str">
        <f>IF(AF207="Yes",(AI207^2)*(VLOOKUP(D207,'Aquifer and SDF Parameters'!$A$6:$C$100,2,FALSE)/VLOOKUP(D207,'Aquifer and SDF Parameters'!$A$6:$C$100,3,FALSE)),"")</f>
        <v/>
      </c>
      <c r="AK207" s="20" t="str">
        <f>IF(AF207="Yes",(1/(U207)^('Aquifer and SDF Parameters'!$B$2)/((1/U207^'Aquifer and SDF Parameters'!$B$2)+(1/AI207^'Aquifer and SDF Parameters'!$B$2)+(1/AA207^'Aquifer and SDF Parameters'!$B$2))),"")</f>
        <v/>
      </c>
      <c r="AL207" s="20" t="str">
        <f>IF(AF207="Yes",(1/(AA207)^('Aquifer and SDF Parameters'!$B$2)/((1/U207^'Aquifer and SDF Parameters'!$B$2)+(1/AI207^'Aquifer and SDF Parameters'!$B$2)+(1/AA207^'Aquifer and SDF Parameters'!$B$2))),"")</f>
        <v/>
      </c>
      <c r="AM207" s="21" t="str">
        <f>IF(AF207="Yes",(1/(AI207)^('Aquifer and SDF Parameters'!$B$2)/((1/U207^'Aquifer and SDF Parameters'!$B$2)+(1/AI207^'Aquifer and SDF Parameters'!$B$2)+(1/AA207^'Aquifer and SDF Parameters'!$B$2))),"")</f>
        <v/>
      </c>
      <c r="AO207" s="30" t="s">
        <v>12547</v>
      </c>
      <c r="AP207" s="47" t="s">
        <v>8769</v>
      </c>
      <c r="AQ207" s="22">
        <v>32360</v>
      </c>
      <c r="AR207" s="22" t="s">
        <v>837</v>
      </c>
      <c r="AS207" s="24">
        <v>1089.91284422438</v>
      </c>
      <c r="AT207" s="30">
        <v>76114</v>
      </c>
      <c r="AU207" s="22" t="s">
        <v>7544</v>
      </c>
      <c r="AV207" s="69">
        <v>939.94019680053805</v>
      </c>
      <c r="AW207" s="33"/>
      <c r="AX207" s="22"/>
      <c r="AY207" s="27"/>
    </row>
    <row r="208" spans="1:51" ht="15.6" customHeight="1" x14ac:dyDescent="0.3">
      <c r="A208" s="17">
        <v>62633</v>
      </c>
      <c r="B208" s="17" t="str">
        <f>VLOOKUP(A208,'List of Wells for HC assessment'!$A$2:$J$860,10,FALSE)</f>
        <v>Columbia Valley-Cultus Lake</v>
      </c>
      <c r="C208" s="17" t="str">
        <f>IF(ISNUMBER(VLOOKUP(A208,'List of Wells for HC assessment'!$A$2:$J$860,1,FALSE)),"TRUE","FALSE")</f>
        <v>TRUE</v>
      </c>
      <c r="D208" s="17">
        <f>VLOOKUP(A208,'List of Wells for HC assessment'!$A$2:$J$860,9,FALSE)</f>
        <v>20</v>
      </c>
      <c r="E208" s="17" t="str">
        <f t="shared" si="67"/>
        <v>Stream</v>
      </c>
      <c r="F208" s="17">
        <f t="shared" si="68"/>
        <v>1</v>
      </c>
      <c r="G208" s="87">
        <f t="shared" si="69"/>
        <v>1</v>
      </c>
      <c r="H208" s="88">
        <f t="shared" si="66"/>
        <v>888.54445175505066</v>
      </c>
      <c r="I208" s="89" t="str">
        <f t="shared" si="70"/>
        <v>Spring Creek</v>
      </c>
      <c r="J208" s="90" t="str">
        <f t="shared" si="71"/>
        <v>-</v>
      </c>
      <c r="K208" s="91" t="str">
        <f t="shared" si="72"/>
        <v/>
      </c>
      <c r="L208" s="95" t="str">
        <f t="shared" si="73"/>
        <v xml:space="preserve"> </v>
      </c>
      <c r="M208" s="92" t="str">
        <f t="shared" si="74"/>
        <v>-</v>
      </c>
      <c r="N208" s="93" t="str">
        <f t="shared" si="75"/>
        <v/>
      </c>
      <c r="O208" s="96" t="str">
        <f t="shared" si="76"/>
        <v xml:space="preserve"> </v>
      </c>
      <c r="P208" s="94" t="str">
        <f>IF(ISNUMBER(VLOOKUP(A208,'Wells not assessed'!$A$5:$D$37,1,FALSE)),VLOOKUP(A208,'Wells not assessed'!$A$5:$D$37,4,FALSE),"")</f>
        <v/>
      </c>
      <c r="R208" s="35" t="str">
        <f t="shared" si="77"/>
        <v>Yes</v>
      </c>
      <c r="S208" s="15" t="str">
        <f t="shared" si="78"/>
        <v>CLV-4</v>
      </c>
      <c r="T208" s="18" t="str">
        <f>VLOOKUP(S208,'PoHC and SDF summary'!$AO$4:$AP$49974,2,FALSE)</f>
        <v>Spring Creek</v>
      </c>
      <c r="U208" s="19">
        <f t="shared" si="79"/>
        <v>5536.6762218454896</v>
      </c>
      <c r="V208" s="56">
        <f>IF(C208="TRUE",(U208^2)*(VLOOKUP(D208,'Aquifer and SDF Parameters'!$A$6:$C$100,2,FALSE)/VLOOKUP(D208,'Aquifer and SDF Parameters'!$A$6:$C$100,3,FALSE)),"")</f>
        <v>888.54445175505066</v>
      </c>
      <c r="W208" s="4"/>
      <c r="X208" s="29" t="str">
        <f t="shared" si="80"/>
        <v>No</v>
      </c>
      <c r="Y208" s="15" t="str">
        <f t="shared" si="81"/>
        <v/>
      </c>
      <c r="Z208" s="18" t="str">
        <f>IF(X208="Yes",VLOOKUP(Y208,'PoHC and SDF summary'!$AO$4:$AP$49974,2,FALSE)," ")</f>
        <v xml:space="preserve"> </v>
      </c>
      <c r="AA208" s="19" t="str">
        <f t="shared" si="82"/>
        <v xml:space="preserve"> </v>
      </c>
      <c r="AB208" s="58" t="str">
        <f>IF(X208="Yes",(AA208^2)*(VLOOKUP(D208,'Aquifer and SDF Parameters'!$A$6:$C$100,2,FALSE)/VLOOKUP(D208,'Aquifer and SDF Parameters'!$A$6:$C$100,3,FALSE)),"")</f>
        <v/>
      </c>
      <c r="AC208" s="20" t="str">
        <f>IF(X208="Yes",(1/(U208)^('Aquifer and SDF Parameters'!$B$2)/((1/U208^'Aquifer and SDF Parameters'!$B$2)+(1/AA208^'Aquifer and SDF Parameters'!$B$2))),"")</f>
        <v/>
      </c>
      <c r="AD208" s="21" t="str">
        <f>IF(X208="Yes",(1/(AA208)^('Aquifer and SDF Parameters'!$B$2)/((1/U208^'Aquifer and SDF Parameters'!$B$2)+(1/AA208^'Aquifer and SDF Parameters'!$B$2))),"")</f>
        <v/>
      </c>
      <c r="AE208" s="14"/>
      <c r="AF208" s="32" t="str">
        <f t="shared" si="83"/>
        <v>No</v>
      </c>
      <c r="AG208" s="15" t="str">
        <f t="shared" si="84"/>
        <v/>
      </c>
      <c r="AH208" s="18" t="str">
        <f t="shared" si="85"/>
        <v xml:space="preserve"> </v>
      </c>
      <c r="AI208" s="19" t="str">
        <f t="shared" si="86"/>
        <v xml:space="preserve"> </v>
      </c>
      <c r="AJ208" s="58" t="str">
        <f>IF(AF208="Yes",(AI208^2)*(VLOOKUP(D208,'Aquifer and SDF Parameters'!$A$6:$C$100,2,FALSE)/VLOOKUP(D208,'Aquifer and SDF Parameters'!$A$6:$C$100,3,FALSE)),"")</f>
        <v/>
      </c>
      <c r="AK208" s="20" t="str">
        <f>IF(AF208="Yes",(1/(U208)^('Aquifer and SDF Parameters'!$B$2)/((1/U208^'Aquifer and SDF Parameters'!$B$2)+(1/AI208^'Aquifer and SDF Parameters'!$B$2)+(1/AA208^'Aquifer and SDF Parameters'!$B$2))),"")</f>
        <v/>
      </c>
      <c r="AL208" s="20" t="str">
        <f>IF(AF208="Yes",(1/(AA208)^('Aquifer and SDF Parameters'!$B$2)/((1/U208^'Aquifer and SDF Parameters'!$B$2)+(1/AI208^'Aquifer and SDF Parameters'!$B$2)+(1/AA208^'Aquifer and SDF Parameters'!$B$2))),"")</f>
        <v/>
      </c>
      <c r="AM208" s="21" t="str">
        <f>IF(AF208="Yes",(1/(AI208)^('Aquifer and SDF Parameters'!$B$2)/((1/U208^'Aquifer and SDF Parameters'!$B$2)+(1/AI208^'Aquifer and SDF Parameters'!$B$2)+(1/AA208^'Aquifer and SDF Parameters'!$B$2))),"")</f>
        <v/>
      </c>
      <c r="AO208" s="30" t="s">
        <v>12531</v>
      </c>
      <c r="AP208" s="47" t="s">
        <v>8769</v>
      </c>
      <c r="AQ208" s="22">
        <v>32394</v>
      </c>
      <c r="AR208" s="22" t="s">
        <v>837</v>
      </c>
      <c r="AS208" s="24">
        <v>445.25048430189798</v>
      </c>
      <c r="AT208" s="30">
        <v>76127</v>
      </c>
      <c r="AU208" s="22" t="s">
        <v>3324</v>
      </c>
      <c r="AV208" s="69">
        <v>1242.82171156817</v>
      </c>
      <c r="AW208" s="33"/>
      <c r="AX208" s="22"/>
      <c r="AY208" s="27"/>
    </row>
    <row r="209" spans="1:51" ht="15.6" customHeight="1" x14ac:dyDescent="0.3">
      <c r="A209" s="17">
        <v>62634</v>
      </c>
      <c r="B209" s="17" t="str">
        <f>VLOOKUP(A209,'List of Wells for HC assessment'!$A$2:$J$860,10,FALSE)</f>
        <v>Columbia Valley-Cultus Lake</v>
      </c>
      <c r="C209" s="17" t="str">
        <f>IF(ISNUMBER(VLOOKUP(A209,'List of Wells for HC assessment'!$A$2:$J$860,1,FALSE)),"TRUE","FALSE")</f>
        <v>TRUE</v>
      </c>
      <c r="D209" s="17">
        <f>VLOOKUP(A209,'List of Wells for HC assessment'!$A$2:$J$860,9,FALSE)</f>
        <v>20</v>
      </c>
      <c r="E209" s="17" t="str">
        <f t="shared" si="67"/>
        <v>Stream</v>
      </c>
      <c r="F209" s="17">
        <f t="shared" si="68"/>
        <v>1</v>
      </c>
      <c r="G209" s="87">
        <f t="shared" si="69"/>
        <v>1</v>
      </c>
      <c r="H209" s="88">
        <f t="shared" si="66"/>
        <v>497.69139347074895</v>
      </c>
      <c r="I209" s="89" t="str">
        <f t="shared" si="70"/>
        <v>Spring Creek</v>
      </c>
      <c r="J209" s="90" t="str">
        <f t="shared" si="71"/>
        <v>-</v>
      </c>
      <c r="K209" s="91" t="str">
        <f t="shared" si="72"/>
        <v/>
      </c>
      <c r="L209" s="95" t="str">
        <f t="shared" si="73"/>
        <v xml:space="preserve"> </v>
      </c>
      <c r="M209" s="92" t="str">
        <f t="shared" si="74"/>
        <v>-</v>
      </c>
      <c r="N209" s="93" t="str">
        <f t="shared" si="75"/>
        <v/>
      </c>
      <c r="O209" s="96" t="str">
        <f t="shared" si="76"/>
        <v xml:space="preserve"> </v>
      </c>
      <c r="P209" s="94" t="str">
        <f>IF(ISNUMBER(VLOOKUP(A209,'Wells not assessed'!$A$5:$D$37,1,FALSE)),VLOOKUP(A209,'Wells not assessed'!$A$5:$D$37,4,FALSE),"")</f>
        <v/>
      </c>
      <c r="R209" s="35" t="str">
        <f t="shared" si="77"/>
        <v>Yes</v>
      </c>
      <c r="S209" s="15" t="str">
        <f t="shared" si="78"/>
        <v>CLV-4</v>
      </c>
      <c r="T209" s="18" t="str">
        <f>VLOOKUP(S209,'PoHC and SDF summary'!$AO$4:$AP$49974,2,FALSE)</f>
        <v>Spring Creek</v>
      </c>
      <c r="U209" s="19">
        <f t="shared" si="79"/>
        <v>4143.7124749119403</v>
      </c>
      <c r="V209" s="56">
        <f>IF(C209="TRUE",(U209^2)*(VLOOKUP(D209,'Aquifer and SDF Parameters'!$A$6:$C$100,2,FALSE)/VLOOKUP(D209,'Aquifer and SDF Parameters'!$A$6:$C$100,3,FALSE)),"")</f>
        <v>497.69139347074895</v>
      </c>
      <c r="W209" s="4"/>
      <c r="X209" s="29" t="str">
        <f t="shared" si="80"/>
        <v>No</v>
      </c>
      <c r="Y209" s="15" t="str">
        <f t="shared" si="81"/>
        <v/>
      </c>
      <c r="Z209" s="18" t="str">
        <f>IF(X209="Yes",VLOOKUP(Y209,'PoHC and SDF summary'!$AO$4:$AP$49974,2,FALSE)," ")</f>
        <v xml:space="preserve"> </v>
      </c>
      <c r="AA209" s="19" t="str">
        <f t="shared" si="82"/>
        <v xml:space="preserve"> </v>
      </c>
      <c r="AB209" s="58" t="str">
        <f>IF(X209="Yes",(AA209^2)*(VLOOKUP(D209,'Aquifer and SDF Parameters'!$A$6:$C$100,2,FALSE)/VLOOKUP(D209,'Aquifer and SDF Parameters'!$A$6:$C$100,3,FALSE)),"")</f>
        <v/>
      </c>
      <c r="AC209" s="20" t="str">
        <f>IF(X209="Yes",(1/(U209)^('Aquifer and SDF Parameters'!$B$2)/((1/U209^'Aquifer and SDF Parameters'!$B$2)+(1/AA209^'Aquifer and SDF Parameters'!$B$2))),"")</f>
        <v/>
      </c>
      <c r="AD209" s="21" t="str">
        <f>IF(X209="Yes",(1/(AA209)^('Aquifer and SDF Parameters'!$B$2)/((1/U209^'Aquifer and SDF Parameters'!$B$2)+(1/AA209^'Aquifer and SDF Parameters'!$B$2))),"")</f>
        <v/>
      </c>
      <c r="AE209" s="14"/>
      <c r="AF209" s="32" t="str">
        <f t="shared" si="83"/>
        <v>No</v>
      </c>
      <c r="AG209" s="15" t="str">
        <f t="shared" si="84"/>
        <v/>
      </c>
      <c r="AH209" s="18" t="str">
        <f t="shared" si="85"/>
        <v xml:space="preserve"> </v>
      </c>
      <c r="AI209" s="19" t="str">
        <f t="shared" si="86"/>
        <v xml:space="preserve"> </v>
      </c>
      <c r="AJ209" s="58" t="str">
        <f>IF(AF209="Yes",(AI209^2)*(VLOOKUP(D209,'Aquifer and SDF Parameters'!$A$6:$C$100,2,FALSE)/VLOOKUP(D209,'Aquifer and SDF Parameters'!$A$6:$C$100,3,FALSE)),"")</f>
        <v/>
      </c>
      <c r="AK209" s="20" t="str">
        <f>IF(AF209="Yes",(1/(U209)^('Aquifer and SDF Parameters'!$B$2)/((1/U209^'Aquifer and SDF Parameters'!$B$2)+(1/AI209^'Aquifer and SDF Parameters'!$B$2)+(1/AA209^'Aquifer and SDF Parameters'!$B$2))),"")</f>
        <v/>
      </c>
      <c r="AL209" s="20" t="str">
        <f>IF(AF209="Yes",(1/(AA209)^('Aquifer and SDF Parameters'!$B$2)/((1/U209^'Aquifer and SDF Parameters'!$B$2)+(1/AI209^'Aquifer and SDF Parameters'!$B$2)+(1/AA209^'Aquifer and SDF Parameters'!$B$2))),"")</f>
        <v/>
      </c>
      <c r="AM209" s="21" t="str">
        <f>IF(AF209="Yes",(1/(AI209)^('Aquifer and SDF Parameters'!$B$2)/((1/U209^'Aquifer and SDF Parameters'!$B$2)+(1/AI209^'Aquifer and SDF Parameters'!$B$2)+(1/AA209^'Aquifer and SDF Parameters'!$B$2))),"")</f>
        <v/>
      </c>
      <c r="AO209" s="30" t="s">
        <v>12530</v>
      </c>
      <c r="AP209" s="47" t="s">
        <v>8769</v>
      </c>
      <c r="AQ209" s="22">
        <v>32451</v>
      </c>
      <c r="AR209" s="22" t="s">
        <v>8709</v>
      </c>
      <c r="AS209" s="24">
        <v>1600.1094911647299</v>
      </c>
      <c r="AT209" s="30">
        <v>76128</v>
      </c>
      <c r="AU209" s="22" t="s">
        <v>6373</v>
      </c>
      <c r="AV209" s="69">
        <v>1210.6747141819801</v>
      </c>
      <c r="AW209" s="33"/>
      <c r="AX209" s="22"/>
      <c r="AY209" s="27"/>
    </row>
    <row r="210" spans="1:51" ht="15.6" customHeight="1" x14ac:dyDescent="0.3">
      <c r="A210" s="17">
        <v>62635</v>
      </c>
      <c r="B210" s="17" t="str">
        <f>VLOOKUP(A210,'List of Wells for HC assessment'!$A$2:$J$860,10,FALSE)</f>
        <v>Columbia Valley-Cultus Lake</v>
      </c>
      <c r="C210" s="17" t="str">
        <f>IF(ISNUMBER(VLOOKUP(A210,'List of Wells for HC assessment'!$A$2:$J$860,1,FALSE)),"TRUE","FALSE")</f>
        <v>TRUE</v>
      </c>
      <c r="D210" s="17">
        <f>VLOOKUP(A210,'List of Wells for HC assessment'!$A$2:$J$860,9,FALSE)</f>
        <v>20</v>
      </c>
      <c r="E210" s="17" t="str">
        <f t="shared" si="67"/>
        <v>Stream</v>
      </c>
      <c r="F210" s="17">
        <f t="shared" si="68"/>
        <v>2</v>
      </c>
      <c r="G210" s="87">
        <f t="shared" si="69"/>
        <v>0.59737682087764599</v>
      </c>
      <c r="H210" s="88">
        <f t="shared" si="66"/>
        <v>234.05403308789064</v>
      </c>
      <c r="I210" s="89" t="str">
        <f t="shared" si="70"/>
        <v>Spring Creek</v>
      </c>
      <c r="J210" s="90">
        <f t="shared" si="71"/>
        <v>0.40262317912235401</v>
      </c>
      <c r="K210" s="91">
        <f t="shared" si="72"/>
        <v>347.26876506319019</v>
      </c>
      <c r="L210" s="95" t="str">
        <f t="shared" si="73"/>
        <v>Cultus Lake</v>
      </c>
      <c r="M210" s="92" t="str">
        <f t="shared" si="74"/>
        <v>-</v>
      </c>
      <c r="N210" s="93" t="str">
        <f t="shared" si="75"/>
        <v/>
      </c>
      <c r="O210" s="96" t="str">
        <f t="shared" si="76"/>
        <v xml:space="preserve"> </v>
      </c>
      <c r="P210" s="94" t="str">
        <f>IF(ISNUMBER(VLOOKUP(A210,'Wells not assessed'!$A$5:$D$37,1,FALSE)),VLOOKUP(A210,'Wells not assessed'!$A$5:$D$37,4,FALSE),"")</f>
        <v/>
      </c>
      <c r="R210" s="35" t="str">
        <f t="shared" si="77"/>
        <v>Yes</v>
      </c>
      <c r="S210" s="15" t="str">
        <f t="shared" si="78"/>
        <v>CLV-4</v>
      </c>
      <c r="T210" s="18" t="str">
        <f>VLOOKUP(S210,'PoHC and SDF summary'!$AO$4:$AP$49974,2,FALSE)</f>
        <v>Spring Creek</v>
      </c>
      <c r="U210" s="19">
        <f t="shared" si="79"/>
        <v>2841.6305427574898</v>
      </c>
      <c r="V210" s="56">
        <f>IF(C210="TRUE",(U210^2)*(VLOOKUP(D210,'Aquifer and SDF Parameters'!$A$6:$C$100,2,FALSE)/VLOOKUP(D210,'Aquifer and SDF Parameters'!$A$6:$C$100,3,FALSE)),"")</f>
        <v>234.05403308789064</v>
      </c>
      <c r="W210" s="4"/>
      <c r="X210" s="29" t="str">
        <f t="shared" si="80"/>
        <v>Yes</v>
      </c>
      <c r="Y210" s="15" t="str">
        <f t="shared" si="81"/>
        <v>CLV-68</v>
      </c>
      <c r="Z210" s="18" t="str">
        <f>IF(X210="Yes",VLOOKUP(Y210,'PoHC and SDF summary'!$AO$4:$AP$49974,2,FALSE)," ")</f>
        <v>Cultus Lake</v>
      </c>
      <c r="AA210" s="19">
        <f t="shared" si="82"/>
        <v>3461.3252367669902</v>
      </c>
      <c r="AB210" s="58">
        <f>IF(X210="Yes",(AA210^2)*(VLOOKUP(D210,'Aquifer and SDF Parameters'!$A$6:$C$100,2,FALSE)/VLOOKUP(D210,'Aquifer and SDF Parameters'!$A$6:$C$100,3,FALSE)),"")</f>
        <v>347.26876506319019</v>
      </c>
      <c r="AC210" s="20">
        <f>IF(X210="Yes",(1/(U210)^('Aquifer and SDF Parameters'!$B$2)/((1/U210^'Aquifer and SDF Parameters'!$B$2)+(1/AA210^'Aquifer and SDF Parameters'!$B$2))),"")</f>
        <v>0.59737682087764599</v>
      </c>
      <c r="AD210" s="21">
        <f>IF(X210="Yes",(1/(AA210)^('Aquifer and SDF Parameters'!$B$2)/((1/U210^'Aquifer and SDF Parameters'!$B$2)+(1/AA210^'Aquifer and SDF Parameters'!$B$2))),"")</f>
        <v>0.40262317912235401</v>
      </c>
      <c r="AE210" s="14"/>
      <c r="AF210" s="32" t="str">
        <f t="shared" si="83"/>
        <v>No</v>
      </c>
      <c r="AG210" s="15" t="str">
        <f t="shared" si="84"/>
        <v/>
      </c>
      <c r="AH210" s="18" t="str">
        <f t="shared" si="85"/>
        <v xml:space="preserve"> </v>
      </c>
      <c r="AI210" s="19" t="str">
        <f t="shared" si="86"/>
        <v xml:space="preserve"> </v>
      </c>
      <c r="AJ210" s="58" t="str">
        <f>IF(AF210="Yes",(AI210^2)*(VLOOKUP(D210,'Aquifer and SDF Parameters'!$A$6:$C$100,2,FALSE)/VLOOKUP(D210,'Aquifer and SDF Parameters'!$A$6:$C$100,3,FALSE)),"")</f>
        <v/>
      </c>
      <c r="AK210" s="20" t="str">
        <f>IF(AF210="Yes",(1/(U210)^('Aquifer and SDF Parameters'!$B$2)/((1/U210^'Aquifer and SDF Parameters'!$B$2)+(1/AI210^'Aquifer and SDF Parameters'!$B$2)+(1/AA210^'Aquifer and SDF Parameters'!$B$2))),"")</f>
        <v/>
      </c>
      <c r="AL210" s="20" t="str">
        <f>IF(AF210="Yes",(1/(AA210)^('Aquifer and SDF Parameters'!$B$2)/((1/U210^'Aquifer and SDF Parameters'!$B$2)+(1/AI210^'Aquifer and SDF Parameters'!$B$2)+(1/AA210^'Aquifer and SDF Parameters'!$B$2))),"")</f>
        <v/>
      </c>
      <c r="AM210" s="21" t="str">
        <f>IF(AF210="Yes",(1/(AI210)^('Aquifer and SDF Parameters'!$B$2)/((1/U210^'Aquifer and SDF Parameters'!$B$2)+(1/AI210^'Aquifer and SDF Parameters'!$B$2)+(1/AA210^'Aquifer and SDF Parameters'!$B$2))),"")</f>
        <v/>
      </c>
      <c r="AO210" s="30" t="s">
        <v>12529</v>
      </c>
      <c r="AP210" s="47" t="s">
        <v>8769</v>
      </c>
      <c r="AQ210" s="22">
        <v>32497</v>
      </c>
      <c r="AR210" s="22" t="s">
        <v>5265</v>
      </c>
      <c r="AS210" s="24">
        <v>893.70307924535496</v>
      </c>
      <c r="AT210" s="30">
        <v>76167</v>
      </c>
      <c r="AU210" s="22" t="s">
        <v>6937</v>
      </c>
      <c r="AV210" s="69">
        <v>1630.4161440641701</v>
      </c>
      <c r="AW210" s="33"/>
      <c r="AX210" s="22"/>
      <c r="AY210" s="27"/>
    </row>
    <row r="211" spans="1:51" ht="15.6" customHeight="1" x14ac:dyDescent="0.3">
      <c r="A211" s="17">
        <v>62636</v>
      </c>
      <c r="B211" s="17" t="str">
        <f>VLOOKUP(A211,'List of Wells for HC assessment'!$A$2:$J$860,10,FALSE)</f>
        <v>Columbia Valley-Cultus Lake</v>
      </c>
      <c r="C211" s="17" t="str">
        <f>IF(ISNUMBER(VLOOKUP(A211,'List of Wells for HC assessment'!$A$2:$J$860,1,FALSE)),"TRUE","FALSE")</f>
        <v>TRUE</v>
      </c>
      <c r="D211" s="17">
        <f>VLOOKUP(A211,'List of Wells for HC assessment'!$A$2:$J$860,9,FALSE)</f>
        <v>20</v>
      </c>
      <c r="E211" s="17" t="str">
        <f t="shared" si="67"/>
        <v>Stream</v>
      </c>
      <c r="F211" s="17">
        <f t="shared" si="68"/>
        <v>2</v>
      </c>
      <c r="G211" s="87">
        <f t="shared" si="69"/>
        <v>0.59046220113319658</v>
      </c>
      <c r="H211" s="88">
        <f t="shared" si="66"/>
        <v>289.58477647003281</v>
      </c>
      <c r="I211" s="89" t="str">
        <f t="shared" si="70"/>
        <v>Spring Creek</v>
      </c>
      <c r="J211" s="90">
        <f t="shared" si="71"/>
        <v>0.40953779886680336</v>
      </c>
      <c r="K211" s="91">
        <f t="shared" si="72"/>
        <v>417.51668588904073</v>
      </c>
      <c r="L211" s="95" t="str">
        <f t="shared" si="73"/>
        <v>Cultus Lake</v>
      </c>
      <c r="M211" s="92" t="str">
        <f t="shared" si="74"/>
        <v>-</v>
      </c>
      <c r="N211" s="93" t="str">
        <f t="shared" si="75"/>
        <v/>
      </c>
      <c r="O211" s="96" t="str">
        <f t="shared" si="76"/>
        <v xml:space="preserve"> </v>
      </c>
      <c r="P211" s="94" t="str">
        <f>IF(ISNUMBER(VLOOKUP(A211,'Wells not assessed'!$A$5:$D$37,1,FALSE)),VLOOKUP(A211,'Wells not assessed'!$A$5:$D$37,4,FALSE),"")</f>
        <v/>
      </c>
      <c r="R211" s="35" t="str">
        <f t="shared" si="77"/>
        <v>Yes</v>
      </c>
      <c r="S211" s="15" t="str">
        <f t="shared" si="78"/>
        <v>CLV-4</v>
      </c>
      <c r="T211" s="18" t="str">
        <f>VLOOKUP(S211,'PoHC and SDF summary'!$AO$4:$AP$49974,2,FALSE)</f>
        <v>Spring Creek</v>
      </c>
      <c r="U211" s="19">
        <f t="shared" si="79"/>
        <v>3160.8028708250899</v>
      </c>
      <c r="V211" s="56">
        <f>IF(C211="TRUE",(U211^2)*(VLOOKUP(D211,'Aquifer and SDF Parameters'!$A$6:$C$100,2,FALSE)/VLOOKUP(D211,'Aquifer and SDF Parameters'!$A$6:$C$100,3,FALSE)),"")</f>
        <v>289.58477647003281</v>
      </c>
      <c r="W211" s="4"/>
      <c r="X211" s="29" t="str">
        <f t="shared" si="80"/>
        <v>Yes</v>
      </c>
      <c r="Y211" s="15" t="str">
        <f t="shared" si="81"/>
        <v>CLV-68</v>
      </c>
      <c r="Z211" s="18" t="str">
        <f>IF(X211="Yes",VLOOKUP(Y211,'PoHC and SDF summary'!$AO$4:$AP$49974,2,FALSE)," ")</f>
        <v>Cultus Lake</v>
      </c>
      <c r="AA211" s="19">
        <f t="shared" si="82"/>
        <v>3795.3031055729798</v>
      </c>
      <c r="AB211" s="58">
        <f>IF(X211="Yes",(AA211^2)*(VLOOKUP(D211,'Aquifer and SDF Parameters'!$A$6:$C$100,2,FALSE)/VLOOKUP(D211,'Aquifer and SDF Parameters'!$A$6:$C$100,3,FALSE)),"")</f>
        <v>417.51668588904073</v>
      </c>
      <c r="AC211" s="20">
        <f>IF(X211="Yes",(1/(U211)^('Aquifer and SDF Parameters'!$B$2)/((1/U211^'Aquifer and SDF Parameters'!$B$2)+(1/AA211^'Aquifer and SDF Parameters'!$B$2))),"")</f>
        <v>0.59046220113319658</v>
      </c>
      <c r="AD211" s="21">
        <f>IF(X211="Yes",(1/(AA211)^('Aquifer and SDF Parameters'!$B$2)/((1/U211^'Aquifer and SDF Parameters'!$B$2)+(1/AA211^'Aquifer and SDF Parameters'!$B$2))),"")</f>
        <v>0.40953779886680336</v>
      </c>
      <c r="AE211" s="14"/>
      <c r="AF211" s="32" t="str">
        <f t="shared" si="83"/>
        <v>No</v>
      </c>
      <c r="AG211" s="15" t="str">
        <f t="shared" si="84"/>
        <v/>
      </c>
      <c r="AH211" s="18" t="str">
        <f t="shared" si="85"/>
        <v xml:space="preserve"> </v>
      </c>
      <c r="AI211" s="19" t="str">
        <f t="shared" si="86"/>
        <v xml:space="preserve"> </v>
      </c>
      <c r="AJ211" s="58" t="str">
        <f>IF(AF211="Yes",(AI211^2)*(VLOOKUP(D211,'Aquifer and SDF Parameters'!$A$6:$C$100,2,FALSE)/VLOOKUP(D211,'Aquifer and SDF Parameters'!$A$6:$C$100,3,FALSE)),"")</f>
        <v/>
      </c>
      <c r="AK211" s="20" t="str">
        <f>IF(AF211="Yes",(1/(U211)^('Aquifer and SDF Parameters'!$B$2)/((1/U211^'Aquifer and SDF Parameters'!$B$2)+(1/AI211^'Aquifer and SDF Parameters'!$B$2)+(1/AA211^'Aquifer and SDF Parameters'!$B$2))),"")</f>
        <v/>
      </c>
      <c r="AL211" s="20" t="str">
        <f>IF(AF211="Yes",(1/(AA211)^('Aquifer and SDF Parameters'!$B$2)/((1/U211^'Aquifer and SDF Parameters'!$B$2)+(1/AI211^'Aquifer and SDF Parameters'!$B$2)+(1/AA211^'Aquifer and SDF Parameters'!$B$2))),"")</f>
        <v/>
      </c>
      <c r="AM211" s="21" t="str">
        <f>IF(AF211="Yes",(1/(AI211)^('Aquifer and SDF Parameters'!$B$2)/((1/U211^'Aquifer and SDF Parameters'!$B$2)+(1/AI211^'Aquifer and SDF Parameters'!$B$2)+(1/AA211^'Aquifer and SDF Parameters'!$B$2))),"")</f>
        <v/>
      </c>
      <c r="AO211" s="30" t="s">
        <v>12528</v>
      </c>
      <c r="AP211" s="47" t="s">
        <v>8769</v>
      </c>
      <c r="AQ211" s="22">
        <v>32504</v>
      </c>
      <c r="AR211" s="22" t="s">
        <v>6413</v>
      </c>
      <c r="AS211" s="24">
        <v>86.166351478655301</v>
      </c>
      <c r="AT211" s="30">
        <v>76183</v>
      </c>
      <c r="AU211" s="22" t="s">
        <v>7647</v>
      </c>
      <c r="AV211" s="69">
        <v>1044.4964498059401</v>
      </c>
      <c r="AW211" s="33"/>
      <c r="AX211" s="22"/>
      <c r="AY211" s="27"/>
    </row>
    <row r="212" spans="1:51" ht="15.6" customHeight="1" x14ac:dyDescent="0.3">
      <c r="A212" s="17">
        <v>62637</v>
      </c>
      <c r="B212" s="17" t="str">
        <f>VLOOKUP(A212,'List of Wells for HC assessment'!$A$2:$J$860,10,FALSE)</f>
        <v>Columbia Valley-Cultus Lake</v>
      </c>
      <c r="C212" s="17" t="str">
        <f>IF(ISNUMBER(VLOOKUP(A212,'List of Wells for HC assessment'!$A$2:$J$860,1,FALSE)),"TRUE","FALSE")</f>
        <v>TRUE</v>
      </c>
      <c r="D212" s="17">
        <f>VLOOKUP(A212,'List of Wells for HC assessment'!$A$2:$J$860,9,FALSE)</f>
        <v>20</v>
      </c>
      <c r="E212" s="17" t="str">
        <f t="shared" si="67"/>
        <v>Stream</v>
      </c>
      <c r="F212" s="17">
        <f t="shared" si="68"/>
        <v>2</v>
      </c>
      <c r="G212" s="87">
        <f t="shared" si="69"/>
        <v>0.61045893309525812</v>
      </c>
      <c r="H212" s="88">
        <f t="shared" si="66"/>
        <v>186.21030361929704</v>
      </c>
      <c r="I212" s="89" t="str">
        <f t="shared" si="70"/>
        <v>Spring Creek</v>
      </c>
      <c r="J212" s="90">
        <f t="shared" si="71"/>
        <v>0.38954106690474183</v>
      </c>
      <c r="K212" s="91">
        <f t="shared" si="72"/>
        <v>291.81452980560294</v>
      </c>
      <c r="L212" s="95" t="str">
        <f t="shared" si="73"/>
        <v>Cultus Lake</v>
      </c>
      <c r="M212" s="92" t="str">
        <f t="shared" si="74"/>
        <v>-</v>
      </c>
      <c r="N212" s="93" t="str">
        <f t="shared" si="75"/>
        <v/>
      </c>
      <c r="O212" s="96" t="str">
        <f t="shared" si="76"/>
        <v xml:space="preserve"> </v>
      </c>
      <c r="P212" s="94" t="str">
        <f>IF(ISNUMBER(VLOOKUP(A212,'Wells not assessed'!$A$5:$D$37,1,FALSE)),VLOOKUP(A212,'Wells not assessed'!$A$5:$D$37,4,FALSE),"")</f>
        <v/>
      </c>
      <c r="R212" s="35" t="str">
        <f t="shared" si="77"/>
        <v>Yes</v>
      </c>
      <c r="S212" s="15" t="str">
        <f t="shared" si="78"/>
        <v>CLV-4</v>
      </c>
      <c r="T212" s="18" t="str">
        <f>VLOOKUP(S212,'PoHC and SDF summary'!$AO$4:$AP$49974,2,FALSE)</f>
        <v>Spring Creek</v>
      </c>
      <c r="U212" s="19">
        <f t="shared" si="79"/>
        <v>2534.61150373499</v>
      </c>
      <c r="V212" s="56">
        <f>IF(C212="TRUE",(U212^2)*(VLOOKUP(D212,'Aquifer and SDF Parameters'!$A$6:$C$100,2,FALSE)/VLOOKUP(D212,'Aquifer and SDF Parameters'!$A$6:$C$100,3,FALSE)),"")</f>
        <v>186.21030361929704</v>
      </c>
      <c r="W212" s="4"/>
      <c r="X212" s="29" t="str">
        <f t="shared" si="80"/>
        <v>Yes</v>
      </c>
      <c r="Y212" s="15" t="str">
        <f t="shared" si="81"/>
        <v>CLV-68</v>
      </c>
      <c r="Z212" s="18" t="str">
        <f>IF(X212="Yes",VLOOKUP(Y212,'PoHC and SDF summary'!$AO$4:$AP$49974,2,FALSE)," ")</f>
        <v>Cultus Lake</v>
      </c>
      <c r="AA212" s="19">
        <f t="shared" si="82"/>
        <v>3172.9483573316002</v>
      </c>
      <c r="AB212" s="58">
        <f>IF(X212="Yes",(AA212^2)*(VLOOKUP(D212,'Aquifer and SDF Parameters'!$A$6:$C$100,2,FALSE)/VLOOKUP(D212,'Aquifer and SDF Parameters'!$A$6:$C$100,3,FALSE)),"")</f>
        <v>291.81452980560294</v>
      </c>
      <c r="AC212" s="20">
        <f>IF(X212="Yes",(1/(U212)^('Aquifer and SDF Parameters'!$B$2)/((1/U212^'Aquifer and SDF Parameters'!$B$2)+(1/AA212^'Aquifer and SDF Parameters'!$B$2))),"")</f>
        <v>0.61045893309525812</v>
      </c>
      <c r="AD212" s="21">
        <f>IF(X212="Yes",(1/(AA212)^('Aquifer and SDF Parameters'!$B$2)/((1/U212^'Aquifer and SDF Parameters'!$B$2)+(1/AA212^'Aquifer and SDF Parameters'!$B$2))),"")</f>
        <v>0.38954106690474183</v>
      </c>
      <c r="AE212" s="14"/>
      <c r="AF212" s="32" t="str">
        <f t="shared" si="83"/>
        <v>No</v>
      </c>
      <c r="AG212" s="15" t="str">
        <f t="shared" si="84"/>
        <v/>
      </c>
      <c r="AH212" s="18" t="str">
        <f t="shared" si="85"/>
        <v xml:space="preserve"> </v>
      </c>
      <c r="AI212" s="19" t="str">
        <f t="shared" si="86"/>
        <v xml:space="preserve"> </v>
      </c>
      <c r="AJ212" s="58" t="str">
        <f>IF(AF212="Yes",(AI212^2)*(VLOOKUP(D212,'Aquifer and SDF Parameters'!$A$6:$C$100,2,FALSE)/VLOOKUP(D212,'Aquifer and SDF Parameters'!$A$6:$C$100,3,FALSE)),"")</f>
        <v/>
      </c>
      <c r="AK212" s="20" t="str">
        <f>IF(AF212="Yes",(1/(U212)^('Aquifer and SDF Parameters'!$B$2)/((1/U212^'Aquifer and SDF Parameters'!$B$2)+(1/AI212^'Aquifer and SDF Parameters'!$B$2)+(1/AA212^'Aquifer and SDF Parameters'!$B$2))),"")</f>
        <v/>
      </c>
      <c r="AL212" s="20" t="str">
        <f>IF(AF212="Yes",(1/(AA212)^('Aquifer and SDF Parameters'!$B$2)/((1/U212^'Aquifer and SDF Parameters'!$B$2)+(1/AI212^'Aquifer and SDF Parameters'!$B$2)+(1/AA212^'Aquifer and SDF Parameters'!$B$2))),"")</f>
        <v/>
      </c>
      <c r="AM212" s="21" t="str">
        <f>IF(AF212="Yes",(1/(AI212)^('Aquifer and SDF Parameters'!$B$2)/((1/U212^'Aquifer and SDF Parameters'!$B$2)+(1/AI212^'Aquifer and SDF Parameters'!$B$2)+(1/AA212^'Aquifer and SDF Parameters'!$B$2))),"")</f>
        <v/>
      </c>
      <c r="AO212" s="30" t="s">
        <v>12527</v>
      </c>
      <c r="AP212" s="47" t="s">
        <v>8769</v>
      </c>
      <c r="AQ212" s="22">
        <v>32541</v>
      </c>
      <c r="AR212" s="22" t="s">
        <v>1122</v>
      </c>
      <c r="AS212" s="24">
        <v>71.072404486718298</v>
      </c>
      <c r="AT212" s="30">
        <v>76195</v>
      </c>
      <c r="AU212" s="22" t="s">
        <v>5259</v>
      </c>
      <c r="AV212" s="69">
        <v>1031.2854393719399</v>
      </c>
      <c r="AW212" s="33"/>
      <c r="AX212" s="22"/>
      <c r="AY212" s="27"/>
    </row>
    <row r="213" spans="1:51" ht="15.6" customHeight="1" x14ac:dyDescent="0.3">
      <c r="A213" s="17">
        <v>62638</v>
      </c>
      <c r="B213" s="17" t="str">
        <f>VLOOKUP(A213,'List of Wells for HC assessment'!$A$2:$J$860,10,FALSE)</f>
        <v>Columbia Valley-Cultus Lake</v>
      </c>
      <c r="C213" s="17" t="str">
        <f>IF(ISNUMBER(VLOOKUP(A213,'List of Wells for HC assessment'!$A$2:$J$860,1,FALSE)),"TRUE","FALSE")</f>
        <v>TRUE</v>
      </c>
      <c r="D213" s="17">
        <f>VLOOKUP(A213,'List of Wells for HC assessment'!$A$2:$J$860,9,FALSE)</f>
        <v>20</v>
      </c>
      <c r="E213" s="17" t="str">
        <f t="shared" si="67"/>
        <v>Stream</v>
      </c>
      <c r="F213" s="17">
        <f t="shared" si="68"/>
        <v>2</v>
      </c>
      <c r="G213" s="87">
        <f t="shared" si="69"/>
        <v>0.59718758803516447</v>
      </c>
      <c r="H213" s="88">
        <f t="shared" si="66"/>
        <v>262.60799968346589</v>
      </c>
      <c r="I213" s="89" t="str">
        <f t="shared" si="70"/>
        <v>Spring Creek</v>
      </c>
      <c r="J213" s="90">
        <f t="shared" si="71"/>
        <v>0.40281241196483547</v>
      </c>
      <c r="K213" s="91">
        <f t="shared" si="72"/>
        <v>389.32821648851962</v>
      </c>
      <c r="L213" s="95" t="str">
        <f t="shared" si="73"/>
        <v>Cultus Lake</v>
      </c>
      <c r="M213" s="92" t="str">
        <f t="shared" si="74"/>
        <v>-</v>
      </c>
      <c r="N213" s="93" t="str">
        <f t="shared" si="75"/>
        <v/>
      </c>
      <c r="O213" s="96" t="str">
        <f t="shared" si="76"/>
        <v xml:space="preserve"> </v>
      </c>
      <c r="P213" s="94" t="str">
        <f>IF(ISNUMBER(VLOOKUP(A213,'Wells not assessed'!$A$5:$D$37,1,FALSE)),VLOOKUP(A213,'Wells not assessed'!$A$5:$D$37,4,FALSE),"")</f>
        <v/>
      </c>
      <c r="R213" s="35" t="str">
        <f t="shared" si="77"/>
        <v>Yes</v>
      </c>
      <c r="S213" s="15" t="str">
        <f t="shared" si="78"/>
        <v>CLV-4</v>
      </c>
      <c r="T213" s="18" t="str">
        <f>VLOOKUP(S213,'PoHC and SDF summary'!$AO$4:$AP$49974,2,FALSE)</f>
        <v>Spring Creek</v>
      </c>
      <c r="U213" s="19">
        <f t="shared" si="79"/>
        <v>3009.9794001088399</v>
      </c>
      <c r="V213" s="56">
        <f>IF(C213="TRUE",(U213^2)*(VLOOKUP(D213,'Aquifer and SDF Parameters'!$A$6:$C$100,2,FALSE)/VLOOKUP(D213,'Aquifer and SDF Parameters'!$A$6:$C$100,3,FALSE)),"")</f>
        <v>262.60799968346589</v>
      </c>
      <c r="W213" s="4"/>
      <c r="X213" s="29" t="str">
        <f t="shared" si="80"/>
        <v>Yes</v>
      </c>
      <c r="Y213" s="15" t="str">
        <f t="shared" si="81"/>
        <v>CLV-67</v>
      </c>
      <c r="Z213" s="18" t="str">
        <f>IF(X213="Yes",VLOOKUP(Y213,'PoHC and SDF summary'!$AO$4:$AP$49974,2,FALSE)," ")</f>
        <v>Cultus Lake</v>
      </c>
      <c r="AA213" s="19">
        <f t="shared" si="82"/>
        <v>3664.9452204438098</v>
      </c>
      <c r="AB213" s="58">
        <f>IF(X213="Yes",(AA213^2)*(VLOOKUP(D213,'Aquifer and SDF Parameters'!$A$6:$C$100,2,FALSE)/VLOOKUP(D213,'Aquifer and SDF Parameters'!$A$6:$C$100,3,FALSE)),"")</f>
        <v>389.32821648851962</v>
      </c>
      <c r="AC213" s="20">
        <f>IF(X213="Yes",(1/(U213)^('Aquifer and SDF Parameters'!$B$2)/((1/U213^'Aquifer and SDF Parameters'!$B$2)+(1/AA213^'Aquifer and SDF Parameters'!$B$2))),"")</f>
        <v>0.59718758803516447</v>
      </c>
      <c r="AD213" s="21">
        <f>IF(X213="Yes",(1/(AA213)^('Aquifer and SDF Parameters'!$B$2)/((1/U213^'Aquifer and SDF Parameters'!$B$2)+(1/AA213^'Aquifer and SDF Parameters'!$B$2))),"")</f>
        <v>0.40281241196483547</v>
      </c>
      <c r="AE213" s="14"/>
      <c r="AF213" s="32" t="str">
        <f t="shared" si="83"/>
        <v>No</v>
      </c>
      <c r="AG213" s="15" t="str">
        <f t="shared" si="84"/>
        <v/>
      </c>
      <c r="AH213" s="18" t="str">
        <f t="shared" si="85"/>
        <v xml:space="preserve"> </v>
      </c>
      <c r="AI213" s="19" t="str">
        <f t="shared" si="86"/>
        <v xml:space="preserve"> </v>
      </c>
      <c r="AJ213" s="58" t="str">
        <f>IF(AF213="Yes",(AI213^2)*(VLOOKUP(D213,'Aquifer and SDF Parameters'!$A$6:$C$100,2,FALSE)/VLOOKUP(D213,'Aquifer and SDF Parameters'!$A$6:$C$100,3,FALSE)),"")</f>
        <v/>
      </c>
      <c r="AK213" s="20" t="str">
        <f>IF(AF213="Yes",(1/(U213)^('Aquifer and SDF Parameters'!$B$2)/((1/U213^'Aquifer and SDF Parameters'!$B$2)+(1/AI213^'Aquifer and SDF Parameters'!$B$2)+(1/AA213^'Aquifer and SDF Parameters'!$B$2))),"")</f>
        <v/>
      </c>
      <c r="AL213" s="20" t="str">
        <f>IF(AF213="Yes",(1/(AA213)^('Aquifer and SDF Parameters'!$B$2)/((1/U213^'Aquifer and SDF Parameters'!$B$2)+(1/AI213^'Aquifer and SDF Parameters'!$B$2)+(1/AA213^'Aquifer and SDF Parameters'!$B$2))),"")</f>
        <v/>
      </c>
      <c r="AM213" s="21" t="str">
        <f>IF(AF213="Yes",(1/(AI213)^('Aquifer and SDF Parameters'!$B$2)/((1/U213^'Aquifer and SDF Parameters'!$B$2)+(1/AI213^'Aquifer and SDF Parameters'!$B$2)+(1/AA213^'Aquifer and SDF Parameters'!$B$2))),"")</f>
        <v/>
      </c>
      <c r="AO213" s="30" t="s">
        <v>12526</v>
      </c>
      <c r="AP213" s="47" t="s">
        <v>8769</v>
      </c>
      <c r="AQ213" s="22">
        <v>32799</v>
      </c>
      <c r="AR213" s="22" t="s">
        <v>7609</v>
      </c>
      <c r="AS213" s="24">
        <v>179.44206097064799</v>
      </c>
      <c r="AT213" s="30">
        <v>77722</v>
      </c>
      <c r="AU213" s="22" t="s">
        <v>2312</v>
      </c>
      <c r="AV213" s="69">
        <v>1171.65506976955</v>
      </c>
      <c r="AW213" s="33"/>
      <c r="AX213" s="22"/>
      <c r="AY213" s="27"/>
    </row>
    <row r="214" spans="1:51" ht="15.6" customHeight="1" x14ac:dyDescent="0.3">
      <c r="A214" s="17">
        <v>62639</v>
      </c>
      <c r="B214" s="17" t="str">
        <f>VLOOKUP(A214,'List of Wells for HC assessment'!$A$2:$J$860,10,FALSE)</f>
        <v>Columbia Valley-Cultus Lake</v>
      </c>
      <c r="C214" s="17" t="str">
        <f>IF(ISNUMBER(VLOOKUP(A214,'List of Wells for HC assessment'!$A$2:$J$860,1,FALSE)),"TRUE","FALSE")</f>
        <v>TRUE</v>
      </c>
      <c r="D214" s="17">
        <f>VLOOKUP(A214,'List of Wells for HC assessment'!$A$2:$J$860,9,FALSE)</f>
        <v>20</v>
      </c>
      <c r="E214" s="17" t="str">
        <f t="shared" si="67"/>
        <v>Stream</v>
      </c>
      <c r="F214" s="17">
        <f t="shared" si="68"/>
        <v>2</v>
      </c>
      <c r="G214" s="87">
        <f t="shared" si="69"/>
        <v>0.60860654521523749</v>
      </c>
      <c r="H214" s="88">
        <f t="shared" si="66"/>
        <v>203.94815043426021</v>
      </c>
      <c r="I214" s="89" t="str">
        <f t="shared" si="70"/>
        <v>Spring Creek</v>
      </c>
      <c r="J214" s="90">
        <f t="shared" si="71"/>
        <v>0.39139345478476256</v>
      </c>
      <c r="K214" s="91">
        <f t="shared" si="72"/>
        <v>317.13401877681315</v>
      </c>
      <c r="L214" s="95" t="str">
        <f t="shared" si="73"/>
        <v>Cultus Lake</v>
      </c>
      <c r="M214" s="92" t="str">
        <f t="shared" si="74"/>
        <v>-</v>
      </c>
      <c r="N214" s="93" t="str">
        <f t="shared" si="75"/>
        <v/>
      </c>
      <c r="O214" s="96" t="str">
        <f t="shared" si="76"/>
        <v xml:space="preserve"> </v>
      </c>
      <c r="P214" s="94" t="str">
        <f>IF(ISNUMBER(VLOOKUP(A214,'Wells not assessed'!$A$5:$D$37,1,FALSE)),VLOOKUP(A214,'Wells not assessed'!$A$5:$D$37,4,FALSE),"")</f>
        <v/>
      </c>
      <c r="R214" s="35" t="str">
        <f t="shared" si="77"/>
        <v>Yes</v>
      </c>
      <c r="S214" s="15" t="str">
        <f t="shared" si="78"/>
        <v>CLV-4</v>
      </c>
      <c r="T214" s="18" t="str">
        <f>VLOOKUP(S214,'PoHC and SDF summary'!$AO$4:$AP$49974,2,FALSE)</f>
        <v>Spring Creek</v>
      </c>
      <c r="U214" s="19">
        <f t="shared" si="79"/>
        <v>2652.5857554435402</v>
      </c>
      <c r="V214" s="56">
        <f>IF(C214="TRUE",(U214^2)*(VLOOKUP(D214,'Aquifer and SDF Parameters'!$A$6:$C$100,2,FALSE)/VLOOKUP(D214,'Aquifer and SDF Parameters'!$A$6:$C$100,3,FALSE)),"")</f>
        <v>203.94815043426021</v>
      </c>
      <c r="W214" s="4"/>
      <c r="X214" s="29" t="str">
        <f t="shared" si="80"/>
        <v>Yes</v>
      </c>
      <c r="Y214" s="15" t="str">
        <f t="shared" si="81"/>
        <v>CLV-67</v>
      </c>
      <c r="Z214" s="18" t="str">
        <f>IF(X214="Yes",VLOOKUP(Y214,'PoHC and SDF summary'!$AO$4:$AP$49974,2,FALSE)," ")</f>
        <v>Cultus Lake</v>
      </c>
      <c r="AA214" s="19">
        <f t="shared" si="82"/>
        <v>3307.7369375148401</v>
      </c>
      <c r="AB214" s="58">
        <f>IF(X214="Yes",(AA214^2)*(VLOOKUP(D214,'Aquifer and SDF Parameters'!$A$6:$C$100,2,FALSE)/VLOOKUP(D214,'Aquifer and SDF Parameters'!$A$6:$C$100,3,FALSE)),"")</f>
        <v>317.13401877681315</v>
      </c>
      <c r="AC214" s="20">
        <f>IF(X214="Yes",(1/(U214)^('Aquifer and SDF Parameters'!$B$2)/((1/U214^'Aquifer and SDF Parameters'!$B$2)+(1/AA214^'Aquifer and SDF Parameters'!$B$2))),"")</f>
        <v>0.60860654521523749</v>
      </c>
      <c r="AD214" s="21">
        <f>IF(X214="Yes",(1/(AA214)^('Aquifer and SDF Parameters'!$B$2)/((1/U214^'Aquifer and SDF Parameters'!$B$2)+(1/AA214^'Aquifer and SDF Parameters'!$B$2))),"")</f>
        <v>0.39139345478476256</v>
      </c>
      <c r="AE214" s="14"/>
      <c r="AF214" s="32" t="str">
        <f t="shared" si="83"/>
        <v>No</v>
      </c>
      <c r="AG214" s="15" t="str">
        <f t="shared" si="84"/>
        <v/>
      </c>
      <c r="AH214" s="18" t="str">
        <f t="shared" si="85"/>
        <v xml:space="preserve"> </v>
      </c>
      <c r="AI214" s="19" t="str">
        <f t="shared" si="86"/>
        <v xml:space="preserve"> </v>
      </c>
      <c r="AJ214" s="58" t="str">
        <f>IF(AF214="Yes",(AI214^2)*(VLOOKUP(D214,'Aquifer and SDF Parameters'!$A$6:$C$100,2,FALSE)/VLOOKUP(D214,'Aquifer and SDF Parameters'!$A$6:$C$100,3,FALSE)),"")</f>
        <v/>
      </c>
      <c r="AK214" s="20" t="str">
        <f>IF(AF214="Yes",(1/(U214)^('Aquifer and SDF Parameters'!$B$2)/((1/U214^'Aquifer and SDF Parameters'!$B$2)+(1/AI214^'Aquifer and SDF Parameters'!$B$2)+(1/AA214^'Aquifer and SDF Parameters'!$B$2))),"")</f>
        <v/>
      </c>
      <c r="AL214" s="20" t="str">
        <f>IF(AF214="Yes",(1/(AA214)^('Aquifer and SDF Parameters'!$B$2)/((1/U214^'Aquifer and SDF Parameters'!$B$2)+(1/AI214^'Aquifer and SDF Parameters'!$B$2)+(1/AA214^'Aquifer and SDF Parameters'!$B$2))),"")</f>
        <v/>
      </c>
      <c r="AM214" s="21" t="str">
        <f>IF(AF214="Yes",(1/(AI214)^('Aquifer and SDF Parameters'!$B$2)/((1/U214^'Aquifer and SDF Parameters'!$B$2)+(1/AI214^'Aquifer and SDF Parameters'!$B$2)+(1/AA214^'Aquifer and SDF Parameters'!$B$2))),"")</f>
        <v/>
      </c>
      <c r="AO214" s="30" t="s">
        <v>12525</v>
      </c>
      <c r="AP214" s="47" t="s">
        <v>8769</v>
      </c>
      <c r="AQ214" s="22">
        <v>32861</v>
      </c>
      <c r="AR214" s="22" t="s">
        <v>2189</v>
      </c>
      <c r="AS214" s="24">
        <v>74.751367909766302</v>
      </c>
      <c r="AT214" s="30">
        <v>80268</v>
      </c>
      <c r="AU214" s="22" t="s">
        <v>26</v>
      </c>
      <c r="AV214" s="69">
        <v>579.83438530428396</v>
      </c>
      <c r="AW214" s="33"/>
      <c r="AX214" s="22"/>
      <c r="AY214" s="27"/>
    </row>
    <row r="215" spans="1:51" ht="15.6" customHeight="1" x14ac:dyDescent="0.3">
      <c r="A215" s="17">
        <v>62640</v>
      </c>
      <c r="B215" s="17" t="str">
        <f>VLOOKUP(A215,'List of Wells for HC assessment'!$A$2:$J$860,10,FALSE)</f>
        <v>Columbia Valley-Cultus Lake</v>
      </c>
      <c r="C215" s="17" t="str">
        <f>IF(ISNUMBER(VLOOKUP(A215,'List of Wells for HC assessment'!$A$2:$J$860,1,FALSE)),"TRUE","FALSE")</f>
        <v>TRUE</v>
      </c>
      <c r="D215" s="17">
        <f>VLOOKUP(A215,'List of Wells for HC assessment'!$A$2:$J$860,9,FALSE)</f>
        <v>20</v>
      </c>
      <c r="E215" s="17" t="str">
        <f t="shared" si="67"/>
        <v>Stream</v>
      </c>
      <c r="F215" s="17">
        <f t="shared" si="68"/>
        <v>2</v>
      </c>
      <c r="G215" s="87">
        <f t="shared" si="69"/>
        <v>0.60860610230531764</v>
      </c>
      <c r="H215" s="88">
        <f t="shared" si="66"/>
        <v>205.25186952569572</v>
      </c>
      <c r="I215" s="89" t="str">
        <f t="shared" si="70"/>
        <v>Spring Creek</v>
      </c>
      <c r="J215" s="90">
        <f t="shared" si="71"/>
        <v>0.39139389769468236</v>
      </c>
      <c r="K215" s="91">
        <f t="shared" si="72"/>
        <v>319.1606742943107</v>
      </c>
      <c r="L215" s="95" t="str">
        <f t="shared" si="73"/>
        <v>Cultus Lake</v>
      </c>
      <c r="M215" s="92" t="str">
        <f t="shared" si="74"/>
        <v>-</v>
      </c>
      <c r="N215" s="93" t="str">
        <f t="shared" si="75"/>
        <v/>
      </c>
      <c r="O215" s="96" t="str">
        <f t="shared" si="76"/>
        <v xml:space="preserve"> </v>
      </c>
      <c r="P215" s="94" t="str">
        <f>IF(ISNUMBER(VLOOKUP(A215,'Wells not assessed'!$A$5:$D$37,1,FALSE)),VLOOKUP(A215,'Wells not assessed'!$A$5:$D$37,4,FALSE),"")</f>
        <v/>
      </c>
      <c r="R215" s="35" t="str">
        <f t="shared" si="77"/>
        <v>Yes</v>
      </c>
      <c r="S215" s="15" t="str">
        <f t="shared" si="78"/>
        <v>CLV-4</v>
      </c>
      <c r="T215" s="18" t="str">
        <f>VLOOKUP(S215,'PoHC and SDF summary'!$AO$4:$AP$49974,2,FALSE)</f>
        <v>Spring Creek</v>
      </c>
      <c r="U215" s="19">
        <f t="shared" si="79"/>
        <v>2661.05045022384</v>
      </c>
      <c r="V215" s="56">
        <f>IF(C215="TRUE",(U215^2)*(VLOOKUP(D215,'Aquifer and SDF Parameters'!$A$6:$C$100,2,FALSE)/VLOOKUP(D215,'Aquifer and SDF Parameters'!$A$6:$C$100,3,FALSE)),"")</f>
        <v>205.25186952569572</v>
      </c>
      <c r="W215" s="4"/>
      <c r="X215" s="29" t="str">
        <f t="shared" si="80"/>
        <v>Yes</v>
      </c>
      <c r="Y215" s="15" t="str">
        <f t="shared" si="81"/>
        <v>CLV-66</v>
      </c>
      <c r="Z215" s="18" t="str">
        <f>IF(X215="Yes",VLOOKUP(Y215,'PoHC and SDF summary'!$AO$4:$AP$49974,2,FALSE)," ")</f>
        <v>Cultus Lake</v>
      </c>
      <c r="AA215" s="19">
        <f t="shared" si="82"/>
        <v>3318.2892072804202</v>
      </c>
      <c r="AB215" s="58">
        <f>IF(X215="Yes",(AA215^2)*(VLOOKUP(D215,'Aquifer and SDF Parameters'!$A$6:$C$100,2,FALSE)/VLOOKUP(D215,'Aquifer and SDF Parameters'!$A$6:$C$100,3,FALSE)),"")</f>
        <v>319.1606742943107</v>
      </c>
      <c r="AC215" s="20">
        <f>IF(X215="Yes",(1/(U215)^('Aquifer and SDF Parameters'!$B$2)/((1/U215^'Aquifer and SDF Parameters'!$B$2)+(1/AA215^'Aquifer and SDF Parameters'!$B$2))),"")</f>
        <v>0.60860610230531764</v>
      </c>
      <c r="AD215" s="21">
        <f>IF(X215="Yes",(1/(AA215)^('Aquifer and SDF Parameters'!$B$2)/((1/U215^'Aquifer and SDF Parameters'!$B$2)+(1/AA215^'Aquifer and SDF Parameters'!$B$2))),"")</f>
        <v>0.39139389769468236</v>
      </c>
      <c r="AE215" s="14"/>
      <c r="AF215" s="32" t="str">
        <f t="shared" si="83"/>
        <v>No</v>
      </c>
      <c r="AG215" s="15" t="str">
        <f t="shared" si="84"/>
        <v/>
      </c>
      <c r="AH215" s="18" t="str">
        <f t="shared" si="85"/>
        <v xml:space="preserve"> </v>
      </c>
      <c r="AI215" s="19" t="str">
        <f t="shared" si="86"/>
        <v xml:space="preserve"> </v>
      </c>
      <c r="AJ215" s="58" t="str">
        <f>IF(AF215="Yes",(AI215^2)*(VLOOKUP(D215,'Aquifer and SDF Parameters'!$A$6:$C$100,2,FALSE)/VLOOKUP(D215,'Aquifer and SDF Parameters'!$A$6:$C$100,3,FALSE)),"")</f>
        <v/>
      </c>
      <c r="AK215" s="20" t="str">
        <f>IF(AF215="Yes",(1/(U215)^('Aquifer and SDF Parameters'!$B$2)/((1/U215^'Aquifer and SDF Parameters'!$B$2)+(1/AI215^'Aquifer and SDF Parameters'!$B$2)+(1/AA215^'Aquifer and SDF Parameters'!$B$2))),"")</f>
        <v/>
      </c>
      <c r="AL215" s="20" t="str">
        <f>IF(AF215="Yes",(1/(AA215)^('Aquifer and SDF Parameters'!$B$2)/((1/U215^'Aquifer and SDF Parameters'!$B$2)+(1/AI215^'Aquifer and SDF Parameters'!$B$2)+(1/AA215^'Aquifer and SDF Parameters'!$B$2))),"")</f>
        <v/>
      </c>
      <c r="AM215" s="21" t="str">
        <f>IF(AF215="Yes",(1/(AI215)^('Aquifer and SDF Parameters'!$B$2)/((1/U215^'Aquifer and SDF Parameters'!$B$2)+(1/AI215^'Aquifer and SDF Parameters'!$B$2)+(1/AA215^'Aquifer and SDF Parameters'!$B$2))),"")</f>
        <v/>
      </c>
      <c r="AO215" s="30" t="s">
        <v>12524</v>
      </c>
      <c r="AP215" s="47" t="s">
        <v>8769</v>
      </c>
      <c r="AQ215" s="22">
        <v>32965</v>
      </c>
      <c r="AR215" s="22" t="s">
        <v>4870</v>
      </c>
      <c r="AS215" s="24">
        <v>1111.5088427185501</v>
      </c>
      <c r="AT215" s="30">
        <v>85195</v>
      </c>
      <c r="AU215" s="22" t="s">
        <v>3924</v>
      </c>
      <c r="AV215" s="69">
        <v>158.86259016796501</v>
      </c>
      <c r="AW215" s="33"/>
      <c r="AX215" s="22"/>
      <c r="AY215" s="27"/>
    </row>
    <row r="216" spans="1:51" ht="15.6" customHeight="1" x14ac:dyDescent="0.3">
      <c r="A216" s="17">
        <v>62641</v>
      </c>
      <c r="B216" s="17" t="str">
        <f>VLOOKUP(A216,'List of Wells for HC assessment'!$A$2:$J$860,10,FALSE)</f>
        <v>Columbia Valley-Cultus Lake</v>
      </c>
      <c r="C216" s="17" t="str">
        <f>IF(ISNUMBER(VLOOKUP(A216,'List of Wells for HC assessment'!$A$2:$J$860,1,FALSE)),"TRUE","FALSE")</f>
        <v>TRUE</v>
      </c>
      <c r="D216" s="17">
        <f>VLOOKUP(A216,'List of Wells for HC assessment'!$A$2:$J$860,9,FALSE)</f>
        <v>20</v>
      </c>
      <c r="E216" s="17" t="str">
        <f t="shared" si="67"/>
        <v>Stream</v>
      </c>
      <c r="F216" s="17">
        <f t="shared" si="68"/>
        <v>2</v>
      </c>
      <c r="G216" s="87">
        <f t="shared" si="69"/>
        <v>0.61689663378363269</v>
      </c>
      <c r="H216" s="88">
        <f t="shared" si="66"/>
        <v>163.60994195274071</v>
      </c>
      <c r="I216" s="89" t="str">
        <f t="shared" si="70"/>
        <v>Spring Creek</v>
      </c>
      <c r="J216" s="90">
        <f t="shared" si="71"/>
        <v>0.38310336621636731</v>
      </c>
      <c r="K216" s="91">
        <f t="shared" si="72"/>
        <v>263.45480448526854</v>
      </c>
      <c r="L216" s="95" t="str">
        <f t="shared" si="73"/>
        <v>Cultus Lake</v>
      </c>
      <c r="M216" s="92" t="str">
        <f t="shared" si="74"/>
        <v>-</v>
      </c>
      <c r="N216" s="93" t="str">
        <f t="shared" si="75"/>
        <v/>
      </c>
      <c r="O216" s="96" t="str">
        <f t="shared" si="76"/>
        <v xml:space="preserve"> </v>
      </c>
      <c r="P216" s="94" t="str">
        <f>IF(ISNUMBER(VLOOKUP(A216,'Wells not assessed'!$A$5:$D$37,1,FALSE)),VLOOKUP(A216,'Wells not assessed'!$A$5:$D$37,4,FALSE),"")</f>
        <v/>
      </c>
      <c r="R216" s="35" t="str">
        <f t="shared" si="77"/>
        <v>Yes</v>
      </c>
      <c r="S216" s="15" t="str">
        <f t="shared" si="78"/>
        <v>CLV-4</v>
      </c>
      <c r="T216" s="18" t="str">
        <f>VLOOKUP(S216,'PoHC and SDF summary'!$AO$4:$AP$49974,2,FALSE)</f>
        <v>Spring Creek</v>
      </c>
      <c r="U216" s="19">
        <f t="shared" si="79"/>
        <v>2375.82469836677</v>
      </c>
      <c r="V216" s="56">
        <f>IF(C216="TRUE",(U216^2)*(VLOOKUP(D216,'Aquifer and SDF Parameters'!$A$6:$C$100,2,FALSE)/VLOOKUP(D216,'Aquifer and SDF Parameters'!$A$6:$C$100,3,FALSE)),"")</f>
        <v>163.60994195274071</v>
      </c>
      <c r="W216" s="4"/>
      <c r="X216" s="29" t="str">
        <f t="shared" si="80"/>
        <v>Yes</v>
      </c>
      <c r="Y216" s="15" t="str">
        <f t="shared" si="81"/>
        <v>CLV-65</v>
      </c>
      <c r="Z216" s="18" t="str">
        <f>IF(X216="Yes",VLOOKUP(Y216,'PoHC and SDF summary'!$AO$4:$AP$49974,2,FALSE)," ")</f>
        <v>Cultus Lake</v>
      </c>
      <c r="AA216" s="19">
        <f t="shared" si="82"/>
        <v>3014.8284784945499</v>
      </c>
      <c r="AB216" s="58">
        <f>IF(X216="Yes",(AA216^2)*(VLOOKUP(D216,'Aquifer and SDF Parameters'!$A$6:$C$100,2,FALSE)/VLOOKUP(D216,'Aquifer and SDF Parameters'!$A$6:$C$100,3,FALSE)),"")</f>
        <v>263.45480448526854</v>
      </c>
      <c r="AC216" s="20">
        <f>IF(X216="Yes",(1/(U216)^('Aquifer and SDF Parameters'!$B$2)/((1/U216^'Aquifer and SDF Parameters'!$B$2)+(1/AA216^'Aquifer and SDF Parameters'!$B$2))),"")</f>
        <v>0.61689663378363269</v>
      </c>
      <c r="AD216" s="21">
        <f>IF(X216="Yes",(1/(AA216)^('Aquifer and SDF Parameters'!$B$2)/((1/U216^'Aquifer and SDF Parameters'!$B$2)+(1/AA216^'Aquifer and SDF Parameters'!$B$2))),"")</f>
        <v>0.38310336621636731</v>
      </c>
      <c r="AE216" s="14"/>
      <c r="AF216" s="32" t="str">
        <f t="shared" si="83"/>
        <v>No</v>
      </c>
      <c r="AG216" s="15" t="str">
        <f t="shared" si="84"/>
        <v/>
      </c>
      <c r="AH216" s="18" t="str">
        <f t="shared" si="85"/>
        <v xml:space="preserve"> </v>
      </c>
      <c r="AI216" s="19" t="str">
        <f t="shared" si="86"/>
        <v xml:space="preserve"> </v>
      </c>
      <c r="AJ216" s="58" t="str">
        <f>IF(AF216="Yes",(AI216^2)*(VLOOKUP(D216,'Aquifer and SDF Parameters'!$A$6:$C$100,2,FALSE)/VLOOKUP(D216,'Aquifer and SDF Parameters'!$A$6:$C$100,3,FALSE)),"")</f>
        <v/>
      </c>
      <c r="AK216" s="20" t="str">
        <f>IF(AF216="Yes",(1/(U216)^('Aquifer and SDF Parameters'!$B$2)/((1/U216^'Aquifer and SDF Parameters'!$B$2)+(1/AI216^'Aquifer and SDF Parameters'!$B$2)+(1/AA216^'Aquifer and SDF Parameters'!$B$2))),"")</f>
        <v/>
      </c>
      <c r="AL216" s="20" t="str">
        <f>IF(AF216="Yes",(1/(AA216)^('Aquifer and SDF Parameters'!$B$2)/((1/U216^'Aquifer and SDF Parameters'!$B$2)+(1/AI216^'Aquifer and SDF Parameters'!$B$2)+(1/AA216^'Aquifer and SDF Parameters'!$B$2))),"")</f>
        <v/>
      </c>
      <c r="AM216" s="21" t="str">
        <f>IF(AF216="Yes",(1/(AI216)^('Aquifer and SDF Parameters'!$B$2)/((1/U216^'Aquifer and SDF Parameters'!$B$2)+(1/AI216^'Aquifer and SDF Parameters'!$B$2)+(1/AA216^'Aquifer and SDF Parameters'!$B$2))),"")</f>
        <v/>
      </c>
      <c r="AO216" s="30" t="s">
        <v>12523</v>
      </c>
      <c r="AP216" s="47" t="s">
        <v>8769</v>
      </c>
      <c r="AQ216" s="22">
        <v>33264</v>
      </c>
      <c r="AR216" s="22" t="s">
        <v>8198</v>
      </c>
      <c r="AS216" s="24">
        <v>1778.1268966436601</v>
      </c>
      <c r="AT216" s="30">
        <v>88988</v>
      </c>
      <c r="AU216" s="22" t="s">
        <v>3747</v>
      </c>
      <c r="AV216" s="69">
        <v>1395.7984034752899</v>
      </c>
      <c r="AW216" s="33"/>
      <c r="AX216" s="22"/>
      <c r="AY216" s="27"/>
    </row>
    <row r="217" spans="1:51" ht="15.6" customHeight="1" x14ac:dyDescent="0.3">
      <c r="A217" s="17">
        <v>62642</v>
      </c>
      <c r="B217" s="17" t="str">
        <f>VLOOKUP(A217,'List of Wells for HC assessment'!$A$2:$J$860,10,FALSE)</f>
        <v>Columbia Valley-Cultus Lake</v>
      </c>
      <c r="C217" s="17" t="str">
        <f>IF(ISNUMBER(VLOOKUP(A217,'List of Wells for HC assessment'!$A$2:$J$860,1,FALSE)),"TRUE","FALSE")</f>
        <v>TRUE</v>
      </c>
      <c r="D217" s="17">
        <f>VLOOKUP(A217,'List of Wells for HC assessment'!$A$2:$J$860,9,FALSE)</f>
        <v>20</v>
      </c>
      <c r="E217" s="17" t="str">
        <f t="shared" si="67"/>
        <v>Stream</v>
      </c>
      <c r="F217" s="17">
        <f t="shared" si="68"/>
        <v>2</v>
      </c>
      <c r="G217" s="87">
        <f t="shared" si="69"/>
        <v>0.601053704693853</v>
      </c>
      <c r="H217" s="88">
        <f t="shared" si="66"/>
        <v>233.47597186981261</v>
      </c>
      <c r="I217" s="89" t="str">
        <f t="shared" si="70"/>
        <v>Spring Creek</v>
      </c>
      <c r="J217" s="90">
        <f t="shared" si="71"/>
        <v>0.398946295306147</v>
      </c>
      <c r="K217" s="91">
        <f t="shared" si="72"/>
        <v>351.75561096929039</v>
      </c>
      <c r="L217" s="95" t="str">
        <f t="shared" si="73"/>
        <v>Cultus Lake</v>
      </c>
      <c r="M217" s="92" t="str">
        <f t="shared" si="74"/>
        <v>-</v>
      </c>
      <c r="N217" s="93" t="str">
        <f t="shared" si="75"/>
        <v/>
      </c>
      <c r="O217" s="96" t="str">
        <f t="shared" si="76"/>
        <v xml:space="preserve"> </v>
      </c>
      <c r="P217" s="94" t="str">
        <f>IF(ISNUMBER(VLOOKUP(A217,'Wells not assessed'!$A$5:$D$37,1,FALSE)),VLOOKUP(A217,'Wells not assessed'!$A$5:$D$37,4,FALSE),"")</f>
        <v/>
      </c>
      <c r="R217" s="35" t="str">
        <f t="shared" si="77"/>
        <v>Yes</v>
      </c>
      <c r="S217" s="15" t="str">
        <f t="shared" si="78"/>
        <v>CLV-4</v>
      </c>
      <c r="T217" s="18" t="str">
        <f>VLOOKUP(S217,'PoHC and SDF summary'!$AO$4:$AP$49974,2,FALSE)</f>
        <v>Spring Creek</v>
      </c>
      <c r="U217" s="19">
        <f t="shared" si="79"/>
        <v>2838.1192768290298</v>
      </c>
      <c r="V217" s="56">
        <f>IF(C217="TRUE",(U217^2)*(VLOOKUP(D217,'Aquifer and SDF Parameters'!$A$6:$C$100,2,FALSE)/VLOOKUP(D217,'Aquifer and SDF Parameters'!$A$6:$C$100,3,FALSE)),"")</f>
        <v>233.47597186981261</v>
      </c>
      <c r="W217" s="4"/>
      <c r="X217" s="29" t="str">
        <f t="shared" si="80"/>
        <v>Yes</v>
      </c>
      <c r="Y217" s="15" t="str">
        <f t="shared" si="81"/>
        <v>CLV-68</v>
      </c>
      <c r="Z217" s="18" t="str">
        <f>IF(X217="Yes",VLOOKUP(Y217,'PoHC and SDF summary'!$AO$4:$AP$49974,2,FALSE)," ")</f>
        <v>Cultus Lake</v>
      </c>
      <c r="AA217" s="19">
        <f t="shared" si="82"/>
        <v>3483.6142981737398</v>
      </c>
      <c r="AB217" s="58">
        <f>IF(X217="Yes",(AA217^2)*(VLOOKUP(D217,'Aquifer and SDF Parameters'!$A$6:$C$100,2,FALSE)/VLOOKUP(D217,'Aquifer and SDF Parameters'!$A$6:$C$100,3,FALSE)),"")</f>
        <v>351.75561096929039</v>
      </c>
      <c r="AC217" s="20">
        <f>IF(X217="Yes",(1/(U217)^('Aquifer and SDF Parameters'!$B$2)/((1/U217^'Aquifer and SDF Parameters'!$B$2)+(1/AA217^'Aquifer and SDF Parameters'!$B$2))),"")</f>
        <v>0.601053704693853</v>
      </c>
      <c r="AD217" s="21">
        <f>IF(X217="Yes",(1/(AA217)^('Aquifer and SDF Parameters'!$B$2)/((1/U217^'Aquifer and SDF Parameters'!$B$2)+(1/AA217^'Aquifer and SDF Parameters'!$B$2))),"")</f>
        <v>0.398946295306147</v>
      </c>
      <c r="AE217" s="14"/>
      <c r="AF217" s="32" t="str">
        <f t="shared" si="83"/>
        <v>No</v>
      </c>
      <c r="AG217" s="15" t="str">
        <f t="shared" si="84"/>
        <v/>
      </c>
      <c r="AH217" s="18" t="str">
        <f t="shared" si="85"/>
        <v xml:space="preserve"> </v>
      </c>
      <c r="AI217" s="19" t="str">
        <f t="shared" si="86"/>
        <v xml:space="preserve"> </v>
      </c>
      <c r="AJ217" s="58" t="str">
        <f>IF(AF217="Yes",(AI217^2)*(VLOOKUP(D217,'Aquifer and SDF Parameters'!$A$6:$C$100,2,FALSE)/VLOOKUP(D217,'Aquifer and SDF Parameters'!$A$6:$C$100,3,FALSE)),"")</f>
        <v/>
      </c>
      <c r="AK217" s="20" t="str">
        <f>IF(AF217="Yes",(1/(U217)^('Aquifer and SDF Parameters'!$B$2)/((1/U217^'Aquifer and SDF Parameters'!$B$2)+(1/AI217^'Aquifer and SDF Parameters'!$B$2)+(1/AA217^'Aquifer and SDF Parameters'!$B$2))),"")</f>
        <v/>
      </c>
      <c r="AL217" s="20" t="str">
        <f>IF(AF217="Yes",(1/(AA217)^('Aquifer and SDF Parameters'!$B$2)/((1/U217^'Aquifer and SDF Parameters'!$B$2)+(1/AI217^'Aquifer and SDF Parameters'!$B$2)+(1/AA217^'Aquifer and SDF Parameters'!$B$2))),"")</f>
        <v/>
      </c>
      <c r="AM217" s="21" t="str">
        <f>IF(AF217="Yes",(1/(AI217)^('Aquifer and SDF Parameters'!$B$2)/((1/U217^'Aquifer and SDF Parameters'!$B$2)+(1/AI217^'Aquifer and SDF Parameters'!$B$2)+(1/AA217^'Aquifer and SDF Parameters'!$B$2))),"")</f>
        <v/>
      </c>
      <c r="AO217" s="30" t="s">
        <v>12522</v>
      </c>
      <c r="AP217" s="47" t="s">
        <v>8769</v>
      </c>
      <c r="AQ217" s="22">
        <v>33335</v>
      </c>
      <c r="AR217" s="22" t="s">
        <v>8709</v>
      </c>
      <c r="AS217" s="24">
        <v>1116.5041253622501</v>
      </c>
      <c r="AT217" s="30">
        <v>88989</v>
      </c>
      <c r="AU217" s="22" t="s">
        <v>3747</v>
      </c>
      <c r="AV217" s="69">
        <v>1388.56227404641</v>
      </c>
      <c r="AW217" s="33"/>
      <c r="AX217" s="22"/>
      <c r="AY217" s="27"/>
    </row>
    <row r="218" spans="1:51" ht="15.6" customHeight="1" x14ac:dyDescent="0.3">
      <c r="A218" s="17">
        <v>62643</v>
      </c>
      <c r="B218" s="17" t="str">
        <f>VLOOKUP(A218,'List of Wells for HC assessment'!$A$2:$J$860,10,FALSE)</f>
        <v>Columbia Valley-Cultus Lake</v>
      </c>
      <c r="C218" s="17" t="str">
        <f>IF(ISNUMBER(VLOOKUP(A218,'List of Wells for HC assessment'!$A$2:$J$860,1,FALSE)),"TRUE","FALSE")</f>
        <v>TRUE</v>
      </c>
      <c r="D218" s="17">
        <f>VLOOKUP(A218,'List of Wells for HC assessment'!$A$2:$J$860,9,FALSE)</f>
        <v>20</v>
      </c>
      <c r="E218" s="17" t="str">
        <f t="shared" si="67"/>
        <v>Stream</v>
      </c>
      <c r="F218" s="17">
        <f t="shared" si="68"/>
        <v>2</v>
      </c>
      <c r="G218" s="87">
        <f t="shared" si="69"/>
        <v>0.65493886488300102</v>
      </c>
      <c r="H218" s="88">
        <f t="shared" ref="H218:H251" si="87">V218</f>
        <v>80.304323302328712</v>
      </c>
      <c r="I218" s="89" t="str">
        <f t="shared" si="70"/>
        <v>Spring Creek</v>
      </c>
      <c r="J218" s="90">
        <f t="shared" si="71"/>
        <v>0.34506113511699887</v>
      </c>
      <c r="K218" s="91">
        <f t="shared" si="72"/>
        <v>152.42059158876776</v>
      </c>
      <c r="L218" s="95" t="str">
        <f t="shared" si="73"/>
        <v>Cultus Lake</v>
      </c>
      <c r="M218" s="92" t="str">
        <f t="shared" si="74"/>
        <v>-</v>
      </c>
      <c r="N218" s="93" t="str">
        <f t="shared" si="75"/>
        <v/>
      </c>
      <c r="O218" s="96" t="str">
        <f t="shared" si="76"/>
        <v xml:space="preserve"> </v>
      </c>
      <c r="P218" s="94" t="str">
        <f>IF(ISNUMBER(VLOOKUP(A218,'Wells not assessed'!$A$5:$D$37,1,FALSE)),VLOOKUP(A218,'Wells not assessed'!$A$5:$D$37,4,FALSE),"")</f>
        <v/>
      </c>
      <c r="R218" s="35" t="str">
        <f t="shared" si="77"/>
        <v>Yes</v>
      </c>
      <c r="S218" s="15" t="str">
        <f t="shared" si="78"/>
        <v>CLV-4</v>
      </c>
      <c r="T218" s="18" t="str">
        <f>VLOOKUP(S218,'PoHC and SDF summary'!$AO$4:$AP$49974,2,FALSE)</f>
        <v>Spring Creek</v>
      </c>
      <c r="U218" s="19">
        <f t="shared" si="79"/>
        <v>1664.48164721944</v>
      </c>
      <c r="V218" s="56">
        <f>IF(C218="TRUE",(U218^2)*(VLOOKUP(D218,'Aquifer and SDF Parameters'!$A$6:$C$100,2,FALSE)/VLOOKUP(D218,'Aquifer and SDF Parameters'!$A$6:$C$100,3,FALSE)),"")</f>
        <v>80.304323302328712</v>
      </c>
      <c r="W218" s="4"/>
      <c r="X218" s="29" t="str">
        <f t="shared" si="80"/>
        <v>Yes</v>
      </c>
      <c r="Y218" s="15" t="str">
        <f t="shared" si="81"/>
        <v>CLV-68</v>
      </c>
      <c r="Z218" s="18" t="str">
        <f>IF(X218="Yes",VLOOKUP(Y218,'PoHC and SDF summary'!$AO$4:$AP$49974,2,FALSE)," ")</f>
        <v>Cultus Lake</v>
      </c>
      <c r="AA218" s="19">
        <f t="shared" si="82"/>
        <v>2293.1442191481301</v>
      </c>
      <c r="AB218" s="58">
        <f>IF(X218="Yes",(AA218^2)*(VLOOKUP(D218,'Aquifer and SDF Parameters'!$A$6:$C$100,2,FALSE)/VLOOKUP(D218,'Aquifer and SDF Parameters'!$A$6:$C$100,3,FALSE)),"")</f>
        <v>152.42059158876776</v>
      </c>
      <c r="AC218" s="20">
        <f>IF(X218="Yes",(1/(U218)^('Aquifer and SDF Parameters'!$B$2)/((1/U218^'Aquifer and SDF Parameters'!$B$2)+(1/AA218^'Aquifer and SDF Parameters'!$B$2))),"")</f>
        <v>0.65493886488300102</v>
      </c>
      <c r="AD218" s="21">
        <f>IF(X218="Yes",(1/(AA218)^('Aquifer and SDF Parameters'!$B$2)/((1/U218^'Aquifer and SDF Parameters'!$B$2)+(1/AA218^'Aquifer and SDF Parameters'!$B$2))),"")</f>
        <v>0.34506113511699887</v>
      </c>
      <c r="AE218" s="14"/>
      <c r="AF218" s="32" t="str">
        <f t="shared" si="83"/>
        <v>No</v>
      </c>
      <c r="AG218" s="15" t="str">
        <f t="shared" si="84"/>
        <v/>
      </c>
      <c r="AH218" s="18" t="str">
        <f t="shared" si="85"/>
        <v xml:space="preserve"> </v>
      </c>
      <c r="AI218" s="19" t="str">
        <f t="shared" si="86"/>
        <v xml:space="preserve"> </v>
      </c>
      <c r="AJ218" s="58" t="str">
        <f>IF(AF218="Yes",(AI218^2)*(VLOOKUP(D218,'Aquifer and SDF Parameters'!$A$6:$C$100,2,FALSE)/VLOOKUP(D218,'Aquifer and SDF Parameters'!$A$6:$C$100,3,FALSE)),"")</f>
        <v/>
      </c>
      <c r="AK218" s="20" t="str">
        <f>IF(AF218="Yes",(1/(U218)^('Aquifer and SDF Parameters'!$B$2)/((1/U218^'Aquifer and SDF Parameters'!$B$2)+(1/AI218^'Aquifer and SDF Parameters'!$B$2)+(1/AA218^'Aquifer and SDF Parameters'!$B$2))),"")</f>
        <v/>
      </c>
      <c r="AL218" s="20" t="str">
        <f>IF(AF218="Yes",(1/(AA218)^('Aquifer and SDF Parameters'!$B$2)/((1/U218^'Aquifer and SDF Parameters'!$B$2)+(1/AI218^'Aquifer and SDF Parameters'!$B$2)+(1/AA218^'Aquifer and SDF Parameters'!$B$2))),"")</f>
        <v/>
      </c>
      <c r="AM218" s="21" t="str">
        <f>IF(AF218="Yes",(1/(AI218)^('Aquifer and SDF Parameters'!$B$2)/((1/U218^'Aquifer and SDF Parameters'!$B$2)+(1/AI218^'Aquifer and SDF Parameters'!$B$2)+(1/AA218^'Aquifer and SDF Parameters'!$B$2))),"")</f>
        <v/>
      </c>
      <c r="AO218" s="30" t="s">
        <v>12521</v>
      </c>
      <c r="AP218" s="47" t="s">
        <v>8769</v>
      </c>
      <c r="AQ218" s="22">
        <v>33440</v>
      </c>
      <c r="AR218" s="22" t="s">
        <v>8709</v>
      </c>
      <c r="AS218" s="24">
        <v>1579.7848296136899</v>
      </c>
      <c r="AT218" s="30">
        <v>88990</v>
      </c>
      <c r="AU218" s="22" t="s">
        <v>3825</v>
      </c>
      <c r="AV218" s="69">
        <v>1923.67193355578</v>
      </c>
      <c r="AW218" s="33"/>
      <c r="AX218" s="22"/>
      <c r="AY218" s="27"/>
    </row>
    <row r="219" spans="1:51" ht="15.6" customHeight="1" x14ac:dyDescent="0.3">
      <c r="A219" s="17">
        <v>62644</v>
      </c>
      <c r="B219" s="17" t="str">
        <f>VLOOKUP(A219,'List of Wells for HC assessment'!$A$2:$J$860,10,FALSE)</f>
        <v>Columbia Valley-Cultus Lake</v>
      </c>
      <c r="C219" s="17" t="str">
        <f>IF(ISNUMBER(VLOOKUP(A219,'List of Wells for HC assessment'!$A$2:$J$860,1,FALSE)),"TRUE","FALSE")</f>
        <v>TRUE</v>
      </c>
      <c r="D219" s="17">
        <f>VLOOKUP(A219,'List of Wells for HC assessment'!$A$2:$J$860,9,FALSE)</f>
        <v>20</v>
      </c>
      <c r="E219" s="17" t="str">
        <f t="shared" si="67"/>
        <v>Stream</v>
      </c>
      <c r="F219" s="17">
        <f t="shared" si="68"/>
        <v>2</v>
      </c>
      <c r="G219" s="87">
        <f t="shared" si="69"/>
        <v>0.71972465006871722</v>
      </c>
      <c r="H219" s="88">
        <f t="shared" si="87"/>
        <v>34.101392890467913</v>
      </c>
      <c r="I219" s="89" t="str">
        <f t="shared" si="70"/>
        <v>Spring Creek</v>
      </c>
      <c r="J219" s="90">
        <f t="shared" si="71"/>
        <v>0.28027534993128284</v>
      </c>
      <c r="K219" s="91">
        <f t="shared" si="72"/>
        <v>87.56964560374432</v>
      </c>
      <c r="L219" s="95" t="str">
        <f t="shared" si="73"/>
        <v>Cultus Lake</v>
      </c>
      <c r="M219" s="92" t="str">
        <f t="shared" si="74"/>
        <v>-</v>
      </c>
      <c r="N219" s="93" t="str">
        <f t="shared" si="75"/>
        <v/>
      </c>
      <c r="O219" s="96" t="str">
        <f t="shared" si="76"/>
        <v xml:space="preserve"> </v>
      </c>
      <c r="P219" s="94" t="str">
        <f>IF(ISNUMBER(VLOOKUP(A219,'Wells not assessed'!$A$5:$D$37,1,FALSE)),VLOOKUP(A219,'Wells not assessed'!$A$5:$D$37,4,FALSE),"")</f>
        <v/>
      </c>
      <c r="R219" s="35" t="str">
        <f t="shared" si="77"/>
        <v>Yes</v>
      </c>
      <c r="S219" s="15" t="str">
        <f t="shared" si="78"/>
        <v>CLV-4</v>
      </c>
      <c r="T219" s="18" t="str">
        <f>VLOOKUP(S219,'PoHC and SDF summary'!$AO$4:$AP$49974,2,FALSE)</f>
        <v>Spring Creek</v>
      </c>
      <c r="U219" s="19">
        <f t="shared" si="79"/>
        <v>1084.6649504437501</v>
      </c>
      <c r="V219" s="56">
        <f>IF(C219="TRUE",(U219^2)*(VLOOKUP(D219,'Aquifer and SDF Parameters'!$A$6:$C$100,2,FALSE)/VLOOKUP(D219,'Aquifer and SDF Parameters'!$A$6:$C$100,3,FALSE)),"")</f>
        <v>34.101392890467913</v>
      </c>
      <c r="W219" s="4"/>
      <c r="X219" s="29" t="str">
        <f t="shared" si="80"/>
        <v>Yes</v>
      </c>
      <c r="Y219" s="15" t="str">
        <f t="shared" si="81"/>
        <v>CLV-67</v>
      </c>
      <c r="Z219" s="18" t="str">
        <f>IF(X219="Yes",VLOOKUP(Y219,'PoHC and SDF summary'!$AO$4:$AP$49974,2,FALSE)," ")</f>
        <v>Cultus Lake</v>
      </c>
      <c r="AA219" s="19">
        <f t="shared" si="82"/>
        <v>1738.1463613082699</v>
      </c>
      <c r="AB219" s="58">
        <f>IF(X219="Yes",(AA219^2)*(VLOOKUP(D219,'Aquifer and SDF Parameters'!$A$6:$C$100,2,FALSE)/VLOOKUP(D219,'Aquifer and SDF Parameters'!$A$6:$C$100,3,FALSE)),"")</f>
        <v>87.56964560374432</v>
      </c>
      <c r="AC219" s="20">
        <f>IF(X219="Yes",(1/(U219)^('Aquifer and SDF Parameters'!$B$2)/((1/U219^'Aquifer and SDF Parameters'!$B$2)+(1/AA219^'Aquifer and SDF Parameters'!$B$2))),"")</f>
        <v>0.71972465006871722</v>
      </c>
      <c r="AD219" s="21">
        <f>IF(X219="Yes",(1/(AA219)^('Aquifer and SDF Parameters'!$B$2)/((1/U219^'Aquifer and SDF Parameters'!$B$2)+(1/AA219^'Aquifer and SDF Parameters'!$B$2))),"")</f>
        <v>0.28027534993128284</v>
      </c>
      <c r="AE219" s="14"/>
      <c r="AF219" s="32" t="str">
        <f t="shared" si="83"/>
        <v>No</v>
      </c>
      <c r="AG219" s="15" t="str">
        <f t="shared" si="84"/>
        <v/>
      </c>
      <c r="AH219" s="18" t="str">
        <f t="shared" si="85"/>
        <v xml:space="preserve"> </v>
      </c>
      <c r="AI219" s="19" t="str">
        <f t="shared" si="86"/>
        <v xml:space="preserve"> </v>
      </c>
      <c r="AJ219" s="58" t="str">
        <f>IF(AF219="Yes",(AI219^2)*(VLOOKUP(D219,'Aquifer and SDF Parameters'!$A$6:$C$100,2,FALSE)/VLOOKUP(D219,'Aquifer and SDF Parameters'!$A$6:$C$100,3,FALSE)),"")</f>
        <v/>
      </c>
      <c r="AK219" s="20" t="str">
        <f>IF(AF219="Yes",(1/(U219)^('Aquifer and SDF Parameters'!$B$2)/((1/U219^'Aquifer and SDF Parameters'!$B$2)+(1/AI219^'Aquifer and SDF Parameters'!$B$2)+(1/AA219^'Aquifer and SDF Parameters'!$B$2))),"")</f>
        <v/>
      </c>
      <c r="AL219" s="20" t="str">
        <f>IF(AF219="Yes",(1/(AA219)^('Aquifer and SDF Parameters'!$B$2)/((1/U219^'Aquifer and SDF Parameters'!$B$2)+(1/AI219^'Aquifer and SDF Parameters'!$B$2)+(1/AA219^'Aquifer and SDF Parameters'!$B$2))),"")</f>
        <v/>
      </c>
      <c r="AM219" s="21" t="str">
        <f>IF(AF219="Yes",(1/(AI219)^('Aquifer and SDF Parameters'!$B$2)/((1/U219^'Aquifer and SDF Parameters'!$B$2)+(1/AI219^'Aquifer and SDF Parameters'!$B$2)+(1/AA219^'Aquifer and SDF Parameters'!$B$2))),"")</f>
        <v/>
      </c>
      <c r="AO219" s="30" t="s">
        <v>12520</v>
      </c>
      <c r="AP219" s="47" t="s">
        <v>8769</v>
      </c>
      <c r="AQ219" s="22">
        <v>33614</v>
      </c>
      <c r="AR219" s="22" t="s">
        <v>4280</v>
      </c>
      <c r="AS219" s="24">
        <v>387.60708041436698</v>
      </c>
      <c r="AT219" s="30">
        <v>91143</v>
      </c>
      <c r="AU219" s="22" t="s">
        <v>1564</v>
      </c>
      <c r="AV219" s="69">
        <v>983.19452225155601</v>
      </c>
      <c r="AW219" s="33"/>
      <c r="AX219" s="22"/>
      <c r="AY219" s="27"/>
    </row>
    <row r="220" spans="1:51" ht="15.6" customHeight="1" x14ac:dyDescent="0.3">
      <c r="A220" s="17">
        <v>62645</v>
      </c>
      <c r="B220" s="17" t="str">
        <f>VLOOKUP(A220,'List of Wells for HC assessment'!$A$2:$J$860,10,FALSE)</f>
        <v>Columbia Valley-Cultus Lake</v>
      </c>
      <c r="C220" s="17" t="str">
        <f>IF(ISNUMBER(VLOOKUP(A220,'List of Wells for HC assessment'!$A$2:$J$860,1,FALSE)),"TRUE","FALSE")</f>
        <v>TRUE</v>
      </c>
      <c r="D220" s="17">
        <f>VLOOKUP(A220,'List of Wells for HC assessment'!$A$2:$J$860,9,FALSE)</f>
        <v>20</v>
      </c>
      <c r="E220" s="17" t="str">
        <f t="shared" si="67"/>
        <v>Stream</v>
      </c>
      <c r="F220" s="17">
        <f t="shared" si="68"/>
        <v>2</v>
      </c>
      <c r="G220" s="87">
        <f t="shared" si="69"/>
        <v>0.75041013016575664</v>
      </c>
      <c r="H220" s="88">
        <f t="shared" si="87"/>
        <v>22.742850997705588</v>
      </c>
      <c r="I220" s="89" t="str">
        <f t="shared" si="70"/>
        <v>Spring Creek</v>
      </c>
      <c r="J220" s="90">
        <f t="shared" si="71"/>
        <v>0.24958986983424347</v>
      </c>
      <c r="K220" s="91">
        <f t="shared" si="72"/>
        <v>68.378038695491782</v>
      </c>
      <c r="L220" s="95" t="str">
        <f t="shared" si="73"/>
        <v>Cultus Lake</v>
      </c>
      <c r="M220" s="92" t="str">
        <f t="shared" si="74"/>
        <v>-</v>
      </c>
      <c r="N220" s="93" t="str">
        <f t="shared" si="75"/>
        <v/>
      </c>
      <c r="O220" s="96" t="str">
        <f t="shared" si="76"/>
        <v xml:space="preserve"> </v>
      </c>
      <c r="P220" s="94" t="str">
        <f>IF(ISNUMBER(VLOOKUP(A220,'Wells not assessed'!$A$5:$D$37,1,FALSE)),VLOOKUP(A220,'Wells not assessed'!$A$5:$D$37,4,FALSE),"")</f>
        <v/>
      </c>
      <c r="R220" s="35" t="str">
        <f t="shared" si="77"/>
        <v>Yes</v>
      </c>
      <c r="S220" s="15" t="str">
        <f t="shared" si="78"/>
        <v>CLV-4</v>
      </c>
      <c r="T220" s="18" t="str">
        <f>VLOOKUP(S220,'PoHC and SDF summary'!$AO$4:$AP$49974,2,FALSE)</f>
        <v>Spring Creek</v>
      </c>
      <c r="U220" s="19">
        <f t="shared" si="79"/>
        <v>885.792503592598</v>
      </c>
      <c r="V220" s="56">
        <f>IF(C220="TRUE",(U220^2)*(VLOOKUP(D220,'Aquifer and SDF Parameters'!$A$6:$C$100,2,FALSE)/VLOOKUP(D220,'Aquifer and SDF Parameters'!$A$6:$C$100,3,FALSE)),"")</f>
        <v>22.742850997705588</v>
      </c>
      <c r="W220" s="4"/>
      <c r="X220" s="29" t="str">
        <f t="shared" si="80"/>
        <v>Yes</v>
      </c>
      <c r="Y220" s="15" t="str">
        <f t="shared" si="81"/>
        <v>CLV-66</v>
      </c>
      <c r="Z220" s="18" t="str">
        <f>IF(X220="Yes",VLOOKUP(Y220,'PoHC and SDF summary'!$AO$4:$AP$49974,2,FALSE)," ")</f>
        <v>Cultus Lake</v>
      </c>
      <c r="AA220" s="19">
        <f t="shared" si="82"/>
        <v>1535.9174245363799</v>
      </c>
      <c r="AB220" s="58">
        <f>IF(X220="Yes",(AA220^2)*(VLOOKUP(D220,'Aquifer and SDF Parameters'!$A$6:$C$100,2,FALSE)/VLOOKUP(D220,'Aquifer and SDF Parameters'!$A$6:$C$100,3,FALSE)),"")</f>
        <v>68.378038695491782</v>
      </c>
      <c r="AC220" s="20">
        <f>IF(X220="Yes",(1/(U220)^('Aquifer and SDF Parameters'!$B$2)/((1/U220^'Aquifer and SDF Parameters'!$B$2)+(1/AA220^'Aquifer and SDF Parameters'!$B$2))),"")</f>
        <v>0.75041013016575664</v>
      </c>
      <c r="AD220" s="21">
        <f>IF(X220="Yes",(1/(AA220)^('Aquifer and SDF Parameters'!$B$2)/((1/U220^'Aquifer and SDF Parameters'!$B$2)+(1/AA220^'Aquifer and SDF Parameters'!$B$2))),"")</f>
        <v>0.24958986983424347</v>
      </c>
      <c r="AE220" s="14"/>
      <c r="AF220" s="32" t="str">
        <f t="shared" si="83"/>
        <v>No</v>
      </c>
      <c r="AG220" s="15" t="str">
        <f t="shared" si="84"/>
        <v/>
      </c>
      <c r="AH220" s="18" t="str">
        <f t="shared" si="85"/>
        <v xml:space="preserve"> </v>
      </c>
      <c r="AI220" s="19" t="str">
        <f t="shared" si="86"/>
        <v xml:space="preserve"> </v>
      </c>
      <c r="AJ220" s="58" t="str">
        <f>IF(AF220="Yes",(AI220^2)*(VLOOKUP(D220,'Aquifer and SDF Parameters'!$A$6:$C$100,2,FALSE)/VLOOKUP(D220,'Aquifer and SDF Parameters'!$A$6:$C$100,3,FALSE)),"")</f>
        <v/>
      </c>
      <c r="AK220" s="20" t="str">
        <f>IF(AF220="Yes",(1/(U220)^('Aquifer and SDF Parameters'!$B$2)/((1/U220^'Aquifer and SDF Parameters'!$B$2)+(1/AI220^'Aquifer and SDF Parameters'!$B$2)+(1/AA220^'Aquifer and SDF Parameters'!$B$2))),"")</f>
        <v/>
      </c>
      <c r="AL220" s="20" t="str">
        <f>IF(AF220="Yes",(1/(AA220)^('Aquifer and SDF Parameters'!$B$2)/((1/U220^'Aquifer and SDF Parameters'!$B$2)+(1/AI220^'Aquifer and SDF Parameters'!$B$2)+(1/AA220^'Aquifer and SDF Parameters'!$B$2))),"")</f>
        <v/>
      </c>
      <c r="AM220" s="21" t="str">
        <f>IF(AF220="Yes",(1/(AI220)^('Aquifer and SDF Parameters'!$B$2)/((1/U220^'Aquifer and SDF Parameters'!$B$2)+(1/AI220^'Aquifer and SDF Parameters'!$B$2)+(1/AA220^'Aquifer and SDF Parameters'!$B$2))),"")</f>
        <v/>
      </c>
      <c r="AO220" s="30" t="s">
        <v>12519</v>
      </c>
      <c r="AP220" s="47" t="s">
        <v>8769</v>
      </c>
      <c r="AQ220" s="22">
        <v>33652</v>
      </c>
      <c r="AR220" s="22" t="s">
        <v>8752</v>
      </c>
      <c r="AS220" s="24">
        <v>546.71983621142601</v>
      </c>
      <c r="AT220" s="30">
        <v>91152</v>
      </c>
      <c r="AU220" s="22" t="s">
        <v>1181</v>
      </c>
      <c r="AV220" s="69">
        <v>104.121008032281</v>
      </c>
      <c r="AW220" s="33"/>
      <c r="AX220" s="22"/>
      <c r="AY220" s="27"/>
    </row>
    <row r="221" spans="1:51" ht="15.6" customHeight="1" x14ac:dyDescent="0.3">
      <c r="A221" s="17">
        <v>62646</v>
      </c>
      <c r="B221" s="17" t="str">
        <f>VLOOKUP(A221,'List of Wells for HC assessment'!$A$2:$J$860,10,FALSE)</f>
        <v>Columbia Valley-Cultus Lake</v>
      </c>
      <c r="C221" s="17" t="str">
        <f>IF(ISNUMBER(VLOOKUP(A221,'List of Wells for HC assessment'!$A$2:$J$860,1,FALSE)),"TRUE","FALSE")</f>
        <v>TRUE</v>
      </c>
      <c r="D221" s="17">
        <f>VLOOKUP(A221,'List of Wells for HC assessment'!$A$2:$J$860,9,FALSE)</f>
        <v>20</v>
      </c>
      <c r="E221" s="17" t="str">
        <f t="shared" si="67"/>
        <v>Stream</v>
      </c>
      <c r="F221" s="17">
        <f t="shared" si="68"/>
        <v>2</v>
      </c>
      <c r="G221" s="87">
        <f t="shared" si="69"/>
        <v>0.78222115445129559</v>
      </c>
      <c r="H221" s="88">
        <f t="shared" si="87"/>
        <v>12.160407019171538</v>
      </c>
      <c r="I221" s="89" t="str">
        <f t="shared" si="70"/>
        <v>Spring Creek</v>
      </c>
      <c r="J221" s="90">
        <f t="shared" si="71"/>
        <v>0.21777884554870439</v>
      </c>
      <c r="K221" s="91">
        <f t="shared" si="72"/>
        <v>43.677922863296168</v>
      </c>
      <c r="L221" s="95" t="str">
        <f t="shared" si="73"/>
        <v>Cultus Lake</v>
      </c>
      <c r="M221" s="92" t="str">
        <f t="shared" si="74"/>
        <v>-</v>
      </c>
      <c r="N221" s="93" t="str">
        <f t="shared" si="75"/>
        <v/>
      </c>
      <c r="O221" s="96" t="str">
        <f t="shared" si="76"/>
        <v xml:space="preserve"> </v>
      </c>
      <c r="P221" s="94" t="str">
        <f>IF(ISNUMBER(VLOOKUP(A221,'Wells not assessed'!$A$5:$D$37,1,FALSE)),VLOOKUP(A221,'Wells not assessed'!$A$5:$D$37,4,FALSE),"")</f>
        <v/>
      </c>
      <c r="R221" s="35" t="str">
        <f t="shared" si="77"/>
        <v>Yes</v>
      </c>
      <c r="S221" s="15" t="str">
        <f t="shared" si="78"/>
        <v>CLV-4</v>
      </c>
      <c r="T221" s="18" t="str">
        <f>VLOOKUP(S221,'PoHC and SDF summary'!$AO$4:$AP$49974,2,FALSE)</f>
        <v>Spring Creek</v>
      </c>
      <c r="U221" s="19">
        <f t="shared" si="79"/>
        <v>647.714475800424</v>
      </c>
      <c r="V221" s="56">
        <f>IF(C221="TRUE",(U221^2)*(VLOOKUP(D221,'Aquifer and SDF Parameters'!$A$6:$C$100,2,FALSE)/VLOOKUP(D221,'Aquifer and SDF Parameters'!$A$6:$C$100,3,FALSE)),"")</f>
        <v>12.160407019171538</v>
      </c>
      <c r="W221" s="4"/>
      <c r="X221" s="29" t="str">
        <f t="shared" si="80"/>
        <v>Yes</v>
      </c>
      <c r="Y221" s="15" t="str">
        <f t="shared" si="81"/>
        <v>CLV-68</v>
      </c>
      <c r="Z221" s="18" t="str">
        <f>IF(X221="Yes",VLOOKUP(Y221,'PoHC and SDF summary'!$AO$4:$AP$49974,2,FALSE)," ")</f>
        <v>Cultus Lake</v>
      </c>
      <c r="AA221" s="19">
        <f t="shared" si="82"/>
        <v>1227.5538028061001</v>
      </c>
      <c r="AB221" s="58">
        <f>IF(X221="Yes",(AA221^2)*(VLOOKUP(D221,'Aquifer and SDF Parameters'!$A$6:$C$100,2,FALSE)/VLOOKUP(D221,'Aquifer and SDF Parameters'!$A$6:$C$100,3,FALSE)),"")</f>
        <v>43.677922863296168</v>
      </c>
      <c r="AC221" s="20">
        <f>IF(X221="Yes",(1/(U221)^('Aquifer and SDF Parameters'!$B$2)/((1/U221^'Aquifer and SDF Parameters'!$B$2)+(1/AA221^'Aquifer and SDF Parameters'!$B$2))),"")</f>
        <v>0.78222115445129559</v>
      </c>
      <c r="AD221" s="21">
        <f>IF(X221="Yes",(1/(AA221)^('Aquifer and SDF Parameters'!$B$2)/((1/U221^'Aquifer and SDF Parameters'!$B$2)+(1/AA221^'Aquifer and SDF Parameters'!$B$2))),"")</f>
        <v>0.21777884554870439</v>
      </c>
      <c r="AE221" s="14"/>
      <c r="AF221" s="32" t="str">
        <f t="shared" si="83"/>
        <v>No</v>
      </c>
      <c r="AG221" s="15" t="str">
        <f t="shared" si="84"/>
        <v/>
      </c>
      <c r="AH221" s="18" t="str">
        <f t="shared" si="85"/>
        <v xml:space="preserve"> </v>
      </c>
      <c r="AI221" s="19" t="str">
        <f t="shared" si="86"/>
        <v xml:space="preserve"> </v>
      </c>
      <c r="AJ221" s="58" t="str">
        <f>IF(AF221="Yes",(AI221^2)*(VLOOKUP(D221,'Aquifer and SDF Parameters'!$A$6:$C$100,2,FALSE)/VLOOKUP(D221,'Aquifer and SDF Parameters'!$A$6:$C$100,3,FALSE)),"")</f>
        <v/>
      </c>
      <c r="AK221" s="20" t="str">
        <f>IF(AF221="Yes",(1/(U221)^('Aquifer and SDF Parameters'!$B$2)/((1/U221^'Aquifer and SDF Parameters'!$B$2)+(1/AI221^'Aquifer and SDF Parameters'!$B$2)+(1/AA221^'Aquifer and SDF Parameters'!$B$2))),"")</f>
        <v/>
      </c>
      <c r="AL221" s="20" t="str">
        <f>IF(AF221="Yes",(1/(AA221)^('Aquifer and SDF Parameters'!$B$2)/((1/U221^'Aquifer and SDF Parameters'!$B$2)+(1/AI221^'Aquifer and SDF Parameters'!$B$2)+(1/AA221^'Aquifer and SDF Parameters'!$B$2))),"")</f>
        <v/>
      </c>
      <c r="AM221" s="21" t="str">
        <f>IF(AF221="Yes",(1/(AI221)^('Aquifer and SDF Parameters'!$B$2)/((1/U221^'Aquifer and SDF Parameters'!$B$2)+(1/AI221^'Aquifer and SDF Parameters'!$B$2)+(1/AA221^'Aquifer and SDF Parameters'!$B$2))),"")</f>
        <v/>
      </c>
      <c r="AO221" s="30" t="s">
        <v>12518</v>
      </c>
      <c r="AP221" s="47" t="s">
        <v>8769</v>
      </c>
      <c r="AQ221" s="22">
        <v>33658</v>
      </c>
      <c r="AR221" s="22" t="s">
        <v>1314</v>
      </c>
      <c r="AS221" s="24">
        <v>151.259232600085</v>
      </c>
      <c r="AT221" s="30">
        <v>91154</v>
      </c>
      <c r="AU221" s="22" t="s">
        <v>986</v>
      </c>
      <c r="AV221" s="69">
        <v>263.17327445529401</v>
      </c>
      <c r="AW221" s="33"/>
      <c r="AX221" s="22"/>
      <c r="AY221" s="27"/>
    </row>
    <row r="222" spans="1:51" ht="15.6" customHeight="1" x14ac:dyDescent="0.3">
      <c r="A222" s="17">
        <v>75355</v>
      </c>
      <c r="B222" s="17" t="str">
        <f>VLOOKUP(A222,'List of Wells for HC assessment'!$A$2:$J$860,10,FALSE)</f>
        <v>Columbia Valley-Cultus Lake</v>
      </c>
      <c r="C222" s="17" t="str">
        <f>IF(ISNUMBER(VLOOKUP(A222,'List of Wells for HC assessment'!$A$2:$J$860,1,FALSE)),"TRUE","FALSE")</f>
        <v>TRUE</v>
      </c>
      <c r="D222" s="17">
        <f>VLOOKUP(A222,'List of Wells for HC assessment'!$A$2:$J$860,9,FALSE)</f>
        <v>20</v>
      </c>
      <c r="E222" s="17" t="str">
        <f t="shared" si="67"/>
        <v>Stream</v>
      </c>
      <c r="F222" s="17">
        <f t="shared" si="68"/>
        <v>1</v>
      </c>
      <c r="G222" s="87">
        <f t="shared" si="69"/>
        <v>1</v>
      </c>
      <c r="H222" s="88">
        <f t="shared" si="87"/>
        <v>972.06591033312907</v>
      </c>
      <c r="I222" s="89" t="str">
        <f t="shared" si="70"/>
        <v>Spring Creek</v>
      </c>
      <c r="J222" s="90" t="str">
        <f t="shared" si="71"/>
        <v>-</v>
      </c>
      <c r="K222" s="91" t="str">
        <f t="shared" si="72"/>
        <v/>
      </c>
      <c r="L222" s="95" t="str">
        <f t="shared" si="73"/>
        <v xml:space="preserve"> </v>
      </c>
      <c r="M222" s="92" t="str">
        <f t="shared" si="74"/>
        <v>-</v>
      </c>
      <c r="N222" s="93" t="str">
        <f t="shared" si="75"/>
        <v/>
      </c>
      <c r="O222" s="96" t="str">
        <f t="shared" si="76"/>
        <v xml:space="preserve"> </v>
      </c>
      <c r="P222" s="94" t="str">
        <f>IF(ISNUMBER(VLOOKUP(A222,'Wells not assessed'!$A$5:$D$37,1,FALSE)),VLOOKUP(A222,'Wells not assessed'!$A$5:$D$37,4,FALSE),"")</f>
        <v/>
      </c>
      <c r="R222" s="35" t="str">
        <f t="shared" si="77"/>
        <v>Yes</v>
      </c>
      <c r="S222" s="15" t="str">
        <f t="shared" si="78"/>
        <v>CLV-4</v>
      </c>
      <c r="T222" s="18" t="str">
        <f>VLOOKUP(S222,'PoHC and SDF summary'!$AO$4:$AP$49974,2,FALSE)</f>
        <v>Spring Creek</v>
      </c>
      <c r="U222" s="19">
        <f t="shared" si="79"/>
        <v>5791.0511918384</v>
      </c>
      <c r="V222" s="56">
        <f>IF(C222="TRUE",(U222^2)*(VLOOKUP(D222,'Aquifer and SDF Parameters'!$A$6:$C$100,2,FALSE)/VLOOKUP(D222,'Aquifer and SDF Parameters'!$A$6:$C$100,3,FALSE)),"")</f>
        <v>972.06591033312907</v>
      </c>
      <c r="W222" s="4"/>
      <c r="X222" s="29" t="str">
        <f t="shared" si="80"/>
        <v>No</v>
      </c>
      <c r="Y222" s="15" t="str">
        <f t="shared" si="81"/>
        <v/>
      </c>
      <c r="Z222" s="18" t="str">
        <f>IF(X222="Yes",VLOOKUP(Y222,'PoHC and SDF summary'!$AO$4:$AP$49974,2,FALSE)," ")</f>
        <v xml:space="preserve"> </v>
      </c>
      <c r="AA222" s="19" t="str">
        <f t="shared" si="82"/>
        <v xml:space="preserve"> </v>
      </c>
      <c r="AB222" s="58" t="str">
        <f>IF(X222="Yes",(AA222^2)*(VLOOKUP(D222,'Aquifer and SDF Parameters'!$A$6:$C$100,2,FALSE)/VLOOKUP(D222,'Aquifer and SDF Parameters'!$A$6:$C$100,3,FALSE)),"")</f>
        <v/>
      </c>
      <c r="AC222" s="20" t="str">
        <f>IF(X222="Yes",(1/(U222)^('Aquifer and SDF Parameters'!$B$2)/((1/U222^'Aquifer and SDF Parameters'!$B$2)+(1/AA222^'Aquifer and SDF Parameters'!$B$2))),"")</f>
        <v/>
      </c>
      <c r="AD222" s="21" t="str">
        <f>IF(X222="Yes",(1/(AA222)^('Aquifer and SDF Parameters'!$B$2)/((1/U222^'Aquifer and SDF Parameters'!$B$2)+(1/AA222^'Aquifer and SDF Parameters'!$B$2))),"")</f>
        <v/>
      </c>
      <c r="AE222" s="14"/>
      <c r="AF222" s="32" t="str">
        <f t="shared" si="83"/>
        <v>No</v>
      </c>
      <c r="AG222" s="15" t="str">
        <f t="shared" si="84"/>
        <v/>
      </c>
      <c r="AH222" s="18" t="str">
        <f t="shared" si="85"/>
        <v xml:space="preserve"> </v>
      </c>
      <c r="AI222" s="19" t="str">
        <f t="shared" si="86"/>
        <v xml:space="preserve"> </v>
      </c>
      <c r="AJ222" s="58" t="str">
        <f>IF(AF222="Yes",(AI222^2)*(VLOOKUP(D222,'Aquifer and SDF Parameters'!$A$6:$C$100,2,FALSE)/VLOOKUP(D222,'Aquifer and SDF Parameters'!$A$6:$C$100,3,FALSE)),"")</f>
        <v/>
      </c>
      <c r="AK222" s="20" t="str">
        <f>IF(AF222="Yes",(1/(U222)^('Aquifer and SDF Parameters'!$B$2)/((1/U222^'Aquifer and SDF Parameters'!$B$2)+(1/AI222^'Aquifer and SDF Parameters'!$B$2)+(1/AA222^'Aquifer and SDF Parameters'!$B$2))),"")</f>
        <v/>
      </c>
      <c r="AL222" s="20" t="str">
        <f>IF(AF222="Yes",(1/(AA222)^('Aquifer and SDF Parameters'!$B$2)/((1/U222^'Aquifer and SDF Parameters'!$B$2)+(1/AI222^'Aquifer and SDF Parameters'!$B$2)+(1/AA222^'Aquifer and SDF Parameters'!$B$2))),"")</f>
        <v/>
      </c>
      <c r="AM222" s="21" t="str">
        <f>IF(AF222="Yes",(1/(AI222)^('Aquifer and SDF Parameters'!$B$2)/((1/U222^'Aquifer and SDF Parameters'!$B$2)+(1/AI222^'Aquifer and SDF Parameters'!$B$2)+(1/AA222^'Aquifer and SDF Parameters'!$B$2))),"")</f>
        <v/>
      </c>
      <c r="AO222" s="30" t="s">
        <v>12494</v>
      </c>
      <c r="AP222" s="47" t="s">
        <v>8769</v>
      </c>
      <c r="AQ222" s="22">
        <v>33659</v>
      </c>
      <c r="AR222" s="22" t="s">
        <v>3036</v>
      </c>
      <c r="AS222" s="24">
        <v>933.78221702669396</v>
      </c>
      <c r="AT222" s="30">
        <v>91198</v>
      </c>
      <c r="AU222" s="22" t="s">
        <v>3371</v>
      </c>
      <c r="AV222" s="69">
        <v>1326.9572058426099</v>
      </c>
      <c r="AW222" s="33"/>
      <c r="AX222" s="22"/>
      <c r="AY222" s="27"/>
    </row>
    <row r="223" spans="1:51" ht="15.6" customHeight="1" x14ac:dyDescent="0.3">
      <c r="A223" s="17">
        <v>75356</v>
      </c>
      <c r="B223" s="17" t="str">
        <f>VLOOKUP(A223,'List of Wells for HC assessment'!$A$2:$J$860,10,FALSE)</f>
        <v>Columbia Valley-Cultus Lake</v>
      </c>
      <c r="C223" s="17" t="str">
        <f>IF(ISNUMBER(VLOOKUP(A223,'List of Wells for HC assessment'!$A$2:$J$860,1,FALSE)),"TRUE","FALSE")</f>
        <v>TRUE</v>
      </c>
      <c r="D223" s="17">
        <f>VLOOKUP(A223,'List of Wells for HC assessment'!$A$2:$J$860,9,FALSE)</f>
        <v>20</v>
      </c>
      <c r="E223" s="17" t="str">
        <f t="shared" si="67"/>
        <v>Stream</v>
      </c>
      <c r="F223" s="17">
        <f t="shared" si="68"/>
        <v>1</v>
      </c>
      <c r="G223" s="87">
        <f t="shared" si="69"/>
        <v>1</v>
      </c>
      <c r="H223" s="88">
        <f t="shared" si="87"/>
        <v>1035.4088972029708</v>
      </c>
      <c r="I223" s="89" t="str">
        <f t="shared" si="70"/>
        <v>Spring Creek</v>
      </c>
      <c r="J223" s="90" t="str">
        <f t="shared" si="71"/>
        <v>-</v>
      </c>
      <c r="K223" s="91" t="str">
        <f t="shared" si="72"/>
        <v/>
      </c>
      <c r="L223" s="95" t="str">
        <f t="shared" si="73"/>
        <v xml:space="preserve"> </v>
      </c>
      <c r="M223" s="92" t="str">
        <f t="shared" si="74"/>
        <v>-</v>
      </c>
      <c r="N223" s="93" t="str">
        <f t="shared" si="75"/>
        <v/>
      </c>
      <c r="O223" s="96" t="str">
        <f t="shared" si="76"/>
        <v xml:space="preserve"> </v>
      </c>
      <c r="P223" s="94" t="str">
        <f>IF(ISNUMBER(VLOOKUP(A223,'Wells not assessed'!$A$5:$D$37,1,FALSE)),VLOOKUP(A223,'Wells not assessed'!$A$5:$D$37,4,FALSE),"")</f>
        <v/>
      </c>
      <c r="R223" s="35" t="str">
        <f t="shared" si="77"/>
        <v>Yes</v>
      </c>
      <c r="S223" s="15" t="str">
        <f t="shared" si="78"/>
        <v>CLV-4</v>
      </c>
      <c r="T223" s="18" t="str">
        <f>VLOOKUP(S223,'PoHC and SDF summary'!$AO$4:$AP$49974,2,FALSE)</f>
        <v>Spring Creek</v>
      </c>
      <c r="U223" s="19">
        <f t="shared" si="79"/>
        <v>5976.7555541031197</v>
      </c>
      <c r="V223" s="56">
        <f>IF(C223="TRUE",(U223^2)*(VLOOKUP(D223,'Aquifer and SDF Parameters'!$A$6:$C$100,2,FALSE)/VLOOKUP(D223,'Aquifer and SDF Parameters'!$A$6:$C$100,3,FALSE)),"")</f>
        <v>1035.4088972029708</v>
      </c>
      <c r="W223" s="4"/>
      <c r="X223" s="29" t="str">
        <f t="shared" si="80"/>
        <v>No</v>
      </c>
      <c r="Y223" s="15" t="str">
        <f t="shared" si="81"/>
        <v/>
      </c>
      <c r="Z223" s="18" t="str">
        <f>IF(X223="Yes",VLOOKUP(Y223,'PoHC and SDF summary'!$AO$4:$AP$49974,2,FALSE)," ")</f>
        <v xml:space="preserve"> </v>
      </c>
      <c r="AA223" s="19" t="str">
        <f t="shared" si="82"/>
        <v xml:space="preserve"> </v>
      </c>
      <c r="AB223" s="58" t="str">
        <f>IF(X223="Yes",(AA223^2)*(VLOOKUP(D223,'Aquifer and SDF Parameters'!$A$6:$C$100,2,FALSE)/VLOOKUP(D223,'Aquifer and SDF Parameters'!$A$6:$C$100,3,FALSE)),"")</f>
        <v/>
      </c>
      <c r="AC223" s="20" t="str">
        <f>IF(X223="Yes",(1/(U223)^('Aquifer and SDF Parameters'!$B$2)/((1/U223^'Aquifer and SDF Parameters'!$B$2)+(1/AA223^'Aquifer and SDF Parameters'!$B$2))),"")</f>
        <v/>
      </c>
      <c r="AD223" s="21" t="str">
        <f>IF(X223="Yes",(1/(AA223)^('Aquifer and SDF Parameters'!$B$2)/((1/U223^'Aquifer and SDF Parameters'!$B$2)+(1/AA223^'Aquifer and SDF Parameters'!$B$2))),"")</f>
        <v/>
      </c>
      <c r="AE223" s="14"/>
      <c r="AF223" s="32" t="str">
        <f t="shared" si="83"/>
        <v>No</v>
      </c>
      <c r="AG223" s="15" t="str">
        <f t="shared" si="84"/>
        <v/>
      </c>
      <c r="AH223" s="18" t="str">
        <f t="shared" si="85"/>
        <v xml:space="preserve"> </v>
      </c>
      <c r="AI223" s="19" t="str">
        <f t="shared" si="86"/>
        <v xml:space="preserve"> </v>
      </c>
      <c r="AJ223" s="58" t="str">
        <f>IF(AF223="Yes",(AI223^2)*(VLOOKUP(D223,'Aquifer and SDF Parameters'!$A$6:$C$100,2,FALSE)/VLOOKUP(D223,'Aquifer and SDF Parameters'!$A$6:$C$100,3,FALSE)),"")</f>
        <v/>
      </c>
      <c r="AK223" s="20" t="str">
        <f>IF(AF223="Yes",(1/(U223)^('Aquifer and SDF Parameters'!$B$2)/((1/U223^'Aquifer and SDF Parameters'!$B$2)+(1/AI223^'Aquifer and SDF Parameters'!$B$2)+(1/AA223^'Aquifer and SDF Parameters'!$B$2))),"")</f>
        <v/>
      </c>
      <c r="AL223" s="20" t="str">
        <f>IF(AF223="Yes",(1/(AA223)^('Aquifer and SDF Parameters'!$B$2)/((1/U223^'Aquifer and SDF Parameters'!$B$2)+(1/AI223^'Aquifer and SDF Parameters'!$B$2)+(1/AA223^'Aquifer and SDF Parameters'!$B$2))),"")</f>
        <v/>
      </c>
      <c r="AM223" s="21" t="str">
        <f>IF(AF223="Yes",(1/(AI223)^('Aquifer and SDF Parameters'!$B$2)/((1/U223^'Aquifer and SDF Parameters'!$B$2)+(1/AI223^'Aquifer and SDF Parameters'!$B$2)+(1/AA223^'Aquifer and SDF Parameters'!$B$2))),"")</f>
        <v/>
      </c>
      <c r="AO223" s="30" t="s">
        <v>12493</v>
      </c>
      <c r="AP223" s="47" t="s">
        <v>8769</v>
      </c>
      <c r="AQ223" s="22">
        <v>33677</v>
      </c>
      <c r="AR223" s="22" t="s">
        <v>1302</v>
      </c>
      <c r="AS223" s="24">
        <v>504.049441201707</v>
      </c>
      <c r="AT223" s="30">
        <v>91210</v>
      </c>
      <c r="AU223" s="22" t="s">
        <v>5693</v>
      </c>
      <c r="AV223" s="69">
        <v>503.45680106103799</v>
      </c>
      <c r="AW223" s="33"/>
      <c r="AX223" s="22"/>
      <c r="AY223" s="27"/>
    </row>
    <row r="224" spans="1:51" ht="15.6" customHeight="1" x14ac:dyDescent="0.3">
      <c r="A224" s="17">
        <v>75357</v>
      </c>
      <c r="B224" s="17" t="str">
        <f>VLOOKUP(A224,'List of Wells for HC assessment'!$A$2:$J$860,10,FALSE)</f>
        <v>Columbia Valley-Cultus Lake</v>
      </c>
      <c r="C224" s="17" t="str">
        <f>IF(ISNUMBER(VLOOKUP(A224,'List of Wells for HC assessment'!$A$2:$J$860,1,FALSE)),"TRUE","FALSE")</f>
        <v>TRUE</v>
      </c>
      <c r="D224" s="17">
        <f>VLOOKUP(A224,'List of Wells for HC assessment'!$A$2:$J$860,9,FALSE)</f>
        <v>20</v>
      </c>
      <c r="E224" s="17" t="str">
        <f t="shared" si="67"/>
        <v>Stream</v>
      </c>
      <c r="F224" s="17">
        <f t="shared" si="68"/>
        <v>1</v>
      </c>
      <c r="G224" s="87">
        <f t="shared" si="69"/>
        <v>1</v>
      </c>
      <c r="H224" s="88">
        <f t="shared" si="87"/>
        <v>871.81784943920434</v>
      </c>
      <c r="I224" s="89" t="str">
        <f t="shared" si="70"/>
        <v>Spring Creek</v>
      </c>
      <c r="J224" s="90" t="str">
        <f t="shared" si="71"/>
        <v>-</v>
      </c>
      <c r="K224" s="91" t="str">
        <f t="shared" si="72"/>
        <v/>
      </c>
      <c r="L224" s="95" t="str">
        <f t="shared" si="73"/>
        <v xml:space="preserve"> </v>
      </c>
      <c r="M224" s="92" t="str">
        <f t="shared" si="74"/>
        <v>-</v>
      </c>
      <c r="N224" s="93" t="str">
        <f t="shared" si="75"/>
        <v/>
      </c>
      <c r="O224" s="96" t="str">
        <f t="shared" si="76"/>
        <v xml:space="preserve"> </v>
      </c>
      <c r="P224" s="94" t="str">
        <f>IF(ISNUMBER(VLOOKUP(A224,'Wells not assessed'!$A$5:$D$37,1,FALSE)),VLOOKUP(A224,'Wells not assessed'!$A$5:$D$37,4,FALSE),"")</f>
        <v/>
      </c>
      <c r="R224" s="35" t="str">
        <f t="shared" si="77"/>
        <v>Yes</v>
      </c>
      <c r="S224" s="15" t="str">
        <f t="shared" si="78"/>
        <v>CLV-4</v>
      </c>
      <c r="T224" s="18" t="str">
        <f>VLOOKUP(S224,'PoHC and SDF summary'!$AO$4:$AP$49974,2,FALSE)</f>
        <v>Spring Creek</v>
      </c>
      <c r="U224" s="19">
        <f t="shared" si="79"/>
        <v>5484.3154363742196</v>
      </c>
      <c r="V224" s="56">
        <f>IF(C224="TRUE",(U224^2)*(VLOOKUP(D224,'Aquifer and SDF Parameters'!$A$6:$C$100,2,FALSE)/VLOOKUP(D224,'Aquifer and SDF Parameters'!$A$6:$C$100,3,FALSE)),"")</f>
        <v>871.81784943920434</v>
      </c>
      <c r="W224" s="4"/>
      <c r="X224" s="29" t="str">
        <f t="shared" si="80"/>
        <v>No</v>
      </c>
      <c r="Y224" s="15" t="str">
        <f t="shared" si="81"/>
        <v/>
      </c>
      <c r="Z224" s="18" t="str">
        <f>IF(X224="Yes",VLOOKUP(Y224,'PoHC and SDF summary'!$AO$4:$AP$49974,2,FALSE)," ")</f>
        <v xml:space="preserve"> </v>
      </c>
      <c r="AA224" s="19" t="str">
        <f t="shared" si="82"/>
        <v xml:space="preserve"> </v>
      </c>
      <c r="AB224" s="58" t="str">
        <f>IF(X224="Yes",(AA224^2)*(VLOOKUP(D224,'Aquifer and SDF Parameters'!$A$6:$C$100,2,FALSE)/VLOOKUP(D224,'Aquifer and SDF Parameters'!$A$6:$C$100,3,FALSE)),"")</f>
        <v/>
      </c>
      <c r="AC224" s="20" t="str">
        <f>IF(X224="Yes",(1/(U224)^('Aquifer and SDF Parameters'!$B$2)/((1/U224^'Aquifer and SDF Parameters'!$B$2)+(1/AA224^'Aquifer and SDF Parameters'!$B$2))),"")</f>
        <v/>
      </c>
      <c r="AD224" s="21" t="str">
        <f>IF(X224="Yes",(1/(AA224)^('Aquifer and SDF Parameters'!$B$2)/((1/U224^'Aquifer and SDF Parameters'!$B$2)+(1/AA224^'Aquifer and SDF Parameters'!$B$2))),"")</f>
        <v/>
      </c>
      <c r="AE224" s="14"/>
      <c r="AF224" s="32" t="str">
        <f t="shared" si="83"/>
        <v>No</v>
      </c>
      <c r="AG224" s="15" t="str">
        <f t="shared" si="84"/>
        <v/>
      </c>
      <c r="AH224" s="18" t="str">
        <f t="shared" si="85"/>
        <v xml:space="preserve"> </v>
      </c>
      <c r="AI224" s="19" t="str">
        <f t="shared" si="86"/>
        <v xml:space="preserve"> </v>
      </c>
      <c r="AJ224" s="58" t="str">
        <f>IF(AF224="Yes",(AI224^2)*(VLOOKUP(D224,'Aquifer and SDF Parameters'!$A$6:$C$100,2,FALSE)/VLOOKUP(D224,'Aquifer and SDF Parameters'!$A$6:$C$100,3,FALSE)),"")</f>
        <v/>
      </c>
      <c r="AK224" s="20" t="str">
        <f>IF(AF224="Yes",(1/(U224)^('Aquifer and SDF Parameters'!$B$2)/((1/U224^'Aquifer and SDF Parameters'!$B$2)+(1/AI224^'Aquifer and SDF Parameters'!$B$2)+(1/AA224^'Aquifer and SDF Parameters'!$B$2))),"")</f>
        <v/>
      </c>
      <c r="AL224" s="20" t="str">
        <f>IF(AF224="Yes",(1/(AA224)^('Aquifer and SDF Parameters'!$B$2)/((1/U224^'Aquifer and SDF Parameters'!$B$2)+(1/AI224^'Aquifer and SDF Parameters'!$B$2)+(1/AA224^'Aquifer and SDF Parameters'!$B$2))),"")</f>
        <v/>
      </c>
      <c r="AM224" s="21" t="str">
        <f>IF(AF224="Yes",(1/(AI224)^('Aquifer and SDF Parameters'!$B$2)/((1/U224^'Aquifer and SDF Parameters'!$B$2)+(1/AI224^'Aquifer and SDF Parameters'!$B$2)+(1/AA224^'Aquifer and SDF Parameters'!$B$2))),"")</f>
        <v/>
      </c>
      <c r="AO224" s="30" t="s">
        <v>12492</v>
      </c>
      <c r="AP224" s="47" t="s">
        <v>8769</v>
      </c>
      <c r="AQ224" s="22">
        <v>33775</v>
      </c>
      <c r="AR224" s="22" t="s">
        <v>24</v>
      </c>
      <c r="AS224" s="24">
        <v>917.326176801663</v>
      </c>
      <c r="AT224" s="30">
        <v>91220</v>
      </c>
      <c r="AU224" s="22" t="s">
        <v>7786</v>
      </c>
      <c r="AV224" s="69">
        <v>1171.3242244841199</v>
      </c>
      <c r="AW224" s="33"/>
      <c r="AX224" s="22"/>
      <c r="AY224" s="27"/>
    </row>
    <row r="225" spans="1:51" ht="15.6" customHeight="1" x14ac:dyDescent="0.3">
      <c r="A225" s="17">
        <v>75358</v>
      </c>
      <c r="B225" s="17" t="str">
        <f>VLOOKUP(A225,'List of Wells for HC assessment'!$A$2:$J$860,10,FALSE)</f>
        <v>Columbia Valley-Cultus Lake</v>
      </c>
      <c r="C225" s="17" t="str">
        <f>IF(ISNUMBER(VLOOKUP(A225,'List of Wells for HC assessment'!$A$2:$J$860,1,FALSE)),"TRUE","FALSE")</f>
        <v>TRUE</v>
      </c>
      <c r="D225" s="17">
        <f>VLOOKUP(A225,'List of Wells for HC assessment'!$A$2:$J$860,9,FALSE)</f>
        <v>20</v>
      </c>
      <c r="E225" s="17" t="str">
        <f t="shared" si="67"/>
        <v>Stream</v>
      </c>
      <c r="F225" s="17">
        <f t="shared" si="68"/>
        <v>1</v>
      </c>
      <c r="G225" s="87">
        <f t="shared" si="69"/>
        <v>1</v>
      </c>
      <c r="H225" s="88">
        <f t="shared" si="87"/>
        <v>795.89558448868286</v>
      </c>
      <c r="I225" s="89" t="str">
        <f t="shared" si="70"/>
        <v>Spring Creek</v>
      </c>
      <c r="J225" s="90" t="str">
        <f t="shared" si="71"/>
        <v>-</v>
      </c>
      <c r="K225" s="91" t="str">
        <f t="shared" si="72"/>
        <v/>
      </c>
      <c r="L225" s="95" t="str">
        <f t="shared" si="73"/>
        <v xml:space="preserve"> </v>
      </c>
      <c r="M225" s="92" t="str">
        <f t="shared" si="74"/>
        <v>-</v>
      </c>
      <c r="N225" s="93" t="str">
        <f t="shared" si="75"/>
        <v/>
      </c>
      <c r="O225" s="96" t="str">
        <f t="shared" si="76"/>
        <v xml:space="preserve"> </v>
      </c>
      <c r="P225" s="94" t="str">
        <f>IF(ISNUMBER(VLOOKUP(A225,'Wells not assessed'!$A$5:$D$37,1,FALSE)),VLOOKUP(A225,'Wells not assessed'!$A$5:$D$37,4,FALSE),"")</f>
        <v/>
      </c>
      <c r="R225" s="35" t="str">
        <f t="shared" si="77"/>
        <v>Yes</v>
      </c>
      <c r="S225" s="15" t="str">
        <f t="shared" si="78"/>
        <v>CLV-4</v>
      </c>
      <c r="T225" s="18" t="str">
        <f>VLOOKUP(S225,'PoHC and SDF summary'!$AO$4:$AP$49974,2,FALSE)</f>
        <v>Spring Creek</v>
      </c>
      <c r="U225" s="19">
        <f t="shared" si="79"/>
        <v>5240.07611250634</v>
      </c>
      <c r="V225" s="56">
        <f>IF(C225="TRUE",(U225^2)*(VLOOKUP(D225,'Aquifer and SDF Parameters'!$A$6:$C$100,2,FALSE)/VLOOKUP(D225,'Aquifer and SDF Parameters'!$A$6:$C$100,3,FALSE)),"")</f>
        <v>795.89558448868286</v>
      </c>
      <c r="W225" s="4"/>
      <c r="X225" s="29" t="str">
        <f t="shared" si="80"/>
        <v>No</v>
      </c>
      <c r="Y225" s="15" t="str">
        <f t="shared" si="81"/>
        <v/>
      </c>
      <c r="Z225" s="18" t="str">
        <f>IF(X225="Yes",VLOOKUP(Y225,'PoHC and SDF summary'!$AO$4:$AP$49974,2,FALSE)," ")</f>
        <v xml:space="preserve"> </v>
      </c>
      <c r="AA225" s="19" t="str">
        <f t="shared" si="82"/>
        <v xml:space="preserve"> </v>
      </c>
      <c r="AB225" s="58" t="str">
        <f>IF(X225="Yes",(AA225^2)*(VLOOKUP(D225,'Aquifer and SDF Parameters'!$A$6:$C$100,2,FALSE)/VLOOKUP(D225,'Aquifer and SDF Parameters'!$A$6:$C$100,3,FALSE)),"")</f>
        <v/>
      </c>
      <c r="AC225" s="20" t="str">
        <f>IF(X225="Yes",(1/(U225)^('Aquifer and SDF Parameters'!$B$2)/((1/U225^'Aquifer and SDF Parameters'!$B$2)+(1/AA225^'Aquifer and SDF Parameters'!$B$2))),"")</f>
        <v/>
      </c>
      <c r="AD225" s="21" t="str">
        <f>IF(X225="Yes",(1/(AA225)^('Aquifer and SDF Parameters'!$B$2)/((1/U225^'Aquifer and SDF Parameters'!$B$2)+(1/AA225^'Aquifer and SDF Parameters'!$B$2))),"")</f>
        <v/>
      </c>
      <c r="AE225" s="14"/>
      <c r="AF225" s="32" t="str">
        <f t="shared" si="83"/>
        <v>No</v>
      </c>
      <c r="AG225" s="15" t="str">
        <f t="shared" si="84"/>
        <v/>
      </c>
      <c r="AH225" s="18" t="str">
        <f t="shared" si="85"/>
        <v xml:space="preserve"> </v>
      </c>
      <c r="AI225" s="19" t="str">
        <f t="shared" si="86"/>
        <v xml:space="preserve"> </v>
      </c>
      <c r="AJ225" s="58" t="str">
        <f>IF(AF225="Yes",(AI225^2)*(VLOOKUP(D225,'Aquifer and SDF Parameters'!$A$6:$C$100,2,FALSE)/VLOOKUP(D225,'Aquifer and SDF Parameters'!$A$6:$C$100,3,FALSE)),"")</f>
        <v/>
      </c>
      <c r="AK225" s="20" t="str">
        <f>IF(AF225="Yes",(1/(U225)^('Aquifer and SDF Parameters'!$B$2)/((1/U225^'Aquifer and SDF Parameters'!$B$2)+(1/AI225^'Aquifer and SDF Parameters'!$B$2)+(1/AA225^'Aquifer and SDF Parameters'!$B$2))),"")</f>
        <v/>
      </c>
      <c r="AL225" s="20" t="str">
        <f>IF(AF225="Yes",(1/(AA225)^('Aquifer and SDF Parameters'!$B$2)/((1/U225^'Aquifer and SDF Parameters'!$B$2)+(1/AI225^'Aquifer and SDF Parameters'!$B$2)+(1/AA225^'Aquifer and SDF Parameters'!$B$2))),"")</f>
        <v/>
      </c>
      <c r="AM225" s="21" t="str">
        <f>IF(AF225="Yes",(1/(AI225)^('Aquifer and SDF Parameters'!$B$2)/((1/U225^'Aquifer and SDF Parameters'!$B$2)+(1/AI225^'Aquifer and SDF Parameters'!$B$2)+(1/AA225^'Aquifer and SDF Parameters'!$B$2))),"")</f>
        <v/>
      </c>
      <c r="AO225" s="30" t="s">
        <v>12491</v>
      </c>
      <c r="AP225" s="47" t="s">
        <v>8769</v>
      </c>
      <c r="AQ225" s="22">
        <v>33840</v>
      </c>
      <c r="AR225" s="22" t="s">
        <v>3825</v>
      </c>
      <c r="AS225" s="24">
        <v>1915.0157776436699</v>
      </c>
      <c r="AT225" s="30">
        <v>92097</v>
      </c>
      <c r="AU225" s="22" t="s">
        <v>8198</v>
      </c>
      <c r="AV225" s="69">
        <v>2008.02158851686</v>
      </c>
      <c r="AW225" s="33"/>
      <c r="AX225" s="22"/>
      <c r="AY225" s="27"/>
    </row>
    <row r="226" spans="1:51" ht="15.6" customHeight="1" x14ac:dyDescent="0.3">
      <c r="A226" s="17">
        <v>75359</v>
      </c>
      <c r="B226" s="17" t="str">
        <f>VLOOKUP(A226,'List of Wells for HC assessment'!$A$2:$J$860,10,FALSE)</f>
        <v>Columbia Valley-Cultus Lake</v>
      </c>
      <c r="C226" s="17" t="str">
        <f>IF(ISNUMBER(VLOOKUP(A226,'List of Wells for HC assessment'!$A$2:$J$860,1,FALSE)),"TRUE","FALSE")</f>
        <v>TRUE</v>
      </c>
      <c r="D226" s="17">
        <f>VLOOKUP(A226,'List of Wells for HC assessment'!$A$2:$J$860,9,FALSE)</f>
        <v>20</v>
      </c>
      <c r="E226" s="17" t="str">
        <f t="shared" si="67"/>
        <v>Stream</v>
      </c>
      <c r="F226" s="17">
        <f t="shared" si="68"/>
        <v>1</v>
      </c>
      <c r="G226" s="87">
        <f t="shared" si="69"/>
        <v>1</v>
      </c>
      <c r="H226" s="88">
        <f t="shared" si="87"/>
        <v>740.48662146495701</v>
      </c>
      <c r="I226" s="89" t="str">
        <f t="shared" si="70"/>
        <v>Spring Creek</v>
      </c>
      <c r="J226" s="90" t="str">
        <f t="shared" si="71"/>
        <v>-</v>
      </c>
      <c r="K226" s="91" t="str">
        <f t="shared" si="72"/>
        <v/>
      </c>
      <c r="L226" s="95" t="str">
        <f t="shared" si="73"/>
        <v xml:space="preserve"> </v>
      </c>
      <c r="M226" s="92" t="str">
        <f t="shared" si="74"/>
        <v>-</v>
      </c>
      <c r="N226" s="93" t="str">
        <f t="shared" si="75"/>
        <v/>
      </c>
      <c r="O226" s="96" t="str">
        <f t="shared" si="76"/>
        <v xml:space="preserve"> </v>
      </c>
      <c r="P226" s="94" t="str">
        <f>IF(ISNUMBER(VLOOKUP(A226,'Wells not assessed'!$A$5:$D$37,1,FALSE)),VLOOKUP(A226,'Wells not assessed'!$A$5:$D$37,4,FALSE),"")</f>
        <v/>
      </c>
      <c r="R226" s="35" t="str">
        <f t="shared" si="77"/>
        <v>Yes</v>
      </c>
      <c r="S226" s="15" t="str">
        <f t="shared" si="78"/>
        <v>CLV-4</v>
      </c>
      <c r="T226" s="18" t="str">
        <f>VLOOKUP(S226,'PoHC and SDF summary'!$AO$4:$AP$49974,2,FALSE)</f>
        <v>Spring Creek</v>
      </c>
      <c r="U226" s="19">
        <f t="shared" si="79"/>
        <v>5054.3830919847196</v>
      </c>
      <c r="V226" s="56">
        <f>IF(C226="TRUE",(U226^2)*(VLOOKUP(D226,'Aquifer and SDF Parameters'!$A$6:$C$100,2,FALSE)/VLOOKUP(D226,'Aquifer and SDF Parameters'!$A$6:$C$100,3,FALSE)),"")</f>
        <v>740.48662146495701</v>
      </c>
      <c r="W226" s="4"/>
      <c r="X226" s="29" t="str">
        <f t="shared" si="80"/>
        <v>No</v>
      </c>
      <c r="Y226" s="15" t="str">
        <f t="shared" si="81"/>
        <v/>
      </c>
      <c r="Z226" s="18" t="str">
        <f>IF(X226="Yes",VLOOKUP(Y226,'PoHC and SDF summary'!$AO$4:$AP$49974,2,FALSE)," ")</f>
        <v xml:space="preserve"> </v>
      </c>
      <c r="AA226" s="19" t="str">
        <f t="shared" si="82"/>
        <v xml:space="preserve"> </v>
      </c>
      <c r="AB226" s="58" t="str">
        <f>IF(X226="Yes",(AA226^2)*(VLOOKUP(D226,'Aquifer and SDF Parameters'!$A$6:$C$100,2,FALSE)/VLOOKUP(D226,'Aquifer and SDF Parameters'!$A$6:$C$100,3,FALSE)),"")</f>
        <v/>
      </c>
      <c r="AC226" s="20" t="str">
        <f>IF(X226="Yes",(1/(U226)^('Aquifer and SDF Parameters'!$B$2)/((1/U226^'Aquifer and SDF Parameters'!$B$2)+(1/AA226^'Aquifer and SDF Parameters'!$B$2))),"")</f>
        <v/>
      </c>
      <c r="AD226" s="21" t="str">
        <f>IF(X226="Yes",(1/(AA226)^('Aquifer and SDF Parameters'!$B$2)/((1/U226^'Aquifer and SDF Parameters'!$B$2)+(1/AA226^'Aquifer and SDF Parameters'!$B$2))),"")</f>
        <v/>
      </c>
      <c r="AE226" s="14"/>
      <c r="AF226" s="32" t="str">
        <f t="shared" si="83"/>
        <v>No</v>
      </c>
      <c r="AG226" s="15" t="str">
        <f t="shared" si="84"/>
        <v/>
      </c>
      <c r="AH226" s="18" t="str">
        <f t="shared" si="85"/>
        <v xml:space="preserve"> </v>
      </c>
      <c r="AI226" s="19" t="str">
        <f t="shared" si="86"/>
        <v xml:space="preserve"> </v>
      </c>
      <c r="AJ226" s="58" t="str">
        <f>IF(AF226="Yes",(AI226^2)*(VLOOKUP(D226,'Aquifer and SDF Parameters'!$A$6:$C$100,2,FALSE)/VLOOKUP(D226,'Aquifer and SDF Parameters'!$A$6:$C$100,3,FALSE)),"")</f>
        <v/>
      </c>
      <c r="AK226" s="20" t="str">
        <f>IF(AF226="Yes",(1/(U226)^('Aquifer and SDF Parameters'!$B$2)/((1/U226^'Aquifer and SDF Parameters'!$B$2)+(1/AI226^'Aquifer and SDF Parameters'!$B$2)+(1/AA226^'Aquifer and SDF Parameters'!$B$2))),"")</f>
        <v/>
      </c>
      <c r="AL226" s="20" t="str">
        <f>IF(AF226="Yes",(1/(AA226)^('Aquifer and SDF Parameters'!$B$2)/((1/U226^'Aquifer and SDF Parameters'!$B$2)+(1/AI226^'Aquifer and SDF Parameters'!$B$2)+(1/AA226^'Aquifer and SDF Parameters'!$B$2))),"")</f>
        <v/>
      </c>
      <c r="AM226" s="21" t="str">
        <f>IF(AF226="Yes",(1/(AI226)^('Aquifer and SDF Parameters'!$B$2)/((1/U226^'Aquifer and SDF Parameters'!$B$2)+(1/AI226^'Aquifer and SDF Parameters'!$B$2)+(1/AA226^'Aquifer and SDF Parameters'!$B$2))),"")</f>
        <v/>
      </c>
      <c r="AO226" s="30" t="s">
        <v>12490</v>
      </c>
      <c r="AP226" s="47" t="s">
        <v>8769</v>
      </c>
      <c r="AQ226" s="22">
        <v>33890</v>
      </c>
      <c r="AR226" s="22" t="s">
        <v>2880</v>
      </c>
      <c r="AS226" s="24">
        <v>42.229702408121199</v>
      </c>
      <c r="AT226" s="30">
        <v>92108</v>
      </c>
      <c r="AU226" s="22" t="s">
        <v>3825</v>
      </c>
      <c r="AV226" s="69">
        <v>2295.3230899560099</v>
      </c>
      <c r="AW226" s="33"/>
      <c r="AX226" s="22"/>
      <c r="AY226" s="27"/>
    </row>
    <row r="227" spans="1:51" ht="15.6" customHeight="1" x14ac:dyDescent="0.3">
      <c r="A227" s="17">
        <v>75360</v>
      </c>
      <c r="B227" s="17" t="str">
        <f>VLOOKUP(A227,'List of Wells for HC assessment'!$A$2:$J$860,10,FALSE)</f>
        <v>Columbia Valley-Cultus Lake</v>
      </c>
      <c r="C227" s="17" t="str">
        <f>IF(ISNUMBER(VLOOKUP(A227,'List of Wells for HC assessment'!$A$2:$J$860,1,FALSE)),"TRUE","FALSE")</f>
        <v>TRUE</v>
      </c>
      <c r="D227" s="17">
        <f>VLOOKUP(A227,'List of Wells for HC assessment'!$A$2:$J$860,9,FALSE)</f>
        <v>20</v>
      </c>
      <c r="E227" s="17" t="str">
        <f t="shared" si="67"/>
        <v>Stream</v>
      </c>
      <c r="F227" s="17">
        <f t="shared" si="68"/>
        <v>1</v>
      </c>
      <c r="G227" s="87">
        <f t="shared" si="69"/>
        <v>1</v>
      </c>
      <c r="H227" s="88">
        <f t="shared" si="87"/>
        <v>817.12890368768274</v>
      </c>
      <c r="I227" s="89" t="str">
        <f t="shared" si="70"/>
        <v>Spring Creek</v>
      </c>
      <c r="J227" s="90" t="str">
        <f t="shared" si="71"/>
        <v>-</v>
      </c>
      <c r="K227" s="91" t="str">
        <f t="shared" si="72"/>
        <v/>
      </c>
      <c r="L227" s="95" t="str">
        <f t="shared" si="73"/>
        <v xml:space="preserve"> </v>
      </c>
      <c r="M227" s="92" t="str">
        <f t="shared" si="74"/>
        <v>-</v>
      </c>
      <c r="N227" s="93" t="str">
        <f t="shared" si="75"/>
        <v/>
      </c>
      <c r="O227" s="96" t="str">
        <f t="shared" si="76"/>
        <v xml:space="preserve"> </v>
      </c>
      <c r="P227" s="94" t="str">
        <f>IF(ISNUMBER(VLOOKUP(A227,'Wells not assessed'!$A$5:$D$37,1,FALSE)),VLOOKUP(A227,'Wells not assessed'!$A$5:$D$37,4,FALSE),"")</f>
        <v/>
      </c>
      <c r="R227" s="35" t="str">
        <f t="shared" si="77"/>
        <v>Yes</v>
      </c>
      <c r="S227" s="15" t="str">
        <f t="shared" si="78"/>
        <v>CLV-4</v>
      </c>
      <c r="T227" s="18" t="str">
        <f>VLOOKUP(S227,'PoHC and SDF summary'!$AO$4:$AP$49974,2,FALSE)</f>
        <v>Spring Creek</v>
      </c>
      <c r="U227" s="19">
        <f t="shared" si="79"/>
        <v>5309.5147779458202</v>
      </c>
      <c r="V227" s="56">
        <f>IF(C227="TRUE",(U227^2)*(VLOOKUP(D227,'Aquifer and SDF Parameters'!$A$6:$C$100,2,FALSE)/VLOOKUP(D227,'Aquifer and SDF Parameters'!$A$6:$C$100,3,FALSE)),"")</f>
        <v>817.12890368768274</v>
      </c>
      <c r="W227" s="4"/>
      <c r="X227" s="29" t="str">
        <f t="shared" si="80"/>
        <v>No</v>
      </c>
      <c r="Y227" s="15" t="str">
        <f t="shared" si="81"/>
        <v/>
      </c>
      <c r="Z227" s="18" t="str">
        <f>IF(X227="Yes",VLOOKUP(Y227,'PoHC and SDF summary'!$AO$4:$AP$49974,2,FALSE)," ")</f>
        <v xml:space="preserve"> </v>
      </c>
      <c r="AA227" s="19" t="str">
        <f t="shared" si="82"/>
        <v xml:space="preserve"> </v>
      </c>
      <c r="AB227" s="58" t="str">
        <f>IF(X227="Yes",(AA227^2)*(VLOOKUP(D227,'Aquifer and SDF Parameters'!$A$6:$C$100,2,FALSE)/VLOOKUP(D227,'Aquifer and SDF Parameters'!$A$6:$C$100,3,FALSE)),"")</f>
        <v/>
      </c>
      <c r="AC227" s="20" t="str">
        <f>IF(X227="Yes",(1/(U227)^('Aquifer and SDF Parameters'!$B$2)/((1/U227^'Aquifer and SDF Parameters'!$B$2)+(1/AA227^'Aquifer and SDF Parameters'!$B$2))),"")</f>
        <v/>
      </c>
      <c r="AD227" s="21" t="str">
        <f>IF(X227="Yes",(1/(AA227)^('Aquifer and SDF Parameters'!$B$2)/((1/U227^'Aquifer and SDF Parameters'!$B$2)+(1/AA227^'Aquifer and SDF Parameters'!$B$2))),"")</f>
        <v/>
      </c>
      <c r="AE227" s="14"/>
      <c r="AF227" s="32" t="str">
        <f t="shared" si="83"/>
        <v>No</v>
      </c>
      <c r="AG227" s="15" t="str">
        <f t="shared" si="84"/>
        <v/>
      </c>
      <c r="AH227" s="18" t="str">
        <f t="shared" si="85"/>
        <v xml:space="preserve"> </v>
      </c>
      <c r="AI227" s="19" t="str">
        <f t="shared" si="86"/>
        <v xml:space="preserve"> </v>
      </c>
      <c r="AJ227" s="58" t="str">
        <f>IF(AF227="Yes",(AI227^2)*(VLOOKUP(D227,'Aquifer and SDF Parameters'!$A$6:$C$100,2,FALSE)/VLOOKUP(D227,'Aquifer and SDF Parameters'!$A$6:$C$100,3,FALSE)),"")</f>
        <v/>
      </c>
      <c r="AK227" s="20" t="str">
        <f>IF(AF227="Yes",(1/(U227)^('Aquifer and SDF Parameters'!$B$2)/((1/U227^'Aquifer and SDF Parameters'!$B$2)+(1/AI227^'Aquifer and SDF Parameters'!$B$2)+(1/AA227^'Aquifer and SDF Parameters'!$B$2))),"")</f>
        <v/>
      </c>
      <c r="AL227" s="20" t="str">
        <f>IF(AF227="Yes",(1/(AA227)^('Aquifer and SDF Parameters'!$B$2)/((1/U227^'Aquifer and SDF Parameters'!$B$2)+(1/AI227^'Aquifer and SDF Parameters'!$B$2)+(1/AA227^'Aquifer and SDF Parameters'!$B$2))),"")</f>
        <v/>
      </c>
      <c r="AM227" s="21" t="str">
        <f>IF(AF227="Yes",(1/(AI227)^('Aquifer and SDF Parameters'!$B$2)/((1/U227^'Aquifer and SDF Parameters'!$B$2)+(1/AI227^'Aquifer and SDF Parameters'!$B$2)+(1/AA227^'Aquifer and SDF Parameters'!$B$2))),"")</f>
        <v/>
      </c>
      <c r="AO227" s="30" t="s">
        <v>12489</v>
      </c>
      <c r="AP227" s="47" t="s">
        <v>8769</v>
      </c>
      <c r="AQ227" s="22">
        <v>33937</v>
      </c>
      <c r="AR227" s="22" t="s">
        <v>28</v>
      </c>
      <c r="AS227" s="24">
        <v>109.366571909272</v>
      </c>
      <c r="AT227" s="30">
        <v>92111</v>
      </c>
      <c r="AU227" s="22" t="s">
        <v>8198</v>
      </c>
      <c r="AV227" s="69">
        <v>2074.9022078472299</v>
      </c>
      <c r="AW227" s="33"/>
      <c r="AX227" s="22"/>
      <c r="AY227" s="27"/>
    </row>
    <row r="228" spans="1:51" ht="15.6" customHeight="1" x14ac:dyDescent="0.3">
      <c r="A228" s="17">
        <v>75361</v>
      </c>
      <c r="B228" s="17" t="str">
        <f>VLOOKUP(A228,'List of Wells for HC assessment'!$A$2:$J$860,10,FALSE)</f>
        <v>Columbia Valley-Cultus Lake</v>
      </c>
      <c r="C228" s="17" t="str">
        <f>IF(ISNUMBER(VLOOKUP(A228,'List of Wells for HC assessment'!$A$2:$J$860,1,FALSE)),"TRUE","FALSE")</f>
        <v>TRUE</v>
      </c>
      <c r="D228" s="17">
        <f>VLOOKUP(A228,'List of Wells for HC assessment'!$A$2:$J$860,9,FALSE)</f>
        <v>20</v>
      </c>
      <c r="E228" s="17" t="str">
        <f t="shared" si="67"/>
        <v>Stream</v>
      </c>
      <c r="F228" s="17">
        <f t="shared" si="68"/>
        <v>1</v>
      </c>
      <c r="G228" s="87">
        <f t="shared" si="69"/>
        <v>1</v>
      </c>
      <c r="H228" s="88">
        <f t="shared" si="87"/>
        <v>770.15186842025037</v>
      </c>
      <c r="I228" s="89" t="str">
        <f t="shared" si="70"/>
        <v>Spring Creek</v>
      </c>
      <c r="J228" s="90" t="str">
        <f t="shared" si="71"/>
        <v>-</v>
      </c>
      <c r="K228" s="91" t="str">
        <f t="shared" si="72"/>
        <v/>
      </c>
      <c r="L228" s="95" t="str">
        <f t="shared" si="73"/>
        <v xml:space="preserve"> </v>
      </c>
      <c r="M228" s="92" t="str">
        <f t="shared" si="74"/>
        <v>-</v>
      </c>
      <c r="N228" s="93" t="str">
        <f t="shared" si="75"/>
        <v/>
      </c>
      <c r="O228" s="96" t="str">
        <f t="shared" si="76"/>
        <v xml:space="preserve"> </v>
      </c>
      <c r="P228" s="94" t="str">
        <f>IF(ISNUMBER(VLOOKUP(A228,'Wells not assessed'!$A$5:$D$37,1,FALSE)),VLOOKUP(A228,'Wells not assessed'!$A$5:$D$37,4,FALSE),"")</f>
        <v/>
      </c>
      <c r="R228" s="35" t="str">
        <f t="shared" si="77"/>
        <v>Yes</v>
      </c>
      <c r="S228" s="15" t="str">
        <f t="shared" si="78"/>
        <v>CLV-4</v>
      </c>
      <c r="T228" s="18" t="str">
        <f>VLOOKUP(S228,'PoHC and SDF summary'!$AO$4:$AP$49974,2,FALSE)</f>
        <v>Spring Creek</v>
      </c>
      <c r="U228" s="19">
        <f t="shared" si="79"/>
        <v>5154.6328152933102</v>
      </c>
      <c r="V228" s="56">
        <f>IF(C228="TRUE",(U228^2)*(VLOOKUP(D228,'Aquifer and SDF Parameters'!$A$6:$C$100,2,FALSE)/VLOOKUP(D228,'Aquifer and SDF Parameters'!$A$6:$C$100,3,FALSE)),"")</f>
        <v>770.15186842025037</v>
      </c>
      <c r="W228" s="4"/>
      <c r="X228" s="29" t="str">
        <f t="shared" si="80"/>
        <v>No</v>
      </c>
      <c r="Y228" s="15" t="str">
        <f t="shared" si="81"/>
        <v/>
      </c>
      <c r="Z228" s="18" t="str">
        <f>IF(X228="Yes",VLOOKUP(Y228,'PoHC and SDF summary'!$AO$4:$AP$49974,2,FALSE)," ")</f>
        <v xml:space="preserve"> </v>
      </c>
      <c r="AA228" s="19" t="str">
        <f t="shared" si="82"/>
        <v xml:space="preserve"> </v>
      </c>
      <c r="AB228" s="58" t="str">
        <f>IF(X228="Yes",(AA228^2)*(VLOOKUP(D228,'Aquifer and SDF Parameters'!$A$6:$C$100,2,FALSE)/VLOOKUP(D228,'Aquifer and SDF Parameters'!$A$6:$C$100,3,FALSE)),"")</f>
        <v/>
      </c>
      <c r="AC228" s="20" t="str">
        <f>IF(X228="Yes",(1/(U228)^('Aquifer and SDF Parameters'!$B$2)/((1/U228^'Aquifer and SDF Parameters'!$B$2)+(1/AA228^'Aquifer and SDF Parameters'!$B$2))),"")</f>
        <v/>
      </c>
      <c r="AD228" s="21" t="str">
        <f>IF(X228="Yes",(1/(AA228)^('Aquifer and SDF Parameters'!$B$2)/((1/U228^'Aquifer and SDF Parameters'!$B$2)+(1/AA228^'Aquifer and SDF Parameters'!$B$2))),"")</f>
        <v/>
      </c>
      <c r="AE228" s="14"/>
      <c r="AF228" s="32" t="str">
        <f t="shared" si="83"/>
        <v>No</v>
      </c>
      <c r="AG228" s="15" t="str">
        <f t="shared" si="84"/>
        <v/>
      </c>
      <c r="AH228" s="18" t="str">
        <f t="shared" si="85"/>
        <v xml:space="preserve"> </v>
      </c>
      <c r="AI228" s="19" t="str">
        <f t="shared" si="86"/>
        <v xml:space="preserve"> </v>
      </c>
      <c r="AJ228" s="58" t="str">
        <f>IF(AF228="Yes",(AI228^2)*(VLOOKUP(D228,'Aquifer and SDF Parameters'!$A$6:$C$100,2,FALSE)/VLOOKUP(D228,'Aquifer and SDF Parameters'!$A$6:$C$100,3,FALSE)),"")</f>
        <v/>
      </c>
      <c r="AK228" s="20" t="str">
        <f>IF(AF228="Yes",(1/(U228)^('Aquifer and SDF Parameters'!$B$2)/((1/U228^'Aquifer and SDF Parameters'!$B$2)+(1/AI228^'Aquifer and SDF Parameters'!$B$2)+(1/AA228^'Aquifer and SDF Parameters'!$B$2))),"")</f>
        <v/>
      </c>
      <c r="AL228" s="20" t="str">
        <f>IF(AF228="Yes",(1/(AA228)^('Aquifer and SDF Parameters'!$B$2)/((1/U228^'Aquifer and SDF Parameters'!$B$2)+(1/AI228^'Aquifer and SDF Parameters'!$B$2)+(1/AA228^'Aquifer and SDF Parameters'!$B$2))),"")</f>
        <v/>
      </c>
      <c r="AM228" s="21" t="str">
        <f>IF(AF228="Yes",(1/(AI228)^('Aquifer and SDF Parameters'!$B$2)/((1/U228^'Aquifer and SDF Parameters'!$B$2)+(1/AI228^'Aquifer and SDF Parameters'!$B$2)+(1/AA228^'Aquifer and SDF Parameters'!$B$2))),"")</f>
        <v/>
      </c>
      <c r="AO228" s="30" t="s">
        <v>12488</v>
      </c>
      <c r="AP228" s="47" t="s">
        <v>8769</v>
      </c>
      <c r="AQ228" s="22">
        <v>33939</v>
      </c>
      <c r="AR228" s="22" t="s">
        <v>32</v>
      </c>
      <c r="AS228" s="24">
        <v>112.88201718348201</v>
      </c>
      <c r="AT228" s="30">
        <v>92150</v>
      </c>
      <c r="AU228" s="22" t="s">
        <v>995</v>
      </c>
      <c r="AV228" s="69">
        <v>972.42005975266704</v>
      </c>
      <c r="AW228" s="33"/>
      <c r="AX228" s="22"/>
      <c r="AY228" s="27"/>
    </row>
    <row r="229" spans="1:51" ht="15.6" customHeight="1" x14ac:dyDescent="0.3">
      <c r="A229" s="17">
        <v>75363</v>
      </c>
      <c r="B229" s="17" t="str">
        <f>VLOOKUP(A229,'List of Wells for HC assessment'!$A$2:$J$860,10,FALSE)</f>
        <v>Columbia Valley-Cultus Lake</v>
      </c>
      <c r="C229" s="17" t="str">
        <f>IF(ISNUMBER(VLOOKUP(A229,'List of Wells for HC assessment'!$A$2:$J$860,1,FALSE)),"TRUE","FALSE")</f>
        <v>TRUE</v>
      </c>
      <c r="D229" s="17">
        <f>VLOOKUP(A229,'List of Wells for HC assessment'!$A$2:$J$860,9,FALSE)</f>
        <v>20</v>
      </c>
      <c r="E229" s="17" t="str">
        <f t="shared" si="67"/>
        <v>Stream</v>
      </c>
      <c r="F229" s="17">
        <f t="shared" si="68"/>
        <v>1</v>
      </c>
      <c r="G229" s="87">
        <f t="shared" si="69"/>
        <v>1</v>
      </c>
      <c r="H229" s="88">
        <f t="shared" si="87"/>
        <v>606.08474744546606</v>
      </c>
      <c r="I229" s="89" t="str">
        <f t="shared" si="70"/>
        <v>Spring Creek</v>
      </c>
      <c r="J229" s="90" t="str">
        <f t="shared" si="71"/>
        <v>-</v>
      </c>
      <c r="K229" s="91" t="str">
        <f t="shared" si="72"/>
        <v/>
      </c>
      <c r="L229" s="95" t="str">
        <f t="shared" si="73"/>
        <v xml:space="preserve"> </v>
      </c>
      <c r="M229" s="92" t="str">
        <f t="shared" si="74"/>
        <v>-</v>
      </c>
      <c r="N229" s="93" t="str">
        <f t="shared" si="75"/>
        <v/>
      </c>
      <c r="O229" s="96" t="str">
        <f t="shared" si="76"/>
        <v xml:space="preserve"> </v>
      </c>
      <c r="P229" s="94" t="str">
        <f>IF(ISNUMBER(VLOOKUP(A229,'Wells not assessed'!$A$5:$D$37,1,FALSE)),VLOOKUP(A229,'Wells not assessed'!$A$5:$D$37,4,FALSE),"")</f>
        <v/>
      </c>
      <c r="R229" s="35" t="str">
        <f t="shared" si="77"/>
        <v>Yes</v>
      </c>
      <c r="S229" s="15" t="str">
        <f t="shared" si="78"/>
        <v>CLV-4</v>
      </c>
      <c r="T229" s="18" t="str">
        <f>VLOOKUP(S229,'PoHC and SDF summary'!$AO$4:$AP$49974,2,FALSE)</f>
        <v>Spring Creek</v>
      </c>
      <c r="U229" s="19">
        <f t="shared" si="79"/>
        <v>4572.7370126510204</v>
      </c>
      <c r="V229" s="56">
        <f>IF(C229="TRUE",(U229^2)*(VLOOKUP(D229,'Aquifer and SDF Parameters'!$A$6:$C$100,2,FALSE)/VLOOKUP(D229,'Aquifer and SDF Parameters'!$A$6:$C$100,3,FALSE)),"")</f>
        <v>606.08474744546606</v>
      </c>
      <c r="W229" s="4"/>
      <c r="X229" s="29" t="str">
        <f t="shared" si="80"/>
        <v>No</v>
      </c>
      <c r="Y229" s="15" t="str">
        <f t="shared" si="81"/>
        <v/>
      </c>
      <c r="Z229" s="18" t="str">
        <f>IF(X229="Yes",VLOOKUP(Y229,'PoHC and SDF summary'!$AO$4:$AP$49974,2,FALSE)," ")</f>
        <v xml:space="preserve"> </v>
      </c>
      <c r="AA229" s="19" t="str">
        <f t="shared" si="82"/>
        <v xml:space="preserve"> </v>
      </c>
      <c r="AB229" s="58" t="str">
        <f>IF(X229="Yes",(AA229^2)*(VLOOKUP(D229,'Aquifer and SDF Parameters'!$A$6:$C$100,2,FALSE)/VLOOKUP(D229,'Aquifer and SDF Parameters'!$A$6:$C$100,3,FALSE)),"")</f>
        <v/>
      </c>
      <c r="AC229" s="20" t="str">
        <f>IF(X229="Yes",(1/(U229)^('Aquifer and SDF Parameters'!$B$2)/((1/U229^'Aquifer and SDF Parameters'!$B$2)+(1/AA229^'Aquifer and SDF Parameters'!$B$2))),"")</f>
        <v/>
      </c>
      <c r="AD229" s="21" t="str">
        <f>IF(X229="Yes",(1/(AA229)^('Aquifer and SDF Parameters'!$B$2)/((1/U229^'Aquifer and SDF Parameters'!$B$2)+(1/AA229^'Aquifer and SDF Parameters'!$B$2))),"")</f>
        <v/>
      </c>
      <c r="AE229" s="14"/>
      <c r="AF229" s="32" t="str">
        <f t="shared" si="83"/>
        <v>No</v>
      </c>
      <c r="AG229" s="15" t="str">
        <f t="shared" si="84"/>
        <v/>
      </c>
      <c r="AH229" s="18" t="str">
        <f t="shared" si="85"/>
        <v xml:space="preserve"> </v>
      </c>
      <c r="AI229" s="19" t="str">
        <f t="shared" si="86"/>
        <v xml:space="preserve"> </v>
      </c>
      <c r="AJ229" s="58" t="str">
        <f>IF(AF229="Yes",(AI229^2)*(VLOOKUP(D229,'Aquifer and SDF Parameters'!$A$6:$C$100,2,FALSE)/VLOOKUP(D229,'Aquifer and SDF Parameters'!$A$6:$C$100,3,FALSE)),"")</f>
        <v/>
      </c>
      <c r="AK229" s="20" t="str">
        <f>IF(AF229="Yes",(1/(U229)^('Aquifer and SDF Parameters'!$B$2)/((1/U229^'Aquifer and SDF Parameters'!$B$2)+(1/AI229^'Aquifer and SDF Parameters'!$B$2)+(1/AA229^'Aquifer and SDF Parameters'!$B$2))),"")</f>
        <v/>
      </c>
      <c r="AL229" s="20" t="str">
        <f>IF(AF229="Yes",(1/(AA229)^('Aquifer and SDF Parameters'!$B$2)/((1/U229^'Aquifer and SDF Parameters'!$B$2)+(1/AI229^'Aquifer and SDF Parameters'!$B$2)+(1/AA229^'Aquifer and SDF Parameters'!$B$2))),"")</f>
        <v/>
      </c>
      <c r="AM229" s="21" t="str">
        <f>IF(AF229="Yes",(1/(AI229)^('Aquifer and SDF Parameters'!$B$2)/((1/U229^'Aquifer and SDF Parameters'!$B$2)+(1/AI229^'Aquifer and SDF Parameters'!$B$2)+(1/AA229^'Aquifer and SDF Parameters'!$B$2))),"")</f>
        <v/>
      </c>
      <c r="AO229" s="30" t="s">
        <v>12487</v>
      </c>
      <c r="AP229" s="47" t="s">
        <v>8769</v>
      </c>
      <c r="AQ229" s="22">
        <v>33969</v>
      </c>
      <c r="AR229" s="22" t="s">
        <v>24</v>
      </c>
      <c r="AS229" s="24">
        <v>4650.0897438902102</v>
      </c>
      <c r="AT229" s="30">
        <v>92154</v>
      </c>
      <c r="AU229" s="22" t="s">
        <v>1498</v>
      </c>
      <c r="AV229" s="69">
        <v>396.90240061597098</v>
      </c>
      <c r="AW229" s="33"/>
      <c r="AX229" s="22"/>
      <c r="AY229" s="27"/>
    </row>
    <row r="230" spans="1:51" ht="15.6" customHeight="1" x14ac:dyDescent="0.3">
      <c r="A230" s="17">
        <v>75365</v>
      </c>
      <c r="B230" s="17" t="str">
        <f>VLOOKUP(A230,'List of Wells for HC assessment'!$A$2:$J$860,10,FALSE)</f>
        <v>Columbia Valley-Cultus Lake</v>
      </c>
      <c r="C230" s="17" t="str">
        <f>IF(ISNUMBER(VLOOKUP(A230,'List of Wells for HC assessment'!$A$2:$J$860,1,FALSE)),"TRUE","FALSE")</f>
        <v>TRUE</v>
      </c>
      <c r="D230" s="17">
        <f>VLOOKUP(A230,'List of Wells for HC assessment'!$A$2:$J$860,9,FALSE)</f>
        <v>20</v>
      </c>
      <c r="E230" s="17" t="str">
        <f t="shared" si="67"/>
        <v>Stream</v>
      </c>
      <c r="F230" s="17">
        <f t="shared" si="68"/>
        <v>1</v>
      </c>
      <c r="G230" s="87">
        <f t="shared" si="69"/>
        <v>1</v>
      </c>
      <c r="H230" s="88">
        <f t="shared" si="87"/>
        <v>457.64232601702236</v>
      </c>
      <c r="I230" s="89" t="str">
        <f t="shared" si="70"/>
        <v>Spring Creek</v>
      </c>
      <c r="J230" s="90" t="str">
        <f t="shared" si="71"/>
        <v>-</v>
      </c>
      <c r="K230" s="91" t="str">
        <f t="shared" si="72"/>
        <v/>
      </c>
      <c r="L230" s="95" t="str">
        <f t="shared" si="73"/>
        <v xml:space="preserve"> </v>
      </c>
      <c r="M230" s="92" t="str">
        <f t="shared" si="74"/>
        <v>-</v>
      </c>
      <c r="N230" s="93" t="str">
        <f t="shared" si="75"/>
        <v/>
      </c>
      <c r="O230" s="96" t="str">
        <f t="shared" si="76"/>
        <v xml:space="preserve"> </v>
      </c>
      <c r="P230" s="94" t="str">
        <f>IF(ISNUMBER(VLOOKUP(A230,'Wells not assessed'!$A$5:$D$37,1,FALSE)),VLOOKUP(A230,'Wells not assessed'!$A$5:$D$37,4,FALSE),"")</f>
        <v/>
      </c>
      <c r="R230" s="35" t="str">
        <f t="shared" si="77"/>
        <v>Yes</v>
      </c>
      <c r="S230" s="15" t="str">
        <f t="shared" si="78"/>
        <v>CLV-4</v>
      </c>
      <c r="T230" s="18" t="str">
        <f>VLOOKUP(S230,'PoHC and SDF summary'!$AO$4:$AP$49974,2,FALSE)</f>
        <v>Spring Creek</v>
      </c>
      <c r="U230" s="19">
        <f t="shared" si="79"/>
        <v>3973.4947146796699</v>
      </c>
      <c r="V230" s="56">
        <f>IF(C230="TRUE",(U230^2)*(VLOOKUP(D230,'Aquifer and SDF Parameters'!$A$6:$C$100,2,FALSE)/VLOOKUP(D230,'Aquifer and SDF Parameters'!$A$6:$C$100,3,FALSE)),"")</f>
        <v>457.64232601702236</v>
      </c>
      <c r="W230" s="4"/>
      <c r="X230" s="29" t="str">
        <f t="shared" si="80"/>
        <v>No</v>
      </c>
      <c r="Y230" s="15" t="str">
        <f t="shared" si="81"/>
        <v/>
      </c>
      <c r="Z230" s="18" t="str">
        <f>IF(X230="Yes",VLOOKUP(Y230,'PoHC and SDF summary'!$AO$4:$AP$49974,2,FALSE)," ")</f>
        <v xml:space="preserve"> </v>
      </c>
      <c r="AA230" s="19" t="str">
        <f t="shared" si="82"/>
        <v xml:space="preserve"> </v>
      </c>
      <c r="AB230" s="58" t="str">
        <f>IF(X230="Yes",(AA230^2)*(VLOOKUP(D230,'Aquifer and SDF Parameters'!$A$6:$C$100,2,FALSE)/VLOOKUP(D230,'Aquifer and SDF Parameters'!$A$6:$C$100,3,FALSE)),"")</f>
        <v/>
      </c>
      <c r="AC230" s="20" t="str">
        <f>IF(X230="Yes",(1/(U230)^('Aquifer and SDF Parameters'!$B$2)/((1/U230^'Aquifer and SDF Parameters'!$B$2)+(1/AA230^'Aquifer and SDF Parameters'!$B$2))),"")</f>
        <v/>
      </c>
      <c r="AD230" s="21" t="str">
        <f>IF(X230="Yes",(1/(AA230)^('Aquifer and SDF Parameters'!$B$2)/((1/U230^'Aquifer and SDF Parameters'!$B$2)+(1/AA230^'Aquifer and SDF Parameters'!$B$2))),"")</f>
        <v/>
      </c>
      <c r="AE230" s="14"/>
      <c r="AF230" s="32" t="str">
        <f t="shared" si="83"/>
        <v>No</v>
      </c>
      <c r="AG230" s="15" t="str">
        <f t="shared" si="84"/>
        <v/>
      </c>
      <c r="AH230" s="18" t="str">
        <f t="shared" si="85"/>
        <v xml:space="preserve"> </v>
      </c>
      <c r="AI230" s="19" t="str">
        <f t="shared" si="86"/>
        <v xml:space="preserve"> </v>
      </c>
      <c r="AJ230" s="58" t="str">
        <f>IF(AF230="Yes",(AI230^2)*(VLOOKUP(D230,'Aquifer and SDF Parameters'!$A$6:$C$100,2,FALSE)/VLOOKUP(D230,'Aquifer and SDF Parameters'!$A$6:$C$100,3,FALSE)),"")</f>
        <v/>
      </c>
      <c r="AK230" s="20" t="str">
        <f>IF(AF230="Yes",(1/(U230)^('Aquifer and SDF Parameters'!$B$2)/((1/U230^'Aquifer and SDF Parameters'!$B$2)+(1/AI230^'Aquifer and SDF Parameters'!$B$2)+(1/AA230^'Aquifer and SDF Parameters'!$B$2))),"")</f>
        <v/>
      </c>
      <c r="AL230" s="20" t="str">
        <f>IF(AF230="Yes",(1/(AA230)^('Aquifer and SDF Parameters'!$B$2)/((1/U230^'Aquifer and SDF Parameters'!$B$2)+(1/AI230^'Aquifer and SDF Parameters'!$B$2)+(1/AA230^'Aquifer and SDF Parameters'!$B$2))),"")</f>
        <v/>
      </c>
      <c r="AM230" s="21" t="str">
        <f>IF(AF230="Yes",(1/(AI230)^('Aquifer and SDF Parameters'!$B$2)/((1/U230^'Aquifer and SDF Parameters'!$B$2)+(1/AI230^'Aquifer and SDF Parameters'!$B$2)+(1/AA230^'Aquifer and SDF Parameters'!$B$2))),"")</f>
        <v/>
      </c>
      <c r="AO230" s="30" t="s">
        <v>12486</v>
      </c>
      <c r="AP230" s="47" t="s">
        <v>8769</v>
      </c>
      <c r="AQ230" s="22">
        <v>33983</v>
      </c>
      <c r="AR230" s="22" t="s">
        <v>24</v>
      </c>
      <c r="AS230" s="24">
        <v>1825.6264480767099</v>
      </c>
      <c r="AT230" s="30">
        <v>92163</v>
      </c>
      <c r="AU230" s="22" t="s">
        <v>5637</v>
      </c>
      <c r="AV230" s="69">
        <v>720.34087268234805</v>
      </c>
      <c r="AW230" s="33"/>
      <c r="AX230" s="22"/>
      <c r="AY230" s="27"/>
    </row>
    <row r="231" spans="1:51" ht="15.6" customHeight="1" x14ac:dyDescent="0.3">
      <c r="A231" s="17">
        <v>75366</v>
      </c>
      <c r="B231" s="17" t="str">
        <f>VLOOKUP(A231,'List of Wells for HC assessment'!$A$2:$J$860,10,FALSE)</f>
        <v>Columbia Valley-Cultus Lake</v>
      </c>
      <c r="C231" s="17" t="str">
        <f>IF(ISNUMBER(VLOOKUP(A231,'List of Wells for HC assessment'!$A$2:$J$860,1,FALSE)),"TRUE","FALSE")</f>
        <v>TRUE</v>
      </c>
      <c r="D231" s="17">
        <f>VLOOKUP(A231,'List of Wells for HC assessment'!$A$2:$J$860,9,FALSE)</f>
        <v>20</v>
      </c>
      <c r="E231" s="17" t="str">
        <f t="shared" si="67"/>
        <v>Stream</v>
      </c>
      <c r="F231" s="17">
        <f t="shared" si="68"/>
        <v>1</v>
      </c>
      <c r="G231" s="87">
        <f t="shared" si="69"/>
        <v>1</v>
      </c>
      <c r="H231" s="88">
        <f t="shared" si="87"/>
        <v>431.15710937668518</v>
      </c>
      <c r="I231" s="89" t="str">
        <f t="shared" si="70"/>
        <v>Spring Creek</v>
      </c>
      <c r="J231" s="90" t="str">
        <f t="shared" si="71"/>
        <v>-</v>
      </c>
      <c r="K231" s="91" t="str">
        <f t="shared" si="72"/>
        <v/>
      </c>
      <c r="L231" s="95" t="str">
        <f t="shared" si="73"/>
        <v xml:space="preserve"> </v>
      </c>
      <c r="M231" s="92" t="str">
        <f t="shared" si="74"/>
        <v>-</v>
      </c>
      <c r="N231" s="93" t="str">
        <f t="shared" si="75"/>
        <v/>
      </c>
      <c r="O231" s="96" t="str">
        <f t="shared" si="76"/>
        <v xml:space="preserve"> </v>
      </c>
      <c r="P231" s="94" t="str">
        <f>IF(ISNUMBER(VLOOKUP(A231,'Wells not assessed'!$A$5:$D$37,1,FALSE)),VLOOKUP(A231,'Wells not assessed'!$A$5:$D$37,4,FALSE),"")</f>
        <v/>
      </c>
      <c r="R231" s="35" t="str">
        <f t="shared" si="77"/>
        <v>Yes</v>
      </c>
      <c r="S231" s="15" t="str">
        <f t="shared" si="78"/>
        <v>CLV-4</v>
      </c>
      <c r="T231" s="18" t="str">
        <f>VLOOKUP(S231,'PoHC and SDF summary'!$AO$4:$AP$49974,2,FALSE)</f>
        <v>Spring Creek</v>
      </c>
      <c r="U231" s="19">
        <f t="shared" si="79"/>
        <v>3856.8018193181301</v>
      </c>
      <c r="V231" s="56">
        <f>IF(C231="TRUE",(U231^2)*(VLOOKUP(D231,'Aquifer and SDF Parameters'!$A$6:$C$100,2,FALSE)/VLOOKUP(D231,'Aquifer and SDF Parameters'!$A$6:$C$100,3,FALSE)),"")</f>
        <v>431.15710937668518</v>
      </c>
      <c r="W231" s="4"/>
      <c r="X231" s="29" t="str">
        <f t="shared" si="80"/>
        <v>No</v>
      </c>
      <c r="Y231" s="15" t="str">
        <f t="shared" si="81"/>
        <v/>
      </c>
      <c r="Z231" s="18" t="str">
        <f>IF(X231="Yes",VLOOKUP(Y231,'PoHC and SDF summary'!$AO$4:$AP$49974,2,FALSE)," ")</f>
        <v xml:space="preserve"> </v>
      </c>
      <c r="AA231" s="19" t="str">
        <f t="shared" si="82"/>
        <v xml:space="preserve"> </v>
      </c>
      <c r="AB231" s="58" t="str">
        <f>IF(X231="Yes",(AA231^2)*(VLOOKUP(D231,'Aquifer and SDF Parameters'!$A$6:$C$100,2,FALSE)/VLOOKUP(D231,'Aquifer and SDF Parameters'!$A$6:$C$100,3,FALSE)),"")</f>
        <v/>
      </c>
      <c r="AC231" s="20" t="str">
        <f>IF(X231="Yes",(1/(U231)^('Aquifer and SDF Parameters'!$B$2)/((1/U231^'Aquifer and SDF Parameters'!$B$2)+(1/AA231^'Aquifer and SDF Parameters'!$B$2))),"")</f>
        <v/>
      </c>
      <c r="AD231" s="21" t="str">
        <f>IF(X231="Yes",(1/(AA231)^('Aquifer and SDF Parameters'!$B$2)/((1/U231^'Aquifer and SDF Parameters'!$B$2)+(1/AA231^'Aquifer and SDF Parameters'!$B$2))),"")</f>
        <v/>
      </c>
      <c r="AE231" s="14"/>
      <c r="AF231" s="32" t="str">
        <f t="shared" si="83"/>
        <v>No</v>
      </c>
      <c r="AG231" s="15" t="str">
        <f t="shared" si="84"/>
        <v/>
      </c>
      <c r="AH231" s="18" t="str">
        <f t="shared" si="85"/>
        <v xml:space="preserve"> </v>
      </c>
      <c r="AI231" s="19" t="str">
        <f t="shared" si="86"/>
        <v xml:space="preserve"> </v>
      </c>
      <c r="AJ231" s="58" t="str">
        <f>IF(AF231="Yes",(AI231^2)*(VLOOKUP(D231,'Aquifer and SDF Parameters'!$A$6:$C$100,2,FALSE)/VLOOKUP(D231,'Aquifer and SDF Parameters'!$A$6:$C$100,3,FALSE)),"")</f>
        <v/>
      </c>
      <c r="AK231" s="20" t="str">
        <f>IF(AF231="Yes",(1/(U231)^('Aquifer and SDF Parameters'!$B$2)/((1/U231^'Aquifer and SDF Parameters'!$B$2)+(1/AI231^'Aquifer and SDF Parameters'!$B$2)+(1/AA231^'Aquifer and SDF Parameters'!$B$2))),"")</f>
        <v/>
      </c>
      <c r="AL231" s="20" t="str">
        <f>IF(AF231="Yes",(1/(AA231)^('Aquifer and SDF Parameters'!$B$2)/((1/U231^'Aquifer and SDF Parameters'!$B$2)+(1/AI231^'Aquifer and SDF Parameters'!$B$2)+(1/AA231^'Aquifer and SDF Parameters'!$B$2))),"")</f>
        <v/>
      </c>
      <c r="AM231" s="21" t="str">
        <f>IF(AF231="Yes",(1/(AI231)^('Aquifer and SDF Parameters'!$B$2)/((1/U231^'Aquifer and SDF Parameters'!$B$2)+(1/AI231^'Aquifer and SDF Parameters'!$B$2)+(1/AA231^'Aquifer and SDF Parameters'!$B$2))),"")</f>
        <v/>
      </c>
      <c r="AO231" s="30" t="s">
        <v>12485</v>
      </c>
      <c r="AP231" s="47" t="s">
        <v>8769</v>
      </c>
      <c r="AQ231" s="22">
        <v>34242</v>
      </c>
      <c r="AR231" s="22" t="s">
        <v>24</v>
      </c>
      <c r="AS231" s="24">
        <v>3912.1399063449198</v>
      </c>
      <c r="AT231" s="30">
        <v>92220</v>
      </c>
      <c r="AU231" s="22" t="s">
        <v>3825</v>
      </c>
      <c r="AV231" s="69">
        <v>2561.9822708031802</v>
      </c>
      <c r="AW231" s="33"/>
      <c r="AX231" s="22"/>
      <c r="AY231" s="27"/>
    </row>
    <row r="232" spans="1:51" ht="15.6" customHeight="1" x14ac:dyDescent="0.3">
      <c r="A232" s="17">
        <v>75367</v>
      </c>
      <c r="B232" s="17" t="str">
        <f>VLOOKUP(A232,'List of Wells for HC assessment'!$A$2:$J$860,10,FALSE)</f>
        <v>Columbia Valley-Cultus Lake</v>
      </c>
      <c r="C232" s="17" t="str">
        <f>IF(ISNUMBER(VLOOKUP(A232,'List of Wells for HC assessment'!$A$2:$J$860,1,FALSE)),"TRUE","FALSE")</f>
        <v>TRUE</v>
      </c>
      <c r="D232" s="17">
        <f>VLOOKUP(A232,'List of Wells for HC assessment'!$A$2:$J$860,9,FALSE)</f>
        <v>20</v>
      </c>
      <c r="E232" s="17" t="str">
        <f t="shared" si="67"/>
        <v>Stream</v>
      </c>
      <c r="F232" s="17">
        <f t="shared" si="68"/>
        <v>1</v>
      </c>
      <c r="G232" s="87">
        <f t="shared" si="69"/>
        <v>1</v>
      </c>
      <c r="H232" s="88">
        <f t="shared" si="87"/>
        <v>358.11348593009268</v>
      </c>
      <c r="I232" s="89" t="str">
        <f t="shared" si="70"/>
        <v>Spring Creek</v>
      </c>
      <c r="J232" s="90" t="str">
        <f t="shared" si="71"/>
        <v>-</v>
      </c>
      <c r="K232" s="91" t="str">
        <f t="shared" si="72"/>
        <v/>
      </c>
      <c r="L232" s="95" t="str">
        <f t="shared" si="73"/>
        <v xml:space="preserve"> </v>
      </c>
      <c r="M232" s="92" t="str">
        <f t="shared" si="74"/>
        <v>-</v>
      </c>
      <c r="N232" s="93" t="str">
        <f t="shared" si="75"/>
        <v/>
      </c>
      <c r="O232" s="96" t="str">
        <f t="shared" si="76"/>
        <v xml:space="preserve"> </v>
      </c>
      <c r="P232" s="94" t="str">
        <f>IF(ISNUMBER(VLOOKUP(A232,'Wells not assessed'!$A$5:$D$37,1,FALSE)),VLOOKUP(A232,'Wells not assessed'!$A$5:$D$37,4,FALSE),"")</f>
        <v/>
      </c>
      <c r="R232" s="35" t="str">
        <f t="shared" si="77"/>
        <v>Yes</v>
      </c>
      <c r="S232" s="15" t="str">
        <f t="shared" si="78"/>
        <v>CLV-4</v>
      </c>
      <c r="T232" s="18" t="str">
        <f>VLOOKUP(S232,'PoHC and SDF summary'!$AO$4:$AP$49974,2,FALSE)</f>
        <v>Spring Creek</v>
      </c>
      <c r="U232" s="19">
        <f t="shared" si="79"/>
        <v>3514.9559406325702</v>
      </c>
      <c r="V232" s="56">
        <f>IF(C232="TRUE",(U232^2)*(VLOOKUP(D232,'Aquifer and SDF Parameters'!$A$6:$C$100,2,FALSE)/VLOOKUP(D232,'Aquifer and SDF Parameters'!$A$6:$C$100,3,FALSE)),"")</f>
        <v>358.11348593009268</v>
      </c>
      <c r="W232" s="4"/>
      <c r="X232" s="29" t="str">
        <f t="shared" si="80"/>
        <v>No</v>
      </c>
      <c r="Y232" s="15" t="str">
        <f t="shared" si="81"/>
        <v/>
      </c>
      <c r="Z232" s="18" t="str">
        <f>IF(X232="Yes",VLOOKUP(Y232,'PoHC and SDF summary'!$AO$4:$AP$49974,2,FALSE)," ")</f>
        <v xml:space="preserve"> </v>
      </c>
      <c r="AA232" s="19" t="str">
        <f t="shared" si="82"/>
        <v xml:space="preserve"> </v>
      </c>
      <c r="AB232" s="58" t="str">
        <f>IF(X232="Yes",(AA232^2)*(VLOOKUP(D232,'Aquifer and SDF Parameters'!$A$6:$C$100,2,FALSE)/VLOOKUP(D232,'Aquifer and SDF Parameters'!$A$6:$C$100,3,FALSE)),"")</f>
        <v/>
      </c>
      <c r="AC232" s="20" t="str">
        <f>IF(X232="Yes",(1/(U232)^('Aquifer and SDF Parameters'!$B$2)/((1/U232^'Aquifer and SDF Parameters'!$B$2)+(1/AA232^'Aquifer and SDF Parameters'!$B$2))),"")</f>
        <v/>
      </c>
      <c r="AD232" s="21" t="str">
        <f>IF(X232="Yes",(1/(AA232)^('Aquifer and SDF Parameters'!$B$2)/((1/U232^'Aquifer and SDF Parameters'!$B$2)+(1/AA232^'Aquifer and SDF Parameters'!$B$2))),"")</f>
        <v/>
      </c>
      <c r="AE232" s="14"/>
      <c r="AF232" s="32" t="str">
        <f t="shared" si="83"/>
        <v>No</v>
      </c>
      <c r="AG232" s="15" t="str">
        <f t="shared" si="84"/>
        <v/>
      </c>
      <c r="AH232" s="18" t="str">
        <f t="shared" si="85"/>
        <v xml:space="preserve"> </v>
      </c>
      <c r="AI232" s="19" t="str">
        <f t="shared" si="86"/>
        <v xml:space="preserve"> </v>
      </c>
      <c r="AJ232" s="58" t="str">
        <f>IF(AF232="Yes",(AI232^2)*(VLOOKUP(D232,'Aquifer and SDF Parameters'!$A$6:$C$100,2,FALSE)/VLOOKUP(D232,'Aquifer and SDF Parameters'!$A$6:$C$100,3,FALSE)),"")</f>
        <v/>
      </c>
      <c r="AK232" s="20" t="str">
        <f>IF(AF232="Yes",(1/(U232)^('Aquifer and SDF Parameters'!$B$2)/((1/U232^'Aquifer and SDF Parameters'!$B$2)+(1/AI232^'Aquifer and SDF Parameters'!$B$2)+(1/AA232^'Aquifer and SDF Parameters'!$B$2))),"")</f>
        <v/>
      </c>
      <c r="AL232" s="20" t="str">
        <f>IF(AF232="Yes",(1/(AA232)^('Aquifer and SDF Parameters'!$B$2)/((1/U232^'Aquifer and SDF Parameters'!$B$2)+(1/AI232^'Aquifer and SDF Parameters'!$B$2)+(1/AA232^'Aquifer and SDF Parameters'!$B$2))),"")</f>
        <v/>
      </c>
      <c r="AM232" s="21" t="str">
        <f>IF(AF232="Yes",(1/(AI232)^('Aquifer and SDF Parameters'!$B$2)/((1/U232^'Aquifer and SDF Parameters'!$B$2)+(1/AI232^'Aquifer and SDF Parameters'!$B$2)+(1/AA232^'Aquifer and SDF Parameters'!$B$2))),"")</f>
        <v/>
      </c>
      <c r="AO232" s="30" t="s">
        <v>12484</v>
      </c>
      <c r="AP232" s="47" t="s">
        <v>8769</v>
      </c>
      <c r="AQ232" s="22">
        <v>34328</v>
      </c>
      <c r="AR232" s="22" t="s">
        <v>8198</v>
      </c>
      <c r="AS232" s="24">
        <v>915.98049815059301</v>
      </c>
      <c r="AT232" s="30">
        <v>92223</v>
      </c>
      <c r="AU232" s="22" t="s">
        <v>4937</v>
      </c>
      <c r="AV232" s="69">
        <v>1815.0388872599599</v>
      </c>
      <c r="AW232" s="33"/>
      <c r="AX232" s="22"/>
      <c r="AY232" s="27"/>
    </row>
    <row r="233" spans="1:51" ht="15.6" customHeight="1" x14ac:dyDescent="0.3">
      <c r="A233" s="17">
        <v>75368</v>
      </c>
      <c r="B233" s="17" t="str">
        <f>VLOOKUP(A233,'List of Wells for HC assessment'!$A$2:$J$860,10,FALSE)</f>
        <v>Columbia Valley-Cultus Lake</v>
      </c>
      <c r="C233" s="17" t="str">
        <f>IF(ISNUMBER(VLOOKUP(A233,'List of Wells for HC assessment'!$A$2:$J$860,1,FALSE)),"TRUE","FALSE")</f>
        <v>TRUE</v>
      </c>
      <c r="D233" s="17">
        <f>VLOOKUP(A233,'List of Wells for HC assessment'!$A$2:$J$860,9,FALSE)</f>
        <v>20</v>
      </c>
      <c r="E233" s="17" t="str">
        <f t="shared" si="67"/>
        <v>Stream</v>
      </c>
      <c r="F233" s="17">
        <f t="shared" si="68"/>
        <v>1</v>
      </c>
      <c r="G233" s="87">
        <f t="shared" si="69"/>
        <v>1</v>
      </c>
      <c r="H233" s="88">
        <f t="shared" si="87"/>
        <v>336.47481238434523</v>
      </c>
      <c r="I233" s="89" t="str">
        <f t="shared" si="70"/>
        <v>Spring Creek</v>
      </c>
      <c r="J233" s="90" t="str">
        <f t="shared" si="71"/>
        <v>-</v>
      </c>
      <c r="K233" s="91" t="str">
        <f t="shared" si="72"/>
        <v/>
      </c>
      <c r="L233" s="95" t="str">
        <f t="shared" si="73"/>
        <v xml:space="preserve"> </v>
      </c>
      <c r="M233" s="92" t="str">
        <f t="shared" si="74"/>
        <v>-</v>
      </c>
      <c r="N233" s="93" t="str">
        <f t="shared" si="75"/>
        <v/>
      </c>
      <c r="O233" s="96" t="str">
        <f t="shared" si="76"/>
        <v xml:space="preserve"> </v>
      </c>
      <c r="P233" s="94" t="str">
        <f>IF(ISNUMBER(VLOOKUP(A233,'Wells not assessed'!$A$5:$D$37,1,FALSE)),VLOOKUP(A233,'Wells not assessed'!$A$5:$D$37,4,FALSE),"")</f>
        <v/>
      </c>
      <c r="R233" s="35" t="str">
        <f t="shared" si="77"/>
        <v>Yes</v>
      </c>
      <c r="S233" s="15" t="str">
        <f t="shared" si="78"/>
        <v>CLV-4</v>
      </c>
      <c r="T233" s="18" t="str">
        <f>VLOOKUP(S233,'PoHC and SDF summary'!$AO$4:$AP$49974,2,FALSE)</f>
        <v>Spring Creek</v>
      </c>
      <c r="U233" s="19">
        <f t="shared" si="79"/>
        <v>3407.1074281947599</v>
      </c>
      <c r="V233" s="56">
        <f>IF(C233="TRUE",(U233^2)*(VLOOKUP(D233,'Aquifer and SDF Parameters'!$A$6:$C$100,2,FALSE)/VLOOKUP(D233,'Aquifer and SDF Parameters'!$A$6:$C$100,3,FALSE)),"")</f>
        <v>336.47481238434523</v>
      </c>
      <c r="W233" s="4"/>
      <c r="X233" s="29" t="str">
        <f t="shared" si="80"/>
        <v>No</v>
      </c>
      <c r="Y233" s="15" t="str">
        <f t="shared" si="81"/>
        <v/>
      </c>
      <c r="Z233" s="18" t="str">
        <f>IF(X233="Yes",VLOOKUP(Y233,'PoHC and SDF summary'!$AO$4:$AP$49974,2,FALSE)," ")</f>
        <v xml:space="preserve"> </v>
      </c>
      <c r="AA233" s="19" t="str">
        <f t="shared" si="82"/>
        <v xml:space="preserve"> </v>
      </c>
      <c r="AB233" s="58" t="str">
        <f>IF(X233="Yes",(AA233^2)*(VLOOKUP(D233,'Aquifer and SDF Parameters'!$A$6:$C$100,2,FALSE)/VLOOKUP(D233,'Aquifer and SDF Parameters'!$A$6:$C$100,3,FALSE)),"")</f>
        <v/>
      </c>
      <c r="AC233" s="20" t="str">
        <f>IF(X233="Yes",(1/(U233)^('Aquifer and SDF Parameters'!$B$2)/((1/U233^'Aquifer and SDF Parameters'!$B$2)+(1/AA233^'Aquifer and SDF Parameters'!$B$2))),"")</f>
        <v/>
      </c>
      <c r="AD233" s="21" t="str">
        <f>IF(X233="Yes",(1/(AA233)^('Aquifer and SDF Parameters'!$B$2)/((1/U233^'Aquifer and SDF Parameters'!$B$2)+(1/AA233^'Aquifer and SDF Parameters'!$B$2))),"")</f>
        <v/>
      </c>
      <c r="AE233" s="14"/>
      <c r="AF233" s="32" t="str">
        <f t="shared" si="83"/>
        <v>No</v>
      </c>
      <c r="AG233" s="15" t="str">
        <f t="shared" si="84"/>
        <v/>
      </c>
      <c r="AH233" s="18" t="str">
        <f t="shared" si="85"/>
        <v xml:space="preserve"> </v>
      </c>
      <c r="AI233" s="19" t="str">
        <f t="shared" si="86"/>
        <v xml:space="preserve"> </v>
      </c>
      <c r="AJ233" s="58" t="str">
        <f>IF(AF233="Yes",(AI233^2)*(VLOOKUP(D233,'Aquifer and SDF Parameters'!$A$6:$C$100,2,FALSE)/VLOOKUP(D233,'Aquifer and SDF Parameters'!$A$6:$C$100,3,FALSE)),"")</f>
        <v/>
      </c>
      <c r="AK233" s="20" t="str">
        <f>IF(AF233="Yes",(1/(U233)^('Aquifer and SDF Parameters'!$B$2)/((1/U233^'Aquifer and SDF Parameters'!$B$2)+(1/AI233^'Aquifer and SDF Parameters'!$B$2)+(1/AA233^'Aquifer and SDF Parameters'!$B$2))),"")</f>
        <v/>
      </c>
      <c r="AL233" s="20" t="str">
        <f>IF(AF233="Yes",(1/(AA233)^('Aquifer and SDF Parameters'!$B$2)/((1/U233^'Aquifer and SDF Parameters'!$B$2)+(1/AI233^'Aquifer and SDF Parameters'!$B$2)+(1/AA233^'Aquifer and SDF Parameters'!$B$2))),"")</f>
        <v/>
      </c>
      <c r="AM233" s="21" t="str">
        <f>IF(AF233="Yes",(1/(AI233)^('Aquifer and SDF Parameters'!$B$2)/((1/U233^'Aquifer and SDF Parameters'!$B$2)+(1/AI233^'Aquifer and SDF Parameters'!$B$2)+(1/AA233^'Aquifer and SDF Parameters'!$B$2))),"")</f>
        <v/>
      </c>
      <c r="AO233" s="30" t="s">
        <v>12483</v>
      </c>
      <c r="AP233" s="47" t="s">
        <v>8769</v>
      </c>
      <c r="AQ233" s="22">
        <v>34341</v>
      </c>
      <c r="AR233" s="22" t="s">
        <v>24</v>
      </c>
      <c r="AS233" s="24">
        <v>4035.1520983453202</v>
      </c>
      <c r="AT233" s="30">
        <v>92261</v>
      </c>
      <c r="AU233" s="22" t="s">
        <v>3825</v>
      </c>
      <c r="AV233" s="69">
        <v>2351.3064556078002</v>
      </c>
      <c r="AW233" s="33"/>
      <c r="AX233" s="22"/>
      <c r="AY233" s="27"/>
    </row>
    <row r="234" spans="1:51" ht="15.6" customHeight="1" x14ac:dyDescent="0.3">
      <c r="A234" s="17">
        <v>75369</v>
      </c>
      <c r="B234" s="17" t="str">
        <f>VLOOKUP(A234,'List of Wells for HC assessment'!$A$2:$J$860,10,FALSE)</f>
        <v>Columbia Valley-Cultus Lake</v>
      </c>
      <c r="C234" s="17" t="str">
        <f>IF(ISNUMBER(VLOOKUP(A234,'List of Wells for HC assessment'!$A$2:$J$860,1,FALSE)),"TRUE","FALSE")</f>
        <v>TRUE</v>
      </c>
      <c r="D234" s="17">
        <f>VLOOKUP(A234,'List of Wells for HC assessment'!$A$2:$J$860,9,FALSE)</f>
        <v>20</v>
      </c>
      <c r="E234" s="17" t="str">
        <f t="shared" si="67"/>
        <v>Stream</v>
      </c>
      <c r="F234" s="17">
        <f t="shared" si="68"/>
        <v>2</v>
      </c>
      <c r="G234" s="87">
        <f t="shared" si="69"/>
        <v>0.75011029613426627</v>
      </c>
      <c r="H234" s="88">
        <f t="shared" si="87"/>
        <v>23.328978898033451</v>
      </c>
      <c r="I234" s="89" t="str">
        <f t="shared" si="70"/>
        <v>Spring Creek</v>
      </c>
      <c r="J234" s="90">
        <f t="shared" si="71"/>
        <v>0.24988970386573367</v>
      </c>
      <c r="K234" s="91">
        <f t="shared" si="72"/>
        <v>70.028124404502634</v>
      </c>
      <c r="L234" s="95" t="str">
        <f t="shared" si="73"/>
        <v>Cultus Lake</v>
      </c>
      <c r="M234" s="92" t="str">
        <f t="shared" si="74"/>
        <v>-</v>
      </c>
      <c r="N234" s="93" t="str">
        <f t="shared" si="75"/>
        <v/>
      </c>
      <c r="O234" s="96" t="str">
        <f t="shared" si="76"/>
        <v xml:space="preserve"> </v>
      </c>
      <c r="P234" s="94" t="str">
        <f>IF(ISNUMBER(VLOOKUP(A234,'Wells not assessed'!$A$5:$D$37,1,FALSE)),VLOOKUP(A234,'Wells not assessed'!$A$5:$D$37,4,FALSE),"")</f>
        <v/>
      </c>
      <c r="R234" s="35" t="str">
        <f t="shared" si="77"/>
        <v>Yes</v>
      </c>
      <c r="S234" s="15" t="str">
        <f t="shared" si="78"/>
        <v>CLV-4</v>
      </c>
      <c r="T234" s="18" t="str">
        <f>VLOOKUP(S234,'PoHC and SDF summary'!$AO$4:$AP$49974,2,FALSE)</f>
        <v>Spring Creek</v>
      </c>
      <c r="U234" s="19">
        <f t="shared" si="79"/>
        <v>897.13419953881703</v>
      </c>
      <c r="V234" s="56">
        <f>IF(C234="TRUE",(U234^2)*(VLOOKUP(D234,'Aquifer and SDF Parameters'!$A$6:$C$100,2,FALSE)/VLOOKUP(D234,'Aquifer and SDF Parameters'!$A$6:$C$100,3,FALSE)),"")</f>
        <v>23.328978898033451</v>
      </c>
      <c r="W234" s="4"/>
      <c r="X234" s="29" t="str">
        <f t="shared" si="80"/>
        <v>Yes</v>
      </c>
      <c r="Y234" s="15" t="str">
        <f t="shared" si="81"/>
        <v>CLV-67</v>
      </c>
      <c r="Z234" s="18" t="str">
        <f>IF(X234="Yes",VLOOKUP(Y234,'PoHC and SDF summary'!$AO$4:$AP$49974,2,FALSE)," ")</f>
        <v>Cultus Lake</v>
      </c>
      <c r="AA234" s="19">
        <f t="shared" si="82"/>
        <v>1554.3391817603199</v>
      </c>
      <c r="AB234" s="58">
        <f>IF(X234="Yes",(AA234^2)*(VLOOKUP(D234,'Aquifer and SDF Parameters'!$A$6:$C$100,2,FALSE)/VLOOKUP(D234,'Aquifer and SDF Parameters'!$A$6:$C$100,3,FALSE)),"")</f>
        <v>70.028124404502634</v>
      </c>
      <c r="AC234" s="20">
        <f>IF(X234="Yes",(1/(U234)^('Aquifer and SDF Parameters'!$B$2)/((1/U234^'Aquifer and SDF Parameters'!$B$2)+(1/AA234^'Aquifer and SDF Parameters'!$B$2))),"")</f>
        <v>0.75011029613426627</v>
      </c>
      <c r="AD234" s="21">
        <f>IF(X234="Yes",(1/(AA234)^('Aquifer and SDF Parameters'!$B$2)/((1/U234^'Aquifer and SDF Parameters'!$B$2)+(1/AA234^'Aquifer and SDF Parameters'!$B$2))),"")</f>
        <v>0.24988970386573367</v>
      </c>
      <c r="AE234" s="14"/>
      <c r="AF234" s="32" t="str">
        <f t="shared" si="83"/>
        <v>No</v>
      </c>
      <c r="AG234" s="15" t="str">
        <f t="shared" si="84"/>
        <v/>
      </c>
      <c r="AH234" s="18" t="str">
        <f t="shared" si="85"/>
        <v xml:space="preserve"> </v>
      </c>
      <c r="AI234" s="19" t="str">
        <f t="shared" si="86"/>
        <v xml:space="preserve"> </v>
      </c>
      <c r="AJ234" s="58" t="str">
        <f>IF(AF234="Yes",(AI234^2)*(VLOOKUP(D234,'Aquifer and SDF Parameters'!$A$6:$C$100,2,FALSE)/VLOOKUP(D234,'Aquifer and SDF Parameters'!$A$6:$C$100,3,FALSE)),"")</f>
        <v/>
      </c>
      <c r="AK234" s="20" t="str">
        <f>IF(AF234="Yes",(1/(U234)^('Aquifer and SDF Parameters'!$B$2)/((1/U234^'Aquifer and SDF Parameters'!$B$2)+(1/AI234^'Aquifer and SDF Parameters'!$B$2)+(1/AA234^'Aquifer and SDF Parameters'!$B$2))),"")</f>
        <v/>
      </c>
      <c r="AL234" s="20" t="str">
        <f>IF(AF234="Yes",(1/(AA234)^('Aquifer and SDF Parameters'!$B$2)/((1/U234^'Aquifer and SDF Parameters'!$B$2)+(1/AI234^'Aquifer and SDF Parameters'!$B$2)+(1/AA234^'Aquifer and SDF Parameters'!$B$2))),"")</f>
        <v/>
      </c>
      <c r="AM234" s="21" t="str">
        <f>IF(AF234="Yes",(1/(AI234)^('Aquifer and SDF Parameters'!$B$2)/((1/U234^'Aquifer and SDF Parameters'!$B$2)+(1/AI234^'Aquifer and SDF Parameters'!$B$2)+(1/AA234^'Aquifer and SDF Parameters'!$B$2))),"")</f>
        <v/>
      </c>
      <c r="AO234" s="30" t="s">
        <v>12482</v>
      </c>
      <c r="AP234" s="47" t="s">
        <v>8769</v>
      </c>
      <c r="AQ234" s="22">
        <v>34344</v>
      </c>
      <c r="AR234" s="22" t="s">
        <v>5171</v>
      </c>
      <c r="AS234" s="24">
        <v>460.39610000159797</v>
      </c>
      <c r="AT234" s="30">
        <v>92263</v>
      </c>
      <c r="AU234" s="22" t="s">
        <v>3948</v>
      </c>
      <c r="AV234" s="69">
        <v>612.49404786720095</v>
      </c>
      <c r="AW234" s="33"/>
      <c r="AX234" s="22"/>
      <c r="AY234" s="27"/>
    </row>
    <row r="235" spans="1:51" ht="15.6" customHeight="1" x14ac:dyDescent="0.3">
      <c r="A235" s="17">
        <v>75370</v>
      </c>
      <c r="B235" s="17" t="str">
        <f>VLOOKUP(A235,'List of Wells for HC assessment'!$A$2:$J$860,10,FALSE)</f>
        <v>Columbia Valley-Cultus Lake</v>
      </c>
      <c r="C235" s="17" t="str">
        <f>IF(ISNUMBER(VLOOKUP(A235,'List of Wells for HC assessment'!$A$2:$J$860,1,FALSE)),"TRUE","FALSE")</f>
        <v>TRUE</v>
      </c>
      <c r="D235" s="17">
        <f>VLOOKUP(A235,'List of Wells for HC assessment'!$A$2:$J$860,9,FALSE)</f>
        <v>20</v>
      </c>
      <c r="E235" s="17" t="str">
        <f t="shared" si="67"/>
        <v>Stream</v>
      </c>
      <c r="F235" s="17">
        <f t="shared" si="68"/>
        <v>2</v>
      </c>
      <c r="G235" s="87">
        <f t="shared" si="69"/>
        <v>0.78616409853877378</v>
      </c>
      <c r="H235" s="88">
        <f t="shared" si="87"/>
        <v>14.887197487064412</v>
      </c>
      <c r="I235" s="89" t="str">
        <f t="shared" si="70"/>
        <v>Spring Creek</v>
      </c>
      <c r="J235" s="90">
        <f t="shared" si="71"/>
        <v>0.21383590146122622</v>
      </c>
      <c r="K235" s="91">
        <f t="shared" si="72"/>
        <v>54.732531404736449</v>
      </c>
      <c r="L235" s="95" t="str">
        <f t="shared" si="73"/>
        <v>Cultus Lake</v>
      </c>
      <c r="M235" s="92" t="str">
        <f t="shared" si="74"/>
        <v>-</v>
      </c>
      <c r="N235" s="93" t="str">
        <f t="shared" si="75"/>
        <v/>
      </c>
      <c r="O235" s="96" t="str">
        <f t="shared" si="76"/>
        <v xml:space="preserve"> </v>
      </c>
      <c r="P235" s="94" t="str">
        <f>IF(ISNUMBER(VLOOKUP(A235,'Wells not assessed'!$A$5:$D$37,1,FALSE)),VLOOKUP(A235,'Wells not assessed'!$A$5:$D$37,4,FALSE),"")</f>
        <v/>
      </c>
      <c r="R235" s="35" t="str">
        <f t="shared" si="77"/>
        <v>Yes</v>
      </c>
      <c r="S235" s="15" t="str">
        <f t="shared" si="78"/>
        <v>CLV-4</v>
      </c>
      <c r="T235" s="18" t="str">
        <f>VLOOKUP(S235,'PoHC and SDF summary'!$AO$4:$AP$49974,2,FALSE)</f>
        <v>Spring Creek</v>
      </c>
      <c r="U235" s="19">
        <f t="shared" si="79"/>
        <v>716.66471470536499</v>
      </c>
      <c r="V235" s="56">
        <f>IF(C235="TRUE",(U235^2)*(VLOOKUP(D235,'Aquifer and SDF Parameters'!$A$6:$C$100,2,FALSE)/VLOOKUP(D235,'Aquifer and SDF Parameters'!$A$6:$C$100,3,FALSE)),"")</f>
        <v>14.887197487064412</v>
      </c>
      <c r="W235" s="4"/>
      <c r="X235" s="29" t="str">
        <f t="shared" si="80"/>
        <v>Yes</v>
      </c>
      <c r="Y235" s="15" t="str">
        <f t="shared" si="81"/>
        <v>CLV-67</v>
      </c>
      <c r="Z235" s="18" t="str">
        <f>IF(X235="Yes",VLOOKUP(Y235,'PoHC and SDF summary'!$AO$4:$AP$49974,2,FALSE)," ")</f>
        <v>Cultus Lake</v>
      </c>
      <c r="AA235" s="19">
        <f t="shared" si="82"/>
        <v>1374.1442185823901</v>
      </c>
      <c r="AB235" s="58">
        <f>IF(X235="Yes",(AA235^2)*(VLOOKUP(D235,'Aquifer and SDF Parameters'!$A$6:$C$100,2,FALSE)/VLOOKUP(D235,'Aquifer and SDF Parameters'!$A$6:$C$100,3,FALSE)),"")</f>
        <v>54.732531404736449</v>
      </c>
      <c r="AC235" s="20">
        <f>IF(X235="Yes",(1/(U235)^('Aquifer and SDF Parameters'!$B$2)/((1/U235^'Aquifer and SDF Parameters'!$B$2)+(1/AA235^'Aquifer and SDF Parameters'!$B$2))),"")</f>
        <v>0.78616409853877378</v>
      </c>
      <c r="AD235" s="21">
        <f>IF(X235="Yes",(1/(AA235)^('Aquifer and SDF Parameters'!$B$2)/((1/U235^'Aquifer and SDF Parameters'!$B$2)+(1/AA235^'Aquifer and SDF Parameters'!$B$2))),"")</f>
        <v>0.21383590146122622</v>
      </c>
      <c r="AE235" s="14"/>
      <c r="AF235" s="32" t="str">
        <f t="shared" si="83"/>
        <v>No</v>
      </c>
      <c r="AG235" s="15" t="str">
        <f t="shared" si="84"/>
        <v/>
      </c>
      <c r="AH235" s="18" t="str">
        <f t="shared" si="85"/>
        <v xml:space="preserve"> </v>
      </c>
      <c r="AI235" s="19" t="str">
        <f t="shared" si="86"/>
        <v xml:space="preserve"> </v>
      </c>
      <c r="AJ235" s="58" t="str">
        <f>IF(AF235="Yes",(AI235^2)*(VLOOKUP(D235,'Aquifer and SDF Parameters'!$A$6:$C$100,2,FALSE)/VLOOKUP(D235,'Aquifer and SDF Parameters'!$A$6:$C$100,3,FALSE)),"")</f>
        <v/>
      </c>
      <c r="AK235" s="20" t="str">
        <f>IF(AF235="Yes",(1/(U235)^('Aquifer and SDF Parameters'!$B$2)/((1/U235^'Aquifer and SDF Parameters'!$B$2)+(1/AI235^'Aquifer and SDF Parameters'!$B$2)+(1/AA235^'Aquifer and SDF Parameters'!$B$2))),"")</f>
        <v/>
      </c>
      <c r="AL235" s="20" t="str">
        <f>IF(AF235="Yes",(1/(AA235)^('Aquifer and SDF Parameters'!$B$2)/((1/U235^'Aquifer and SDF Parameters'!$B$2)+(1/AI235^'Aquifer and SDF Parameters'!$B$2)+(1/AA235^'Aquifer and SDF Parameters'!$B$2))),"")</f>
        <v/>
      </c>
      <c r="AM235" s="21" t="str">
        <f>IF(AF235="Yes",(1/(AI235)^('Aquifer and SDF Parameters'!$B$2)/((1/U235^'Aquifer and SDF Parameters'!$B$2)+(1/AI235^'Aquifer and SDF Parameters'!$B$2)+(1/AA235^'Aquifer and SDF Parameters'!$B$2))),"")</f>
        <v/>
      </c>
      <c r="AO235" s="30" t="s">
        <v>12481</v>
      </c>
      <c r="AP235" s="47" t="s">
        <v>8769</v>
      </c>
      <c r="AQ235" s="22">
        <v>34572</v>
      </c>
      <c r="AR235" s="22" t="s">
        <v>8752</v>
      </c>
      <c r="AS235" s="24">
        <v>221.594959392129</v>
      </c>
      <c r="AT235" s="2">
        <v>92279</v>
      </c>
      <c r="AU235" s="2" t="s">
        <v>4877</v>
      </c>
      <c r="AV235" s="57">
        <v>2068.5983681102498</v>
      </c>
      <c r="AW235" s="33"/>
      <c r="AX235" s="22"/>
      <c r="AY235" s="27"/>
    </row>
    <row r="236" spans="1:51" ht="15.6" customHeight="1" x14ac:dyDescent="0.3">
      <c r="A236" s="17">
        <v>76165</v>
      </c>
      <c r="B236" s="17" t="str">
        <f>VLOOKUP(A236,'List of Wells for HC assessment'!$A$2:$J$860,10,FALSE)</f>
        <v>Columbia Valley-Cultus Lake</v>
      </c>
      <c r="C236" s="17" t="str">
        <f>IF(ISNUMBER(VLOOKUP(A236,'List of Wells for HC assessment'!$A$2:$J$860,1,FALSE)),"TRUE","FALSE")</f>
        <v>TRUE</v>
      </c>
      <c r="D236" s="17">
        <f>VLOOKUP(A236,'List of Wells for HC assessment'!$A$2:$J$860,9,FALSE)</f>
        <v>20</v>
      </c>
      <c r="E236" s="17" t="str">
        <f t="shared" si="67"/>
        <v>Stream</v>
      </c>
      <c r="F236" s="17">
        <f t="shared" si="68"/>
        <v>1</v>
      </c>
      <c r="G236" s="87">
        <f t="shared" si="69"/>
        <v>1</v>
      </c>
      <c r="H236" s="88">
        <f t="shared" si="87"/>
        <v>297.5799639295858</v>
      </c>
      <c r="I236" s="89" t="str">
        <f t="shared" si="70"/>
        <v>Spring Creek</v>
      </c>
      <c r="J236" s="90" t="str">
        <f t="shared" si="71"/>
        <v>-</v>
      </c>
      <c r="K236" s="91" t="str">
        <f t="shared" si="72"/>
        <v/>
      </c>
      <c r="L236" s="95" t="str">
        <f t="shared" si="73"/>
        <v xml:space="preserve"> </v>
      </c>
      <c r="M236" s="92" t="str">
        <f t="shared" si="74"/>
        <v>-</v>
      </c>
      <c r="N236" s="93" t="str">
        <f t="shared" si="75"/>
        <v/>
      </c>
      <c r="O236" s="96" t="str">
        <f t="shared" si="76"/>
        <v xml:space="preserve"> </v>
      </c>
      <c r="P236" s="94" t="str">
        <f>IF(ISNUMBER(VLOOKUP(A236,'Wells not assessed'!$A$5:$D$37,1,FALSE)),VLOOKUP(A236,'Wells not assessed'!$A$5:$D$37,4,FALSE),"")</f>
        <v/>
      </c>
      <c r="R236" s="35" t="str">
        <f t="shared" si="77"/>
        <v>Yes</v>
      </c>
      <c r="S236" s="15" t="str">
        <f t="shared" si="78"/>
        <v>CLV-4</v>
      </c>
      <c r="T236" s="18" t="str">
        <f>VLOOKUP(S236,'PoHC and SDF summary'!$AO$4:$AP$49974,2,FALSE)</f>
        <v>Spring Creek</v>
      </c>
      <c r="U236" s="19">
        <f t="shared" si="79"/>
        <v>3204.1393158804299</v>
      </c>
      <c r="V236" s="56">
        <f>IF(C236="TRUE",(U236^2)*(VLOOKUP(D236,'Aquifer and SDF Parameters'!$A$6:$C$100,2,FALSE)/VLOOKUP(D236,'Aquifer and SDF Parameters'!$A$6:$C$100,3,FALSE)),"")</f>
        <v>297.5799639295858</v>
      </c>
      <c r="W236" s="4"/>
      <c r="X236" s="29" t="str">
        <f t="shared" si="80"/>
        <v>No</v>
      </c>
      <c r="Y236" s="15" t="str">
        <f t="shared" si="81"/>
        <v/>
      </c>
      <c r="Z236" s="18" t="str">
        <f>IF(X236="Yes",VLOOKUP(Y236,'PoHC and SDF summary'!$AO$4:$AP$49974,2,FALSE)," ")</f>
        <v xml:space="preserve"> </v>
      </c>
      <c r="AA236" s="19" t="str">
        <f t="shared" si="82"/>
        <v xml:space="preserve"> </v>
      </c>
      <c r="AB236" s="58" t="str">
        <f>IF(X236="Yes",(AA236^2)*(VLOOKUP(D236,'Aquifer and SDF Parameters'!$A$6:$C$100,2,FALSE)/VLOOKUP(D236,'Aquifer and SDF Parameters'!$A$6:$C$100,3,FALSE)),"")</f>
        <v/>
      </c>
      <c r="AC236" s="20" t="str">
        <f>IF(X236="Yes",(1/(U236)^('Aquifer and SDF Parameters'!$B$2)/((1/U236^'Aquifer and SDF Parameters'!$B$2)+(1/AA236^'Aquifer and SDF Parameters'!$B$2))),"")</f>
        <v/>
      </c>
      <c r="AD236" s="21" t="str">
        <f>IF(X236="Yes",(1/(AA236)^('Aquifer and SDF Parameters'!$B$2)/((1/U236^'Aquifer and SDF Parameters'!$B$2)+(1/AA236^'Aquifer and SDF Parameters'!$B$2))),"")</f>
        <v/>
      </c>
      <c r="AE236" s="14"/>
      <c r="AF236" s="32" t="str">
        <f t="shared" si="83"/>
        <v>No</v>
      </c>
      <c r="AG236" s="15" t="str">
        <f t="shared" si="84"/>
        <v/>
      </c>
      <c r="AH236" s="18" t="str">
        <f t="shared" si="85"/>
        <v xml:space="preserve"> </v>
      </c>
      <c r="AI236" s="19" t="str">
        <f t="shared" si="86"/>
        <v xml:space="preserve"> </v>
      </c>
      <c r="AJ236" s="58" t="str">
        <f>IF(AF236="Yes",(AI236^2)*(VLOOKUP(D236,'Aquifer and SDF Parameters'!$A$6:$C$100,2,FALSE)/VLOOKUP(D236,'Aquifer and SDF Parameters'!$A$6:$C$100,3,FALSE)),"")</f>
        <v/>
      </c>
      <c r="AK236" s="20" t="str">
        <f>IF(AF236="Yes",(1/(U236)^('Aquifer and SDF Parameters'!$B$2)/((1/U236^'Aquifer and SDF Parameters'!$B$2)+(1/AI236^'Aquifer and SDF Parameters'!$B$2)+(1/AA236^'Aquifer and SDF Parameters'!$B$2))),"")</f>
        <v/>
      </c>
      <c r="AL236" s="20" t="str">
        <f>IF(AF236="Yes",(1/(AA236)^('Aquifer and SDF Parameters'!$B$2)/((1/U236^'Aquifer and SDF Parameters'!$B$2)+(1/AI236^'Aquifer and SDF Parameters'!$B$2)+(1/AA236^'Aquifer and SDF Parameters'!$B$2))),"")</f>
        <v/>
      </c>
      <c r="AM236" s="21" t="str">
        <f>IF(AF236="Yes",(1/(AI236)^('Aquifer and SDF Parameters'!$B$2)/((1/U236^'Aquifer and SDF Parameters'!$B$2)+(1/AI236^'Aquifer and SDF Parameters'!$B$2)+(1/AA236^'Aquifer and SDF Parameters'!$B$2))),"")</f>
        <v/>
      </c>
      <c r="AO236" s="30" t="s">
        <v>12473</v>
      </c>
      <c r="AP236" s="47" t="s">
        <v>8769</v>
      </c>
      <c r="AQ236" s="22">
        <v>34588</v>
      </c>
      <c r="AR236" s="22" t="s">
        <v>837</v>
      </c>
      <c r="AS236" s="24">
        <v>659.936104372822</v>
      </c>
      <c r="AT236" s="2">
        <v>92304</v>
      </c>
      <c r="AU236" s="2" t="s">
        <v>2845</v>
      </c>
      <c r="AV236" s="57">
        <v>470.32700824790902</v>
      </c>
      <c r="AW236" s="33"/>
      <c r="AX236" s="22"/>
      <c r="AY236" s="27"/>
    </row>
    <row r="237" spans="1:51" ht="15.6" customHeight="1" x14ac:dyDescent="0.3">
      <c r="A237" s="17">
        <v>80268</v>
      </c>
      <c r="B237" s="17" t="str">
        <f>VLOOKUP(A237,'List of Wells for HC assessment'!$A$2:$J$860,10,FALSE)</f>
        <v>Columbia Valley-Cultus Lake</v>
      </c>
      <c r="C237" s="17" t="str">
        <f>IF(ISNUMBER(VLOOKUP(A237,'List of Wells for HC assessment'!$A$2:$J$860,1,FALSE)),"TRUE","FALSE")</f>
        <v>TRUE</v>
      </c>
      <c r="D237" s="17">
        <f>VLOOKUP(A237,'List of Wells for HC assessment'!$A$2:$J$860,9,FALSE)</f>
        <v>20</v>
      </c>
      <c r="E237" s="17" t="str">
        <f t="shared" si="67"/>
        <v>Stream</v>
      </c>
      <c r="F237" s="17">
        <f t="shared" si="68"/>
        <v>2</v>
      </c>
      <c r="G237" s="87">
        <f t="shared" si="69"/>
        <v>0.80529218483558962</v>
      </c>
      <c r="H237" s="88">
        <f t="shared" si="87"/>
        <v>2.3562357262086815</v>
      </c>
      <c r="I237" s="89" t="str">
        <f t="shared" si="70"/>
        <v>Spring Creek</v>
      </c>
      <c r="J237" s="90">
        <f t="shared" si="71"/>
        <v>0.19470781516441046</v>
      </c>
      <c r="K237" s="91">
        <f t="shared" si="72"/>
        <v>9.7451569385854171</v>
      </c>
      <c r="L237" s="95" t="str">
        <f t="shared" si="73"/>
        <v>Cultus Lake</v>
      </c>
      <c r="M237" s="92" t="str">
        <f t="shared" si="74"/>
        <v>-</v>
      </c>
      <c r="N237" s="93" t="str">
        <f t="shared" si="75"/>
        <v/>
      </c>
      <c r="O237" s="96" t="str">
        <f t="shared" si="76"/>
        <v xml:space="preserve"> </v>
      </c>
      <c r="P237" s="94" t="str">
        <f>IF(ISNUMBER(VLOOKUP(A237,'Wells not assessed'!$A$5:$D$37,1,FALSE)),VLOOKUP(A237,'Wells not assessed'!$A$5:$D$37,4,FALSE),"")</f>
        <v/>
      </c>
      <c r="R237" s="35" t="str">
        <f t="shared" si="77"/>
        <v>Yes</v>
      </c>
      <c r="S237" s="15" t="str">
        <f t="shared" si="78"/>
        <v>CLV-12</v>
      </c>
      <c r="T237" s="18" t="str">
        <f>VLOOKUP(S237,'PoHC and SDF summary'!$AO$4:$AP$49974,2,FALSE)</f>
        <v>Spring Creek</v>
      </c>
      <c r="U237" s="19">
        <f t="shared" si="79"/>
        <v>285.11424474094503</v>
      </c>
      <c r="V237" s="56">
        <f>IF(C237="TRUE",(U237^2)*(VLOOKUP(D237,'Aquifer and SDF Parameters'!$A$6:$C$100,2,FALSE)/VLOOKUP(D237,'Aquifer and SDF Parameters'!$A$6:$C$100,3,FALSE)),"")</f>
        <v>2.3562357262086815</v>
      </c>
      <c r="W237" s="4"/>
      <c r="X237" s="29" t="str">
        <f t="shared" si="80"/>
        <v>Yes</v>
      </c>
      <c r="Y237" s="15" t="str">
        <f t="shared" si="81"/>
        <v>CLV-64</v>
      </c>
      <c r="Z237" s="18" t="str">
        <f>IF(X237="Yes",VLOOKUP(Y237,'PoHC and SDF summary'!$AO$4:$AP$49974,2,FALSE)," ")</f>
        <v>Cultus Lake</v>
      </c>
      <c r="AA237" s="19">
        <f t="shared" si="82"/>
        <v>579.83438530428396</v>
      </c>
      <c r="AB237" s="58">
        <f>IF(X237="Yes",(AA237^2)*(VLOOKUP(D237,'Aquifer and SDF Parameters'!$A$6:$C$100,2,FALSE)/VLOOKUP(D237,'Aquifer and SDF Parameters'!$A$6:$C$100,3,FALSE)),"")</f>
        <v>9.7451569385854171</v>
      </c>
      <c r="AC237" s="20">
        <f>IF(X237="Yes",(1/(U237)^('Aquifer and SDF Parameters'!$B$2)/((1/U237^'Aquifer and SDF Parameters'!$B$2)+(1/AA237^'Aquifer and SDF Parameters'!$B$2))),"")</f>
        <v>0.80529218483558962</v>
      </c>
      <c r="AD237" s="21">
        <f>IF(X237="Yes",(1/(AA237)^('Aquifer and SDF Parameters'!$B$2)/((1/U237^'Aquifer and SDF Parameters'!$B$2)+(1/AA237^'Aquifer and SDF Parameters'!$B$2))),"")</f>
        <v>0.19470781516441046</v>
      </c>
      <c r="AE237" s="14"/>
      <c r="AF237" s="32" t="str">
        <f t="shared" si="83"/>
        <v>No</v>
      </c>
      <c r="AG237" s="15" t="str">
        <f t="shared" si="84"/>
        <v/>
      </c>
      <c r="AH237" s="18" t="str">
        <f t="shared" si="85"/>
        <v xml:space="preserve"> </v>
      </c>
      <c r="AI237" s="19" t="str">
        <f t="shared" si="86"/>
        <v xml:space="preserve"> </v>
      </c>
      <c r="AJ237" s="58" t="str">
        <f>IF(AF237="Yes",(AI237^2)*(VLOOKUP(D237,'Aquifer and SDF Parameters'!$A$6:$C$100,2,FALSE)/VLOOKUP(D237,'Aquifer and SDF Parameters'!$A$6:$C$100,3,FALSE)),"")</f>
        <v/>
      </c>
      <c r="AK237" s="20" t="str">
        <f>IF(AF237="Yes",(1/(U237)^('Aquifer and SDF Parameters'!$B$2)/((1/U237^'Aquifer and SDF Parameters'!$B$2)+(1/AI237^'Aquifer and SDF Parameters'!$B$2)+(1/AA237^'Aquifer and SDF Parameters'!$B$2))),"")</f>
        <v/>
      </c>
      <c r="AL237" s="20" t="str">
        <f>IF(AF237="Yes",(1/(AA237)^('Aquifer and SDF Parameters'!$B$2)/((1/U237^'Aquifer and SDF Parameters'!$B$2)+(1/AI237^'Aquifer and SDF Parameters'!$B$2)+(1/AA237^'Aquifer and SDF Parameters'!$B$2))),"")</f>
        <v/>
      </c>
      <c r="AM237" s="21" t="str">
        <f>IF(AF237="Yes",(1/(AI237)^('Aquifer and SDF Parameters'!$B$2)/((1/U237^'Aquifer and SDF Parameters'!$B$2)+(1/AI237^'Aquifer and SDF Parameters'!$B$2)+(1/AA237^'Aquifer and SDF Parameters'!$B$2))),"")</f>
        <v/>
      </c>
      <c r="AO237" s="30" t="s">
        <v>12461</v>
      </c>
      <c r="AP237" s="47" t="s">
        <v>8769</v>
      </c>
      <c r="AQ237" s="22">
        <v>34602</v>
      </c>
      <c r="AR237" s="22" t="s">
        <v>837</v>
      </c>
      <c r="AS237" s="24">
        <v>371.38901832216402</v>
      </c>
      <c r="AT237" s="2">
        <v>92315</v>
      </c>
      <c r="AU237" s="2" t="s">
        <v>7758</v>
      </c>
      <c r="AV237" s="57">
        <v>253.50783447576401</v>
      </c>
      <c r="AW237" s="33"/>
      <c r="AX237" s="22"/>
      <c r="AY237" s="27"/>
    </row>
    <row r="238" spans="1:51" ht="15.6" customHeight="1" x14ac:dyDescent="0.3">
      <c r="A238" s="17">
        <v>92250</v>
      </c>
      <c r="B238" s="17" t="str">
        <f>VLOOKUP(A238,'List of Wells for HC assessment'!$A$2:$J$860,10,FALSE)</f>
        <v>Columbia Valley-Cultus Lake</v>
      </c>
      <c r="C238" s="17" t="str">
        <f>IF(ISNUMBER(VLOOKUP(A238,'List of Wells for HC assessment'!$A$2:$J$860,1,FALSE)),"TRUE","FALSE")</f>
        <v>TRUE</v>
      </c>
      <c r="D238" s="17">
        <f>VLOOKUP(A238,'List of Wells for HC assessment'!$A$2:$J$860,9,FALSE)</f>
        <v>20</v>
      </c>
      <c r="E238" s="17" t="str">
        <f t="shared" si="67"/>
        <v>Stream</v>
      </c>
      <c r="F238" s="17">
        <f t="shared" si="68"/>
        <v>1</v>
      </c>
      <c r="G238" s="87">
        <f t="shared" si="69"/>
        <v>1</v>
      </c>
      <c r="H238" s="88">
        <f t="shared" si="87"/>
        <v>1079.0895113220674</v>
      </c>
      <c r="I238" s="89" t="str">
        <f t="shared" si="70"/>
        <v>Spring Creek</v>
      </c>
      <c r="J238" s="90" t="str">
        <f t="shared" si="71"/>
        <v>-</v>
      </c>
      <c r="K238" s="91" t="str">
        <f t="shared" si="72"/>
        <v/>
      </c>
      <c r="L238" s="95" t="str">
        <f t="shared" si="73"/>
        <v xml:space="preserve"> </v>
      </c>
      <c r="M238" s="92" t="str">
        <f t="shared" si="74"/>
        <v>-</v>
      </c>
      <c r="N238" s="93" t="str">
        <f t="shared" si="75"/>
        <v/>
      </c>
      <c r="O238" s="96" t="str">
        <f t="shared" si="76"/>
        <v xml:space="preserve"> </v>
      </c>
      <c r="P238" s="94" t="str">
        <f>IF(ISNUMBER(VLOOKUP(A238,'Wells not assessed'!$A$5:$D$37,1,FALSE)),VLOOKUP(A238,'Wells not assessed'!$A$5:$D$37,4,FALSE),"")</f>
        <v/>
      </c>
      <c r="R238" s="35" t="str">
        <f t="shared" si="77"/>
        <v>Yes</v>
      </c>
      <c r="S238" s="15" t="str">
        <f t="shared" si="78"/>
        <v>CLV-4</v>
      </c>
      <c r="T238" s="18" t="str">
        <f>VLOOKUP(S238,'PoHC and SDF summary'!$AO$4:$AP$49974,2,FALSE)</f>
        <v>Spring Creek</v>
      </c>
      <c r="U238" s="19">
        <f t="shared" si="79"/>
        <v>6101.5234278507296</v>
      </c>
      <c r="V238" s="56">
        <f>IF(C238="TRUE",(U238^2)*(VLOOKUP(D238,'Aquifer and SDF Parameters'!$A$6:$C$100,2,FALSE)/VLOOKUP(D238,'Aquifer and SDF Parameters'!$A$6:$C$100,3,FALSE)),"")</f>
        <v>1079.0895113220674</v>
      </c>
      <c r="W238" s="4"/>
      <c r="X238" s="29" t="str">
        <f t="shared" si="80"/>
        <v>No</v>
      </c>
      <c r="Y238" s="15" t="str">
        <f t="shared" si="81"/>
        <v/>
      </c>
      <c r="Z238" s="18" t="str">
        <f>IF(X238="Yes",VLOOKUP(Y238,'PoHC and SDF summary'!$AO$4:$AP$49974,2,FALSE)," ")</f>
        <v xml:space="preserve"> </v>
      </c>
      <c r="AA238" s="19" t="str">
        <f t="shared" si="82"/>
        <v xml:space="preserve"> </v>
      </c>
      <c r="AB238" s="58" t="str">
        <f>IF(X238="Yes",(AA238^2)*(VLOOKUP(D238,'Aquifer and SDF Parameters'!$A$6:$C$100,2,FALSE)/VLOOKUP(D238,'Aquifer and SDF Parameters'!$A$6:$C$100,3,FALSE)),"")</f>
        <v/>
      </c>
      <c r="AC238" s="20" t="str">
        <f>IF(X238="Yes",(1/(U238)^('Aquifer and SDF Parameters'!$B$2)/((1/U238^'Aquifer and SDF Parameters'!$B$2)+(1/AA238^'Aquifer and SDF Parameters'!$B$2))),"")</f>
        <v/>
      </c>
      <c r="AD238" s="21" t="str">
        <f>IF(X238="Yes",(1/(AA238)^('Aquifer and SDF Parameters'!$B$2)/((1/U238^'Aquifer and SDF Parameters'!$B$2)+(1/AA238^'Aquifer and SDF Parameters'!$B$2))),"")</f>
        <v/>
      </c>
      <c r="AE238" s="14"/>
      <c r="AF238" s="32" t="str">
        <f t="shared" si="83"/>
        <v>No</v>
      </c>
      <c r="AG238" s="15" t="str">
        <f t="shared" si="84"/>
        <v/>
      </c>
      <c r="AH238" s="18" t="str">
        <f t="shared" si="85"/>
        <v xml:space="preserve"> </v>
      </c>
      <c r="AI238" s="19" t="str">
        <f t="shared" si="86"/>
        <v xml:space="preserve"> </v>
      </c>
      <c r="AJ238" s="58" t="str">
        <f>IF(AF238="Yes",(AI238^2)*(VLOOKUP(D238,'Aquifer and SDF Parameters'!$A$6:$C$100,2,FALSE)/VLOOKUP(D238,'Aquifer and SDF Parameters'!$A$6:$C$100,3,FALSE)),"")</f>
        <v/>
      </c>
      <c r="AK238" s="20" t="str">
        <f>IF(AF238="Yes",(1/(U238)^('Aquifer and SDF Parameters'!$B$2)/((1/U238^'Aquifer and SDF Parameters'!$B$2)+(1/AI238^'Aquifer and SDF Parameters'!$B$2)+(1/AA238^'Aquifer and SDF Parameters'!$B$2))),"")</f>
        <v/>
      </c>
      <c r="AL238" s="20" t="str">
        <f>IF(AF238="Yes",(1/(AA238)^('Aquifer and SDF Parameters'!$B$2)/((1/U238^'Aquifer and SDF Parameters'!$B$2)+(1/AI238^'Aquifer and SDF Parameters'!$B$2)+(1/AA238^'Aquifer and SDF Parameters'!$B$2))),"")</f>
        <v/>
      </c>
      <c r="AM238" s="21" t="str">
        <f>IF(AF238="Yes",(1/(AI238)^('Aquifer and SDF Parameters'!$B$2)/((1/U238^'Aquifer and SDF Parameters'!$B$2)+(1/AI238^'Aquifer and SDF Parameters'!$B$2)+(1/AA238^'Aquifer and SDF Parameters'!$B$2))),"")</f>
        <v/>
      </c>
      <c r="AO238" s="30" t="s">
        <v>12421</v>
      </c>
      <c r="AP238" s="47" t="s">
        <v>8769</v>
      </c>
      <c r="AQ238" s="22">
        <v>34607</v>
      </c>
      <c r="AR238" s="22" t="s">
        <v>1302</v>
      </c>
      <c r="AS238" s="24">
        <v>390.83382534416597</v>
      </c>
      <c r="AT238" s="2">
        <v>92334</v>
      </c>
      <c r="AU238" s="2" t="s">
        <v>7071</v>
      </c>
      <c r="AV238" s="57">
        <v>793.32177754894201</v>
      </c>
      <c r="AW238" s="33"/>
      <c r="AX238" s="22"/>
      <c r="AY238" s="27"/>
    </row>
    <row r="239" spans="1:51" ht="15.6" customHeight="1" x14ac:dyDescent="0.3">
      <c r="A239" s="17">
        <v>92360</v>
      </c>
      <c r="B239" s="17" t="str">
        <f>VLOOKUP(A239,'List of Wells for HC assessment'!$A$2:$J$860,10,FALSE)</f>
        <v>Columbia Valley-Cultus Lake</v>
      </c>
      <c r="C239" s="17" t="str">
        <f>IF(ISNUMBER(VLOOKUP(A239,'List of Wells for HC assessment'!$A$2:$J$860,1,FALSE)),"TRUE","FALSE")</f>
        <v>TRUE</v>
      </c>
      <c r="D239" s="17">
        <f>VLOOKUP(A239,'List of Wells for HC assessment'!$A$2:$J$860,9,FALSE)</f>
        <v>20</v>
      </c>
      <c r="E239" s="17" t="str">
        <f t="shared" si="67"/>
        <v>Stream</v>
      </c>
      <c r="F239" s="17">
        <f t="shared" si="68"/>
        <v>2</v>
      </c>
      <c r="G239" s="87">
        <f t="shared" si="69"/>
        <v>0.60140318821548955</v>
      </c>
      <c r="H239" s="88">
        <f t="shared" si="87"/>
        <v>235.66366024784318</v>
      </c>
      <c r="I239" s="89" t="str">
        <f t="shared" si="70"/>
        <v>Spring Creek</v>
      </c>
      <c r="J239" s="90">
        <f t="shared" si="71"/>
        <v>0.39859681178451045</v>
      </c>
      <c r="K239" s="91">
        <f t="shared" si="72"/>
        <v>355.56951894589247</v>
      </c>
      <c r="L239" s="95" t="str">
        <f t="shared" si="73"/>
        <v>Cultus Lake</v>
      </c>
      <c r="M239" s="92" t="str">
        <f t="shared" si="74"/>
        <v>-</v>
      </c>
      <c r="N239" s="93" t="str">
        <f t="shared" si="75"/>
        <v/>
      </c>
      <c r="O239" s="96" t="str">
        <f t="shared" si="76"/>
        <v xml:space="preserve"> </v>
      </c>
      <c r="P239" s="94" t="str">
        <f>IF(ISNUMBER(VLOOKUP(A239,'Wells not assessed'!$A$5:$D$37,1,FALSE)),VLOOKUP(A239,'Wells not assessed'!$A$5:$D$37,4,FALSE),"")</f>
        <v/>
      </c>
      <c r="R239" s="35" t="str">
        <f t="shared" si="77"/>
        <v>Yes</v>
      </c>
      <c r="S239" s="15" t="str">
        <f t="shared" si="78"/>
        <v>CLV-4</v>
      </c>
      <c r="T239" s="18" t="str">
        <f>VLOOKUP(S239,'PoHC and SDF summary'!$AO$4:$AP$49974,2,FALSE)</f>
        <v>Spring Creek</v>
      </c>
      <c r="U239" s="19">
        <f t="shared" si="79"/>
        <v>2851.3849755076199</v>
      </c>
      <c r="V239" s="56">
        <f>IF(C239="TRUE",(U239^2)*(VLOOKUP(D239,'Aquifer and SDF Parameters'!$A$6:$C$100,2,FALSE)/VLOOKUP(D239,'Aquifer and SDF Parameters'!$A$6:$C$100,3,FALSE)),"")</f>
        <v>235.66366024784318</v>
      </c>
      <c r="W239" s="4"/>
      <c r="X239" s="29" t="str">
        <f t="shared" si="80"/>
        <v>Yes</v>
      </c>
      <c r="Y239" s="15" t="str">
        <f t="shared" si="81"/>
        <v>CLV-66</v>
      </c>
      <c r="Z239" s="18" t="str">
        <f>IF(X239="Yes",VLOOKUP(Y239,'PoHC and SDF summary'!$AO$4:$AP$49974,2,FALSE)," ")</f>
        <v>Cultus Lake</v>
      </c>
      <c r="AA239" s="19">
        <f t="shared" si="82"/>
        <v>3502.4489152067999</v>
      </c>
      <c r="AB239" s="58">
        <f>IF(X239="Yes",(AA239^2)*(VLOOKUP(D239,'Aquifer and SDF Parameters'!$A$6:$C$100,2,FALSE)/VLOOKUP(D239,'Aquifer and SDF Parameters'!$A$6:$C$100,3,FALSE)),"")</f>
        <v>355.56951894589247</v>
      </c>
      <c r="AC239" s="20">
        <f>IF(X239="Yes",(1/(U239)^('Aquifer and SDF Parameters'!$B$2)/((1/U239^'Aquifer and SDF Parameters'!$B$2)+(1/AA239^'Aquifer and SDF Parameters'!$B$2))),"")</f>
        <v>0.60140318821548955</v>
      </c>
      <c r="AD239" s="21">
        <f>IF(X239="Yes",(1/(AA239)^('Aquifer and SDF Parameters'!$B$2)/((1/U239^'Aquifer and SDF Parameters'!$B$2)+(1/AA239^'Aquifer and SDF Parameters'!$B$2))),"")</f>
        <v>0.39859681178451045</v>
      </c>
      <c r="AE239" s="14"/>
      <c r="AF239" s="32" t="str">
        <f t="shared" si="83"/>
        <v>No</v>
      </c>
      <c r="AG239" s="15" t="str">
        <f t="shared" si="84"/>
        <v/>
      </c>
      <c r="AH239" s="18" t="str">
        <f t="shared" si="85"/>
        <v xml:space="preserve"> </v>
      </c>
      <c r="AI239" s="19" t="str">
        <f t="shared" si="86"/>
        <v xml:space="preserve"> </v>
      </c>
      <c r="AJ239" s="58" t="str">
        <f>IF(AF239="Yes",(AI239^2)*(VLOOKUP(D239,'Aquifer and SDF Parameters'!$A$6:$C$100,2,FALSE)/VLOOKUP(D239,'Aquifer and SDF Parameters'!$A$6:$C$100,3,FALSE)),"")</f>
        <v/>
      </c>
      <c r="AK239" s="20" t="str">
        <f>IF(AF239="Yes",(1/(U239)^('Aquifer and SDF Parameters'!$B$2)/((1/U239^'Aquifer and SDF Parameters'!$B$2)+(1/AI239^'Aquifer and SDF Parameters'!$B$2)+(1/AA239^'Aquifer and SDF Parameters'!$B$2))),"")</f>
        <v/>
      </c>
      <c r="AL239" s="20" t="str">
        <f>IF(AF239="Yes",(1/(AA239)^('Aquifer and SDF Parameters'!$B$2)/((1/U239^'Aquifer and SDF Parameters'!$B$2)+(1/AI239^'Aquifer and SDF Parameters'!$B$2)+(1/AA239^'Aquifer and SDF Parameters'!$B$2))),"")</f>
        <v/>
      </c>
      <c r="AM239" s="21" t="str">
        <f>IF(AF239="Yes",(1/(AI239)^('Aquifer and SDF Parameters'!$B$2)/((1/U239^'Aquifer and SDF Parameters'!$B$2)+(1/AI239^'Aquifer and SDF Parameters'!$B$2)+(1/AA239^'Aquifer and SDF Parameters'!$B$2))),"")</f>
        <v/>
      </c>
      <c r="AO239" s="30" t="s">
        <v>12399</v>
      </c>
      <c r="AP239" s="47" t="s">
        <v>8769</v>
      </c>
      <c r="AQ239" s="22">
        <v>34610</v>
      </c>
      <c r="AR239" s="22" t="s">
        <v>7069</v>
      </c>
      <c r="AS239" s="24">
        <v>879.77588219934705</v>
      </c>
      <c r="AT239" s="2">
        <v>92346</v>
      </c>
      <c r="AU239" s="2" t="s">
        <v>7580</v>
      </c>
      <c r="AV239" s="57">
        <v>781.91814776625495</v>
      </c>
      <c r="AW239" s="33"/>
      <c r="AX239" s="22"/>
      <c r="AY239" s="27"/>
    </row>
    <row r="240" spans="1:51" ht="15.6" customHeight="1" x14ac:dyDescent="0.3">
      <c r="A240" s="17">
        <v>101118</v>
      </c>
      <c r="B240" s="17" t="str">
        <f>VLOOKUP(A240,'List of Wells for HC assessment'!$A$2:$J$860,10,FALSE)</f>
        <v>Columbia Valley-Cultus Lake</v>
      </c>
      <c r="C240" s="17" t="str">
        <f>IF(ISNUMBER(VLOOKUP(A240,'List of Wells for HC assessment'!$A$2:$J$860,1,FALSE)),"TRUE","FALSE")</f>
        <v>TRUE</v>
      </c>
      <c r="D240" s="17">
        <f>VLOOKUP(A240,'List of Wells for HC assessment'!$A$2:$J$860,9,FALSE)</f>
        <v>20</v>
      </c>
      <c r="E240" s="17" t="str">
        <f t="shared" si="67"/>
        <v>Stream</v>
      </c>
      <c r="F240" s="17">
        <f t="shared" si="68"/>
        <v>2</v>
      </c>
      <c r="G240" s="87">
        <f t="shared" si="69"/>
        <v>0.61997209167963918</v>
      </c>
      <c r="H240" s="88">
        <f t="shared" si="87"/>
        <v>138.02885384787845</v>
      </c>
      <c r="I240" s="89" t="str">
        <f t="shared" si="70"/>
        <v>Spring Creek</v>
      </c>
      <c r="J240" s="90">
        <f t="shared" si="71"/>
        <v>0.38002790832036087</v>
      </c>
      <c r="K240" s="91">
        <f t="shared" si="72"/>
        <v>225.17829706357799</v>
      </c>
      <c r="L240" s="95" t="str">
        <f t="shared" si="73"/>
        <v>Cultus Lake</v>
      </c>
      <c r="M240" s="92" t="str">
        <f t="shared" si="74"/>
        <v>-</v>
      </c>
      <c r="N240" s="93" t="str">
        <f t="shared" si="75"/>
        <v/>
      </c>
      <c r="O240" s="96" t="str">
        <f t="shared" si="76"/>
        <v xml:space="preserve"> </v>
      </c>
      <c r="P240" s="94" t="str">
        <f>IF(ISNUMBER(VLOOKUP(A240,'Wells not assessed'!$A$5:$D$37,1,FALSE)),VLOOKUP(A240,'Wells not assessed'!$A$5:$D$37,4,FALSE),"")</f>
        <v/>
      </c>
      <c r="R240" s="35" t="str">
        <f t="shared" si="77"/>
        <v>Yes</v>
      </c>
      <c r="S240" s="15" t="str">
        <f t="shared" si="78"/>
        <v>CLV-4</v>
      </c>
      <c r="T240" s="18" t="str">
        <f>VLOOKUP(S240,'PoHC and SDF summary'!$AO$4:$AP$49974,2,FALSE)</f>
        <v>Spring Creek</v>
      </c>
      <c r="U240" s="19">
        <f t="shared" si="79"/>
        <v>2182.19968329019</v>
      </c>
      <c r="V240" s="56">
        <f>IF(C240="TRUE",(U240^2)*(VLOOKUP(D240,'Aquifer and SDF Parameters'!$A$6:$C$100,2,FALSE)/VLOOKUP(D240,'Aquifer and SDF Parameters'!$A$6:$C$100,3,FALSE)),"")</f>
        <v>138.02885384787845</v>
      </c>
      <c r="W240" s="4"/>
      <c r="X240" s="29" t="str">
        <f t="shared" si="80"/>
        <v>Yes</v>
      </c>
      <c r="Y240" s="15" t="str">
        <f t="shared" si="81"/>
        <v>CLV-64</v>
      </c>
      <c r="Z240" s="18" t="str">
        <f>IF(X240="Yes",VLOOKUP(Y240,'PoHC and SDF summary'!$AO$4:$AP$49974,2,FALSE)," ")</f>
        <v>Cultus Lake</v>
      </c>
      <c r="AA240" s="19">
        <f t="shared" si="82"/>
        <v>2787.2300315355101</v>
      </c>
      <c r="AB240" s="58">
        <f>IF(X240="Yes",(AA240^2)*(VLOOKUP(D240,'Aquifer and SDF Parameters'!$A$6:$C$100,2,FALSE)/VLOOKUP(D240,'Aquifer and SDF Parameters'!$A$6:$C$100,3,FALSE)),"")</f>
        <v>225.17829706357799</v>
      </c>
      <c r="AC240" s="20">
        <f>IF(X240="Yes",(1/(U240)^('Aquifer and SDF Parameters'!$B$2)/((1/U240^'Aquifer and SDF Parameters'!$B$2)+(1/AA240^'Aquifer and SDF Parameters'!$B$2))),"")</f>
        <v>0.61997209167963918</v>
      </c>
      <c r="AD240" s="21">
        <f>IF(X240="Yes",(1/(AA240)^('Aquifer and SDF Parameters'!$B$2)/((1/U240^'Aquifer and SDF Parameters'!$B$2)+(1/AA240^'Aquifer and SDF Parameters'!$B$2))),"")</f>
        <v>0.38002790832036087</v>
      </c>
      <c r="AE240" s="14"/>
      <c r="AF240" s="32" t="str">
        <f t="shared" si="83"/>
        <v>No</v>
      </c>
      <c r="AG240" s="15" t="str">
        <f t="shared" si="84"/>
        <v/>
      </c>
      <c r="AH240" s="18" t="str">
        <f t="shared" si="85"/>
        <v xml:space="preserve"> </v>
      </c>
      <c r="AI240" s="19" t="str">
        <f t="shared" si="86"/>
        <v xml:space="preserve"> </v>
      </c>
      <c r="AJ240" s="58" t="str">
        <f>IF(AF240="Yes",(AI240^2)*(VLOOKUP(D240,'Aquifer and SDF Parameters'!$A$6:$C$100,2,FALSE)/VLOOKUP(D240,'Aquifer and SDF Parameters'!$A$6:$C$100,3,FALSE)),"")</f>
        <v/>
      </c>
      <c r="AK240" s="20" t="str">
        <f>IF(AF240="Yes",(1/(U240)^('Aquifer and SDF Parameters'!$B$2)/((1/U240^'Aquifer and SDF Parameters'!$B$2)+(1/AI240^'Aquifer and SDF Parameters'!$B$2)+(1/AA240^'Aquifer and SDF Parameters'!$B$2))),"")</f>
        <v/>
      </c>
      <c r="AL240" s="20" t="str">
        <f>IF(AF240="Yes",(1/(AA240)^('Aquifer and SDF Parameters'!$B$2)/((1/U240^'Aquifer and SDF Parameters'!$B$2)+(1/AI240^'Aquifer and SDF Parameters'!$B$2)+(1/AA240^'Aquifer and SDF Parameters'!$B$2))),"")</f>
        <v/>
      </c>
      <c r="AM240" s="21" t="str">
        <f>IF(AF240="Yes",(1/(AI240)^('Aquifer and SDF Parameters'!$B$2)/((1/U240^'Aquifer and SDF Parameters'!$B$2)+(1/AI240^'Aquifer and SDF Parameters'!$B$2)+(1/AA240^'Aquifer and SDF Parameters'!$B$2))),"")</f>
        <v/>
      </c>
      <c r="AO240" s="30" t="s">
        <v>12292</v>
      </c>
      <c r="AP240" s="47" t="s">
        <v>8769</v>
      </c>
      <c r="AQ240" s="22">
        <v>34611</v>
      </c>
      <c r="AR240" s="22" t="s">
        <v>1302</v>
      </c>
      <c r="AS240" s="24">
        <v>724.76056406330599</v>
      </c>
      <c r="AT240" s="2">
        <v>92355</v>
      </c>
      <c r="AU240" s="2" t="s">
        <v>5341</v>
      </c>
      <c r="AV240" s="57">
        <v>835.29599643964605</v>
      </c>
      <c r="AW240" s="33"/>
      <c r="AX240" s="22"/>
      <c r="AY240" s="27"/>
    </row>
    <row r="241" spans="1:51" ht="15.6" customHeight="1" x14ac:dyDescent="0.3">
      <c r="A241" s="17">
        <v>103156</v>
      </c>
      <c r="B241" s="17" t="str">
        <f>VLOOKUP(A241,'List of Wells for HC assessment'!$A$2:$J$860,10,FALSE)</f>
        <v>Columbia Valley-Cultus Lake</v>
      </c>
      <c r="C241" s="17" t="str">
        <f>IF(ISNUMBER(VLOOKUP(A241,'List of Wells for HC assessment'!$A$2:$J$860,1,FALSE)),"TRUE","FALSE")</f>
        <v>TRUE</v>
      </c>
      <c r="D241" s="17">
        <f>VLOOKUP(A241,'List of Wells for HC assessment'!$A$2:$J$860,9,FALSE)</f>
        <v>20</v>
      </c>
      <c r="E241" s="17" t="str">
        <f t="shared" si="67"/>
        <v>Stream</v>
      </c>
      <c r="F241" s="17">
        <f t="shared" si="68"/>
        <v>2</v>
      </c>
      <c r="G241" s="87">
        <f t="shared" si="69"/>
        <v>0.60478482587178595</v>
      </c>
      <c r="H241" s="88">
        <f t="shared" si="87"/>
        <v>204.6209675729836</v>
      </c>
      <c r="I241" s="89" t="str">
        <f t="shared" si="70"/>
        <v>Spring Creek</v>
      </c>
      <c r="J241" s="90">
        <f t="shared" si="71"/>
        <v>0.395215174128214</v>
      </c>
      <c r="K241" s="91">
        <f t="shared" si="72"/>
        <v>313.12475923102153</v>
      </c>
      <c r="L241" s="95" t="str">
        <f t="shared" si="73"/>
        <v>Cultus Lake</v>
      </c>
      <c r="M241" s="92" t="str">
        <f t="shared" si="74"/>
        <v>-</v>
      </c>
      <c r="N241" s="93" t="str">
        <f t="shared" si="75"/>
        <v/>
      </c>
      <c r="O241" s="96" t="str">
        <f t="shared" si="76"/>
        <v xml:space="preserve"> </v>
      </c>
      <c r="P241" s="94" t="str">
        <f>IF(ISNUMBER(VLOOKUP(A241,'Wells not assessed'!$A$5:$D$37,1,FALSE)),VLOOKUP(A241,'Wells not assessed'!$A$5:$D$37,4,FALSE),"")</f>
        <v/>
      </c>
      <c r="R241" s="35" t="str">
        <f t="shared" si="77"/>
        <v>Yes</v>
      </c>
      <c r="S241" s="15" t="str">
        <f t="shared" si="78"/>
        <v>CLV-4</v>
      </c>
      <c r="T241" s="18" t="str">
        <f>VLOOKUP(S241,'PoHC and SDF summary'!$AO$4:$AP$49974,2,FALSE)</f>
        <v>Spring Creek</v>
      </c>
      <c r="U241" s="19">
        <f t="shared" si="79"/>
        <v>2656.95754224036</v>
      </c>
      <c r="V241" s="56">
        <f>IF(C241="TRUE",(U241^2)*(VLOOKUP(D241,'Aquifer and SDF Parameters'!$A$6:$C$100,2,FALSE)/VLOOKUP(D241,'Aquifer and SDF Parameters'!$A$6:$C$100,3,FALSE)),"")</f>
        <v>204.6209675729836</v>
      </c>
      <c r="W241" s="4"/>
      <c r="X241" s="29" t="str">
        <f t="shared" si="80"/>
        <v>Yes</v>
      </c>
      <c r="Y241" s="15" t="str">
        <f t="shared" si="81"/>
        <v>CLV-68</v>
      </c>
      <c r="Z241" s="18" t="str">
        <f>IF(X241="Yes",VLOOKUP(Y241,'PoHC and SDF summary'!$AO$4:$AP$49974,2,FALSE)," ")</f>
        <v>Cultus Lake</v>
      </c>
      <c r="AA241" s="19">
        <f t="shared" si="82"/>
        <v>3286.76196179009</v>
      </c>
      <c r="AB241" s="58">
        <f>IF(X241="Yes",(AA241^2)*(VLOOKUP(D241,'Aquifer and SDF Parameters'!$A$6:$C$100,2,FALSE)/VLOOKUP(D241,'Aquifer and SDF Parameters'!$A$6:$C$100,3,FALSE)),"")</f>
        <v>313.12475923102153</v>
      </c>
      <c r="AC241" s="20">
        <f>IF(X241="Yes",(1/(U241)^('Aquifer and SDF Parameters'!$B$2)/((1/U241^'Aquifer and SDF Parameters'!$B$2)+(1/AA241^'Aquifer and SDF Parameters'!$B$2))),"")</f>
        <v>0.60478482587178595</v>
      </c>
      <c r="AD241" s="21">
        <f>IF(X241="Yes",(1/(AA241)^('Aquifer and SDF Parameters'!$B$2)/((1/U241^'Aquifer and SDF Parameters'!$B$2)+(1/AA241^'Aquifer and SDF Parameters'!$B$2))),"")</f>
        <v>0.395215174128214</v>
      </c>
      <c r="AE241" s="14"/>
      <c r="AF241" s="32" t="str">
        <f t="shared" si="83"/>
        <v>No</v>
      </c>
      <c r="AG241" s="15" t="str">
        <f t="shared" si="84"/>
        <v/>
      </c>
      <c r="AH241" s="18" t="str">
        <f t="shared" si="85"/>
        <v xml:space="preserve"> </v>
      </c>
      <c r="AI241" s="19" t="str">
        <f t="shared" si="86"/>
        <v xml:space="preserve"> </v>
      </c>
      <c r="AJ241" s="58" t="str">
        <f>IF(AF241="Yes",(AI241^2)*(VLOOKUP(D241,'Aquifer and SDF Parameters'!$A$6:$C$100,2,FALSE)/VLOOKUP(D241,'Aquifer and SDF Parameters'!$A$6:$C$100,3,FALSE)),"")</f>
        <v/>
      </c>
      <c r="AK241" s="20" t="str">
        <f>IF(AF241="Yes",(1/(U241)^('Aquifer and SDF Parameters'!$B$2)/((1/U241^'Aquifer and SDF Parameters'!$B$2)+(1/AI241^'Aquifer and SDF Parameters'!$B$2)+(1/AA241^'Aquifer and SDF Parameters'!$B$2))),"")</f>
        <v/>
      </c>
      <c r="AL241" s="20" t="str">
        <f>IF(AF241="Yes",(1/(AA241)^('Aquifer and SDF Parameters'!$B$2)/((1/U241^'Aquifer and SDF Parameters'!$B$2)+(1/AI241^'Aquifer and SDF Parameters'!$B$2)+(1/AA241^'Aquifer and SDF Parameters'!$B$2))),"")</f>
        <v/>
      </c>
      <c r="AM241" s="21" t="str">
        <f>IF(AF241="Yes",(1/(AI241)^('Aquifer and SDF Parameters'!$B$2)/((1/U241^'Aquifer and SDF Parameters'!$B$2)+(1/AI241^'Aquifer and SDF Parameters'!$B$2)+(1/AA241^'Aquifer and SDF Parameters'!$B$2))),"")</f>
        <v/>
      </c>
      <c r="AO241" s="30" t="s">
        <v>12257</v>
      </c>
      <c r="AP241" s="47" t="s">
        <v>8769</v>
      </c>
      <c r="AQ241" s="22">
        <v>34660</v>
      </c>
      <c r="AR241" s="22" t="s">
        <v>8752</v>
      </c>
      <c r="AS241" s="24">
        <v>335.90170962525502</v>
      </c>
      <c r="AT241" s="2">
        <v>92356</v>
      </c>
      <c r="AU241" s="2" t="s">
        <v>3847</v>
      </c>
      <c r="AV241" s="57">
        <v>571.98077899034104</v>
      </c>
      <c r="AW241" s="33"/>
      <c r="AX241" s="22"/>
      <c r="AY241" s="27"/>
    </row>
    <row r="242" spans="1:51" ht="15.6" customHeight="1" x14ac:dyDescent="0.3">
      <c r="A242" s="17">
        <v>103178</v>
      </c>
      <c r="B242" s="17" t="str">
        <f>VLOOKUP(A242,'List of Wells for HC assessment'!$A$2:$J$860,10,FALSE)</f>
        <v>Columbia Valley-Cultus Lake</v>
      </c>
      <c r="C242" s="17" t="str">
        <f>IF(ISNUMBER(VLOOKUP(A242,'List of Wells for HC assessment'!$A$2:$J$860,1,FALSE)),"TRUE","FALSE")</f>
        <v>TRUE</v>
      </c>
      <c r="D242" s="17">
        <f>VLOOKUP(A242,'List of Wells for HC assessment'!$A$2:$J$860,9,FALSE)</f>
        <v>20</v>
      </c>
      <c r="E242" s="17" t="str">
        <f t="shared" si="67"/>
        <v>Stream</v>
      </c>
      <c r="F242" s="17">
        <f t="shared" si="68"/>
        <v>2</v>
      </c>
      <c r="G242" s="87">
        <f t="shared" si="69"/>
        <v>0.58994632566716598</v>
      </c>
      <c r="H242" s="88">
        <f t="shared" si="87"/>
        <v>281.77090644688201</v>
      </c>
      <c r="I242" s="89" t="str">
        <f t="shared" si="70"/>
        <v>Spring Creek</v>
      </c>
      <c r="J242" s="90">
        <f t="shared" si="71"/>
        <v>0.41005367433283391</v>
      </c>
      <c r="K242" s="91">
        <f t="shared" si="72"/>
        <v>405.3852491596474</v>
      </c>
      <c r="L242" s="95" t="str">
        <f t="shared" si="73"/>
        <v>Cultus Lake</v>
      </c>
      <c r="M242" s="92" t="str">
        <f t="shared" si="74"/>
        <v>-</v>
      </c>
      <c r="N242" s="93" t="str">
        <f t="shared" si="75"/>
        <v/>
      </c>
      <c r="O242" s="96" t="str">
        <f t="shared" si="76"/>
        <v xml:space="preserve"> </v>
      </c>
      <c r="P242" s="94" t="str">
        <f>IF(ISNUMBER(VLOOKUP(A242,'Wells not assessed'!$A$5:$D$37,1,FALSE)),VLOOKUP(A242,'Wells not assessed'!$A$5:$D$37,4,FALSE),"")</f>
        <v/>
      </c>
      <c r="R242" s="35" t="str">
        <f t="shared" si="77"/>
        <v>Yes</v>
      </c>
      <c r="S242" s="15" t="str">
        <f t="shared" si="78"/>
        <v>CLV-4</v>
      </c>
      <c r="T242" s="18" t="str">
        <f>VLOOKUP(S242,'PoHC and SDF summary'!$AO$4:$AP$49974,2,FALSE)</f>
        <v>Spring Creek</v>
      </c>
      <c r="U242" s="19">
        <f t="shared" si="79"/>
        <v>3117.8672634378499</v>
      </c>
      <c r="V242" s="56">
        <f>IF(C242="TRUE",(U242^2)*(VLOOKUP(D242,'Aquifer and SDF Parameters'!$A$6:$C$100,2,FALSE)/VLOOKUP(D242,'Aquifer and SDF Parameters'!$A$6:$C$100,3,FALSE)),"")</f>
        <v>281.77090644688201</v>
      </c>
      <c r="W242" s="4"/>
      <c r="X242" s="29" t="str">
        <f t="shared" si="80"/>
        <v>Yes</v>
      </c>
      <c r="Y242" s="15" t="str">
        <f t="shared" si="81"/>
        <v>CLV-68</v>
      </c>
      <c r="Z242" s="18" t="str">
        <f>IF(X242="Yes",VLOOKUP(Y242,'PoHC and SDF summary'!$AO$4:$AP$49974,2,FALSE)," ")</f>
        <v>Cultus Lake</v>
      </c>
      <c r="AA242" s="19">
        <f t="shared" si="82"/>
        <v>3739.7581600964299</v>
      </c>
      <c r="AB242" s="58">
        <f>IF(X242="Yes",(AA242^2)*(VLOOKUP(D242,'Aquifer and SDF Parameters'!$A$6:$C$100,2,FALSE)/VLOOKUP(D242,'Aquifer and SDF Parameters'!$A$6:$C$100,3,FALSE)),"")</f>
        <v>405.3852491596474</v>
      </c>
      <c r="AC242" s="20">
        <f>IF(X242="Yes",(1/(U242)^('Aquifer and SDF Parameters'!$B$2)/((1/U242^'Aquifer and SDF Parameters'!$B$2)+(1/AA242^'Aquifer and SDF Parameters'!$B$2))),"")</f>
        <v>0.58994632566716598</v>
      </c>
      <c r="AD242" s="21">
        <f>IF(X242="Yes",(1/(AA242)^('Aquifer and SDF Parameters'!$B$2)/((1/U242^'Aquifer and SDF Parameters'!$B$2)+(1/AA242^'Aquifer and SDF Parameters'!$B$2))),"")</f>
        <v>0.41005367433283391</v>
      </c>
      <c r="AE242" s="14"/>
      <c r="AF242" s="32" t="str">
        <f t="shared" si="83"/>
        <v>No</v>
      </c>
      <c r="AG242" s="15" t="str">
        <f t="shared" si="84"/>
        <v/>
      </c>
      <c r="AH242" s="18" t="str">
        <f t="shared" si="85"/>
        <v xml:space="preserve"> </v>
      </c>
      <c r="AI242" s="19" t="str">
        <f t="shared" si="86"/>
        <v xml:space="preserve"> </v>
      </c>
      <c r="AJ242" s="58" t="str">
        <f>IF(AF242="Yes",(AI242^2)*(VLOOKUP(D242,'Aquifer and SDF Parameters'!$A$6:$C$100,2,FALSE)/VLOOKUP(D242,'Aquifer and SDF Parameters'!$A$6:$C$100,3,FALSE)),"")</f>
        <v/>
      </c>
      <c r="AK242" s="20" t="str">
        <f>IF(AF242="Yes",(1/(U242)^('Aquifer and SDF Parameters'!$B$2)/((1/U242^'Aquifer and SDF Parameters'!$B$2)+(1/AI242^'Aquifer and SDF Parameters'!$B$2)+(1/AA242^'Aquifer and SDF Parameters'!$B$2))),"")</f>
        <v/>
      </c>
      <c r="AL242" s="20" t="str">
        <f>IF(AF242="Yes",(1/(AA242)^('Aquifer and SDF Parameters'!$B$2)/((1/U242^'Aquifer and SDF Parameters'!$B$2)+(1/AI242^'Aquifer and SDF Parameters'!$B$2)+(1/AA242^'Aquifer and SDF Parameters'!$B$2))),"")</f>
        <v/>
      </c>
      <c r="AM242" s="21" t="str">
        <f>IF(AF242="Yes",(1/(AI242)^('Aquifer and SDF Parameters'!$B$2)/((1/U242^'Aquifer and SDF Parameters'!$B$2)+(1/AI242^'Aquifer and SDF Parameters'!$B$2)+(1/AA242^'Aquifer and SDF Parameters'!$B$2))),"")</f>
        <v/>
      </c>
      <c r="AO242" s="30" t="s">
        <v>12255</v>
      </c>
      <c r="AP242" s="47" t="s">
        <v>8769</v>
      </c>
      <c r="AQ242" s="22">
        <v>34777</v>
      </c>
      <c r="AR242" s="22" t="s">
        <v>8752</v>
      </c>
      <c r="AS242" s="24">
        <v>252.20758170920899</v>
      </c>
      <c r="AT242" s="2">
        <v>92357</v>
      </c>
      <c r="AU242" s="2" t="s">
        <v>3341</v>
      </c>
      <c r="AV242" s="57">
        <v>963.83899110272205</v>
      </c>
      <c r="AW242" s="33"/>
      <c r="AX242" s="22"/>
      <c r="AY242" s="27"/>
    </row>
    <row r="243" spans="1:51" ht="15.6" customHeight="1" x14ac:dyDescent="0.3">
      <c r="A243" s="17">
        <v>109472</v>
      </c>
      <c r="B243" s="17" t="str">
        <f>VLOOKUP(A243,'List of Wells for HC assessment'!$A$2:$J$860,10,FALSE)</f>
        <v>Columbia Valley-Cultus Lake</v>
      </c>
      <c r="C243" s="17" t="str">
        <f>IF(ISNUMBER(VLOOKUP(A243,'List of Wells for HC assessment'!$A$2:$J$860,1,FALSE)),"TRUE","FALSE")</f>
        <v>TRUE</v>
      </c>
      <c r="D243" s="17">
        <f>VLOOKUP(A243,'List of Wells for HC assessment'!$A$2:$J$860,9,FALSE)</f>
        <v>20</v>
      </c>
      <c r="E243" s="17" t="str">
        <f t="shared" si="67"/>
        <v>Stream</v>
      </c>
      <c r="F243" s="17">
        <f t="shared" si="68"/>
        <v>1</v>
      </c>
      <c r="G243" s="87">
        <f t="shared" si="69"/>
        <v>1</v>
      </c>
      <c r="H243" s="88">
        <f t="shared" si="87"/>
        <v>1122.3579555169845</v>
      </c>
      <c r="I243" s="89" t="str">
        <f t="shared" si="70"/>
        <v>Spring Creek</v>
      </c>
      <c r="J243" s="90" t="str">
        <f t="shared" si="71"/>
        <v>-</v>
      </c>
      <c r="K243" s="91" t="str">
        <f t="shared" si="72"/>
        <v/>
      </c>
      <c r="L243" s="95" t="str">
        <f t="shared" si="73"/>
        <v xml:space="preserve"> </v>
      </c>
      <c r="M243" s="92" t="str">
        <f t="shared" si="74"/>
        <v>-</v>
      </c>
      <c r="N243" s="93" t="str">
        <f t="shared" si="75"/>
        <v/>
      </c>
      <c r="O243" s="96" t="str">
        <f t="shared" si="76"/>
        <v xml:space="preserve"> </v>
      </c>
      <c r="P243" s="94" t="str">
        <f>IF(ISNUMBER(VLOOKUP(A243,'Wells not assessed'!$A$5:$D$37,1,FALSE)),VLOOKUP(A243,'Wells not assessed'!$A$5:$D$37,4,FALSE),"")</f>
        <v/>
      </c>
      <c r="R243" s="35" t="str">
        <f t="shared" si="77"/>
        <v>Yes</v>
      </c>
      <c r="S243" s="15" t="str">
        <f t="shared" si="78"/>
        <v>CLV-4</v>
      </c>
      <c r="T243" s="18" t="str">
        <f>VLOOKUP(S243,'PoHC and SDF summary'!$AO$4:$AP$49974,2,FALSE)</f>
        <v>Spring Creek</v>
      </c>
      <c r="U243" s="19">
        <f t="shared" si="79"/>
        <v>6222.64810714345</v>
      </c>
      <c r="V243" s="56">
        <f>IF(C243="TRUE",(U243^2)*(VLOOKUP(D243,'Aquifer and SDF Parameters'!$A$6:$C$100,2,FALSE)/VLOOKUP(D243,'Aquifer and SDF Parameters'!$A$6:$C$100,3,FALSE)),"")</f>
        <v>1122.3579555169845</v>
      </c>
      <c r="W243" s="4"/>
      <c r="X243" s="29" t="str">
        <f t="shared" si="80"/>
        <v>No</v>
      </c>
      <c r="Y243" s="15" t="str">
        <f t="shared" si="81"/>
        <v/>
      </c>
      <c r="Z243" s="18" t="str">
        <f>IF(X243="Yes",VLOOKUP(Y243,'PoHC and SDF summary'!$AO$4:$AP$49974,2,FALSE)," ")</f>
        <v xml:space="preserve"> </v>
      </c>
      <c r="AA243" s="19" t="str">
        <f t="shared" si="82"/>
        <v xml:space="preserve"> </v>
      </c>
      <c r="AB243" s="58" t="str">
        <f>IF(X243="Yes",(AA243^2)*(VLOOKUP(D243,'Aquifer and SDF Parameters'!$A$6:$C$100,2,FALSE)/VLOOKUP(D243,'Aquifer and SDF Parameters'!$A$6:$C$100,3,FALSE)),"")</f>
        <v/>
      </c>
      <c r="AC243" s="20" t="str">
        <f>IF(X243="Yes",(1/(U243)^('Aquifer and SDF Parameters'!$B$2)/((1/U243^'Aquifer and SDF Parameters'!$B$2)+(1/AA243^'Aquifer and SDF Parameters'!$B$2))),"")</f>
        <v/>
      </c>
      <c r="AD243" s="21" t="str">
        <f>IF(X243="Yes",(1/(AA243)^('Aquifer and SDF Parameters'!$B$2)/((1/U243^'Aquifer and SDF Parameters'!$B$2)+(1/AA243^'Aquifer and SDF Parameters'!$B$2))),"")</f>
        <v/>
      </c>
      <c r="AE243" s="14"/>
      <c r="AF243" s="32" t="str">
        <f t="shared" si="83"/>
        <v>No</v>
      </c>
      <c r="AG243" s="15" t="str">
        <f t="shared" si="84"/>
        <v/>
      </c>
      <c r="AH243" s="18" t="str">
        <f t="shared" si="85"/>
        <v xml:space="preserve"> </v>
      </c>
      <c r="AI243" s="19" t="str">
        <f t="shared" si="86"/>
        <v xml:space="preserve"> </v>
      </c>
      <c r="AJ243" s="58" t="str">
        <f>IF(AF243="Yes",(AI243^2)*(VLOOKUP(D243,'Aquifer and SDF Parameters'!$A$6:$C$100,2,FALSE)/VLOOKUP(D243,'Aquifer and SDF Parameters'!$A$6:$C$100,3,FALSE)),"")</f>
        <v/>
      </c>
      <c r="AK243" s="20" t="str">
        <f>IF(AF243="Yes",(1/(U243)^('Aquifer and SDF Parameters'!$B$2)/((1/U243^'Aquifer and SDF Parameters'!$B$2)+(1/AI243^'Aquifer and SDF Parameters'!$B$2)+(1/AA243^'Aquifer and SDF Parameters'!$B$2))),"")</f>
        <v/>
      </c>
      <c r="AL243" s="20" t="str">
        <f>IF(AF243="Yes",(1/(AA243)^('Aquifer and SDF Parameters'!$B$2)/((1/U243^'Aquifer and SDF Parameters'!$B$2)+(1/AI243^'Aquifer and SDF Parameters'!$B$2)+(1/AA243^'Aquifer and SDF Parameters'!$B$2))),"")</f>
        <v/>
      </c>
      <c r="AM243" s="21" t="str">
        <f>IF(AF243="Yes",(1/(AI243)^('Aquifer and SDF Parameters'!$B$2)/((1/U243^'Aquifer and SDF Parameters'!$B$2)+(1/AI243^'Aquifer and SDF Parameters'!$B$2)+(1/AA243^'Aquifer and SDF Parameters'!$B$2))),"")</f>
        <v/>
      </c>
      <c r="AO243" s="30" t="s">
        <v>12190</v>
      </c>
      <c r="AP243" s="47" t="s">
        <v>8769</v>
      </c>
      <c r="AQ243" s="22">
        <v>34806</v>
      </c>
      <c r="AR243" s="22" t="s">
        <v>7126</v>
      </c>
      <c r="AS243" s="24">
        <v>239.992925308168</v>
      </c>
      <c r="AT243" s="2">
        <v>92360</v>
      </c>
      <c r="AU243" s="2" t="s">
        <v>32</v>
      </c>
      <c r="AV243" s="57">
        <v>3502.4489152067999</v>
      </c>
      <c r="AW243" s="33"/>
      <c r="AX243" s="22"/>
      <c r="AY243" s="27"/>
    </row>
    <row r="244" spans="1:51" ht="15.6" customHeight="1" x14ac:dyDescent="0.3">
      <c r="A244" s="17">
        <v>109502</v>
      </c>
      <c r="B244" s="17" t="str">
        <f>VLOOKUP(A244,'List of Wells for HC assessment'!$A$2:$J$860,10,FALSE)</f>
        <v>Columbia Valley-Cultus Lake</v>
      </c>
      <c r="C244" s="17" t="str">
        <f>IF(ISNUMBER(VLOOKUP(A244,'List of Wells for HC assessment'!$A$2:$J$860,1,FALSE)),"TRUE","FALSE")</f>
        <v>TRUE</v>
      </c>
      <c r="D244" s="17">
        <f>VLOOKUP(A244,'List of Wells for HC assessment'!$A$2:$J$860,9,FALSE)</f>
        <v>20</v>
      </c>
      <c r="E244" s="17" t="str">
        <f t="shared" si="67"/>
        <v>Stream</v>
      </c>
      <c r="F244" s="17">
        <f t="shared" si="68"/>
        <v>1</v>
      </c>
      <c r="G244" s="87">
        <f t="shared" si="69"/>
        <v>1</v>
      </c>
      <c r="H244" s="88">
        <f t="shared" si="87"/>
        <v>815.97583254481276</v>
      </c>
      <c r="I244" s="89" t="str">
        <f t="shared" si="70"/>
        <v>Spring Creek</v>
      </c>
      <c r="J244" s="90" t="str">
        <f t="shared" si="71"/>
        <v>-</v>
      </c>
      <c r="K244" s="91" t="str">
        <f t="shared" si="72"/>
        <v/>
      </c>
      <c r="L244" s="95" t="str">
        <f t="shared" si="73"/>
        <v xml:space="preserve"> </v>
      </c>
      <c r="M244" s="92" t="str">
        <f t="shared" si="74"/>
        <v>-</v>
      </c>
      <c r="N244" s="93" t="str">
        <f t="shared" si="75"/>
        <v/>
      </c>
      <c r="O244" s="96" t="str">
        <f t="shared" si="76"/>
        <v xml:space="preserve"> </v>
      </c>
      <c r="P244" s="94" t="str">
        <f>IF(ISNUMBER(VLOOKUP(A244,'Wells not assessed'!$A$5:$D$37,1,FALSE)),VLOOKUP(A244,'Wells not assessed'!$A$5:$D$37,4,FALSE),"")</f>
        <v/>
      </c>
      <c r="R244" s="35" t="str">
        <f t="shared" si="77"/>
        <v>Yes</v>
      </c>
      <c r="S244" s="15" t="str">
        <f t="shared" si="78"/>
        <v>CLV-4</v>
      </c>
      <c r="T244" s="18" t="str">
        <f>VLOOKUP(S244,'PoHC and SDF summary'!$AO$4:$AP$49974,2,FALSE)</f>
        <v>Spring Creek</v>
      </c>
      <c r="U244" s="19">
        <f t="shared" si="79"/>
        <v>5305.7672605190701</v>
      </c>
      <c r="V244" s="56">
        <f>IF(C244="TRUE",(U244^2)*(VLOOKUP(D244,'Aquifer and SDF Parameters'!$A$6:$C$100,2,FALSE)/VLOOKUP(D244,'Aquifer and SDF Parameters'!$A$6:$C$100,3,FALSE)),"")</f>
        <v>815.97583254481276</v>
      </c>
      <c r="W244" s="4"/>
      <c r="X244" s="29" t="str">
        <f t="shared" si="80"/>
        <v>No</v>
      </c>
      <c r="Y244" s="15" t="str">
        <f t="shared" si="81"/>
        <v/>
      </c>
      <c r="Z244" s="18" t="str">
        <f>IF(X244="Yes",VLOOKUP(Y244,'PoHC and SDF summary'!$AO$4:$AP$49974,2,FALSE)," ")</f>
        <v xml:space="preserve"> </v>
      </c>
      <c r="AA244" s="19" t="str">
        <f t="shared" si="82"/>
        <v xml:space="preserve"> </v>
      </c>
      <c r="AB244" s="58" t="str">
        <f>IF(X244="Yes",(AA244^2)*(VLOOKUP(D244,'Aquifer and SDF Parameters'!$A$6:$C$100,2,FALSE)/VLOOKUP(D244,'Aquifer and SDF Parameters'!$A$6:$C$100,3,FALSE)),"")</f>
        <v/>
      </c>
      <c r="AC244" s="20" t="str">
        <f>IF(X244="Yes",(1/(U244)^('Aquifer and SDF Parameters'!$B$2)/((1/U244^'Aquifer and SDF Parameters'!$B$2)+(1/AA244^'Aquifer and SDF Parameters'!$B$2))),"")</f>
        <v/>
      </c>
      <c r="AD244" s="21" t="str">
        <f>IF(X244="Yes",(1/(AA244)^('Aquifer and SDF Parameters'!$B$2)/((1/U244^'Aquifer and SDF Parameters'!$B$2)+(1/AA244^'Aquifer and SDF Parameters'!$B$2))),"")</f>
        <v/>
      </c>
      <c r="AE244" s="14"/>
      <c r="AF244" s="32" t="str">
        <f t="shared" si="83"/>
        <v>No</v>
      </c>
      <c r="AG244" s="15" t="str">
        <f t="shared" si="84"/>
        <v/>
      </c>
      <c r="AH244" s="18" t="str">
        <f t="shared" si="85"/>
        <v xml:space="preserve"> </v>
      </c>
      <c r="AI244" s="19" t="str">
        <f t="shared" si="86"/>
        <v xml:space="preserve"> </v>
      </c>
      <c r="AJ244" s="58" t="str">
        <f>IF(AF244="Yes",(AI244^2)*(VLOOKUP(D244,'Aquifer and SDF Parameters'!$A$6:$C$100,2,FALSE)/VLOOKUP(D244,'Aquifer and SDF Parameters'!$A$6:$C$100,3,FALSE)),"")</f>
        <v/>
      </c>
      <c r="AK244" s="20" t="str">
        <f>IF(AF244="Yes",(1/(U244)^('Aquifer and SDF Parameters'!$B$2)/((1/U244^'Aquifer and SDF Parameters'!$B$2)+(1/AI244^'Aquifer and SDF Parameters'!$B$2)+(1/AA244^'Aquifer and SDF Parameters'!$B$2))),"")</f>
        <v/>
      </c>
      <c r="AL244" s="20" t="str">
        <f>IF(AF244="Yes",(1/(AA244)^('Aquifer and SDF Parameters'!$B$2)/((1/U244^'Aquifer and SDF Parameters'!$B$2)+(1/AI244^'Aquifer and SDF Parameters'!$B$2)+(1/AA244^'Aquifer and SDF Parameters'!$B$2))),"")</f>
        <v/>
      </c>
      <c r="AM244" s="21" t="str">
        <f>IF(AF244="Yes",(1/(AI244)^('Aquifer and SDF Parameters'!$B$2)/((1/U244^'Aquifer and SDF Parameters'!$B$2)+(1/AI244^'Aquifer and SDF Parameters'!$B$2)+(1/AA244^'Aquifer and SDF Parameters'!$B$2))),"")</f>
        <v/>
      </c>
      <c r="AO244" s="30" t="s">
        <v>12181</v>
      </c>
      <c r="AP244" s="47" t="s">
        <v>8769</v>
      </c>
      <c r="AQ244" s="22">
        <v>34809</v>
      </c>
      <c r="AR244" s="22" t="s">
        <v>5493</v>
      </c>
      <c r="AS244" s="24">
        <v>114.308250655809</v>
      </c>
      <c r="AT244" s="2">
        <v>92363</v>
      </c>
      <c r="AU244" s="2" t="s">
        <v>3783</v>
      </c>
      <c r="AV244" s="57">
        <v>1437.2033692032901</v>
      </c>
      <c r="AW244" s="33"/>
      <c r="AX244" s="22"/>
      <c r="AY244" s="27"/>
    </row>
    <row r="245" spans="1:51" ht="15.6" customHeight="1" x14ac:dyDescent="0.3">
      <c r="A245" s="17">
        <v>109570</v>
      </c>
      <c r="B245" s="17" t="str">
        <f>VLOOKUP(A245,'List of Wells for HC assessment'!$A$2:$J$860,10,FALSE)</f>
        <v>Columbia Valley-Cultus Lake</v>
      </c>
      <c r="C245" s="17" t="str">
        <f>IF(ISNUMBER(VLOOKUP(A245,'List of Wells for HC assessment'!$A$2:$J$860,1,FALSE)),"TRUE","FALSE")</f>
        <v>TRUE</v>
      </c>
      <c r="D245" s="17">
        <f>VLOOKUP(A245,'List of Wells for HC assessment'!$A$2:$J$860,9,FALSE)</f>
        <v>20</v>
      </c>
      <c r="E245" s="17" t="str">
        <f t="shared" si="67"/>
        <v>Stream</v>
      </c>
      <c r="F245" s="17">
        <f t="shared" si="68"/>
        <v>1</v>
      </c>
      <c r="G245" s="87">
        <f t="shared" si="69"/>
        <v>1</v>
      </c>
      <c r="H245" s="88">
        <f t="shared" si="87"/>
        <v>310.73559944049043</v>
      </c>
      <c r="I245" s="89" t="str">
        <f t="shared" si="70"/>
        <v>Spring Creek</v>
      </c>
      <c r="J245" s="90" t="str">
        <f t="shared" si="71"/>
        <v>-</v>
      </c>
      <c r="K245" s="91" t="str">
        <f t="shared" si="72"/>
        <v/>
      </c>
      <c r="L245" s="95" t="str">
        <f t="shared" si="73"/>
        <v xml:space="preserve"> </v>
      </c>
      <c r="M245" s="92" t="str">
        <f t="shared" si="74"/>
        <v>-</v>
      </c>
      <c r="N245" s="93" t="str">
        <f t="shared" si="75"/>
        <v/>
      </c>
      <c r="O245" s="96" t="str">
        <f t="shared" si="76"/>
        <v xml:space="preserve"> </v>
      </c>
      <c r="P245" s="94" t="str">
        <f>IF(ISNUMBER(VLOOKUP(A245,'Wells not assessed'!$A$5:$D$37,1,FALSE)),VLOOKUP(A245,'Wells not assessed'!$A$5:$D$37,4,FALSE),"")</f>
        <v/>
      </c>
      <c r="R245" s="35" t="str">
        <f t="shared" si="77"/>
        <v>Yes</v>
      </c>
      <c r="S245" s="15" t="str">
        <f t="shared" si="78"/>
        <v>CLV-4</v>
      </c>
      <c r="T245" s="18" t="str">
        <f>VLOOKUP(S245,'PoHC and SDF summary'!$AO$4:$AP$49974,2,FALSE)</f>
        <v>Spring Creek</v>
      </c>
      <c r="U245" s="19">
        <f t="shared" si="79"/>
        <v>3274.1988608966499</v>
      </c>
      <c r="V245" s="56">
        <f>IF(C245="TRUE",(U245^2)*(VLOOKUP(D245,'Aquifer and SDF Parameters'!$A$6:$C$100,2,FALSE)/VLOOKUP(D245,'Aquifer and SDF Parameters'!$A$6:$C$100,3,FALSE)),"")</f>
        <v>310.73559944049043</v>
      </c>
      <c r="W245" s="4"/>
      <c r="X245" s="29" t="str">
        <f t="shared" si="80"/>
        <v>No</v>
      </c>
      <c r="Y245" s="15" t="str">
        <f t="shared" si="81"/>
        <v/>
      </c>
      <c r="Z245" s="18" t="str">
        <f>IF(X245="Yes",VLOOKUP(Y245,'PoHC and SDF summary'!$AO$4:$AP$49974,2,FALSE)," ")</f>
        <v xml:space="preserve"> </v>
      </c>
      <c r="AA245" s="19" t="str">
        <f t="shared" si="82"/>
        <v xml:space="preserve"> </v>
      </c>
      <c r="AB245" s="58" t="str">
        <f>IF(X245="Yes",(AA245^2)*(VLOOKUP(D245,'Aquifer and SDF Parameters'!$A$6:$C$100,2,FALSE)/VLOOKUP(D245,'Aquifer and SDF Parameters'!$A$6:$C$100,3,FALSE)),"")</f>
        <v/>
      </c>
      <c r="AC245" s="20" t="str">
        <f>IF(X245="Yes",(1/(U245)^('Aquifer and SDF Parameters'!$B$2)/((1/U245^'Aquifer and SDF Parameters'!$B$2)+(1/AA245^'Aquifer and SDF Parameters'!$B$2))),"")</f>
        <v/>
      </c>
      <c r="AD245" s="21" t="str">
        <f>IF(X245="Yes",(1/(AA245)^('Aquifer and SDF Parameters'!$B$2)/((1/U245^'Aquifer and SDF Parameters'!$B$2)+(1/AA245^'Aquifer and SDF Parameters'!$B$2))),"")</f>
        <v/>
      </c>
      <c r="AE245" s="14"/>
      <c r="AF245" s="32" t="str">
        <f t="shared" si="83"/>
        <v>No</v>
      </c>
      <c r="AG245" s="15" t="str">
        <f t="shared" si="84"/>
        <v/>
      </c>
      <c r="AH245" s="18" t="str">
        <f t="shared" si="85"/>
        <v xml:space="preserve"> </v>
      </c>
      <c r="AI245" s="19" t="str">
        <f t="shared" si="86"/>
        <v xml:space="preserve"> </v>
      </c>
      <c r="AJ245" s="58" t="str">
        <f>IF(AF245="Yes",(AI245^2)*(VLOOKUP(D245,'Aquifer and SDF Parameters'!$A$6:$C$100,2,FALSE)/VLOOKUP(D245,'Aquifer and SDF Parameters'!$A$6:$C$100,3,FALSE)),"")</f>
        <v/>
      </c>
      <c r="AK245" s="20" t="str">
        <f>IF(AF245="Yes",(1/(U245)^('Aquifer and SDF Parameters'!$B$2)/((1/U245^'Aquifer and SDF Parameters'!$B$2)+(1/AI245^'Aquifer and SDF Parameters'!$B$2)+(1/AA245^'Aquifer and SDF Parameters'!$B$2))),"")</f>
        <v/>
      </c>
      <c r="AL245" s="20" t="str">
        <f>IF(AF245="Yes",(1/(AA245)^('Aquifer and SDF Parameters'!$B$2)/((1/U245^'Aquifer and SDF Parameters'!$B$2)+(1/AI245^'Aquifer and SDF Parameters'!$B$2)+(1/AA245^'Aquifer and SDF Parameters'!$B$2))),"")</f>
        <v/>
      </c>
      <c r="AM245" s="21" t="str">
        <f>IF(AF245="Yes",(1/(AI245)^('Aquifer and SDF Parameters'!$B$2)/((1/U245^'Aquifer and SDF Parameters'!$B$2)+(1/AI245^'Aquifer and SDF Parameters'!$B$2)+(1/AA245^'Aquifer and SDF Parameters'!$B$2))),"")</f>
        <v/>
      </c>
      <c r="AO245" s="30" t="s">
        <v>12172</v>
      </c>
      <c r="AP245" s="47" t="s">
        <v>8769</v>
      </c>
      <c r="AQ245" s="22">
        <v>34830</v>
      </c>
      <c r="AR245" s="22" t="s">
        <v>15150</v>
      </c>
      <c r="AS245" s="24">
        <v>598.41124564123299</v>
      </c>
      <c r="AT245" s="2">
        <v>92435</v>
      </c>
      <c r="AU245" s="2" t="s">
        <v>7358</v>
      </c>
      <c r="AV245" s="57">
        <v>1915.21833395466</v>
      </c>
      <c r="AW245" s="33"/>
      <c r="AX245" s="22"/>
      <c r="AY245" s="27"/>
    </row>
    <row r="246" spans="1:51" ht="15.6" customHeight="1" x14ac:dyDescent="0.3">
      <c r="A246" s="17">
        <v>109761</v>
      </c>
      <c r="B246" s="17" t="str">
        <f>VLOOKUP(A246,'List of Wells for HC assessment'!$A$2:$J$860,10,FALSE)</f>
        <v>Columbia Valley-Cultus Lake</v>
      </c>
      <c r="C246" s="17" t="str">
        <f>IF(ISNUMBER(VLOOKUP(A246,'List of Wells for HC assessment'!$A$2:$J$860,1,FALSE)),"TRUE","FALSE")</f>
        <v>TRUE</v>
      </c>
      <c r="D246" s="17">
        <f>VLOOKUP(A246,'List of Wells for HC assessment'!$A$2:$J$860,9,FALSE)</f>
        <v>20</v>
      </c>
      <c r="E246" s="17" t="str">
        <f t="shared" si="67"/>
        <v>Stream</v>
      </c>
      <c r="F246" s="17">
        <f t="shared" si="68"/>
        <v>1</v>
      </c>
      <c r="G246" s="87">
        <f t="shared" si="69"/>
        <v>1</v>
      </c>
      <c r="H246" s="88">
        <f t="shared" si="87"/>
        <v>1340.9123457461083</v>
      </c>
      <c r="I246" s="89" t="str">
        <f t="shared" si="70"/>
        <v>Spring Creek</v>
      </c>
      <c r="J246" s="90" t="str">
        <f t="shared" si="71"/>
        <v>-</v>
      </c>
      <c r="K246" s="91" t="str">
        <f t="shared" si="72"/>
        <v/>
      </c>
      <c r="L246" s="95" t="str">
        <f t="shared" si="73"/>
        <v xml:space="preserve"> </v>
      </c>
      <c r="M246" s="92" t="str">
        <f t="shared" si="74"/>
        <v>-</v>
      </c>
      <c r="N246" s="93" t="str">
        <f t="shared" si="75"/>
        <v/>
      </c>
      <c r="O246" s="96" t="str">
        <f t="shared" si="76"/>
        <v xml:space="preserve"> </v>
      </c>
      <c r="P246" s="94" t="str">
        <f>IF(ISNUMBER(VLOOKUP(A246,'Wells not assessed'!$A$5:$D$37,1,FALSE)),VLOOKUP(A246,'Wells not assessed'!$A$5:$D$37,4,FALSE),"")</f>
        <v/>
      </c>
      <c r="R246" s="35" t="str">
        <f t="shared" si="77"/>
        <v>Yes</v>
      </c>
      <c r="S246" s="15" t="str">
        <f t="shared" si="78"/>
        <v>CLV-4</v>
      </c>
      <c r="T246" s="18" t="str">
        <f>VLOOKUP(S246,'PoHC and SDF summary'!$AO$4:$AP$49974,2,FALSE)</f>
        <v>Spring Creek</v>
      </c>
      <c r="U246" s="19">
        <f t="shared" si="79"/>
        <v>6801.5789290605699</v>
      </c>
      <c r="V246" s="56">
        <f>IF(C246="TRUE",(U246^2)*(VLOOKUP(D246,'Aquifer and SDF Parameters'!$A$6:$C$100,2,FALSE)/VLOOKUP(D246,'Aquifer and SDF Parameters'!$A$6:$C$100,3,FALSE)),"")</f>
        <v>1340.9123457461083</v>
      </c>
      <c r="W246" s="4"/>
      <c r="X246" s="29" t="str">
        <f t="shared" si="80"/>
        <v>No</v>
      </c>
      <c r="Y246" s="15" t="str">
        <f t="shared" si="81"/>
        <v/>
      </c>
      <c r="Z246" s="18" t="str">
        <f>IF(X246="Yes",VLOOKUP(Y246,'PoHC and SDF summary'!$AO$4:$AP$49974,2,FALSE)," ")</f>
        <v xml:space="preserve"> </v>
      </c>
      <c r="AA246" s="19" t="str">
        <f t="shared" si="82"/>
        <v xml:space="preserve"> </v>
      </c>
      <c r="AB246" s="58" t="str">
        <f>IF(X246="Yes",(AA246^2)*(VLOOKUP(D246,'Aquifer and SDF Parameters'!$A$6:$C$100,2,FALSE)/VLOOKUP(D246,'Aquifer and SDF Parameters'!$A$6:$C$100,3,FALSE)),"")</f>
        <v/>
      </c>
      <c r="AC246" s="20" t="str">
        <f>IF(X246="Yes",(1/(U246)^('Aquifer and SDF Parameters'!$B$2)/((1/U246^'Aquifer and SDF Parameters'!$B$2)+(1/AA246^'Aquifer and SDF Parameters'!$B$2))),"")</f>
        <v/>
      </c>
      <c r="AD246" s="21" t="str">
        <f>IF(X246="Yes",(1/(AA246)^('Aquifer and SDF Parameters'!$B$2)/((1/U246^'Aquifer and SDF Parameters'!$B$2)+(1/AA246^'Aquifer and SDF Parameters'!$B$2))),"")</f>
        <v/>
      </c>
      <c r="AE246" s="14"/>
      <c r="AF246" s="32" t="str">
        <f t="shared" si="83"/>
        <v>No</v>
      </c>
      <c r="AG246" s="15" t="str">
        <f t="shared" si="84"/>
        <v/>
      </c>
      <c r="AH246" s="18" t="str">
        <f t="shared" si="85"/>
        <v xml:space="preserve"> </v>
      </c>
      <c r="AI246" s="19" t="str">
        <f t="shared" si="86"/>
        <v xml:space="preserve"> </v>
      </c>
      <c r="AJ246" s="58" t="str">
        <f>IF(AF246="Yes",(AI246^2)*(VLOOKUP(D246,'Aquifer and SDF Parameters'!$A$6:$C$100,2,FALSE)/VLOOKUP(D246,'Aquifer and SDF Parameters'!$A$6:$C$100,3,FALSE)),"")</f>
        <v/>
      </c>
      <c r="AK246" s="20" t="str">
        <f>IF(AF246="Yes",(1/(U246)^('Aquifer and SDF Parameters'!$B$2)/((1/U246^'Aquifer and SDF Parameters'!$B$2)+(1/AI246^'Aquifer and SDF Parameters'!$B$2)+(1/AA246^'Aquifer and SDF Parameters'!$B$2))),"")</f>
        <v/>
      </c>
      <c r="AL246" s="20" t="str">
        <f>IF(AF246="Yes",(1/(AA246)^('Aquifer and SDF Parameters'!$B$2)/((1/U246^'Aquifer and SDF Parameters'!$B$2)+(1/AI246^'Aquifer and SDF Parameters'!$B$2)+(1/AA246^'Aquifer and SDF Parameters'!$B$2))),"")</f>
        <v/>
      </c>
      <c r="AM246" s="21" t="str">
        <f>IF(AF246="Yes",(1/(AI246)^('Aquifer and SDF Parameters'!$B$2)/((1/U246^'Aquifer and SDF Parameters'!$B$2)+(1/AI246^'Aquifer and SDF Parameters'!$B$2)+(1/AA246^'Aquifer and SDF Parameters'!$B$2))),"")</f>
        <v/>
      </c>
      <c r="AO246" s="30" t="s">
        <v>12167</v>
      </c>
      <c r="AP246" s="47" t="s">
        <v>8769</v>
      </c>
      <c r="AQ246" s="22">
        <v>34833</v>
      </c>
      <c r="AR246" s="22" t="s">
        <v>8582</v>
      </c>
      <c r="AS246" s="24">
        <v>175.51397565513599</v>
      </c>
      <c r="AT246" s="2">
        <v>92439</v>
      </c>
      <c r="AU246" s="2" t="s">
        <v>5739</v>
      </c>
      <c r="AV246" s="57">
        <v>846.20173137254596</v>
      </c>
      <c r="AW246" s="33"/>
      <c r="AX246" s="22"/>
      <c r="AY246" s="27"/>
    </row>
    <row r="247" spans="1:51" ht="15.6" customHeight="1" x14ac:dyDescent="0.3">
      <c r="A247" s="17">
        <v>109774</v>
      </c>
      <c r="B247" s="17" t="str">
        <f>VLOOKUP(A247,'List of Wells for HC assessment'!$A$2:$J$860,10,FALSE)</f>
        <v>Columbia Valley-Cultus Lake</v>
      </c>
      <c r="C247" s="17" t="str">
        <f>IF(ISNUMBER(VLOOKUP(A247,'List of Wells for HC assessment'!$A$2:$J$860,1,FALSE)),"TRUE","FALSE")</f>
        <v>TRUE</v>
      </c>
      <c r="D247" s="17">
        <f>VLOOKUP(A247,'List of Wells for HC assessment'!$A$2:$J$860,9,FALSE)</f>
        <v>20</v>
      </c>
      <c r="E247" s="17" t="str">
        <f t="shared" si="67"/>
        <v>Stream</v>
      </c>
      <c r="F247" s="17">
        <f t="shared" si="68"/>
        <v>2</v>
      </c>
      <c r="G247" s="87">
        <f t="shared" si="69"/>
        <v>0.59372818913113856</v>
      </c>
      <c r="H247" s="88">
        <f t="shared" si="87"/>
        <v>285.64082163218922</v>
      </c>
      <c r="I247" s="89" t="str">
        <f t="shared" si="70"/>
        <v>Spring Creek</v>
      </c>
      <c r="J247" s="90">
        <f t="shared" si="71"/>
        <v>0.40627181086886149</v>
      </c>
      <c r="K247" s="91">
        <f t="shared" si="72"/>
        <v>417.4372999369931</v>
      </c>
      <c r="L247" s="95" t="str">
        <f t="shared" si="73"/>
        <v>Cultus Lake</v>
      </c>
      <c r="M247" s="92" t="str">
        <f t="shared" si="74"/>
        <v>-</v>
      </c>
      <c r="N247" s="93" t="str">
        <f t="shared" si="75"/>
        <v/>
      </c>
      <c r="O247" s="96" t="str">
        <f t="shared" si="76"/>
        <v xml:space="preserve"> </v>
      </c>
      <c r="P247" s="94" t="str">
        <f>IF(ISNUMBER(VLOOKUP(A247,'Wells not assessed'!$A$5:$D$37,1,FALSE)),VLOOKUP(A247,'Wells not assessed'!$A$5:$D$37,4,FALSE),"")</f>
        <v/>
      </c>
      <c r="R247" s="35" t="str">
        <f t="shared" si="77"/>
        <v>Yes</v>
      </c>
      <c r="S247" s="15" t="str">
        <f t="shared" si="78"/>
        <v>CLV-4</v>
      </c>
      <c r="T247" s="18" t="str">
        <f>VLOOKUP(S247,'PoHC and SDF summary'!$AO$4:$AP$49974,2,FALSE)</f>
        <v>Spring Creek</v>
      </c>
      <c r="U247" s="19">
        <f t="shared" si="79"/>
        <v>3139.2050500581399</v>
      </c>
      <c r="V247" s="56">
        <f>IF(C247="TRUE",(U247^2)*(VLOOKUP(D247,'Aquifer and SDF Parameters'!$A$6:$C$100,2,FALSE)/VLOOKUP(D247,'Aquifer and SDF Parameters'!$A$6:$C$100,3,FALSE)),"")</f>
        <v>285.64082163218922</v>
      </c>
      <c r="W247" s="4"/>
      <c r="X247" s="29" t="str">
        <f t="shared" si="80"/>
        <v>Yes</v>
      </c>
      <c r="Y247" s="15" t="str">
        <f t="shared" si="81"/>
        <v>CLV-66</v>
      </c>
      <c r="Z247" s="18" t="str">
        <f>IF(X247="Yes",VLOOKUP(Y247,'PoHC and SDF summary'!$AO$4:$AP$49974,2,FALSE)," ")</f>
        <v>Cultus Lake</v>
      </c>
      <c r="AA247" s="19">
        <f t="shared" si="82"/>
        <v>3794.9422720018101</v>
      </c>
      <c r="AB247" s="58">
        <f>IF(X247="Yes",(AA247^2)*(VLOOKUP(D247,'Aquifer and SDF Parameters'!$A$6:$C$100,2,FALSE)/VLOOKUP(D247,'Aquifer and SDF Parameters'!$A$6:$C$100,3,FALSE)),"")</f>
        <v>417.4372999369931</v>
      </c>
      <c r="AC247" s="20">
        <f>IF(X247="Yes",(1/(U247)^('Aquifer and SDF Parameters'!$B$2)/((1/U247^'Aquifer and SDF Parameters'!$B$2)+(1/AA247^'Aquifer and SDF Parameters'!$B$2))),"")</f>
        <v>0.59372818913113856</v>
      </c>
      <c r="AD247" s="21">
        <f>IF(X247="Yes",(1/(AA247)^('Aquifer and SDF Parameters'!$B$2)/((1/U247^'Aquifer and SDF Parameters'!$B$2)+(1/AA247^'Aquifer and SDF Parameters'!$B$2))),"")</f>
        <v>0.40627181086886149</v>
      </c>
      <c r="AE247" s="14"/>
      <c r="AF247" s="32" t="str">
        <f t="shared" si="83"/>
        <v>No</v>
      </c>
      <c r="AG247" s="15" t="str">
        <f t="shared" si="84"/>
        <v/>
      </c>
      <c r="AH247" s="18" t="str">
        <f t="shared" si="85"/>
        <v xml:space="preserve"> </v>
      </c>
      <c r="AI247" s="19" t="str">
        <f t="shared" si="86"/>
        <v xml:space="preserve"> </v>
      </c>
      <c r="AJ247" s="58" t="str">
        <f>IF(AF247="Yes",(AI247^2)*(VLOOKUP(D247,'Aquifer and SDF Parameters'!$A$6:$C$100,2,FALSE)/VLOOKUP(D247,'Aquifer and SDF Parameters'!$A$6:$C$100,3,FALSE)),"")</f>
        <v/>
      </c>
      <c r="AK247" s="20" t="str">
        <f>IF(AF247="Yes",(1/(U247)^('Aquifer and SDF Parameters'!$B$2)/((1/U247^'Aquifer and SDF Parameters'!$B$2)+(1/AI247^'Aquifer and SDF Parameters'!$B$2)+(1/AA247^'Aquifer and SDF Parameters'!$B$2))),"")</f>
        <v/>
      </c>
      <c r="AL247" s="20" t="str">
        <f>IF(AF247="Yes",(1/(AA247)^('Aquifer and SDF Parameters'!$B$2)/((1/U247^'Aquifer and SDF Parameters'!$B$2)+(1/AI247^'Aquifer and SDF Parameters'!$B$2)+(1/AA247^'Aquifer and SDF Parameters'!$B$2))),"")</f>
        <v/>
      </c>
      <c r="AM247" s="21" t="str">
        <f>IF(AF247="Yes",(1/(AI247)^('Aquifer and SDF Parameters'!$B$2)/((1/U247^'Aquifer and SDF Parameters'!$B$2)+(1/AI247^'Aquifer and SDF Parameters'!$B$2)+(1/AA247^'Aquifer and SDF Parameters'!$B$2))),"")</f>
        <v/>
      </c>
      <c r="AO247" s="30" t="s">
        <v>12165</v>
      </c>
      <c r="AP247" s="47" t="s">
        <v>8769</v>
      </c>
      <c r="AQ247" s="22">
        <v>34849</v>
      </c>
      <c r="AR247" s="22" t="s">
        <v>24</v>
      </c>
      <c r="AS247" s="24">
        <v>377.09125495066201</v>
      </c>
      <c r="AT247" s="2">
        <v>92456</v>
      </c>
      <c r="AU247" s="2" t="s">
        <v>8545</v>
      </c>
      <c r="AV247" s="57">
        <v>401.66579789691701</v>
      </c>
      <c r="AW247" s="33"/>
      <c r="AX247" s="22"/>
      <c r="AY247" s="27"/>
    </row>
    <row r="248" spans="1:51" ht="15.6" customHeight="1" x14ac:dyDescent="0.3">
      <c r="A248" s="17">
        <v>109816</v>
      </c>
      <c r="B248" s="17" t="str">
        <f>VLOOKUP(A248,'List of Wells for HC assessment'!$A$2:$J$860,10,FALSE)</f>
        <v>Columbia Valley-Cultus Lake</v>
      </c>
      <c r="C248" s="17" t="str">
        <f>IF(ISNUMBER(VLOOKUP(A248,'List of Wells for HC assessment'!$A$2:$J$860,1,FALSE)),"TRUE","FALSE")</f>
        <v>TRUE</v>
      </c>
      <c r="D248" s="17">
        <f>VLOOKUP(A248,'List of Wells for HC assessment'!$A$2:$J$860,9,FALSE)</f>
        <v>20</v>
      </c>
      <c r="E248" s="17" t="str">
        <f t="shared" si="67"/>
        <v>Stream</v>
      </c>
      <c r="F248" s="17">
        <f t="shared" si="68"/>
        <v>2</v>
      </c>
      <c r="G248" s="87">
        <f t="shared" si="69"/>
        <v>0.74953777424892065</v>
      </c>
      <c r="H248" s="88">
        <f t="shared" si="87"/>
        <v>22.71472814995894</v>
      </c>
      <c r="I248" s="89" t="str">
        <f t="shared" si="70"/>
        <v>Spring Creek</v>
      </c>
      <c r="J248" s="90">
        <f t="shared" si="71"/>
        <v>0.25046222575107935</v>
      </c>
      <c r="K248" s="91">
        <f t="shared" si="72"/>
        <v>67.976505156151902</v>
      </c>
      <c r="L248" s="95" t="str">
        <f t="shared" si="73"/>
        <v>Cultus Lake</v>
      </c>
      <c r="M248" s="92" t="str">
        <f t="shared" si="74"/>
        <v>-</v>
      </c>
      <c r="N248" s="93" t="str">
        <f t="shared" si="75"/>
        <v/>
      </c>
      <c r="O248" s="96" t="str">
        <f t="shared" si="76"/>
        <v xml:space="preserve"> </v>
      </c>
      <c r="P248" s="94" t="str">
        <f>IF(ISNUMBER(VLOOKUP(A248,'Wells not assessed'!$A$5:$D$37,1,FALSE)),VLOOKUP(A248,'Wells not assessed'!$A$5:$D$37,4,FALSE),"")</f>
        <v/>
      </c>
      <c r="R248" s="35" t="str">
        <f t="shared" si="77"/>
        <v>Yes</v>
      </c>
      <c r="S248" s="15" t="str">
        <f t="shared" si="78"/>
        <v>CLV-4</v>
      </c>
      <c r="T248" s="18" t="str">
        <f>VLOOKUP(S248,'PoHC and SDF summary'!$AO$4:$AP$49974,2,FALSE)</f>
        <v>Spring Creek</v>
      </c>
      <c r="U248" s="19">
        <f t="shared" si="79"/>
        <v>885.24466740759499</v>
      </c>
      <c r="V248" s="56">
        <f>IF(C248="TRUE",(U248^2)*(VLOOKUP(D248,'Aquifer and SDF Parameters'!$A$6:$C$100,2,FALSE)/VLOOKUP(D248,'Aquifer and SDF Parameters'!$A$6:$C$100,3,FALSE)),"")</f>
        <v>22.71472814995894</v>
      </c>
      <c r="X248" s="29" t="str">
        <f t="shared" si="80"/>
        <v>Yes</v>
      </c>
      <c r="Y248" s="15" t="str">
        <f t="shared" si="81"/>
        <v>CLV-66</v>
      </c>
      <c r="Z248" s="18" t="str">
        <f>IF(X248="Yes",VLOOKUP(Y248,'PoHC and SDF summary'!$AO$4:$AP$49974,2,FALSE)," ")</f>
        <v>Cultus Lake</v>
      </c>
      <c r="AA248" s="19">
        <f t="shared" si="82"/>
        <v>1531.4011322600099</v>
      </c>
      <c r="AB248" s="58">
        <f>IF(X248="Yes",(AA248^2)*(VLOOKUP(D248,'Aquifer and SDF Parameters'!$A$6:$C$100,2,FALSE)/VLOOKUP(D248,'Aquifer and SDF Parameters'!$A$6:$C$100,3,FALSE)),"")</f>
        <v>67.976505156151902</v>
      </c>
      <c r="AC248" s="20">
        <f>IF(X248="Yes",(1/(U248)^('Aquifer and SDF Parameters'!$B$2)/((1/U248^'Aquifer and SDF Parameters'!$B$2)+(1/AA248^'Aquifer and SDF Parameters'!$B$2))),"")</f>
        <v>0.74953777424892065</v>
      </c>
      <c r="AD248" s="21">
        <f>IF(X248="Yes",(1/(AA248)^('Aquifer and SDF Parameters'!$B$2)/((1/U248^'Aquifer and SDF Parameters'!$B$2)+(1/AA248^'Aquifer and SDF Parameters'!$B$2))),"")</f>
        <v>0.25046222575107935</v>
      </c>
      <c r="AF248" s="32" t="str">
        <f t="shared" si="83"/>
        <v>No</v>
      </c>
      <c r="AG248" s="15" t="str">
        <f t="shared" si="84"/>
        <v/>
      </c>
      <c r="AH248" s="18" t="str">
        <f t="shared" si="85"/>
        <v xml:space="preserve"> </v>
      </c>
      <c r="AI248" s="19" t="str">
        <f t="shared" si="86"/>
        <v xml:space="preserve"> </v>
      </c>
      <c r="AJ248" s="58" t="str">
        <f>IF(AF248="Yes",(AI248^2)*(VLOOKUP(D248,'Aquifer and SDF Parameters'!$A$6:$C$100,2,FALSE)/VLOOKUP(D248,'Aquifer and SDF Parameters'!$A$6:$C$100,3,FALSE)),"")</f>
        <v/>
      </c>
      <c r="AK248" s="20" t="str">
        <f>IF(AF248="Yes",(1/(U248)^('Aquifer and SDF Parameters'!$B$2)/((1/U248^'Aquifer and SDF Parameters'!$B$2)+(1/AI248^'Aquifer and SDF Parameters'!$B$2)+(1/AA248^'Aquifer and SDF Parameters'!$B$2))),"")</f>
        <v/>
      </c>
      <c r="AL248" s="20" t="str">
        <f>IF(AF248="Yes",(1/(AA248)^('Aquifer and SDF Parameters'!$B$2)/((1/U248^'Aquifer and SDF Parameters'!$B$2)+(1/AI248^'Aquifer and SDF Parameters'!$B$2)+(1/AA248^'Aquifer and SDF Parameters'!$B$2))),"")</f>
        <v/>
      </c>
      <c r="AM248" s="21" t="str">
        <f>IF(AF248="Yes",(1/(AI248)^('Aquifer and SDF Parameters'!$B$2)/((1/U248^'Aquifer and SDF Parameters'!$B$2)+(1/AI248^'Aquifer and SDF Parameters'!$B$2)+(1/AA248^'Aquifer and SDF Parameters'!$B$2))),"")</f>
        <v/>
      </c>
      <c r="AO248" s="30" t="s">
        <v>12158</v>
      </c>
      <c r="AP248" s="47" t="s">
        <v>8769</v>
      </c>
      <c r="AQ248" s="22">
        <v>35275</v>
      </c>
      <c r="AR248" s="22" t="s">
        <v>8133</v>
      </c>
      <c r="AS248" s="24">
        <v>1382.8038269337101</v>
      </c>
      <c r="AT248" s="2">
        <v>92487</v>
      </c>
      <c r="AU248" s="2" t="s">
        <v>2369</v>
      </c>
      <c r="AV248" s="57">
        <v>2283.62280814721</v>
      </c>
      <c r="AW248" s="33"/>
      <c r="AX248" s="22"/>
      <c r="AY248" s="27"/>
    </row>
    <row r="249" spans="1:51" ht="15.6" customHeight="1" x14ac:dyDescent="0.3">
      <c r="A249" s="17">
        <v>110900</v>
      </c>
      <c r="B249" s="17" t="str">
        <f>VLOOKUP(A249,'List of Wells for HC assessment'!$A$2:$J$860,10,FALSE)</f>
        <v>Columbia Valley-Cultus Lake</v>
      </c>
      <c r="C249" s="17" t="str">
        <f>IF(ISNUMBER(VLOOKUP(A249,'List of Wells for HC assessment'!$A$2:$J$860,1,FALSE)),"TRUE","FALSE")</f>
        <v>TRUE</v>
      </c>
      <c r="D249" s="17">
        <f>VLOOKUP(A249,'List of Wells for HC assessment'!$A$2:$J$860,9,FALSE)</f>
        <v>20</v>
      </c>
      <c r="E249" s="17" t="str">
        <f t="shared" si="67"/>
        <v>Stream</v>
      </c>
      <c r="F249" s="17">
        <f t="shared" si="68"/>
        <v>1</v>
      </c>
      <c r="G249" s="87">
        <f t="shared" si="69"/>
        <v>1</v>
      </c>
      <c r="H249" s="88">
        <f t="shared" si="87"/>
        <v>347.88520393959129</v>
      </c>
      <c r="I249" s="89" t="str">
        <f t="shared" si="70"/>
        <v>Spring Creek</v>
      </c>
      <c r="J249" s="90" t="str">
        <f t="shared" si="71"/>
        <v>-</v>
      </c>
      <c r="K249" s="91" t="str">
        <f t="shared" si="72"/>
        <v/>
      </c>
      <c r="L249" s="95" t="str">
        <f t="shared" si="73"/>
        <v xml:space="preserve"> </v>
      </c>
      <c r="M249" s="92" t="str">
        <f t="shared" si="74"/>
        <v>-</v>
      </c>
      <c r="N249" s="93" t="str">
        <f t="shared" si="75"/>
        <v/>
      </c>
      <c r="O249" s="96" t="str">
        <f t="shared" si="76"/>
        <v xml:space="preserve"> </v>
      </c>
      <c r="P249" s="94" t="str">
        <f>IF(ISNUMBER(VLOOKUP(A249,'Wells not assessed'!$A$5:$D$37,1,FALSE)),VLOOKUP(A249,'Wells not assessed'!$A$5:$D$37,4,FALSE),"")</f>
        <v/>
      </c>
      <c r="R249" s="35" t="str">
        <f t="shared" si="77"/>
        <v>Yes</v>
      </c>
      <c r="S249" s="15" t="str">
        <f t="shared" si="78"/>
        <v>CLV-4</v>
      </c>
      <c r="T249" s="18" t="str">
        <f>VLOOKUP(S249,'PoHC and SDF summary'!$AO$4:$AP$49974,2,FALSE)</f>
        <v>Spring Creek</v>
      </c>
      <c r="U249" s="19">
        <f t="shared" si="79"/>
        <v>3464.3959842829599</v>
      </c>
      <c r="V249" s="56">
        <f>IF(C249="TRUE",(U249^2)*(VLOOKUP(D249,'Aquifer and SDF Parameters'!$A$6:$C$100,2,FALSE)/VLOOKUP(D249,'Aquifer and SDF Parameters'!$A$6:$C$100,3,FALSE)),"")</f>
        <v>347.88520393959129</v>
      </c>
      <c r="X249" s="29" t="str">
        <f t="shared" si="80"/>
        <v>No</v>
      </c>
      <c r="Y249" s="15" t="str">
        <f t="shared" si="81"/>
        <v/>
      </c>
      <c r="Z249" s="18" t="str">
        <f>IF(X249="Yes",VLOOKUP(Y249,'PoHC and SDF summary'!$AO$4:$AP$49974,2,FALSE)," ")</f>
        <v xml:space="preserve"> </v>
      </c>
      <c r="AA249" s="19" t="str">
        <f t="shared" si="82"/>
        <v xml:space="preserve"> </v>
      </c>
      <c r="AB249" s="58" t="str">
        <f>IF(X249="Yes",(AA249^2)*(VLOOKUP(D249,'Aquifer and SDF Parameters'!$A$6:$C$100,2,FALSE)/VLOOKUP(D249,'Aquifer and SDF Parameters'!$A$6:$C$100,3,FALSE)),"")</f>
        <v/>
      </c>
      <c r="AC249" s="20" t="str">
        <f>IF(X249="Yes",(1/(U249)^('Aquifer and SDF Parameters'!$B$2)/((1/U249^'Aquifer and SDF Parameters'!$B$2)+(1/AA249^'Aquifer and SDF Parameters'!$B$2))),"")</f>
        <v/>
      </c>
      <c r="AD249" s="21" t="str">
        <f>IF(X249="Yes",(1/(AA249)^('Aquifer and SDF Parameters'!$B$2)/((1/U249^'Aquifer and SDF Parameters'!$B$2)+(1/AA249^'Aquifer and SDF Parameters'!$B$2))),"")</f>
        <v/>
      </c>
      <c r="AF249" s="32" t="str">
        <f t="shared" si="83"/>
        <v>No</v>
      </c>
      <c r="AG249" s="15" t="str">
        <f t="shared" si="84"/>
        <v/>
      </c>
      <c r="AH249" s="18" t="str">
        <f t="shared" si="85"/>
        <v xml:space="preserve"> </v>
      </c>
      <c r="AI249" s="19" t="str">
        <f t="shared" si="86"/>
        <v xml:space="preserve"> </v>
      </c>
      <c r="AJ249" s="58" t="str">
        <f>IF(AF249="Yes",(AI249^2)*(VLOOKUP(D249,'Aquifer and SDF Parameters'!$A$6:$C$100,2,FALSE)/VLOOKUP(D249,'Aquifer and SDF Parameters'!$A$6:$C$100,3,FALSE)),"")</f>
        <v/>
      </c>
      <c r="AK249" s="20" t="str">
        <f>IF(AF249="Yes",(1/(U249)^('Aquifer and SDF Parameters'!$B$2)/((1/U249^'Aquifer and SDF Parameters'!$B$2)+(1/AI249^'Aquifer and SDF Parameters'!$B$2)+(1/AA249^'Aquifer and SDF Parameters'!$B$2))),"")</f>
        <v/>
      </c>
      <c r="AL249" s="20" t="str">
        <f>IF(AF249="Yes",(1/(AA249)^('Aquifer and SDF Parameters'!$B$2)/((1/U249^'Aquifer and SDF Parameters'!$B$2)+(1/AI249^'Aquifer and SDF Parameters'!$B$2)+(1/AA249^'Aquifer and SDF Parameters'!$B$2))),"")</f>
        <v/>
      </c>
      <c r="AM249" s="21" t="str">
        <f>IF(AF249="Yes",(1/(AI249)^('Aquifer and SDF Parameters'!$B$2)/((1/U249^'Aquifer and SDF Parameters'!$B$2)+(1/AI249^'Aquifer and SDF Parameters'!$B$2)+(1/AA249^'Aquifer and SDF Parameters'!$B$2))),"")</f>
        <v/>
      </c>
      <c r="AO249" s="30" t="s">
        <v>12152</v>
      </c>
      <c r="AP249" s="47" t="s">
        <v>8769</v>
      </c>
      <c r="AQ249" s="22">
        <v>35307</v>
      </c>
      <c r="AR249" s="22" t="s">
        <v>24</v>
      </c>
      <c r="AS249" s="24">
        <v>813.21648002715199</v>
      </c>
      <c r="AT249" s="2">
        <v>93275</v>
      </c>
      <c r="AU249" s="2" t="s">
        <v>6344</v>
      </c>
      <c r="AV249" s="57">
        <v>1051.91868987167</v>
      </c>
      <c r="AW249" s="33"/>
      <c r="AX249" s="22"/>
      <c r="AY249" s="27"/>
    </row>
    <row r="250" spans="1:51" ht="15.6" customHeight="1" x14ac:dyDescent="0.3">
      <c r="A250" s="17">
        <v>110915</v>
      </c>
      <c r="B250" s="17" t="str">
        <f>VLOOKUP(A250,'List of Wells for HC assessment'!$A$2:$J$860,10,FALSE)</f>
        <v>Columbia Valley-Cultus Lake</v>
      </c>
      <c r="C250" s="17" t="str">
        <f>IF(ISNUMBER(VLOOKUP(A250,'List of Wells for HC assessment'!$A$2:$J$860,1,FALSE)),"TRUE","FALSE")</f>
        <v>TRUE</v>
      </c>
      <c r="D250" s="17">
        <f>VLOOKUP(A250,'List of Wells for HC assessment'!$A$2:$J$860,9,FALSE)</f>
        <v>20</v>
      </c>
      <c r="E250" s="17" t="str">
        <f t="shared" si="67"/>
        <v>Stream</v>
      </c>
      <c r="F250" s="17">
        <f t="shared" si="68"/>
        <v>2</v>
      </c>
      <c r="G250" s="87">
        <f t="shared" si="69"/>
        <v>0.61835593475385453</v>
      </c>
      <c r="H250" s="88">
        <f t="shared" si="87"/>
        <v>168.24041375354133</v>
      </c>
      <c r="I250" s="89" t="str">
        <f t="shared" si="70"/>
        <v>Spring Creek</v>
      </c>
      <c r="J250" s="90">
        <f t="shared" si="71"/>
        <v>0.38164406524614558</v>
      </c>
      <c r="K250" s="91">
        <f t="shared" si="72"/>
        <v>272.59026874386063</v>
      </c>
      <c r="L250" s="95" t="str">
        <f t="shared" si="73"/>
        <v>Cultus Lake</v>
      </c>
      <c r="M250" s="92" t="str">
        <f t="shared" si="74"/>
        <v>-</v>
      </c>
      <c r="N250" s="93" t="str">
        <f t="shared" si="75"/>
        <v/>
      </c>
      <c r="O250" s="96" t="str">
        <f t="shared" si="76"/>
        <v xml:space="preserve"> </v>
      </c>
      <c r="P250" s="94" t="str">
        <f>IF(ISNUMBER(VLOOKUP(A250,'Wells not assessed'!$A$5:$D$37,1,FALSE)),VLOOKUP(A250,'Wells not assessed'!$A$5:$D$37,4,FALSE),"")</f>
        <v/>
      </c>
      <c r="R250" s="35" t="str">
        <f t="shared" si="77"/>
        <v>Yes</v>
      </c>
      <c r="S250" s="15" t="str">
        <f t="shared" si="78"/>
        <v>CLV-4</v>
      </c>
      <c r="T250" s="18" t="str">
        <f>VLOOKUP(S250,'PoHC and SDF summary'!$AO$4:$AP$49974,2,FALSE)</f>
        <v>Spring Creek</v>
      </c>
      <c r="U250" s="19">
        <f t="shared" si="79"/>
        <v>2409.2103010109299</v>
      </c>
      <c r="V250" s="56">
        <f>IF(C250="TRUE",(U250^2)*(VLOOKUP(D250,'Aquifer and SDF Parameters'!$A$6:$C$100,2,FALSE)/VLOOKUP(D250,'Aquifer and SDF Parameters'!$A$6:$C$100,3,FALSE)),"")</f>
        <v>168.24041375354133</v>
      </c>
      <c r="X250" s="29" t="str">
        <f t="shared" si="80"/>
        <v>Yes</v>
      </c>
      <c r="Y250" s="15" t="str">
        <f t="shared" si="81"/>
        <v>CLV-67</v>
      </c>
      <c r="Z250" s="18" t="str">
        <f>IF(X250="Yes",VLOOKUP(Y250,'PoHC and SDF summary'!$AO$4:$AP$49974,2,FALSE)," ")</f>
        <v>Cultus Lake</v>
      </c>
      <c r="AA250" s="19">
        <f t="shared" si="82"/>
        <v>3066.6535949896902</v>
      </c>
      <c r="AB250" s="58">
        <f>IF(X250="Yes",(AA250^2)*(VLOOKUP(D250,'Aquifer and SDF Parameters'!$A$6:$C$100,2,FALSE)/VLOOKUP(D250,'Aquifer and SDF Parameters'!$A$6:$C$100,3,FALSE)),"")</f>
        <v>272.59026874386063</v>
      </c>
      <c r="AC250" s="20">
        <f>IF(X250="Yes",(1/(U250)^('Aquifer and SDF Parameters'!$B$2)/((1/U250^'Aquifer and SDF Parameters'!$B$2)+(1/AA250^'Aquifer and SDF Parameters'!$B$2))),"")</f>
        <v>0.61835593475385453</v>
      </c>
      <c r="AD250" s="21">
        <f>IF(X250="Yes",(1/(AA250)^('Aquifer and SDF Parameters'!$B$2)/((1/U250^'Aquifer and SDF Parameters'!$B$2)+(1/AA250^'Aquifer and SDF Parameters'!$B$2))),"")</f>
        <v>0.38164406524614558</v>
      </c>
      <c r="AF250" s="32" t="str">
        <f t="shared" si="83"/>
        <v>No</v>
      </c>
      <c r="AG250" s="15" t="str">
        <f t="shared" si="84"/>
        <v/>
      </c>
      <c r="AH250" s="18" t="str">
        <f t="shared" si="85"/>
        <v xml:space="preserve"> </v>
      </c>
      <c r="AI250" s="19" t="str">
        <f t="shared" si="86"/>
        <v xml:space="preserve"> </v>
      </c>
      <c r="AJ250" s="58" t="str">
        <f>IF(AF250="Yes",(AI250^2)*(VLOOKUP(D250,'Aquifer and SDF Parameters'!$A$6:$C$100,2,FALSE)/VLOOKUP(D250,'Aquifer and SDF Parameters'!$A$6:$C$100,3,FALSE)),"")</f>
        <v/>
      </c>
      <c r="AK250" s="20" t="str">
        <f>IF(AF250="Yes",(1/(U250)^('Aquifer and SDF Parameters'!$B$2)/((1/U250^'Aquifer and SDF Parameters'!$B$2)+(1/AI250^'Aquifer and SDF Parameters'!$B$2)+(1/AA250^'Aquifer and SDF Parameters'!$B$2))),"")</f>
        <v/>
      </c>
      <c r="AL250" s="20" t="str">
        <f>IF(AF250="Yes",(1/(AA250)^('Aquifer and SDF Parameters'!$B$2)/((1/U250^'Aquifer and SDF Parameters'!$B$2)+(1/AI250^'Aquifer and SDF Parameters'!$B$2)+(1/AA250^'Aquifer and SDF Parameters'!$B$2))),"")</f>
        <v/>
      </c>
      <c r="AM250" s="21" t="str">
        <f>IF(AF250="Yes",(1/(AI250)^('Aquifer and SDF Parameters'!$B$2)/((1/U250^'Aquifer and SDF Parameters'!$B$2)+(1/AI250^'Aquifer and SDF Parameters'!$B$2)+(1/AA250^'Aquifer and SDF Parameters'!$B$2))),"")</f>
        <v/>
      </c>
      <c r="AO250" s="30" t="s">
        <v>12150</v>
      </c>
      <c r="AP250" s="47" t="s">
        <v>8769</v>
      </c>
      <c r="AQ250" s="22">
        <v>35326</v>
      </c>
      <c r="AR250" s="22" t="s">
        <v>1068</v>
      </c>
      <c r="AS250" s="24">
        <v>829.81289230539596</v>
      </c>
      <c r="AT250" s="2">
        <v>93298</v>
      </c>
      <c r="AU250" s="2" t="s">
        <v>233</v>
      </c>
      <c r="AV250" s="57">
        <v>1434.13965742765</v>
      </c>
      <c r="AW250" s="33"/>
      <c r="AX250" s="22"/>
      <c r="AY250" s="27"/>
    </row>
    <row r="251" spans="1:51" ht="15.6" customHeight="1" x14ac:dyDescent="0.3">
      <c r="A251" s="17">
        <v>112619</v>
      </c>
      <c r="B251" s="17" t="str">
        <f>VLOOKUP(A251,'List of Wells for HC assessment'!$A$2:$J$860,10,FALSE)</f>
        <v>Columbia Valley-Cultus Lake</v>
      </c>
      <c r="C251" s="17" t="str">
        <f>IF(ISNUMBER(VLOOKUP(A251,'List of Wells for HC assessment'!$A$2:$J$860,1,FALSE)),"TRUE","FALSE")</f>
        <v>TRUE</v>
      </c>
      <c r="D251" s="17">
        <f>VLOOKUP(A251,'List of Wells for HC assessment'!$A$2:$J$860,9,FALSE)</f>
        <v>20</v>
      </c>
      <c r="E251" s="17" t="str">
        <f t="shared" si="67"/>
        <v>Stream</v>
      </c>
      <c r="F251" s="17">
        <f t="shared" si="68"/>
        <v>2</v>
      </c>
      <c r="G251" s="87">
        <f t="shared" si="69"/>
        <v>0.6086671790772854</v>
      </c>
      <c r="H251" s="88">
        <f t="shared" si="87"/>
        <v>180.27768840608113</v>
      </c>
      <c r="I251" s="89" t="str">
        <f t="shared" si="70"/>
        <v>Spring Creek</v>
      </c>
      <c r="J251" s="90">
        <f t="shared" si="71"/>
        <v>0.39133282092271443</v>
      </c>
      <c r="K251" s="91">
        <f t="shared" si="72"/>
        <v>280.39843883775336</v>
      </c>
      <c r="L251" s="95" t="str">
        <f t="shared" si="73"/>
        <v>Cultus Lake</v>
      </c>
      <c r="M251" s="92" t="str">
        <f t="shared" si="74"/>
        <v>-</v>
      </c>
      <c r="N251" s="93" t="str">
        <f t="shared" si="75"/>
        <v/>
      </c>
      <c r="O251" s="96" t="str">
        <f t="shared" si="76"/>
        <v xml:space="preserve"> </v>
      </c>
      <c r="P251" s="94" t="str">
        <f>IF(ISNUMBER(VLOOKUP(A251,'Wells not assessed'!$A$5:$D$37,1,FALSE)),VLOOKUP(A251,'Wells not assessed'!$A$5:$D$37,4,FALSE),"")</f>
        <v/>
      </c>
      <c r="R251" s="35" t="str">
        <f t="shared" si="77"/>
        <v>Yes</v>
      </c>
      <c r="S251" s="15" t="str">
        <f t="shared" si="78"/>
        <v>CLV-4</v>
      </c>
      <c r="T251" s="18" t="str">
        <f>VLOOKUP(S251,'PoHC and SDF summary'!$AO$4:$AP$49974,2,FALSE)</f>
        <v>Spring Creek</v>
      </c>
      <c r="U251" s="19">
        <f t="shared" si="79"/>
        <v>2493.90862904193</v>
      </c>
      <c r="V251" s="56">
        <f>IF(C251="TRUE",(U251^2)*(VLOOKUP(D251,'Aquifer and SDF Parameters'!$A$6:$C$100,2,FALSE)/VLOOKUP(D251,'Aquifer and SDF Parameters'!$A$6:$C$100,3,FALSE)),"")</f>
        <v>180.27768840608113</v>
      </c>
      <c r="X251" s="29" t="str">
        <f t="shared" si="80"/>
        <v>Yes</v>
      </c>
      <c r="Y251" s="15" t="str">
        <f t="shared" si="81"/>
        <v>CLV-68</v>
      </c>
      <c r="Z251" s="18" t="str">
        <f>IF(X251="Yes",VLOOKUP(Y251,'PoHC and SDF summary'!$AO$4:$AP$49974,2,FALSE)," ")</f>
        <v>Cultus Lake</v>
      </c>
      <c r="AA251" s="19">
        <f t="shared" si="82"/>
        <v>3110.2646414577798</v>
      </c>
      <c r="AB251" s="58">
        <f>IF(X251="Yes",(AA251^2)*(VLOOKUP(D251,'Aquifer and SDF Parameters'!$A$6:$C$100,2,FALSE)/VLOOKUP(D251,'Aquifer and SDF Parameters'!$A$6:$C$100,3,FALSE)),"")</f>
        <v>280.39843883775336</v>
      </c>
      <c r="AC251" s="20">
        <f>IF(X251="Yes",(1/(U251)^('Aquifer and SDF Parameters'!$B$2)/((1/U251^'Aquifer and SDF Parameters'!$B$2)+(1/AA251^'Aquifer and SDF Parameters'!$B$2))),"")</f>
        <v>0.6086671790772854</v>
      </c>
      <c r="AD251" s="21">
        <f>IF(X251="Yes",(1/(AA251)^('Aquifer and SDF Parameters'!$B$2)/((1/U251^'Aquifer and SDF Parameters'!$B$2)+(1/AA251^'Aquifer and SDF Parameters'!$B$2))),"")</f>
        <v>0.39133282092271443</v>
      </c>
      <c r="AF251" s="32" t="str">
        <f t="shared" si="83"/>
        <v>No</v>
      </c>
      <c r="AG251" s="15" t="str">
        <f t="shared" si="84"/>
        <v/>
      </c>
      <c r="AH251" s="18" t="str">
        <f t="shared" si="85"/>
        <v xml:space="preserve"> </v>
      </c>
      <c r="AI251" s="19" t="str">
        <f t="shared" si="86"/>
        <v xml:space="preserve"> </v>
      </c>
      <c r="AJ251" s="58" t="str">
        <f>IF(AF251="Yes",(AI251^2)*(VLOOKUP(D251,'Aquifer and SDF Parameters'!$A$6:$C$100,2,FALSE)/VLOOKUP(D251,'Aquifer and SDF Parameters'!$A$6:$C$100,3,FALSE)),"")</f>
        <v/>
      </c>
      <c r="AK251" s="20" t="str">
        <f>IF(AF251="Yes",(1/(U251)^('Aquifer and SDF Parameters'!$B$2)/((1/U251^'Aquifer and SDF Parameters'!$B$2)+(1/AI251^'Aquifer and SDF Parameters'!$B$2)+(1/AA251^'Aquifer and SDF Parameters'!$B$2))),"")</f>
        <v/>
      </c>
      <c r="AL251" s="20" t="str">
        <f>IF(AF251="Yes",(1/(AA251)^('Aquifer and SDF Parameters'!$B$2)/((1/U251^'Aquifer and SDF Parameters'!$B$2)+(1/AI251^'Aquifer and SDF Parameters'!$B$2)+(1/AA251^'Aquifer and SDF Parameters'!$B$2))),"")</f>
        <v/>
      </c>
      <c r="AM251" s="21" t="str">
        <f>IF(AF251="Yes",(1/(AI251)^('Aquifer and SDF Parameters'!$B$2)/((1/U251^'Aquifer and SDF Parameters'!$B$2)+(1/AI251^'Aquifer and SDF Parameters'!$B$2)+(1/AA251^'Aquifer and SDF Parameters'!$B$2))),"")</f>
        <v/>
      </c>
      <c r="AO251" s="30" t="s">
        <v>12136</v>
      </c>
      <c r="AP251" s="47" t="s">
        <v>8769</v>
      </c>
      <c r="AQ251" s="22">
        <v>35679</v>
      </c>
      <c r="AR251" s="22" t="s">
        <v>8133</v>
      </c>
      <c r="AS251" s="24">
        <v>1358.0185057805099</v>
      </c>
      <c r="AT251" s="2">
        <v>93333</v>
      </c>
      <c r="AU251" s="2" t="s">
        <v>1523</v>
      </c>
      <c r="AV251" s="57">
        <v>876.10907840517098</v>
      </c>
      <c r="AW251" s="33"/>
      <c r="AX251" s="22"/>
      <c r="AY251" s="27"/>
    </row>
    <row r="252" spans="1:51" ht="15.6" hidden="1" customHeight="1" x14ac:dyDescent="0.3">
      <c r="A252" s="17">
        <v>113479</v>
      </c>
      <c r="B252" s="17" t="str">
        <f>VLOOKUP(A252,'List of Wells for HC assessment'!$A$2:$J$860,10,FALSE)</f>
        <v>Columbia Valley-Cultus Lake</v>
      </c>
      <c r="C252" s="17" t="str">
        <f>IF(ISNUMBER(VLOOKUP(A252,'List of Wells for HC assessment'!$A$2:$J$860,1,FALSE)),"TRUE","FALSE")</f>
        <v>TRUE</v>
      </c>
      <c r="D252" s="17">
        <f>VLOOKUP(A252,'List of Wells for HC assessment'!$A$2:$J$860,9,FALSE)</f>
        <v>1119</v>
      </c>
      <c r="E252" s="17" t="str">
        <f t="shared" si="67"/>
        <v>Not Determined</v>
      </c>
      <c r="F252" s="17">
        <f t="shared" si="68"/>
        <v>1</v>
      </c>
      <c r="G252" s="87">
        <f t="shared" si="69"/>
        <v>1</v>
      </c>
      <c r="H252" s="87"/>
      <c r="I252" s="89" t="e">
        <f t="shared" si="70"/>
        <v>#N/A</v>
      </c>
      <c r="J252" s="90" t="str">
        <f t="shared" si="71"/>
        <v>-</v>
      </c>
      <c r="K252" s="91" t="str">
        <f t="shared" si="72"/>
        <v/>
      </c>
      <c r="L252" s="95" t="str">
        <f t="shared" si="73"/>
        <v xml:space="preserve"> </v>
      </c>
      <c r="M252" s="92" t="str">
        <f t="shared" si="74"/>
        <v>-</v>
      </c>
      <c r="N252" s="93" t="str">
        <f t="shared" si="75"/>
        <v/>
      </c>
      <c r="O252" s="96" t="str">
        <f t="shared" si="76"/>
        <v xml:space="preserve"> </v>
      </c>
      <c r="P252" s="94" t="str">
        <f>IF(ISNUMBER(VLOOKUP(A252,'Wells not assessed'!$A$5:$D$37,1,FALSE)),VLOOKUP(A252,'Wells not assessed'!$A$5:$D$37,4,FALSE),"")</f>
        <v>Not assessed because not correlated to correct aquifer</v>
      </c>
      <c r="R252" s="35" t="str">
        <f t="shared" si="77"/>
        <v>N/A</v>
      </c>
      <c r="S252" s="15" t="e">
        <f t="shared" si="78"/>
        <v>#N/A</v>
      </c>
      <c r="T252" s="18" t="e">
        <f>VLOOKUP(S252,'PoHC and SDF summary'!$AO$4:$AP$49974,2,FALSE)</f>
        <v>#N/A</v>
      </c>
      <c r="U252" s="19" t="e">
        <f t="shared" si="79"/>
        <v>#N/A</v>
      </c>
      <c r="V252" s="56" t="e">
        <f>IF(C252="TRUE",(U252^2)*(VLOOKUP(D252,'Aquifer and SDF Parameters'!$A$6:$C$100,2,FALSE)/VLOOKUP(D252,'Aquifer and SDF Parameters'!$A$6:$C$100,3,FALSE)),"")</f>
        <v>#N/A</v>
      </c>
      <c r="X252" s="29" t="str">
        <f t="shared" si="80"/>
        <v>No</v>
      </c>
      <c r="Y252" s="15" t="str">
        <f t="shared" si="81"/>
        <v/>
      </c>
      <c r="Z252" s="18" t="str">
        <f>IF(X252="Yes",VLOOKUP(Y252,'PoHC and SDF summary'!$AO$4:$AP$49974,2,FALSE)," ")</f>
        <v xml:space="preserve"> </v>
      </c>
      <c r="AA252" s="19" t="str">
        <f t="shared" si="82"/>
        <v xml:space="preserve"> </v>
      </c>
      <c r="AB252" s="58" t="str">
        <f>IF(X252="Yes",(AA252^2)*(VLOOKUP(D252,'Aquifer and SDF Parameters'!$A$6:$C$100,2,FALSE)/VLOOKUP(D252,'Aquifer and SDF Parameters'!$A$6:$C$100,3,FALSE)),"")</f>
        <v/>
      </c>
      <c r="AC252" s="20" t="str">
        <f>IF(X252="Yes",(1/(U252)^('Aquifer and SDF Parameters'!$B$2)/((1/U252^'Aquifer and SDF Parameters'!$B$2)+(1/AA252^'Aquifer and SDF Parameters'!$B$2))),"")</f>
        <v/>
      </c>
      <c r="AD252" s="21" t="str">
        <f>IF(X252="Yes",(1/(AA252)^('Aquifer and SDF Parameters'!$B$2)/((1/U252^'Aquifer and SDF Parameters'!$B$2)+(1/AA252^'Aquifer and SDF Parameters'!$B$2))),"")</f>
        <v/>
      </c>
      <c r="AF252" s="32" t="str">
        <f t="shared" si="83"/>
        <v>No</v>
      </c>
      <c r="AG252" s="15" t="str">
        <f t="shared" si="84"/>
        <v/>
      </c>
      <c r="AH252" s="18" t="str">
        <f t="shared" si="85"/>
        <v xml:space="preserve"> </v>
      </c>
      <c r="AI252" s="19" t="str">
        <f t="shared" si="86"/>
        <v xml:space="preserve"> </v>
      </c>
      <c r="AJ252" s="58" t="str">
        <f>IF(AF252="Yes",(AI252^2)*(VLOOKUP(D252,'Aquifer and SDF Parameters'!$A$6:$C$100,2,FALSE)/VLOOKUP(D252,'Aquifer and SDF Parameters'!$A$6:$C$100,3,FALSE)),"")</f>
        <v/>
      </c>
      <c r="AK252" s="20" t="str">
        <f>IF(AF252="Yes",(1/(U252)^('Aquifer and SDF Parameters'!$B$2)/((1/U252^'Aquifer and SDF Parameters'!$B$2)+(1/AI252^'Aquifer and SDF Parameters'!$B$2)+(1/AA252^'Aquifer and SDF Parameters'!$B$2))),"")</f>
        <v/>
      </c>
      <c r="AL252" s="20" t="str">
        <f>IF(AF252="Yes",(1/(AA252)^('Aquifer and SDF Parameters'!$B$2)/((1/U252^'Aquifer and SDF Parameters'!$B$2)+(1/AI252^'Aquifer and SDF Parameters'!$B$2)+(1/AA252^'Aquifer and SDF Parameters'!$B$2))),"")</f>
        <v/>
      </c>
      <c r="AM252" s="21" t="str">
        <f>IF(AF252="Yes",(1/(AI252)^('Aquifer and SDF Parameters'!$B$2)/((1/U252^'Aquifer and SDF Parameters'!$B$2)+(1/AI252^'Aquifer and SDF Parameters'!$B$2)+(1/AA252^'Aquifer and SDF Parameters'!$B$2))),"")</f>
        <v/>
      </c>
      <c r="AO252" s="30" t="s">
        <v>12135</v>
      </c>
      <c r="AP252" s="47" t="s">
        <v>8769</v>
      </c>
      <c r="AQ252" s="22">
        <v>35700</v>
      </c>
      <c r="AR252" s="22" t="s">
        <v>1068</v>
      </c>
      <c r="AS252" s="24">
        <v>608.39128837107</v>
      </c>
      <c r="AT252" s="2">
        <v>93410</v>
      </c>
      <c r="AU252" s="2" t="s">
        <v>4933</v>
      </c>
      <c r="AV252" s="57">
        <v>1255.1878621317901</v>
      </c>
      <c r="AW252" s="33"/>
      <c r="AX252" s="22"/>
      <c r="AY252" s="27"/>
    </row>
    <row r="253" spans="1:51" ht="15.6" hidden="1" customHeight="1" x14ac:dyDescent="0.3">
      <c r="A253" s="17">
        <v>25961</v>
      </c>
      <c r="B253" s="17" t="str">
        <f>VLOOKUP(A253,'List of Wells for HC assessment'!$A$2:$J$860,10,FALSE)</f>
        <v>Columbia Valley-Cultus Lake</v>
      </c>
      <c r="C253" s="17" t="str">
        <f>IF(ISNUMBER(VLOOKUP(A253,'List of Wells for HC assessment'!$A$2:$J$860,1,FALSE)),"TRUE","FALSE")</f>
        <v>TRUE</v>
      </c>
      <c r="D253" s="17">
        <f>VLOOKUP(A253,'List of Wells for HC assessment'!$A$2:$J$860,9,FALSE)</f>
        <v>1200</v>
      </c>
      <c r="E253" s="17" t="str">
        <f t="shared" si="67"/>
        <v>Not Determined</v>
      </c>
      <c r="F253" s="17">
        <f t="shared" si="68"/>
        <v>1</v>
      </c>
      <c r="G253" s="87">
        <f t="shared" si="69"/>
        <v>1</v>
      </c>
      <c r="H253" s="87"/>
      <c r="I253" s="89" t="e">
        <f t="shared" si="70"/>
        <v>#N/A</v>
      </c>
      <c r="J253" s="90" t="str">
        <f t="shared" si="71"/>
        <v>-</v>
      </c>
      <c r="K253" s="91" t="str">
        <f t="shared" si="72"/>
        <v/>
      </c>
      <c r="L253" s="95" t="str">
        <f t="shared" si="73"/>
        <v xml:space="preserve"> </v>
      </c>
      <c r="M253" s="92" t="str">
        <f t="shared" si="74"/>
        <v>-</v>
      </c>
      <c r="N253" s="93" t="str">
        <f t="shared" si="75"/>
        <v/>
      </c>
      <c r="O253" s="96" t="str">
        <f t="shared" si="76"/>
        <v xml:space="preserve"> </v>
      </c>
      <c r="P253" s="94" t="str">
        <f>IF(ISNUMBER(VLOOKUP(A253,'Wells not assessed'!$A$5:$D$37,1,FALSE)),VLOOKUP(A253,'Wells not assessed'!$A$5:$D$37,4,FALSE),"")</f>
        <v>Not assessed because no groundwater flow data available, and not correlated to mapped aquifer</v>
      </c>
      <c r="R253" s="35" t="str">
        <f t="shared" si="77"/>
        <v>N/A</v>
      </c>
      <c r="S253" s="15" t="e">
        <f t="shared" si="78"/>
        <v>#N/A</v>
      </c>
      <c r="T253" s="18" t="e">
        <f>VLOOKUP(S253,'PoHC and SDF summary'!$AO$4:$AP$49974,2,FALSE)</f>
        <v>#N/A</v>
      </c>
      <c r="U253" s="19" t="e">
        <f t="shared" si="79"/>
        <v>#N/A</v>
      </c>
      <c r="V253" s="56" t="e">
        <f>IF(C253="TRUE",(U253^2)*(VLOOKUP(D253,'Aquifer and SDF Parameters'!$A$6:$C$100,2,FALSE)/VLOOKUP(D253,'Aquifer and SDF Parameters'!$A$6:$C$100,3,FALSE)),"")</f>
        <v>#N/A</v>
      </c>
      <c r="W253" s="4"/>
      <c r="X253" s="29" t="str">
        <f t="shared" si="80"/>
        <v>No</v>
      </c>
      <c r="Y253" s="15" t="str">
        <f t="shared" si="81"/>
        <v/>
      </c>
      <c r="Z253" s="18" t="str">
        <f>IF(X253="Yes",VLOOKUP(Y253,'PoHC and SDF summary'!$AO$4:$AP$49974,2,FALSE)," ")</f>
        <v xml:space="preserve"> </v>
      </c>
      <c r="AA253" s="19" t="str">
        <f t="shared" si="82"/>
        <v xml:space="preserve"> </v>
      </c>
      <c r="AB253" s="58" t="str">
        <f>IF(X253="Yes",(AA253^2)*(VLOOKUP(D253,'Aquifer and SDF Parameters'!$A$6:$C$100,2,FALSE)/VLOOKUP(D253,'Aquifer and SDF Parameters'!$A$6:$C$100,3,FALSE)),"")</f>
        <v/>
      </c>
      <c r="AC253" s="20" t="str">
        <f>IF(X253="Yes",(1/(U253)^('Aquifer and SDF Parameters'!$B$2)/((1/U253^'Aquifer and SDF Parameters'!$B$2)+(1/AA253^'Aquifer and SDF Parameters'!$B$2))),"")</f>
        <v/>
      </c>
      <c r="AD253" s="21" t="str">
        <f>IF(X253="Yes",(1/(AA253)^('Aquifer and SDF Parameters'!$B$2)/((1/U253^'Aquifer and SDF Parameters'!$B$2)+(1/AA253^'Aquifer and SDF Parameters'!$B$2))),"")</f>
        <v/>
      </c>
      <c r="AE253" s="14"/>
      <c r="AF253" s="32" t="str">
        <f t="shared" si="83"/>
        <v>No</v>
      </c>
      <c r="AG253" s="15" t="str">
        <f t="shared" si="84"/>
        <v/>
      </c>
      <c r="AH253" s="18" t="str">
        <f t="shared" si="85"/>
        <v xml:space="preserve"> </v>
      </c>
      <c r="AI253" s="19" t="str">
        <f t="shared" si="86"/>
        <v xml:space="preserve"> </v>
      </c>
      <c r="AJ253" s="58" t="str">
        <f>IF(AF253="Yes",(AI253^2)*(VLOOKUP(D253,'Aquifer and SDF Parameters'!$A$6:$C$100,2,FALSE)/VLOOKUP(D253,'Aquifer and SDF Parameters'!$A$6:$C$100,3,FALSE)),"")</f>
        <v/>
      </c>
      <c r="AK253" s="20" t="str">
        <f>IF(AF253="Yes",(1/(U253)^('Aquifer and SDF Parameters'!$B$2)/((1/U253^'Aquifer and SDF Parameters'!$B$2)+(1/AI253^'Aquifer and SDF Parameters'!$B$2)+(1/AA253^'Aquifer and SDF Parameters'!$B$2))),"")</f>
        <v/>
      </c>
      <c r="AL253" s="20" t="str">
        <f>IF(AF253="Yes",(1/(AA253)^('Aquifer and SDF Parameters'!$B$2)/((1/U253^'Aquifer and SDF Parameters'!$B$2)+(1/AI253^'Aquifer and SDF Parameters'!$B$2)+(1/AA253^'Aquifer and SDF Parameters'!$B$2))),"")</f>
        <v/>
      </c>
      <c r="AM253" s="21" t="str">
        <f>IF(AF253="Yes",(1/(AI253)^('Aquifer and SDF Parameters'!$B$2)/((1/U253^'Aquifer and SDF Parameters'!$B$2)+(1/AI253^'Aquifer and SDF Parameters'!$B$2)+(1/AA253^'Aquifer and SDF Parameters'!$B$2))),"")</f>
        <v/>
      </c>
      <c r="AO253" s="30" t="s">
        <v>12807</v>
      </c>
      <c r="AP253" s="47" t="s">
        <v>8769</v>
      </c>
      <c r="AQ253" s="22">
        <v>35721</v>
      </c>
      <c r="AR253" s="22" t="s">
        <v>6995</v>
      </c>
      <c r="AS253" s="24">
        <v>167.885724465435</v>
      </c>
      <c r="AT253" s="2">
        <v>93692</v>
      </c>
      <c r="AU253" s="2" t="s">
        <v>6234</v>
      </c>
      <c r="AV253" s="57">
        <v>392.32333846630098</v>
      </c>
      <c r="AW253" s="33"/>
      <c r="AX253" s="22"/>
      <c r="AY253" s="27"/>
    </row>
    <row r="254" spans="1:51" ht="15.6" hidden="1" customHeight="1" x14ac:dyDescent="0.3">
      <c r="A254" s="17">
        <v>86650</v>
      </c>
      <c r="B254" s="17" t="str">
        <f>VLOOKUP(A254,'List of Wells for HC assessment'!$A$2:$J$860,10,FALSE)</f>
        <v>Columbia Valley-Cultus Lake</v>
      </c>
      <c r="C254" s="17" t="str">
        <f>IF(ISNUMBER(VLOOKUP(A254,'List of Wells for HC assessment'!$A$2:$J$860,1,FALSE)),"TRUE","FALSE")</f>
        <v>TRUE</v>
      </c>
      <c r="D254" s="17">
        <f>VLOOKUP(A254,'List of Wells for HC assessment'!$A$2:$J$860,9,FALSE)</f>
        <v>1200</v>
      </c>
      <c r="E254" s="17" t="str">
        <f t="shared" si="67"/>
        <v>Not Determined</v>
      </c>
      <c r="F254" s="17">
        <f t="shared" si="68"/>
        <v>1</v>
      </c>
      <c r="G254" s="87">
        <f t="shared" si="69"/>
        <v>1</v>
      </c>
      <c r="H254" s="87"/>
      <c r="I254" s="89" t="e">
        <f t="shared" si="70"/>
        <v>#N/A</v>
      </c>
      <c r="J254" s="90" t="str">
        <f t="shared" si="71"/>
        <v>-</v>
      </c>
      <c r="K254" s="91" t="str">
        <f t="shared" si="72"/>
        <v/>
      </c>
      <c r="L254" s="95" t="str">
        <f t="shared" si="73"/>
        <v xml:space="preserve"> </v>
      </c>
      <c r="M254" s="92" t="str">
        <f t="shared" si="74"/>
        <v>-</v>
      </c>
      <c r="N254" s="93" t="str">
        <f t="shared" si="75"/>
        <v/>
      </c>
      <c r="O254" s="96" t="str">
        <f t="shared" si="76"/>
        <v xml:space="preserve"> </v>
      </c>
      <c r="P254" s="94" t="str">
        <f>IF(ISNUMBER(VLOOKUP(A254,'Wells not assessed'!$A$5:$D$37,1,FALSE)),VLOOKUP(A254,'Wells not assessed'!$A$5:$D$37,4,FALSE),"")</f>
        <v>Not assessed because no groundwater flow data available, and not correlated to mapped aquifer</v>
      </c>
      <c r="R254" s="35" t="str">
        <f t="shared" si="77"/>
        <v>N/A</v>
      </c>
      <c r="S254" s="15" t="e">
        <f t="shared" si="78"/>
        <v>#N/A</v>
      </c>
      <c r="T254" s="18" t="e">
        <f>VLOOKUP(S254,'PoHC and SDF summary'!$AO$4:$AP$49974,2,FALSE)</f>
        <v>#N/A</v>
      </c>
      <c r="U254" s="19" t="e">
        <f t="shared" si="79"/>
        <v>#N/A</v>
      </c>
      <c r="V254" s="56" t="e">
        <f>IF(C254="TRUE",(U254^2)*(VLOOKUP(D254,'Aquifer and SDF Parameters'!$A$6:$C$100,2,FALSE)/VLOOKUP(D254,'Aquifer and SDF Parameters'!$A$6:$C$100,3,FALSE)),"")</f>
        <v>#N/A</v>
      </c>
      <c r="W254" s="4"/>
      <c r="X254" s="29" t="str">
        <f t="shared" si="80"/>
        <v>No</v>
      </c>
      <c r="Y254" s="15" t="str">
        <f t="shared" si="81"/>
        <v/>
      </c>
      <c r="Z254" s="18" t="str">
        <f>IF(X254="Yes",VLOOKUP(Y254,'PoHC and SDF summary'!$AO$4:$AP$49974,2,FALSE)," ")</f>
        <v xml:space="preserve"> </v>
      </c>
      <c r="AA254" s="19" t="str">
        <f t="shared" si="82"/>
        <v xml:space="preserve"> </v>
      </c>
      <c r="AB254" s="58" t="str">
        <f>IF(X254="Yes",(AA254^2)*(VLOOKUP(D254,'Aquifer and SDF Parameters'!$A$6:$C$100,2,FALSE)/VLOOKUP(D254,'Aquifer and SDF Parameters'!$A$6:$C$100,3,FALSE)),"")</f>
        <v/>
      </c>
      <c r="AC254" s="20" t="str">
        <f>IF(X254="Yes",(1/(U254)^('Aquifer and SDF Parameters'!$B$2)/((1/U254^'Aquifer and SDF Parameters'!$B$2)+(1/AA254^'Aquifer and SDF Parameters'!$B$2))),"")</f>
        <v/>
      </c>
      <c r="AD254" s="21" t="str">
        <f>IF(X254="Yes",(1/(AA254)^('Aquifer and SDF Parameters'!$B$2)/((1/U254^'Aquifer and SDF Parameters'!$B$2)+(1/AA254^'Aquifer and SDF Parameters'!$B$2))),"")</f>
        <v/>
      </c>
      <c r="AE254" s="14"/>
      <c r="AF254" s="32" t="str">
        <f t="shared" si="83"/>
        <v>No</v>
      </c>
      <c r="AG254" s="15" t="str">
        <f t="shared" si="84"/>
        <v/>
      </c>
      <c r="AH254" s="18" t="str">
        <f t="shared" si="85"/>
        <v xml:space="preserve"> </v>
      </c>
      <c r="AI254" s="19" t="str">
        <f t="shared" si="86"/>
        <v xml:space="preserve"> </v>
      </c>
      <c r="AJ254" s="58" t="str">
        <f>IF(AF254="Yes",(AI254^2)*(VLOOKUP(D254,'Aquifer and SDF Parameters'!$A$6:$C$100,2,FALSE)/VLOOKUP(D254,'Aquifer and SDF Parameters'!$A$6:$C$100,3,FALSE)),"")</f>
        <v/>
      </c>
      <c r="AK254" s="20" t="str">
        <f>IF(AF254="Yes",(1/(U254)^('Aquifer and SDF Parameters'!$B$2)/((1/U254^'Aquifer and SDF Parameters'!$B$2)+(1/AI254^'Aquifer and SDF Parameters'!$B$2)+(1/AA254^'Aquifer and SDF Parameters'!$B$2))),"")</f>
        <v/>
      </c>
      <c r="AL254" s="20" t="str">
        <f>IF(AF254="Yes",(1/(AA254)^('Aquifer and SDF Parameters'!$B$2)/((1/U254^'Aquifer and SDF Parameters'!$B$2)+(1/AI254^'Aquifer and SDF Parameters'!$B$2)+(1/AA254^'Aquifer and SDF Parameters'!$B$2))),"")</f>
        <v/>
      </c>
      <c r="AM254" s="21" t="str">
        <f>IF(AF254="Yes",(1/(AI254)^('Aquifer and SDF Parameters'!$B$2)/((1/U254^'Aquifer and SDF Parameters'!$B$2)+(1/AI254^'Aquifer and SDF Parameters'!$B$2)+(1/AA254^'Aquifer and SDF Parameters'!$B$2))),"")</f>
        <v/>
      </c>
      <c r="AO254" s="30" t="s">
        <v>12458</v>
      </c>
      <c r="AP254" s="47" t="s">
        <v>8769</v>
      </c>
      <c r="AQ254" s="22">
        <v>35754</v>
      </c>
      <c r="AR254" s="22" t="s">
        <v>4687</v>
      </c>
      <c r="AS254" s="24">
        <v>54.897161731286403</v>
      </c>
      <c r="AT254" s="2">
        <v>93863</v>
      </c>
      <c r="AU254" s="2" t="s">
        <v>5042</v>
      </c>
      <c r="AV254" s="57">
        <v>1222.81525610159</v>
      </c>
      <c r="AW254" s="33"/>
      <c r="AX254" s="22"/>
      <c r="AY254" s="27"/>
    </row>
    <row r="255" spans="1:51" ht="15" hidden="1" customHeight="1" x14ac:dyDescent="0.3">
      <c r="A255" s="17">
        <v>86655</v>
      </c>
      <c r="B255" s="17" t="str">
        <f>VLOOKUP(A255,'List of Wells for HC assessment'!$A$2:$J$860,10,FALSE)</f>
        <v>Columbia Valley-Cultus Lake</v>
      </c>
      <c r="C255" s="17" t="str">
        <f>IF(ISNUMBER(VLOOKUP(A255,'List of Wells for HC assessment'!$A$2:$J$860,1,FALSE)),"TRUE","FALSE")</f>
        <v>TRUE</v>
      </c>
      <c r="D255" s="17">
        <f>VLOOKUP(A255,'List of Wells for HC assessment'!$A$2:$J$860,9,FALSE)</f>
        <v>1200</v>
      </c>
      <c r="E255" s="17" t="str">
        <f t="shared" si="67"/>
        <v>Not Determined</v>
      </c>
      <c r="F255" s="17">
        <f t="shared" si="68"/>
        <v>1</v>
      </c>
      <c r="G255" s="87">
        <f t="shared" si="69"/>
        <v>1</v>
      </c>
      <c r="H255" s="87"/>
      <c r="I255" s="89" t="e">
        <f t="shared" si="70"/>
        <v>#N/A</v>
      </c>
      <c r="J255" s="90" t="str">
        <f t="shared" si="71"/>
        <v>-</v>
      </c>
      <c r="K255" s="91" t="str">
        <f t="shared" si="72"/>
        <v/>
      </c>
      <c r="L255" s="95" t="str">
        <f t="shared" si="73"/>
        <v xml:space="preserve"> </v>
      </c>
      <c r="M255" s="92" t="str">
        <f t="shared" si="74"/>
        <v>-</v>
      </c>
      <c r="N255" s="93" t="str">
        <f t="shared" si="75"/>
        <v/>
      </c>
      <c r="O255" s="96" t="str">
        <f t="shared" si="76"/>
        <v xml:space="preserve"> </v>
      </c>
      <c r="P255" s="94" t="str">
        <f>IF(ISNUMBER(VLOOKUP(A255,'Wells not assessed'!$A$5:$D$37,1,FALSE)),VLOOKUP(A255,'Wells not assessed'!$A$5:$D$37,4,FALSE),"")</f>
        <v>Not assessed because no groundwater flow data available, and not correlated to mapped aquifer</v>
      </c>
      <c r="R255" s="35" t="str">
        <f t="shared" si="77"/>
        <v>N/A</v>
      </c>
      <c r="S255" s="15" t="e">
        <f t="shared" si="78"/>
        <v>#N/A</v>
      </c>
      <c r="T255" s="18" t="e">
        <f>VLOOKUP(S255,'PoHC and SDF summary'!$AO$4:$AP$49974,2,FALSE)</f>
        <v>#N/A</v>
      </c>
      <c r="U255" s="19" t="e">
        <f t="shared" si="79"/>
        <v>#N/A</v>
      </c>
      <c r="V255" s="56" t="e">
        <f>IF(C255="TRUE",(U255^2)*(VLOOKUP(D255,'Aquifer and SDF Parameters'!$A$6:$C$100,2,FALSE)/VLOOKUP(D255,'Aquifer and SDF Parameters'!$A$6:$C$100,3,FALSE)),"")</f>
        <v>#N/A</v>
      </c>
      <c r="W255" s="4"/>
      <c r="X255" s="29" t="str">
        <f t="shared" si="80"/>
        <v>No</v>
      </c>
      <c r="Y255" s="15" t="str">
        <f t="shared" si="81"/>
        <v/>
      </c>
      <c r="Z255" s="18" t="str">
        <f>IF(X255="Yes",VLOOKUP(Y255,'PoHC and SDF summary'!$AO$4:$AP$49974,2,FALSE)," ")</f>
        <v xml:space="preserve"> </v>
      </c>
      <c r="AA255" s="19" t="str">
        <f t="shared" si="82"/>
        <v xml:space="preserve"> </v>
      </c>
      <c r="AB255" s="58" t="str">
        <f>IF(X255="Yes",(AA255^2)*(VLOOKUP(D255,'Aquifer and SDF Parameters'!$A$6:$C$100,2,FALSE)/VLOOKUP(D255,'Aquifer and SDF Parameters'!$A$6:$C$100,3,FALSE)),"")</f>
        <v/>
      </c>
      <c r="AC255" s="20" t="str">
        <f>IF(X255="Yes",(1/(U255)^('Aquifer and SDF Parameters'!$B$2)/((1/U255^'Aquifer and SDF Parameters'!$B$2)+(1/AA255^'Aquifer and SDF Parameters'!$B$2))),"")</f>
        <v/>
      </c>
      <c r="AD255" s="21" t="str">
        <f>IF(X255="Yes",(1/(AA255)^('Aquifer and SDF Parameters'!$B$2)/((1/U255^'Aquifer and SDF Parameters'!$B$2)+(1/AA255^'Aquifer and SDF Parameters'!$B$2))),"")</f>
        <v/>
      </c>
      <c r="AE255" s="14"/>
      <c r="AF255" s="32" t="str">
        <f t="shared" si="83"/>
        <v>No</v>
      </c>
      <c r="AG255" s="15" t="str">
        <f t="shared" si="84"/>
        <v/>
      </c>
      <c r="AH255" s="18" t="str">
        <f t="shared" si="85"/>
        <v xml:space="preserve"> </v>
      </c>
      <c r="AI255" s="19" t="str">
        <f t="shared" si="86"/>
        <v xml:space="preserve"> </v>
      </c>
      <c r="AJ255" s="58" t="str">
        <f>IF(AF255="Yes",(AI255^2)*(VLOOKUP(D255,'Aquifer and SDF Parameters'!$A$6:$C$100,2,FALSE)/VLOOKUP(D255,'Aquifer and SDF Parameters'!$A$6:$C$100,3,FALSE)),"")</f>
        <v/>
      </c>
      <c r="AK255" s="20" t="str">
        <f>IF(AF255="Yes",(1/(U255)^('Aquifer and SDF Parameters'!$B$2)/((1/U255^'Aquifer and SDF Parameters'!$B$2)+(1/AI255^'Aquifer and SDF Parameters'!$B$2)+(1/AA255^'Aquifer and SDF Parameters'!$B$2))),"")</f>
        <v/>
      </c>
      <c r="AL255" s="20" t="str">
        <f>IF(AF255="Yes",(1/(AA255)^('Aquifer and SDF Parameters'!$B$2)/((1/U255^'Aquifer and SDF Parameters'!$B$2)+(1/AI255^'Aquifer and SDF Parameters'!$B$2)+(1/AA255^'Aquifer and SDF Parameters'!$B$2))),"")</f>
        <v/>
      </c>
      <c r="AM255" s="21" t="str">
        <f>IF(AF255="Yes",(1/(AI255)^('Aquifer and SDF Parameters'!$B$2)/((1/U255^'Aquifer and SDF Parameters'!$B$2)+(1/AI255^'Aquifer and SDF Parameters'!$B$2)+(1/AA255^'Aquifer and SDF Parameters'!$B$2))),"")</f>
        <v/>
      </c>
      <c r="AO255" s="30" t="s">
        <v>12457</v>
      </c>
      <c r="AP255" s="47" t="s">
        <v>8769</v>
      </c>
      <c r="AQ255" s="22">
        <v>35769</v>
      </c>
      <c r="AR255" s="22" t="s">
        <v>12973</v>
      </c>
      <c r="AS255" s="24">
        <v>30.178121822686201</v>
      </c>
      <c r="AT255" s="2">
        <v>94177</v>
      </c>
      <c r="AU255" s="2" t="s">
        <v>3253</v>
      </c>
      <c r="AV255" s="57">
        <v>646.40712416639599</v>
      </c>
      <c r="AW255" s="33"/>
      <c r="AX255" s="22"/>
      <c r="AY255" s="27"/>
    </row>
    <row r="256" spans="1:51" ht="15.6" hidden="1" customHeight="1" x14ac:dyDescent="0.3">
      <c r="A256" s="17">
        <v>106324</v>
      </c>
      <c r="B256" s="17" t="str">
        <f>VLOOKUP(A256,'List of Wells for HC assessment'!$A$2:$J$860,10,FALSE)</f>
        <v>Columbia Valley-Cultus Lake</v>
      </c>
      <c r="C256" s="17" t="str">
        <f>IF(ISNUMBER(VLOOKUP(A256,'List of Wells for HC assessment'!$A$2:$J$860,1,FALSE)),"TRUE","FALSE")</f>
        <v>TRUE</v>
      </c>
      <c r="D256" s="17">
        <f>VLOOKUP(A256,'List of Wells for HC assessment'!$A$2:$J$860,9,FALSE)</f>
        <v>1200</v>
      </c>
      <c r="E256" s="17" t="str">
        <f t="shared" si="67"/>
        <v>Not Determined</v>
      </c>
      <c r="F256" s="17">
        <f t="shared" si="68"/>
        <v>1</v>
      </c>
      <c r="G256" s="87">
        <f t="shared" si="69"/>
        <v>1</v>
      </c>
      <c r="H256" s="87"/>
      <c r="I256" s="89" t="e">
        <f t="shared" si="70"/>
        <v>#N/A</v>
      </c>
      <c r="J256" s="90" t="str">
        <f t="shared" si="71"/>
        <v>-</v>
      </c>
      <c r="K256" s="91" t="str">
        <f t="shared" si="72"/>
        <v/>
      </c>
      <c r="L256" s="95" t="str">
        <f t="shared" si="73"/>
        <v xml:space="preserve"> </v>
      </c>
      <c r="M256" s="92" t="str">
        <f t="shared" si="74"/>
        <v>-</v>
      </c>
      <c r="N256" s="93" t="str">
        <f t="shared" si="75"/>
        <v/>
      </c>
      <c r="O256" s="96" t="str">
        <f t="shared" si="76"/>
        <v xml:space="preserve"> </v>
      </c>
      <c r="P256" s="94" t="str">
        <f>IF(ISNUMBER(VLOOKUP(A256,'Wells not assessed'!$A$5:$D$37,1,FALSE)),VLOOKUP(A256,'Wells not assessed'!$A$5:$D$37,4,FALSE),"")</f>
        <v>Not assessed because no groundwater flow data available, and not correlated to mapped aquifer</v>
      </c>
      <c r="R256" s="35" t="str">
        <f t="shared" si="77"/>
        <v>N/A</v>
      </c>
      <c r="S256" s="15" t="e">
        <f t="shared" si="78"/>
        <v>#N/A</v>
      </c>
      <c r="T256" s="18" t="e">
        <f>VLOOKUP(S256,'PoHC and SDF summary'!$AO$4:$AP$49974,2,FALSE)</f>
        <v>#N/A</v>
      </c>
      <c r="U256" s="19" t="e">
        <f t="shared" si="79"/>
        <v>#N/A</v>
      </c>
      <c r="V256" s="56" t="e">
        <f>IF(C256="TRUE",(U256^2)*(VLOOKUP(D256,'Aquifer and SDF Parameters'!$A$6:$C$100,2,FALSE)/VLOOKUP(D256,'Aquifer and SDF Parameters'!$A$6:$C$100,3,FALSE)),"")</f>
        <v>#N/A</v>
      </c>
      <c r="W256" s="4"/>
      <c r="X256" s="29" t="str">
        <f t="shared" si="80"/>
        <v>No</v>
      </c>
      <c r="Y256" s="15" t="str">
        <f t="shared" si="81"/>
        <v/>
      </c>
      <c r="Z256" s="18" t="str">
        <f>IF(X256="Yes",VLOOKUP(Y256,'PoHC and SDF summary'!$AO$4:$AP$49974,2,FALSE)," ")</f>
        <v xml:space="preserve"> </v>
      </c>
      <c r="AA256" s="19" t="str">
        <f t="shared" si="82"/>
        <v xml:space="preserve"> </v>
      </c>
      <c r="AB256" s="58" t="str">
        <f>IF(X256="Yes",(AA256^2)*(VLOOKUP(D256,'Aquifer and SDF Parameters'!$A$6:$C$100,2,FALSE)/VLOOKUP(D256,'Aquifer and SDF Parameters'!$A$6:$C$100,3,FALSE)),"")</f>
        <v/>
      </c>
      <c r="AC256" s="20" t="str">
        <f>IF(X256="Yes",(1/(U256)^('Aquifer and SDF Parameters'!$B$2)/((1/U256^'Aquifer and SDF Parameters'!$B$2)+(1/AA256^'Aquifer and SDF Parameters'!$B$2))),"")</f>
        <v/>
      </c>
      <c r="AD256" s="21" t="str">
        <f>IF(X256="Yes",(1/(AA256)^('Aquifer and SDF Parameters'!$B$2)/((1/U256^'Aquifer and SDF Parameters'!$B$2)+(1/AA256^'Aquifer and SDF Parameters'!$B$2))),"")</f>
        <v/>
      </c>
      <c r="AE256" s="14"/>
      <c r="AF256" s="32" t="str">
        <f t="shared" si="83"/>
        <v>No</v>
      </c>
      <c r="AG256" s="15" t="str">
        <f t="shared" si="84"/>
        <v/>
      </c>
      <c r="AH256" s="18" t="str">
        <f t="shared" si="85"/>
        <v xml:space="preserve"> </v>
      </c>
      <c r="AI256" s="19" t="str">
        <f t="shared" si="86"/>
        <v xml:space="preserve"> </v>
      </c>
      <c r="AJ256" s="58" t="str">
        <f>IF(AF256="Yes",(AI256^2)*(VLOOKUP(D256,'Aquifer and SDF Parameters'!$A$6:$C$100,2,FALSE)/VLOOKUP(D256,'Aquifer and SDF Parameters'!$A$6:$C$100,3,FALSE)),"")</f>
        <v/>
      </c>
      <c r="AK256" s="20" t="str">
        <f>IF(AF256="Yes",(1/(U256)^('Aquifer and SDF Parameters'!$B$2)/((1/U256^'Aquifer and SDF Parameters'!$B$2)+(1/AI256^'Aquifer and SDF Parameters'!$B$2)+(1/AA256^'Aquifer and SDF Parameters'!$B$2))),"")</f>
        <v/>
      </c>
      <c r="AL256" s="20" t="str">
        <f>IF(AF256="Yes",(1/(AA256)^('Aquifer and SDF Parameters'!$B$2)/((1/U256^'Aquifer and SDF Parameters'!$B$2)+(1/AI256^'Aquifer and SDF Parameters'!$B$2)+(1/AA256^'Aquifer and SDF Parameters'!$B$2))),"")</f>
        <v/>
      </c>
      <c r="AM256" s="21" t="str">
        <f>IF(AF256="Yes",(1/(AI256)^('Aquifer and SDF Parameters'!$B$2)/((1/U256^'Aquifer and SDF Parameters'!$B$2)+(1/AI256^'Aquifer and SDF Parameters'!$B$2)+(1/AA256^'Aquifer and SDF Parameters'!$B$2))),"")</f>
        <v/>
      </c>
      <c r="AO256" s="30" t="s">
        <v>12219</v>
      </c>
      <c r="AP256" s="47" t="s">
        <v>8769</v>
      </c>
      <c r="AQ256" s="22">
        <v>35877</v>
      </c>
      <c r="AR256" s="22" t="s">
        <v>1302</v>
      </c>
      <c r="AS256" s="24">
        <v>384.45752861050102</v>
      </c>
      <c r="AT256" s="2">
        <v>94189</v>
      </c>
      <c r="AU256" s="2" t="s">
        <v>3259</v>
      </c>
      <c r="AV256" s="57">
        <v>496.53118659039001</v>
      </c>
      <c r="AW256" s="33"/>
      <c r="AX256" s="22"/>
      <c r="AY256" s="27"/>
    </row>
    <row r="257" spans="1:51" ht="15.6" hidden="1" customHeight="1" x14ac:dyDescent="0.3">
      <c r="A257" s="17">
        <v>103088</v>
      </c>
      <c r="B257" s="17" t="str">
        <f>VLOOKUP(A257,'List of Wells for HC assessment'!$A$2:$J$860,10,FALSE)</f>
        <v>Columbia Valley-Cultus Lake</v>
      </c>
      <c r="C257" s="17" t="str">
        <f>IF(ISNUMBER(VLOOKUP(A257,'List of Wells for HC assessment'!$A$2:$J$860,1,FALSE)),"TRUE","FALSE")</f>
        <v>TRUE</v>
      </c>
      <c r="D257" s="17">
        <f>VLOOKUP(A257,'List of Wells for HC assessment'!$A$2:$J$860,9,FALSE)</f>
        <v>1217</v>
      </c>
      <c r="E257" s="17" t="str">
        <f t="shared" si="67"/>
        <v>Boundary</v>
      </c>
      <c r="F257" s="17">
        <f t="shared" si="68"/>
        <v>1</v>
      </c>
      <c r="G257" s="87">
        <f t="shared" si="69"/>
        <v>1</v>
      </c>
      <c r="H257" s="87"/>
      <c r="I257" s="89" t="str">
        <f t="shared" si="70"/>
        <v>D/G Aquifer Edge</v>
      </c>
      <c r="J257" s="90" t="str">
        <f t="shared" si="71"/>
        <v>-</v>
      </c>
      <c r="K257" s="91" t="str">
        <f t="shared" si="72"/>
        <v/>
      </c>
      <c r="L257" s="95" t="str">
        <f t="shared" si="73"/>
        <v xml:space="preserve"> </v>
      </c>
      <c r="M257" s="92" t="str">
        <f t="shared" si="74"/>
        <v>-</v>
      </c>
      <c r="N257" s="93" t="str">
        <f t="shared" si="75"/>
        <v/>
      </c>
      <c r="O257" s="96" t="str">
        <f t="shared" si="76"/>
        <v xml:space="preserve"> </v>
      </c>
      <c r="P257" s="94" t="str">
        <f>IF(ISNUMBER(VLOOKUP(A257,'Wells not assessed'!$A$5:$D$37,1,FALSE)),VLOOKUP(A257,'Wells not assessed'!$A$5:$D$37,4,FALSE),"")</f>
        <v/>
      </c>
      <c r="R257" s="35" t="str">
        <f t="shared" si="77"/>
        <v>Yes</v>
      </c>
      <c r="S257" s="15" t="str">
        <f t="shared" si="78"/>
        <v>BED_EDGE-3385</v>
      </c>
      <c r="T257" s="18" t="str">
        <f>VLOOKUP(S257,'PoHC and SDF summary'!$AO$4:$AP$49974,2,FALSE)</f>
        <v>D/G Aquifer Edge</v>
      </c>
      <c r="U257" s="19">
        <f t="shared" si="79"/>
        <v>231.29311784538601</v>
      </c>
      <c r="V257" s="56">
        <f>IF(C257="TRUE",(U257^2)*(VLOOKUP(D257,'Aquifer and SDF Parameters'!$A$6:$C$100,2,FALSE)/VLOOKUP(D257,'Aquifer and SDF Parameters'!$A$6:$C$100,3,FALSE)),"")</f>
        <v>0.40122379771979716</v>
      </c>
      <c r="W257" s="4"/>
      <c r="X257" s="29" t="str">
        <f t="shared" si="80"/>
        <v>No</v>
      </c>
      <c r="Y257" s="15" t="str">
        <f t="shared" si="81"/>
        <v/>
      </c>
      <c r="Z257" s="18" t="str">
        <f>IF(X257="Yes",VLOOKUP(Y257,'PoHC and SDF summary'!$AO$4:$AP$49974,2,FALSE)," ")</f>
        <v xml:space="preserve"> </v>
      </c>
      <c r="AA257" s="19" t="str">
        <f t="shared" si="82"/>
        <v xml:space="preserve"> </v>
      </c>
      <c r="AB257" s="58" t="str">
        <f>IF(X257="Yes",(AA257^2)*(VLOOKUP(D257,'Aquifer and SDF Parameters'!$A$6:$C$100,2,FALSE)/VLOOKUP(D257,'Aquifer and SDF Parameters'!$A$6:$C$100,3,FALSE)),"")</f>
        <v/>
      </c>
      <c r="AC257" s="20" t="str">
        <f>IF(X257="Yes",(1/(U257)^('Aquifer and SDF Parameters'!$B$2)/((1/U257^'Aquifer and SDF Parameters'!$B$2)+(1/AA257^'Aquifer and SDF Parameters'!$B$2))),"")</f>
        <v/>
      </c>
      <c r="AD257" s="21" t="str">
        <f>IF(X257="Yes",(1/(AA257)^('Aquifer and SDF Parameters'!$B$2)/((1/U257^'Aquifer and SDF Parameters'!$B$2)+(1/AA257^'Aquifer and SDF Parameters'!$B$2))),"")</f>
        <v/>
      </c>
      <c r="AE257" s="14"/>
      <c r="AF257" s="32" t="str">
        <f t="shared" si="83"/>
        <v>No</v>
      </c>
      <c r="AG257" s="15" t="str">
        <f t="shared" si="84"/>
        <v/>
      </c>
      <c r="AH257" s="18" t="str">
        <f t="shared" si="85"/>
        <v xml:space="preserve"> </v>
      </c>
      <c r="AI257" s="19" t="str">
        <f t="shared" si="86"/>
        <v xml:space="preserve"> </v>
      </c>
      <c r="AJ257" s="58" t="str">
        <f>IF(AF257="Yes",(AI257^2)*(VLOOKUP(D257,'Aquifer and SDF Parameters'!$A$6:$C$100,2,FALSE)/VLOOKUP(D257,'Aquifer and SDF Parameters'!$A$6:$C$100,3,FALSE)),"")</f>
        <v/>
      </c>
      <c r="AK257" s="20" t="str">
        <f>IF(AF257="Yes",(1/(U257)^('Aquifer and SDF Parameters'!$B$2)/((1/U257^'Aquifer and SDF Parameters'!$B$2)+(1/AI257^'Aquifer and SDF Parameters'!$B$2)+(1/AA257^'Aquifer and SDF Parameters'!$B$2))),"")</f>
        <v/>
      </c>
      <c r="AL257" s="20" t="str">
        <f>IF(AF257="Yes",(1/(AA257)^('Aquifer and SDF Parameters'!$B$2)/((1/U257^'Aquifer and SDF Parameters'!$B$2)+(1/AI257^'Aquifer and SDF Parameters'!$B$2)+(1/AA257^'Aquifer and SDF Parameters'!$B$2))),"")</f>
        <v/>
      </c>
      <c r="AM257" s="21" t="str">
        <f>IF(AF257="Yes",(1/(AI257)^('Aquifer and SDF Parameters'!$B$2)/((1/U257^'Aquifer and SDF Parameters'!$B$2)+(1/AI257^'Aquifer and SDF Parameters'!$B$2)+(1/AA257^'Aquifer and SDF Parameters'!$B$2))),"")</f>
        <v/>
      </c>
      <c r="AO257" s="30" t="s">
        <v>12268</v>
      </c>
      <c r="AP257" s="47" t="s">
        <v>8769</v>
      </c>
      <c r="AQ257" s="22">
        <v>35893</v>
      </c>
      <c r="AR257" s="22" t="s">
        <v>1068</v>
      </c>
      <c r="AS257" s="24">
        <v>1062.30978964365</v>
      </c>
      <c r="AT257" s="2">
        <v>94202</v>
      </c>
      <c r="AU257" s="2" t="s">
        <v>7424</v>
      </c>
      <c r="AV257" s="57">
        <v>2419.2451750423602</v>
      </c>
      <c r="AW257" s="33"/>
      <c r="AX257" s="22"/>
      <c r="AY257" s="27"/>
    </row>
    <row r="258" spans="1:51" ht="15.6" hidden="1" customHeight="1" x14ac:dyDescent="0.3">
      <c r="A258" s="17">
        <v>103089</v>
      </c>
      <c r="B258" s="17" t="str">
        <f>VLOOKUP(A258,'List of Wells for HC assessment'!$A$2:$J$860,10,FALSE)</f>
        <v>Columbia Valley-Cultus Lake</v>
      </c>
      <c r="C258" s="17" t="str">
        <f>IF(ISNUMBER(VLOOKUP(A258,'List of Wells for HC assessment'!$A$2:$J$860,1,FALSE)),"TRUE","FALSE")</f>
        <v>TRUE</v>
      </c>
      <c r="D258" s="17">
        <f>VLOOKUP(A258,'List of Wells for HC assessment'!$A$2:$J$860,9,FALSE)</f>
        <v>1217</v>
      </c>
      <c r="E258" s="17" t="str">
        <f t="shared" si="67"/>
        <v>Boundary</v>
      </c>
      <c r="F258" s="17">
        <f t="shared" si="68"/>
        <v>1</v>
      </c>
      <c r="G258" s="87">
        <f t="shared" si="69"/>
        <v>1</v>
      </c>
      <c r="H258" s="87"/>
      <c r="I258" s="89" t="str">
        <f t="shared" si="70"/>
        <v>D/G Aquifer Edge</v>
      </c>
      <c r="J258" s="90" t="str">
        <f t="shared" si="71"/>
        <v>-</v>
      </c>
      <c r="K258" s="91" t="str">
        <f t="shared" si="72"/>
        <v/>
      </c>
      <c r="L258" s="95" t="str">
        <f t="shared" si="73"/>
        <v xml:space="preserve"> </v>
      </c>
      <c r="M258" s="92" t="str">
        <f t="shared" si="74"/>
        <v>-</v>
      </c>
      <c r="N258" s="93" t="str">
        <f t="shared" si="75"/>
        <v/>
      </c>
      <c r="O258" s="96" t="str">
        <f t="shared" si="76"/>
        <v xml:space="preserve"> </v>
      </c>
      <c r="P258" s="94" t="str">
        <f>IF(ISNUMBER(VLOOKUP(A258,'Wells not assessed'!$A$5:$D$37,1,FALSE)),VLOOKUP(A258,'Wells not assessed'!$A$5:$D$37,4,FALSE),"")</f>
        <v/>
      </c>
      <c r="R258" s="35" t="str">
        <f t="shared" si="77"/>
        <v>Yes</v>
      </c>
      <c r="S258" s="15" t="str">
        <f t="shared" si="78"/>
        <v>BED_EDGE-3366</v>
      </c>
      <c r="T258" s="18" t="str">
        <f>VLOOKUP(S258,'PoHC and SDF summary'!$AO$4:$AP$49974,2,FALSE)</f>
        <v>D/G Aquifer Edge</v>
      </c>
      <c r="U258" s="19">
        <f t="shared" si="79"/>
        <v>317.78262565124498</v>
      </c>
      <c r="V258" s="56">
        <f>IF(C258="TRUE",(U258^2)*(VLOOKUP(D258,'Aquifer and SDF Parameters'!$A$6:$C$100,2,FALSE)/VLOOKUP(D258,'Aquifer and SDF Parameters'!$A$6:$C$100,3,FALSE)),"")</f>
        <v>0.75739347874349483</v>
      </c>
      <c r="W258" s="4"/>
      <c r="X258" s="29" t="str">
        <f t="shared" si="80"/>
        <v>No</v>
      </c>
      <c r="Y258" s="15" t="str">
        <f t="shared" si="81"/>
        <v/>
      </c>
      <c r="Z258" s="18" t="str">
        <f>IF(X258="Yes",VLOOKUP(Y258,'PoHC and SDF summary'!$AO$4:$AP$49974,2,FALSE)," ")</f>
        <v xml:space="preserve"> </v>
      </c>
      <c r="AA258" s="19" t="str">
        <f t="shared" si="82"/>
        <v xml:space="preserve"> </v>
      </c>
      <c r="AB258" s="58" t="str">
        <f>IF(X258="Yes",(AA258^2)*(VLOOKUP(D258,'Aquifer and SDF Parameters'!$A$6:$C$100,2,FALSE)/VLOOKUP(D258,'Aquifer and SDF Parameters'!$A$6:$C$100,3,FALSE)),"")</f>
        <v/>
      </c>
      <c r="AC258" s="20" t="str">
        <f>IF(X258="Yes",(1/(U258)^('Aquifer and SDF Parameters'!$B$2)/((1/U258^'Aquifer and SDF Parameters'!$B$2)+(1/AA258^'Aquifer and SDF Parameters'!$B$2))),"")</f>
        <v/>
      </c>
      <c r="AD258" s="21" t="str">
        <f>IF(X258="Yes",(1/(AA258)^('Aquifer and SDF Parameters'!$B$2)/((1/U258^'Aquifer and SDF Parameters'!$B$2)+(1/AA258^'Aquifer and SDF Parameters'!$B$2))),"")</f>
        <v/>
      </c>
      <c r="AE258" s="14"/>
      <c r="AF258" s="32" t="str">
        <f t="shared" si="83"/>
        <v>No</v>
      </c>
      <c r="AG258" s="15" t="str">
        <f t="shared" si="84"/>
        <v/>
      </c>
      <c r="AH258" s="18" t="str">
        <f t="shared" si="85"/>
        <v xml:space="preserve"> </v>
      </c>
      <c r="AI258" s="19" t="str">
        <f t="shared" si="86"/>
        <v xml:space="preserve"> </v>
      </c>
      <c r="AJ258" s="58" t="str">
        <f>IF(AF258="Yes",(AI258^2)*(VLOOKUP(D258,'Aquifer and SDF Parameters'!$A$6:$C$100,2,FALSE)/VLOOKUP(D258,'Aquifer and SDF Parameters'!$A$6:$C$100,3,FALSE)),"")</f>
        <v/>
      </c>
      <c r="AK258" s="20" t="str">
        <f>IF(AF258="Yes",(1/(U258)^('Aquifer and SDF Parameters'!$B$2)/((1/U258^'Aquifer and SDF Parameters'!$B$2)+(1/AI258^'Aquifer and SDF Parameters'!$B$2)+(1/AA258^'Aquifer and SDF Parameters'!$B$2))),"")</f>
        <v/>
      </c>
      <c r="AL258" s="20" t="str">
        <f>IF(AF258="Yes",(1/(AA258)^('Aquifer and SDF Parameters'!$B$2)/((1/U258^'Aquifer and SDF Parameters'!$B$2)+(1/AI258^'Aquifer and SDF Parameters'!$B$2)+(1/AA258^'Aquifer and SDF Parameters'!$B$2))),"")</f>
        <v/>
      </c>
      <c r="AM258" s="21" t="str">
        <f>IF(AF258="Yes",(1/(AI258)^('Aquifer and SDF Parameters'!$B$2)/((1/U258^'Aquifer and SDF Parameters'!$B$2)+(1/AI258^'Aquifer and SDF Parameters'!$B$2)+(1/AA258^'Aquifer and SDF Parameters'!$B$2))),"")</f>
        <v/>
      </c>
      <c r="AO258" s="30" t="s">
        <v>12267</v>
      </c>
      <c r="AP258" s="47" t="s">
        <v>8769</v>
      </c>
      <c r="AQ258" s="22">
        <v>35900</v>
      </c>
      <c r="AR258" s="22" t="s">
        <v>1302</v>
      </c>
      <c r="AS258" s="24">
        <v>481.63756557081001</v>
      </c>
      <c r="AT258" s="2">
        <v>94205</v>
      </c>
      <c r="AU258" s="2" t="s">
        <v>3324</v>
      </c>
      <c r="AV258" s="57">
        <v>1060.96154015254</v>
      </c>
      <c r="AW258" s="33"/>
      <c r="AX258" s="22"/>
      <c r="AY258" s="27"/>
    </row>
    <row r="259" spans="1:51" ht="15.6" hidden="1" customHeight="1" x14ac:dyDescent="0.3">
      <c r="A259" s="17">
        <v>103195</v>
      </c>
      <c r="B259" s="17" t="str">
        <f>VLOOKUP(A259,'List of Wells for HC assessment'!$A$2:$J$860,10,FALSE)</f>
        <v>Columbia Valley-Cultus Lake</v>
      </c>
      <c r="C259" s="17" t="str">
        <f>IF(ISNUMBER(VLOOKUP(A259,'List of Wells for HC assessment'!$A$2:$J$860,1,FALSE)),"TRUE","FALSE")</f>
        <v>TRUE</v>
      </c>
      <c r="D259" s="17">
        <f>VLOOKUP(A259,'List of Wells for HC assessment'!$A$2:$J$860,9,FALSE)</f>
        <v>1217</v>
      </c>
      <c r="E259" s="17" t="str">
        <f t="shared" si="67"/>
        <v>Not Determined</v>
      </c>
      <c r="F259" s="17">
        <f t="shared" si="68"/>
        <v>1</v>
      </c>
      <c r="G259" s="87">
        <f t="shared" si="69"/>
        <v>1</v>
      </c>
      <c r="H259" s="87"/>
      <c r="I259" s="89" t="e">
        <f t="shared" si="70"/>
        <v>#N/A</v>
      </c>
      <c r="J259" s="90" t="str">
        <f t="shared" si="71"/>
        <v>-</v>
      </c>
      <c r="K259" s="91" t="str">
        <f t="shared" si="72"/>
        <v/>
      </c>
      <c r="L259" s="95" t="str">
        <f t="shared" si="73"/>
        <v xml:space="preserve"> </v>
      </c>
      <c r="M259" s="92" t="str">
        <f t="shared" si="74"/>
        <v>-</v>
      </c>
      <c r="N259" s="93" t="str">
        <f t="shared" si="75"/>
        <v/>
      </c>
      <c r="O259" s="96" t="str">
        <f t="shared" si="76"/>
        <v xml:space="preserve"> </v>
      </c>
      <c r="P259" s="94" t="str">
        <f>IF(ISNUMBER(VLOOKUP(A259,'Wells not assessed'!$A$5:$D$37,1,FALSE)),VLOOKUP(A259,'Wells not assessed'!$A$5:$D$37,4,FALSE),"")</f>
        <v>Bedrock well located in valley, connected to overlying unconsolidated aquifers</v>
      </c>
      <c r="R259" s="35" t="str">
        <f t="shared" si="77"/>
        <v>N/A</v>
      </c>
      <c r="S259" s="15" t="e">
        <f t="shared" si="78"/>
        <v>#N/A</v>
      </c>
      <c r="T259" s="18" t="e">
        <f>VLOOKUP(S259,'PoHC and SDF summary'!$AO$4:$AP$49974,2,FALSE)</f>
        <v>#N/A</v>
      </c>
      <c r="U259" s="19" t="e">
        <f t="shared" si="79"/>
        <v>#N/A</v>
      </c>
      <c r="V259" s="56" t="e">
        <f>IF(C259="TRUE",(U259^2)*(VLOOKUP(D259,'Aquifer and SDF Parameters'!$A$6:$C$100,2,FALSE)/VLOOKUP(D259,'Aquifer and SDF Parameters'!$A$6:$C$100,3,FALSE)),"")</f>
        <v>#N/A</v>
      </c>
      <c r="W259" s="4"/>
      <c r="X259" s="29" t="str">
        <f t="shared" si="80"/>
        <v>No</v>
      </c>
      <c r="Y259" s="15" t="str">
        <f t="shared" si="81"/>
        <v/>
      </c>
      <c r="Z259" s="18" t="str">
        <f>IF(X259="Yes",VLOOKUP(Y259,'PoHC and SDF summary'!$AO$4:$AP$49974,2,FALSE)," ")</f>
        <v xml:space="preserve"> </v>
      </c>
      <c r="AA259" s="19" t="str">
        <f t="shared" si="82"/>
        <v xml:space="preserve"> </v>
      </c>
      <c r="AB259" s="58" t="str">
        <f>IF(X259="Yes",(AA259^2)*(VLOOKUP(D259,'Aquifer and SDF Parameters'!$A$6:$C$100,2,FALSE)/VLOOKUP(D259,'Aquifer and SDF Parameters'!$A$6:$C$100,3,FALSE)),"")</f>
        <v/>
      </c>
      <c r="AC259" s="20" t="str">
        <f>IF(X259="Yes",(1/(U259)^('Aquifer and SDF Parameters'!$B$2)/((1/U259^'Aquifer and SDF Parameters'!$B$2)+(1/AA259^'Aquifer and SDF Parameters'!$B$2))),"")</f>
        <v/>
      </c>
      <c r="AD259" s="21" t="str">
        <f>IF(X259="Yes",(1/(AA259)^('Aquifer and SDF Parameters'!$B$2)/((1/U259^'Aquifer and SDF Parameters'!$B$2)+(1/AA259^'Aquifer and SDF Parameters'!$B$2))),"")</f>
        <v/>
      </c>
      <c r="AE259" s="14"/>
      <c r="AF259" s="32" t="str">
        <f t="shared" si="83"/>
        <v>No</v>
      </c>
      <c r="AG259" s="15" t="str">
        <f t="shared" si="84"/>
        <v/>
      </c>
      <c r="AH259" s="18" t="str">
        <f t="shared" si="85"/>
        <v xml:space="preserve"> </v>
      </c>
      <c r="AI259" s="19" t="str">
        <f t="shared" si="86"/>
        <v xml:space="preserve"> </v>
      </c>
      <c r="AJ259" s="58" t="str">
        <f>IF(AF259="Yes",(AI259^2)*(VLOOKUP(D259,'Aquifer and SDF Parameters'!$A$6:$C$100,2,FALSE)/VLOOKUP(D259,'Aquifer and SDF Parameters'!$A$6:$C$100,3,FALSE)),"")</f>
        <v/>
      </c>
      <c r="AK259" s="20" t="str">
        <f>IF(AF259="Yes",(1/(U259)^('Aquifer and SDF Parameters'!$B$2)/((1/U259^'Aquifer and SDF Parameters'!$B$2)+(1/AI259^'Aquifer and SDF Parameters'!$B$2)+(1/AA259^'Aquifer and SDF Parameters'!$B$2))),"")</f>
        <v/>
      </c>
      <c r="AL259" s="20" t="str">
        <f>IF(AF259="Yes",(1/(AA259)^('Aquifer and SDF Parameters'!$B$2)/((1/U259^'Aquifer and SDF Parameters'!$B$2)+(1/AI259^'Aquifer and SDF Parameters'!$B$2)+(1/AA259^'Aquifer and SDF Parameters'!$B$2))),"")</f>
        <v/>
      </c>
      <c r="AM259" s="21" t="str">
        <f>IF(AF259="Yes",(1/(AI259)^('Aquifer and SDF Parameters'!$B$2)/((1/U259^'Aquifer and SDF Parameters'!$B$2)+(1/AI259^'Aquifer and SDF Parameters'!$B$2)+(1/AA259^'Aquifer and SDF Parameters'!$B$2))),"")</f>
        <v/>
      </c>
      <c r="AO259" s="30" t="s">
        <v>12251</v>
      </c>
      <c r="AP259" s="47" t="s">
        <v>8769</v>
      </c>
      <c r="AQ259" s="22">
        <v>35922</v>
      </c>
      <c r="AR259" s="22" t="s">
        <v>8716</v>
      </c>
      <c r="AS259" s="24">
        <v>94.959952343671205</v>
      </c>
      <c r="AT259" s="2">
        <v>94417</v>
      </c>
      <c r="AU259" s="2" t="s">
        <v>6344</v>
      </c>
      <c r="AV259" s="57">
        <v>971.39399139963996</v>
      </c>
      <c r="AW259" s="33"/>
      <c r="AX259" s="22"/>
      <c r="AY259" s="27"/>
    </row>
    <row r="260" spans="1:51" ht="15.6" hidden="1" customHeight="1" x14ac:dyDescent="0.3">
      <c r="A260" s="17">
        <v>103327</v>
      </c>
      <c r="B260" s="17" t="str">
        <f>VLOOKUP(A260,'List of Wells for HC assessment'!$A$2:$J$860,10,FALSE)</f>
        <v>Columbia Valley-Cultus Lake</v>
      </c>
      <c r="C260" s="17" t="str">
        <f>IF(ISNUMBER(VLOOKUP(A260,'List of Wells for HC assessment'!$A$2:$J$860,1,FALSE)),"TRUE","FALSE")</f>
        <v>TRUE</v>
      </c>
      <c r="D260" s="17">
        <f>VLOOKUP(A260,'List of Wells for HC assessment'!$A$2:$J$860,9,FALSE)</f>
        <v>1217</v>
      </c>
      <c r="E260" s="17" t="str">
        <f t="shared" ref="E260:E323" si="88">IF(COUNTIF(T260,"*EDGE*"),"Boundary",IF(R260="N/A","Not Determined","Stream"))</f>
        <v>Boundary</v>
      </c>
      <c r="F260" s="17">
        <f t="shared" ref="F260:F323" si="89">IF(AF260="Yes",3,IF(X260="Yes",2,1))</f>
        <v>1</v>
      </c>
      <c r="G260" s="87">
        <f t="shared" ref="G260:G323" si="90">IF(F260=1,1,IF(F260=2,AC260,IF(F260=3,AK260,"-")))</f>
        <v>1</v>
      </c>
      <c r="H260" s="87"/>
      <c r="I260" s="89" t="str">
        <f t="shared" ref="I260:I323" si="91">T260</f>
        <v>D/G Aquifer Edge</v>
      </c>
      <c r="J260" s="90" t="str">
        <f t="shared" ref="J260:J323" si="92">IF(F260=1,"-",IF(F260=2,AD260,IF(F260=3,AL260,"-")))</f>
        <v>-</v>
      </c>
      <c r="K260" s="91" t="str">
        <f t="shared" ref="K260:K323" si="93">AB260</f>
        <v/>
      </c>
      <c r="L260" s="95" t="str">
        <f t="shared" ref="L260:L323" si="94">Z260</f>
        <v xml:space="preserve"> </v>
      </c>
      <c r="M260" s="92" t="str">
        <f t="shared" ref="M260:M323" si="95">IF(F260=1,"-",IF(F260=2,"-",IF(F260=3,AM260,"-")))</f>
        <v>-</v>
      </c>
      <c r="N260" s="93" t="str">
        <f t="shared" ref="N260:N323" si="96">AJ260</f>
        <v/>
      </c>
      <c r="O260" s="96" t="str">
        <f t="shared" ref="O260:O323" si="97">AH260</f>
        <v xml:space="preserve"> </v>
      </c>
      <c r="P260" s="94" t="str">
        <f>IF(ISNUMBER(VLOOKUP(A260,'Wells not assessed'!$A$5:$D$37,1,FALSE)),VLOOKUP(A260,'Wells not assessed'!$A$5:$D$37,4,FALSE),"")</f>
        <v/>
      </c>
      <c r="R260" s="35" t="str">
        <f t="shared" ref="R260:R323" si="98">IF(ISNUMBER(VLOOKUP(A260,$AQ$4:$AQ$49974,1,FALSE)),"Yes","N/A")</f>
        <v>Yes</v>
      </c>
      <c r="S260" s="15" t="str">
        <f t="shared" ref="S260:S323" si="99">IF(C260="TRUE",VLOOKUP(A260,$AQ$4:$AS$49974,2,FALSE)," ")</f>
        <v>BED_EDGE-3371</v>
      </c>
      <c r="T260" s="18" t="str">
        <f>VLOOKUP(S260,'PoHC and SDF summary'!$AO$4:$AP$49974,2,FALSE)</f>
        <v>D/G Aquifer Edge</v>
      </c>
      <c r="U260" s="19">
        <f t="shared" ref="U260:U323" si="100">IF(C260="TRUE",VLOOKUP(A260,$AQ$4:$AS$49974,3,FALSE)," ")</f>
        <v>506.249857676484</v>
      </c>
      <c r="V260" s="56">
        <f>IF(C260="TRUE",(U260^2)*(VLOOKUP(D260,'Aquifer and SDF Parameters'!$A$6:$C$100,2,FALSE)/VLOOKUP(D260,'Aquifer and SDF Parameters'!$A$6:$C$100,3,FALSE)),"")</f>
        <v>1.9221668879809524</v>
      </c>
      <c r="W260" s="4"/>
      <c r="X260" s="29" t="str">
        <f t="shared" ref="X260:X323" si="101">IF(ISNUMBER(VLOOKUP(A260,$AT$4:$AT$49974,1,FALSE)),"Yes","No")</f>
        <v>No</v>
      </c>
      <c r="Y260" s="15" t="str">
        <f t="shared" ref="Y260:Y323" si="102">IF(X260="Yes",VLOOKUP(A260,$AT$4:$AV$49974,2,FALSE),"")</f>
        <v/>
      </c>
      <c r="Z260" s="18" t="str">
        <f>IF(X260="Yes",VLOOKUP(Y260,'PoHC and SDF summary'!$AO$4:$AP$49974,2,FALSE)," ")</f>
        <v xml:space="preserve"> </v>
      </c>
      <c r="AA260" s="19" t="str">
        <f t="shared" ref="AA260:AA323" si="103">IF(X260="Yes",VLOOKUP(A260,$AT$4:$AV$49974,3,FALSE)," ")</f>
        <v xml:space="preserve"> </v>
      </c>
      <c r="AB260" s="58" t="str">
        <f>IF(X260="Yes",(AA260^2)*(VLOOKUP(D260,'Aquifer and SDF Parameters'!$A$6:$C$100,2,FALSE)/VLOOKUP(D260,'Aquifer and SDF Parameters'!$A$6:$C$100,3,FALSE)),"")</f>
        <v/>
      </c>
      <c r="AC260" s="20" t="str">
        <f>IF(X260="Yes",(1/(U260)^('Aquifer and SDF Parameters'!$B$2)/((1/U260^'Aquifer and SDF Parameters'!$B$2)+(1/AA260^'Aquifer and SDF Parameters'!$B$2))),"")</f>
        <v/>
      </c>
      <c r="AD260" s="21" t="str">
        <f>IF(X260="Yes",(1/(AA260)^('Aquifer and SDF Parameters'!$B$2)/((1/U260^'Aquifer and SDF Parameters'!$B$2)+(1/AA260^'Aquifer and SDF Parameters'!$B$2))),"")</f>
        <v/>
      </c>
      <c r="AE260" s="14"/>
      <c r="AF260" s="32" t="str">
        <f t="shared" ref="AF260:AF323" si="104">IF(ISNUMBER(VLOOKUP(A260,$AW$4:$AY$49974,1,FALSE)),"Yes","No")</f>
        <v>No</v>
      </c>
      <c r="AG260" s="15" t="str">
        <f t="shared" ref="AG260:AG323" si="105">IF(AF260="Yes",VLOOKUP(A260,$AW$4:$AY$49974,2,FALSE),"")</f>
        <v/>
      </c>
      <c r="AH260" s="18" t="str">
        <f t="shared" ref="AH260:AH323" si="106">IF(AF260="Yes",VLOOKUP(AG260,$AO$4:$AP$49974,2,FALSE)," ")</f>
        <v xml:space="preserve"> </v>
      </c>
      <c r="AI260" s="19" t="str">
        <f t="shared" ref="AI260:AI323" si="107">IF(AF260="Yes",VLOOKUP(A260,$AW$4:$AY$49974,3,FALSE)," ")</f>
        <v xml:space="preserve"> </v>
      </c>
      <c r="AJ260" s="58" t="str">
        <f>IF(AF260="Yes",(AI260^2)*(VLOOKUP(D260,'Aquifer and SDF Parameters'!$A$6:$C$100,2,FALSE)/VLOOKUP(D260,'Aquifer and SDF Parameters'!$A$6:$C$100,3,FALSE)),"")</f>
        <v/>
      </c>
      <c r="AK260" s="20" t="str">
        <f>IF(AF260="Yes",(1/(U260)^('Aquifer and SDF Parameters'!$B$2)/((1/U260^'Aquifer and SDF Parameters'!$B$2)+(1/AI260^'Aquifer and SDF Parameters'!$B$2)+(1/AA260^'Aquifer and SDF Parameters'!$B$2))),"")</f>
        <v/>
      </c>
      <c r="AL260" s="20" t="str">
        <f>IF(AF260="Yes",(1/(AA260)^('Aquifer and SDF Parameters'!$B$2)/((1/U260^'Aquifer and SDF Parameters'!$B$2)+(1/AI260^'Aquifer and SDF Parameters'!$B$2)+(1/AA260^'Aquifer and SDF Parameters'!$B$2))),"")</f>
        <v/>
      </c>
      <c r="AM260" s="21" t="str">
        <f>IF(AF260="Yes",(1/(AI260)^('Aquifer and SDF Parameters'!$B$2)/((1/U260^'Aquifer and SDF Parameters'!$B$2)+(1/AI260^'Aquifer and SDF Parameters'!$B$2)+(1/AA260^'Aquifer and SDF Parameters'!$B$2))),"")</f>
        <v/>
      </c>
      <c r="AO260" s="30" t="s">
        <v>12243</v>
      </c>
      <c r="AP260" s="47" t="s">
        <v>8769</v>
      </c>
      <c r="AQ260" s="22">
        <v>36299</v>
      </c>
      <c r="AR260" s="22" t="s">
        <v>3825</v>
      </c>
      <c r="AS260" s="24">
        <v>1016.20242598602</v>
      </c>
      <c r="AT260" s="2">
        <v>95321</v>
      </c>
      <c r="AU260" s="2" t="s">
        <v>7599</v>
      </c>
      <c r="AV260" s="57">
        <v>943.203058661093</v>
      </c>
      <c r="AW260" s="33"/>
      <c r="AX260" s="22"/>
      <c r="AY260" s="27"/>
    </row>
    <row r="261" spans="1:51" ht="15.6" hidden="1" customHeight="1" x14ac:dyDescent="0.3">
      <c r="A261" s="17">
        <v>103329</v>
      </c>
      <c r="B261" s="17" t="str">
        <f>VLOOKUP(A261,'List of Wells for HC assessment'!$A$2:$J$860,10,FALSE)</f>
        <v>Columbia Valley-Cultus Lake</v>
      </c>
      <c r="C261" s="17" t="str">
        <f>IF(ISNUMBER(VLOOKUP(A261,'List of Wells for HC assessment'!$A$2:$J$860,1,FALSE)),"TRUE","FALSE")</f>
        <v>TRUE</v>
      </c>
      <c r="D261" s="17">
        <f>VLOOKUP(A261,'List of Wells for HC assessment'!$A$2:$J$860,9,FALSE)</f>
        <v>1217</v>
      </c>
      <c r="E261" s="17" t="str">
        <f t="shared" si="88"/>
        <v>Boundary</v>
      </c>
      <c r="F261" s="17">
        <f t="shared" si="89"/>
        <v>1</v>
      </c>
      <c r="G261" s="87">
        <f t="shared" si="90"/>
        <v>1</v>
      </c>
      <c r="H261" s="87"/>
      <c r="I261" s="89" t="str">
        <f t="shared" si="91"/>
        <v>D/G Aquifer Edge</v>
      </c>
      <c r="J261" s="90" t="str">
        <f t="shared" si="92"/>
        <v>-</v>
      </c>
      <c r="K261" s="91" t="str">
        <f t="shared" si="93"/>
        <v/>
      </c>
      <c r="L261" s="95" t="str">
        <f t="shared" si="94"/>
        <v xml:space="preserve"> </v>
      </c>
      <c r="M261" s="92" t="str">
        <f t="shared" si="95"/>
        <v>-</v>
      </c>
      <c r="N261" s="93" t="str">
        <f t="shared" si="96"/>
        <v/>
      </c>
      <c r="O261" s="96" t="str">
        <f t="shared" si="97"/>
        <v xml:space="preserve"> </v>
      </c>
      <c r="P261" s="94" t="str">
        <f>IF(ISNUMBER(VLOOKUP(A261,'Wells not assessed'!$A$5:$D$37,1,FALSE)),VLOOKUP(A261,'Wells not assessed'!$A$5:$D$37,4,FALSE),"")</f>
        <v/>
      </c>
      <c r="R261" s="35" t="str">
        <f t="shared" si="98"/>
        <v>Yes</v>
      </c>
      <c r="S261" s="15" t="str">
        <f t="shared" si="99"/>
        <v>BED_EDGE-3360</v>
      </c>
      <c r="T261" s="18" t="str">
        <f>VLOOKUP(S261,'PoHC and SDF summary'!$AO$4:$AP$49974,2,FALSE)</f>
        <v>D/G Aquifer Edge</v>
      </c>
      <c r="U261" s="19">
        <f t="shared" si="100"/>
        <v>381.23318075790701</v>
      </c>
      <c r="V261" s="56">
        <f>IF(C261="TRUE",(U261^2)*(VLOOKUP(D261,'Aquifer and SDF Parameters'!$A$6:$C$100,2,FALSE)/VLOOKUP(D261,'Aquifer and SDF Parameters'!$A$6:$C$100,3,FALSE)),"")</f>
        <v>1.0900405358309324</v>
      </c>
      <c r="W261" s="4"/>
      <c r="X261" s="29" t="str">
        <f t="shared" si="101"/>
        <v>No</v>
      </c>
      <c r="Y261" s="15" t="str">
        <f t="shared" si="102"/>
        <v/>
      </c>
      <c r="Z261" s="18" t="str">
        <f>IF(X261="Yes",VLOOKUP(Y261,'PoHC and SDF summary'!$AO$4:$AP$49974,2,FALSE)," ")</f>
        <v xml:space="preserve"> </v>
      </c>
      <c r="AA261" s="19" t="str">
        <f t="shared" si="103"/>
        <v xml:space="preserve"> </v>
      </c>
      <c r="AB261" s="58" t="str">
        <f>IF(X261="Yes",(AA261^2)*(VLOOKUP(D261,'Aquifer and SDF Parameters'!$A$6:$C$100,2,FALSE)/VLOOKUP(D261,'Aquifer and SDF Parameters'!$A$6:$C$100,3,FALSE)),"")</f>
        <v/>
      </c>
      <c r="AC261" s="20" t="str">
        <f>IF(X261="Yes",(1/(U261)^('Aquifer and SDF Parameters'!$B$2)/((1/U261^'Aquifer and SDF Parameters'!$B$2)+(1/AA261^'Aquifer and SDF Parameters'!$B$2))),"")</f>
        <v/>
      </c>
      <c r="AD261" s="21" t="str">
        <f>IF(X261="Yes",(1/(AA261)^('Aquifer and SDF Parameters'!$B$2)/((1/U261^'Aquifer and SDF Parameters'!$B$2)+(1/AA261^'Aquifer and SDF Parameters'!$B$2))),"")</f>
        <v/>
      </c>
      <c r="AE261" s="14"/>
      <c r="AF261" s="32" t="str">
        <f t="shared" si="104"/>
        <v>No</v>
      </c>
      <c r="AG261" s="15" t="str">
        <f t="shared" si="105"/>
        <v/>
      </c>
      <c r="AH261" s="18" t="str">
        <f t="shared" si="106"/>
        <v xml:space="preserve"> </v>
      </c>
      <c r="AI261" s="19" t="str">
        <f t="shared" si="107"/>
        <v xml:space="preserve"> </v>
      </c>
      <c r="AJ261" s="58" t="str">
        <f>IF(AF261="Yes",(AI261^2)*(VLOOKUP(D261,'Aquifer and SDF Parameters'!$A$6:$C$100,2,FALSE)/VLOOKUP(D261,'Aquifer and SDF Parameters'!$A$6:$C$100,3,FALSE)),"")</f>
        <v/>
      </c>
      <c r="AK261" s="20" t="str">
        <f>IF(AF261="Yes",(1/(U261)^('Aquifer and SDF Parameters'!$B$2)/((1/U261^'Aquifer and SDF Parameters'!$B$2)+(1/AI261^'Aquifer and SDF Parameters'!$B$2)+(1/AA261^'Aquifer and SDF Parameters'!$B$2))),"")</f>
        <v/>
      </c>
      <c r="AL261" s="20" t="str">
        <f>IF(AF261="Yes",(1/(AA261)^('Aquifer and SDF Parameters'!$B$2)/((1/U261^'Aquifer and SDF Parameters'!$B$2)+(1/AI261^'Aquifer and SDF Parameters'!$B$2)+(1/AA261^'Aquifer and SDF Parameters'!$B$2))),"")</f>
        <v/>
      </c>
      <c r="AM261" s="21" t="str">
        <f>IF(AF261="Yes",(1/(AI261)^('Aquifer and SDF Parameters'!$B$2)/((1/U261^'Aquifer and SDF Parameters'!$B$2)+(1/AI261^'Aquifer and SDF Parameters'!$B$2)+(1/AA261^'Aquifer and SDF Parameters'!$B$2))),"")</f>
        <v/>
      </c>
      <c r="AO261" s="30" t="s">
        <v>12242</v>
      </c>
      <c r="AP261" s="47" t="s">
        <v>8769</v>
      </c>
      <c r="AQ261" s="22">
        <v>36311</v>
      </c>
      <c r="AR261" s="22" t="s">
        <v>233</v>
      </c>
      <c r="AS261" s="24">
        <v>985.07583566435596</v>
      </c>
      <c r="AT261" s="2">
        <v>95937</v>
      </c>
      <c r="AU261" s="2" t="s">
        <v>7590</v>
      </c>
      <c r="AV261" s="57">
        <v>966.247257955328</v>
      </c>
      <c r="AW261" s="33"/>
      <c r="AX261" s="22"/>
      <c r="AY261" s="27"/>
    </row>
    <row r="262" spans="1:51" ht="15.6" hidden="1" customHeight="1" x14ac:dyDescent="0.3">
      <c r="A262" s="17">
        <v>105663</v>
      </c>
      <c r="B262" s="17" t="str">
        <f>VLOOKUP(A262,'List of Wells for HC assessment'!$A$2:$J$860,10,FALSE)</f>
        <v>Columbia Valley-Cultus Lake</v>
      </c>
      <c r="C262" s="17" t="str">
        <f>IF(ISNUMBER(VLOOKUP(A262,'List of Wells for HC assessment'!$A$2:$J$860,1,FALSE)),"TRUE","FALSE")</f>
        <v>TRUE</v>
      </c>
      <c r="D262" s="17">
        <f>VLOOKUP(A262,'List of Wells for HC assessment'!$A$2:$J$860,9,FALSE)</f>
        <v>1217</v>
      </c>
      <c r="E262" s="17" t="str">
        <f t="shared" si="88"/>
        <v>Boundary</v>
      </c>
      <c r="F262" s="17">
        <f t="shared" si="89"/>
        <v>1</v>
      </c>
      <c r="G262" s="87">
        <f t="shared" si="90"/>
        <v>1</v>
      </c>
      <c r="H262" s="87"/>
      <c r="I262" s="89" t="str">
        <f t="shared" si="91"/>
        <v>D/G Aquifer Edge</v>
      </c>
      <c r="J262" s="90" t="str">
        <f t="shared" si="92"/>
        <v>-</v>
      </c>
      <c r="K262" s="91" t="str">
        <f t="shared" si="93"/>
        <v/>
      </c>
      <c r="L262" s="95" t="str">
        <f t="shared" si="94"/>
        <v xml:space="preserve"> </v>
      </c>
      <c r="M262" s="92" t="str">
        <f t="shared" si="95"/>
        <v>-</v>
      </c>
      <c r="N262" s="93" t="str">
        <f t="shared" si="96"/>
        <v/>
      </c>
      <c r="O262" s="96" t="str">
        <f t="shared" si="97"/>
        <v xml:space="preserve"> </v>
      </c>
      <c r="P262" s="94" t="str">
        <f>IF(ISNUMBER(VLOOKUP(A262,'Wells not assessed'!$A$5:$D$37,1,FALSE)),VLOOKUP(A262,'Wells not assessed'!$A$5:$D$37,4,FALSE),"")</f>
        <v/>
      </c>
      <c r="R262" s="35" t="str">
        <f t="shared" si="98"/>
        <v>Yes</v>
      </c>
      <c r="S262" s="15" t="str">
        <f t="shared" si="99"/>
        <v>BED_EDGE-3365</v>
      </c>
      <c r="T262" s="18" t="str">
        <f>VLOOKUP(S262,'PoHC and SDF summary'!$AO$4:$AP$49974,2,FALSE)</f>
        <v>D/G Aquifer Edge</v>
      </c>
      <c r="U262" s="19">
        <f t="shared" si="100"/>
        <v>386.14098332160597</v>
      </c>
      <c r="V262" s="56">
        <f>IF(C262="TRUE",(U262^2)*(VLOOKUP(D262,'Aquifer and SDF Parameters'!$A$6:$C$100,2,FALSE)/VLOOKUP(D262,'Aquifer and SDF Parameters'!$A$6:$C$100,3,FALSE)),"")</f>
        <v>1.118286442504326</v>
      </c>
      <c r="W262" s="4"/>
      <c r="X262" s="29" t="str">
        <f t="shared" si="101"/>
        <v>No</v>
      </c>
      <c r="Y262" s="15" t="str">
        <f t="shared" si="102"/>
        <v/>
      </c>
      <c r="Z262" s="18" t="str">
        <f>IF(X262="Yes",VLOOKUP(Y262,'PoHC and SDF summary'!$AO$4:$AP$49974,2,FALSE)," ")</f>
        <v xml:space="preserve"> </v>
      </c>
      <c r="AA262" s="19" t="str">
        <f t="shared" si="103"/>
        <v xml:space="preserve"> </v>
      </c>
      <c r="AB262" s="58" t="str">
        <f>IF(X262="Yes",(AA262^2)*(VLOOKUP(D262,'Aquifer and SDF Parameters'!$A$6:$C$100,2,FALSE)/VLOOKUP(D262,'Aquifer and SDF Parameters'!$A$6:$C$100,3,FALSE)),"")</f>
        <v/>
      </c>
      <c r="AC262" s="20" t="str">
        <f>IF(X262="Yes",(1/(U262)^('Aquifer and SDF Parameters'!$B$2)/((1/U262^'Aquifer and SDF Parameters'!$B$2)+(1/AA262^'Aquifer and SDF Parameters'!$B$2))),"")</f>
        <v/>
      </c>
      <c r="AD262" s="21" t="str">
        <f>IF(X262="Yes",(1/(AA262)^('Aquifer and SDF Parameters'!$B$2)/((1/U262^'Aquifer and SDF Parameters'!$B$2)+(1/AA262^'Aquifer and SDF Parameters'!$B$2))),"")</f>
        <v/>
      </c>
      <c r="AE262" s="14"/>
      <c r="AF262" s="32" t="str">
        <f t="shared" si="104"/>
        <v>No</v>
      </c>
      <c r="AG262" s="15" t="str">
        <f t="shared" si="105"/>
        <v/>
      </c>
      <c r="AH262" s="18" t="str">
        <f t="shared" si="106"/>
        <v xml:space="preserve"> </v>
      </c>
      <c r="AI262" s="19" t="str">
        <f t="shared" si="107"/>
        <v xml:space="preserve"> </v>
      </c>
      <c r="AJ262" s="58" t="str">
        <f>IF(AF262="Yes",(AI262^2)*(VLOOKUP(D262,'Aquifer and SDF Parameters'!$A$6:$C$100,2,FALSE)/VLOOKUP(D262,'Aquifer and SDF Parameters'!$A$6:$C$100,3,FALSE)),"")</f>
        <v/>
      </c>
      <c r="AK262" s="20" t="str">
        <f>IF(AF262="Yes",(1/(U262)^('Aquifer and SDF Parameters'!$B$2)/((1/U262^'Aquifer and SDF Parameters'!$B$2)+(1/AI262^'Aquifer and SDF Parameters'!$B$2)+(1/AA262^'Aquifer and SDF Parameters'!$B$2))),"")</f>
        <v/>
      </c>
      <c r="AL262" s="20" t="str">
        <f>IF(AF262="Yes",(1/(AA262)^('Aquifer and SDF Parameters'!$B$2)/((1/U262^'Aquifer and SDF Parameters'!$B$2)+(1/AI262^'Aquifer and SDF Parameters'!$B$2)+(1/AA262^'Aquifer and SDF Parameters'!$B$2))),"")</f>
        <v/>
      </c>
      <c r="AM262" s="21" t="str">
        <f>IF(AF262="Yes",(1/(AI262)^('Aquifer and SDF Parameters'!$B$2)/((1/U262^'Aquifer and SDF Parameters'!$B$2)+(1/AI262^'Aquifer and SDF Parameters'!$B$2)+(1/AA262^'Aquifer and SDF Parameters'!$B$2))),"")</f>
        <v/>
      </c>
      <c r="AO262" s="30" t="s">
        <v>12224</v>
      </c>
      <c r="AP262" s="47" t="s">
        <v>8769</v>
      </c>
      <c r="AQ262" s="22">
        <v>36554</v>
      </c>
      <c r="AR262" s="22" t="s">
        <v>24</v>
      </c>
      <c r="AS262" s="24">
        <v>5110.35679492287</v>
      </c>
      <c r="AT262" s="2">
        <v>97958</v>
      </c>
      <c r="AU262" s="2" t="s">
        <v>2305</v>
      </c>
      <c r="AV262" s="57">
        <v>566.15983954335604</v>
      </c>
      <c r="AW262" s="33"/>
      <c r="AX262" s="22"/>
      <c r="AY262" s="27"/>
    </row>
    <row r="263" spans="1:51" ht="15.6" hidden="1" customHeight="1" x14ac:dyDescent="0.3">
      <c r="A263" s="17">
        <v>108791</v>
      </c>
      <c r="B263" s="17" t="str">
        <f>VLOOKUP(A263,'List of Wells for HC assessment'!$A$2:$J$860,10,FALSE)</f>
        <v>Columbia Valley-Cultus Lake</v>
      </c>
      <c r="C263" s="17" t="str">
        <f>IF(ISNUMBER(VLOOKUP(A263,'List of Wells for HC assessment'!$A$2:$J$860,1,FALSE)),"TRUE","FALSE")</f>
        <v>TRUE</v>
      </c>
      <c r="D263" s="17">
        <f>VLOOKUP(A263,'List of Wells for HC assessment'!$A$2:$J$860,9,FALSE)</f>
        <v>1217</v>
      </c>
      <c r="E263" s="17" t="str">
        <f t="shared" si="88"/>
        <v>Not Determined</v>
      </c>
      <c r="F263" s="17">
        <f t="shared" si="89"/>
        <v>1</v>
      </c>
      <c r="G263" s="87">
        <f t="shared" si="90"/>
        <v>1</v>
      </c>
      <c r="H263" s="87"/>
      <c r="I263" s="89" t="e">
        <f t="shared" si="91"/>
        <v>#N/A</v>
      </c>
      <c r="J263" s="90" t="str">
        <f t="shared" si="92"/>
        <v>-</v>
      </c>
      <c r="K263" s="91" t="str">
        <f t="shared" si="93"/>
        <v/>
      </c>
      <c r="L263" s="95" t="str">
        <f t="shared" si="94"/>
        <v xml:space="preserve"> </v>
      </c>
      <c r="M263" s="92" t="str">
        <f t="shared" si="95"/>
        <v>-</v>
      </c>
      <c r="N263" s="93" t="str">
        <f t="shared" si="96"/>
        <v/>
      </c>
      <c r="O263" s="96" t="str">
        <f t="shared" si="97"/>
        <v xml:space="preserve"> </v>
      </c>
      <c r="P263" s="94" t="str">
        <f>IF(ISNUMBER(VLOOKUP(A263,'Wells not assessed'!$A$5:$D$37,1,FALSE)),VLOOKUP(A263,'Wells not assessed'!$A$5:$D$37,4,FALSE),"")</f>
        <v>Bedrock well located in valley, connected to overlying unconsolidated aquifers</v>
      </c>
      <c r="R263" s="35" t="str">
        <f t="shared" si="98"/>
        <v>N/A</v>
      </c>
      <c r="S263" s="15" t="e">
        <f t="shared" si="99"/>
        <v>#N/A</v>
      </c>
      <c r="T263" s="18" t="e">
        <f>VLOOKUP(S263,'PoHC and SDF summary'!$AO$4:$AP$49974,2,FALSE)</f>
        <v>#N/A</v>
      </c>
      <c r="U263" s="19" t="e">
        <f t="shared" si="100"/>
        <v>#N/A</v>
      </c>
      <c r="V263" s="56" t="e">
        <f>IF(C263="TRUE",(U263^2)*(VLOOKUP(D263,'Aquifer and SDF Parameters'!$A$6:$C$100,2,FALSE)/VLOOKUP(D263,'Aquifer and SDF Parameters'!$A$6:$C$100,3,FALSE)),"")</f>
        <v>#N/A</v>
      </c>
      <c r="W263" s="4"/>
      <c r="X263" s="29" t="str">
        <f t="shared" si="101"/>
        <v>No</v>
      </c>
      <c r="Y263" s="15" t="str">
        <f t="shared" si="102"/>
        <v/>
      </c>
      <c r="Z263" s="18" t="str">
        <f>IF(X263="Yes",VLOOKUP(Y263,'PoHC and SDF summary'!$AO$4:$AP$49974,2,FALSE)," ")</f>
        <v xml:space="preserve"> </v>
      </c>
      <c r="AA263" s="19" t="str">
        <f t="shared" si="103"/>
        <v xml:space="preserve"> </v>
      </c>
      <c r="AB263" s="58" t="str">
        <f>IF(X263="Yes",(AA263^2)*(VLOOKUP(D263,'Aquifer and SDF Parameters'!$A$6:$C$100,2,FALSE)/VLOOKUP(D263,'Aquifer and SDF Parameters'!$A$6:$C$100,3,FALSE)),"")</f>
        <v/>
      </c>
      <c r="AC263" s="20" t="str">
        <f>IF(X263="Yes",(1/(U263)^('Aquifer and SDF Parameters'!$B$2)/((1/U263^'Aquifer and SDF Parameters'!$B$2)+(1/AA263^'Aquifer and SDF Parameters'!$B$2))),"")</f>
        <v/>
      </c>
      <c r="AD263" s="21" t="str">
        <f>IF(X263="Yes",(1/(AA263)^('Aquifer and SDF Parameters'!$B$2)/((1/U263^'Aquifer and SDF Parameters'!$B$2)+(1/AA263^'Aquifer and SDF Parameters'!$B$2))),"")</f>
        <v/>
      </c>
      <c r="AE263" s="14"/>
      <c r="AF263" s="32" t="str">
        <f t="shared" si="104"/>
        <v>No</v>
      </c>
      <c r="AG263" s="15" t="str">
        <f t="shared" si="105"/>
        <v/>
      </c>
      <c r="AH263" s="18" t="str">
        <f t="shared" si="106"/>
        <v xml:space="preserve"> </v>
      </c>
      <c r="AI263" s="19" t="str">
        <f t="shared" si="107"/>
        <v xml:space="preserve"> </v>
      </c>
      <c r="AJ263" s="58" t="str">
        <f>IF(AF263="Yes",(AI263^2)*(VLOOKUP(D263,'Aquifer and SDF Parameters'!$A$6:$C$100,2,FALSE)/VLOOKUP(D263,'Aquifer and SDF Parameters'!$A$6:$C$100,3,FALSE)),"")</f>
        <v/>
      </c>
      <c r="AK263" s="20" t="str">
        <f>IF(AF263="Yes",(1/(U263)^('Aquifer and SDF Parameters'!$B$2)/((1/U263^'Aquifer and SDF Parameters'!$B$2)+(1/AI263^'Aquifer and SDF Parameters'!$B$2)+(1/AA263^'Aquifer and SDF Parameters'!$B$2))),"")</f>
        <v/>
      </c>
      <c r="AL263" s="20" t="str">
        <f>IF(AF263="Yes",(1/(AA263)^('Aquifer and SDF Parameters'!$B$2)/((1/U263^'Aquifer and SDF Parameters'!$B$2)+(1/AI263^'Aquifer and SDF Parameters'!$B$2)+(1/AA263^'Aquifer and SDF Parameters'!$B$2))),"")</f>
        <v/>
      </c>
      <c r="AM263" s="21" t="str">
        <f>IF(AF263="Yes",(1/(AI263)^('Aquifer and SDF Parameters'!$B$2)/((1/U263^'Aquifer and SDF Parameters'!$B$2)+(1/AI263^'Aquifer and SDF Parameters'!$B$2)+(1/AA263^'Aquifer and SDF Parameters'!$B$2))),"")</f>
        <v/>
      </c>
      <c r="AO263" s="30" t="s">
        <v>12195</v>
      </c>
      <c r="AP263" s="47" t="s">
        <v>8769</v>
      </c>
      <c r="AQ263" s="22">
        <v>36570</v>
      </c>
      <c r="AR263" s="22" t="s">
        <v>1310</v>
      </c>
      <c r="AS263" s="24">
        <v>340.86442343434697</v>
      </c>
      <c r="AT263" s="2">
        <v>97998</v>
      </c>
      <c r="AU263" s="2" t="s">
        <v>1074</v>
      </c>
      <c r="AV263" s="57">
        <v>243.01765878721301</v>
      </c>
      <c r="AW263" s="33"/>
      <c r="AX263" s="22"/>
      <c r="AY263" s="27"/>
    </row>
    <row r="264" spans="1:51" ht="15.6" hidden="1" customHeight="1" x14ac:dyDescent="0.3">
      <c r="A264" s="17">
        <v>110898</v>
      </c>
      <c r="B264" s="17" t="str">
        <f>VLOOKUP(A264,'List of Wells for HC assessment'!$A$2:$J$860,10,FALSE)</f>
        <v>Columbia Valley-Cultus Lake</v>
      </c>
      <c r="C264" s="17" t="str">
        <f>IF(ISNUMBER(VLOOKUP(A264,'List of Wells for HC assessment'!$A$2:$J$860,1,FALSE)),"TRUE","FALSE")</f>
        <v>TRUE</v>
      </c>
      <c r="D264" s="17">
        <f>VLOOKUP(A264,'List of Wells for HC assessment'!$A$2:$J$860,9,FALSE)</f>
        <v>1217</v>
      </c>
      <c r="E264" s="17" t="str">
        <f t="shared" si="88"/>
        <v>Not Determined</v>
      </c>
      <c r="F264" s="17">
        <f t="shared" si="89"/>
        <v>1</v>
      </c>
      <c r="G264" s="87">
        <f t="shared" si="90"/>
        <v>1</v>
      </c>
      <c r="H264" s="87"/>
      <c r="I264" s="89" t="e">
        <f t="shared" si="91"/>
        <v>#N/A</v>
      </c>
      <c r="J264" s="90" t="str">
        <f t="shared" si="92"/>
        <v>-</v>
      </c>
      <c r="K264" s="91" t="str">
        <f t="shared" si="93"/>
        <v/>
      </c>
      <c r="L264" s="95" t="str">
        <f t="shared" si="94"/>
        <v xml:space="preserve"> </v>
      </c>
      <c r="M264" s="92" t="str">
        <f t="shared" si="95"/>
        <v>-</v>
      </c>
      <c r="N264" s="93" t="str">
        <f t="shared" si="96"/>
        <v/>
      </c>
      <c r="O264" s="96" t="str">
        <f t="shared" si="97"/>
        <v xml:space="preserve"> </v>
      </c>
      <c r="P264" s="94" t="str">
        <f>IF(ISNUMBER(VLOOKUP(A264,'Wells not assessed'!$A$5:$D$37,1,FALSE)),VLOOKUP(A264,'Wells not assessed'!$A$5:$D$37,4,FALSE),"")</f>
        <v>Bedrock well located in valley, connected to overlying unconsolidated aquifers</v>
      </c>
      <c r="R264" s="35" t="str">
        <f t="shared" si="98"/>
        <v>N/A</v>
      </c>
      <c r="S264" s="15" t="e">
        <f t="shared" si="99"/>
        <v>#N/A</v>
      </c>
      <c r="T264" s="18" t="e">
        <f>VLOOKUP(S264,'PoHC and SDF summary'!$AO$4:$AP$49974,2,FALSE)</f>
        <v>#N/A</v>
      </c>
      <c r="U264" s="19" t="e">
        <f t="shared" si="100"/>
        <v>#N/A</v>
      </c>
      <c r="V264" s="56" t="e">
        <f>IF(C264="TRUE",(U264^2)*(VLOOKUP(D264,'Aquifer and SDF Parameters'!$A$6:$C$100,2,FALSE)/VLOOKUP(D264,'Aquifer and SDF Parameters'!$A$6:$C$100,3,FALSE)),"")</f>
        <v>#N/A</v>
      </c>
      <c r="X264" s="29" t="str">
        <f t="shared" si="101"/>
        <v>No</v>
      </c>
      <c r="Y264" s="15" t="str">
        <f t="shared" si="102"/>
        <v/>
      </c>
      <c r="Z264" s="18" t="str">
        <f>IF(X264="Yes",VLOOKUP(Y264,'PoHC and SDF summary'!$AO$4:$AP$49974,2,FALSE)," ")</f>
        <v xml:space="preserve"> </v>
      </c>
      <c r="AA264" s="19" t="str">
        <f t="shared" si="103"/>
        <v xml:space="preserve"> </v>
      </c>
      <c r="AB264" s="58" t="str">
        <f>IF(X264="Yes",(AA264^2)*(VLOOKUP(D264,'Aquifer and SDF Parameters'!$A$6:$C$100,2,FALSE)/VLOOKUP(D264,'Aquifer and SDF Parameters'!$A$6:$C$100,3,FALSE)),"")</f>
        <v/>
      </c>
      <c r="AC264" s="20" t="str">
        <f>IF(X264="Yes",(1/(U264)^('Aquifer and SDF Parameters'!$B$2)/((1/U264^'Aquifer and SDF Parameters'!$B$2)+(1/AA264^'Aquifer and SDF Parameters'!$B$2))),"")</f>
        <v/>
      </c>
      <c r="AD264" s="21" t="str">
        <f>IF(X264="Yes",(1/(AA264)^('Aquifer and SDF Parameters'!$B$2)/((1/U264^'Aquifer and SDF Parameters'!$B$2)+(1/AA264^'Aquifer and SDF Parameters'!$B$2))),"")</f>
        <v/>
      </c>
      <c r="AF264" s="32" t="str">
        <f t="shared" si="104"/>
        <v>No</v>
      </c>
      <c r="AG264" s="15" t="str">
        <f t="shared" si="105"/>
        <v/>
      </c>
      <c r="AH264" s="18" t="str">
        <f t="shared" si="106"/>
        <v xml:space="preserve"> </v>
      </c>
      <c r="AI264" s="19" t="str">
        <f t="shared" si="107"/>
        <v xml:space="preserve"> </v>
      </c>
      <c r="AJ264" s="58" t="str">
        <f>IF(AF264="Yes",(AI264^2)*(VLOOKUP(D264,'Aquifer and SDF Parameters'!$A$6:$C$100,2,FALSE)/VLOOKUP(D264,'Aquifer and SDF Parameters'!$A$6:$C$100,3,FALSE)),"")</f>
        <v/>
      </c>
      <c r="AK264" s="20" t="str">
        <f>IF(AF264="Yes",(1/(U264)^('Aquifer and SDF Parameters'!$B$2)/((1/U264^'Aquifer and SDF Parameters'!$B$2)+(1/AI264^'Aquifer and SDF Parameters'!$B$2)+(1/AA264^'Aquifer and SDF Parameters'!$B$2))),"")</f>
        <v/>
      </c>
      <c r="AL264" s="20" t="str">
        <f>IF(AF264="Yes",(1/(AA264)^('Aquifer and SDF Parameters'!$B$2)/((1/U264^'Aquifer and SDF Parameters'!$B$2)+(1/AI264^'Aquifer and SDF Parameters'!$B$2)+(1/AA264^'Aquifer and SDF Parameters'!$B$2))),"")</f>
        <v/>
      </c>
      <c r="AM264" s="21" t="str">
        <f>IF(AF264="Yes",(1/(AI264)^('Aquifer and SDF Parameters'!$B$2)/((1/U264^'Aquifer and SDF Parameters'!$B$2)+(1/AI264^'Aquifer and SDF Parameters'!$B$2)+(1/AA264^'Aquifer and SDF Parameters'!$B$2))),"")</f>
        <v/>
      </c>
      <c r="AO264" s="30" t="s">
        <v>12153</v>
      </c>
      <c r="AP264" s="47" t="s">
        <v>8769</v>
      </c>
      <c r="AQ264" s="22">
        <v>36601</v>
      </c>
      <c r="AR264" s="22" t="s">
        <v>156</v>
      </c>
      <c r="AS264" s="24">
        <v>460.88012015811199</v>
      </c>
      <c r="AT264" s="2">
        <v>98009</v>
      </c>
      <c r="AU264" s="2" t="s">
        <v>2305</v>
      </c>
      <c r="AV264" s="57">
        <v>647.44442691040604</v>
      </c>
      <c r="AW264" s="33"/>
      <c r="AX264" s="22"/>
      <c r="AY264" s="27"/>
    </row>
    <row r="265" spans="1:51" ht="15.6" hidden="1" customHeight="1" x14ac:dyDescent="0.3">
      <c r="A265" s="17">
        <v>29045</v>
      </c>
      <c r="B265" s="17" t="str">
        <f>VLOOKUP(A265,'List of Wells for HC assessment'!$A$2:$J$860,10,FALSE)</f>
        <v>Columbia Valley-Cultus Lake</v>
      </c>
      <c r="C265" s="17" t="str">
        <f>IF(ISNUMBER(VLOOKUP(A265,'List of Wells for HC assessment'!$A$2:$J$860,1,FALSE)),"TRUE","FALSE")</f>
        <v>TRUE</v>
      </c>
      <c r="D265" s="17">
        <f>VLOOKUP(A265,'List of Wells for HC assessment'!$A$2:$J$860,9,FALSE)</f>
        <v>1218</v>
      </c>
      <c r="E265" s="17" t="str">
        <f t="shared" si="88"/>
        <v>Boundary</v>
      </c>
      <c r="F265" s="17">
        <f t="shared" si="89"/>
        <v>1</v>
      </c>
      <c r="G265" s="87">
        <f t="shared" si="90"/>
        <v>1</v>
      </c>
      <c r="H265" s="87"/>
      <c r="I265" s="89" t="str">
        <f t="shared" si="91"/>
        <v>D/G Aquifer Edge</v>
      </c>
      <c r="J265" s="90" t="str">
        <f t="shared" si="92"/>
        <v>-</v>
      </c>
      <c r="K265" s="91" t="str">
        <f t="shared" si="93"/>
        <v/>
      </c>
      <c r="L265" s="95" t="str">
        <f t="shared" si="94"/>
        <v xml:space="preserve"> </v>
      </c>
      <c r="M265" s="92" t="str">
        <f t="shared" si="95"/>
        <v>-</v>
      </c>
      <c r="N265" s="93" t="str">
        <f t="shared" si="96"/>
        <v/>
      </c>
      <c r="O265" s="96" t="str">
        <f t="shared" si="97"/>
        <v xml:space="preserve"> </v>
      </c>
      <c r="P265" s="94" t="str">
        <f>IF(ISNUMBER(VLOOKUP(A265,'Wells not assessed'!$A$5:$D$37,1,FALSE)),VLOOKUP(A265,'Wells not assessed'!$A$5:$D$37,4,FALSE),"")</f>
        <v/>
      </c>
      <c r="R265" s="35" t="str">
        <f t="shared" si="98"/>
        <v>Yes</v>
      </c>
      <c r="S265" s="15" t="str">
        <f t="shared" si="99"/>
        <v>BED_EDGE-3772</v>
      </c>
      <c r="T265" s="18" t="str">
        <f>VLOOKUP(S265,'PoHC and SDF summary'!$AO$4:$AP$49974,2,FALSE)</f>
        <v>D/G Aquifer Edge</v>
      </c>
      <c r="U265" s="19">
        <f t="shared" si="100"/>
        <v>217.501130346206</v>
      </c>
      <c r="V265" s="56">
        <f>IF(C265="TRUE",(U265^2)*(VLOOKUP(D265,'Aquifer and SDF Parameters'!$A$6:$C$100,2,FALSE)/VLOOKUP(D265,'Aquifer and SDF Parameters'!$A$6:$C$100,3,FALSE)),"")</f>
        <v>0.35480056276407967</v>
      </c>
      <c r="W265" s="4"/>
      <c r="X265" s="29" t="str">
        <f t="shared" si="101"/>
        <v>No</v>
      </c>
      <c r="Y265" s="15" t="str">
        <f t="shared" si="102"/>
        <v/>
      </c>
      <c r="Z265" s="18" t="str">
        <f>IF(X265="Yes",VLOOKUP(Y265,'PoHC and SDF summary'!$AO$4:$AP$49974,2,FALSE)," ")</f>
        <v xml:space="preserve"> </v>
      </c>
      <c r="AA265" s="19" t="str">
        <f t="shared" si="103"/>
        <v xml:space="preserve"> </v>
      </c>
      <c r="AB265" s="58" t="str">
        <f>IF(X265="Yes",(AA265^2)*(VLOOKUP(D265,'Aquifer and SDF Parameters'!$A$6:$C$100,2,FALSE)/VLOOKUP(D265,'Aquifer and SDF Parameters'!$A$6:$C$100,3,FALSE)),"")</f>
        <v/>
      </c>
      <c r="AC265" s="20" t="str">
        <f>IF(X265="Yes",(1/(U265)^('Aquifer and SDF Parameters'!$B$2)/((1/U265^'Aquifer and SDF Parameters'!$B$2)+(1/AA265^'Aquifer and SDF Parameters'!$B$2))),"")</f>
        <v/>
      </c>
      <c r="AD265" s="21" t="str">
        <f>IF(X265="Yes",(1/(AA265)^('Aquifer and SDF Parameters'!$B$2)/((1/U265^'Aquifer and SDF Parameters'!$B$2)+(1/AA265^'Aquifer and SDF Parameters'!$B$2))),"")</f>
        <v/>
      </c>
      <c r="AE265" s="14"/>
      <c r="AF265" s="32" t="str">
        <f t="shared" si="104"/>
        <v>No</v>
      </c>
      <c r="AG265" s="15" t="str">
        <f t="shared" si="105"/>
        <v/>
      </c>
      <c r="AH265" s="18" t="str">
        <f t="shared" si="106"/>
        <v xml:space="preserve"> </v>
      </c>
      <c r="AI265" s="19" t="str">
        <f t="shared" si="107"/>
        <v xml:space="preserve"> </v>
      </c>
      <c r="AJ265" s="58" t="str">
        <f>IF(AF265="Yes",(AI265^2)*(VLOOKUP(D265,'Aquifer and SDF Parameters'!$A$6:$C$100,2,FALSE)/VLOOKUP(D265,'Aquifer and SDF Parameters'!$A$6:$C$100,3,FALSE)),"")</f>
        <v/>
      </c>
      <c r="AK265" s="20" t="str">
        <f>IF(AF265="Yes",(1/(U265)^('Aquifer and SDF Parameters'!$B$2)/((1/U265^'Aquifer and SDF Parameters'!$B$2)+(1/AI265^'Aquifer and SDF Parameters'!$B$2)+(1/AA265^'Aquifer and SDF Parameters'!$B$2))),"")</f>
        <v/>
      </c>
      <c r="AL265" s="20" t="str">
        <f>IF(AF265="Yes",(1/(AA265)^('Aquifer and SDF Parameters'!$B$2)/((1/U265^'Aquifer and SDF Parameters'!$B$2)+(1/AI265^'Aquifer and SDF Parameters'!$B$2)+(1/AA265^'Aquifer and SDF Parameters'!$B$2))),"")</f>
        <v/>
      </c>
      <c r="AM265" s="21" t="str">
        <f>IF(AF265="Yes",(1/(AI265)^('Aquifer and SDF Parameters'!$B$2)/((1/U265^'Aquifer and SDF Parameters'!$B$2)+(1/AI265^'Aquifer and SDF Parameters'!$B$2)+(1/AA265^'Aquifer and SDF Parameters'!$B$2))),"")</f>
        <v/>
      </c>
      <c r="AO265" s="30" t="s">
        <v>12794</v>
      </c>
      <c r="AP265" s="47" t="s">
        <v>8769</v>
      </c>
      <c r="AQ265" s="22">
        <v>36689</v>
      </c>
      <c r="AR265" s="22" t="s">
        <v>12795</v>
      </c>
      <c r="AS265" s="24">
        <v>1236.56949406938</v>
      </c>
      <c r="AT265" s="2">
        <v>98015</v>
      </c>
      <c r="AU265" s="2" t="s">
        <v>3243</v>
      </c>
      <c r="AV265" s="57">
        <v>745.87934102834697</v>
      </c>
      <c r="AW265" s="33"/>
      <c r="AX265" s="22"/>
      <c r="AY265" s="27"/>
    </row>
    <row r="266" spans="1:51" ht="15.6" customHeight="1" x14ac:dyDescent="0.3">
      <c r="A266" s="17">
        <v>38397</v>
      </c>
      <c r="B266" s="17" t="str">
        <f>VLOOKUP(A266,'List of Wells for HC assessment'!$A$2:$J$860,10,FALSE)</f>
        <v>Columbia Valley-Cultus Lake</v>
      </c>
      <c r="C266" s="17" t="str">
        <f>IF(ISNUMBER(VLOOKUP(A266,'List of Wells for HC assessment'!$A$2:$J$860,1,FALSE)),"TRUE","FALSE")</f>
        <v>TRUE</v>
      </c>
      <c r="D266" s="17">
        <f>VLOOKUP(A266,'List of Wells for HC assessment'!$A$2:$J$860,9,FALSE)</f>
        <v>1218</v>
      </c>
      <c r="E266" s="17" t="str">
        <f t="shared" si="88"/>
        <v>Stream</v>
      </c>
      <c r="F266" s="17">
        <f t="shared" si="89"/>
        <v>1</v>
      </c>
      <c r="G266" s="87">
        <f t="shared" si="90"/>
        <v>1</v>
      </c>
      <c r="H266" s="88">
        <f>V266</f>
        <v>0.48953190233312438</v>
      </c>
      <c r="I266" s="89" t="str">
        <f t="shared" si="91"/>
        <v>Watt Creek</v>
      </c>
      <c r="J266" s="90" t="str">
        <f t="shared" si="92"/>
        <v>-</v>
      </c>
      <c r="K266" s="91" t="str">
        <f t="shared" si="93"/>
        <v/>
      </c>
      <c r="L266" s="95" t="str">
        <f t="shared" si="94"/>
        <v xml:space="preserve"> </v>
      </c>
      <c r="M266" s="92" t="str">
        <f t="shared" si="95"/>
        <v>-</v>
      </c>
      <c r="N266" s="93" t="str">
        <f t="shared" si="96"/>
        <v/>
      </c>
      <c r="O266" s="96" t="str">
        <f t="shared" si="97"/>
        <v xml:space="preserve"> </v>
      </c>
      <c r="P266" s="94" t="str">
        <f>IF(ISNUMBER(VLOOKUP(A266,'Wells not assessed'!$A$5:$D$37,1,FALSE)),VLOOKUP(A266,'Wells not assessed'!$A$5:$D$37,4,FALSE),"")</f>
        <v/>
      </c>
      <c r="R266" s="35" t="str">
        <f t="shared" si="98"/>
        <v>Yes</v>
      </c>
      <c r="S266" s="15" t="str">
        <f t="shared" si="99"/>
        <v>BED-67</v>
      </c>
      <c r="T266" s="18" t="str">
        <f>VLOOKUP(S266,'PoHC and SDF summary'!$AO$4:$AP$49974,2,FALSE)</f>
        <v>Watt Creek</v>
      </c>
      <c r="U266" s="19">
        <f t="shared" si="100"/>
        <v>255.481741639365</v>
      </c>
      <c r="V266" s="56">
        <f>IF(C266="TRUE",(U266^2)*(VLOOKUP(D266,'Aquifer and SDF Parameters'!$A$6:$C$100,2,FALSE)/VLOOKUP(D266,'Aquifer and SDF Parameters'!$A$6:$C$100,3,FALSE)),"")</f>
        <v>0.48953190233312438</v>
      </c>
      <c r="W266" s="4"/>
      <c r="X266" s="29" t="str">
        <f t="shared" si="101"/>
        <v>No</v>
      </c>
      <c r="Y266" s="15" t="str">
        <f t="shared" si="102"/>
        <v/>
      </c>
      <c r="Z266" s="18" t="str">
        <f>IF(X266="Yes",VLOOKUP(Y266,'PoHC and SDF summary'!$AO$4:$AP$49974,2,FALSE)," ")</f>
        <v xml:space="preserve"> </v>
      </c>
      <c r="AA266" s="19" t="str">
        <f t="shared" si="103"/>
        <v xml:space="preserve"> </v>
      </c>
      <c r="AB266" s="58" t="str">
        <f>IF(X266="Yes",(AA266^2)*(VLOOKUP(D266,'Aquifer and SDF Parameters'!$A$6:$C$100,2,FALSE)/VLOOKUP(D266,'Aquifer and SDF Parameters'!$A$6:$C$100,3,FALSE)),"")</f>
        <v/>
      </c>
      <c r="AC266" s="20" t="str">
        <f>IF(X266="Yes",(1/(U266)^('Aquifer and SDF Parameters'!$B$2)/((1/U266^'Aquifer and SDF Parameters'!$B$2)+(1/AA266^'Aquifer and SDF Parameters'!$B$2))),"")</f>
        <v/>
      </c>
      <c r="AD266" s="21" t="str">
        <f>IF(X266="Yes",(1/(AA266)^('Aquifer and SDF Parameters'!$B$2)/((1/U266^'Aquifer and SDF Parameters'!$B$2)+(1/AA266^'Aquifer and SDF Parameters'!$B$2))),"")</f>
        <v/>
      </c>
      <c r="AE266" s="14"/>
      <c r="AF266" s="32" t="str">
        <f t="shared" si="104"/>
        <v>No</v>
      </c>
      <c r="AG266" s="15" t="str">
        <f t="shared" si="105"/>
        <v/>
      </c>
      <c r="AH266" s="18" t="str">
        <f t="shared" si="106"/>
        <v xml:space="preserve"> </v>
      </c>
      <c r="AI266" s="19" t="str">
        <f t="shared" si="107"/>
        <v xml:space="preserve"> </v>
      </c>
      <c r="AJ266" s="58" t="str">
        <f>IF(AF266="Yes",(AI266^2)*(VLOOKUP(D266,'Aquifer and SDF Parameters'!$A$6:$C$100,2,FALSE)/VLOOKUP(D266,'Aquifer and SDF Parameters'!$A$6:$C$100,3,FALSE)),"")</f>
        <v/>
      </c>
      <c r="AK266" s="20" t="str">
        <f>IF(AF266="Yes",(1/(U266)^('Aquifer and SDF Parameters'!$B$2)/((1/U266^'Aquifer and SDF Parameters'!$B$2)+(1/AI266^'Aquifer and SDF Parameters'!$B$2)+(1/AA266^'Aquifer and SDF Parameters'!$B$2))),"")</f>
        <v/>
      </c>
      <c r="AL266" s="20" t="str">
        <f>IF(AF266="Yes",(1/(AA266)^('Aquifer and SDF Parameters'!$B$2)/((1/U266^'Aquifer and SDF Parameters'!$B$2)+(1/AI266^'Aquifer and SDF Parameters'!$B$2)+(1/AA266^'Aquifer and SDF Parameters'!$B$2))),"")</f>
        <v/>
      </c>
      <c r="AM266" s="21" t="str">
        <f>IF(AF266="Yes",(1/(AI266)^('Aquifer and SDF Parameters'!$B$2)/((1/U266^'Aquifer and SDF Parameters'!$B$2)+(1/AI266^'Aquifer and SDF Parameters'!$B$2)+(1/AA266^'Aquifer and SDF Parameters'!$B$2))),"")</f>
        <v/>
      </c>
      <c r="AO266" s="30" t="s">
        <v>12684</v>
      </c>
      <c r="AP266" s="47" t="s">
        <v>8769</v>
      </c>
      <c r="AQ266" s="22">
        <v>36864</v>
      </c>
      <c r="AR266" s="22" t="s">
        <v>24</v>
      </c>
      <c r="AS266" s="24">
        <v>1683.8662814669799</v>
      </c>
      <c r="AT266" s="2">
        <v>98677</v>
      </c>
      <c r="AU266" s="2" t="s">
        <v>230</v>
      </c>
      <c r="AV266" s="57">
        <v>1256.66084083381</v>
      </c>
      <c r="AW266" s="33"/>
      <c r="AX266" s="22"/>
      <c r="AY266" s="27"/>
    </row>
    <row r="267" spans="1:51" ht="15.6" hidden="1" customHeight="1" x14ac:dyDescent="0.3">
      <c r="A267" s="17">
        <v>55659</v>
      </c>
      <c r="B267" s="17" t="str">
        <f>VLOOKUP(A267,'List of Wells for HC assessment'!$A$2:$J$860,10,FALSE)</f>
        <v>Columbia Valley-Cultus Lake</v>
      </c>
      <c r="C267" s="17" t="str">
        <f>IF(ISNUMBER(VLOOKUP(A267,'List of Wells for HC assessment'!$A$2:$J$860,1,FALSE)),"TRUE","FALSE")</f>
        <v>TRUE</v>
      </c>
      <c r="D267" s="17">
        <f>VLOOKUP(A267,'List of Wells for HC assessment'!$A$2:$J$860,9,FALSE)</f>
        <v>1218</v>
      </c>
      <c r="E267" s="17" t="str">
        <f t="shared" si="88"/>
        <v>Boundary</v>
      </c>
      <c r="F267" s="17">
        <f t="shared" si="89"/>
        <v>1</v>
      </c>
      <c r="G267" s="87">
        <f t="shared" si="90"/>
        <v>1</v>
      </c>
      <c r="H267" s="87"/>
      <c r="I267" s="89" t="str">
        <f t="shared" si="91"/>
        <v>D/G Aquifer Edge</v>
      </c>
      <c r="J267" s="90" t="str">
        <f t="shared" si="92"/>
        <v>-</v>
      </c>
      <c r="K267" s="91" t="str">
        <f t="shared" si="93"/>
        <v/>
      </c>
      <c r="L267" s="95" t="str">
        <f t="shared" si="94"/>
        <v xml:space="preserve"> </v>
      </c>
      <c r="M267" s="92" t="str">
        <f t="shared" si="95"/>
        <v>-</v>
      </c>
      <c r="N267" s="93" t="str">
        <f t="shared" si="96"/>
        <v/>
      </c>
      <c r="O267" s="96" t="str">
        <f t="shared" si="97"/>
        <v xml:space="preserve"> </v>
      </c>
      <c r="P267" s="94" t="str">
        <f>IF(ISNUMBER(VLOOKUP(A267,'Wells not assessed'!$A$5:$D$37,1,FALSE)),VLOOKUP(A267,'Wells not assessed'!$A$5:$D$37,4,FALSE),"")</f>
        <v/>
      </c>
      <c r="R267" s="35" t="str">
        <f t="shared" si="98"/>
        <v>Yes</v>
      </c>
      <c r="S267" s="15" t="str">
        <f t="shared" si="99"/>
        <v>BED_EDGE-3670</v>
      </c>
      <c r="T267" s="18" t="str">
        <f>VLOOKUP(S267,'PoHC and SDF summary'!$AO$4:$AP$49974,2,FALSE)</f>
        <v>D/G Aquifer Edge</v>
      </c>
      <c r="U267" s="19">
        <f t="shared" si="100"/>
        <v>75.211970506186901</v>
      </c>
      <c r="V267" s="56">
        <f>IF(C267="TRUE",(U267^2)*(VLOOKUP(D267,'Aquifer and SDF Parameters'!$A$6:$C$100,2,FALSE)/VLOOKUP(D267,'Aquifer and SDF Parameters'!$A$6:$C$100,3,FALSE)),"")</f>
        <v>4.2426303805676462E-2</v>
      </c>
      <c r="W267" s="4"/>
      <c r="X267" s="29" t="str">
        <f t="shared" si="101"/>
        <v>No</v>
      </c>
      <c r="Y267" s="15" t="str">
        <f t="shared" si="102"/>
        <v/>
      </c>
      <c r="Z267" s="18" t="str">
        <f>IF(X267="Yes",VLOOKUP(Y267,'PoHC and SDF summary'!$AO$4:$AP$49974,2,FALSE)," ")</f>
        <v xml:space="preserve"> </v>
      </c>
      <c r="AA267" s="19" t="str">
        <f t="shared" si="103"/>
        <v xml:space="preserve"> </v>
      </c>
      <c r="AB267" s="58" t="str">
        <f>IF(X267="Yes",(AA267^2)*(VLOOKUP(D267,'Aquifer and SDF Parameters'!$A$6:$C$100,2,FALSE)/VLOOKUP(D267,'Aquifer and SDF Parameters'!$A$6:$C$100,3,FALSE)),"")</f>
        <v/>
      </c>
      <c r="AC267" s="20" t="str">
        <f>IF(X267="Yes",(1/(U267)^('Aquifer and SDF Parameters'!$B$2)/((1/U267^'Aquifer and SDF Parameters'!$B$2)+(1/AA267^'Aquifer and SDF Parameters'!$B$2))),"")</f>
        <v/>
      </c>
      <c r="AD267" s="21" t="str">
        <f>IF(X267="Yes",(1/(AA267)^('Aquifer and SDF Parameters'!$B$2)/((1/U267^'Aquifer and SDF Parameters'!$B$2)+(1/AA267^'Aquifer and SDF Parameters'!$B$2))),"")</f>
        <v/>
      </c>
      <c r="AE267" s="14"/>
      <c r="AF267" s="32" t="str">
        <f t="shared" si="104"/>
        <v>No</v>
      </c>
      <c r="AG267" s="15" t="str">
        <f t="shared" si="105"/>
        <v/>
      </c>
      <c r="AH267" s="18" t="str">
        <f t="shared" si="106"/>
        <v xml:space="preserve"> </v>
      </c>
      <c r="AI267" s="19" t="str">
        <f t="shared" si="107"/>
        <v xml:space="preserve"> </v>
      </c>
      <c r="AJ267" s="58" t="str">
        <f>IF(AF267="Yes",(AI267^2)*(VLOOKUP(D267,'Aquifer and SDF Parameters'!$A$6:$C$100,2,FALSE)/VLOOKUP(D267,'Aquifer and SDF Parameters'!$A$6:$C$100,3,FALSE)),"")</f>
        <v/>
      </c>
      <c r="AK267" s="20" t="str">
        <f>IF(AF267="Yes",(1/(U267)^('Aquifer and SDF Parameters'!$B$2)/((1/U267^'Aquifer and SDF Parameters'!$B$2)+(1/AI267^'Aquifer and SDF Parameters'!$B$2)+(1/AA267^'Aquifer and SDF Parameters'!$B$2))),"")</f>
        <v/>
      </c>
      <c r="AL267" s="20" t="str">
        <f>IF(AF267="Yes",(1/(AA267)^('Aquifer and SDF Parameters'!$B$2)/((1/U267^'Aquifer and SDF Parameters'!$B$2)+(1/AI267^'Aquifer and SDF Parameters'!$B$2)+(1/AA267^'Aquifer and SDF Parameters'!$B$2))),"")</f>
        <v/>
      </c>
      <c r="AM267" s="21" t="str">
        <f>IF(AF267="Yes",(1/(AI267)^('Aquifer and SDF Parameters'!$B$2)/((1/U267^'Aquifer and SDF Parameters'!$B$2)+(1/AI267^'Aquifer and SDF Parameters'!$B$2)+(1/AA267^'Aquifer and SDF Parameters'!$B$2))),"")</f>
        <v/>
      </c>
      <c r="AO267" s="30" t="s">
        <v>12560</v>
      </c>
      <c r="AP267" s="47" t="s">
        <v>8769</v>
      </c>
      <c r="AQ267" s="22">
        <v>37006</v>
      </c>
      <c r="AR267" s="22" t="s">
        <v>5284</v>
      </c>
      <c r="AS267" s="24">
        <v>1338.02028657912</v>
      </c>
      <c r="AT267" s="2">
        <v>98806</v>
      </c>
      <c r="AU267" s="2" t="s">
        <v>3001</v>
      </c>
      <c r="AV267" s="57">
        <v>869.55477793253999</v>
      </c>
      <c r="AW267" s="33"/>
      <c r="AX267" s="22"/>
      <c r="AY267" s="27"/>
    </row>
    <row r="268" spans="1:51" ht="15.6" hidden="1" customHeight="1" x14ac:dyDescent="0.3">
      <c r="A268" s="17">
        <v>92197</v>
      </c>
      <c r="B268" s="17" t="str">
        <f>VLOOKUP(A268,'List of Wells for HC assessment'!$A$2:$J$860,10,FALSE)</f>
        <v>Columbia Valley-Cultus Lake</v>
      </c>
      <c r="C268" s="17" t="str">
        <f>IF(ISNUMBER(VLOOKUP(A268,'List of Wells for HC assessment'!$A$2:$J$860,1,FALSE)),"TRUE","FALSE")</f>
        <v>TRUE</v>
      </c>
      <c r="D268" s="17">
        <f>VLOOKUP(A268,'List of Wells for HC assessment'!$A$2:$J$860,9,FALSE)</f>
        <v>1218</v>
      </c>
      <c r="E268" s="17" t="str">
        <f t="shared" si="88"/>
        <v>Boundary</v>
      </c>
      <c r="F268" s="17">
        <f t="shared" si="89"/>
        <v>1</v>
      </c>
      <c r="G268" s="87">
        <f t="shared" si="90"/>
        <v>1</v>
      </c>
      <c r="H268" s="87"/>
      <c r="I268" s="89" t="str">
        <f t="shared" si="91"/>
        <v>D/G Aquifer Edge</v>
      </c>
      <c r="J268" s="90" t="str">
        <f t="shared" si="92"/>
        <v>-</v>
      </c>
      <c r="K268" s="91" t="str">
        <f t="shared" si="93"/>
        <v/>
      </c>
      <c r="L268" s="95" t="str">
        <f t="shared" si="94"/>
        <v xml:space="preserve"> </v>
      </c>
      <c r="M268" s="92" t="str">
        <f t="shared" si="95"/>
        <v>-</v>
      </c>
      <c r="N268" s="93" t="str">
        <f t="shared" si="96"/>
        <v/>
      </c>
      <c r="O268" s="96" t="str">
        <f t="shared" si="97"/>
        <v xml:space="preserve"> </v>
      </c>
      <c r="P268" s="94" t="str">
        <f>IF(ISNUMBER(VLOOKUP(A268,'Wells not assessed'!$A$5:$D$37,1,FALSE)),VLOOKUP(A268,'Wells not assessed'!$A$5:$D$37,4,FALSE),"")</f>
        <v/>
      </c>
      <c r="R268" s="35" t="str">
        <f t="shared" si="98"/>
        <v>Yes</v>
      </c>
      <c r="S268" s="15" t="str">
        <f t="shared" si="99"/>
        <v>BED_EDGE-3730</v>
      </c>
      <c r="T268" s="18" t="str">
        <f>VLOOKUP(S268,'PoHC and SDF summary'!$AO$4:$AP$49974,2,FALSE)</f>
        <v>D/G Aquifer Edge</v>
      </c>
      <c r="U268" s="19">
        <f t="shared" si="100"/>
        <v>183.40728244727899</v>
      </c>
      <c r="V268" s="56">
        <f>IF(C268="TRUE",(U268^2)*(VLOOKUP(D268,'Aquifer and SDF Parameters'!$A$6:$C$100,2,FALSE)/VLOOKUP(D268,'Aquifer and SDF Parameters'!$A$6:$C$100,3,FALSE)),"")</f>
        <v>0.25228673441021982</v>
      </c>
      <c r="W268" s="4"/>
      <c r="X268" s="29" t="str">
        <f t="shared" si="101"/>
        <v>No</v>
      </c>
      <c r="Y268" s="15" t="str">
        <f t="shared" si="102"/>
        <v/>
      </c>
      <c r="Z268" s="18" t="str">
        <f>IF(X268="Yes",VLOOKUP(Y268,'PoHC and SDF summary'!$AO$4:$AP$49974,2,FALSE)," ")</f>
        <v xml:space="preserve"> </v>
      </c>
      <c r="AA268" s="19" t="str">
        <f t="shared" si="103"/>
        <v xml:space="preserve"> </v>
      </c>
      <c r="AB268" s="58" t="str">
        <f>IF(X268="Yes",(AA268^2)*(VLOOKUP(D268,'Aquifer and SDF Parameters'!$A$6:$C$100,2,FALSE)/VLOOKUP(D268,'Aquifer and SDF Parameters'!$A$6:$C$100,3,FALSE)),"")</f>
        <v/>
      </c>
      <c r="AC268" s="20" t="str">
        <f>IF(X268="Yes",(1/(U268)^('Aquifer and SDF Parameters'!$B$2)/((1/U268^'Aquifer and SDF Parameters'!$B$2)+(1/AA268^'Aquifer and SDF Parameters'!$B$2))),"")</f>
        <v/>
      </c>
      <c r="AD268" s="21" t="str">
        <f>IF(X268="Yes",(1/(AA268)^('Aquifer and SDF Parameters'!$B$2)/((1/U268^'Aquifer and SDF Parameters'!$B$2)+(1/AA268^'Aquifer and SDF Parameters'!$B$2))),"")</f>
        <v/>
      </c>
      <c r="AE268" s="14"/>
      <c r="AF268" s="32" t="str">
        <f t="shared" si="104"/>
        <v>No</v>
      </c>
      <c r="AG268" s="15" t="str">
        <f t="shared" si="105"/>
        <v/>
      </c>
      <c r="AH268" s="18" t="str">
        <f t="shared" si="106"/>
        <v xml:space="preserve"> </v>
      </c>
      <c r="AI268" s="19" t="str">
        <f t="shared" si="107"/>
        <v xml:space="preserve"> </v>
      </c>
      <c r="AJ268" s="58" t="str">
        <f>IF(AF268="Yes",(AI268^2)*(VLOOKUP(D268,'Aquifer and SDF Parameters'!$A$6:$C$100,2,FALSE)/VLOOKUP(D268,'Aquifer and SDF Parameters'!$A$6:$C$100,3,FALSE)),"")</f>
        <v/>
      </c>
      <c r="AK268" s="20" t="str">
        <f>IF(AF268="Yes",(1/(U268)^('Aquifer and SDF Parameters'!$B$2)/((1/U268^'Aquifer and SDF Parameters'!$B$2)+(1/AI268^'Aquifer and SDF Parameters'!$B$2)+(1/AA268^'Aquifer and SDF Parameters'!$B$2))),"")</f>
        <v/>
      </c>
      <c r="AL268" s="20" t="str">
        <f>IF(AF268="Yes",(1/(AA268)^('Aquifer and SDF Parameters'!$B$2)/((1/U268^'Aquifer and SDF Parameters'!$B$2)+(1/AI268^'Aquifer and SDF Parameters'!$B$2)+(1/AA268^'Aquifer and SDF Parameters'!$B$2))),"")</f>
        <v/>
      </c>
      <c r="AM268" s="21" t="str">
        <f>IF(AF268="Yes",(1/(AI268)^('Aquifer and SDF Parameters'!$B$2)/((1/U268^'Aquifer and SDF Parameters'!$B$2)+(1/AI268^'Aquifer and SDF Parameters'!$B$2)+(1/AA268^'Aquifer and SDF Parameters'!$B$2))),"")</f>
        <v/>
      </c>
      <c r="AO268" s="30" t="s">
        <v>12429</v>
      </c>
      <c r="AP268" s="47" t="s">
        <v>8769</v>
      </c>
      <c r="AQ268" s="22">
        <v>37138</v>
      </c>
      <c r="AR268" s="22" t="s">
        <v>3825</v>
      </c>
      <c r="AS268" s="24">
        <v>1382.1255017174401</v>
      </c>
      <c r="AT268" s="2">
        <v>98864</v>
      </c>
      <c r="AU268" s="2" t="s">
        <v>1523</v>
      </c>
      <c r="AV268" s="57">
        <v>118.92244242872199</v>
      </c>
      <c r="AW268" s="33"/>
      <c r="AX268" s="22"/>
      <c r="AY268" s="27"/>
    </row>
    <row r="269" spans="1:51" ht="15.6" hidden="1" customHeight="1" x14ac:dyDescent="0.3">
      <c r="A269" s="17">
        <v>103452</v>
      </c>
      <c r="B269" s="17" t="str">
        <f>VLOOKUP(A269,'List of Wells for HC assessment'!$A$2:$J$860,10,FALSE)</f>
        <v>Columbia Valley-Cultus Lake</v>
      </c>
      <c r="C269" s="17" t="str">
        <f>IF(ISNUMBER(VLOOKUP(A269,'List of Wells for HC assessment'!$A$2:$J$860,1,FALSE)),"TRUE","FALSE")</f>
        <v>TRUE</v>
      </c>
      <c r="D269" s="17">
        <f>VLOOKUP(A269,'List of Wells for HC assessment'!$A$2:$J$860,9,FALSE)</f>
        <v>1218</v>
      </c>
      <c r="E269" s="17" t="str">
        <f t="shared" si="88"/>
        <v>Boundary</v>
      </c>
      <c r="F269" s="17">
        <f t="shared" si="89"/>
        <v>1</v>
      </c>
      <c r="G269" s="87">
        <f t="shared" si="90"/>
        <v>1</v>
      </c>
      <c r="H269" s="87"/>
      <c r="I269" s="89" t="str">
        <f t="shared" si="91"/>
        <v>D/G Aquifer Edge</v>
      </c>
      <c r="J269" s="90" t="str">
        <f t="shared" si="92"/>
        <v>-</v>
      </c>
      <c r="K269" s="91" t="str">
        <f t="shared" si="93"/>
        <v/>
      </c>
      <c r="L269" s="95" t="str">
        <f t="shared" si="94"/>
        <v xml:space="preserve"> </v>
      </c>
      <c r="M269" s="92" t="str">
        <f t="shared" si="95"/>
        <v>-</v>
      </c>
      <c r="N269" s="93" t="str">
        <f t="shared" si="96"/>
        <v/>
      </c>
      <c r="O269" s="96" t="str">
        <f t="shared" si="97"/>
        <v xml:space="preserve"> </v>
      </c>
      <c r="P269" s="94" t="str">
        <f>IF(ISNUMBER(VLOOKUP(A269,'Wells not assessed'!$A$5:$D$37,1,FALSE)),VLOOKUP(A269,'Wells not assessed'!$A$5:$D$37,4,FALSE),"")</f>
        <v/>
      </c>
      <c r="R269" s="35" t="str">
        <f t="shared" si="98"/>
        <v>Yes</v>
      </c>
      <c r="S269" s="15" t="str">
        <f t="shared" si="99"/>
        <v>BED_EDGE-3743</v>
      </c>
      <c r="T269" s="18" t="str">
        <f>VLOOKUP(S269,'PoHC and SDF summary'!$AO$4:$AP$49974,2,FALSE)</f>
        <v>D/G Aquifer Edge</v>
      </c>
      <c r="U269" s="19">
        <f t="shared" si="100"/>
        <v>127.802923505698</v>
      </c>
      <c r="V269" s="56">
        <f>IF(C269="TRUE",(U269^2)*(VLOOKUP(D269,'Aquifer and SDF Parameters'!$A$6:$C$100,2,FALSE)/VLOOKUP(D269,'Aquifer and SDF Parameters'!$A$6:$C$100,3,FALSE)),"")</f>
        <v>0.12250190442452472</v>
      </c>
      <c r="W269" s="4"/>
      <c r="X269" s="29" t="str">
        <f t="shared" si="101"/>
        <v>No</v>
      </c>
      <c r="Y269" s="15" t="str">
        <f t="shared" si="102"/>
        <v/>
      </c>
      <c r="Z269" s="18" t="str">
        <f>IF(X269="Yes",VLOOKUP(Y269,'PoHC and SDF summary'!$AO$4:$AP$49974,2,FALSE)," ")</f>
        <v xml:space="preserve"> </v>
      </c>
      <c r="AA269" s="19" t="str">
        <f t="shared" si="103"/>
        <v xml:space="preserve"> </v>
      </c>
      <c r="AB269" s="58" t="str">
        <f>IF(X269="Yes",(AA269^2)*(VLOOKUP(D269,'Aquifer and SDF Parameters'!$A$6:$C$100,2,FALSE)/VLOOKUP(D269,'Aquifer and SDF Parameters'!$A$6:$C$100,3,FALSE)),"")</f>
        <v/>
      </c>
      <c r="AC269" s="20" t="str">
        <f>IF(X269="Yes",(1/(U269)^('Aquifer and SDF Parameters'!$B$2)/((1/U269^'Aquifer and SDF Parameters'!$B$2)+(1/AA269^'Aquifer and SDF Parameters'!$B$2))),"")</f>
        <v/>
      </c>
      <c r="AD269" s="21" t="str">
        <f>IF(X269="Yes",(1/(AA269)^('Aquifer and SDF Parameters'!$B$2)/((1/U269^'Aquifer and SDF Parameters'!$B$2)+(1/AA269^'Aquifer and SDF Parameters'!$B$2))),"")</f>
        <v/>
      </c>
      <c r="AE269" s="14"/>
      <c r="AF269" s="32" t="str">
        <f t="shared" si="104"/>
        <v>No</v>
      </c>
      <c r="AG269" s="15" t="str">
        <f t="shared" si="105"/>
        <v/>
      </c>
      <c r="AH269" s="18" t="str">
        <f t="shared" si="106"/>
        <v xml:space="preserve"> </v>
      </c>
      <c r="AI269" s="19" t="str">
        <f t="shared" si="107"/>
        <v xml:space="preserve"> </v>
      </c>
      <c r="AJ269" s="58" t="str">
        <f>IF(AF269="Yes",(AI269^2)*(VLOOKUP(D269,'Aquifer and SDF Parameters'!$A$6:$C$100,2,FALSE)/VLOOKUP(D269,'Aquifer and SDF Parameters'!$A$6:$C$100,3,FALSE)),"")</f>
        <v/>
      </c>
      <c r="AK269" s="20" t="str">
        <f>IF(AF269="Yes",(1/(U269)^('Aquifer and SDF Parameters'!$B$2)/((1/U269^'Aquifer and SDF Parameters'!$B$2)+(1/AI269^'Aquifer and SDF Parameters'!$B$2)+(1/AA269^'Aquifer and SDF Parameters'!$B$2))),"")</f>
        <v/>
      </c>
      <c r="AL269" s="20" t="str">
        <f>IF(AF269="Yes",(1/(AA269)^('Aquifer and SDF Parameters'!$B$2)/((1/U269^'Aquifer and SDF Parameters'!$B$2)+(1/AI269^'Aquifer and SDF Parameters'!$B$2)+(1/AA269^'Aquifer and SDF Parameters'!$B$2))),"")</f>
        <v/>
      </c>
      <c r="AM269" s="21" t="str">
        <f>IF(AF269="Yes",(1/(AI269)^('Aquifer and SDF Parameters'!$B$2)/((1/U269^'Aquifer and SDF Parameters'!$B$2)+(1/AI269^'Aquifer and SDF Parameters'!$B$2)+(1/AA269^'Aquifer and SDF Parameters'!$B$2))),"")</f>
        <v/>
      </c>
      <c r="AO269" s="30" t="s">
        <v>12239</v>
      </c>
      <c r="AP269" s="47" t="s">
        <v>8769</v>
      </c>
      <c r="AQ269" s="22">
        <v>37149</v>
      </c>
      <c r="AR269" s="22" t="s">
        <v>230</v>
      </c>
      <c r="AS269" s="24">
        <v>1046.3750701996601</v>
      </c>
      <c r="AT269" s="2">
        <v>98879</v>
      </c>
      <c r="AU269" s="2" t="s">
        <v>7543</v>
      </c>
      <c r="AV269" s="57">
        <v>1059.8548330256599</v>
      </c>
      <c r="AW269" s="33"/>
      <c r="AX269" s="22"/>
      <c r="AY269" s="27"/>
    </row>
    <row r="270" spans="1:51" ht="15.6" customHeight="1" x14ac:dyDescent="0.3">
      <c r="A270" s="17">
        <v>1160</v>
      </c>
      <c r="B270" s="17" t="str">
        <f>VLOOKUP(A270,'List of Wells for HC assessment'!$A$2:$J$860,10,FALSE)</f>
        <v>Fraser-Sumas Floodplain</v>
      </c>
      <c r="C270" s="17" t="str">
        <f>IF(ISNUMBER(VLOOKUP(A270,'List of Wells for HC assessment'!$A$2:$J$860,1,FALSE)),"TRUE","FALSE")</f>
        <v>TRUE</v>
      </c>
      <c r="D270" s="17">
        <f>VLOOKUP(A270,'List of Wells for HC assessment'!$A$2:$J$860,9,FALSE)</f>
        <v>6</v>
      </c>
      <c r="E270" s="17" t="str">
        <f t="shared" si="88"/>
        <v>Stream</v>
      </c>
      <c r="F270" s="17">
        <f t="shared" si="89"/>
        <v>1</v>
      </c>
      <c r="G270" s="87">
        <f t="shared" si="90"/>
        <v>1</v>
      </c>
      <c r="H270" s="88">
        <f t="shared" ref="H270:H333" si="108">V270</f>
        <v>8.4276934756439145E-2</v>
      </c>
      <c r="I270" s="89" t="str">
        <f t="shared" si="91"/>
        <v>Elk Creek</v>
      </c>
      <c r="J270" s="90" t="str">
        <f t="shared" si="92"/>
        <v>-</v>
      </c>
      <c r="K270" s="91" t="str">
        <f t="shared" si="93"/>
        <v/>
      </c>
      <c r="L270" s="95" t="str">
        <f t="shared" si="94"/>
        <v xml:space="preserve"> </v>
      </c>
      <c r="M270" s="92" t="str">
        <f t="shared" si="95"/>
        <v>-</v>
      </c>
      <c r="N270" s="93" t="str">
        <f t="shared" si="96"/>
        <v/>
      </c>
      <c r="O270" s="96" t="str">
        <f t="shared" si="97"/>
        <v xml:space="preserve"> </v>
      </c>
      <c r="P270" s="94" t="str">
        <f>IF(ISNUMBER(VLOOKUP(A270,'Wells not assessed'!$A$5:$D$37,1,FALSE)),VLOOKUP(A270,'Wells not assessed'!$A$5:$D$37,4,FALSE),"")</f>
        <v/>
      </c>
      <c r="R270" s="35" t="str">
        <f t="shared" si="98"/>
        <v>Yes</v>
      </c>
      <c r="S270" s="15" t="str">
        <f t="shared" si="99"/>
        <v>FV-3990</v>
      </c>
      <c r="T270" s="18" t="str">
        <f>VLOOKUP(S270,'PoHC and SDF summary'!$AO$4:$AP$49974,2,FALSE)</f>
        <v>Elk Creek</v>
      </c>
      <c r="U270" s="19">
        <f t="shared" si="100"/>
        <v>159.006542088468</v>
      </c>
      <c r="V270" s="56">
        <f>IF(C270="TRUE",(U270^2)*(VLOOKUP(D270,'Aquifer and SDF Parameters'!$A$6:$C$100,2,FALSE)/VLOOKUP(D270,'Aquifer and SDF Parameters'!$A$6:$C$100,3,FALSE)),"")</f>
        <v>8.4276934756439145E-2</v>
      </c>
      <c r="W270" s="4"/>
      <c r="X270" s="29" t="str">
        <f t="shared" si="101"/>
        <v>No</v>
      </c>
      <c r="Y270" s="15" t="str">
        <f t="shared" si="102"/>
        <v/>
      </c>
      <c r="Z270" s="18" t="str">
        <f>IF(X270="Yes",VLOOKUP(Y270,'PoHC and SDF summary'!$AO$4:$AP$49974,2,FALSE)," ")</f>
        <v xml:space="preserve"> </v>
      </c>
      <c r="AA270" s="19" t="str">
        <f t="shared" si="103"/>
        <v xml:space="preserve"> </v>
      </c>
      <c r="AB270" s="58" t="str">
        <f>IF(X270="Yes",(AA270^2)*(VLOOKUP(D270,'Aquifer and SDF Parameters'!$A$6:$C$100,2,FALSE)/VLOOKUP(D270,'Aquifer and SDF Parameters'!$A$6:$C$100,3,FALSE)),"")</f>
        <v/>
      </c>
      <c r="AC270" s="20" t="str">
        <f>IF(X270="Yes",(1/(U270)^('Aquifer and SDF Parameters'!$B$2)/((1/U270^'Aquifer and SDF Parameters'!$B$2)+(1/AA270^'Aquifer and SDF Parameters'!$B$2))),"")</f>
        <v/>
      </c>
      <c r="AD270" s="21" t="str">
        <f>IF(X270="Yes",(1/(AA270)^('Aquifer and SDF Parameters'!$B$2)/((1/U270^'Aquifer and SDF Parameters'!$B$2)+(1/AA270^'Aquifer and SDF Parameters'!$B$2))),"")</f>
        <v/>
      </c>
      <c r="AE270" s="14"/>
      <c r="AF270" s="32" t="str">
        <f t="shared" si="104"/>
        <v>No</v>
      </c>
      <c r="AG270" s="15" t="str">
        <f t="shared" si="105"/>
        <v/>
      </c>
      <c r="AH270" s="18" t="str">
        <f t="shared" si="106"/>
        <v xml:space="preserve"> </v>
      </c>
      <c r="AI270" s="19" t="str">
        <f t="shared" si="107"/>
        <v xml:space="preserve"> </v>
      </c>
      <c r="AJ270" s="58" t="str">
        <f>IF(AF270="Yes",(AI270^2)*(VLOOKUP(D270,'Aquifer and SDF Parameters'!$A$6:$C$100,2,FALSE)/VLOOKUP(D270,'Aquifer and SDF Parameters'!$A$6:$C$100,3,FALSE)),"")</f>
        <v/>
      </c>
      <c r="AK270" s="20" t="str">
        <f>IF(AF270="Yes",(1/(U270)^('Aquifer and SDF Parameters'!$B$2)/((1/U270^'Aquifer and SDF Parameters'!$B$2)+(1/AI270^'Aquifer and SDF Parameters'!$B$2)+(1/AA270^'Aquifer and SDF Parameters'!$B$2))),"")</f>
        <v/>
      </c>
      <c r="AL270" s="20" t="str">
        <f>IF(AF270="Yes",(1/(AA270)^('Aquifer and SDF Parameters'!$B$2)/((1/U270^'Aquifer and SDF Parameters'!$B$2)+(1/AI270^'Aquifer and SDF Parameters'!$B$2)+(1/AA270^'Aquifer and SDF Parameters'!$B$2))),"")</f>
        <v/>
      </c>
      <c r="AM270" s="21" t="str">
        <f>IF(AF270="Yes",(1/(AI270)^('Aquifer and SDF Parameters'!$B$2)/((1/U270^'Aquifer and SDF Parameters'!$B$2)+(1/AI270^'Aquifer and SDF Parameters'!$B$2)+(1/AA270^'Aquifer and SDF Parameters'!$B$2))),"")</f>
        <v/>
      </c>
      <c r="AO270" s="30" t="s">
        <v>12960</v>
      </c>
      <c r="AP270" s="47" t="s">
        <v>8769</v>
      </c>
      <c r="AQ270" s="22">
        <v>37153</v>
      </c>
      <c r="AR270" s="22" t="s">
        <v>3334</v>
      </c>
      <c r="AS270" s="24">
        <v>501.15275296600299</v>
      </c>
      <c r="AT270" s="2">
        <v>98954</v>
      </c>
      <c r="AU270" s="2" t="s">
        <v>8198</v>
      </c>
      <c r="AV270" s="57">
        <v>3081.0638649374901</v>
      </c>
      <c r="AW270" s="33"/>
      <c r="AX270" s="22"/>
      <c r="AY270" s="27"/>
    </row>
    <row r="271" spans="1:51" ht="15.6" customHeight="1" x14ac:dyDescent="0.3">
      <c r="A271" s="17">
        <v>1163</v>
      </c>
      <c r="B271" s="17" t="str">
        <f>VLOOKUP(A271,'List of Wells for HC assessment'!$A$2:$J$860,10,FALSE)</f>
        <v>Fraser-Sumas Floodplain</v>
      </c>
      <c r="C271" s="17" t="str">
        <f>IF(ISNUMBER(VLOOKUP(A271,'List of Wells for HC assessment'!$A$2:$J$860,1,FALSE)),"TRUE","FALSE")</f>
        <v>TRUE</v>
      </c>
      <c r="D271" s="17">
        <f>VLOOKUP(A271,'List of Wells for HC assessment'!$A$2:$J$860,9,FALSE)</f>
        <v>6</v>
      </c>
      <c r="E271" s="17" t="str">
        <f t="shared" si="88"/>
        <v>Stream</v>
      </c>
      <c r="F271" s="17">
        <f t="shared" si="89"/>
        <v>1</v>
      </c>
      <c r="G271" s="87">
        <f t="shared" si="90"/>
        <v>1</v>
      </c>
      <c r="H271" s="88">
        <f t="shared" si="108"/>
        <v>0.14334861954892</v>
      </c>
      <c r="I271" s="89" t="str">
        <f t="shared" si="91"/>
        <v>Unnamed tributary to Hope Slough</v>
      </c>
      <c r="J271" s="90" t="str">
        <f t="shared" si="92"/>
        <v>-</v>
      </c>
      <c r="K271" s="91" t="str">
        <f t="shared" si="93"/>
        <v/>
      </c>
      <c r="L271" s="95" t="str">
        <f t="shared" si="94"/>
        <v xml:space="preserve"> </v>
      </c>
      <c r="M271" s="92" t="str">
        <f t="shared" si="95"/>
        <v>-</v>
      </c>
      <c r="N271" s="93" t="str">
        <f t="shared" si="96"/>
        <v/>
      </c>
      <c r="O271" s="96" t="str">
        <f t="shared" si="97"/>
        <v xml:space="preserve"> </v>
      </c>
      <c r="P271" s="94" t="str">
        <f>IF(ISNUMBER(VLOOKUP(A271,'Wells not assessed'!$A$5:$D$37,1,FALSE)),VLOOKUP(A271,'Wells not assessed'!$A$5:$D$37,4,FALSE),"")</f>
        <v/>
      </c>
      <c r="R271" s="35" t="str">
        <f t="shared" si="98"/>
        <v>Yes</v>
      </c>
      <c r="S271" s="15" t="str">
        <f t="shared" si="99"/>
        <v>FV-3638</v>
      </c>
      <c r="T271" s="18" t="str">
        <f>VLOOKUP(S271,'PoHC and SDF summary'!$AO$4:$AP$49974,2,FALSE)</f>
        <v>Unnamed tributary to Hope Slough</v>
      </c>
      <c r="U271" s="19">
        <f t="shared" si="100"/>
        <v>207.37547074009501</v>
      </c>
      <c r="V271" s="56">
        <f>IF(C271="TRUE",(U271^2)*(VLOOKUP(D271,'Aquifer and SDF Parameters'!$A$6:$C$100,2,FALSE)/VLOOKUP(D271,'Aquifer and SDF Parameters'!$A$6:$C$100,3,FALSE)),"")</f>
        <v>0.14334861954892</v>
      </c>
      <c r="W271" s="4"/>
      <c r="X271" s="29" t="str">
        <f t="shared" si="101"/>
        <v>No</v>
      </c>
      <c r="Y271" s="15" t="str">
        <f t="shared" si="102"/>
        <v/>
      </c>
      <c r="Z271" s="18" t="str">
        <f>IF(X271="Yes",VLOOKUP(Y271,'PoHC and SDF summary'!$AO$4:$AP$49974,2,FALSE)," ")</f>
        <v xml:space="preserve"> </v>
      </c>
      <c r="AA271" s="19" t="str">
        <f t="shared" si="103"/>
        <v xml:space="preserve"> </v>
      </c>
      <c r="AB271" s="58" t="str">
        <f>IF(X271="Yes",(AA271^2)*(VLOOKUP(D271,'Aquifer and SDF Parameters'!$A$6:$C$100,2,FALSE)/VLOOKUP(D271,'Aquifer and SDF Parameters'!$A$6:$C$100,3,FALSE)),"")</f>
        <v/>
      </c>
      <c r="AC271" s="20" t="str">
        <f>IF(X271="Yes",(1/(U271)^('Aquifer and SDF Parameters'!$B$2)/((1/U271^'Aquifer and SDF Parameters'!$B$2)+(1/AA271^'Aquifer and SDF Parameters'!$B$2))),"")</f>
        <v/>
      </c>
      <c r="AD271" s="21" t="str">
        <f>IF(X271="Yes",(1/(AA271)^('Aquifer and SDF Parameters'!$B$2)/((1/U271^'Aquifer and SDF Parameters'!$B$2)+(1/AA271^'Aquifer and SDF Parameters'!$B$2))),"")</f>
        <v/>
      </c>
      <c r="AE271" s="14"/>
      <c r="AF271" s="32" t="str">
        <f t="shared" si="104"/>
        <v>No</v>
      </c>
      <c r="AG271" s="15" t="str">
        <f t="shared" si="105"/>
        <v/>
      </c>
      <c r="AH271" s="18" t="str">
        <f t="shared" si="106"/>
        <v xml:space="preserve"> </v>
      </c>
      <c r="AI271" s="19" t="str">
        <f t="shared" si="107"/>
        <v xml:space="preserve"> </v>
      </c>
      <c r="AJ271" s="58" t="str">
        <f>IF(AF271="Yes",(AI271^2)*(VLOOKUP(D271,'Aquifer and SDF Parameters'!$A$6:$C$100,2,FALSE)/VLOOKUP(D271,'Aquifer and SDF Parameters'!$A$6:$C$100,3,FALSE)),"")</f>
        <v/>
      </c>
      <c r="AK271" s="20" t="str">
        <f>IF(AF271="Yes",(1/(U271)^('Aquifer and SDF Parameters'!$B$2)/((1/U271^'Aquifer and SDF Parameters'!$B$2)+(1/AI271^'Aquifer and SDF Parameters'!$B$2)+(1/AA271^'Aquifer and SDF Parameters'!$B$2))),"")</f>
        <v/>
      </c>
      <c r="AL271" s="20" t="str">
        <f>IF(AF271="Yes",(1/(AA271)^('Aquifer and SDF Parameters'!$B$2)/((1/U271^'Aquifer and SDF Parameters'!$B$2)+(1/AI271^'Aquifer and SDF Parameters'!$B$2)+(1/AA271^'Aquifer and SDF Parameters'!$B$2))),"")</f>
        <v/>
      </c>
      <c r="AM271" s="21" t="str">
        <f>IF(AF271="Yes",(1/(AI271)^('Aquifer and SDF Parameters'!$B$2)/((1/U271^'Aquifer and SDF Parameters'!$B$2)+(1/AI271^'Aquifer and SDF Parameters'!$B$2)+(1/AA271^'Aquifer and SDF Parameters'!$B$2))),"")</f>
        <v/>
      </c>
      <c r="AO271" s="30" t="s">
        <v>12959</v>
      </c>
      <c r="AP271" s="47" t="s">
        <v>8769</v>
      </c>
      <c r="AQ271" s="22">
        <v>37189</v>
      </c>
      <c r="AR271" s="22" t="s">
        <v>3409</v>
      </c>
      <c r="AS271" s="24">
        <v>238.89298179684801</v>
      </c>
      <c r="AT271" s="2">
        <v>98970</v>
      </c>
      <c r="AU271" s="2" t="s">
        <v>4506</v>
      </c>
      <c r="AV271" s="57">
        <v>1687.0956435712401</v>
      </c>
      <c r="AW271" s="33"/>
      <c r="AX271" s="22"/>
      <c r="AY271" s="27"/>
    </row>
    <row r="272" spans="1:51" ht="15.6" customHeight="1" x14ac:dyDescent="0.3">
      <c r="A272" s="17">
        <v>1211</v>
      </c>
      <c r="B272" s="17" t="str">
        <f>VLOOKUP(A272,'List of Wells for HC assessment'!$A$2:$J$860,10,FALSE)</f>
        <v>Fraser-Sumas Floodplain</v>
      </c>
      <c r="C272" s="17" t="str">
        <f>IF(ISNUMBER(VLOOKUP(A272,'List of Wells for HC assessment'!$A$2:$J$860,1,FALSE)),"TRUE","FALSE")</f>
        <v>TRUE</v>
      </c>
      <c r="D272" s="17">
        <f>VLOOKUP(A272,'List of Wells for HC assessment'!$A$2:$J$860,9,FALSE)</f>
        <v>6</v>
      </c>
      <c r="E272" s="17" t="str">
        <f t="shared" si="88"/>
        <v>Stream</v>
      </c>
      <c r="F272" s="17">
        <f t="shared" si="89"/>
        <v>2</v>
      </c>
      <c r="G272" s="87">
        <f t="shared" si="90"/>
        <v>0.69349479400289082</v>
      </c>
      <c r="H272" s="88">
        <f t="shared" si="108"/>
        <v>0.25169708115185624</v>
      </c>
      <c r="I272" s="89" t="str">
        <f t="shared" si="91"/>
        <v>Unnamed tributary to Camp Slough</v>
      </c>
      <c r="J272" s="90">
        <f t="shared" si="92"/>
        <v>0.30650520599710923</v>
      </c>
      <c r="K272" s="91">
        <f t="shared" si="93"/>
        <v>0.56948662544472961</v>
      </c>
      <c r="L272" s="95" t="str">
        <f t="shared" si="94"/>
        <v>Unnamed</v>
      </c>
      <c r="M272" s="92" t="str">
        <f t="shared" si="95"/>
        <v>-</v>
      </c>
      <c r="N272" s="93" t="str">
        <f t="shared" si="96"/>
        <v/>
      </c>
      <c r="O272" s="96" t="str">
        <f t="shared" si="97"/>
        <v xml:space="preserve"> </v>
      </c>
      <c r="P272" s="94" t="str">
        <f>IF(ISNUMBER(VLOOKUP(A272,'Wells not assessed'!$A$5:$D$37,1,FALSE)),VLOOKUP(A272,'Wells not assessed'!$A$5:$D$37,4,FALSE),"")</f>
        <v/>
      </c>
      <c r="R272" s="35" t="str">
        <f t="shared" si="98"/>
        <v>Yes</v>
      </c>
      <c r="S272" s="15" t="str">
        <f t="shared" si="99"/>
        <v>FV-6906</v>
      </c>
      <c r="T272" s="18" t="str">
        <f>VLOOKUP(S272,'PoHC and SDF summary'!$AO$4:$AP$49974,2,FALSE)</f>
        <v>Unnamed tributary to Camp Slough</v>
      </c>
      <c r="U272" s="19">
        <f t="shared" si="100"/>
        <v>274.78923622579703</v>
      </c>
      <c r="V272" s="56">
        <f>IF(C272="TRUE",(U272^2)*(VLOOKUP(D272,'Aquifer and SDF Parameters'!$A$6:$C$100,2,FALSE)/VLOOKUP(D272,'Aquifer and SDF Parameters'!$A$6:$C$100,3,FALSE)),"")</f>
        <v>0.25169708115185624</v>
      </c>
      <c r="W272" s="4"/>
      <c r="X272" s="29" t="str">
        <f t="shared" si="101"/>
        <v>Yes</v>
      </c>
      <c r="Y272" s="15" t="str">
        <f t="shared" si="102"/>
        <v>FV-6891</v>
      </c>
      <c r="Z272" s="18" t="str">
        <f>IF(X272="Yes",VLOOKUP(Y272,'PoHC and SDF summary'!$AO$4:$AP$49974,2,FALSE)," ")</f>
        <v>Unnamed</v>
      </c>
      <c r="AA272" s="19">
        <f t="shared" si="103"/>
        <v>413.33520008997402</v>
      </c>
      <c r="AB272" s="58">
        <f>IF(X272="Yes",(AA272^2)*(VLOOKUP(D272,'Aquifer and SDF Parameters'!$A$6:$C$100,2,FALSE)/VLOOKUP(D272,'Aquifer and SDF Parameters'!$A$6:$C$100,3,FALSE)),"")</f>
        <v>0.56948662544472961</v>
      </c>
      <c r="AC272" s="20">
        <f>IF(X272="Yes",(1/(U272)^('Aquifer and SDF Parameters'!$B$2)/((1/U272^'Aquifer and SDF Parameters'!$B$2)+(1/AA272^'Aquifer and SDF Parameters'!$B$2))),"")</f>
        <v>0.69349479400289082</v>
      </c>
      <c r="AD272" s="21">
        <f>IF(X272="Yes",(1/(AA272)^('Aquifer and SDF Parameters'!$B$2)/((1/U272^'Aquifer and SDF Parameters'!$B$2)+(1/AA272^'Aquifer and SDF Parameters'!$B$2))),"")</f>
        <v>0.30650520599710923</v>
      </c>
      <c r="AE272" s="14"/>
      <c r="AF272" s="32" t="str">
        <f t="shared" si="104"/>
        <v>No</v>
      </c>
      <c r="AG272" s="15" t="str">
        <f t="shared" si="105"/>
        <v/>
      </c>
      <c r="AH272" s="18" t="str">
        <f t="shared" si="106"/>
        <v xml:space="preserve"> </v>
      </c>
      <c r="AI272" s="19" t="str">
        <f t="shared" si="107"/>
        <v xml:space="preserve"> </v>
      </c>
      <c r="AJ272" s="58" t="str">
        <f>IF(AF272="Yes",(AI272^2)*(VLOOKUP(D272,'Aquifer and SDF Parameters'!$A$6:$C$100,2,FALSE)/VLOOKUP(D272,'Aquifer and SDF Parameters'!$A$6:$C$100,3,FALSE)),"")</f>
        <v/>
      </c>
      <c r="AK272" s="20" t="str">
        <f>IF(AF272="Yes",(1/(U272)^('Aquifer and SDF Parameters'!$B$2)/((1/U272^'Aquifer and SDF Parameters'!$B$2)+(1/AI272^'Aquifer and SDF Parameters'!$B$2)+(1/AA272^'Aquifer and SDF Parameters'!$B$2))),"")</f>
        <v/>
      </c>
      <c r="AL272" s="20" t="str">
        <f>IF(AF272="Yes",(1/(AA272)^('Aquifer and SDF Parameters'!$B$2)/((1/U272^'Aquifer and SDF Parameters'!$B$2)+(1/AI272^'Aquifer and SDF Parameters'!$B$2)+(1/AA272^'Aquifer and SDF Parameters'!$B$2))),"")</f>
        <v/>
      </c>
      <c r="AM272" s="21" t="str">
        <f>IF(AF272="Yes",(1/(AI272)^('Aquifer and SDF Parameters'!$B$2)/((1/U272^'Aquifer and SDF Parameters'!$B$2)+(1/AI272^'Aquifer and SDF Parameters'!$B$2)+(1/AA272^'Aquifer and SDF Parameters'!$B$2))),"")</f>
        <v/>
      </c>
      <c r="AO272" s="30" t="s">
        <v>12957</v>
      </c>
      <c r="AP272" s="47" t="s">
        <v>8769</v>
      </c>
      <c r="AQ272" s="22">
        <v>37208</v>
      </c>
      <c r="AR272" s="22" t="s">
        <v>28</v>
      </c>
      <c r="AS272" s="24">
        <v>160.11322478999401</v>
      </c>
      <c r="AT272" s="2">
        <v>98972</v>
      </c>
      <c r="AU272" s="2" t="s">
        <v>912</v>
      </c>
      <c r="AV272" s="57">
        <v>221.081822485228</v>
      </c>
      <c r="AW272" s="33"/>
      <c r="AX272" s="22"/>
      <c r="AY272" s="27"/>
    </row>
    <row r="273" spans="1:51" ht="15.6" customHeight="1" x14ac:dyDescent="0.3">
      <c r="A273" s="17">
        <v>1214</v>
      </c>
      <c r="B273" s="17" t="str">
        <f>VLOOKUP(A273,'List of Wells for HC assessment'!$A$2:$J$860,10,FALSE)</f>
        <v>Fraser-Sumas Floodplain</v>
      </c>
      <c r="C273" s="17" t="str">
        <f>IF(ISNUMBER(VLOOKUP(A273,'List of Wells for HC assessment'!$A$2:$J$860,1,FALSE)),"TRUE","FALSE")</f>
        <v>TRUE</v>
      </c>
      <c r="D273" s="17">
        <f>VLOOKUP(A273,'List of Wells for HC assessment'!$A$2:$J$860,9,FALSE)</f>
        <v>6</v>
      </c>
      <c r="E273" s="17" t="str">
        <f t="shared" si="88"/>
        <v>Stream</v>
      </c>
      <c r="F273" s="17">
        <f t="shared" si="89"/>
        <v>2</v>
      </c>
      <c r="G273" s="87">
        <f t="shared" si="90"/>
        <v>0.90868389951620177</v>
      </c>
      <c r="H273" s="88">
        <f t="shared" si="108"/>
        <v>0.14354985475378221</v>
      </c>
      <c r="I273" s="89" t="str">
        <f t="shared" si="91"/>
        <v>Unnamed tributary to Camp Slough</v>
      </c>
      <c r="J273" s="90">
        <f t="shared" si="92"/>
        <v>9.1316100483798221E-2</v>
      </c>
      <c r="K273" s="91">
        <f t="shared" si="93"/>
        <v>1.4284604916500436</v>
      </c>
      <c r="L273" s="95" t="str">
        <f t="shared" si="94"/>
        <v>Fraser River</v>
      </c>
      <c r="M273" s="92" t="str">
        <f t="shared" si="95"/>
        <v>-</v>
      </c>
      <c r="N273" s="93" t="str">
        <f t="shared" si="96"/>
        <v/>
      </c>
      <c r="O273" s="96" t="str">
        <f t="shared" si="97"/>
        <v xml:space="preserve"> </v>
      </c>
      <c r="P273" s="94" t="str">
        <f>IF(ISNUMBER(VLOOKUP(A273,'Wells not assessed'!$A$5:$D$37,1,FALSE)),VLOOKUP(A273,'Wells not assessed'!$A$5:$D$37,4,FALSE),"")</f>
        <v/>
      </c>
      <c r="R273" s="35" t="str">
        <f t="shared" si="98"/>
        <v>Yes</v>
      </c>
      <c r="S273" s="15" t="str">
        <f t="shared" si="99"/>
        <v>FV-6925</v>
      </c>
      <c r="T273" s="18" t="str">
        <f>VLOOKUP(S273,'PoHC and SDF summary'!$AO$4:$AP$49974,2,FALSE)</f>
        <v>Unnamed tributary to Camp Slough</v>
      </c>
      <c r="U273" s="19">
        <f t="shared" si="100"/>
        <v>207.52097827962999</v>
      </c>
      <c r="V273" s="56">
        <f>IF(C273="TRUE",(U273^2)*(VLOOKUP(D273,'Aquifer and SDF Parameters'!$A$6:$C$100,2,FALSE)/VLOOKUP(D273,'Aquifer and SDF Parameters'!$A$6:$C$100,3,FALSE)),"")</f>
        <v>0.14354985475378221</v>
      </c>
      <c r="W273" s="4"/>
      <c r="X273" s="29" t="str">
        <f t="shared" si="101"/>
        <v>Yes</v>
      </c>
      <c r="Y273" s="15" t="str">
        <f t="shared" si="102"/>
        <v>FV-4258</v>
      </c>
      <c r="Z273" s="18" t="str">
        <f>IF(X273="Yes",VLOOKUP(Y273,'PoHC and SDF summary'!$AO$4:$AP$49974,2,FALSE)," ")</f>
        <v>Fraser River</v>
      </c>
      <c r="AA273" s="19">
        <f t="shared" si="103"/>
        <v>654.62825137249695</v>
      </c>
      <c r="AB273" s="58">
        <f>IF(X273="Yes",(AA273^2)*(VLOOKUP(D273,'Aquifer and SDF Parameters'!$A$6:$C$100,2,FALSE)/VLOOKUP(D273,'Aquifer and SDF Parameters'!$A$6:$C$100,3,FALSE)),"")</f>
        <v>1.4284604916500436</v>
      </c>
      <c r="AC273" s="20">
        <f>IF(X273="Yes",(1/(U273)^('Aquifer and SDF Parameters'!$B$2)/((1/U273^'Aquifer and SDF Parameters'!$B$2)+(1/AA273^'Aquifer and SDF Parameters'!$B$2))),"")</f>
        <v>0.90868389951620177</v>
      </c>
      <c r="AD273" s="21">
        <f>IF(X273="Yes",(1/(AA273)^('Aquifer and SDF Parameters'!$B$2)/((1/U273^'Aquifer and SDF Parameters'!$B$2)+(1/AA273^'Aquifer and SDF Parameters'!$B$2))),"")</f>
        <v>9.1316100483798221E-2</v>
      </c>
      <c r="AE273" s="14"/>
      <c r="AF273" s="32" t="str">
        <f t="shared" si="104"/>
        <v>No</v>
      </c>
      <c r="AG273" s="15" t="str">
        <f t="shared" si="105"/>
        <v/>
      </c>
      <c r="AH273" s="18" t="str">
        <f t="shared" si="106"/>
        <v xml:space="preserve"> </v>
      </c>
      <c r="AI273" s="19" t="str">
        <f t="shared" si="107"/>
        <v xml:space="preserve"> </v>
      </c>
      <c r="AJ273" s="58" t="str">
        <f>IF(AF273="Yes",(AI273^2)*(VLOOKUP(D273,'Aquifer and SDF Parameters'!$A$6:$C$100,2,FALSE)/VLOOKUP(D273,'Aquifer and SDF Parameters'!$A$6:$C$100,3,FALSE)),"")</f>
        <v/>
      </c>
      <c r="AK273" s="20" t="str">
        <f>IF(AF273="Yes",(1/(U273)^('Aquifer and SDF Parameters'!$B$2)/((1/U273^'Aquifer and SDF Parameters'!$B$2)+(1/AI273^'Aquifer and SDF Parameters'!$B$2)+(1/AA273^'Aquifer and SDF Parameters'!$B$2))),"")</f>
        <v/>
      </c>
      <c r="AL273" s="20" t="str">
        <f>IF(AF273="Yes",(1/(AA273)^('Aquifer and SDF Parameters'!$B$2)/((1/U273^'Aquifer and SDF Parameters'!$B$2)+(1/AI273^'Aquifer and SDF Parameters'!$B$2)+(1/AA273^'Aquifer and SDF Parameters'!$B$2))),"")</f>
        <v/>
      </c>
      <c r="AM273" s="21" t="str">
        <f>IF(AF273="Yes",(1/(AI273)^('Aquifer and SDF Parameters'!$B$2)/((1/U273^'Aquifer and SDF Parameters'!$B$2)+(1/AI273^'Aquifer and SDF Parameters'!$B$2)+(1/AA273^'Aquifer and SDF Parameters'!$B$2))),"")</f>
        <v/>
      </c>
      <c r="AO273" s="30" t="s">
        <v>12955</v>
      </c>
      <c r="AP273" s="47" t="s">
        <v>8769</v>
      </c>
      <c r="AQ273" s="22">
        <v>37212</v>
      </c>
      <c r="AR273" s="22" t="s">
        <v>5568</v>
      </c>
      <c r="AS273" s="24">
        <v>842.74628392533702</v>
      </c>
      <c r="AT273" s="2">
        <v>98974</v>
      </c>
      <c r="AU273" s="2" t="s">
        <v>986</v>
      </c>
      <c r="AV273" s="57">
        <v>208.72850039586601</v>
      </c>
      <c r="AW273" s="33"/>
      <c r="AX273" s="22"/>
      <c r="AY273" s="27"/>
    </row>
    <row r="274" spans="1:51" ht="15.6" customHeight="1" x14ac:dyDescent="0.3">
      <c r="A274" s="17">
        <v>1222</v>
      </c>
      <c r="B274" s="17" t="str">
        <f>VLOOKUP(A274,'List of Wells for HC assessment'!$A$2:$J$860,10,FALSE)</f>
        <v>Fraser-Sumas Floodplain</v>
      </c>
      <c r="C274" s="17" t="str">
        <f>IF(ISNUMBER(VLOOKUP(A274,'List of Wells for HC assessment'!$A$2:$J$860,1,FALSE)),"TRUE","FALSE")</f>
        <v>TRUE</v>
      </c>
      <c r="D274" s="17">
        <f>VLOOKUP(A274,'List of Wells for HC assessment'!$A$2:$J$860,9,FALSE)</f>
        <v>6</v>
      </c>
      <c r="E274" s="17" t="str">
        <f t="shared" si="88"/>
        <v>Stream</v>
      </c>
      <c r="F274" s="17">
        <f t="shared" si="89"/>
        <v>1</v>
      </c>
      <c r="G274" s="87">
        <f t="shared" si="90"/>
        <v>1</v>
      </c>
      <c r="H274" s="88">
        <f t="shared" si="108"/>
        <v>0.10744354101907364</v>
      </c>
      <c r="I274" s="89" t="str">
        <f t="shared" si="91"/>
        <v>Gravel Slough</v>
      </c>
      <c r="J274" s="90" t="str">
        <f t="shared" si="92"/>
        <v>-</v>
      </c>
      <c r="K274" s="91" t="str">
        <f t="shared" si="93"/>
        <v/>
      </c>
      <c r="L274" s="95" t="str">
        <f t="shared" si="94"/>
        <v xml:space="preserve"> </v>
      </c>
      <c r="M274" s="92" t="str">
        <f t="shared" si="95"/>
        <v>-</v>
      </c>
      <c r="N274" s="93" t="str">
        <f t="shared" si="96"/>
        <v/>
      </c>
      <c r="O274" s="96" t="str">
        <f t="shared" si="97"/>
        <v xml:space="preserve"> </v>
      </c>
      <c r="P274" s="94" t="str">
        <f>IF(ISNUMBER(VLOOKUP(A274,'Wells not assessed'!$A$5:$D$37,1,FALSE)),VLOOKUP(A274,'Wells not assessed'!$A$5:$D$37,4,FALSE),"")</f>
        <v/>
      </c>
      <c r="R274" s="35" t="str">
        <f t="shared" si="98"/>
        <v>Yes</v>
      </c>
      <c r="S274" s="15" t="str">
        <f t="shared" si="99"/>
        <v>FV-3437</v>
      </c>
      <c r="T274" s="18" t="str">
        <f>VLOOKUP(S274,'PoHC and SDF summary'!$AO$4:$AP$49974,2,FALSE)</f>
        <v>Gravel Slough</v>
      </c>
      <c r="U274" s="19">
        <f t="shared" si="100"/>
        <v>179.53568532668399</v>
      </c>
      <c r="V274" s="56">
        <f>IF(C274="TRUE",(U274^2)*(VLOOKUP(D274,'Aquifer and SDF Parameters'!$A$6:$C$100,2,FALSE)/VLOOKUP(D274,'Aquifer and SDF Parameters'!$A$6:$C$100,3,FALSE)),"")</f>
        <v>0.10744354101907364</v>
      </c>
      <c r="W274" s="4"/>
      <c r="X274" s="29" t="str">
        <f t="shared" si="101"/>
        <v>No</v>
      </c>
      <c r="Y274" s="15" t="str">
        <f t="shared" si="102"/>
        <v/>
      </c>
      <c r="Z274" s="18" t="str">
        <f>IF(X274="Yes",VLOOKUP(Y274,'PoHC and SDF summary'!$AO$4:$AP$49974,2,FALSE)," ")</f>
        <v xml:space="preserve"> </v>
      </c>
      <c r="AA274" s="19" t="str">
        <f t="shared" si="103"/>
        <v xml:space="preserve"> </v>
      </c>
      <c r="AB274" s="58" t="str">
        <f>IF(X274="Yes",(AA274^2)*(VLOOKUP(D274,'Aquifer and SDF Parameters'!$A$6:$C$100,2,FALSE)/VLOOKUP(D274,'Aquifer and SDF Parameters'!$A$6:$C$100,3,FALSE)),"")</f>
        <v/>
      </c>
      <c r="AC274" s="20" t="str">
        <f>IF(X274="Yes",(1/(U274)^('Aquifer and SDF Parameters'!$B$2)/((1/U274^'Aquifer and SDF Parameters'!$B$2)+(1/AA274^'Aquifer and SDF Parameters'!$B$2))),"")</f>
        <v/>
      </c>
      <c r="AD274" s="21" t="str">
        <f>IF(X274="Yes",(1/(AA274)^('Aquifer and SDF Parameters'!$B$2)/((1/U274^'Aquifer and SDF Parameters'!$B$2)+(1/AA274^'Aquifer and SDF Parameters'!$B$2))),"")</f>
        <v/>
      </c>
      <c r="AE274" s="14"/>
      <c r="AF274" s="32" t="str">
        <f t="shared" si="104"/>
        <v>No</v>
      </c>
      <c r="AG274" s="15" t="str">
        <f t="shared" si="105"/>
        <v/>
      </c>
      <c r="AH274" s="18" t="str">
        <f t="shared" si="106"/>
        <v xml:space="preserve"> </v>
      </c>
      <c r="AI274" s="19" t="str">
        <f t="shared" si="107"/>
        <v xml:space="preserve"> </v>
      </c>
      <c r="AJ274" s="58" t="str">
        <f>IF(AF274="Yes",(AI274^2)*(VLOOKUP(D274,'Aquifer and SDF Parameters'!$A$6:$C$100,2,FALSE)/VLOOKUP(D274,'Aquifer and SDF Parameters'!$A$6:$C$100,3,FALSE)),"")</f>
        <v/>
      </c>
      <c r="AK274" s="20" t="str">
        <f>IF(AF274="Yes",(1/(U274)^('Aquifer and SDF Parameters'!$B$2)/((1/U274^'Aquifer and SDF Parameters'!$B$2)+(1/AI274^'Aquifer and SDF Parameters'!$B$2)+(1/AA274^'Aquifer and SDF Parameters'!$B$2))),"")</f>
        <v/>
      </c>
      <c r="AL274" s="20" t="str">
        <f>IF(AF274="Yes",(1/(AA274)^('Aquifer and SDF Parameters'!$B$2)/((1/U274^'Aquifer and SDF Parameters'!$B$2)+(1/AI274^'Aquifer and SDF Parameters'!$B$2)+(1/AA274^'Aquifer and SDF Parameters'!$B$2))),"")</f>
        <v/>
      </c>
      <c r="AM274" s="21" t="str">
        <f>IF(AF274="Yes",(1/(AI274)^('Aquifer and SDF Parameters'!$B$2)/((1/U274^'Aquifer and SDF Parameters'!$B$2)+(1/AI274^'Aquifer and SDF Parameters'!$B$2)+(1/AA274^'Aquifer and SDF Parameters'!$B$2))),"")</f>
        <v/>
      </c>
      <c r="AO274" s="30" t="s">
        <v>12954</v>
      </c>
      <c r="AP274" s="47" t="s">
        <v>8769</v>
      </c>
      <c r="AQ274" s="22">
        <v>37280</v>
      </c>
      <c r="AR274" s="22" t="s">
        <v>7572</v>
      </c>
      <c r="AS274" s="24">
        <v>369.97249061446399</v>
      </c>
      <c r="AT274" s="2">
        <v>98977</v>
      </c>
      <c r="AU274" s="2" t="s">
        <v>1061</v>
      </c>
      <c r="AV274" s="57">
        <v>324.13636016695602</v>
      </c>
      <c r="AW274" s="33"/>
      <c r="AX274" s="22"/>
      <c r="AY274" s="27"/>
    </row>
    <row r="275" spans="1:51" ht="15.6" customHeight="1" x14ac:dyDescent="0.3">
      <c r="A275" s="17">
        <v>9939</v>
      </c>
      <c r="B275" s="17" t="str">
        <f>VLOOKUP(A275,'List of Wells for HC assessment'!$A$2:$J$860,10,FALSE)</f>
        <v>Fraser-Sumas Floodplain</v>
      </c>
      <c r="C275" s="17" t="str">
        <f>IF(ISNUMBER(VLOOKUP(A275,'List of Wells for HC assessment'!$A$2:$J$860,1,FALSE)),"TRUE","FALSE")</f>
        <v>TRUE</v>
      </c>
      <c r="D275" s="17">
        <f>VLOOKUP(A275,'List of Wells for HC assessment'!$A$2:$J$860,9,FALSE)</f>
        <v>6</v>
      </c>
      <c r="E275" s="17" t="str">
        <f t="shared" si="88"/>
        <v>Stream</v>
      </c>
      <c r="F275" s="17">
        <f t="shared" si="89"/>
        <v>3</v>
      </c>
      <c r="G275" s="87">
        <f t="shared" si="90"/>
        <v>0.44206664060107131</v>
      </c>
      <c r="H275" s="88">
        <f t="shared" si="108"/>
        <v>1.2262134987811728</v>
      </c>
      <c r="I275" s="89" t="str">
        <f t="shared" si="91"/>
        <v>Unnamed tributary to McGillivray Slough</v>
      </c>
      <c r="J275" s="90">
        <f t="shared" si="92"/>
        <v>0.3508803868086669</v>
      </c>
      <c r="K275" s="91">
        <f t="shared" si="93"/>
        <v>1.5448799717650381</v>
      </c>
      <c r="L275" s="95" t="str">
        <f t="shared" si="94"/>
        <v>Unnamed tributary to McGillivray Slough and Vedder Canal</v>
      </c>
      <c r="M275" s="92">
        <f t="shared" si="95"/>
        <v>0.20705297259026176</v>
      </c>
      <c r="N275" s="93">
        <f t="shared" si="96"/>
        <v>2.6180164200713043</v>
      </c>
      <c r="O275" s="96" t="str">
        <f t="shared" si="97"/>
        <v>Lewis Slough</v>
      </c>
      <c r="P275" s="94" t="str">
        <f>IF(ISNUMBER(VLOOKUP(A275,'Wells not assessed'!$A$5:$D$37,1,FALSE)),VLOOKUP(A275,'Wells not assessed'!$A$5:$D$37,4,FALSE),"")</f>
        <v/>
      </c>
      <c r="R275" s="35" t="str">
        <f t="shared" si="98"/>
        <v>Yes</v>
      </c>
      <c r="S275" s="15" t="str">
        <f t="shared" si="99"/>
        <v>FV-963</v>
      </c>
      <c r="T275" s="18" t="str">
        <f>VLOOKUP(S275,'PoHC and SDF summary'!$AO$4:$AP$49974,2,FALSE)</f>
        <v>Unnamed tributary to McGillivray Slough</v>
      </c>
      <c r="U275" s="19">
        <f t="shared" si="100"/>
        <v>606.51797140262204</v>
      </c>
      <c r="V275" s="56">
        <f>IF(C275="TRUE",(U275^2)*(VLOOKUP(D275,'Aquifer and SDF Parameters'!$A$6:$C$100,2,FALSE)/VLOOKUP(D275,'Aquifer and SDF Parameters'!$A$6:$C$100,3,FALSE)),"")</f>
        <v>1.2262134987811728</v>
      </c>
      <c r="W275" s="4"/>
      <c r="X275" s="29" t="str">
        <f t="shared" si="101"/>
        <v>Yes</v>
      </c>
      <c r="Y275" s="15" t="str">
        <f t="shared" si="102"/>
        <v>FV-1839</v>
      </c>
      <c r="Z275" s="18" t="str">
        <f>IF(X275="Yes",VLOOKUP(Y275,'PoHC and SDF summary'!$AO$4:$AP$49974,2,FALSE)," ")</f>
        <v>Unnamed tributary to McGillivray Slough and Vedder Canal</v>
      </c>
      <c r="AA275" s="19">
        <f t="shared" si="103"/>
        <v>680.78189718111003</v>
      </c>
      <c r="AB275" s="58">
        <f>IF(X275="Yes",(AA275^2)*(VLOOKUP(D275,'Aquifer and SDF Parameters'!$A$6:$C$100,2,FALSE)/VLOOKUP(D275,'Aquifer and SDF Parameters'!$A$6:$C$100,3,FALSE)),"")</f>
        <v>1.5448799717650381</v>
      </c>
      <c r="AC275" s="20">
        <f>IF(X275="Yes",(1/(U275)^('Aquifer and SDF Parameters'!$B$2)/((1/U275^'Aquifer and SDF Parameters'!$B$2)+(1/AA275^'Aquifer and SDF Parameters'!$B$2))),"")</f>
        <v>0.55749832626920615</v>
      </c>
      <c r="AD275" s="21">
        <f>IF(X275="Yes",(1/(AA275)^('Aquifer and SDF Parameters'!$B$2)/((1/U275^'Aquifer and SDF Parameters'!$B$2)+(1/AA275^'Aquifer and SDF Parameters'!$B$2))),"")</f>
        <v>0.44250167373079397</v>
      </c>
      <c r="AE275" s="14"/>
      <c r="AF275" s="32" t="str">
        <f t="shared" si="104"/>
        <v>Yes</v>
      </c>
      <c r="AG275" s="15" t="str">
        <f t="shared" si="105"/>
        <v>FV-1689</v>
      </c>
      <c r="AH275" s="18" t="str">
        <f t="shared" si="106"/>
        <v>Lewis Slough</v>
      </c>
      <c r="AI275" s="19">
        <f t="shared" si="107"/>
        <v>886.23074084653103</v>
      </c>
      <c r="AJ275" s="58">
        <f>IF(AF275="Yes",(AI275^2)*(VLOOKUP(D275,'Aquifer and SDF Parameters'!$A$6:$C$100,2,FALSE)/VLOOKUP(D275,'Aquifer and SDF Parameters'!$A$6:$C$100,3,FALSE)),"")</f>
        <v>2.6180164200713043</v>
      </c>
      <c r="AK275" s="20">
        <f>IF(AF275="Yes",(1/(U275)^('Aquifer and SDF Parameters'!$B$2)/((1/U275^'Aquifer and SDF Parameters'!$B$2)+(1/AI275^'Aquifer and SDF Parameters'!$B$2)+(1/AA275^'Aquifer and SDF Parameters'!$B$2))),"")</f>
        <v>0.44206664060107131</v>
      </c>
      <c r="AL275" s="20">
        <f>IF(AF275="Yes",(1/(AA275)^('Aquifer and SDF Parameters'!$B$2)/((1/U275^'Aquifer and SDF Parameters'!$B$2)+(1/AI275^'Aquifer and SDF Parameters'!$B$2)+(1/AA275^'Aquifer and SDF Parameters'!$B$2))),"")</f>
        <v>0.3508803868086669</v>
      </c>
      <c r="AM275" s="21">
        <f>IF(AF275="Yes",(1/(AI275)^('Aquifer and SDF Parameters'!$B$2)/((1/U275^'Aquifer and SDF Parameters'!$B$2)+(1/AI275^'Aquifer and SDF Parameters'!$B$2)+(1/AA275^'Aquifer and SDF Parameters'!$B$2))),"")</f>
        <v>0.20705297259026176</v>
      </c>
      <c r="AO275" s="30" t="s">
        <v>12953</v>
      </c>
      <c r="AP275" s="47" t="s">
        <v>8769</v>
      </c>
      <c r="AQ275" s="22">
        <v>37630</v>
      </c>
      <c r="AR275" s="22" t="s">
        <v>1302</v>
      </c>
      <c r="AS275" s="24">
        <v>376.02842498537001</v>
      </c>
      <c r="AT275" s="2">
        <v>98984</v>
      </c>
      <c r="AU275" s="2" t="s">
        <v>5843</v>
      </c>
      <c r="AV275" s="57">
        <v>2044.59478398181</v>
      </c>
      <c r="AW275" s="33"/>
      <c r="AX275" s="22"/>
      <c r="AY275" s="27"/>
    </row>
    <row r="276" spans="1:51" ht="15.6" customHeight="1" x14ac:dyDescent="0.3">
      <c r="A276" s="17">
        <v>9948</v>
      </c>
      <c r="B276" s="17" t="str">
        <f>VLOOKUP(A276,'List of Wells for HC assessment'!$A$2:$J$860,10,FALSE)</f>
        <v>Fraser-Sumas Floodplain</v>
      </c>
      <c r="C276" s="17" t="str">
        <f>IF(ISNUMBER(VLOOKUP(A276,'List of Wells for HC assessment'!$A$2:$J$860,1,FALSE)),"TRUE","FALSE")</f>
        <v>TRUE</v>
      </c>
      <c r="D276" s="17">
        <f>VLOOKUP(A276,'List of Wells for HC assessment'!$A$2:$J$860,9,FALSE)</f>
        <v>6</v>
      </c>
      <c r="E276" s="17" t="str">
        <f t="shared" si="88"/>
        <v>Stream</v>
      </c>
      <c r="F276" s="17">
        <f t="shared" si="89"/>
        <v>1</v>
      </c>
      <c r="G276" s="87">
        <f t="shared" si="90"/>
        <v>1</v>
      </c>
      <c r="H276" s="88">
        <f t="shared" si="108"/>
        <v>5.3751139046299454E-2</v>
      </c>
      <c r="I276" s="89" t="str">
        <f t="shared" si="91"/>
        <v>McGillivray Slough</v>
      </c>
      <c r="J276" s="90" t="str">
        <f t="shared" si="92"/>
        <v>-</v>
      </c>
      <c r="K276" s="91" t="str">
        <f t="shared" si="93"/>
        <v/>
      </c>
      <c r="L276" s="95" t="str">
        <f t="shared" si="94"/>
        <v xml:space="preserve"> </v>
      </c>
      <c r="M276" s="92" t="str">
        <f t="shared" si="95"/>
        <v>-</v>
      </c>
      <c r="N276" s="93" t="str">
        <f t="shared" si="96"/>
        <v/>
      </c>
      <c r="O276" s="96" t="str">
        <f t="shared" si="97"/>
        <v xml:space="preserve"> </v>
      </c>
      <c r="P276" s="94" t="str">
        <f>IF(ISNUMBER(VLOOKUP(A276,'Wells not assessed'!$A$5:$D$37,1,FALSE)),VLOOKUP(A276,'Wells not assessed'!$A$5:$D$37,4,FALSE),"")</f>
        <v/>
      </c>
      <c r="R276" s="35" t="str">
        <f t="shared" si="98"/>
        <v>Yes</v>
      </c>
      <c r="S276" s="15" t="str">
        <f t="shared" si="99"/>
        <v>FV-888</v>
      </c>
      <c r="T276" s="18" t="str">
        <f>VLOOKUP(S276,'PoHC and SDF summary'!$AO$4:$AP$49974,2,FALSE)</f>
        <v>McGillivray Slough</v>
      </c>
      <c r="U276" s="19">
        <f t="shared" si="100"/>
        <v>126.98559648200199</v>
      </c>
      <c r="V276" s="56">
        <f>IF(C276="TRUE",(U276^2)*(VLOOKUP(D276,'Aquifer and SDF Parameters'!$A$6:$C$100,2,FALSE)/VLOOKUP(D276,'Aquifer and SDF Parameters'!$A$6:$C$100,3,FALSE)),"")</f>
        <v>5.3751139046299454E-2</v>
      </c>
      <c r="W276" s="4"/>
      <c r="X276" s="29" t="str">
        <f t="shared" si="101"/>
        <v>No</v>
      </c>
      <c r="Y276" s="15" t="str">
        <f t="shared" si="102"/>
        <v/>
      </c>
      <c r="Z276" s="18" t="str">
        <f>IF(X276="Yes",VLOOKUP(Y276,'PoHC and SDF summary'!$AO$4:$AP$49974,2,FALSE)," ")</f>
        <v xml:space="preserve"> </v>
      </c>
      <c r="AA276" s="19" t="str">
        <f t="shared" si="103"/>
        <v xml:space="preserve"> </v>
      </c>
      <c r="AB276" s="58" t="str">
        <f>IF(X276="Yes",(AA276^2)*(VLOOKUP(D276,'Aquifer and SDF Parameters'!$A$6:$C$100,2,FALSE)/VLOOKUP(D276,'Aquifer and SDF Parameters'!$A$6:$C$100,3,FALSE)),"")</f>
        <v/>
      </c>
      <c r="AC276" s="20" t="str">
        <f>IF(X276="Yes",(1/(U276)^('Aquifer and SDF Parameters'!$B$2)/((1/U276^'Aquifer and SDF Parameters'!$B$2)+(1/AA276^'Aquifer and SDF Parameters'!$B$2))),"")</f>
        <v/>
      </c>
      <c r="AD276" s="21" t="str">
        <f>IF(X276="Yes",(1/(AA276)^('Aquifer and SDF Parameters'!$B$2)/((1/U276^'Aquifer and SDF Parameters'!$B$2)+(1/AA276^'Aquifer and SDF Parameters'!$B$2))),"")</f>
        <v/>
      </c>
      <c r="AE276" s="14"/>
      <c r="AF276" s="32" t="str">
        <f t="shared" si="104"/>
        <v>No</v>
      </c>
      <c r="AG276" s="15" t="str">
        <f t="shared" si="105"/>
        <v/>
      </c>
      <c r="AH276" s="18" t="str">
        <f t="shared" si="106"/>
        <v xml:space="preserve"> </v>
      </c>
      <c r="AI276" s="19" t="str">
        <f t="shared" si="107"/>
        <v xml:space="preserve"> </v>
      </c>
      <c r="AJ276" s="58" t="str">
        <f>IF(AF276="Yes",(AI276^2)*(VLOOKUP(D276,'Aquifer and SDF Parameters'!$A$6:$C$100,2,FALSE)/VLOOKUP(D276,'Aquifer and SDF Parameters'!$A$6:$C$100,3,FALSE)),"")</f>
        <v/>
      </c>
      <c r="AK276" s="20" t="str">
        <f>IF(AF276="Yes",(1/(U276)^('Aquifer and SDF Parameters'!$B$2)/((1/U276^'Aquifer and SDF Parameters'!$B$2)+(1/AI276^'Aquifer and SDF Parameters'!$B$2)+(1/AA276^'Aquifer and SDF Parameters'!$B$2))),"")</f>
        <v/>
      </c>
      <c r="AL276" s="20" t="str">
        <f>IF(AF276="Yes",(1/(AA276)^('Aquifer and SDF Parameters'!$B$2)/((1/U276^'Aquifer and SDF Parameters'!$B$2)+(1/AI276^'Aquifer and SDF Parameters'!$B$2)+(1/AA276^'Aquifer and SDF Parameters'!$B$2))),"")</f>
        <v/>
      </c>
      <c r="AM276" s="21" t="str">
        <f>IF(AF276="Yes",(1/(AI276)^('Aquifer and SDF Parameters'!$B$2)/((1/U276^'Aquifer and SDF Parameters'!$B$2)+(1/AI276^'Aquifer and SDF Parameters'!$B$2)+(1/AA276^'Aquifer and SDF Parameters'!$B$2))),"")</f>
        <v/>
      </c>
      <c r="AO276" s="30" t="s">
        <v>12952</v>
      </c>
      <c r="AP276" s="47" t="s">
        <v>8769</v>
      </c>
      <c r="AQ276" s="22">
        <v>37763</v>
      </c>
      <c r="AR276" s="22" t="s">
        <v>11958</v>
      </c>
      <c r="AS276" s="24">
        <v>169.13389919437799</v>
      </c>
      <c r="AT276" s="2">
        <v>98995</v>
      </c>
      <c r="AU276" s="2" t="s">
        <v>7071</v>
      </c>
      <c r="AV276" s="57">
        <v>440.15592143078101</v>
      </c>
      <c r="AW276" s="33"/>
      <c r="AX276" s="22"/>
      <c r="AY276" s="27"/>
    </row>
    <row r="277" spans="1:51" ht="15.6" customHeight="1" x14ac:dyDescent="0.3">
      <c r="A277" s="17">
        <v>9949</v>
      </c>
      <c r="B277" s="17" t="str">
        <f>VLOOKUP(A277,'List of Wells for HC assessment'!$A$2:$J$860,10,FALSE)</f>
        <v>Fraser-Sumas Floodplain</v>
      </c>
      <c r="C277" s="17" t="str">
        <f>IF(ISNUMBER(VLOOKUP(A277,'List of Wells for HC assessment'!$A$2:$J$860,1,FALSE)),"TRUE","FALSE")</f>
        <v>TRUE</v>
      </c>
      <c r="D277" s="17">
        <f>VLOOKUP(A277,'List of Wells for HC assessment'!$A$2:$J$860,9,FALSE)</f>
        <v>6</v>
      </c>
      <c r="E277" s="17" t="str">
        <f t="shared" si="88"/>
        <v>Stream</v>
      </c>
      <c r="F277" s="17">
        <f t="shared" si="89"/>
        <v>1</v>
      </c>
      <c r="G277" s="87">
        <f t="shared" si="90"/>
        <v>1</v>
      </c>
      <c r="H277" s="88">
        <f t="shared" si="108"/>
        <v>7.7026443098816028E-3</v>
      </c>
      <c r="I277" s="89" t="str">
        <f t="shared" si="91"/>
        <v>Unnamed tributary to McGillivray Slough and Vedder Canal</v>
      </c>
      <c r="J277" s="90" t="str">
        <f t="shared" si="92"/>
        <v>-</v>
      </c>
      <c r="K277" s="91" t="str">
        <f t="shared" si="93"/>
        <v/>
      </c>
      <c r="L277" s="95" t="str">
        <f t="shared" si="94"/>
        <v xml:space="preserve"> </v>
      </c>
      <c r="M277" s="92" t="str">
        <f t="shared" si="95"/>
        <v>-</v>
      </c>
      <c r="N277" s="93" t="str">
        <f t="shared" si="96"/>
        <v/>
      </c>
      <c r="O277" s="96" t="str">
        <f t="shared" si="97"/>
        <v xml:space="preserve"> </v>
      </c>
      <c r="P277" s="94" t="str">
        <f>IF(ISNUMBER(VLOOKUP(A277,'Wells not assessed'!$A$5:$D$37,1,FALSE)),VLOOKUP(A277,'Wells not assessed'!$A$5:$D$37,4,FALSE),"")</f>
        <v/>
      </c>
      <c r="R277" s="35" t="str">
        <f t="shared" si="98"/>
        <v>Yes</v>
      </c>
      <c r="S277" s="15" t="str">
        <f t="shared" si="99"/>
        <v>FV-806</v>
      </c>
      <c r="T277" s="18" t="str">
        <f>VLOOKUP(S277,'PoHC and SDF summary'!$AO$4:$AP$49974,2,FALSE)</f>
        <v>Unnamed tributary to McGillivray Slough and Vedder Canal</v>
      </c>
      <c r="U277" s="19">
        <f t="shared" si="100"/>
        <v>48.070711384006799</v>
      </c>
      <c r="V277" s="56">
        <f>IF(C277="TRUE",(U277^2)*(VLOOKUP(D277,'Aquifer and SDF Parameters'!$A$6:$C$100,2,FALSE)/VLOOKUP(D277,'Aquifer and SDF Parameters'!$A$6:$C$100,3,FALSE)),"")</f>
        <v>7.7026443098816028E-3</v>
      </c>
      <c r="W277" s="4"/>
      <c r="X277" s="29" t="str">
        <f t="shared" si="101"/>
        <v>No</v>
      </c>
      <c r="Y277" s="15" t="str">
        <f t="shared" si="102"/>
        <v/>
      </c>
      <c r="Z277" s="18" t="str">
        <f>IF(X277="Yes",VLOOKUP(Y277,'PoHC and SDF summary'!$AO$4:$AP$49974,2,FALSE)," ")</f>
        <v xml:space="preserve"> </v>
      </c>
      <c r="AA277" s="19" t="str">
        <f t="shared" si="103"/>
        <v xml:space="preserve"> </v>
      </c>
      <c r="AB277" s="58" t="str">
        <f>IF(X277="Yes",(AA277^2)*(VLOOKUP(D277,'Aquifer and SDF Parameters'!$A$6:$C$100,2,FALSE)/VLOOKUP(D277,'Aquifer and SDF Parameters'!$A$6:$C$100,3,FALSE)),"")</f>
        <v/>
      </c>
      <c r="AC277" s="20" t="str">
        <f>IF(X277="Yes",(1/(U277)^('Aquifer and SDF Parameters'!$B$2)/((1/U277^'Aquifer and SDF Parameters'!$B$2)+(1/AA277^'Aquifer and SDF Parameters'!$B$2))),"")</f>
        <v/>
      </c>
      <c r="AD277" s="21" t="str">
        <f>IF(X277="Yes",(1/(AA277)^('Aquifer and SDF Parameters'!$B$2)/((1/U277^'Aquifer and SDF Parameters'!$B$2)+(1/AA277^'Aquifer and SDF Parameters'!$B$2))),"")</f>
        <v/>
      </c>
      <c r="AE277" s="14"/>
      <c r="AF277" s="32" t="str">
        <f t="shared" si="104"/>
        <v>No</v>
      </c>
      <c r="AG277" s="15" t="str">
        <f t="shared" si="105"/>
        <v/>
      </c>
      <c r="AH277" s="18" t="str">
        <f t="shared" si="106"/>
        <v xml:space="preserve"> </v>
      </c>
      <c r="AI277" s="19" t="str">
        <f t="shared" si="107"/>
        <v xml:space="preserve"> </v>
      </c>
      <c r="AJ277" s="58" t="str">
        <f>IF(AF277="Yes",(AI277^2)*(VLOOKUP(D277,'Aquifer and SDF Parameters'!$A$6:$C$100,2,FALSE)/VLOOKUP(D277,'Aquifer and SDF Parameters'!$A$6:$C$100,3,FALSE)),"")</f>
        <v/>
      </c>
      <c r="AK277" s="20" t="str">
        <f>IF(AF277="Yes",(1/(U277)^('Aquifer and SDF Parameters'!$B$2)/((1/U277^'Aquifer and SDF Parameters'!$B$2)+(1/AI277^'Aquifer and SDF Parameters'!$B$2)+(1/AA277^'Aquifer and SDF Parameters'!$B$2))),"")</f>
        <v/>
      </c>
      <c r="AL277" s="20" t="str">
        <f>IF(AF277="Yes",(1/(AA277)^('Aquifer and SDF Parameters'!$B$2)/((1/U277^'Aquifer and SDF Parameters'!$B$2)+(1/AI277^'Aquifer and SDF Parameters'!$B$2)+(1/AA277^'Aquifer and SDF Parameters'!$B$2))),"")</f>
        <v/>
      </c>
      <c r="AM277" s="21" t="str">
        <f>IF(AF277="Yes",(1/(AI277)^('Aquifer and SDF Parameters'!$B$2)/((1/U277^'Aquifer and SDF Parameters'!$B$2)+(1/AI277^'Aquifer and SDF Parameters'!$B$2)+(1/AA277^'Aquifer and SDF Parameters'!$B$2))),"")</f>
        <v/>
      </c>
      <c r="AO277" s="30" t="s">
        <v>12948</v>
      </c>
      <c r="AP277" s="47" t="s">
        <v>8769</v>
      </c>
      <c r="AQ277" s="22">
        <v>37778</v>
      </c>
      <c r="AR277" s="22" t="s">
        <v>5263</v>
      </c>
      <c r="AS277" s="24">
        <v>439.69561657412697</v>
      </c>
      <c r="AT277" s="2">
        <v>99103</v>
      </c>
      <c r="AU277" s="2" t="s">
        <v>6634</v>
      </c>
      <c r="AV277" s="57">
        <v>1307.4391195947801</v>
      </c>
      <c r="AW277" s="33"/>
      <c r="AX277" s="22"/>
      <c r="AY277" s="27"/>
    </row>
    <row r="278" spans="1:51" ht="15.6" customHeight="1" x14ac:dyDescent="0.3">
      <c r="A278" s="17">
        <v>9957</v>
      </c>
      <c r="B278" s="17" t="str">
        <f>VLOOKUP(A278,'List of Wells for HC assessment'!$A$2:$J$860,10,FALSE)</f>
        <v>Fraser-Sumas Floodplain</v>
      </c>
      <c r="C278" s="17" t="str">
        <f>IF(ISNUMBER(VLOOKUP(A278,'List of Wells for HC assessment'!$A$2:$J$860,1,FALSE)),"TRUE","FALSE")</f>
        <v>TRUE</v>
      </c>
      <c r="D278" s="17">
        <f>VLOOKUP(A278,'List of Wells for HC assessment'!$A$2:$J$860,9,FALSE)</f>
        <v>6</v>
      </c>
      <c r="E278" s="17" t="str">
        <f t="shared" si="88"/>
        <v>Stream</v>
      </c>
      <c r="F278" s="17">
        <f t="shared" si="89"/>
        <v>1</v>
      </c>
      <c r="G278" s="87">
        <f t="shared" si="90"/>
        <v>1</v>
      </c>
      <c r="H278" s="88">
        <f t="shared" si="108"/>
        <v>4.537281337373477E-2</v>
      </c>
      <c r="I278" s="89" t="str">
        <f t="shared" si="91"/>
        <v>McGillivray Slough</v>
      </c>
      <c r="J278" s="90" t="str">
        <f t="shared" si="92"/>
        <v>-</v>
      </c>
      <c r="K278" s="91" t="str">
        <f t="shared" si="93"/>
        <v/>
      </c>
      <c r="L278" s="95" t="str">
        <f t="shared" si="94"/>
        <v xml:space="preserve"> </v>
      </c>
      <c r="M278" s="92" t="str">
        <f t="shared" si="95"/>
        <v>-</v>
      </c>
      <c r="N278" s="93" t="str">
        <f t="shared" si="96"/>
        <v/>
      </c>
      <c r="O278" s="96" t="str">
        <f t="shared" si="97"/>
        <v xml:space="preserve"> </v>
      </c>
      <c r="P278" s="94" t="str">
        <f>IF(ISNUMBER(VLOOKUP(A278,'Wells not assessed'!$A$5:$D$37,1,FALSE)),VLOOKUP(A278,'Wells not assessed'!$A$5:$D$37,4,FALSE),"")</f>
        <v/>
      </c>
      <c r="R278" s="35" t="str">
        <f t="shared" si="98"/>
        <v>Yes</v>
      </c>
      <c r="S278" s="15" t="str">
        <f t="shared" si="99"/>
        <v>FV-892</v>
      </c>
      <c r="T278" s="18" t="str">
        <f>VLOOKUP(S278,'PoHC and SDF summary'!$AO$4:$AP$49974,2,FALSE)</f>
        <v>McGillivray Slough</v>
      </c>
      <c r="U278" s="19">
        <f t="shared" si="100"/>
        <v>116.669807628711</v>
      </c>
      <c r="V278" s="56">
        <f>IF(C278="TRUE",(U278^2)*(VLOOKUP(D278,'Aquifer and SDF Parameters'!$A$6:$C$100,2,FALSE)/VLOOKUP(D278,'Aquifer and SDF Parameters'!$A$6:$C$100,3,FALSE)),"")</f>
        <v>4.537281337373477E-2</v>
      </c>
      <c r="W278" s="4"/>
      <c r="X278" s="29" t="str">
        <f t="shared" si="101"/>
        <v>No</v>
      </c>
      <c r="Y278" s="15" t="str">
        <f t="shared" si="102"/>
        <v/>
      </c>
      <c r="Z278" s="18" t="str">
        <f>IF(X278="Yes",VLOOKUP(Y278,'PoHC and SDF summary'!$AO$4:$AP$49974,2,FALSE)," ")</f>
        <v xml:space="preserve"> </v>
      </c>
      <c r="AA278" s="19" t="str">
        <f t="shared" si="103"/>
        <v xml:space="preserve"> </v>
      </c>
      <c r="AB278" s="58" t="str">
        <f>IF(X278="Yes",(AA278^2)*(VLOOKUP(D278,'Aquifer and SDF Parameters'!$A$6:$C$100,2,FALSE)/VLOOKUP(D278,'Aquifer and SDF Parameters'!$A$6:$C$100,3,FALSE)),"")</f>
        <v/>
      </c>
      <c r="AC278" s="20" t="str">
        <f>IF(X278="Yes",(1/(U278)^('Aquifer and SDF Parameters'!$B$2)/((1/U278^'Aquifer and SDF Parameters'!$B$2)+(1/AA278^'Aquifer and SDF Parameters'!$B$2))),"")</f>
        <v/>
      </c>
      <c r="AD278" s="21" t="str">
        <f>IF(X278="Yes",(1/(AA278)^('Aquifer and SDF Parameters'!$B$2)/((1/U278^'Aquifer and SDF Parameters'!$B$2)+(1/AA278^'Aquifer and SDF Parameters'!$B$2))),"")</f>
        <v/>
      </c>
      <c r="AE278" s="14"/>
      <c r="AF278" s="32" t="str">
        <f t="shared" si="104"/>
        <v>No</v>
      </c>
      <c r="AG278" s="15" t="str">
        <f t="shared" si="105"/>
        <v/>
      </c>
      <c r="AH278" s="18" t="str">
        <f t="shared" si="106"/>
        <v xml:space="preserve"> </v>
      </c>
      <c r="AI278" s="19" t="str">
        <f t="shared" si="107"/>
        <v xml:space="preserve"> </v>
      </c>
      <c r="AJ278" s="58" t="str">
        <f>IF(AF278="Yes",(AI278^2)*(VLOOKUP(D278,'Aquifer and SDF Parameters'!$A$6:$C$100,2,FALSE)/VLOOKUP(D278,'Aquifer and SDF Parameters'!$A$6:$C$100,3,FALSE)),"")</f>
        <v/>
      </c>
      <c r="AK278" s="20" t="str">
        <f>IF(AF278="Yes",(1/(U278)^('Aquifer and SDF Parameters'!$B$2)/((1/U278^'Aquifer and SDF Parameters'!$B$2)+(1/AI278^'Aquifer and SDF Parameters'!$B$2)+(1/AA278^'Aquifer and SDF Parameters'!$B$2))),"")</f>
        <v/>
      </c>
      <c r="AL278" s="20" t="str">
        <f>IF(AF278="Yes",(1/(AA278)^('Aquifer and SDF Parameters'!$B$2)/((1/U278^'Aquifer and SDF Parameters'!$B$2)+(1/AI278^'Aquifer and SDF Parameters'!$B$2)+(1/AA278^'Aquifer and SDF Parameters'!$B$2))),"")</f>
        <v/>
      </c>
      <c r="AM278" s="21" t="str">
        <f>IF(AF278="Yes",(1/(AI278)^('Aquifer and SDF Parameters'!$B$2)/((1/U278^'Aquifer and SDF Parameters'!$B$2)+(1/AI278^'Aquifer and SDF Parameters'!$B$2)+(1/AA278^'Aquifer and SDF Parameters'!$B$2))),"")</f>
        <v/>
      </c>
      <c r="AO278" s="30" t="s">
        <v>12946</v>
      </c>
      <c r="AP278" s="47" t="s">
        <v>8769</v>
      </c>
      <c r="AQ278" s="22">
        <v>37893</v>
      </c>
      <c r="AR278" s="22" t="s">
        <v>2401</v>
      </c>
      <c r="AS278" s="24">
        <v>720.168910882369</v>
      </c>
      <c r="AT278" s="2">
        <v>99744</v>
      </c>
      <c r="AU278" s="2" t="s">
        <v>4773</v>
      </c>
      <c r="AV278" s="57">
        <v>3764.1109014722301</v>
      </c>
      <c r="AW278" s="33"/>
      <c r="AX278" s="22"/>
      <c r="AY278" s="27"/>
    </row>
    <row r="279" spans="1:51" ht="15.6" customHeight="1" x14ac:dyDescent="0.3">
      <c r="A279" s="17">
        <v>9958</v>
      </c>
      <c r="B279" s="17" t="str">
        <f>VLOOKUP(A279,'List of Wells for HC assessment'!$A$2:$J$860,10,FALSE)</f>
        <v>Fraser-Sumas Floodplain</v>
      </c>
      <c r="C279" s="17" t="str">
        <f>IF(ISNUMBER(VLOOKUP(A279,'List of Wells for HC assessment'!$A$2:$J$860,1,FALSE)),"TRUE","FALSE")</f>
        <v>TRUE</v>
      </c>
      <c r="D279" s="17">
        <f>VLOOKUP(A279,'List of Wells for HC assessment'!$A$2:$J$860,9,FALSE)</f>
        <v>6</v>
      </c>
      <c r="E279" s="17" t="str">
        <f t="shared" si="88"/>
        <v>Stream</v>
      </c>
      <c r="F279" s="17">
        <f t="shared" si="89"/>
        <v>2</v>
      </c>
      <c r="G279" s="87">
        <f t="shared" si="90"/>
        <v>0.90600745626810941</v>
      </c>
      <c r="H279" s="88">
        <f t="shared" si="108"/>
        <v>0.1763025704117262</v>
      </c>
      <c r="I279" s="89" t="str">
        <f t="shared" si="91"/>
        <v>Unnamed tributary to McGillivray Slough</v>
      </c>
      <c r="J279" s="90">
        <f t="shared" si="92"/>
        <v>9.399254373189056E-2</v>
      </c>
      <c r="K279" s="91">
        <f t="shared" si="93"/>
        <v>1.6994054742031872</v>
      </c>
      <c r="L279" s="95" t="str">
        <f t="shared" si="94"/>
        <v>Unnamed tributary to McGillivray Slough and Vedder Canal</v>
      </c>
      <c r="M279" s="92" t="str">
        <f t="shared" si="95"/>
        <v>-</v>
      </c>
      <c r="N279" s="93" t="str">
        <f t="shared" si="96"/>
        <v/>
      </c>
      <c r="O279" s="96" t="str">
        <f t="shared" si="97"/>
        <v xml:space="preserve"> </v>
      </c>
      <c r="P279" s="94" t="str">
        <f>IF(ISNUMBER(VLOOKUP(A279,'Wells not assessed'!$A$5:$D$37,1,FALSE)),VLOOKUP(A279,'Wells not assessed'!$A$5:$D$37,4,FALSE),"")</f>
        <v/>
      </c>
      <c r="R279" s="35" t="str">
        <f t="shared" si="98"/>
        <v>Yes</v>
      </c>
      <c r="S279" s="15" t="str">
        <f t="shared" si="99"/>
        <v>FV-962</v>
      </c>
      <c r="T279" s="18" t="str">
        <f>VLOOKUP(S279,'PoHC and SDF summary'!$AO$4:$AP$49974,2,FALSE)</f>
        <v>Unnamed tributary to McGillivray Slough</v>
      </c>
      <c r="U279" s="19">
        <f t="shared" si="100"/>
        <v>229.97993634993</v>
      </c>
      <c r="V279" s="56">
        <f>IF(C279="TRUE",(U279^2)*(VLOOKUP(D279,'Aquifer and SDF Parameters'!$A$6:$C$100,2,FALSE)/VLOOKUP(D279,'Aquifer and SDF Parameters'!$A$6:$C$100,3,FALSE)),"")</f>
        <v>0.1763025704117262</v>
      </c>
      <c r="W279" s="4"/>
      <c r="X279" s="29" t="str">
        <f t="shared" si="101"/>
        <v>Yes</v>
      </c>
      <c r="Y279" s="15" t="str">
        <f t="shared" si="102"/>
        <v>FV-807</v>
      </c>
      <c r="Z279" s="18" t="str">
        <f>IF(X279="Yes",VLOOKUP(Y279,'PoHC and SDF summary'!$AO$4:$AP$49974,2,FALSE)," ")</f>
        <v>Unnamed tributary to McGillivray Slough and Vedder Canal</v>
      </c>
      <c r="AA279" s="19">
        <f t="shared" si="103"/>
        <v>714.01795653957902</v>
      </c>
      <c r="AB279" s="58">
        <f>IF(X279="Yes",(AA279^2)*(VLOOKUP(D279,'Aquifer and SDF Parameters'!$A$6:$C$100,2,FALSE)/VLOOKUP(D279,'Aquifer and SDF Parameters'!$A$6:$C$100,3,FALSE)),"")</f>
        <v>1.6994054742031872</v>
      </c>
      <c r="AC279" s="20">
        <f>IF(X279="Yes",(1/(U279)^('Aquifer and SDF Parameters'!$B$2)/((1/U279^'Aquifer and SDF Parameters'!$B$2)+(1/AA279^'Aquifer and SDF Parameters'!$B$2))),"")</f>
        <v>0.90600745626810941</v>
      </c>
      <c r="AD279" s="21">
        <f>IF(X279="Yes",(1/(AA279)^('Aquifer and SDF Parameters'!$B$2)/((1/U279^'Aquifer and SDF Parameters'!$B$2)+(1/AA279^'Aquifer and SDF Parameters'!$B$2))),"")</f>
        <v>9.399254373189056E-2</v>
      </c>
      <c r="AE279" s="14"/>
      <c r="AF279" s="32" t="str">
        <f t="shared" si="104"/>
        <v>No</v>
      </c>
      <c r="AG279" s="15" t="str">
        <f t="shared" si="105"/>
        <v/>
      </c>
      <c r="AH279" s="18" t="str">
        <f t="shared" si="106"/>
        <v xml:space="preserve"> </v>
      </c>
      <c r="AI279" s="19" t="str">
        <f t="shared" si="107"/>
        <v xml:space="preserve"> </v>
      </c>
      <c r="AJ279" s="58" t="str">
        <f>IF(AF279="Yes",(AI279^2)*(VLOOKUP(D279,'Aquifer and SDF Parameters'!$A$6:$C$100,2,FALSE)/VLOOKUP(D279,'Aquifer and SDF Parameters'!$A$6:$C$100,3,FALSE)),"")</f>
        <v/>
      </c>
      <c r="AK279" s="20" t="str">
        <f>IF(AF279="Yes",(1/(U279)^('Aquifer and SDF Parameters'!$B$2)/((1/U279^'Aquifer and SDF Parameters'!$B$2)+(1/AI279^'Aquifer and SDF Parameters'!$B$2)+(1/AA279^'Aquifer and SDF Parameters'!$B$2))),"")</f>
        <v/>
      </c>
      <c r="AL279" s="20" t="str">
        <f>IF(AF279="Yes",(1/(AA279)^('Aquifer and SDF Parameters'!$B$2)/((1/U279^'Aquifer and SDF Parameters'!$B$2)+(1/AI279^'Aquifer and SDF Parameters'!$B$2)+(1/AA279^'Aquifer and SDF Parameters'!$B$2))),"")</f>
        <v/>
      </c>
      <c r="AM279" s="21" t="str">
        <f>IF(AF279="Yes",(1/(AI279)^('Aquifer and SDF Parameters'!$B$2)/((1/U279^'Aquifer and SDF Parameters'!$B$2)+(1/AI279^'Aquifer and SDF Parameters'!$B$2)+(1/AA279^'Aquifer and SDF Parameters'!$B$2))),"")</f>
        <v/>
      </c>
      <c r="AO279" s="30" t="s">
        <v>12944</v>
      </c>
      <c r="AP279" s="47" t="s">
        <v>8769</v>
      </c>
      <c r="AQ279" s="22">
        <v>37915</v>
      </c>
      <c r="AR279" s="22" t="s">
        <v>2401</v>
      </c>
      <c r="AS279" s="24">
        <v>594.39306532380397</v>
      </c>
      <c r="AT279" s="2">
        <v>100195</v>
      </c>
      <c r="AU279" s="2" t="s">
        <v>995</v>
      </c>
      <c r="AV279" s="57">
        <v>841.59129000749897</v>
      </c>
      <c r="AW279" s="33"/>
      <c r="AX279" s="22"/>
      <c r="AY279" s="27"/>
    </row>
    <row r="280" spans="1:51" s="1" customFormat="1" ht="15.6" customHeight="1" x14ac:dyDescent="0.3">
      <c r="A280" s="17">
        <v>9979</v>
      </c>
      <c r="B280" s="17" t="str">
        <f>VLOOKUP(A280,'List of Wells for HC assessment'!$A$2:$J$860,10,FALSE)</f>
        <v>Fraser-Sumas Floodplain</v>
      </c>
      <c r="C280" s="17" t="str">
        <f>IF(ISNUMBER(VLOOKUP(A280,'List of Wells for HC assessment'!$A$2:$J$860,1,FALSE)),"TRUE","FALSE")</f>
        <v>TRUE</v>
      </c>
      <c r="D280" s="17">
        <f>VLOOKUP(A280,'List of Wells for HC assessment'!$A$2:$J$860,9,FALSE)</f>
        <v>6</v>
      </c>
      <c r="E280" s="17" t="str">
        <f t="shared" si="88"/>
        <v>Stream</v>
      </c>
      <c r="F280" s="17">
        <f t="shared" si="89"/>
        <v>3</v>
      </c>
      <c r="G280" s="87">
        <f t="shared" si="90"/>
        <v>0.68427824697192707</v>
      </c>
      <c r="H280" s="88">
        <f t="shared" si="108"/>
        <v>0.30797186791572073</v>
      </c>
      <c r="I280" s="89" t="str">
        <f t="shared" si="91"/>
        <v>Unnamed tributary to McGillivray Slough</v>
      </c>
      <c r="J280" s="90">
        <f t="shared" si="92"/>
        <v>0.1615283356246591</v>
      </c>
      <c r="K280" s="91">
        <f t="shared" si="93"/>
        <v>1.3046531376620445</v>
      </c>
      <c r="L280" s="95" t="str">
        <f t="shared" si="94"/>
        <v>Unnamed tributary to Lewis Slough</v>
      </c>
      <c r="M280" s="92">
        <f t="shared" si="95"/>
        <v>0.15419341740341372</v>
      </c>
      <c r="N280" s="93">
        <f t="shared" si="96"/>
        <v>1.366714957375176</v>
      </c>
      <c r="O280" s="96" t="str">
        <f t="shared" si="97"/>
        <v>McGillivray Slough</v>
      </c>
      <c r="P280" s="94" t="str">
        <f>IF(ISNUMBER(VLOOKUP(A280,'Wells not assessed'!$A$5:$D$37,1,FALSE)),VLOOKUP(A280,'Wells not assessed'!$A$5:$D$37,4,FALSE),"")</f>
        <v/>
      </c>
      <c r="Q280" s="2"/>
      <c r="R280" s="35" t="str">
        <f t="shared" si="98"/>
        <v>Yes</v>
      </c>
      <c r="S280" s="15" t="str">
        <f t="shared" si="99"/>
        <v>FV-981</v>
      </c>
      <c r="T280" s="18" t="str">
        <f>VLOOKUP(S280,'PoHC and SDF summary'!$AO$4:$AP$49974,2,FALSE)</f>
        <v>Unnamed tributary to McGillivray Slough</v>
      </c>
      <c r="U280" s="19">
        <f t="shared" si="100"/>
        <v>303.95980059000601</v>
      </c>
      <c r="V280" s="56">
        <f>IF(C280="TRUE",(U280^2)*(VLOOKUP(D280,'Aquifer and SDF Parameters'!$A$6:$C$100,2,FALSE)/VLOOKUP(D280,'Aquifer and SDF Parameters'!$A$6:$C$100,3,FALSE)),"")</f>
        <v>0.30797186791572073</v>
      </c>
      <c r="W280" s="4"/>
      <c r="X280" s="29" t="str">
        <f t="shared" si="101"/>
        <v>Yes</v>
      </c>
      <c r="Y280" s="15" t="str">
        <f t="shared" si="102"/>
        <v>FV-2716</v>
      </c>
      <c r="Z280" s="18" t="str">
        <f>IF(X280="Yes",VLOOKUP(Y280,'PoHC and SDF summary'!$AO$4:$AP$49974,2,FALSE)," ")</f>
        <v>Unnamed tributary to Lewis Slough</v>
      </c>
      <c r="AA280" s="19">
        <f t="shared" si="103"/>
        <v>625.61644903136403</v>
      </c>
      <c r="AB280" s="58">
        <f>IF(X280="Yes",(AA280^2)*(VLOOKUP(D280,'Aquifer and SDF Parameters'!$A$6:$C$100,2,FALSE)/VLOOKUP(D280,'Aquifer and SDF Parameters'!$A$6:$C$100,3,FALSE)),"")</f>
        <v>1.3046531376620445</v>
      </c>
      <c r="AC280" s="20">
        <f>IF(X280="Yes",(1/(U280)^('Aquifer and SDF Parameters'!$B$2)/((1/U280^'Aquifer and SDF Parameters'!$B$2)+(1/AA280^'Aquifer and SDF Parameters'!$B$2))),"")</f>
        <v>0.80902449927881293</v>
      </c>
      <c r="AD280" s="21">
        <f>IF(X280="Yes",(1/(AA280)^('Aquifer and SDF Parameters'!$B$2)/((1/U280^'Aquifer and SDF Parameters'!$B$2)+(1/AA280^'Aquifer and SDF Parameters'!$B$2))),"")</f>
        <v>0.19097550072118705</v>
      </c>
      <c r="AE280" s="14"/>
      <c r="AF280" s="32" t="str">
        <f t="shared" si="104"/>
        <v>Yes</v>
      </c>
      <c r="AG280" s="15" t="str">
        <f t="shared" si="105"/>
        <v>FV-1988</v>
      </c>
      <c r="AH280" s="18" t="str">
        <f t="shared" si="106"/>
        <v>McGillivray Slough</v>
      </c>
      <c r="AI280" s="19">
        <f t="shared" si="107"/>
        <v>640.32373625577304</v>
      </c>
      <c r="AJ280" s="58">
        <f>IF(AF280="Yes",(AI280^2)*(VLOOKUP(D280,'Aquifer and SDF Parameters'!$A$6:$C$100,2,FALSE)/VLOOKUP(D280,'Aquifer and SDF Parameters'!$A$6:$C$100,3,FALSE)),"")</f>
        <v>1.366714957375176</v>
      </c>
      <c r="AK280" s="20">
        <f>IF(AF280="Yes",(1/(U280)^('Aquifer and SDF Parameters'!$B$2)/((1/U280^'Aquifer and SDF Parameters'!$B$2)+(1/AI280^'Aquifer and SDF Parameters'!$B$2)+(1/AA280^'Aquifer and SDF Parameters'!$B$2))),"")</f>
        <v>0.68427824697192707</v>
      </c>
      <c r="AL280" s="20">
        <f>IF(AF280="Yes",(1/(AA280)^('Aquifer and SDF Parameters'!$B$2)/((1/U280^'Aquifer and SDF Parameters'!$B$2)+(1/AI280^'Aquifer and SDF Parameters'!$B$2)+(1/AA280^'Aquifer and SDF Parameters'!$B$2))),"")</f>
        <v>0.1615283356246591</v>
      </c>
      <c r="AM280" s="21">
        <f>IF(AF280="Yes",(1/(AI280)^('Aquifer and SDF Parameters'!$B$2)/((1/U280^'Aquifer and SDF Parameters'!$B$2)+(1/AI280^'Aquifer and SDF Parameters'!$B$2)+(1/AA280^'Aquifer and SDF Parameters'!$B$2))),"")</f>
        <v>0.15419341740341372</v>
      </c>
      <c r="AN280"/>
      <c r="AO280" s="30" t="s">
        <v>12943</v>
      </c>
      <c r="AP280" s="47" t="s">
        <v>8769</v>
      </c>
      <c r="AQ280" s="22">
        <v>38000</v>
      </c>
      <c r="AR280" s="22" t="s">
        <v>7415</v>
      </c>
      <c r="AS280" s="24">
        <v>712.15757208425998</v>
      </c>
      <c r="AT280" s="2">
        <v>100202</v>
      </c>
      <c r="AU280" s="2" t="s">
        <v>3783</v>
      </c>
      <c r="AV280" s="57">
        <v>1447.2217069961</v>
      </c>
      <c r="AW280" s="33"/>
      <c r="AX280" s="22"/>
      <c r="AY280" s="27"/>
    </row>
    <row r="281" spans="1:51" ht="15.6" customHeight="1" x14ac:dyDescent="0.3">
      <c r="A281" s="17">
        <v>9980</v>
      </c>
      <c r="B281" s="17" t="str">
        <f>VLOOKUP(A281,'List of Wells for HC assessment'!$A$2:$J$860,10,FALSE)</f>
        <v>Fraser-Sumas Floodplain</v>
      </c>
      <c r="C281" s="17" t="str">
        <f>IF(ISNUMBER(VLOOKUP(A281,'List of Wells for HC assessment'!$A$2:$J$860,1,FALSE)),"TRUE","FALSE")</f>
        <v>TRUE</v>
      </c>
      <c r="D281" s="17">
        <f>VLOOKUP(A281,'List of Wells for HC assessment'!$A$2:$J$860,9,FALSE)</f>
        <v>6</v>
      </c>
      <c r="E281" s="17" t="str">
        <f t="shared" si="88"/>
        <v>Stream</v>
      </c>
      <c r="F281" s="17">
        <f t="shared" si="89"/>
        <v>3</v>
      </c>
      <c r="G281" s="87">
        <f t="shared" si="90"/>
        <v>0.52209011913756675</v>
      </c>
      <c r="H281" s="88">
        <f t="shared" si="108"/>
        <v>0.61662125190575701</v>
      </c>
      <c r="I281" s="89" t="str">
        <f t="shared" si="91"/>
        <v>Unnamed tributary to McGillivray Slough</v>
      </c>
      <c r="J281" s="90">
        <f t="shared" si="92"/>
        <v>0.25337966170242188</v>
      </c>
      <c r="K281" s="91">
        <f t="shared" si="93"/>
        <v>1.270551316973185</v>
      </c>
      <c r="L281" s="95" t="str">
        <f t="shared" si="94"/>
        <v>McGillivray Slough</v>
      </c>
      <c r="M281" s="92">
        <f t="shared" si="95"/>
        <v>0.22453021916001134</v>
      </c>
      <c r="N281" s="93">
        <f t="shared" si="96"/>
        <v>1.4338019357688669</v>
      </c>
      <c r="O281" s="96" t="str">
        <f t="shared" si="97"/>
        <v>Unnamed tributary to Lewis Slough</v>
      </c>
      <c r="P281" s="94" t="str">
        <f>IF(ISNUMBER(VLOOKUP(A281,'Wells not assessed'!$A$5:$D$37,1,FALSE)),VLOOKUP(A281,'Wells not assessed'!$A$5:$D$37,4,FALSE),"")</f>
        <v/>
      </c>
      <c r="R281" s="35" t="str">
        <f t="shared" si="98"/>
        <v>Yes</v>
      </c>
      <c r="S281" s="15" t="str">
        <f t="shared" si="99"/>
        <v>FV-981</v>
      </c>
      <c r="T281" s="18" t="str">
        <f>VLOOKUP(S281,'PoHC and SDF summary'!$AO$4:$AP$49974,2,FALSE)</f>
        <v>Unnamed tributary to McGillivray Slough</v>
      </c>
      <c r="U281" s="19">
        <f t="shared" si="100"/>
        <v>430.10042498436002</v>
      </c>
      <c r="V281" s="56">
        <f>IF(C281="TRUE",(U281^2)*(VLOOKUP(D281,'Aquifer and SDF Parameters'!$A$6:$C$100,2,FALSE)/VLOOKUP(D281,'Aquifer and SDF Parameters'!$A$6:$C$100,3,FALSE)),"")</f>
        <v>0.61662125190575701</v>
      </c>
      <c r="W281" s="4"/>
      <c r="X281" s="29" t="str">
        <f t="shared" si="101"/>
        <v>Yes</v>
      </c>
      <c r="Y281" s="15" t="str">
        <f t="shared" si="102"/>
        <v>FV-1988</v>
      </c>
      <c r="Z281" s="18" t="str">
        <f>IF(X281="Yes",VLOOKUP(Y281,'PoHC and SDF summary'!$AO$4:$AP$49974,2,FALSE)," ")</f>
        <v>McGillivray Slough</v>
      </c>
      <c r="AA281" s="19">
        <f t="shared" si="103"/>
        <v>617.38593690815105</v>
      </c>
      <c r="AB281" s="58">
        <f>IF(X281="Yes",(AA281^2)*(VLOOKUP(D281,'Aquifer and SDF Parameters'!$A$6:$C$100,2,FALSE)/VLOOKUP(D281,'Aquifer and SDF Parameters'!$A$6:$C$100,3,FALSE)),"")</f>
        <v>1.270551316973185</v>
      </c>
      <c r="AC281" s="20">
        <f>IF(X281="Yes",(1/(U281)^('Aquifer and SDF Parameters'!$B$2)/((1/U281^'Aquifer and SDF Parameters'!$B$2)+(1/AA281^'Aquifer and SDF Parameters'!$B$2))),"")</f>
        <v>0.67325656271484735</v>
      </c>
      <c r="AD281" s="21">
        <f>IF(X281="Yes",(1/(AA281)^('Aquifer and SDF Parameters'!$B$2)/((1/U281^'Aquifer and SDF Parameters'!$B$2)+(1/AA281^'Aquifer and SDF Parameters'!$B$2))),"")</f>
        <v>0.32674343728515265</v>
      </c>
      <c r="AE281" s="14"/>
      <c r="AF281" s="32" t="str">
        <f t="shared" si="104"/>
        <v>Yes</v>
      </c>
      <c r="AG281" s="15" t="str">
        <f t="shared" si="105"/>
        <v>FV-2716</v>
      </c>
      <c r="AH281" s="18" t="str">
        <f t="shared" si="106"/>
        <v>Unnamed tributary to Lewis Slough</v>
      </c>
      <c r="AI281" s="19">
        <f t="shared" si="107"/>
        <v>655.85103547273604</v>
      </c>
      <c r="AJ281" s="58">
        <f>IF(AF281="Yes",(AI281^2)*(VLOOKUP(D281,'Aquifer and SDF Parameters'!$A$6:$C$100,2,FALSE)/VLOOKUP(D281,'Aquifer and SDF Parameters'!$A$6:$C$100,3,FALSE)),"")</f>
        <v>1.4338019357688669</v>
      </c>
      <c r="AK281" s="20">
        <f>IF(AF281="Yes",(1/(U281)^('Aquifer and SDF Parameters'!$B$2)/((1/U281^'Aquifer and SDF Parameters'!$B$2)+(1/AI281^'Aquifer and SDF Parameters'!$B$2)+(1/AA281^'Aquifer and SDF Parameters'!$B$2))),"")</f>
        <v>0.52209011913756675</v>
      </c>
      <c r="AL281" s="20">
        <f>IF(AF281="Yes",(1/(AA281)^('Aquifer and SDF Parameters'!$B$2)/((1/U281^'Aquifer and SDF Parameters'!$B$2)+(1/AI281^'Aquifer and SDF Parameters'!$B$2)+(1/AA281^'Aquifer and SDF Parameters'!$B$2))),"")</f>
        <v>0.25337966170242188</v>
      </c>
      <c r="AM281" s="21">
        <f>IF(AF281="Yes",(1/(AI281)^('Aquifer and SDF Parameters'!$B$2)/((1/U281^'Aquifer and SDF Parameters'!$B$2)+(1/AI281^'Aquifer and SDF Parameters'!$B$2)+(1/AA281^'Aquifer and SDF Parameters'!$B$2))),"")</f>
        <v>0.22453021916001134</v>
      </c>
      <c r="AO281" s="30" t="s">
        <v>12942</v>
      </c>
      <c r="AP281" s="47" t="s">
        <v>8769</v>
      </c>
      <c r="AQ281" s="22">
        <v>38257</v>
      </c>
      <c r="AR281" s="22" t="s">
        <v>24</v>
      </c>
      <c r="AS281" s="24">
        <v>5465.4133663866996</v>
      </c>
      <c r="AT281" s="2">
        <v>100203</v>
      </c>
      <c r="AU281" s="2" t="s">
        <v>4488</v>
      </c>
      <c r="AV281" s="57">
        <v>768.65800581523899</v>
      </c>
      <c r="AW281" s="33"/>
      <c r="AX281" s="22"/>
      <c r="AY281" s="27"/>
    </row>
    <row r="282" spans="1:51" ht="15.6" customHeight="1" x14ac:dyDescent="0.3">
      <c r="A282" s="17">
        <v>9982</v>
      </c>
      <c r="B282" s="17" t="str">
        <f>VLOOKUP(A282,'List of Wells for HC assessment'!$A$2:$J$860,10,FALSE)</f>
        <v>Fraser-Sumas Floodplain</v>
      </c>
      <c r="C282" s="17" t="str">
        <f>IF(ISNUMBER(VLOOKUP(A282,'List of Wells for HC assessment'!$A$2:$J$860,1,FALSE)),"TRUE","FALSE")</f>
        <v>TRUE</v>
      </c>
      <c r="D282" s="17">
        <f>VLOOKUP(A282,'List of Wells for HC assessment'!$A$2:$J$860,9,FALSE)</f>
        <v>6</v>
      </c>
      <c r="E282" s="17" t="str">
        <f t="shared" si="88"/>
        <v>Stream</v>
      </c>
      <c r="F282" s="17">
        <f t="shared" si="89"/>
        <v>3</v>
      </c>
      <c r="G282" s="87">
        <f t="shared" si="90"/>
        <v>0.55849455114372326</v>
      </c>
      <c r="H282" s="88">
        <f t="shared" si="108"/>
        <v>0.51943238477458986</v>
      </c>
      <c r="I282" s="89" t="str">
        <f t="shared" si="91"/>
        <v>Unnamed tributary to McGillivray Slough</v>
      </c>
      <c r="J282" s="90">
        <f t="shared" si="92"/>
        <v>0.2558755109705958</v>
      </c>
      <c r="K282" s="91">
        <f t="shared" si="93"/>
        <v>1.1337550650462032</v>
      </c>
      <c r="L282" s="95" t="str">
        <f t="shared" si="94"/>
        <v>Unnamed tributary to Lewis Slough</v>
      </c>
      <c r="M282" s="92">
        <f t="shared" si="95"/>
        <v>0.18562993788568102</v>
      </c>
      <c r="N282" s="93">
        <f t="shared" si="96"/>
        <v>1.5627875540358935</v>
      </c>
      <c r="O282" s="96" t="str">
        <f t="shared" si="97"/>
        <v>McGillivray Slough</v>
      </c>
      <c r="P282" s="94" t="str">
        <f>IF(ISNUMBER(VLOOKUP(A282,'Wells not assessed'!$A$5:$D$37,1,FALSE)),VLOOKUP(A282,'Wells not assessed'!$A$5:$D$37,4,FALSE),"")</f>
        <v/>
      </c>
      <c r="R282" s="35" t="str">
        <f t="shared" si="98"/>
        <v>Yes</v>
      </c>
      <c r="S282" s="15" t="str">
        <f t="shared" si="99"/>
        <v>FV-981</v>
      </c>
      <c r="T282" s="18" t="str">
        <f>VLOOKUP(S282,'PoHC and SDF summary'!$AO$4:$AP$49974,2,FALSE)</f>
        <v>Unnamed tributary to McGillivray Slough</v>
      </c>
      <c r="U282" s="19">
        <f t="shared" si="100"/>
        <v>394.75272694735997</v>
      </c>
      <c r="V282" s="56">
        <f>IF(C282="TRUE",(U282^2)*(VLOOKUP(D282,'Aquifer and SDF Parameters'!$A$6:$C$100,2,FALSE)/VLOOKUP(D282,'Aquifer and SDF Parameters'!$A$6:$C$100,3,FALSE)),"")</f>
        <v>0.51943238477458986</v>
      </c>
      <c r="W282" s="4"/>
      <c r="X282" s="29" t="str">
        <f t="shared" si="101"/>
        <v>Yes</v>
      </c>
      <c r="Y282" s="15" t="str">
        <f t="shared" si="102"/>
        <v>FV-2716</v>
      </c>
      <c r="Z282" s="18" t="str">
        <f>IF(X282="Yes",VLOOKUP(Y282,'PoHC and SDF summary'!$AO$4:$AP$49974,2,FALSE)," ")</f>
        <v>Unnamed tributary to Lewis Slough</v>
      </c>
      <c r="AA282" s="19">
        <f t="shared" si="103"/>
        <v>583.20366898182397</v>
      </c>
      <c r="AB282" s="58">
        <f>IF(X282="Yes",(AA282^2)*(VLOOKUP(D282,'Aquifer and SDF Parameters'!$A$6:$C$100,2,FALSE)/VLOOKUP(D282,'Aquifer and SDF Parameters'!$A$6:$C$100,3,FALSE)),"")</f>
        <v>1.1337550650462032</v>
      </c>
      <c r="AC282" s="20">
        <f>IF(X282="Yes",(1/(U282)^('Aquifer and SDF Parameters'!$B$2)/((1/U282^'Aquifer and SDF Parameters'!$B$2)+(1/AA282^'Aquifer and SDF Parameters'!$B$2))),"")</f>
        <v>0.68579946283109217</v>
      </c>
      <c r="AD282" s="21">
        <f>IF(X282="Yes",(1/(AA282)^('Aquifer and SDF Parameters'!$B$2)/((1/U282^'Aquifer and SDF Parameters'!$B$2)+(1/AA282^'Aquifer and SDF Parameters'!$B$2))),"")</f>
        <v>0.31420053716890772</v>
      </c>
      <c r="AE282" s="14"/>
      <c r="AF282" s="32" t="str">
        <f t="shared" si="104"/>
        <v>Yes</v>
      </c>
      <c r="AG282" s="15" t="str">
        <f t="shared" si="105"/>
        <v>FV-1988</v>
      </c>
      <c r="AH282" s="18" t="str">
        <f t="shared" si="106"/>
        <v>McGillivray Slough</v>
      </c>
      <c r="AI282" s="19">
        <f t="shared" si="107"/>
        <v>684.71619391596698</v>
      </c>
      <c r="AJ282" s="58">
        <f>IF(AF282="Yes",(AI282^2)*(VLOOKUP(D282,'Aquifer and SDF Parameters'!$A$6:$C$100,2,FALSE)/VLOOKUP(D282,'Aquifer and SDF Parameters'!$A$6:$C$100,3,FALSE)),"")</f>
        <v>1.5627875540358935</v>
      </c>
      <c r="AK282" s="20">
        <f>IF(AF282="Yes",(1/(U282)^('Aquifer and SDF Parameters'!$B$2)/((1/U282^'Aquifer and SDF Parameters'!$B$2)+(1/AI282^'Aquifer and SDF Parameters'!$B$2)+(1/AA282^'Aquifer and SDF Parameters'!$B$2))),"")</f>
        <v>0.55849455114372326</v>
      </c>
      <c r="AL282" s="20">
        <f>IF(AF282="Yes",(1/(AA282)^('Aquifer and SDF Parameters'!$B$2)/((1/U282^'Aquifer and SDF Parameters'!$B$2)+(1/AI282^'Aquifer and SDF Parameters'!$B$2)+(1/AA282^'Aquifer and SDF Parameters'!$B$2))),"")</f>
        <v>0.2558755109705958</v>
      </c>
      <c r="AM282" s="21">
        <f>IF(AF282="Yes",(1/(AI282)^('Aquifer and SDF Parameters'!$B$2)/((1/U282^'Aquifer and SDF Parameters'!$B$2)+(1/AI282^'Aquifer and SDF Parameters'!$B$2)+(1/AA282^'Aquifer and SDF Parameters'!$B$2))),"")</f>
        <v>0.18562993788568102</v>
      </c>
      <c r="AO282" s="30" t="s">
        <v>12940</v>
      </c>
      <c r="AP282" s="47" t="s">
        <v>8769</v>
      </c>
      <c r="AQ282" s="22">
        <v>38397</v>
      </c>
      <c r="AR282" s="22" t="s">
        <v>8603</v>
      </c>
      <c r="AS282" s="24">
        <v>255.481741639365</v>
      </c>
      <c r="AT282" s="2">
        <v>100242</v>
      </c>
      <c r="AU282" s="2" t="s">
        <v>5259</v>
      </c>
      <c r="AV282" s="57">
        <v>1513.6927325787001</v>
      </c>
      <c r="AW282" s="33"/>
      <c r="AX282" s="22"/>
      <c r="AY282" s="27"/>
    </row>
    <row r="283" spans="1:51" ht="15.6" customHeight="1" x14ac:dyDescent="0.3">
      <c r="A283" s="17">
        <v>9983</v>
      </c>
      <c r="B283" s="17" t="str">
        <f>VLOOKUP(A283,'List of Wells for HC assessment'!$A$2:$J$860,10,FALSE)</f>
        <v>Fraser-Sumas Floodplain</v>
      </c>
      <c r="C283" s="17" t="str">
        <f>IF(ISNUMBER(VLOOKUP(A283,'List of Wells for HC assessment'!$A$2:$J$860,1,FALSE)),"TRUE","FALSE")</f>
        <v>TRUE</v>
      </c>
      <c r="D283" s="17">
        <f>VLOOKUP(A283,'List of Wells for HC assessment'!$A$2:$J$860,9,FALSE)</f>
        <v>6</v>
      </c>
      <c r="E283" s="17" t="str">
        <f t="shared" si="88"/>
        <v>Stream</v>
      </c>
      <c r="F283" s="17">
        <f t="shared" si="89"/>
        <v>3</v>
      </c>
      <c r="G283" s="87">
        <f t="shared" si="90"/>
        <v>0.64683631862587687</v>
      </c>
      <c r="H283" s="88">
        <f t="shared" si="108"/>
        <v>0.3542275872170802</v>
      </c>
      <c r="I283" s="89" t="str">
        <f t="shared" si="91"/>
        <v>Unnamed tributary to McGillivray Slough</v>
      </c>
      <c r="J283" s="90">
        <f t="shared" si="92"/>
        <v>0.21108531131375644</v>
      </c>
      <c r="K283" s="91">
        <f t="shared" si="93"/>
        <v>1.0854723478634138</v>
      </c>
      <c r="L283" s="95" t="str">
        <f t="shared" si="94"/>
        <v>McGillivray Slough</v>
      </c>
      <c r="M283" s="92">
        <f t="shared" si="95"/>
        <v>0.14207837006036675</v>
      </c>
      <c r="N283" s="93">
        <f t="shared" si="96"/>
        <v>1.6126822708753661</v>
      </c>
      <c r="O283" s="96" t="str">
        <f t="shared" si="97"/>
        <v>Unnamed tributary to Lewis Slough</v>
      </c>
      <c r="P283" s="94" t="str">
        <f>IF(ISNUMBER(VLOOKUP(A283,'Wells not assessed'!$A$5:$D$37,1,FALSE)),VLOOKUP(A283,'Wells not assessed'!$A$5:$D$37,4,FALSE),"")</f>
        <v/>
      </c>
      <c r="R283" s="35" t="str">
        <f t="shared" si="98"/>
        <v>Yes</v>
      </c>
      <c r="S283" s="15" t="str">
        <f t="shared" si="99"/>
        <v>FV-981</v>
      </c>
      <c r="T283" s="18" t="str">
        <f>VLOOKUP(S283,'PoHC and SDF summary'!$AO$4:$AP$49974,2,FALSE)</f>
        <v>Unnamed tributary to McGillivray Slough</v>
      </c>
      <c r="U283" s="19">
        <f t="shared" si="100"/>
        <v>325.98815341224298</v>
      </c>
      <c r="V283" s="56">
        <f>IF(C283="TRUE",(U283^2)*(VLOOKUP(D283,'Aquifer and SDF Parameters'!$A$6:$C$100,2,FALSE)/VLOOKUP(D283,'Aquifer and SDF Parameters'!$A$6:$C$100,3,FALSE)),"")</f>
        <v>0.3542275872170802</v>
      </c>
      <c r="W283" s="4"/>
      <c r="X283" s="29" t="str">
        <f t="shared" si="101"/>
        <v>Yes</v>
      </c>
      <c r="Y283" s="15" t="str">
        <f t="shared" si="102"/>
        <v>FV-1988</v>
      </c>
      <c r="Z283" s="18" t="str">
        <f>IF(X283="Yes",VLOOKUP(Y283,'PoHC and SDF summary'!$AO$4:$AP$49974,2,FALSE)," ")</f>
        <v>McGillivray Slough</v>
      </c>
      <c r="AA283" s="19">
        <f t="shared" si="103"/>
        <v>570.65024696308001</v>
      </c>
      <c r="AB283" s="58">
        <f>IF(X283="Yes",(AA283^2)*(VLOOKUP(D283,'Aquifer and SDF Parameters'!$A$6:$C$100,2,FALSE)/VLOOKUP(D283,'Aquifer and SDF Parameters'!$A$6:$C$100,3,FALSE)),"")</f>
        <v>1.0854723478634138</v>
      </c>
      <c r="AC283" s="20">
        <f>IF(X283="Yes",(1/(U283)^('Aquifer and SDF Parameters'!$B$2)/((1/U283^'Aquifer and SDF Parameters'!$B$2)+(1/AA283^'Aquifer and SDF Parameters'!$B$2))),"")</f>
        <v>0.75395735001038588</v>
      </c>
      <c r="AD283" s="21">
        <f>IF(X283="Yes",(1/(AA283)^('Aquifer and SDF Parameters'!$B$2)/((1/U283^'Aquifer and SDF Parameters'!$B$2)+(1/AA283^'Aquifer and SDF Parameters'!$B$2))),"")</f>
        <v>0.24604264998961412</v>
      </c>
      <c r="AE283" s="14"/>
      <c r="AF283" s="32" t="str">
        <f t="shared" si="104"/>
        <v>Yes</v>
      </c>
      <c r="AG283" s="15" t="str">
        <f t="shared" si="105"/>
        <v>FV-2716</v>
      </c>
      <c r="AH283" s="18" t="str">
        <f t="shared" si="106"/>
        <v>Unnamed tributary to Lewis Slough</v>
      </c>
      <c r="AI283" s="19">
        <f t="shared" si="107"/>
        <v>695.56069559931996</v>
      </c>
      <c r="AJ283" s="58">
        <f>IF(AF283="Yes",(AI283^2)*(VLOOKUP(D283,'Aquifer and SDF Parameters'!$A$6:$C$100,2,FALSE)/VLOOKUP(D283,'Aquifer and SDF Parameters'!$A$6:$C$100,3,FALSE)),"")</f>
        <v>1.6126822708753661</v>
      </c>
      <c r="AK283" s="20">
        <f>IF(AF283="Yes",(1/(U283)^('Aquifer and SDF Parameters'!$B$2)/((1/U283^'Aquifer and SDF Parameters'!$B$2)+(1/AI283^'Aquifer and SDF Parameters'!$B$2)+(1/AA283^'Aquifer and SDF Parameters'!$B$2))),"")</f>
        <v>0.64683631862587687</v>
      </c>
      <c r="AL283" s="20">
        <f>IF(AF283="Yes",(1/(AA283)^('Aquifer and SDF Parameters'!$B$2)/((1/U283^'Aquifer and SDF Parameters'!$B$2)+(1/AI283^'Aquifer and SDF Parameters'!$B$2)+(1/AA283^'Aquifer and SDF Parameters'!$B$2))),"")</f>
        <v>0.21108531131375644</v>
      </c>
      <c r="AM283" s="21">
        <f>IF(AF283="Yes",(1/(AI283)^('Aquifer and SDF Parameters'!$B$2)/((1/U283^'Aquifer and SDF Parameters'!$B$2)+(1/AI283^'Aquifer and SDF Parameters'!$B$2)+(1/AA283^'Aquifer and SDF Parameters'!$B$2))),"")</f>
        <v>0.14207837006036675</v>
      </c>
      <c r="AO283" s="30" t="s">
        <v>12938</v>
      </c>
      <c r="AP283" s="47" t="s">
        <v>8769</v>
      </c>
      <c r="AQ283" s="22">
        <v>39175</v>
      </c>
      <c r="AR283" s="22" t="s">
        <v>24</v>
      </c>
      <c r="AS283" s="24">
        <v>5628.86894644329</v>
      </c>
      <c r="AT283" s="2">
        <v>100297</v>
      </c>
      <c r="AU283" s="2" t="s">
        <v>2306</v>
      </c>
      <c r="AV283" s="57">
        <v>1059.5659139824199</v>
      </c>
      <c r="AW283" s="33"/>
      <c r="AX283" s="22"/>
      <c r="AY283" s="27"/>
    </row>
    <row r="284" spans="1:51" ht="15.6" customHeight="1" x14ac:dyDescent="0.3">
      <c r="A284" s="17">
        <v>9985</v>
      </c>
      <c r="B284" s="17" t="str">
        <f>VLOOKUP(A284,'List of Wells for HC assessment'!$A$2:$J$860,10,FALSE)</f>
        <v>Fraser-Sumas Floodplain</v>
      </c>
      <c r="C284" s="17" t="str">
        <f>IF(ISNUMBER(VLOOKUP(A284,'List of Wells for HC assessment'!$A$2:$J$860,1,FALSE)),"TRUE","FALSE")</f>
        <v>TRUE</v>
      </c>
      <c r="D284" s="17">
        <f>VLOOKUP(A284,'List of Wells for HC assessment'!$A$2:$J$860,9,FALSE)</f>
        <v>6</v>
      </c>
      <c r="E284" s="17" t="str">
        <f t="shared" si="88"/>
        <v>Stream</v>
      </c>
      <c r="F284" s="17">
        <f t="shared" si="89"/>
        <v>3</v>
      </c>
      <c r="G284" s="87">
        <f t="shared" si="90"/>
        <v>0.41552696837804737</v>
      </c>
      <c r="H284" s="88">
        <f t="shared" si="108"/>
        <v>1.3729904328829892</v>
      </c>
      <c r="I284" s="89" t="str">
        <f t="shared" si="91"/>
        <v>McGillivray Slough</v>
      </c>
      <c r="J284" s="90">
        <f t="shared" si="92"/>
        <v>0.35606586277646768</v>
      </c>
      <c r="K284" s="91">
        <f t="shared" si="93"/>
        <v>1.6022725339050299</v>
      </c>
      <c r="L284" s="95" t="str">
        <f t="shared" si="94"/>
        <v>Unnamed tributary to McGillivray Slough</v>
      </c>
      <c r="M284" s="92">
        <f t="shared" si="95"/>
        <v>0.22840716884548495</v>
      </c>
      <c r="N284" s="93">
        <f t="shared" si="96"/>
        <v>2.4977961728244988</v>
      </c>
      <c r="O284" s="96" t="str">
        <f t="shared" si="97"/>
        <v>Unnamed tributary to Lewis Slough</v>
      </c>
      <c r="P284" s="94" t="str">
        <f>IF(ISNUMBER(VLOOKUP(A284,'Wells not assessed'!$A$5:$D$37,1,FALSE)),VLOOKUP(A284,'Wells not assessed'!$A$5:$D$37,4,FALSE),"")</f>
        <v/>
      </c>
      <c r="R284" s="35" t="str">
        <f t="shared" si="98"/>
        <v>Yes</v>
      </c>
      <c r="S284" s="15" t="str">
        <f t="shared" si="99"/>
        <v>FV-1991</v>
      </c>
      <c r="T284" s="18" t="str">
        <f>VLOOKUP(S284,'PoHC and SDF summary'!$AO$4:$AP$49974,2,FALSE)</f>
        <v>McGillivray Slough</v>
      </c>
      <c r="U284" s="19">
        <f t="shared" si="100"/>
        <v>641.79212356096798</v>
      </c>
      <c r="V284" s="56">
        <f>IF(C284="TRUE",(U284^2)*(VLOOKUP(D284,'Aquifer and SDF Parameters'!$A$6:$C$100,2,FALSE)/VLOOKUP(D284,'Aquifer and SDF Parameters'!$A$6:$C$100,3,FALSE)),"")</f>
        <v>1.3729904328829892</v>
      </c>
      <c r="W284" s="4"/>
      <c r="X284" s="29" t="str">
        <f t="shared" si="101"/>
        <v>Yes</v>
      </c>
      <c r="Y284" s="15" t="str">
        <f t="shared" si="102"/>
        <v>FV-2156</v>
      </c>
      <c r="Z284" s="18" t="str">
        <f>IF(X284="Yes",VLOOKUP(Y284,'PoHC and SDF summary'!$AO$4:$AP$49974,2,FALSE)," ")</f>
        <v>Unnamed tributary to McGillivray Slough</v>
      </c>
      <c r="AA284" s="19">
        <f t="shared" si="103"/>
        <v>693.31216646724795</v>
      </c>
      <c r="AB284" s="58">
        <f>IF(X284="Yes",(AA284^2)*(VLOOKUP(D284,'Aquifer and SDF Parameters'!$A$6:$C$100,2,FALSE)/VLOOKUP(D284,'Aquifer and SDF Parameters'!$A$6:$C$100,3,FALSE)),"")</f>
        <v>1.6022725339050299</v>
      </c>
      <c r="AC284" s="20">
        <f>IF(X284="Yes",(1/(U284)^('Aquifer and SDF Parameters'!$B$2)/((1/U284^'Aquifer and SDF Parameters'!$B$2)+(1/AA284^'Aquifer and SDF Parameters'!$B$2))),"")</f>
        <v>0.5385314010192459</v>
      </c>
      <c r="AD284" s="21">
        <f>IF(X284="Yes",(1/(AA284)^('Aquifer and SDF Parameters'!$B$2)/((1/U284^'Aquifer and SDF Parameters'!$B$2)+(1/AA284^'Aquifer and SDF Parameters'!$B$2))),"")</f>
        <v>0.46146859898075421</v>
      </c>
      <c r="AE284" s="14"/>
      <c r="AF284" s="32" t="str">
        <f t="shared" si="104"/>
        <v>Yes</v>
      </c>
      <c r="AG284" s="15" t="str">
        <f t="shared" si="105"/>
        <v>FV-2717</v>
      </c>
      <c r="AH284" s="18" t="str">
        <f t="shared" si="106"/>
        <v>Unnamed tributary to Lewis Slough</v>
      </c>
      <c r="AI284" s="19">
        <f t="shared" si="107"/>
        <v>865.64360556024997</v>
      </c>
      <c r="AJ284" s="58">
        <f>IF(AF284="Yes",(AI284^2)*(VLOOKUP(D284,'Aquifer and SDF Parameters'!$A$6:$C$100,2,FALSE)/VLOOKUP(D284,'Aquifer and SDF Parameters'!$A$6:$C$100,3,FALSE)),"")</f>
        <v>2.4977961728244988</v>
      </c>
      <c r="AK284" s="20">
        <f>IF(AF284="Yes",(1/(U284)^('Aquifer and SDF Parameters'!$B$2)/((1/U284^'Aquifer and SDF Parameters'!$B$2)+(1/AI284^'Aquifer and SDF Parameters'!$B$2)+(1/AA284^'Aquifer and SDF Parameters'!$B$2))),"")</f>
        <v>0.41552696837804737</v>
      </c>
      <c r="AL284" s="20">
        <f>IF(AF284="Yes",(1/(AA284)^('Aquifer and SDF Parameters'!$B$2)/((1/U284^'Aquifer and SDF Parameters'!$B$2)+(1/AI284^'Aquifer and SDF Parameters'!$B$2)+(1/AA284^'Aquifer and SDF Parameters'!$B$2))),"")</f>
        <v>0.35606586277646768</v>
      </c>
      <c r="AM284" s="21">
        <f>IF(AF284="Yes",(1/(AI284)^('Aquifer and SDF Parameters'!$B$2)/((1/U284^'Aquifer and SDF Parameters'!$B$2)+(1/AI284^'Aquifer and SDF Parameters'!$B$2)+(1/AA284^'Aquifer and SDF Parameters'!$B$2))),"")</f>
        <v>0.22840716884548495</v>
      </c>
      <c r="AO284" s="30" t="s">
        <v>12937</v>
      </c>
      <c r="AP284" s="47" t="s">
        <v>8769</v>
      </c>
      <c r="AQ284" s="22">
        <v>39195</v>
      </c>
      <c r="AR284" s="22" t="s">
        <v>24</v>
      </c>
      <c r="AS284" s="24">
        <v>4807.4425307452502</v>
      </c>
      <c r="AT284" s="63">
        <v>100372</v>
      </c>
      <c r="AU284" s="63" t="s">
        <v>4855</v>
      </c>
      <c r="AV284" s="97">
        <v>457.03566781563399</v>
      </c>
      <c r="AW284" s="33"/>
      <c r="AX284" s="22"/>
      <c r="AY284" s="27"/>
    </row>
    <row r="285" spans="1:51" ht="15.6" customHeight="1" x14ac:dyDescent="0.3">
      <c r="A285" s="17">
        <v>9986</v>
      </c>
      <c r="B285" s="17" t="str">
        <f>VLOOKUP(A285,'List of Wells for HC assessment'!$A$2:$J$860,10,FALSE)</f>
        <v>Fraser-Sumas Floodplain</v>
      </c>
      <c r="C285" s="17" t="str">
        <f>IF(ISNUMBER(VLOOKUP(A285,'List of Wells for HC assessment'!$A$2:$J$860,1,FALSE)),"TRUE","FALSE")</f>
        <v>TRUE</v>
      </c>
      <c r="D285" s="17">
        <f>VLOOKUP(A285,'List of Wells for HC assessment'!$A$2:$J$860,9,FALSE)</f>
        <v>6</v>
      </c>
      <c r="E285" s="17" t="str">
        <f t="shared" si="88"/>
        <v>Stream</v>
      </c>
      <c r="F285" s="17">
        <f t="shared" si="89"/>
        <v>3</v>
      </c>
      <c r="G285" s="87">
        <f t="shared" si="90"/>
        <v>0.65967861449990184</v>
      </c>
      <c r="H285" s="88">
        <f t="shared" si="108"/>
        <v>0.70342949450750136</v>
      </c>
      <c r="I285" s="89" t="str">
        <f t="shared" si="91"/>
        <v>McGillivray Slough</v>
      </c>
      <c r="J285" s="90">
        <f t="shared" si="92"/>
        <v>0.19050375085722648</v>
      </c>
      <c r="K285" s="91">
        <f t="shared" si="93"/>
        <v>2.4358438731363821</v>
      </c>
      <c r="L285" s="95" t="str">
        <f t="shared" si="94"/>
        <v>Unnamed tributary to Lewis Slough</v>
      </c>
      <c r="M285" s="92">
        <f t="shared" si="95"/>
        <v>0.14981763464287171</v>
      </c>
      <c r="N285" s="93">
        <f t="shared" si="96"/>
        <v>3.0973482890797572</v>
      </c>
      <c r="O285" s="96" t="str">
        <f t="shared" si="97"/>
        <v>Unnamed tributary to McGillivray Slough</v>
      </c>
      <c r="P285" s="94" t="str">
        <f>IF(ISNUMBER(VLOOKUP(A285,'Wells not assessed'!$A$5:$D$37,1,FALSE)),VLOOKUP(A285,'Wells not assessed'!$A$5:$D$37,4,FALSE),"")</f>
        <v/>
      </c>
      <c r="R285" s="35" t="str">
        <f t="shared" si="98"/>
        <v>Yes</v>
      </c>
      <c r="S285" s="15" t="str">
        <f t="shared" si="99"/>
        <v>FV-1988</v>
      </c>
      <c r="T285" s="18" t="str">
        <f>VLOOKUP(S285,'PoHC and SDF summary'!$AO$4:$AP$49974,2,FALSE)</f>
        <v>McGillivray Slough</v>
      </c>
      <c r="U285" s="19">
        <f t="shared" si="100"/>
        <v>459.378763497237</v>
      </c>
      <c r="V285" s="56">
        <f>IF(C285="TRUE",(U285^2)*(VLOOKUP(D285,'Aquifer and SDF Parameters'!$A$6:$C$100,2,FALSE)/VLOOKUP(D285,'Aquifer and SDF Parameters'!$A$6:$C$100,3,FALSE)),"")</f>
        <v>0.70342949450750136</v>
      </c>
      <c r="W285" s="4"/>
      <c r="X285" s="29" t="str">
        <f t="shared" si="101"/>
        <v>Yes</v>
      </c>
      <c r="Y285" s="15" t="str">
        <f t="shared" si="102"/>
        <v>FV-2716</v>
      </c>
      <c r="Z285" s="18" t="str">
        <f>IF(X285="Yes",VLOOKUP(Y285,'PoHC and SDF summary'!$AO$4:$AP$49974,2,FALSE)," ")</f>
        <v>Unnamed tributary to Lewis Slough</v>
      </c>
      <c r="AA285" s="19">
        <f t="shared" si="103"/>
        <v>854.84101559349301</v>
      </c>
      <c r="AB285" s="58">
        <f>IF(X285="Yes",(AA285^2)*(VLOOKUP(D285,'Aquifer and SDF Parameters'!$A$6:$C$100,2,FALSE)/VLOOKUP(D285,'Aquifer and SDF Parameters'!$A$6:$C$100,3,FALSE)),"")</f>
        <v>2.4358438731363821</v>
      </c>
      <c r="AC285" s="20">
        <f>IF(X285="Yes",(1/(U285)^('Aquifer and SDF Parameters'!$B$2)/((1/U285^'Aquifer and SDF Parameters'!$B$2)+(1/AA285^'Aquifer and SDF Parameters'!$B$2))),"")</f>
        <v>0.77592601467662381</v>
      </c>
      <c r="AD285" s="21">
        <f>IF(X285="Yes",(1/(AA285)^('Aquifer and SDF Parameters'!$B$2)/((1/U285^'Aquifer and SDF Parameters'!$B$2)+(1/AA285^'Aquifer and SDF Parameters'!$B$2))),"")</f>
        <v>0.22407398532337625</v>
      </c>
      <c r="AE285" s="14"/>
      <c r="AF285" s="32" t="str">
        <f t="shared" si="104"/>
        <v>Yes</v>
      </c>
      <c r="AG285" s="15" t="str">
        <f t="shared" si="105"/>
        <v>FV-2167</v>
      </c>
      <c r="AH285" s="18" t="str">
        <f t="shared" si="106"/>
        <v>Unnamed tributary to McGillivray Slough</v>
      </c>
      <c r="AI285" s="19">
        <f t="shared" si="107"/>
        <v>963.95253343923901</v>
      </c>
      <c r="AJ285" s="58">
        <f>IF(AF285="Yes",(AI285^2)*(VLOOKUP(D285,'Aquifer and SDF Parameters'!$A$6:$C$100,2,FALSE)/VLOOKUP(D285,'Aquifer and SDF Parameters'!$A$6:$C$100,3,FALSE)),"")</f>
        <v>3.0973482890797572</v>
      </c>
      <c r="AK285" s="20">
        <f>IF(AF285="Yes",(1/(U285)^('Aquifer and SDF Parameters'!$B$2)/((1/U285^'Aquifer and SDF Parameters'!$B$2)+(1/AI285^'Aquifer and SDF Parameters'!$B$2)+(1/AA285^'Aquifer and SDF Parameters'!$B$2))),"")</f>
        <v>0.65967861449990184</v>
      </c>
      <c r="AL285" s="20">
        <f>IF(AF285="Yes",(1/(AA285)^('Aquifer and SDF Parameters'!$B$2)/((1/U285^'Aquifer and SDF Parameters'!$B$2)+(1/AI285^'Aquifer and SDF Parameters'!$B$2)+(1/AA285^'Aquifer and SDF Parameters'!$B$2))),"")</f>
        <v>0.19050375085722648</v>
      </c>
      <c r="AM285" s="21">
        <f>IF(AF285="Yes",(1/(AI285)^('Aquifer and SDF Parameters'!$B$2)/((1/U285^'Aquifer and SDF Parameters'!$B$2)+(1/AI285^'Aquifer and SDF Parameters'!$B$2)+(1/AA285^'Aquifer and SDF Parameters'!$B$2))),"")</f>
        <v>0.14981763464287171</v>
      </c>
      <c r="AO285" s="30" t="s">
        <v>12936</v>
      </c>
      <c r="AP285" s="47" t="s">
        <v>8769</v>
      </c>
      <c r="AQ285" s="22">
        <v>40078</v>
      </c>
      <c r="AR285" s="22" t="s">
        <v>4277</v>
      </c>
      <c r="AS285" s="24">
        <v>609.38854443089804</v>
      </c>
      <c r="AT285" s="2">
        <v>100888</v>
      </c>
      <c r="AU285" s="2" t="s">
        <v>5852</v>
      </c>
      <c r="AV285" s="57">
        <v>2718.1522109070102</v>
      </c>
      <c r="AW285" s="33"/>
      <c r="AX285" s="22"/>
      <c r="AY285" s="27"/>
    </row>
    <row r="286" spans="1:51" ht="15.6" customHeight="1" x14ac:dyDescent="0.3">
      <c r="A286" s="17">
        <v>10000</v>
      </c>
      <c r="B286" s="17" t="str">
        <f>VLOOKUP(A286,'List of Wells for HC assessment'!$A$2:$J$860,10,FALSE)</f>
        <v>Fraser-Sumas Floodplain</v>
      </c>
      <c r="C286" s="17" t="str">
        <f>IF(ISNUMBER(VLOOKUP(A286,'List of Wells for HC assessment'!$A$2:$J$860,1,FALSE)),"TRUE","FALSE")</f>
        <v>TRUE</v>
      </c>
      <c r="D286" s="17">
        <f>VLOOKUP(A286,'List of Wells for HC assessment'!$A$2:$J$860,9,FALSE)</f>
        <v>6</v>
      </c>
      <c r="E286" s="17" t="str">
        <f t="shared" si="88"/>
        <v>Stream</v>
      </c>
      <c r="F286" s="17">
        <f t="shared" si="89"/>
        <v>1</v>
      </c>
      <c r="G286" s="87">
        <f t="shared" si="90"/>
        <v>1</v>
      </c>
      <c r="H286" s="88">
        <f t="shared" si="108"/>
        <v>2.7711489761474736E-2</v>
      </c>
      <c r="I286" s="89" t="str">
        <f t="shared" si="91"/>
        <v>Miller Slough</v>
      </c>
      <c r="J286" s="90" t="str">
        <f t="shared" si="92"/>
        <v>-</v>
      </c>
      <c r="K286" s="91" t="str">
        <f t="shared" si="93"/>
        <v/>
      </c>
      <c r="L286" s="95" t="str">
        <f t="shared" si="94"/>
        <v xml:space="preserve"> </v>
      </c>
      <c r="M286" s="92" t="str">
        <f t="shared" si="95"/>
        <v>-</v>
      </c>
      <c r="N286" s="93" t="str">
        <f t="shared" si="96"/>
        <v/>
      </c>
      <c r="O286" s="96" t="str">
        <f t="shared" si="97"/>
        <v xml:space="preserve"> </v>
      </c>
      <c r="P286" s="94" t="str">
        <f>IF(ISNUMBER(VLOOKUP(A286,'Wells not assessed'!$A$5:$D$37,1,FALSE)),VLOOKUP(A286,'Wells not assessed'!$A$5:$D$37,4,FALSE),"")</f>
        <v/>
      </c>
      <c r="R286" s="35" t="str">
        <f t="shared" si="98"/>
        <v>Yes</v>
      </c>
      <c r="S286" s="15" t="str">
        <f t="shared" si="99"/>
        <v>FV-895</v>
      </c>
      <c r="T286" s="18" t="str">
        <f>VLOOKUP(S286,'PoHC and SDF summary'!$AO$4:$AP$49974,2,FALSE)</f>
        <v>Miller Slough</v>
      </c>
      <c r="U286" s="19">
        <f t="shared" si="100"/>
        <v>91.178105532207795</v>
      </c>
      <c r="V286" s="56">
        <f>IF(C286="TRUE",(U286^2)*(VLOOKUP(D286,'Aquifer and SDF Parameters'!$A$6:$C$100,2,FALSE)/VLOOKUP(D286,'Aquifer and SDF Parameters'!$A$6:$C$100,3,FALSE)),"")</f>
        <v>2.7711489761474736E-2</v>
      </c>
      <c r="W286" s="4"/>
      <c r="X286" s="29" t="str">
        <f t="shared" si="101"/>
        <v>No</v>
      </c>
      <c r="Y286" s="15" t="str">
        <f t="shared" si="102"/>
        <v/>
      </c>
      <c r="Z286" s="18" t="str">
        <f>IF(X286="Yes",VLOOKUP(Y286,'PoHC and SDF summary'!$AO$4:$AP$49974,2,FALSE)," ")</f>
        <v xml:space="preserve"> </v>
      </c>
      <c r="AA286" s="19" t="str">
        <f t="shared" si="103"/>
        <v xml:space="preserve"> </v>
      </c>
      <c r="AB286" s="58" t="str">
        <f>IF(X286="Yes",(AA286^2)*(VLOOKUP(D286,'Aquifer and SDF Parameters'!$A$6:$C$100,2,FALSE)/VLOOKUP(D286,'Aquifer and SDF Parameters'!$A$6:$C$100,3,FALSE)),"")</f>
        <v/>
      </c>
      <c r="AC286" s="20" t="str">
        <f>IF(X286="Yes",(1/(U286)^('Aquifer and SDF Parameters'!$B$2)/((1/U286^'Aquifer and SDF Parameters'!$B$2)+(1/AA286^'Aquifer and SDF Parameters'!$B$2))),"")</f>
        <v/>
      </c>
      <c r="AD286" s="21" t="str">
        <f>IF(X286="Yes",(1/(AA286)^('Aquifer and SDF Parameters'!$B$2)/((1/U286^'Aquifer and SDF Parameters'!$B$2)+(1/AA286^'Aquifer and SDF Parameters'!$B$2))),"")</f>
        <v/>
      </c>
      <c r="AE286" s="14"/>
      <c r="AF286" s="32" t="str">
        <f t="shared" si="104"/>
        <v>No</v>
      </c>
      <c r="AG286" s="15" t="str">
        <f t="shared" si="105"/>
        <v/>
      </c>
      <c r="AH286" s="18" t="str">
        <f t="shared" si="106"/>
        <v xml:space="preserve"> </v>
      </c>
      <c r="AI286" s="19" t="str">
        <f t="shared" si="107"/>
        <v xml:space="preserve"> </v>
      </c>
      <c r="AJ286" s="58" t="str">
        <f>IF(AF286="Yes",(AI286^2)*(VLOOKUP(D286,'Aquifer and SDF Parameters'!$A$6:$C$100,2,FALSE)/VLOOKUP(D286,'Aquifer and SDF Parameters'!$A$6:$C$100,3,FALSE)),"")</f>
        <v/>
      </c>
      <c r="AK286" s="20" t="str">
        <f>IF(AF286="Yes",(1/(U286)^('Aquifer and SDF Parameters'!$B$2)/((1/U286^'Aquifer and SDF Parameters'!$B$2)+(1/AI286^'Aquifer and SDF Parameters'!$B$2)+(1/AA286^'Aquifer and SDF Parameters'!$B$2))),"")</f>
        <v/>
      </c>
      <c r="AL286" s="20" t="str">
        <f>IF(AF286="Yes",(1/(AA286)^('Aquifer and SDF Parameters'!$B$2)/((1/U286^'Aquifer and SDF Parameters'!$B$2)+(1/AI286^'Aquifer and SDF Parameters'!$B$2)+(1/AA286^'Aquifer and SDF Parameters'!$B$2))),"")</f>
        <v/>
      </c>
      <c r="AM286" s="21" t="str">
        <f>IF(AF286="Yes",(1/(AI286)^('Aquifer and SDF Parameters'!$B$2)/((1/U286^'Aquifer and SDF Parameters'!$B$2)+(1/AI286^'Aquifer and SDF Parameters'!$B$2)+(1/AA286^'Aquifer and SDF Parameters'!$B$2))),"")</f>
        <v/>
      </c>
      <c r="AO286" s="30" t="s">
        <v>12934</v>
      </c>
      <c r="AP286" s="47" t="s">
        <v>8769</v>
      </c>
      <c r="AQ286" s="22">
        <v>40344</v>
      </c>
      <c r="AR286" s="22" t="s">
        <v>3371</v>
      </c>
      <c r="AS286" s="24">
        <v>802.03994174921695</v>
      </c>
      <c r="AT286" s="2">
        <v>100918</v>
      </c>
      <c r="AU286" s="2" t="s">
        <v>6443</v>
      </c>
      <c r="AV286" s="57">
        <v>1183.50291889868</v>
      </c>
      <c r="AW286" s="33"/>
      <c r="AX286" s="22"/>
      <c r="AY286" s="27"/>
    </row>
    <row r="287" spans="1:51" ht="15.6" customHeight="1" x14ac:dyDescent="0.3">
      <c r="A287" s="17">
        <v>10006</v>
      </c>
      <c r="B287" s="17" t="str">
        <f>VLOOKUP(A287,'List of Wells for HC assessment'!$A$2:$J$860,10,FALSE)</f>
        <v>Fraser-Sumas Floodplain</v>
      </c>
      <c r="C287" s="17" t="str">
        <f>IF(ISNUMBER(VLOOKUP(A287,'List of Wells for HC assessment'!$A$2:$J$860,1,FALSE)),"TRUE","FALSE")</f>
        <v>TRUE</v>
      </c>
      <c r="D287" s="17">
        <f>VLOOKUP(A287,'List of Wells for HC assessment'!$A$2:$J$860,9,FALSE)</f>
        <v>6</v>
      </c>
      <c r="E287" s="17" t="str">
        <f t="shared" si="88"/>
        <v>Stream</v>
      </c>
      <c r="F287" s="17">
        <f t="shared" si="89"/>
        <v>1</v>
      </c>
      <c r="G287" s="87">
        <f t="shared" si="90"/>
        <v>1</v>
      </c>
      <c r="H287" s="88">
        <f t="shared" si="108"/>
        <v>0.17959295741022543</v>
      </c>
      <c r="I287" s="89" t="str">
        <f t="shared" si="91"/>
        <v>McGillivray Slough</v>
      </c>
      <c r="J287" s="90" t="str">
        <f t="shared" si="92"/>
        <v>-</v>
      </c>
      <c r="K287" s="91" t="str">
        <f t="shared" si="93"/>
        <v/>
      </c>
      <c r="L287" s="95" t="str">
        <f t="shared" si="94"/>
        <v xml:space="preserve"> </v>
      </c>
      <c r="M287" s="92" t="str">
        <f t="shared" si="95"/>
        <v>-</v>
      </c>
      <c r="N287" s="93" t="str">
        <f t="shared" si="96"/>
        <v/>
      </c>
      <c r="O287" s="96" t="str">
        <f t="shared" si="97"/>
        <v xml:space="preserve"> </v>
      </c>
      <c r="P287" s="94" t="str">
        <f>IF(ISNUMBER(VLOOKUP(A287,'Wells not assessed'!$A$5:$D$37,1,FALSE)),VLOOKUP(A287,'Wells not assessed'!$A$5:$D$37,4,FALSE),"")</f>
        <v/>
      </c>
      <c r="R287" s="35" t="str">
        <f t="shared" si="98"/>
        <v>Yes</v>
      </c>
      <c r="S287" s="15" t="str">
        <f t="shared" si="99"/>
        <v>FV-832</v>
      </c>
      <c r="T287" s="18" t="str">
        <f>VLOOKUP(S287,'PoHC and SDF summary'!$AO$4:$AP$49974,2,FALSE)</f>
        <v>McGillivray Slough</v>
      </c>
      <c r="U287" s="19">
        <f t="shared" si="100"/>
        <v>232.11610720298501</v>
      </c>
      <c r="V287" s="56">
        <f>IF(C287="TRUE",(U287^2)*(VLOOKUP(D287,'Aquifer and SDF Parameters'!$A$6:$C$100,2,FALSE)/VLOOKUP(D287,'Aquifer and SDF Parameters'!$A$6:$C$100,3,FALSE)),"")</f>
        <v>0.17959295741022543</v>
      </c>
      <c r="W287" s="4"/>
      <c r="X287" s="29" t="str">
        <f t="shared" si="101"/>
        <v>No</v>
      </c>
      <c r="Y287" s="15" t="str">
        <f t="shared" si="102"/>
        <v/>
      </c>
      <c r="Z287" s="18" t="str">
        <f>IF(X287="Yes",VLOOKUP(Y287,'PoHC and SDF summary'!$AO$4:$AP$49974,2,FALSE)," ")</f>
        <v xml:space="preserve"> </v>
      </c>
      <c r="AA287" s="19" t="str">
        <f t="shared" si="103"/>
        <v xml:space="preserve"> </v>
      </c>
      <c r="AB287" s="58" t="str">
        <f>IF(X287="Yes",(AA287^2)*(VLOOKUP(D287,'Aquifer and SDF Parameters'!$A$6:$C$100,2,FALSE)/VLOOKUP(D287,'Aquifer and SDF Parameters'!$A$6:$C$100,3,FALSE)),"")</f>
        <v/>
      </c>
      <c r="AC287" s="20" t="str">
        <f>IF(X287="Yes",(1/(U287)^('Aquifer and SDF Parameters'!$B$2)/((1/U287^'Aquifer and SDF Parameters'!$B$2)+(1/AA287^'Aquifer and SDF Parameters'!$B$2))),"")</f>
        <v/>
      </c>
      <c r="AD287" s="21" t="str">
        <f>IF(X287="Yes",(1/(AA287)^('Aquifer and SDF Parameters'!$B$2)/((1/U287^'Aquifer and SDF Parameters'!$B$2)+(1/AA287^'Aquifer and SDF Parameters'!$B$2))),"")</f>
        <v/>
      </c>
      <c r="AE287" s="14"/>
      <c r="AF287" s="32" t="str">
        <f t="shared" si="104"/>
        <v>No</v>
      </c>
      <c r="AG287" s="15" t="str">
        <f t="shared" si="105"/>
        <v/>
      </c>
      <c r="AH287" s="18" t="str">
        <f t="shared" si="106"/>
        <v xml:space="preserve"> </v>
      </c>
      <c r="AI287" s="19" t="str">
        <f t="shared" si="107"/>
        <v xml:space="preserve"> </v>
      </c>
      <c r="AJ287" s="58" t="str">
        <f>IF(AF287="Yes",(AI287^2)*(VLOOKUP(D287,'Aquifer and SDF Parameters'!$A$6:$C$100,2,FALSE)/VLOOKUP(D287,'Aquifer and SDF Parameters'!$A$6:$C$100,3,FALSE)),"")</f>
        <v/>
      </c>
      <c r="AK287" s="20" t="str">
        <f>IF(AF287="Yes",(1/(U287)^('Aquifer and SDF Parameters'!$B$2)/((1/U287^'Aquifer and SDF Parameters'!$B$2)+(1/AI287^'Aquifer and SDF Parameters'!$B$2)+(1/AA287^'Aquifer and SDF Parameters'!$B$2))),"")</f>
        <v/>
      </c>
      <c r="AL287" s="20" t="str">
        <f>IF(AF287="Yes",(1/(AA287)^('Aquifer and SDF Parameters'!$B$2)/((1/U287^'Aquifer and SDF Parameters'!$B$2)+(1/AI287^'Aquifer and SDF Parameters'!$B$2)+(1/AA287^'Aquifer and SDF Parameters'!$B$2))),"")</f>
        <v/>
      </c>
      <c r="AM287" s="21" t="str">
        <f>IF(AF287="Yes",(1/(AI287)^('Aquifer and SDF Parameters'!$B$2)/((1/U287^'Aquifer and SDF Parameters'!$B$2)+(1/AI287^'Aquifer and SDF Parameters'!$B$2)+(1/AA287^'Aquifer and SDF Parameters'!$B$2))),"")</f>
        <v/>
      </c>
      <c r="AO287" s="30" t="s">
        <v>12933</v>
      </c>
      <c r="AP287" s="47" t="s">
        <v>8769</v>
      </c>
      <c r="AQ287" s="22">
        <v>40692</v>
      </c>
      <c r="AR287" s="22" t="s">
        <v>5273</v>
      </c>
      <c r="AS287" s="24">
        <v>1469.62319287588</v>
      </c>
      <c r="AT287" s="2">
        <v>100925</v>
      </c>
      <c r="AU287" s="2" t="s">
        <v>4931</v>
      </c>
      <c r="AV287" s="57">
        <v>1415.6933260999699</v>
      </c>
      <c r="AW287" s="33"/>
      <c r="AX287" s="22"/>
      <c r="AY287" s="27"/>
    </row>
    <row r="288" spans="1:51" ht="15.6" customHeight="1" x14ac:dyDescent="0.3">
      <c r="A288" s="17">
        <v>10008</v>
      </c>
      <c r="B288" s="17" t="str">
        <f>VLOOKUP(A288,'List of Wells for HC assessment'!$A$2:$J$860,10,FALSE)</f>
        <v>Fraser-Sumas Floodplain</v>
      </c>
      <c r="C288" s="17" t="str">
        <f>IF(ISNUMBER(VLOOKUP(A288,'List of Wells for HC assessment'!$A$2:$J$860,1,FALSE)),"TRUE","FALSE")</f>
        <v>TRUE</v>
      </c>
      <c r="D288" s="17">
        <f>VLOOKUP(A288,'List of Wells for HC assessment'!$A$2:$J$860,9,FALSE)</f>
        <v>6</v>
      </c>
      <c r="E288" s="17" t="str">
        <f t="shared" si="88"/>
        <v>Stream</v>
      </c>
      <c r="F288" s="17">
        <f t="shared" si="89"/>
        <v>3</v>
      </c>
      <c r="G288" s="87">
        <f t="shared" si="90"/>
        <v>0.90159120056102793</v>
      </c>
      <c r="H288" s="88">
        <f t="shared" si="108"/>
        <v>0.29360043413203696</v>
      </c>
      <c r="I288" s="89" t="str">
        <f t="shared" si="91"/>
        <v>Unnamed tributary to McGillivray Slough</v>
      </c>
      <c r="J288" s="90">
        <f t="shared" si="92"/>
        <v>5.7771513658008852E-2</v>
      </c>
      <c r="K288" s="91">
        <f t="shared" si="93"/>
        <v>4.5819739025938748</v>
      </c>
      <c r="L288" s="95" t="str">
        <f t="shared" si="94"/>
        <v>Fraser River</v>
      </c>
      <c r="M288" s="92">
        <f t="shared" si="95"/>
        <v>4.0637285780963275E-2</v>
      </c>
      <c r="N288" s="93">
        <f t="shared" si="96"/>
        <v>6.5139086631210414</v>
      </c>
      <c r="O288" s="96" t="str">
        <f t="shared" si="97"/>
        <v>Miller Slough</v>
      </c>
      <c r="P288" s="94" t="str">
        <f>IF(ISNUMBER(VLOOKUP(A288,'Wells not assessed'!$A$5:$D$37,1,FALSE)),VLOOKUP(A288,'Wells not assessed'!$A$5:$D$37,4,FALSE),"")</f>
        <v/>
      </c>
      <c r="R288" s="35" t="str">
        <f t="shared" si="98"/>
        <v>Yes</v>
      </c>
      <c r="S288" s="15" t="str">
        <f t="shared" si="99"/>
        <v>FV-2020</v>
      </c>
      <c r="T288" s="18" t="str">
        <f>VLOOKUP(S288,'PoHC and SDF summary'!$AO$4:$AP$49974,2,FALSE)</f>
        <v>Unnamed tributary to McGillivray Slough</v>
      </c>
      <c r="U288" s="19">
        <f t="shared" si="100"/>
        <v>296.782968243818</v>
      </c>
      <c r="V288" s="56">
        <f>IF(C288="TRUE",(U288^2)*(VLOOKUP(D288,'Aquifer and SDF Parameters'!$A$6:$C$100,2,FALSE)/VLOOKUP(D288,'Aquifer and SDF Parameters'!$A$6:$C$100,3,FALSE)),"")</f>
        <v>0.29360043413203696</v>
      </c>
      <c r="W288" s="4"/>
      <c r="X288" s="29" t="str">
        <f t="shared" si="101"/>
        <v>Yes</v>
      </c>
      <c r="Y288" s="15" t="str">
        <f t="shared" si="102"/>
        <v>FV-5076</v>
      </c>
      <c r="Z288" s="18" t="str">
        <f>IF(X288="Yes",VLOOKUP(Y288,'PoHC and SDF summary'!$AO$4:$AP$49974,2,FALSE)," ")</f>
        <v>Fraser River</v>
      </c>
      <c r="AA288" s="19">
        <f t="shared" si="103"/>
        <v>1172.43002809471</v>
      </c>
      <c r="AB288" s="58">
        <f>IF(X288="Yes",(AA288^2)*(VLOOKUP(D288,'Aquifer and SDF Parameters'!$A$6:$C$100,2,FALSE)/VLOOKUP(D288,'Aquifer and SDF Parameters'!$A$6:$C$100,3,FALSE)),"")</f>
        <v>4.5819739025938748</v>
      </c>
      <c r="AC288" s="20">
        <f>IF(X288="Yes",(1/(U288)^('Aquifer and SDF Parameters'!$B$2)/((1/U288^'Aquifer and SDF Parameters'!$B$2)+(1/AA288^'Aquifer and SDF Parameters'!$B$2))),"")</f>
        <v>0.93978136443937432</v>
      </c>
      <c r="AD288" s="21">
        <f>IF(X288="Yes",(1/(AA288)^('Aquifer and SDF Parameters'!$B$2)/((1/U288^'Aquifer and SDF Parameters'!$B$2)+(1/AA288^'Aquifer and SDF Parameters'!$B$2))),"")</f>
        <v>6.0218635560625677E-2</v>
      </c>
      <c r="AE288" s="14"/>
      <c r="AF288" s="32" t="str">
        <f t="shared" si="104"/>
        <v>Yes</v>
      </c>
      <c r="AG288" s="15" t="str">
        <f t="shared" si="105"/>
        <v>FV-1214</v>
      </c>
      <c r="AH288" s="18" t="str">
        <f t="shared" si="106"/>
        <v>Miller Slough</v>
      </c>
      <c r="AI288" s="19">
        <f t="shared" si="107"/>
        <v>1397.91723608242</v>
      </c>
      <c r="AJ288" s="58">
        <f>IF(AF288="Yes",(AI288^2)*(VLOOKUP(D288,'Aquifer and SDF Parameters'!$A$6:$C$100,2,FALSE)/VLOOKUP(D288,'Aquifer and SDF Parameters'!$A$6:$C$100,3,FALSE)),"")</f>
        <v>6.5139086631210414</v>
      </c>
      <c r="AK288" s="20">
        <f>IF(AF288="Yes",(1/(U288)^('Aquifer and SDF Parameters'!$B$2)/((1/U288^'Aquifer and SDF Parameters'!$B$2)+(1/AI288^'Aquifer and SDF Parameters'!$B$2)+(1/AA288^'Aquifer and SDF Parameters'!$B$2))),"")</f>
        <v>0.90159120056102793</v>
      </c>
      <c r="AL288" s="20">
        <f>IF(AF288="Yes",(1/(AA288)^('Aquifer and SDF Parameters'!$B$2)/((1/U288^'Aquifer and SDF Parameters'!$B$2)+(1/AI288^'Aquifer and SDF Parameters'!$B$2)+(1/AA288^'Aquifer and SDF Parameters'!$B$2))),"")</f>
        <v>5.7771513658008852E-2</v>
      </c>
      <c r="AM288" s="21">
        <f>IF(AF288="Yes",(1/(AI288)^('Aquifer and SDF Parameters'!$B$2)/((1/U288^'Aquifer and SDF Parameters'!$B$2)+(1/AI288^'Aquifer and SDF Parameters'!$B$2)+(1/AA288^'Aquifer and SDF Parameters'!$B$2))),"")</f>
        <v>4.0637285780963275E-2</v>
      </c>
      <c r="AO288" s="30" t="s">
        <v>12931</v>
      </c>
      <c r="AP288" s="47" t="s">
        <v>8769</v>
      </c>
      <c r="AQ288" s="22">
        <v>40696</v>
      </c>
      <c r="AR288" s="22" t="s">
        <v>5272</v>
      </c>
      <c r="AS288" s="24">
        <v>1565.8758057069099</v>
      </c>
      <c r="AT288" s="2">
        <v>100979</v>
      </c>
      <c r="AU288" s="2" t="s">
        <v>5789</v>
      </c>
      <c r="AV288" s="57">
        <v>204.72364209526799</v>
      </c>
      <c r="AW288" s="33"/>
      <c r="AX288" s="22"/>
      <c r="AY288" s="27"/>
    </row>
    <row r="289" spans="1:51" ht="15.6" customHeight="1" x14ac:dyDescent="0.3">
      <c r="A289" s="17">
        <v>10009</v>
      </c>
      <c r="B289" s="17" t="str">
        <f>VLOOKUP(A289,'List of Wells for HC assessment'!$A$2:$J$860,10,FALSE)</f>
        <v>Fraser-Sumas Floodplain</v>
      </c>
      <c r="C289" s="17" t="str">
        <f>IF(ISNUMBER(VLOOKUP(A289,'List of Wells for HC assessment'!$A$2:$J$860,1,FALSE)),"TRUE","FALSE")</f>
        <v>TRUE</v>
      </c>
      <c r="D289" s="17">
        <f>VLOOKUP(A289,'List of Wells for HC assessment'!$A$2:$J$860,9,FALSE)</f>
        <v>6</v>
      </c>
      <c r="E289" s="17" t="str">
        <f t="shared" si="88"/>
        <v>Stream</v>
      </c>
      <c r="F289" s="17">
        <f t="shared" si="89"/>
        <v>3</v>
      </c>
      <c r="G289" s="87">
        <f t="shared" si="90"/>
        <v>0.58634069469005157</v>
      </c>
      <c r="H289" s="88">
        <f t="shared" si="108"/>
        <v>1.270804811984906</v>
      </c>
      <c r="I289" s="89" t="str">
        <f t="shared" si="91"/>
        <v>Unnamed tributary to McGillivray Slough</v>
      </c>
      <c r="J289" s="90">
        <f t="shared" si="92"/>
        <v>0.21211135222571359</v>
      </c>
      <c r="K289" s="91">
        <f t="shared" si="93"/>
        <v>3.5128934328879406</v>
      </c>
      <c r="L289" s="95" t="str">
        <f t="shared" si="94"/>
        <v>Miller Slough</v>
      </c>
      <c r="M289" s="92">
        <f t="shared" si="95"/>
        <v>0.20154795308423493</v>
      </c>
      <c r="N289" s="93">
        <f t="shared" si="96"/>
        <v>3.6970088997295489</v>
      </c>
      <c r="O289" s="96" t="str">
        <f t="shared" si="97"/>
        <v>Fraser River</v>
      </c>
      <c r="P289" s="94" t="str">
        <f>IF(ISNUMBER(VLOOKUP(A289,'Wells not assessed'!$A$5:$D$37,1,FALSE)),VLOOKUP(A289,'Wells not assessed'!$A$5:$D$37,4,FALSE),"")</f>
        <v/>
      </c>
      <c r="R289" s="35" t="str">
        <f t="shared" si="98"/>
        <v>Yes</v>
      </c>
      <c r="S289" s="15" t="str">
        <f t="shared" si="99"/>
        <v>FV-2020</v>
      </c>
      <c r="T289" s="18" t="str">
        <f>VLOOKUP(S289,'PoHC and SDF summary'!$AO$4:$AP$49974,2,FALSE)</f>
        <v>Unnamed tributary to McGillivray Slough</v>
      </c>
      <c r="U289" s="19">
        <f t="shared" si="100"/>
        <v>617.44752294868897</v>
      </c>
      <c r="V289" s="56">
        <f>IF(C289="TRUE",(U289^2)*(VLOOKUP(D289,'Aquifer and SDF Parameters'!$A$6:$C$100,2,FALSE)/VLOOKUP(D289,'Aquifer and SDF Parameters'!$A$6:$C$100,3,FALSE)),"")</f>
        <v>1.270804811984906</v>
      </c>
      <c r="W289" s="4"/>
      <c r="X289" s="29" t="str">
        <f t="shared" si="101"/>
        <v>Yes</v>
      </c>
      <c r="Y289" s="15" t="str">
        <f t="shared" si="102"/>
        <v>FV-1214</v>
      </c>
      <c r="Z289" s="18" t="str">
        <f>IF(X289="Yes",VLOOKUP(Y289,'PoHC and SDF summary'!$AO$4:$AP$49974,2,FALSE)," ")</f>
        <v>Miller Slough</v>
      </c>
      <c r="AA289" s="19">
        <f t="shared" si="103"/>
        <v>1026.58074688082</v>
      </c>
      <c r="AB289" s="58">
        <f>IF(X289="Yes",(AA289^2)*(VLOOKUP(D289,'Aquifer and SDF Parameters'!$A$6:$C$100,2,FALSE)/VLOOKUP(D289,'Aquifer and SDF Parameters'!$A$6:$C$100,3,FALSE)),"")</f>
        <v>3.5128934328879406</v>
      </c>
      <c r="AC289" s="20">
        <f>IF(X289="Yes",(1/(U289)^('Aquifer and SDF Parameters'!$B$2)/((1/U289^'Aquifer and SDF Parameters'!$B$2)+(1/AA289^'Aquifer and SDF Parameters'!$B$2))),"")</f>
        <v>0.73434678632855854</v>
      </c>
      <c r="AD289" s="21">
        <f>IF(X289="Yes",(1/(AA289)^('Aquifer and SDF Parameters'!$B$2)/((1/U289^'Aquifer and SDF Parameters'!$B$2)+(1/AA289^'Aquifer and SDF Parameters'!$B$2))),"")</f>
        <v>0.26565321367144146</v>
      </c>
      <c r="AE289" s="14"/>
      <c r="AF289" s="32" t="str">
        <f t="shared" si="104"/>
        <v>Yes</v>
      </c>
      <c r="AG289" s="15" t="str">
        <f t="shared" si="105"/>
        <v>FV-5084</v>
      </c>
      <c r="AH289" s="18" t="str">
        <f t="shared" si="106"/>
        <v>Fraser River</v>
      </c>
      <c r="AI289" s="19">
        <f t="shared" si="107"/>
        <v>1053.1394351741201</v>
      </c>
      <c r="AJ289" s="58">
        <f>IF(AF289="Yes",(AI289^2)*(VLOOKUP(D289,'Aquifer and SDF Parameters'!$A$6:$C$100,2,FALSE)/VLOOKUP(D289,'Aquifer and SDF Parameters'!$A$6:$C$100,3,FALSE)),"")</f>
        <v>3.6970088997295489</v>
      </c>
      <c r="AK289" s="20">
        <f>IF(AF289="Yes",(1/(U289)^('Aquifer and SDF Parameters'!$B$2)/((1/U289^'Aquifer and SDF Parameters'!$B$2)+(1/AI289^'Aquifer and SDF Parameters'!$B$2)+(1/AA289^'Aquifer and SDF Parameters'!$B$2))),"")</f>
        <v>0.58634069469005157</v>
      </c>
      <c r="AL289" s="20">
        <f>IF(AF289="Yes",(1/(AA289)^('Aquifer and SDF Parameters'!$B$2)/((1/U289^'Aquifer and SDF Parameters'!$B$2)+(1/AI289^'Aquifer and SDF Parameters'!$B$2)+(1/AA289^'Aquifer and SDF Parameters'!$B$2))),"")</f>
        <v>0.21211135222571359</v>
      </c>
      <c r="AM289" s="21">
        <f>IF(AF289="Yes",(1/(AI289)^('Aquifer and SDF Parameters'!$B$2)/((1/U289^'Aquifer and SDF Parameters'!$B$2)+(1/AI289^'Aquifer and SDF Parameters'!$B$2)+(1/AA289^'Aquifer and SDF Parameters'!$B$2))),"")</f>
        <v>0.20154795308423493</v>
      </c>
      <c r="AO289" s="30" t="s">
        <v>12929</v>
      </c>
      <c r="AP289" s="47" t="s">
        <v>8769</v>
      </c>
      <c r="AQ289" s="22">
        <v>40787</v>
      </c>
      <c r="AR289" s="22" t="s">
        <v>3371</v>
      </c>
      <c r="AS289" s="24">
        <v>144.98181349773901</v>
      </c>
      <c r="AT289" s="2">
        <v>101028</v>
      </c>
      <c r="AU289" s="2" t="s">
        <v>7385</v>
      </c>
      <c r="AV289" s="57">
        <v>2579.0865075137399</v>
      </c>
      <c r="AW289" s="33"/>
      <c r="AX289" s="22"/>
      <c r="AY289" s="27"/>
    </row>
    <row r="290" spans="1:51" ht="15.6" customHeight="1" x14ac:dyDescent="0.3">
      <c r="A290" s="17">
        <v>10015</v>
      </c>
      <c r="B290" s="17" t="str">
        <f>VLOOKUP(A290,'List of Wells for HC assessment'!$A$2:$J$860,10,FALSE)</f>
        <v>Fraser-Sumas Floodplain</v>
      </c>
      <c r="C290" s="17" t="str">
        <f>IF(ISNUMBER(VLOOKUP(A290,'List of Wells for HC assessment'!$A$2:$J$860,1,FALSE)),"TRUE","FALSE")</f>
        <v>TRUE</v>
      </c>
      <c r="D290" s="17">
        <f>VLOOKUP(A290,'List of Wells for HC assessment'!$A$2:$J$860,9,FALSE)</f>
        <v>6</v>
      </c>
      <c r="E290" s="17" t="str">
        <f t="shared" si="88"/>
        <v>Stream</v>
      </c>
      <c r="F290" s="17">
        <f t="shared" si="89"/>
        <v>3</v>
      </c>
      <c r="G290" s="87">
        <f t="shared" si="90"/>
        <v>0.69521788138262541</v>
      </c>
      <c r="H290" s="88">
        <f t="shared" si="108"/>
        <v>0.37543641958032786</v>
      </c>
      <c r="I290" s="89" t="str">
        <f t="shared" si="91"/>
        <v>Unnamed tributary to McGillivray Slough</v>
      </c>
      <c r="J290" s="90">
        <f t="shared" si="92"/>
        <v>0.18134439264406735</v>
      </c>
      <c r="K290" s="91">
        <f t="shared" si="93"/>
        <v>1.4393062195576682</v>
      </c>
      <c r="L290" s="95" t="str">
        <f t="shared" si="94"/>
        <v>Unnamed tributary to Miller Slough</v>
      </c>
      <c r="M290" s="92">
        <f t="shared" si="95"/>
        <v>0.12343772597330718</v>
      </c>
      <c r="N290" s="93">
        <f t="shared" si="96"/>
        <v>2.1145084305178803</v>
      </c>
      <c r="O290" s="96" t="str">
        <f t="shared" si="97"/>
        <v>Wilson Slough</v>
      </c>
      <c r="P290" s="94" t="str">
        <f>IF(ISNUMBER(VLOOKUP(A290,'Wells not assessed'!$A$5:$D$37,1,FALSE)),VLOOKUP(A290,'Wells not assessed'!$A$5:$D$37,4,FALSE),"")</f>
        <v/>
      </c>
      <c r="R290" s="35" t="str">
        <f t="shared" si="98"/>
        <v>Yes</v>
      </c>
      <c r="S290" s="15" t="str">
        <f t="shared" si="99"/>
        <v>FV-2107</v>
      </c>
      <c r="T290" s="18" t="str">
        <f>VLOOKUP(S290,'PoHC and SDF summary'!$AO$4:$AP$49974,2,FALSE)</f>
        <v>Unnamed tributary to McGillivray Slough</v>
      </c>
      <c r="U290" s="19">
        <f t="shared" si="100"/>
        <v>335.60531264283998</v>
      </c>
      <c r="V290" s="56">
        <f>IF(C290="TRUE",(U290^2)*(VLOOKUP(D290,'Aquifer and SDF Parameters'!$A$6:$C$100,2,FALSE)/VLOOKUP(D290,'Aquifer and SDF Parameters'!$A$6:$C$100,3,FALSE)),"")</f>
        <v>0.37543641958032786</v>
      </c>
      <c r="W290" s="4"/>
      <c r="X290" s="29" t="str">
        <f t="shared" si="101"/>
        <v>Yes</v>
      </c>
      <c r="Y290" s="15" t="str">
        <f t="shared" si="102"/>
        <v>FV-1966</v>
      </c>
      <c r="Z290" s="18" t="str">
        <f>IF(X290="Yes",VLOOKUP(Y290,'PoHC and SDF summary'!$AO$4:$AP$49974,2,FALSE)," ")</f>
        <v>Unnamed tributary to Miller Slough</v>
      </c>
      <c r="AA290" s="19">
        <f t="shared" si="103"/>
        <v>657.10871693145305</v>
      </c>
      <c r="AB290" s="58">
        <f>IF(X290="Yes",(AA290^2)*(VLOOKUP(D290,'Aquifer and SDF Parameters'!$A$6:$C$100,2,FALSE)/VLOOKUP(D290,'Aquifer and SDF Parameters'!$A$6:$C$100,3,FALSE)),"")</f>
        <v>1.4393062195576682</v>
      </c>
      <c r="AC290" s="20">
        <f>IF(X290="Yes",(1/(U290)^('Aquifer and SDF Parameters'!$B$2)/((1/U290^'Aquifer and SDF Parameters'!$B$2)+(1/AA290^'Aquifer and SDF Parameters'!$B$2))),"")</f>
        <v>0.79311864311588531</v>
      </c>
      <c r="AD290" s="21">
        <f>IF(X290="Yes",(1/(AA290)^('Aquifer and SDF Parameters'!$B$2)/((1/U290^'Aquifer and SDF Parameters'!$B$2)+(1/AA290^'Aquifer and SDF Parameters'!$B$2))),"")</f>
        <v>0.20688135688411466</v>
      </c>
      <c r="AE290" s="14"/>
      <c r="AF290" s="32" t="str">
        <f t="shared" si="104"/>
        <v>Yes</v>
      </c>
      <c r="AG290" s="15" t="str">
        <f t="shared" si="105"/>
        <v>FV-2176</v>
      </c>
      <c r="AH290" s="18" t="str">
        <f t="shared" si="106"/>
        <v>Wilson Slough</v>
      </c>
      <c r="AI290" s="19">
        <f t="shared" si="107"/>
        <v>796.46250957302698</v>
      </c>
      <c r="AJ290" s="58">
        <f>IF(AF290="Yes",(AI290^2)*(VLOOKUP(D290,'Aquifer and SDF Parameters'!$A$6:$C$100,2,FALSE)/VLOOKUP(D290,'Aquifer and SDF Parameters'!$A$6:$C$100,3,FALSE)),"")</f>
        <v>2.1145084305178803</v>
      </c>
      <c r="AK290" s="20">
        <f>IF(AF290="Yes",(1/(U290)^('Aquifer and SDF Parameters'!$B$2)/((1/U290^'Aquifer and SDF Parameters'!$B$2)+(1/AI290^'Aquifer and SDF Parameters'!$B$2)+(1/AA290^'Aquifer and SDF Parameters'!$B$2))),"")</f>
        <v>0.69521788138262541</v>
      </c>
      <c r="AL290" s="20">
        <f>IF(AF290="Yes",(1/(AA290)^('Aquifer and SDF Parameters'!$B$2)/((1/U290^'Aquifer and SDF Parameters'!$B$2)+(1/AI290^'Aquifer and SDF Parameters'!$B$2)+(1/AA290^'Aquifer and SDF Parameters'!$B$2))),"")</f>
        <v>0.18134439264406735</v>
      </c>
      <c r="AM290" s="21">
        <f>IF(AF290="Yes",(1/(AI290)^('Aquifer and SDF Parameters'!$B$2)/((1/U290^'Aquifer and SDF Parameters'!$B$2)+(1/AI290^'Aquifer and SDF Parameters'!$B$2)+(1/AA290^'Aquifer and SDF Parameters'!$B$2))),"")</f>
        <v>0.12343772597330718</v>
      </c>
      <c r="AO290" s="30" t="s">
        <v>12928</v>
      </c>
      <c r="AP290" s="47" t="s">
        <v>8769</v>
      </c>
      <c r="AQ290" s="22">
        <v>40788</v>
      </c>
      <c r="AR290" s="22" t="s">
        <v>3371</v>
      </c>
      <c r="AS290" s="24">
        <v>174.23652317360299</v>
      </c>
      <c r="AT290" s="2">
        <v>101118</v>
      </c>
      <c r="AU290" s="2" t="s">
        <v>26</v>
      </c>
      <c r="AV290" s="57">
        <v>2787.2300315355101</v>
      </c>
      <c r="AW290" s="33"/>
      <c r="AX290" s="22"/>
      <c r="AY290" s="27"/>
    </row>
    <row r="291" spans="1:51" ht="15.6" customHeight="1" x14ac:dyDescent="0.3">
      <c r="A291" s="17">
        <v>10016</v>
      </c>
      <c r="B291" s="17" t="str">
        <f>VLOOKUP(A291,'List of Wells for HC assessment'!$A$2:$J$860,10,FALSE)</f>
        <v>Fraser-Sumas Floodplain</v>
      </c>
      <c r="C291" s="17" t="str">
        <f>IF(ISNUMBER(VLOOKUP(A291,'List of Wells for HC assessment'!$A$2:$J$860,1,FALSE)),"TRUE","FALSE")</f>
        <v>TRUE</v>
      </c>
      <c r="D291" s="17">
        <f>VLOOKUP(A291,'List of Wells for HC assessment'!$A$2:$J$860,9,FALSE)</f>
        <v>6</v>
      </c>
      <c r="E291" s="17" t="str">
        <f t="shared" si="88"/>
        <v>Stream</v>
      </c>
      <c r="F291" s="17">
        <f t="shared" si="89"/>
        <v>3</v>
      </c>
      <c r="G291" s="87">
        <f t="shared" si="90"/>
        <v>0.71551332016295754</v>
      </c>
      <c r="H291" s="88">
        <f t="shared" si="108"/>
        <v>9.373069962067114E-2</v>
      </c>
      <c r="I291" s="89" t="str">
        <f t="shared" si="91"/>
        <v>Unnamed tributary to Wilson Slough</v>
      </c>
      <c r="J291" s="90">
        <f t="shared" si="92"/>
        <v>0.19579983510651361</v>
      </c>
      <c r="K291" s="91">
        <f t="shared" si="93"/>
        <v>0.34252104477156547</v>
      </c>
      <c r="L291" s="95" t="str">
        <f t="shared" si="94"/>
        <v>Unnamed tributary to McGillivray Slough</v>
      </c>
      <c r="M291" s="92">
        <f t="shared" si="95"/>
        <v>8.8686844730528791E-2</v>
      </c>
      <c r="N291" s="93">
        <f t="shared" si="96"/>
        <v>0.75620645080518023</v>
      </c>
      <c r="O291" s="96" t="str">
        <f t="shared" si="97"/>
        <v>Wilson Slough</v>
      </c>
      <c r="P291" s="94" t="str">
        <f>IF(ISNUMBER(VLOOKUP(A291,'Wells not assessed'!$A$5:$D$37,1,FALSE)),VLOOKUP(A291,'Wells not assessed'!$A$5:$D$37,4,FALSE),"")</f>
        <v/>
      </c>
      <c r="R291" s="35" t="str">
        <f t="shared" si="98"/>
        <v>Yes</v>
      </c>
      <c r="S291" s="15" t="str">
        <f t="shared" si="99"/>
        <v>FV-2153</v>
      </c>
      <c r="T291" s="18" t="str">
        <f>VLOOKUP(S291,'PoHC and SDF summary'!$AO$4:$AP$49974,2,FALSE)</f>
        <v>Unnamed tributary to Wilson Slough</v>
      </c>
      <c r="U291" s="19">
        <f t="shared" si="100"/>
        <v>167.687834639849</v>
      </c>
      <c r="V291" s="56">
        <f>IF(C291="TRUE",(U291^2)*(VLOOKUP(D291,'Aquifer and SDF Parameters'!$A$6:$C$100,2,FALSE)/VLOOKUP(D291,'Aquifer and SDF Parameters'!$A$6:$C$100,3,FALSE)),"")</f>
        <v>9.373069962067114E-2</v>
      </c>
      <c r="W291" s="4"/>
      <c r="X291" s="29" t="str">
        <f t="shared" si="101"/>
        <v>Yes</v>
      </c>
      <c r="Y291" s="15" t="str">
        <f t="shared" si="102"/>
        <v>FV-2124</v>
      </c>
      <c r="Z291" s="18" t="str">
        <f>IF(X291="Yes",VLOOKUP(Y291,'PoHC and SDF summary'!$AO$4:$AP$49974,2,FALSE)," ")</f>
        <v>Unnamed tributary to McGillivray Slough</v>
      </c>
      <c r="AA291" s="19">
        <f t="shared" si="103"/>
        <v>320.55625626630598</v>
      </c>
      <c r="AB291" s="58">
        <f>IF(X291="Yes",(AA291^2)*(VLOOKUP(D291,'Aquifer and SDF Parameters'!$A$6:$C$100,2,FALSE)/VLOOKUP(D291,'Aquifer and SDF Parameters'!$A$6:$C$100,3,FALSE)),"")</f>
        <v>0.34252104477156547</v>
      </c>
      <c r="AC291" s="20">
        <f>IF(X291="Yes",(1/(U291)^('Aquifer and SDF Parameters'!$B$2)/((1/U291^'Aquifer and SDF Parameters'!$B$2)+(1/AA291^'Aquifer and SDF Parameters'!$B$2))),"")</f>
        <v>0.78514538720927773</v>
      </c>
      <c r="AD291" s="21">
        <f>IF(X291="Yes",(1/(AA291)^('Aquifer and SDF Parameters'!$B$2)/((1/U291^'Aquifer and SDF Parameters'!$B$2)+(1/AA291^'Aquifer and SDF Parameters'!$B$2))),"")</f>
        <v>0.21485461279072227</v>
      </c>
      <c r="AE291" s="14"/>
      <c r="AF291" s="32" t="str">
        <f t="shared" si="104"/>
        <v>Yes</v>
      </c>
      <c r="AG291" s="15" t="str">
        <f t="shared" si="105"/>
        <v>FV-2176</v>
      </c>
      <c r="AH291" s="18" t="str">
        <f t="shared" si="106"/>
        <v>Wilson Slough</v>
      </c>
      <c r="AI291" s="19">
        <f t="shared" si="107"/>
        <v>476.30025744435</v>
      </c>
      <c r="AJ291" s="58">
        <f>IF(AF291="Yes",(AI291^2)*(VLOOKUP(D291,'Aquifer and SDF Parameters'!$A$6:$C$100,2,FALSE)/VLOOKUP(D291,'Aquifer and SDF Parameters'!$A$6:$C$100,3,FALSE)),"")</f>
        <v>0.75620645080518023</v>
      </c>
      <c r="AK291" s="20">
        <f>IF(AF291="Yes",(1/(U291)^('Aquifer and SDF Parameters'!$B$2)/((1/U291^'Aquifer and SDF Parameters'!$B$2)+(1/AI291^'Aquifer and SDF Parameters'!$B$2)+(1/AA291^'Aquifer and SDF Parameters'!$B$2))),"")</f>
        <v>0.71551332016295754</v>
      </c>
      <c r="AL291" s="20">
        <f>IF(AF291="Yes",(1/(AA291)^('Aquifer and SDF Parameters'!$B$2)/((1/U291^'Aquifer and SDF Parameters'!$B$2)+(1/AI291^'Aquifer and SDF Parameters'!$B$2)+(1/AA291^'Aquifer and SDF Parameters'!$B$2))),"")</f>
        <v>0.19579983510651361</v>
      </c>
      <c r="AM291" s="21">
        <f>IF(AF291="Yes",(1/(AI291)^('Aquifer and SDF Parameters'!$B$2)/((1/U291^'Aquifer and SDF Parameters'!$B$2)+(1/AI291^'Aquifer and SDF Parameters'!$B$2)+(1/AA291^'Aquifer and SDF Parameters'!$B$2))),"")</f>
        <v>8.8686844730528791E-2</v>
      </c>
      <c r="AO291" s="30" t="s">
        <v>12927</v>
      </c>
      <c r="AP291" s="47" t="s">
        <v>8769</v>
      </c>
      <c r="AQ291" s="22">
        <v>41095</v>
      </c>
      <c r="AR291" s="22" t="s">
        <v>24</v>
      </c>
      <c r="AS291" s="24">
        <v>377.09125495066201</v>
      </c>
      <c r="AT291" s="2">
        <v>101149</v>
      </c>
      <c r="AU291" s="2" t="s">
        <v>6943</v>
      </c>
      <c r="AV291" s="57">
        <v>879.06611257634404</v>
      </c>
      <c r="AW291" s="33"/>
      <c r="AX291" s="22"/>
      <c r="AY291" s="27"/>
    </row>
    <row r="292" spans="1:51" ht="15.6" customHeight="1" x14ac:dyDescent="0.3">
      <c r="A292" s="17">
        <v>10018</v>
      </c>
      <c r="B292" s="17" t="str">
        <f>VLOOKUP(A292,'List of Wells for HC assessment'!$A$2:$J$860,10,FALSE)</f>
        <v>Fraser-Sumas Floodplain</v>
      </c>
      <c r="C292" s="17" t="str">
        <f>IF(ISNUMBER(VLOOKUP(A292,'List of Wells for HC assessment'!$A$2:$J$860,1,FALSE)),"TRUE","FALSE")</f>
        <v>TRUE</v>
      </c>
      <c r="D292" s="17">
        <f>VLOOKUP(A292,'List of Wells for HC assessment'!$A$2:$J$860,9,FALSE)</f>
        <v>6</v>
      </c>
      <c r="E292" s="17" t="str">
        <f t="shared" si="88"/>
        <v>Stream</v>
      </c>
      <c r="F292" s="17">
        <f t="shared" si="89"/>
        <v>1</v>
      </c>
      <c r="G292" s="87">
        <f t="shared" si="90"/>
        <v>1</v>
      </c>
      <c r="H292" s="88">
        <f t="shared" si="108"/>
        <v>0.19390528343917679</v>
      </c>
      <c r="I292" s="89" t="str">
        <f t="shared" si="91"/>
        <v>Unnamed tributary to McGillivray Slough</v>
      </c>
      <c r="J292" s="90" t="str">
        <f t="shared" si="92"/>
        <v>-</v>
      </c>
      <c r="K292" s="91" t="str">
        <f t="shared" si="93"/>
        <v/>
      </c>
      <c r="L292" s="95" t="str">
        <f t="shared" si="94"/>
        <v xml:space="preserve"> </v>
      </c>
      <c r="M292" s="92" t="str">
        <f t="shared" si="95"/>
        <v>-</v>
      </c>
      <c r="N292" s="93" t="str">
        <f t="shared" si="96"/>
        <v/>
      </c>
      <c r="O292" s="96" t="str">
        <f t="shared" si="97"/>
        <v xml:space="preserve"> </v>
      </c>
      <c r="P292" s="94" t="str">
        <f>IF(ISNUMBER(VLOOKUP(A292,'Wells not assessed'!$A$5:$D$37,1,FALSE)),VLOOKUP(A292,'Wells not assessed'!$A$5:$D$37,4,FALSE),"")</f>
        <v/>
      </c>
      <c r="R292" s="35" t="str">
        <f t="shared" si="98"/>
        <v>Yes</v>
      </c>
      <c r="S292" s="15" t="str">
        <f t="shared" si="99"/>
        <v>FV-2007</v>
      </c>
      <c r="T292" s="18" t="str">
        <f>VLOOKUP(S292,'PoHC and SDF summary'!$AO$4:$AP$49974,2,FALSE)</f>
        <v>Unnamed tributary to McGillivray Slough</v>
      </c>
      <c r="U292" s="19">
        <f t="shared" si="100"/>
        <v>241.187862529923</v>
      </c>
      <c r="V292" s="56">
        <f>IF(C292="TRUE",(U292^2)*(VLOOKUP(D292,'Aquifer and SDF Parameters'!$A$6:$C$100,2,FALSE)/VLOOKUP(D292,'Aquifer and SDF Parameters'!$A$6:$C$100,3,FALSE)),"")</f>
        <v>0.19390528343917679</v>
      </c>
      <c r="W292" s="4"/>
      <c r="X292" s="29" t="str">
        <f t="shared" si="101"/>
        <v>No</v>
      </c>
      <c r="Y292" s="15" t="str">
        <f t="shared" si="102"/>
        <v/>
      </c>
      <c r="Z292" s="18" t="str">
        <f>IF(X292="Yes",VLOOKUP(Y292,'PoHC and SDF summary'!$AO$4:$AP$49974,2,FALSE)," ")</f>
        <v xml:space="preserve"> </v>
      </c>
      <c r="AA292" s="19" t="str">
        <f t="shared" si="103"/>
        <v xml:space="preserve"> </v>
      </c>
      <c r="AB292" s="58" t="str">
        <f>IF(X292="Yes",(AA292^2)*(VLOOKUP(D292,'Aquifer and SDF Parameters'!$A$6:$C$100,2,FALSE)/VLOOKUP(D292,'Aquifer and SDF Parameters'!$A$6:$C$100,3,FALSE)),"")</f>
        <v/>
      </c>
      <c r="AC292" s="20" t="str">
        <f>IF(X292="Yes",(1/(U292)^('Aquifer and SDF Parameters'!$B$2)/((1/U292^'Aquifer and SDF Parameters'!$B$2)+(1/AA292^'Aquifer and SDF Parameters'!$B$2))),"")</f>
        <v/>
      </c>
      <c r="AD292" s="21" t="str">
        <f>IF(X292="Yes",(1/(AA292)^('Aquifer and SDF Parameters'!$B$2)/((1/U292^'Aquifer and SDF Parameters'!$B$2)+(1/AA292^'Aquifer and SDF Parameters'!$B$2))),"")</f>
        <v/>
      </c>
      <c r="AE292" s="14"/>
      <c r="AF292" s="32" t="str">
        <f t="shared" si="104"/>
        <v>No</v>
      </c>
      <c r="AG292" s="15" t="str">
        <f t="shared" si="105"/>
        <v/>
      </c>
      <c r="AH292" s="18" t="str">
        <f t="shared" si="106"/>
        <v xml:space="preserve"> </v>
      </c>
      <c r="AI292" s="19" t="str">
        <f t="shared" si="107"/>
        <v xml:space="preserve"> </v>
      </c>
      <c r="AJ292" s="58" t="str">
        <f>IF(AF292="Yes",(AI292^2)*(VLOOKUP(D292,'Aquifer and SDF Parameters'!$A$6:$C$100,2,FALSE)/VLOOKUP(D292,'Aquifer and SDF Parameters'!$A$6:$C$100,3,FALSE)),"")</f>
        <v/>
      </c>
      <c r="AK292" s="20" t="str">
        <f>IF(AF292="Yes",(1/(U292)^('Aquifer and SDF Parameters'!$B$2)/((1/U292^'Aquifer and SDF Parameters'!$B$2)+(1/AI292^'Aquifer and SDF Parameters'!$B$2)+(1/AA292^'Aquifer and SDF Parameters'!$B$2))),"")</f>
        <v/>
      </c>
      <c r="AL292" s="20" t="str">
        <f>IF(AF292="Yes",(1/(AA292)^('Aquifer and SDF Parameters'!$B$2)/((1/U292^'Aquifer and SDF Parameters'!$B$2)+(1/AI292^'Aquifer and SDF Parameters'!$B$2)+(1/AA292^'Aquifer and SDF Parameters'!$B$2))),"")</f>
        <v/>
      </c>
      <c r="AM292" s="21" t="str">
        <f>IF(AF292="Yes",(1/(AI292)^('Aquifer and SDF Parameters'!$B$2)/((1/U292^'Aquifer and SDF Parameters'!$B$2)+(1/AI292^'Aquifer and SDF Parameters'!$B$2)+(1/AA292^'Aquifer and SDF Parameters'!$B$2))),"")</f>
        <v/>
      </c>
      <c r="AO292" s="30" t="s">
        <v>12926</v>
      </c>
      <c r="AP292" s="47" t="s">
        <v>8769</v>
      </c>
      <c r="AQ292" s="62">
        <v>41099</v>
      </c>
      <c r="AR292" s="62" t="s">
        <v>3356</v>
      </c>
      <c r="AS292" s="86">
        <v>250.77896305000601</v>
      </c>
      <c r="AT292" s="2">
        <v>101155</v>
      </c>
      <c r="AU292" s="2" t="s">
        <v>3627</v>
      </c>
      <c r="AV292" s="57">
        <v>476.22046517597198</v>
      </c>
      <c r="AW292" s="33"/>
      <c r="AX292" s="22"/>
      <c r="AY292" s="27"/>
    </row>
    <row r="293" spans="1:51" ht="15.6" customHeight="1" x14ac:dyDescent="0.3">
      <c r="A293" s="17">
        <v>10019</v>
      </c>
      <c r="B293" s="17" t="str">
        <f>VLOOKUP(A293,'List of Wells for HC assessment'!$A$2:$J$860,10,FALSE)</f>
        <v>Fraser-Sumas Floodplain</v>
      </c>
      <c r="C293" s="17" t="str">
        <f>IF(ISNUMBER(VLOOKUP(A293,'List of Wells for HC assessment'!$A$2:$J$860,1,FALSE)),"TRUE","FALSE")</f>
        <v>TRUE</v>
      </c>
      <c r="D293" s="17">
        <f>VLOOKUP(A293,'List of Wells for HC assessment'!$A$2:$J$860,9,FALSE)</f>
        <v>6</v>
      </c>
      <c r="E293" s="17" t="str">
        <f t="shared" si="88"/>
        <v>Stream</v>
      </c>
      <c r="F293" s="17">
        <f t="shared" si="89"/>
        <v>1</v>
      </c>
      <c r="G293" s="87">
        <f t="shared" si="90"/>
        <v>1</v>
      </c>
      <c r="H293" s="88">
        <f t="shared" si="108"/>
        <v>0.23251081612017568</v>
      </c>
      <c r="I293" s="89" t="str">
        <f t="shared" si="91"/>
        <v>Unnamed tributary to McGillivray Slough</v>
      </c>
      <c r="J293" s="90" t="str">
        <f t="shared" si="92"/>
        <v>-</v>
      </c>
      <c r="K293" s="91" t="str">
        <f t="shared" si="93"/>
        <v/>
      </c>
      <c r="L293" s="95" t="str">
        <f t="shared" si="94"/>
        <v xml:space="preserve"> </v>
      </c>
      <c r="M293" s="92" t="str">
        <f t="shared" si="95"/>
        <v>-</v>
      </c>
      <c r="N293" s="93" t="str">
        <f t="shared" si="96"/>
        <v/>
      </c>
      <c r="O293" s="96" t="str">
        <f t="shared" si="97"/>
        <v xml:space="preserve"> </v>
      </c>
      <c r="P293" s="94" t="str">
        <f>IF(ISNUMBER(VLOOKUP(A293,'Wells not assessed'!$A$5:$D$37,1,FALSE)),VLOOKUP(A293,'Wells not assessed'!$A$5:$D$37,4,FALSE),"")</f>
        <v/>
      </c>
      <c r="R293" s="35" t="str">
        <f t="shared" si="98"/>
        <v>Yes</v>
      </c>
      <c r="S293" s="15" t="str">
        <f t="shared" si="99"/>
        <v>FV-2007</v>
      </c>
      <c r="T293" s="18" t="str">
        <f>VLOOKUP(S293,'PoHC and SDF summary'!$AO$4:$AP$49974,2,FALSE)</f>
        <v>Unnamed tributary to McGillivray Slough</v>
      </c>
      <c r="U293" s="19">
        <f t="shared" si="100"/>
        <v>264.10839599689501</v>
      </c>
      <c r="V293" s="56">
        <f>IF(C293="TRUE",(U293^2)*(VLOOKUP(D293,'Aquifer and SDF Parameters'!$A$6:$C$100,2,FALSE)/VLOOKUP(D293,'Aquifer and SDF Parameters'!$A$6:$C$100,3,FALSE)),"")</f>
        <v>0.23251081612017568</v>
      </c>
      <c r="W293" s="4"/>
      <c r="X293" s="29" t="str">
        <f t="shared" si="101"/>
        <v>No</v>
      </c>
      <c r="Y293" s="15" t="str">
        <f t="shared" si="102"/>
        <v/>
      </c>
      <c r="Z293" s="18" t="str">
        <f>IF(X293="Yes",VLOOKUP(Y293,'PoHC and SDF summary'!$AO$4:$AP$49974,2,FALSE)," ")</f>
        <v xml:space="preserve"> </v>
      </c>
      <c r="AA293" s="19" t="str">
        <f t="shared" si="103"/>
        <v xml:space="preserve"> </v>
      </c>
      <c r="AB293" s="58" t="str">
        <f>IF(X293="Yes",(AA293^2)*(VLOOKUP(D293,'Aquifer and SDF Parameters'!$A$6:$C$100,2,FALSE)/VLOOKUP(D293,'Aquifer and SDF Parameters'!$A$6:$C$100,3,FALSE)),"")</f>
        <v/>
      </c>
      <c r="AC293" s="20" t="str">
        <f>IF(X293="Yes",(1/(U293)^('Aquifer and SDF Parameters'!$B$2)/((1/U293^'Aquifer and SDF Parameters'!$B$2)+(1/AA293^'Aquifer and SDF Parameters'!$B$2))),"")</f>
        <v/>
      </c>
      <c r="AD293" s="21" t="str">
        <f>IF(X293="Yes",(1/(AA293)^('Aquifer and SDF Parameters'!$B$2)/((1/U293^'Aquifer and SDF Parameters'!$B$2)+(1/AA293^'Aquifer and SDF Parameters'!$B$2))),"")</f>
        <v/>
      </c>
      <c r="AE293" s="14"/>
      <c r="AF293" s="32" t="str">
        <f t="shared" si="104"/>
        <v>No</v>
      </c>
      <c r="AG293" s="15" t="str">
        <f t="shared" si="105"/>
        <v/>
      </c>
      <c r="AH293" s="18" t="str">
        <f t="shared" si="106"/>
        <v xml:space="preserve"> </v>
      </c>
      <c r="AI293" s="19" t="str">
        <f t="shared" si="107"/>
        <v xml:space="preserve"> </v>
      </c>
      <c r="AJ293" s="58" t="str">
        <f>IF(AF293="Yes",(AI293^2)*(VLOOKUP(D293,'Aquifer and SDF Parameters'!$A$6:$C$100,2,FALSE)/VLOOKUP(D293,'Aquifer and SDF Parameters'!$A$6:$C$100,3,FALSE)),"")</f>
        <v/>
      </c>
      <c r="AK293" s="20" t="str">
        <f>IF(AF293="Yes",(1/(U293)^('Aquifer and SDF Parameters'!$B$2)/((1/U293^'Aquifer and SDF Parameters'!$B$2)+(1/AI293^'Aquifer and SDF Parameters'!$B$2)+(1/AA293^'Aquifer and SDF Parameters'!$B$2))),"")</f>
        <v/>
      </c>
      <c r="AL293" s="20" t="str">
        <f>IF(AF293="Yes",(1/(AA293)^('Aquifer and SDF Parameters'!$B$2)/((1/U293^'Aquifer and SDF Parameters'!$B$2)+(1/AI293^'Aquifer and SDF Parameters'!$B$2)+(1/AA293^'Aquifer and SDF Parameters'!$B$2))),"")</f>
        <v/>
      </c>
      <c r="AM293" s="21" t="str">
        <f>IF(AF293="Yes",(1/(AI293)^('Aquifer and SDF Parameters'!$B$2)/((1/U293^'Aquifer and SDF Parameters'!$B$2)+(1/AI293^'Aquifer and SDF Parameters'!$B$2)+(1/AA293^'Aquifer and SDF Parameters'!$B$2))),"")</f>
        <v/>
      </c>
      <c r="AO293" s="30" t="s">
        <v>12925</v>
      </c>
      <c r="AP293" s="47" t="s">
        <v>8769</v>
      </c>
      <c r="AQ293" s="22">
        <v>41595</v>
      </c>
      <c r="AR293" s="22" t="s">
        <v>5042</v>
      </c>
      <c r="AS293" s="24">
        <v>342.79764153265</v>
      </c>
      <c r="AT293" s="2">
        <v>101158</v>
      </c>
      <c r="AU293" s="2" t="s">
        <v>3011</v>
      </c>
      <c r="AV293" s="57">
        <v>304.04596133294598</v>
      </c>
      <c r="AW293" s="33"/>
      <c r="AX293" s="22"/>
      <c r="AY293" s="27"/>
    </row>
    <row r="294" spans="1:51" ht="15.6" customHeight="1" x14ac:dyDescent="0.3">
      <c r="A294" s="17">
        <v>10021</v>
      </c>
      <c r="B294" s="17" t="str">
        <f>VLOOKUP(A294,'List of Wells for HC assessment'!$A$2:$J$860,10,FALSE)</f>
        <v>Fraser-Sumas Floodplain</v>
      </c>
      <c r="C294" s="17" t="str">
        <f>IF(ISNUMBER(VLOOKUP(A294,'List of Wells for HC assessment'!$A$2:$J$860,1,FALSE)),"TRUE","FALSE")</f>
        <v>TRUE</v>
      </c>
      <c r="D294" s="17">
        <f>VLOOKUP(A294,'List of Wells for HC assessment'!$A$2:$J$860,9,FALSE)</f>
        <v>6</v>
      </c>
      <c r="E294" s="17" t="str">
        <f t="shared" si="88"/>
        <v>Stream</v>
      </c>
      <c r="F294" s="17">
        <f t="shared" si="89"/>
        <v>1</v>
      </c>
      <c r="G294" s="87">
        <f t="shared" si="90"/>
        <v>1</v>
      </c>
      <c r="H294" s="88">
        <f t="shared" si="108"/>
        <v>8.61374804874568E-2</v>
      </c>
      <c r="I294" s="89" t="str">
        <f t="shared" si="91"/>
        <v>Unnamed tributary to McGillivray Slough</v>
      </c>
      <c r="J294" s="90" t="str">
        <f t="shared" si="92"/>
        <v>-</v>
      </c>
      <c r="K294" s="91" t="str">
        <f t="shared" si="93"/>
        <v/>
      </c>
      <c r="L294" s="95" t="str">
        <f t="shared" si="94"/>
        <v xml:space="preserve"> </v>
      </c>
      <c r="M294" s="92" t="str">
        <f t="shared" si="95"/>
        <v>-</v>
      </c>
      <c r="N294" s="93" t="str">
        <f t="shared" si="96"/>
        <v/>
      </c>
      <c r="O294" s="96" t="str">
        <f t="shared" si="97"/>
        <v xml:space="preserve"> </v>
      </c>
      <c r="P294" s="94" t="str">
        <f>IF(ISNUMBER(VLOOKUP(A294,'Wells not assessed'!$A$5:$D$37,1,FALSE)),VLOOKUP(A294,'Wells not assessed'!$A$5:$D$37,4,FALSE),"")</f>
        <v/>
      </c>
      <c r="R294" s="35" t="str">
        <f t="shared" si="98"/>
        <v>Yes</v>
      </c>
      <c r="S294" s="15" t="str">
        <f t="shared" si="99"/>
        <v>FV-2107</v>
      </c>
      <c r="T294" s="18" t="str">
        <f>VLOOKUP(S294,'PoHC and SDF summary'!$AO$4:$AP$49974,2,FALSE)</f>
        <v>Unnamed tributary to McGillivray Slough</v>
      </c>
      <c r="U294" s="19">
        <f t="shared" si="100"/>
        <v>160.75212019204301</v>
      </c>
      <c r="V294" s="56">
        <f>IF(C294="TRUE",(U294^2)*(VLOOKUP(D294,'Aquifer and SDF Parameters'!$A$6:$C$100,2,FALSE)/VLOOKUP(D294,'Aquifer and SDF Parameters'!$A$6:$C$100,3,FALSE)),"")</f>
        <v>8.61374804874568E-2</v>
      </c>
      <c r="W294" s="4"/>
      <c r="X294" s="29" t="str">
        <f t="shared" si="101"/>
        <v>No</v>
      </c>
      <c r="Y294" s="15" t="str">
        <f t="shared" si="102"/>
        <v/>
      </c>
      <c r="Z294" s="18" t="str">
        <f>IF(X294="Yes",VLOOKUP(Y294,'PoHC and SDF summary'!$AO$4:$AP$49974,2,FALSE)," ")</f>
        <v xml:space="preserve"> </v>
      </c>
      <c r="AA294" s="19" t="str">
        <f t="shared" si="103"/>
        <v xml:space="preserve"> </v>
      </c>
      <c r="AB294" s="58" t="str">
        <f>IF(X294="Yes",(AA294^2)*(VLOOKUP(D294,'Aquifer and SDF Parameters'!$A$6:$C$100,2,FALSE)/VLOOKUP(D294,'Aquifer and SDF Parameters'!$A$6:$C$100,3,FALSE)),"")</f>
        <v/>
      </c>
      <c r="AC294" s="20" t="str">
        <f>IF(X294="Yes",(1/(U294)^('Aquifer and SDF Parameters'!$B$2)/((1/U294^'Aquifer and SDF Parameters'!$B$2)+(1/AA294^'Aquifer and SDF Parameters'!$B$2))),"")</f>
        <v/>
      </c>
      <c r="AD294" s="21" t="str">
        <f>IF(X294="Yes",(1/(AA294)^('Aquifer and SDF Parameters'!$B$2)/((1/U294^'Aquifer and SDF Parameters'!$B$2)+(1/AA294^'Aquifer and SDF Parameters'!$B$2))),"")</f>
        <v/>
      </c>
      <c r="AE294" s="14"/>
      <c r="AF294" s="32" t="str">
        <f t="shared" si="104"/>
        <v>No</v>
      </c>
      <c r="AG294" s="15" t="str">
        <f t="shared" si="105"/>
        <v/>
      </c>
      <c r="AH294" s="18" t="str">
        <f t="shared" si="106"/>
        <v xml:space="preserve"> </v>
      </c>
      <c r="AI294" s="19" t="str">
        <f t="shared" si="107"/>
        <v xml:space="preserve"> </v>
      </c>
      <c r="AJ294" s="58" t="str">
        <f>IF(AF294="Yes",(AI294^2)*(VLOOKUP(D294,'Aquifer and SDF Parameters'!$A$6:$C$100,2,FALSE)/VLOOKUP(D294,'Aquifer and SDF Parameters'!$A$6:$C$100,3,FALSE)),"")</f>
        <v/>
      </c>
      <c r="AK294" s="20" t="str">
        <f>IF(AF294="Yes",(1/(U294)^('Aquifer and SDF Parameters'!$B$2)/((1/U294^'Aquifer and SDF Parameters'!$B$2)+(1/AI294^'Aquifer and SDF Parameters'!$B$2)+(1/AA294^'Aquifer and SDF Parameters'!$B$2))),"")</f>
        <v/>
      </c>
      <c r="AL294" s="20" t="str">
        <f>IF(AF294="Yes",(1/(AA294)^('Aquifer and SDF Parameters'!$B$2)/((1/U294^'Aquifer and SDF Parameters'!$B$2)+(1/AI294^'Aquifer and SDF Parameters'!$B$2)+(1/AA294^'Aquifer and SDF Parameters'!$B$2))),"")</f>
        <v/>
      </c>
      <c r="AM294" s="21" t="str">
        <f>IF(AF294="Yes",(1/(AI294)^('Aquifer and SDF Parameters'!$B$2)/((1/U294^'Aquifer and SDF Parameters'!$B$2)+(1/AI294^'Aquifer and SDF Parameters'!$B$2)+(1/AA294^'Aquifer and SDF Parameters'!$B$2))),"")</f>
        <v/>
      </c>
      <c r="AO294" s="30" t="s">
        <v>12924</v>
      </c>
      <c r="AP294" s="47" t="s">
        <v>8769</v>
      </c>
      <c r="AQ294" s="22">
        <v>41608</v>
      </c>
      <c r="AR294" s="22" t="s">
        <v>24</v>
      </c>
      <c r="AS294" s="24">
        <v>1848.12032643419</v>
      </c>
      <c r="AT294" s="2">
        <v>101173</v>
      </c>
      <c r="AU294" s="2" t="s">
        <v>5739</v>
      </c>
      <c r="AV294" s="57">
        <v>497.84537607810603</v>
      </c>
      <c r="AW294" s="33"/>
      <c r="AX294" s="22"/>
      <c r="AY294" s="27"/>
    </row>
    <row r="295" spans="1:51" ht="15.6" customHeight="1" x14ac:dyDescent="0.3">
      <c r="A295" s="17">
        <v>10023</v>
      </c>
      <c r="B295" s="17" t="str">
        <f>VLOOKUP(A295,'List of Wells for HC assessment'!$A$2:$J$860,10,FALSE)</f>
        <v>Fraser-Sumas Floodplain</v>
      </c>
      <c r="C295" s="17" t="str">
        <f>IF(ISNUMBER(VLOOKUP(A295,'List of Wells for HC assessment'!$A$2:$J$860,1,FALSE)),"TRUE","FALSE")</f>
        <v>TRUE</v>
      </c>
      <c r="D295" s="17">
        <f>VLOOKUP(A295,'List of Wells for HC assessment'!$A$2:$J$860,9,FALSE)</f>
        <v>6</v>
      </c>
      <c r="E295" s="17" t="str">
        <f t="shared" si="88"/>
        <v>Stream</v>
      </c>
      <c r="F295" s="17">
        <f t="shared" si="89"/>
        <v>1</v>
      </c>
      <c r="G295" s="87">
        <f t="shared" si="90"/>
        <v>1</v>
      </c>
      <c r="H295" s="88">
        <f t="shared" si="108"/>
        <v>5.0496262036695003E-3</v>
      </c>
      <c r="I295" s="89" t="str">
        <f t="shared" si="91"/>
        <v>Unnamed tributary to Wilson Slough</v>
      </c>
      <c r="J295" s="90" t="str">
        <f t="shared" si="92"/>
        <v>-</v>
      </c>
      <c r="K295" s="91" t="str">
        <f t="shared" si="93"/>
        <v/>
      </c>
      <c r="L295" s="95" t="str">
        <f t="shared" si="94"/>
        <v xml:space="preserve"> </v>
      </c>
      <c r="M295" s="92" t="str">
        <f t="shared" si="95"/>
        <v>-</v>
      </c>
      <c r="N295" s="93" t="str">
        <f t="shared" si="96"/>
        <v/>
      </c>
      <c r="O295" s="96" t="str">
        <f t="shared" si="97"/>
        <v xml:space="preserve"> </v>
      </c>
      <c r="P295" s="94" t="str">
        <f>IF(ISNUMBER(VLOOKUP(A295,'Wells not assessed'!$A$5:$D$37,1,FALSE)),VLOOKUP(A295,'Wells not assessed'!$A$5:$D$37,4,FALSE),"")</f>
        <v/>
      </c>
      <c r="R295" s="35" t="str">
        <f t="shared" si="98"/>
        <v>Yes</v>
      </c>
      <c r="S295" s="15" t="str">
        <f t="shared" si="99"/>
        <v>FV-2150</v>
      </c>
      <c r="T295" s="18" t="str">
        <f>VLOOKUP(S295,'PoHC and SDF summary'!$AO$4:$AP$49974,2,FALSE)</f>
        <v>Unnamed tributary to Wilson Slough</v>
      </c>
      <c r="U295" s="19">
        <f t="shared" si="100"/>
        <v>38.921560363131</v>
      </c>
      <c r="V295" s="56">
        <f>IF(C295="TRUE",(U295^2)*(VLOOKUP(D295,'Aquifer and SDF Parameters'!$A$6:$C$100,2,FALSE)/VLOOKUP(D295,'Aquifer and SDF Parameters'!$A$6:$C$100,3,FALSE)),"")</f>
        <v>5.0496262036695003E-3</v>
      </c>
      <c r="W295" s="4"/>
      <c r="X295" s="29" t="str">
        <f t="shared" si="101"/>
        <v>No</v>
      </c>
      <c r="Y295" s="15" t="str">
        <f t="shared" si="102"/>
        <v/>
      </c>
      <c r="Z295" s="18" t="str">
        <f>IF(X295="Yes",VLOOKUP(Y295,'PoHC and SDF summary'!$AO$4:$AP$49974,2,FALSE)," ")</f>
        <v xml:space="preserve"> </v>
      </c>
      <c r="AA295" s="19" t="str">
        <f t="shared" si="103"/>
        <v xml:space="preserve"> </v>
      </c>
      <c r="AB295" s="58" t="str">
        <f>IF(X295="Yes",(AA295^2)*(VLOOKUP(D295,'Aquifer and SDF Parameters'!$A$6:$C$100,2,FALSE)/VLOOKUP(D295,'Aquifer and SDF Parameters'!$A$6:$C$100,3,FALSE)),"")</f>
        <v/>
      </c>
      <c r="AC295" s="20" t="str">
        <f>IF(X295="Yes",(1/(U295)^('Aquifer and SDF Parameters'!$B$2)/((1/U295^'Aquifer and SDF Parameters'!$B$2)+(1/AA295^'Aquifer and SDF Parameters'!$B$2))),"")</f>
        <v/>
      </c>
      <c r="AD295" s="21" t="str">
        <f>IF(X295="Yes",(1/(AA295)^('Aquifer and SDF Parameters'!$B$2)/((1/U295^'Aquifer and SDF Parameters'!$B$2)+(1/AA295^'Aquifer and SDF Parameters'!$B$2))),"")</f>
        <v/>
      </c>
      <c r="AE295" s="14"/>
      <c r="AF295" s="32" t="str">
        <f t="shared" si="104"/>
        <v>No</v>
      </c>
      <c r="AG295" s="15" t="str">
        <f t="shared" si="105"/>
        <v/>
      </c>
      <c r="AH295" s="18" t="str">
        <f t="shared" si="106"/>
        <v xml:space="preserve"> </v>
      </c>
      <c r="AI295" s="19" t="str">
        <f t="shared" si="107"/>
        <v xml:space="preserve"> </v>
      </c>
      <c r="AJ295" s="58" t="str">
        <f>IF(AF295="Yes",(AI295^2)*(VLOOKUP(D295,'Aquifer and SDF Parameters'!$A$6:$C$100,2,FALSE)/VLOOKUP(D295,'Aquifer and SDF Parameters'!$A$6:$C$100,3,FALSE)),"")</f>
        <v/>
      </c>
      <c r="AK295" s="20" t="str">
        <f>IF(AF295="Yes",(1/(U295)^('Aquifer and SDF Parameters'!$B$2)/((1/U295^'Aquifer and SDF Parameters'!$B$2)+(1/AI295^'Aquifer and SDF Parameters'!$B$2)+(1/AA295^'Aquifer and SDF Parameters'!$B$2))),"")</f>
        <v/>
      </c>
      <c r="AL295" s="20" t="str">
        <f>IF(AF295="Yes",(1/(AA295)^('Aquifer and SDF Parameters'!$B$2)/((1/U295^'Aquifer and SDF Parameters'!$B$2)+(1/AI295^'Aquifer and SDF Parameters'!$B$2)+(1/AA295^'Aquifer and SDF Parameters'!$B$2))),"")</f>
        <v/>
      </c>
      <c r="AM295" s="21" t="str">
        <f>IF(AF295="Yes",(1/(AI295)^('Aquifer and SDF Parameters'!$B$2)/((1/U295^'Aquifer and SDF Parameters'!$B$2)+(1/AI295^'Aquifer and SDF Parameters'!$B$2)+(1/AA295^'Aquifer and SDF Parameters'!$B$2))),"")</f>
        <v/>
      </c>
      <c r="AO295" s="30" t="s">
        <v>12923</v>
      </c>
      <c r="AP295" s="47" t="s">
        <v>8769</v>
      </c>
      <c r="AQ295" s="22">
        <v>41778</v>
      </c>
      <c r="AR295" s="22" t="s">
        <v>6366</v>
      </c>
      <c r="AS295" s="24">
        <v>302.05649880555899</v>
      </c>
      <c r="AT295" s="2">
        <v>101194</v>
      </c>
      <c r="AU295" s="2" t="s">
        <v>4506</v>
      </c>
      <c r="AV295" s="57">
        <v>2226.7092558453901</v>
      </c>
      <c r="AW295" s="33"/>
      <c r="AX295" s="22"/>
      <c r="AY295" s="27"/>
    </row>
    <row r="296" spans="1:51" ht="15.6" customHeight="1" x14ac:dyDescent="0.3">
      <c r="A296" s="17">
        <v>10024</v>
      </c>
      <c r="B296" s="17" t="str">
        <f>VLOOKUP(A296,'List of Wells for HC assessment'!$A$2:$J$860,10,FALSE)</f>
        <v>Fraser-Sumas Floodplain</v>
      </c>
      <c r="C296" s="17" t="str">
        <f>IF(ISNUMBER(VLOOKUP(A296,'List of Wells for HC assessment'!$A$2:$J$860,1,FALSE)),"TRUE","FALSE")</f>
        <v>TRUE</v>
      </c>
      <c r="D296" s="17">
        <f>VLOOKUP(A296,'List of Wells for HC assessment'!$A$2:$J$860,9,FALSE)</f>
        <v>6</v>
      </c>
      <c r="E296" s="17" t="str">
        <f t="shared" si="88"/>
        <v>Stream</v>
      </c>
      <c r="F296" s="17">
        <f t="shared" si="89"/>
        <v>1</v>
      </c>
      <c r="G296" s="87">
        <f t="shared" si="90"/>
        <v>1</v>
      </c>
      <c r="H296" s="88">
        <f t="shared" si="108"/>
        <v>9.0003114836418013E-2</v>
      </c>
      <c r="I296" s="89" t="str">
        <f t="shared" si="91"/>
        <v>Unnamed tributary to McGillivray Slough</v>
      </c>
      <c r="J296" s="90" t="str">
        <f t="shared" si="92"/>
        <v>-</v>
      </c>
      <c r="K296" s="91" t="str">
        <f t="shared" si="93"/>
        <v/>
      </c>
      <c r="L296" s="95" t="str">
        <f t="shared" si="94"/>
        <v xml:space="preserve"> </v>
      </c>
      <c r="M296" s="92" t="str">
        <f t="shared" si="95"/>
        <v>-</v>
      </c>
      <c r="N296" s="93" t="str">
        <f t="shared" si="96"/>
        <v/>
      </c>
      <c r="O296" s="96" t="str">
        <f t="shared" si="97"/>
        <v xml:space="preserve"> </v>
      </c>
      <c r="P296" s="94" t="str">
        <f>IF(ISNUMBER(VLOOKUP(A296,'Wells not assessed'!$A$5:$D$37,1,FALSE)),VLOOKUP(A296,'Wells not assessed'!$A$5:$D$37,4,FALSE),"")</f>
        <v/>
      </c>
      <c r="R296" s="35" t="str">
        <f t="shared" si="98"/>
        <v>Yes</v>
      </c>
      <c r="S296" s="15" t="str">
        <f t="shared" si="99"/>
        <v>FV-2034</v>
      </c>
      <c r="T296" s="18" t="str">
        <f>VLOOKUP(S296,'PoHC and SDF summary'!$AO$4:$AP$49974,2,FALSE)</f>
        <v>Unnamed tributary to McGillivray Slough</v>
      </c>
      <c r="U296" s="19">
        <f t="shared" si="100"/>
        <v>164.31961067056301</v>
      </c>
      <c r="V296" s="56">
        <f>IF(C296="TRUE",(U296^2)*(VLOOKUP(D296,'Aquifer and SDF Parameters'!$A$6:$C$100,2,FALSE)/VLOOKUP(D296,'Aquifer and SDF Parameters'!$A$6:$C$100,3,FALSE)),"")</f>
        <v>9.0003114836418013E-2</v>
      </c>
      <c r="W296" s="4"/>
      <c r="X296" s="29" t="str">
        <f t="shared" si="101"/>
        <v>No</v>
      </c>
      <c r="Y296" s="15" t="str">
        <f t="shared" si="102"/>
        <v/>
      </c>
      <c r="Z296" s="18" t="str">
        <f>IF(X296="Yes",VLOOKUP(Y296,'PoHC and SDF summary'!$AO$4:$AP$49974,2,FALSE)," ")</f>
        <v xml:space="preserve"> </v>
      </c>
      <c r="AA296" s="19" t="str">
        <f t="shared" si="103"/>
        <v xml:space="preserve"> </v>
      </c>
      <c r="AB296" s="58" t="str">
        <f>IF(X296="Yes",(AA296^2)*(VLOOKUP(D296,'Aquifer and SDF Parameters'!$A$6:$C$100,2,FALSE)/VLOOKUP(D296,'Aquifer and SDF Parameters'!$A$6:$C$100,3,FALSE)),"")</f>
        <v/>
      </c>
      <c r="AC296" s="20" t="str">
        <f>IF(X296="Yes",(1/(U296)^('Aquifer and SDF Parameters'!$B$2)/((1/U296^'Aquifer and SDF Parameters'!$B$2)+(1/AA296^'Aquifer and SDF Parameters'!$B$2))),"")</f>
        <v/>
      </c>
      <c r="AD296" s="21" t="str">
        <f>IF(X296="Yes",(1/(AA296)^('Aquifer and SDF Parameters'!$B$2)/((1/U296^'Aquifer and SDF Parameters'!$B$2)+(1/AA296^'Aquifer and SDF Parameters'!$B$2))),"")</f>
        <v/>
      </c>
      <c r="AE296" s="14"/>
      <c r="AF296" s="32" t="str">
        <f t="shared" si="104"/>
        <v>No</v>
      </c>
      <c r="AG296" s="15" t="str">
        <f t="shared" si="105"/>
        <v/>
      </c>
      <c r="AH296" s="18" t="str">
        <f t="shared" si="106"/>
        <v xml:space="preserve"> </v>
      </c>
      <c r="AI296" s="19" t="str">
        <f t="shared" si="107"/>
        <v xml:space="preserve"> </v>
      </c>
      <c r="AJ296" s="58" t="str">
        <f>IF(AF296="Yes",(AI296^2)*(VLOOKUP(D296,'Aquifer and SDF Parameters'!$A$6:$C$100,2,FALSE)/VLOOKUP(D296,'Aquifer and SDF Parameters'!$A$6:$C$100,3,FALSE)),"")</f>
        <v/>
      </c>
      <c r="AK296" s="20" t="str">
        <f>IF(AF296="Yes",(1/(U296)^('Aquifer and SDF Parameters'!$B$2)/((1/U296^'Aquifer and SDF Parameters'!$B$2)+(1/AI296^'Aquifer and SDF Parameters'!$B$2)+(1/AA296^'Aquifer and SDF Parameters'!$B$2))),"")</f>
        <v/>
      </c>
      <c r="AL296" s="20" t="str">
        <f>IF(AF296="Yes",(1/(AA296)^('Aquifer and SDF Parameters'!$B$2)/((1/U296^'Aquifer and SDF Parameters'!$B$2)+(1/AI296^'Aquifer and SDF Parameters'!$B$2)+(1/AA296^'Aquifer and SDF Parameters'!$B$2))),"")</f>
        <v/>
      </c>
      <c r="AM296" s="21" t="str">
        <f>IF(AF296="Yes",(1/(AI296)^('Aquifer and SDF Parameters'!$B$2)/((1/U296^'Aquifer and SDF Parameters'!$B$2)+(1/AI296^'Aquifer and SDF Parameters'!$B$2)+(1/AA296^'Aquifer and SDF Parameters'!$B$2))),"")</f>
        <v/>
      </c>
      <c r="AO296" s="30" t="s">
        <v>12922</v>
      </c>
      <c r="AP296" s="47" t="s">
        <v>8769</v>
      </c>
      <c r="AQ296" s="22">
        <v>41894</v>
      </c>
      <c r="AR296" s="22" t="s">
        <v>4922</v>
      </c>
      <c r="AS296" s="24">
        <v>332.817042456705</v>
      </c>
      <c r="AT296" s="2">
        <v>101208</v>
      </c>
      <c r="AU296" s="2" t="s">
        <v>998</v>
      </c>
      <c r="AV296" s="57">
        <v>291.81223986746897</v>
      </c>
      <c r="AW296" s="33"/>
      <c r="AX296" s="22"/>
      <c r="AY296" s="27"/>
    </row>
    <row r="297" spans="1:51" ht="15.6" customHeight="1" x14ac:dyDescent="0.3">
      <c r="A297" s="17">
        <v>10029</v>
      </c>
      <c r="B297" s="17" t="str">
        <f>VLOOKUP(A297,'List of Wells for HC assessment'!$A$2:$J$860,10,FALSE)</f>
        <v>Fraser-Sumas Floodplain</v>
      </c>
      <c r="C297" s="17" t="str">
        <f>IF(ISNUMBER(VLOOKUP(A297,'List of Wells for HC assessment'!$A$2:$J$860,1,FALSE)),"TRUE","FALSE")</f>
        <v>TRUE</v>
      </c>
      <c r="D297" s="17">
        <f>VLOOKUP(A297,'List of Wells for HC assessment'!$A$2:$J$860,9,FALSE)</f>
        <v>6</v>
      </c>
      <c r="E297" s="17" t="str">
        <f t="shared" si="88"/>
        <v>Stream</v>
      </c>
      <c r="F297" s="17">
        <f t="shared" si="89"/>
        <v>1</v>
      </c>
      <c r="G297" s="87">
        <f t="shared" si="90"/>
        <v>1</v>
      </c>
      <c r="H297" s="88">
        <f t="shared" si="108"/>
        <v>5.1045518026129324E-3</v>
      </c>
      <c r="I297" s="89" t="str">
        <f t="shared" si="91"/>
        <v>Unnamed tributary to Wilson Slough</v>
      </c>
      <c r="J297" s="90" t="str">
        <f t="shared" si="92"/>
        <v>-</v>
      </c>
      <c r="K297" s="91" t="str">
        <f t="shared" si="93"/>
        <v/>
      </c>
      <c r="L297" s="95" t="str">
        <f t="shared" si="94"/>
        <v xml:space="preserve"> </v>
      </c>
      <c r="M297" s="92" t="str">
        <f t="shared" si="95"/>
        <v>-</v>
      </c>
      <c r="N297" s="93" t="str">
        <f t="shared" si="96"/>
        <v/>
      </c>
      <c r="O297" s="96" t="str">
        <f t="shared" si="97"/>
        <v xml:space="preserve"> </v>
      </c>
      <c r="P297" s="94" t="str">
        <f>IF(ISNUMBER(VLOOKUP(A297,'Wells not assessed'!$A$5:$D$37,1,FALSE)),VLOOKUP(A297,'Wells not assessed'!$A$5:$D$37,4,FALSE),"")</f>
        <v/>
      </c>
      <c r="R297" s="35" t="str">
        <f t="shared" si="98"/>
        <v>Yes</v>
      </c>
      <c r="S297" s="15" t="str">
        <f t="shared" si="99"/>
        <v>FV-2819</v>
      </c>
      <c r="T297" s="18" t="str">
        <f>VLOOKUP(S297,'PoHC and SDF summary'!$AO$4:$AP$49974,2,FALSE)</f>
        <v>Unnamed tributary to Wilson Slough</v>
      </c>
      <c r="U297" s="19">
        <f t="shared" si="100"/>
        <v>39.132665904380701</v>
      </c>
      <c r="V297" s="56">
        <f>IF(C297="TRUE",(U297^2)*(VLOOKUP(D297,'Aquifer and SDF Parameters'!$A$6:$C$100,2,FALSE)/VLOOKUP(D297,'Aquifer and SDF Parameters'!$A$6:$C$100,3,FALSE)),"")</f>
        <v>5.1045518026129324E-3</v>
      </c>
      <c r="W297" s="4"/>
      <c r="X297" s="29" t="str">
        <f t="shared" si="101"/>
        <v>No</v>
      </c>
      <c r="Y297" s="15" t="str">
        <f t="shared" si="102"/>
        <v/>
      </c>
      <c r="Z297" s="18" t="str">
        <f>IF(X297="Yes",VLOOKUP(Y297,'PoHC and SDF summary'!$AO$4:$AP$49974,2,FALSE)," ")</f>
        <v xml:space="preserve"> </v>
      </c>
      <c r="AA297" s="19" t="str">
        <f t="shared" si="103"/>
        <v xml:space="preserve"> </v>
      </c>
      <c r="AB297" s="58" t="str">
        <f>IF(X297="Yes",(AA297^2)*(VLOOKUP(D297,'Aquifer and SDF Parameters'!$A$6:$C$100,2,FALSE)/VLOOKUP(D297,'Aquifer and SDF Parameters'!$A$6:$C$100,3,FALSE)),"")</f>
        <v/>
      </c>
      <c r="AC297" s="20" t="str">
        <f>IF(X297="Yes",(1/(U297)^('Aquifer and SDF Parameters'!$B$2)/((1/U297^'Aquifer and SDF Parameters'!$B$2)+(1/AA297^'Aquifer and SDF Parameters'!$B$2))),"")</f>
        <v/>
      </c>
      <c r="AD297" s="21" t="str">
        <f>IF(X297="Yes",(1/(AA297)^('Aquifer and SDF Parameters'!$B$2)/((1/U297^'Aquifer and SDF Parameters'!$B$2)+(1/AA297^'Aquifer and SDF Parameters'!$B$2))),"")</f>
        <v/>
      </c>
      <c r="AE297" s="14"/>
      <c r="AF297" s="32" t="str">
        <f t="shared" si="104"/>
        <v>No</v>
      </c>
      <c r="AG297" s="15" t="str">
        <f t="shared" si="105"/>
        <v/>
      </c>
      <c r="AH297" s="18" t="str">
        <f t="shared" si="106"/>
        <v xml:space="preserve"> </v>
      </c>
      <c r="AI297" s="19" t="str">
        <f t="shared" si="107"/>
        <v xml:space="preserve"> </v>
      </c>
      <c r="AJ297" s="58" t="str">
        <f>IF(AF297="Yes",(AI297^2)*(VLOOKUP(D297,'Aquifer and SDF Parameters'!$A$6:$C$100,2,FALSE)/VLOOKUP(D297,'Aquifer and SDF Parameters'!$A$6:$C$100,3,FALSE)),"")</f>
        <v/>
      </c>
      <c r="AK297" s="20" t="str">
        <f>IF(AF297="Yes",(1/(U297)^('Aquifer and SDF Parameters'!$B$2)/((1/U297^'Aquifer and SDF Parameters'!$B$2)+(1/AI297^'Aquifer and SDF Parameters'!$B$2)+(1/AA297^'Aquifer and SDF Parameters'!$B$2))),"")</f>
        <v/>
      </c>
      <c r="AL297" s="20" t="str">
        <f>IF(AF297="Yes",(1/(AA297)^('Aquifer and SDF Parameters'!$B$2)/((1/U297^'Aquifer and SDF Parameters'!$B$2)+(1/AI297^'Aquifer and SDF Parameters'!$B$2)+(1/AA297^'Aquifer and SDF Parameters'!$B$2))),"")</f>
        <v/>
      </c>
      <c r="AM297" s="21" t="str">
        <f>IF(AF297="Yes",(1/(AI297)^('Aquifer and SDF Parameters'!$B$2)/((1/U297^'Aquifer and SDF Parameters'!$B$2)+(1/AI297^'Aquifer and SDF Parameters'!$B$2)+(1/AA297^'Aquifer and SDF Parameters'!$B$2))),"")</f>
        <v/>
      </c>
      <c r="AO297" s="30" t="s">
        <v>12921</v>
      </c>
      <c r="AP297" s="47" t="s">
        <v>8769</v>
      </c>
      <c r="AQ297" s="22">
        <v>42049</v>
      </c>
      <c r="AR297" s="22" t="s">
        <v>8760</v>
      </c>
      <c r="AS297" s="24">
        <v>272.21305177544701</v>
      </c>
      <c r="AT297" s="2">
        <v>101242</v>
      </c>
      <c r="AU297" s="2" t="s">
        <v>4506</v>
      </c>
      <c r="AV297" s="57">
        <v>2208.8396967594699</v>
      </c>
      <c r="AW297" s="33"/>
      <c r="AX297" s="22"/>
      <c r="AY297" s="27"/>
    </row>
    <row r="298" spans="1:51" ht="15.6" customHeight="1" x14ac:dyDescent="0.3">
      <c r="A298" s="17">
        <v>10034</v>
      </c>
      <c r="B298" s="17" t="str">
        <f>VLOOKUP(A298,'List of Wells for HC assessment'!$A$2:$J$860,10,FALSE)</f>
        <v>Fraser-Sumas Floodplain</v>
      </c>
      <c r="C298" s="17" t="str">
        <f>IF(ISNUMBER(VLOOKUP(A298,'List of Wells for HC assessment'!$A$2:$J$860,1,FALSE)),"TRUE","FALSE")</f>
        <v>TRUE</v>
      </c>
      <c r="D298" s="17">
        <f>VLOOKUP(A298,'List of Wells for HC assessment'!$A$2:$J$860,9,FALSE)</f>
        <v>6</v>
      </c>
      <c r="E298" s="17" t="str">
        <f t="shared" si="88"/>
        <v>Stream</v>
      </c>
      <c r="F298" s="17">
        <f t="shared" si="89"/>
        <v>2</v>
      </c>
      <c r="G298" s="87">
        <f t="shared" si="90"/>
        <v>0.84920459099103784</v>
      </c>
      <c r="H298" s="88">
        <f t="shared" si="108"/>
        <v>0.33345257566097958</v>
      </c>
      <c r="I298" s="89" t="str">
        <f t="shared" si="91"/>
        <v>Unnamed tributary to Wilson Slough</v>
      </c>
      <c r="J298" s="90">
        <f t="shared" si="92"/>
        <v>0.15079540900896213</v>
      </c>
      <c r="K298" s="91">
        <f t="shared" si="93"/>
        <v>1.8778387219484969</v>
      </c>
      <c r="L298" s="95" t="str">
        <f t="shared" si="94"/>
        <v>Atchelitz Creek</v>
      </c>
      <c r="M298" s="92" t="str">
        <f t="shared" si="95"/>
        <v>-</v>
      </c>
      <c r="N298" s="93" t="str">
        <f t="shared" si="96"/>
        <v/>
      </c>
      <c r="O298" s="96" t="str">
        <f t="shared" si="97"/>
        <v xml:space="preserve"> </v>
      </c>
      <c r="P298" s="94" t="str">
        <f>IF(ISNUMBER(VLOOKUP(A298,'Wells not assessed'!$A$5:$D$37,1,FALSE)),VLOOKUP(A298,'Wells not assessed'!$A$5:$D$37,4,FALSE),"")</f>
        <v/>
      </c>
      <c r="R298" s="35" t="str">
        <f t="shared" si="98"/>
        <v>Yes</v>
      </c>
      <c r="S298" s="15" t="str">
        <f t="shared" si="99"/>
        <v>FV-2834</v>
      </c>
      <c r="T298" s="18" t="str">
        <f>VLOOKUP(S298,'PoHC and SDF summary'!$AO$4:$AP$49974,2,FALSE)</f>
        <v>Unnamed tributary to Wilson Slough</v>
      </c>
      <c r="U298" s="19">
        <f t="shared" si="100"/>
        <v>316.284322561669</v>
      </c>
      <c r="V298" s="56">
        <f>IF(C298="TRUE",(U298^2)*(VLOOKUP(D298,'Aquifer and SDF Parameters'!$A$6:$C$100,2,FALSE)/VLOOKUP(D298,'Aquifer and SDF Parameters'!$A$6:$C$100,3,FALSE)),"")</f>
        <v>0.33345257566097958</v>
      </c>
      <c r="W298" s="4"/>
      <c r="X298" s="29" t="str">
        <f t="shared" si="101"/>
        <v>Yes</v>
      </c>
      <c r="Y298" s="15" t="str">
        <f t="shared" si="102"/>
        <v>FV-2942</v>
      </c>
      <c r="Z298" s="18" t="str">
        <f>IF(X298="Yes",VLOOKUP(Y298,'PoHC and SDF summary'!$AO$4:$AP$49974,2,FALSE)," ")</f>
        <v>Atchelitz Creek</v>
      </c>
      <c r="AA298" s="19">
        <f t="shared" si="103"/>
        <v>750.56752966308704</v>
      </c>
      <c r="AB298" s="58">
        <f>IF(X298="Yes",(AA298^2)*(VLOOKUP(D298,'Aquifer and SDF Parameters'!$A$6:$C$100,2,FALSE)/VLOOKUP(D298,'Aquifer and SDF Parameters'!$A$6:$C$100,3,FALSE)),"")</f>
        <v>1.8778387219484969</v>
      </c>
      <c r="AC298" s="20">
        <f>IF(X298="Yes",(1/(U298)^('Aquifer and SDF Parameters'!$B$2)/((1/U298^'Aquifer and SDF Parameters'!$B$2)+(1/AA298^'Aquifer and SDF Parameters'!$B$2))),"")</f>
        <v>0.84920459099103784</v>
      </c>
      <c r="AD298" s="21">
        <f>IF(X298="Yes",(1/(AA298)^('Aquifer and SDF Parameters'!$B$2)/((1/U298^'Aquifer and SDF Parameters'!$B$2)+(1/AA298^'Aquifer and SDF Parameters'!$B$2))),"")</f>
        <v>0.15079540900896213</v>
      </c>
      <c r="AE298" s="14"/>
      <c r="AF298" s="32" t="str">
        <f t="shared" si="104"/>
        <v>No</v>
      </c>
      <c r="AG298" s="15" t="str">
        <f t="shared" si="105"/>
        <v/>
      </c>
      <c r="AH298" s="18" t="str">
        <f t="shared" si="106"/>
        <v xml:space="preserve"> </v>
      </c>
      <c r="AI298" s="19" t="str">
        <f t="shared" si="107"/>
        <v xml:space="preserve"> </v>
      </c>
      <c r="AJ298" s="58" t="str">
        <f>IF(AF298="Yes",(AI298^2)*(VLOOKUP(D298,'Aquifer and SDF Parameters'!$A$6:$C$100,2,FALSE)/VLOOKUP(D298,'Aquifer and SDF Parameters'!$A$6:$C$100,3,FALSE)),"")</f>
        <v/>
      </c>
      <c r="AK298" s="20" t="str">
        <f>IF(AF298="Yes",(1/(U298)^('Aquifer and SDF Parameters'!$B$2)/((1/U298^'Aquifer and SDF Parameters'!$B$2)+(1/AI298^'Aquifer and SDF Parameters'!$B$2)+(1/AA298^'Aquifer and SDF Parameters'!$B$2))),"")</f>
        <v/>
      </c>
      <c r="AL298" s="20" t="str">
        <f>IF(AF298="Yes",(1/(AA298)^('Aquifer and SDF Parameters'!$B$2)/((1/U298^'Aquifer and SDF Parameters'!$B$2)+(1/AI298^'Aquifer and SDF Parameters'!$B$2)+(1/AA298^'Aquifer and SDF Parameters'!$B$2))),"")</f>
        <v/>
      </c>
      <c r="AM298" s="21" t="str">
        <f>IF(AF298="Yes",(1/(AI298)^('Aquifer and SDF Parameters'!$B$2)/((1/U298^'Aquifer and SDF Parameters'!$B$2)+(1/AI298^'Aquifer and SDF Parameters'!$B$2)+(1/AA298^'Aquifer and SDF Parameters'!$B$2))),"")</f>
        <v/>
      </c>
      <c r="AO298" s="30" t="s">
        <v>12920</v>
      </c>
      <c r="AP298" s="47" t="s">
        <v>8769</v>
      </c>
      <c r="AQ298" s="22">
        <v>42165</v>
      </c>
      <c r="AR298" s="22" t="s">
        <v>3466</v>
      </c>
      <c r="AS298" s="24">
        <v>236.2817587349</v>
      </c>
      <c r="AT298" s="2">
        <v>101345</v>
      </c>
      <c r="AU298" s="2" t="s">
        <v>7064</v>
      </c>
      <c r="AV298" s="57">
        <v>1811.0728641865901</v>
      </c>
      <c r="AW298" s="33"/>
      <c r="AX298" s="22"/>
      <c r="AY298" s="27"/>
    </row>
    <row r="299" spans="1:51" ht="15.6" customHeight="1" x14ac:dyDescent="0.3">
      <c r="A299" s="17">
        <v>11643</v>
      </c>
      <c r="B299" s="17" t="str">
        <f>VLOOKUP(A299,'List of Wells for HC assessment'!$A$2:$J$860,10,FALSE)</f>
        <v>Fraser-Sumas Floodplain</v>
      </c>
      <c r="C299" s="17" t="str">
        <f>IF(ISNUMBER(VLOOKUP(A299,'List of Wells for HC assessment'!$A$2:$J$860,1,FALSE)),"TRUE","FALSE")</f>
        <v>TRUE</v>
      </c>
      <c r="D299" s="17">
        <f>VLOOKUP(A299,'List of Wells for HC assessment'!$A$2:$J$860,9,FALSE)</f>
        <v>6</v>
      </c>
      <c r="E299" s="17" t="str">
        <f t="shared" si="88"/>
        <v>Stream</v>
      </c>
      <c r="F299" s="17">
        <f t="shared" si="89"/>
        <v>2</v>
      </c>
      <c r="G299" s="87">
        <f t="shared" si="90"/>
        <v>0.91112086457419694</v>
      </c>
      <c r="H299" s="88">
        <f t="shared" si="108"/>
        <v>3.6916547970875381E-2</v>
      </c>
      <c r="I299" s="89" t="str">
        <f t="shared" si="91"/>
        <v>Chilliwack Creek</v>
      </c>
      <c r="J299" s="90">
        <f t="shared" si="92"/>
        <v>8.8879135425803085E-2</v>
      </c>
      <c r="K299" s="91">
        <f t="shared" si="93"/>
        <v>0.37844019232610432</v>
      </c>
      <c r="L299" s="95" t="str">
        <f t="shared" si="94"/>
        <v>Coco-oppelo Slough</v>
      </c>
      <c r="M299" s="92" t="str">
        <f t="shared" si="95"/>
        <v>-</v>
      </c>
      <c r="N299" s="93" t="str">
        <f t="shared" si="96"/>
        <v/>
      </c>
      <c r="O299" s="96" t="str">
        <f t="shared" si="97"/>
        <v xml:space="preserve"> </v>
      </c>
      <c r="P299" s="94" t="str">
        <f>IF(ISNUMBER(VLOOKUP(A299,'Wells not assessed'!$A$5:$D$37,1,FALSE)),VLOOKUP(A299,'Wells not assessed'!$A$5:$D$37,4,FALSE),"")</f>
        <v/>
      </c>
      <c r="R299" s="35" t="str">
        <f t="shared" si="98"/>
        <v>Yes</v>
      </c>
      <c r="S299" s="15" t="str">
        <f t="shared" si="99"/>
        <v>FV-2876</v>
      </c>
      <c r="T299" s="18" t="str">
        <f>VLOOKUP(S299,'PoHC and SDF summary'!$AO$4:$AP$49974,2,FALSE)</f>
        <v>Chilliwack Creek</v>
      </c>
      <c r="U299" s="19">
        <f t="shared" si="100"/>
        <v>105.237656716893</v>
      </c>
      <c r="V299" s="56">
        <f>IF(C299="TRUE",(U299^2)*(VLOOKUP(D299,'Aquifer and SDF Parameters'!$A$6:$C$100,2,FALSE)/VLOOKUP(D299,'Aquifer and SDF Parameters'!$A$6:$C$100,3,FALSE)),"")</f>
        <v>3.6916547970875381E-2</v>
      </c>
      <c r="W299" s="4"/>
      <c r="X299" s="29" t="str">
        <f t="shared" si="101"/>
        <v>Yes</v>
      </c>
      <c r="Y299" s="15" t="str">
        <f t="shared" si="102"/>
        <v>FV-3839</v>
      </c>
      <c r="Z299" s="18" t="str">
        <f>IF(X299="Yes",VLOOKUP(Y299,'PoHC and SDF summary'!$AO$4:$AP$49974,2,FALSE)," ")</f>
        <v>Coco-oppelo Slough</v>
      </c>
      <c r="AA299" s="19">
        <f t="shared" si="103"/>
        <v>336.94518500467001</v>
      </c>
      <c r="AB299" s="58">
        <f>IF(X299="Yes",(AA299^2)*(VLOOKUP(D299,'Aquifer and SDF Parameters'!$A$6:$C$100,2,FALSE)/VLOOKUP(D299,'Aquifer and SDF Parameters'!$A$6:$C$100,3,FALSE)),"")</f>
        <v>0.37844019232610432</v>
      </c>
      <c r="AC299" s="20">
        <f>IF(X299="Yes",(1/(U299)^('Aquifer and SDF Parameters'!$B$2)/((1/U299^'Aquifer and SDF Parameters'!$B$2)+(1/AA299^'Aquifer and SDF Parameters'!$B$2))),"")</f>
        <v>0.91112086457419694</v>
      </c>
      <c r="AD299" s="21">
        <f>IF(X299="Yes",(1/(AA299)^('Aquifer and SDF Parameters'!$B$2)/((1/U299^'Aquifer and SDF Parameters'!$B$2)+(1/AA299^'Aquifer and SDF Parameters'!$B$2))),"")</f>
        <v>8.8879135425803085E-2</v>
      </c>
      <c r="AE299" s="14"/>
      <c r="AF299" s="32" t="str">
        <f t="shared" si="104"/>
        <v>No</v>
      </c>
      <c r="AG299" s="15" t="str">
        <f t="shared" si="105"/>
        <v/>
      </c>
      <c r="AH299" s="18" t="str">
        <f t="shared" si="106"/>
        <v xml:space="preserve"> </v>
      </c>
      <c r="AI299" s="19" t="str">
        <f t="shared" si="107"/>
        <v xml:space="preserve"> </v>
      </c>
      <c r="AJ299" s="58" t="str">
        <f>IF(AF299="Yes",(AI299^2)*(VLOOKUP(D299,'Aquifer and SDF Parameters'!$A$6:$C$100,2,FALSE)/VLOOKUP(D299,'Aquifer and SDF Parameters'!$A$6:$C$100,3,FALSE)),"")</f>
        <v/>
      </c>
      <c r="AK299" s="20" t="str">
        <f>IF(AF299="Yes",(1/(U299)^('Aquifer and SDF Parameters'!$B$2)/((1/U299^'Aquifer and SDF Parameters'!$B$2)+(1/AI299^'Aquifer and SDF Parameters'!$B$2)+(1/AA299^'Aquifer and SDF Parameters'!$B$2))),"")</f>
        <v/>
      </c>
      <c r="AL299" s="20" t="str">
        <f>IF(AF299="Yes",(1/(AA299)^('Aquifer and SDF Parameters'!$B$2)/((1/U299^'Aquifer and SDF Parameters'!$B$2)+(1/AI299^'Aquifer and SDF Parameters'!$B$2)+(1/AA299^'Aquifer and SDF Parameters'!$B$2))),"")</f>
        <v/>
      </c>
      <c r="AM299" s="21" t="str">
        <f>IF(AF299="Yes",(1/(AI299)^('Aquifer and SDF Parameters'!$B$2)/((1/U299^'Aquifer and SDF Parameters'!$B$2)+(1/AI299^'Aquifer and SDF Parameters'!$B$2)+(1/AA299^'Aquifer and SDF Parameters'!$B$2))),"")</f>
        <v/>
      </c>
      <c r="AO299" s="30" t="s">
        <v>12919</v>
      </c>
      <c r="AP299" s="47" t="s">
        <v>8769</v>
      </c>
      <c r="AQ299" s="22">
        <v>42326</v>
      </c>
      <c r="AR299" s="22" t="s">
        <v>5274</v>
      </c>
      <c r="AS299" s="24">
        <v>1780.03149164156</v>
      </c>
      <c r="AT299" s="2">
        <v>101348</v>
      </c>
      <c r="AU299" s="2" t="s">
        <v>498</v>
      </c>
      <c r="AV299" s="57">
        <v>1351.0495980736</v>
      </c>
      <c r="AW299" s="33"/>
      <c r="AX299" s="22"/>
      <c r="AY299" s="27"/>
    </row>
    <row r="300" spans="1:51" ht="15.6" customHeight="1" x14ac:dyDescent="0.3">
      <c r="A300" s="17">
        <v>11703</v>
      </c>
      <c r="B300" s="17" t="str">
        <f>VLOOKUP(A300,'List of Wells for HC assessment'!$A$2:$J$860,10,FALSE)</f>
        <v>Fraser-Sumas Floodplain</v>
      </c>
      <c r="C300" s="17" t="str">
        <f>IF(ISNUMBER(VLOOKUP(A300,'List of Wells for HC assessment'!$A$2:$J$860,1,FALSE)),"TRUE","FALSE")</f>
        <v>TRUE</v>
      </c>
      <c r="D300" s="17">
        <f>VLOOKUP(A300,'List of Wells for HC assessment'!$A$2:$J$860,9,FALSE)</f>
        <v>6</v>
      </c>
      <c r="E300" s="17" t="str">
        <f t="shared" si="88"/>
        <v>Stream</v>
      </c>
      <c r="F300" s="17">
        <f t="shared" si="89"/>
        <v>2</v>
      </c>
      <c r="G300" s="87">
        <f t="shared" si="90"/>
        <v>0.68109137539350084</v>
      </c>
      <c r="H300" s="88">
        <f t="shared" si="108"/>
        <v>3.7485327191959383</v>
      </c>
      <c r="I300" s="89" t="str">
        <f t="shared" si="91"/>
        <v>Gravel Slough</v>
      </c>
      <c r="J300" s="90">
        <f t="shared" si="92"/>
        <v>0.31890862460649921</v>
      </c>
      <c r="K300" s="91">
        <f t="shared" si="93"/>
        <v>8.0057204742422954</v>
      </c>
      <c r="L300" s="95" t="str">
        <f t="shared" si="94"/>
        <v>Chilliwack Creek</v>
      </c>
      <c r="M300" s="92" t="str">
        <f t="shared" si="95"/>
        <v>-</v>
      </c>
      <c r="N300" s="93" t="str">
        <f t="shared" si="96"/>
        <v/>
      </c>
      <c r="O300" s="96" t="str">
        <f t="shared" si="97"/>
        <v xml:space="preserve"> </v>
      </c>
      <c r="P300" s="94" t="str">
        <f>IF(ISNUMBER(VLOOKUP(A300,'Wells not assessed'!$A$5:$D$37,1,FALSE)),VLOOKUP(A300,'Wells not assessed'!$A$5:$D$37,4,FALSE),"")</f>
        <v/>
      </c>
      <c r="R300" s="35" t="str">
        <f t="shared" si="98"/>
        <v>Yes</v>
      </c>
      <c r="S300" s="15" t="str">
        <f t="shared" si="99"/>
        <v>FV-3879</v>
      </c>
      <c r="T300" s="18" t="str">
        <f>VLOOKUP(S300,'PoHC and SDF summary'!$AO$4:$AP$49974,2,FALSE)</f>
        <v>Gravel Slough</v>
      </c>
      <c r="U300" s="19">
        <f t="shared" si="100"/>
        <v>1060.4526466366999</v>
      </c>
      <c r="V300" s="56">
        <f>IF(C300="TRUE",(U300^2)*(VLOOKUP(D300,'Aquifer and SDF Parameters'!$A$6:$C$100,2,FALSE)/VLOOKUP(D300,'Aquifer and SDF Parameters'!$A$6:$C$100,3,FALSE)),"")</f>
        <v>3.7485327191959383</v>
      </c>
      <c r="W300" s="4"/>
      <c r="X300" s="29" t="str">
        <f t="shared" si="101"/>
        <v>Yes</v>
      </c>
      <c r="Y300" s="15" t="str">
        <f t="shared" si="102"/>
        <v>FV-5595</v>
      </c>
      <c r="Z300" s="18" t="str">
        <f>IF(X300="Yes",VLOOKUP(Y300,'PoHC and SDF summary'!$AO$4:$AP$49974,2,FALSE)," ")</f>
        <v>Chilliwack Creek</v>
      </c>
      <c r="AA300" s="19">
        <f t="shared" si="103"/>
        <v>1549.74712204046</v>
      </c>
      <c r="AB300" s="58">
        <f>IF(X300="Yes",(AA300^2)*(VLOOKUP(D300,'Aquifer and SDF Parameters'!$A$6:$C$100,2,FALSE)/VLOOKUP(D300,'Aquifer and SDF Parameters'!$A$6:$C$100,3,FALSE)),"")</f>
        <v>8.0057204742422954</v>
      </c>
      <c r="AC300" s="20">
        <f>IF(X300="Yes",(1/(U300)^('Aquifer and SDF Parameters'!$B$2)/((1/U300^'Aquifer and SDF Parameters'!$B$2)+(1/AA300^'Aquifer and SDF Parameters'!$B$2))),"")</f>
        <v>0.68109137539350084</v>
      </c>
      <c r="AD300" s="21">
        <f>IF(X300="Yes",(1/(AA300)^('Aquifer and SDF Parameters'!$B$2)/((1/U300^'Aquifer and SDF Parameters'!$B$2)+(1/AA300^'Aquifer and SDF Parameters'!$B$2))),"")</f>
        <v>0.31890862460649921</v>
      </c>
      <c r="AE300" s="14"/>
      <c r="AF300" s="32" t="str">
        <f t="shared" si="104"/>
        <v>No</v>
      </c>
      <c r="AG300" s="15" t="str">
        <f t="shared" si="105"/>
        <v/>
      </c>
      <c r="AH300" s="18" t="str">
        <f t="shared" si="106"/>
        <v xml:space="preserve"> </v>
      </c>
      <c r="AI300" s="19" t="str">
        <f t="shared" si="107"/>
        <v xml:space="preserve"> </v>
      </c>
      <c r="AJ300" s="58" t="str">
        <f>IF(AF300="Yes",(AI300^2)*(VLOOKUP(D300,'Aquifer and SDF Parameters'!$A$6:$C$100,2,FALSE)/VLOOKUP(D300,'Aquifer and SDF Parameters'!$A$6:$C$100,3,FALSE)),"")</f>
        <v/>
      </c>
      <c r="AK300" s="20" t="str">
        <f>IF(AF300="Yes",(1/(U300)^('Aquifer and SDF Parameters'!$B$2)/((1/U300^'Aquifer and SDF Parameters'!$B$2)+(1/AI300^'Aquifer and SDF Parameters'!$B$2)+(1/AA300^'Aquifer and SDF Parameters'!$B$2))),"")</f>
        <v/>
      </c>
      <c r="AL300" s="20" t="str">
        <f>IF(AF300="Yes",(1/(AA300)^('Aquifer and SDF Parameters'!$B$2)/((1/U300^'Aquifer and SDF Parameters'!$B$2)+(1/AI300^'Aquifer and SDF Parameters'!$B$2)+(1/AA300^'Aquifer and SDF Parameters'!$B$2))),"")</f>
        <v/>
      </c>
      <c r="AM300" s="21" t="str">
        <f>IF(AF300="Yes",(1/(AI300)^('Aquifer and SDF Parameters'!$B$2)/((1/U300^'Aquifer and SDF Parameters'!$B$2)+(1/AI300^'Aquifer and SDF Parameters'!$B$2)+(1/AA300^'Aquifer and SDF Parameters'!$B$2))),"")</f>
        <v/>
      </c>
      <c r="AO300" s="30" t="s">
        <v>12918</v>
      </c>
      <c r="AP300" s="47" t="s">
        <v>8769</v>
      </c>
      <c r="AQ300" s="22">
        <v>42631</v>
      </c>
      <c r="AR300" s="22" t="s">
        <v>5252</v>
      </c>
      <c r="AS300" s="24">
        <v>1014.49858716064</v>
      </c>
      <c r="AT300" s="2">
        <v>101350</v>
      </c>
      <c r="AU300" s="2" t="s">
        <v>2312</v>
      </c>
      <c r="AV300" s="57">
        <v>1307.5065394616199</v>
      </c>
      <c r="AW300" s="33"/>
      <c r="AX300" s="22"/>
      <c r="AY300" s="27"/>
    </row>
    <row r="301" spans="1:51" ht="15.6" customHeight="1" x14ac:dyDescent="0.3">
      <c r="A301" s="17">
        <v>14265</v>
      </c>
      <c r="B301" s="17" t="str">
        <f>VLOOKUP(A301,'List of Wells for HC assessment'!$A$2:$J$860,10,FALSE)</f>
        <v>Fraser-Sumas Floodplain</v>
      </c>
      <c r="C301" s="17" t="str">
        <f>IF(ISNUMBER(VLOOKUP(A301,'List of Wells for HC assessment'!$A$2:$J$860,1,FALSE)),"TRUE","FALSE")</f>
        <v>TRUE</v>
      </c>
      <c r="D301" s="17">
        <f>VLOOKUP(A301,'List of Wells for HC assessment'!$A$2:$J$860,9,FALSE)</f>
        <v>6</v>
      </c>
      <c r="E301" s="17" t="str">
        <f t="shared" si="88"/>
        <v>Stream</v>
      </c>
      <c r="F301" s="17">
        <f t="shared" si="89"/>
        <v>1</v>
      </c>
      <c r="G301" s="87">
        <f t="shared" si="90"/>
        <v>1</v>
      </c>
      <c r="H301" s="88">
        <f t="shared" si="108"/>
        <v>0.36338724847978066</v>
      </c>
      <c r="I301" s="89" t="str">
        <f t="shared" si="91"/>
        <v>Atchelitz Creek</v>
      </c>
      <c r="J301" s="90" t="str">
        <f t="shared" si="92"/>
        <v>-</v>
      </c>
      <c r="K301" s="91" t="str">
        <f t="shared" si="93"/>
        <v/>
      </c>
      <c r="L301" s="95" t="str">
        <f t="shared" si="94"/>
        <v xml:space="preserve"> </v>
      </c>
      <c r="M301" s="92" t="str">
        <f t="shared" si="95"/>
        <v>-</v>
      </c>
      <c r="N301" s="93" t="str">
        <f t="shared" si="96"/>
        <v/>
      </c>
      <c r="O301" s="96" t="str">
        <f t="shared" si="97"/>
        <v xml:space="preserve"> </v>
      </c>
      <c r="P301" s="94" t="str">
        <f>IF(ISNUMBER(VLOOKUP(A301,'Wells not assessed'!$A$5:$D$37,1,FALSE)),VLOOKUP(A301,'Wells not assessed'!$A$5:$D$37,4,FALSE),"")</f>
        <v/>
      </c>
      <c r="R301" s="35" t="str">
        <f t="shared" si="98"/>
        <v>Yes</v>
      </c>
      <c r="S301" s="15" t="str">
        <f t="shared" si="99"/>
        <v>FV-2914</v>
      </c>
      <c r="T301" s="18" t="str">
        <f>VLOOKUP(S301,'PoHC and SDF summary'!$AO$4:$AP$49974,2,FALSE)</f>
        <v>Atchelitz Creek</v>
      </c>
      <c r="U301" s="19">
        <f t="shared" si="100"/>
        <v>330.17597511620102</v>
      </c>
      <c r="V301" s="56">
        <f>IF(C301="TRUE",(U301^2)*(VLOOKUP(D301,'Aquifer and SDF Parameters'!$A$6:$C$100,2,FALSE)/VLOOKUP(D301,'Aquifer and SDF Parameters'!$A$6:$C$100,3,FALSE)),"")</f>
        <v>0.36338724847978066</v>
      </c>
      <c r="W301" s="4"/>
      <c r="X301" s="29" t="str">
        <f t="shared" si="101"/>
        <v>No</v>
      </c>
      <c r="Y301" s="15" t="str">
        <f t="shared" si="102"/>
        <v/>
      </c>
      <c r="Z301" s="18" t="str">
        <f>IF(X301="Yes",VLOOKUP(Y301,'PoHC and SDF summary'!$AO$4:$AP$49974,2,FALSE)," ")</f>
        <v xml:space="preserve"> </v>
      </c>
      <c r="AA301" s="19" t="str">
        <f t="shared" si="103"/>
        <v xml:space="preserve"> </v>
      </c>
      <c r="AB301" s="58" t="str">
        <f>IF(X301="Yes",(AA301^2)*(VLOOKUP(D301,'Aquifer and SDF Parameters'!$A$6:$C$100,2,FALSE)/VLOOKUP(D301,'Aquifer and SDF Parameters'!$A$6:$C$100,3,FALSE)),"")</f>
        <v/>
      </c>
      <c r="AC301" s="20" t="str">
        <f>IF(X301="Yes",(1/(U301)^('Aquifer and SDF Parameters'!$B$2)/((1/U301^'Aquifer and SDF Parameters'!$B$2)+(1/AA301^'Aquifer and SDF Parameters'!$B$2))),"")</f>
        <v/>
      </c>
      <c r="AD301" s="21" t="str">
        <f>IF(X301="Yes",(1/(AA301)^('Aquifer and SDF Parameters'!$B$2)/((1/U301^'Aquifer and SDF Parameters'!$B$2)+(1/AA301^'Aquifer and SDF Parameters'!$B$2))),"")</f>
        <v/>
      </c>
      <c r="AE301" s="14"/>
      <c r="AF301" s="32" t="str">
        <f t="shared" si="104"/>
        <v>No</v>
      </c>
      <c r="AG301" s="15" t="str">
        <f t="shared" si="105"/>
        <v/>
      </c>
      <c r="AH301" s="18" t="str">
        <f t="shared" si="106"/>
        <v xml:space="preserve"> </v>
      </c>
      <c r="AI301" s="19" t="str">
        <f t="shared" si="107"/>
        <v xml:space="preserve"> </v>
      </c>
      <c r="AJ301" s="58" t="str">
        <f>IF(AF301="Yes",(AI301^2)*(VLOOKUP(D301,'Aquifer and SDF Parameters'!$A$6:$C$100,2,FALSE)/VLOOKUP(D301,'Aquifer and SDF Parameters'!$A$6:$C$100,3,FALSE)),"")</f>
        <v/>
      </c>
      <c r="AK301" s="20" t="str">
        <f>IF(AF301="Yes",(1/(U301)^('Aquifer and SDF Parameters'!$B$2)/((1/U301^'Aquifer and SDF Parameters'!$B$2)+(1/AI301^'Aquifer and SDF Parameters'!$B$2)+(1/AA301^'Aquifer and SDF Parameters'!$B$2))),"")</f>
        <v/>
      </c>
      <c r="AL301" s="20" t="str">
        <f>IF(AF301="Yes",(1/(AA301)^('Aquifer and SDF Parameters'!$B$2)/((1/U301^'Aquifer and SDF Parameters'!$B$2)+(1/AI301^'Aquifer and SDF Parameters'!$B$2)+(1/AA301^'Aquifer and SDF Parameters'!$B$2))),"")</f>
        <v/>
      </c>
      <c r="AM301" s="21" t="str">
        <f>IF(AF301="Yes",(1/(AI301)^('Aquifer and SDF Parameters'!$B$2)/((1/U301^'Aquifer and SDF Parameters'!$B$2)+(1/AI301^'Aquifer and SDF Parameters'!$B$2)+(1/AA301^'Aquifer and SDF Parameters'!$B$2))),"")</f>
        <v/>
      </c>
      <c r="AO301" s="30" t="s">
        <v>12917</v>
      </c>
      <c r="AP301" s="47" t="s">
        <v>8769</v>
      </c>
      <c r="AQ301" s="22">
        <v>42817</v>
      </c>
      <c r="AR301" s="22" t="s">
        <v>2466</v>
      </c>
      <c r="AS301" s="24">
        <v>443.26907579804799</v>
      </c>
      <c r="AT301" s="2">
        <v>101707</v>
      </c>
      <c r="AU301" s="2" t="s">
        <v>4506</v>
      </c>
      <c r="AV301" s="57">
        <v>1832.71543964692</v>
      </c>
      <c r="AW301" s="33"/>
      <c r="AX301" s="22"/>
      <c r="AY301" s="27"/>
    </row>
    <row r="302" spans="1:51" ht="15.6" customHeight="1" x14ac:dyDescent="0.3">
      <c r="A302" s="17">
        <v>14682</v>
      </c>
      <c r="B302" s="17" t="str">
        <f>VLOOKUP(A302,'List of Wells for HC assessment'!$A$2:$J$860,10,FALSE)</f>
        <v>Fraser-Sumas Floodplain</v>
      </c>
      <c r="C302" s="17" t="str">
        <f>IF(ISNUMBER(VLOOKUP(A302,'List of Wells for HC assessment'!$A$2:$J$860,1,FALSE)),"TRUE","FALSE")</f>
        <v>TRUE</v>
      </c>
      <c r="D302" s="17">
        <f>VLOOKUP(A302,'List of Wells for HC assessment'!$A$2:$J$860,9,FALSE)</f>
        <v>6</v>
      </c>
      <c r="E302" s="17" t="str">
        <f t="shared" si="88"/>
        <v>Stream</v>
      </c>
      <c r="F302" s="17">
        <f t="shared" si="89"/>
        <v>1</v>
      </c>
      <c r="G302" s="87">
        <f t="shared" si="90"/>
        <v>1</v>
      </c>
      <c r="H302" s="88">
        <f t="shared" si="108"/>
        <v>1.270785151903965</v>
      </c>
      <c r="I302" s="89" t="str">
        <f t="shared" si="91"/>
        <v>Unnamed tributary to Chilliwack Creek</v>
      </c>
      <c r="J302" s="90" t="str">
        <f t="shared" si="92"/>
        <v>-</v>
      </c>
      <c r="K302" s="91" t="str">
        <f t="shared" si="93"/>
        <v/>
      </c>
      <c r="L302" s="95" t="str">
        <f t="shared" si="94"/>
        <v xml:space="preserve"> </v>
      </c>
      <c r="M302" s="92" t="str">
        <f t="shared" si="95"/>
        <v>-</v>
      </c>
      <c r="N302" s="93" t="str">
        <f t="shared" si="96"/>
        <v/>
      </c>
      <c r="O302" s="96" t="str">
        <f t="shared" si="97"/>
        <v xml:space="preserve"> </v>
      </c>
      <c r="P302" s="94" t="str">
        <f>IF(ISNUMBER(VLOOKUP(A302,'Wells not assessed'!$A$5:$D$37,1,FALSE)),VLOOKUP(A302,'Wells not assessed'!$A$5:$D$37,4,FALSE),"")</f>
        <v/>
      </c>
      <c r="R302" s="35" t="str">
        <f t="shared" si="98"/>
        <v>Yes</v>
      </c>
      <c r="S302" s="15" t="str">
        <f t="shared" si="99"/>
        <v>FV-5747</v>
      </c>
      <c r="T302" s="18" t="str">
        <f>VLOOKUP(S302,'PoHC and SDF summary'!$AO$4:$AP$49974,2,FALSE)</f>
        <v>Unnamed tributary to Chilliwack Creek</v>
      </c>
      <c r="U302" s="19">
        <f t="shared" si="100"/>
        <v>617.44274679616206</v>
      </c>
      <c r="V302" s="56">
        <f>IF(C302="TRUE",(U302^2)*(VLOOKUP(D302,'Aquifer and SDF Parameters'!$A$6:$C$100,2,FALSE)/VLOOKUP(D302,'Aquifer and SDF Parameters'!$A$6:$C$100,3,FALSE)),"")</f>
        <v>1.270785151903965</v>
      </c>
      <c r="W302" s="4"/>
      <c r="X302" s="29" t="str">
        <f t="shared" si="101"/>
        <v>No</v>
      </c>
      <c r="Y302" s="15" t="str">
        <f t="shared" si="102"/>
        <v/>
      </c>
      <c r="Z302" s="18" t="str">
        <f>IF(X302="Yes",VLOOKUP(Y302,'PoHC and SDF summary'!$AO$4:$AP$49974,2,FALSE)," ")</f>
        <v xml:space="preserve"> </v>
      </c>
      <c r="AA302" s="19" t="str">
        <f t="shared" si="103"/>
        <v xml:space="preserve"> </v>
      </c>
      <c r="AB302" s="58" t="str">
        <f>IF(X302="Yes",(AA302^2)*(VLOOKUP(D302,'Aquifer and SDF Parameters'!$A$6:$C$100,2,FALSE)/VLOOKUP(D302,'Aquifer and SDF Parameters'!$A$6:$C$100,3,FALSE)),"")</f>
        <v/>
      </c>
      <c r="AC302" s="20" t="str">
        <f>IF(X302="Yes",(1/(U302)^('Aquifer and SDF Parameters'!$B$2)/((1/U302^'Aquifer and SDF Parameters'!$B$2)+(1/AA302^'Aquifer and SDF Parameters'!$B$2))),"")</f>
        <v/>
      </c>
      <c r="AD302" s="21" t="str">
        <f>IF(X302="Yes",(1/(AA302)^('Aquifer and SDF Parameters'!$B$2)/((1/U302^'Aquifer and SDF Parameters'!$B$2)+(1/AA302^'Aquifer and SDF Parameters'!$B$2))),"")</f>
        <v/>
      </c>
      <c r="AE302" s="14"/>
      <c r="AF302" s="32" t="str">
        <f t="shared" si="104"/>
        <v>No</v>
      </c>
      <c r="AG302" s="15" t="str">
        <f t="shared" si="105"/>
        <v/>
      </c>
      <c r="AH302" s="18" t="str">
        <f t="shared" si="106"/>
        <v xml:space="preserve"> </v>
      </c>
      <c r="AI302" s="19" t="str">
        <f t="shared" si="107"/>
        <v xml:space="preserve"> </v>
      </c>
      <c r="AJ302" s="58" t="str">
        <f>IF(AF302="Yes",(AI302^2)*(VLOOKUP(D302,'Aquifer and SDF Parameters'!$A$6:$C$100,2,FALSE)/VLOOKUP(D302,'Aquifer and SDF Parameters'!$A$6:$C$100,3,FALSE)),"")</f>
        <v/>
      </c>
      <c r="AK302" s="20" t="str">
        <f>IF(AF302="Yes",(1/(U302)^('Aquifer and SDF Parameters'!$B$2)/((1/U302^'Aquifer and SDF Parameters'!$B$2)+(1/AI302^'Aquifer and SDF Parameters'!$B$2)+(1/AA302^'Aquifer and SDF Parameters'!$B$2))),"")</f>
        <v/>
      </c>
      <c r="AL302" s="20" t="str">
        <f>IF(AF302="Yes",(1/(AA302)^('Aquifer and SDF Parameters'!$B$2)/((1/U302^'Aquifer and SDF Parameters'!$B$2)+(1/AI302^'Aquifer and SDF Parameters'!$B$2)+(1/AA302^'Aquifer and SDF Parameters'!$B$2))),"")</f>
        <v/>
      </c>
      <c r="AM302" s="21" t="str">
        <f>IF(AF302="Yes",(1/(AI302)^('Aquifer and SDF Parameters'!$B$2)/((1/U302^'Aquifer and SDF Parameters'!$B$2)+(1/AI302^'Aquifer and SDF Parameters'!$B$2)+(1/AA302^'Aquifer and SDF Parameters'!$B$2))),"")</f>
        <v/>
      </c>
      <c r="AO302" s="30" t="s">
        <v>12916</v>
      </c>
      <c r="AP302" s="47" t="s">
        <v>8769</v>
      </c>
      <c r="AQ302" s="22">
        <v>43166</v>
      </c>
      <c r="AR302" s="22" t="s">
        <v>3623</v>
      </c>
      <c r="AS302" s="24">
        <v>187.90886567617801</v>
      </c>
      <c r="AT302" s="2">
        <v>102254</v>
      </c>
      <c r="AU302" s="2" t="s">
        <v>2312</v>
      </c>
      <c r="AV302" s="57">
        <v>820.89860418084197</v>
      </c>
      <c r="AW302" s="33"/>
      <c r="AX302" s="22"/>
      <c r="AY302" s="27"/>
    </row>
    <row r="303" spans="1:51" ht="15.6" customHeight="1" x14ac:dyDescent="0.3">
      <c r="A303" s="17">
        <v>14684</v>
      </c>
      <c r="B303" s="17" t="str">
        <f>VLOOKUP(A303,'List of Wells for HC assessment'!$A$2:$J$860,10,FALSE)</f>
        <v>Fraser-Sumas Floodplain</v>
      </c>
      <c r="C303" s="17" t="str">
        <f>IF(ISNUMBER(VLOOKUP(A303,'List of Wells for HC assessment'!$A$2:$J$860,1,FALSE)),"TRUE","FALSE")</f>
        <v>TRUE</v>
      </c>
      <c r="D303" s="17">
        <f>VLOOKUP(A303,'List of Wells for HC assessment'!$A$2:$J$860,9,FALSE)</f>
        <v>6</v>
      </c>
      <c r="E303" s="17" t="str">
        <f t="shared" si="88"/>
        <v>Stream</v>
      </c>
      <c r="F303" s="17">
        <f t="shared" si="89"/>
        <v>1</v>
      </c>
      <c r="G303" s="87">
        <f t="shared" si="90"/>
        <v>1</v>
      </c>
      <c r="H303" s="88">
        <f t="shared" si="108"/>
        <v>2.9363117063223547</v>
      </c>
      <c r="I303" s="89" t="str">
        <f t="shared" si="91"/>
        <v>Little Chilliwack River</v>
      </c>
      <c r="J303" s="90" t="str">
        <f t="shared" si="92"/>
        <v>-</v>
      </c>
      <c r="K303" s="91" t="str">
        <f t="shared" si="93"/>
        <v/>
      </c>
      <c r="L303" s="95" t="str">
        <f t="shared" si="94"/>
        <v xml:space="preserve"> </v>
      </c>
      <c r="M303" s="92" t="str">
        <f t="shared" si="95"/>
        <v>-</v>
      </c>
      <c r="N303" s="93" t="str">
        <f t="shared" si="96"/>
        <v/>
      </c>
      <c r="O303" s="96" t="str">
        <f t="shared" si="97"/>
        <v xml:space="preserve"> </v>
      </c>
      <c r="P303" s="94" t="str">
        <f>IF(ISNUMBER(VLOOKUP(A303,'Wells not assessed'!$A$5:$D$37,1,FALSE)),VLOOKUP(A303,'Wells not assessed'!$A$5:$D$37,4,FALSE),"")</f>
        <v/>
      </c>
      <c r="R303" s="35" t="str">
        <f t="shared" si="98"/>
        <v>Yes</v>
      </c>
      <c r="S303" s="15" t="str">
        <f t="shared" si="99"/>
        <v>FV-5710</v>
      </c>
      <c r="T303" s="18" t="str">
        <f>VLOOKUP(S303,'PoHC and SDF summary'!$AO$4:$AP$49974,2,FALSE)</f>
        <v>Little Chilliwack River</v>
      </c>
      <c r="U303" s="19">
        <f t="shared" si="100"/>
        <v>938.55927457817302</v>
      </c>
      <c r="V303" s="56">
        <f>IF(C303="TRUE",(U303^2)*(VLOOKUP(D303,'Aquifer and SDF Parameters'!$A$6:$C$100,2,FALSE)/VLOOKUP(D303,'Aquifer and SDF Parameters'!$A$6:$C$100,3,FALSE)),"")</f>
        <v>2.9363117063223547</v>
      </c>
      <c r="W303" s="4"/>
      <c r="X303" s="29" t="str">
        <f t="shared" si="101"/>
        <v>No</v>
      </c>
      <c r="Y303" s="15" t="str">
        <f t="shared" si="102"/>
        <v/>
      </c>
      <c r="Z303" s="18" t="str">
        <f>IF(X303="Yes",VLOOKUP(Y303,'PoHC and SDF summary'!$AO$4:$AP$49974,2,FALSE)," ")</f>
        <v xml:space="preserve"> </v>
      </c>
      <c r="AA303" s="19" t="str">
        <f t="shared" si="103"/>
        <v xml:space="preserve"> </v>
      </c>
      <c r="AB303" s="58" t="str">
        <f>IF(X303="Yes",(AA303^2)*(VLOOKUP(D303,'Aquifer and SDF Parameters'!$A$6:$C$100,2,FALSE)/VLOOKUP(D303,'Aquifer and SDF Parameters'!$A$6:$C$100,3,FALSE)),"")</f>
        <v/>
      </c>
      <c r="AC303" s="20" t="str">
        <f>IF(X303="Yes",(1/(U303)^('Aquifer and SDF Parameters'!$B$2)/((1/U303^'Aquifer and SDF Parameters'!$B$2)+(1/AA303^'Aquifer and SDF Parameters'!$B$2))),"")</f>
        <v/>
      </c>
      <c r="AD303" s="21" t="str">
        <f>IF(X303="Yes",(1/(AA303)^('Aquifer and SDF Parameters'!$B$2)/((1/U303^'Aquifer and SDF Parameters'!$B$2)+(1/AA303^'Aquifer and SDF Parameters'!$B$2))),"")</f>
        <v/>
      </c>
      <c r="AE303" s="14"/>
      <c r="AF303" s="32" t="str">
        <f t="shared" si="104"/>
        <v>No</v>
      </c>
      <c r="AG303" s="15" t="str">
        <f t="shared" si="105"/>
        <v/>
      </c>
      <c r="AH303" s="18" t="str">
        <f t="shared" si="106"/>
        <v xml:space="preserve"> </v>
      </c>
      <c r="AI303" s="19" t="str">
        <f t="shared" si="107"/>
        <v xml:space="preserve"> </v>
      </c>
      <c r="AJ303" s="58" t="str">
        <f>IF(AF303="Yes",(AI303^2)*(VLOOKUP(D303,'Aquifer and SDF Parameters'!$A$6:$C$100,2,FALSE)/VLOOKUP(D303,'Aquifer and SDF Parameters'!$A$6:$C$100,3,FALSE)),"")</f>
        <v/>
      </c>
      <c r="AK303" s="20" t="str">
        <f>IF(AF303="Yes",(1/(U303)^('Aquifer and SDF Parameters'!$B$2)/((1/U303^'Aquifer and SDF Parameters'!$B$2)+(1/AI303^'Aquifer and SDF Parameters'!$B$2)+(1/AA303^'Aquifer and SDF Parameters'!$B$2))),"")</f>
        <v/>
      </c>
      <c r="AL303" s="20" t="str">
        <f>IF(AF303="Yes",(1/(AA303)^('Aquifer and SDF Parameters'!$B$2)/((1/U303^'Aquifer and SDF Parameters'!$B$2)+(1/AI303^'Aquifer and SDF Parameters'!$B$2)+(1/AA303^'Aquifer and SDF Parameters'!$B$2))),"")</f>
        <v/>
      </c>
      <c r="AM303" s="21" t="str">
        <f>IF(AF303="Yes",(1/(AI303)^('Aquifer and SDF Parameters'!$B$2)/((1/U303^'Aquifer and SDF Parameters'!$B$2)+(1/AI303^'Aquifer and SDF Parameters'!$B$2)+(1/AA303^'Aquifer and SDF Parameters'!$B$2))),"")</f>
        <v/>
      </c>
      <c r="AO303" s="30" t="s">
        <v>12915</v>
      </c>
      <c r="AP303" s="47" t="s">
        <v>8769</v>
      </c>
      <c r="AQ303" s="22">
        <v>43171</v>
      </c>
      <c r="AR303" s="22" t="s">
        <v>3405</v>
      </c>
      <c r="AS303" s="24">
        <v>517.89715071143803</v>
      </c>
      <c r="AT303" s="2">
        <v>103079</v>
      </c>
      <c r="AU303" s="2" t="s">
        <v>3363</v>
      </c>
      <c r="AV303" s="57">
        <v>737.178311821286</v>
      </c>
      <c r="AW303" s="33"/>
      <c r="AX303" s="22"/>
      <c r="AY303" s="27"/>
    </row>
    <row r="304" spans="1:51" ht="15.6" customHeight="1" x14ac:dyDescent="0.3">
      <c r="A304" s="17">
        <v>14781</v>
      </c>
      <c r="B304" s="17" t="str">
        <f>VLOOKUP(A304,'List of Wells for HC assessment'!$A$2:$J$860,10,FALSE)</f>
        <v>Fraser-Sumas Floodplain</v>
      </c>
      <c r="C304" s="17" t="str">
        <f>IF(ISNUMBER(VLOOKUP(A304,'List of Wells for HC assessment'!$A$2:$J$860,1,FALSE)),"TRUE","FALSE")</f>
        <v>TRUE</v>
      </c>
      <c r="D304" s="17">
        <f>VLOOKUP(A304,'List of Wells for HC assessment'!$A$2:$J$860,9,FALSE)</f>
        <v>6</v>
      </c>
      <c r="E304" s="17" t="str">
        <f t="shared" si="88"/>
        <v>Stream</v>
      </c>
      <c r="F304" s="17">
        <f t="shared" si="89"/>
        <v>2</v>
      </c>
      <c r="G304" s="87">
        <f t="shared" si="90"/>
        <v>0.94014467818310576</v>
      </c>
      <c r="H304" s="88">
        <f t="shared" si="108"/>
        <v>0.26899464348607838</v>
      </c>
      <c r="I304" s="89" t="str">
        <f t="shared" si="91"/>
        <v>Unnamed tributary to Hope Slough</v>
      </c>
      <c r="J304" s="90">
        <f t="shared" si="92"/>
        <v>5.9855321816894236E-2</v>
      </c>
      <c r="K304" s="91">
        <f t="shared" si="93"/>
        <v>4.2250860049977854</v>
      </c>
      <c r="L304" s="95" t="str">
        <f t="shared" si="94"/>
        <v>Hope Slough</v>
      </c>
      <c r="M304" s="92" t="str">
        <f t="shared" si="95"/>
        <v>-</v>
      </c>
      <c r="N304" s="93" t="str">
        <f t="shared" si="96"/>
        <v/>
      </c>
      <c r="O304" s="96" t="str">
        <f t="shared" si="97"/>
        <v xml:space="preserve"> </v>
      </c>
      <c r="P304" s="94" t="str">
        <f>IF(ISNUMBER(VLOOKUP(A304,'Wells not assessed'!$A$5:$D$37,1,FALSE)),VLOOKUP(A304,'Wells not assessed'!$A$5:$D$37,4,FALSE),"")</f>
        <v/>
      </c>
      <c r="R304" s="35" t="str">
        <f t="shared" si="98"/>
        <v>Yes</v>
      </c>
      <c r="S304" s="15" t="str">
        <f t="shared" si="99"/>
        <v>FV-3645</v>
      </c>
      <c r="T304" s="18" t="str">
        <f>VLOOKUP(S304,'PoHC and SDF summary'!$AO$4:$AP$49974,2,FALSE)</f>
        <v>Unnamed tributary to Hope Slough</v>
      </c>
      <c r="U304" s="19">
        <f t="shared" si="100"/>
        <v>284.07462583944999</v>
      </c>
      <c r="V304" s="56">
        <f>IF(C304="TRUE",(U304^2)*(VLOOKUP(D304,'Aquifer and SDF Parameters'!$A$6:$C$100,2,FALSE)/VLOOKUP(D304,'Aquifer and SDF Parameters'!$A$6:$C$100,3,FALSE)),"")</f>
        <v>0.26899464348607838</v>
      </c>
      <c r="W304" s="4"/>
      <c r="X304" s="29" t="str">
        <f t="shared" si="101"/>
        <v>Yes</v>
      </c>
      <c r="Y304" s="15" t="str">
        <f t="shared" si="102"/>
        <v>FV-3706</v>
      </c>
      <c r="Z304" s="18" t="str">
        <f>IF(X304="Yes",VLOOKUP(Y304,'PoHC and SDF summary'!$AO$4:$AP$49974,2,FALSE)," ")</f>
        <v>Hope Slough</v>
      </c>
      <c r="AA304" s="19">
        <f t="shared" si="103"/>
        <v>1125.8444837095999</v>
      </c>
      <c r="AB304" s="58">
        <f>IF(X304="Yes",(AA304^2)*(VLOOKUP(D304,'Aquifer and SDF Parameters'!$A$6:$C$100,2,FALSE)/VLOOKUP(D304,'Aquifer and SDF Parameters'!$A$6:$C$100,3,FALSE)),"")</f>
        <v>4.2250860049977854</v>
      </c>
      <c r="AC304" s="20">
        <f>IF(X304="Yes",(1/(U304)^('Aquifer and SDF Parameters'!$B$2)/((1/U304^'Aquifer and SDF Parameters'!$B$2)+(1/AA304^'Aquifer and SDF Parameters'!$B$2))),"")</f>
        <v>0.94014467818310576</v>
      </c>
      <c r="AD304" s="21">
        <f>IF(X304="Yes",(1/(AA304)^('Aquifer and SDF Parameters'!$B$2)/((1/U304^'Aquifer and SDF Parameters'!$B$2)+(1/AA304^'Aquifer and SDF Parameters'!$B$2))),"")</f>
        <v>5.9855321816894236E-2</v>
      </c>
      <c r="AE304" s="14"/>
      <c r="AF304" s="32" t="str">
        <f t="shared" si="104"/>
        <v>No</v>
      </c>
      <c r="AG304" s="15" t="str">
        <f t="shared" si="105"/>
        <v/>
      </c>
      <c r="AH304" s="18" t="str">
        <f t="shared" si="106"/>
        <v xml:space="preserve"> </v>
      </c>
      <c r="AI304" s="19" t="str">
        <f t="shared" si="107"/>
        <v xml:space="preserve"> </v>
      </c>
      <c r="AJ304" s="58" t="str">
        <f>IF(AF304="Yes",(AI304^2)*(VLOOKUP(D304,'Aquifer and SDF Parameters'!$A$6:$C$100,2,FALSE)/VLOOKUP(D304,'Aquifer and SDF Parameters'!$A$6:$C$100,3,FALSE)),"")</f>
        <v/>
      </c>
      <c r="AK304" s="20" t="str">
        <f>IF(AF304="Yes",(1/(U304)^('Aquifer and SDF Parameters'!$B$2)/((1/U304^'Aquifer and SDF Parameters'!$B$2)+(1/AI304^'Aquifer and SDF Parameters'!$B$2)+(1/AA304^'Aquifer and SDF Parameters'!$B$2))),"")</f>
        <v/>
      </c>
      <c r="AL304" s="20" t="str">
        <f>IF(AF304="Yes",(1/(AA304)^('Aquifer and SDF Parameters'!$B$2)/((1/U304^'Aquifer and SDF Parameters'!$B$2)+(1/AI304^'Aquifer and SDF Parameters'!$B$2)+(1/AA304^'Aquifer and SDF Parameters'!$B$2))),"")</f>
        <v/>
      </c>
      <c r="AM304" s="21" t="str">
        <f>IF(AF304="Yes",(1/(AI304)^('Aquifer and SDF Parameters'!$B$2)/((1/U304^'Aquifer and SDF Parameters'!$B$2)+(1/AI304^'Aquifer and SDF Parameters'!$B$2)+(1/AA304^'Aquifer and SDF Parameters'!$B$2))),"")</f>
        <v/>
      </c>
      <c r="AO304" s="30" t="s">
        <v>12914</v>
      </c>
      <c r="AP304" s="47" t="s">
        <v>8769</v>
      </c>
      <c r="AQ304" s="22">
        <v>43217</v>
      </c>
      <c r="AR304" s="22" t="s">
        <v>8545</v>
      </c>
      <c r="AS304" s="24">
        <v>293.75340977186897</v>
      </c>
      <c r="AT304" s="2">
        <v>103090</v>
      </c>
      <c r="AU304" s="2" t="s">
        <v>3210</v>
      </c>
      <c r="AV304" s="57">
        <v>322.59000816629498</v>
      </c>
      <c r="AW304" s="33"/>
      <c r="AX304" s="22"/>
      <c r="AY304" s="27"/>
    </row>
    <row r="305" spans="1:51" ht="15.6" customHeight="1" x14ac:dyDescent="0.3">
      <c r="A305" s="17">
        <v>15933</v>
      </c>
      <c r="B305" s="17" t="str">
        <f>VLOOKUP(A305,'List of Wells for HC assessment'!$A$2:$J$860,10,FALSE)</f>
        <v>Fraser-Sumas Floodplain</v>
      </c>
      <c r="C305" s="17" t="str">
        <f>IF(ISNUMBER(VLOOKUP(A305,'List of Wells for HC assessment'!$A$2:$J$860,1,FALSE)),"TRUE","FALSE")</f>
        <v>TRUE</v>
      </c>
      <c r="D305" s="17">
        <f>VLOOKUP(A305,'List of Wells for HC assessment'!$A$2:$J$860,9,FALSE)</f>
        <v>6</v>
      </c>
      <c r="E305" s="17" t="str">
        <f t="shared" si="88"/>
        <v>Stream</v>
      </c>
      <c r="F305" s="17">
        <f t="shared" si="89"/>
        <v>2</v>
      </c>
      <c r="G305" s="87">
        <f t="shared" si="90"/>
        <v>0.97808885019856717</v>
      </c>
      <c r="H305" s="88">
        <f t="shared" si="108"/>
        <v>3.1669337961410028E-3</v>
      </c>
      <c r="I305" s="89" t="str">
        <f t="shared" si="91"/>
        <v>Fraser River</v>
      </c>
      <c r="J305" s="90">
        <f t="shared" si="92"/>
        <v>2.1911149801432883E-2</v>
      </c>
      <c r="K305" s="91">
        <f t="shared" si="93"/>
        <v>0.14136832906504856</v>
      </c>
      <c r="L305" s="95" t="str">
        <f t="shared" si="94"/>
        <v>Unnamed slough or pond</v>
      </c>
      <c r="M305" s="92" t="str">
        <f t="shared" si="95"/>
        <v>-</v>
      </c>
      <c r="N305" s="93" t="str">
        <f t="shared" si="96"/>
        <v/>
      </c>
      <c r="O305" s="96" t="str">
        <f t="shared" si="97"/>
        <v xml:space="preserve"> </v>
      </c>
      <c r="P305" s="94" t="str">
        <f>IF(ISNUMBER(VLOOKUP(A305,'Wells not assessed'!$A$5:$D$37,1,FALSE)),VLOOKUP(A305,'Wells not assessed'!$A$5:$D$37,4,FALSE),"")</f>
        <v/>
      </c>
      <c r="R305" s="35" t="str">
        <f t="shared" si="98"/>
        <v>Yes</v>
      </c>
      <c r="S305" s="15" t="str">
        <f t="shared" si="99"/>
        <v>FV-4607</v>
      </c>
      <c r="T305" s="18" t="str">
        <f>VLOOKUP(S305,'PoHC and SDF summary'!$AO$4:$AP$49974,2,FALSE)</f>
        <v>Fraser River</v>
      </c>
      <c r="U305" s="19">
        <f t="shared" si="100"/>
        <v>30.8233700111182</v>
      </c>
      <c r="V305" s="56">
        <f>IF(C305="TRUE",(U305^2)*(VLOOKUP(D305,'Aquifer and SDF Parameters'!$A$6:$C$100,2,FALSE)/VLOOKUP(D305,'Aquifer and SDF Parameters'!$A$6:$C$100,3,FALSE)),"")</f>
        <v>3.1669337961410028E-3</v>
      </c>
      <c r="W305" s="4"/>
      <c r="X305" s="29" t="str">
        <f t="shared" si="101"/>
        <v>Yes</v>
      </c>
      <c r="Y305" s="15" t="str">
        <f t="shared" si="102"/>
        <v>FV-5870</v>
      </c>
      <c r="Z305" s="18" t="str">
        <f>IF(X305="Yes",VLOOKUP(Y305,'PoHC and SDF summary'!$AO$4:$AP$49974,2,FALSE)," ")</f>
        <v>Unnamed slough or pond</v>
      </c>
      <c r="AA305" s="19">
        <f t="shared" si="103"/>
        <v>205.938094386431</v>
      </c>
      <c r="AB305" s="58">
        <f>IF(X305="Yes",(AA305^2)*(VLOOKUP(D305,'Aquifer and SDF Parameters'!$A$6:$C$100,2,FALSE)/VLOOKUP(D305,'Aquifer and SDF Parameters'!$A$6:$C$100,3,FALSE)),"")</f>
        <v>0.14136832906504856</v>
      </c>
      <c r="AC305" s="20">
        <f>IF(X305="Yes",(1/(U305)^('Aquifer and SDF Parameters'!$B$2)/((1/U305^'Aquifer and SDF Parameters'!$B$2)+(1/AA305^'Aquifer and SDF Parameters'!$B$2))),"")</f>
        <v>0.97808885019856717</v>
      </c>
      <c r="AD305" s="21">
        <f>IF(X305="Yes",(1/(AA305)^('Aquifer and SDF Parameters'!$B$2)/((1/U305^'Aquifer and SDF Parameters'!$B$2)+(1/AA305^'Aquifer and SDF Parameters'!$B$2))),"")</f>
        <v>2.1911149801432883E-2</v>
      </c>
      <c r="AE305" s="14"/>
      <c r="AF305" s="32" t="str">
        <f t="shared" si="104"/>
        <v>No</v>
      </c>
      <c r="AG305" s="15" t="str">
        <f t="shared" si="105"/>
        <v/>
      </c>
      <c r="AH305" s="18" t="str">
        <f t="shared" si="106"/>
        <v xml:space="preserve"> </v>
      </c>
      <c r="AI305" s="19" t="str">
        <f t="shared" si="107"/>
        <v xml:space="preserve"> </v>
      </c>
      <c r="AJ305" s="58" t="str">
        <f>IF(AF305="Yes",(AI305^2)*(VLOOKUP(D305,'Aquifer and SDF Parameters'!$A$6:$C$100,2,FALSE)/VLOOKUP(D305,'Aquifer and SDF Parameters'!$A$6:$C$100,3,FALSE)),"")</f>
        <v/>
      </c>
      <c r="AK305" s="20" t="str">
        <f>IF(AF305="Yes",(1/(U305)^('Aquifer and SDF Parameters'!$B$2)/((1/U305^'Aquifer and SDF Parameters'!$B$2)+(1/AI305^'Aquifer and SDF Parameters'!$B$2)+(1/AA305^'Aquifer and SDF Parameters'!$B$2))),"")</f>
        <v/>
      </c>
      <c r="AL305" s="20" t="str">
        <f>IF(AF305="Yes",(1/(AA305)^('Aquifer and SDF Parameters'!$B$2)/((1/U305^'Aquifer and SDF Parameters'!$B$2)+(1/AI305^'Aquifer and SDF Parameters'!$B$2)+(1/AA305^'Aquifer and SDF Parameters'!$B$2))),"")</f>
        <v/>
      </c>
      <c r="AM305" s="21" t="str">
        <f>IF(AF305="Yes",(1/(AI305)^('Aquifer and SDF Parameters'!$B$2)/((1/U305^'Aquifer and SDF Parameters'!$B$2)+(1/AI305^'Aquifer and SDF Parameters'!$B$2)+(1/AA305^'Aquifer and SDF Parameters'!$B$2))),"")</f>
        <v/>
      </c>
      <c r="AO305" s="30" t="s">
        <v>12913</v>
      </c>
      <c r="AP305" s="47" t="s">
        <v>8769</v>
      </c>
      <c r="AQ305" s="22">
        <v>43233</v>
      </c>
      <c r="AR305" s="22" t="s">
        <v>3620</v>
      </c>
      <c r="AS305" s="24">
        <v>276.19406562179</v>
      </c>
      <c r="AT305" s="2">
        <v>103091</v>
      </c>
      <c r="AU305" s="2" t="s">
        <v>3029</v>
      </c>
      <c r="AV305" s="57">
        <v>1346.5135571630601</v>
      </c>
      <c r="AW305" s="33"/>
      <c r="AX305" s="22"/>
      <c r="AY305" s="27"/>
    </row>
    <row r="306" spans="1:51" ht="15.6" customHeight="1" x14ac:dyDescent="0.3">
      <c r="A306" s="17">
        <v>16034</v>
      </c>
      <c r="B306" s="17" t="str">
        <f>VLOOKUP(A306,'List of Wells for HC assessment'!$A$2:$J$860,10,FALSE)</f>
        <v>Fraser-Sumas Floodplain</v>
      </c>
      <c r="C306" s="17" t="str">
        <f>IF(ISNUMBER(VLOOKUP(A306,'List of Wells for HC assessment'!$A$2:$J$860,1,FALSE)),"TRUE","FALSE")</f>
        <v>TRUE</v>
      </c>
      <c r="D306" s="17">
        <f>VLOOKUP(A306,'List of Wells for HC assessment'!$A$2:$J$860,9,FALSE)</f>
        <v>6</v>
      </c>
      <c r="E306" s="17" t="str">
        <f t="shared" si="88"/>
        <v>Stream</v>
      </c>
      <c r="F306" s="17">
        <f t="shared" si="89"/>
        <v>2</v>
      </c>
      <c r="G306" s="87">
        <f t="shared" si="90"/>
        <v>0.61991351359286317</v>
      </c>
      <c r="H306" s="88">
        <f t="shared" si="108"/>
        <v>3.407996871057025</v>
      </c>
      <c r="I306" s="89" t="str">
        <f t="shared" si="91"/>
        <v>Hope Slough</v>
      </c>
      <c r="J306" s="90">
        <f t="shared" si="92"/>
        <v>0.38008648640713671</v>
      </c>
      <c r="K306" s="91">
        <f t="shared" si="93"/>
        <v>5.5583752388066374</v>
      </c>
      <c r="L306" s="95" t="str">
        <f t="shared" si="94"/>
        <v>Nevin Creek</v>
      </c>
      <c r="M306" s="92" t="str">
        <f t="shared" si="95"/>
        <v>-</v>
      </c>
      <c r="N306" s="93" t="str">
        <f t="shared" si="96"/>
        <v/>
      </c>
      <c r="O306" s="96" t="str">
        <f t="shared" si="97"/>
        <v xml:space="preserve"> </v>
      </c>
      <c r="P306" s="94" t="str">
        <f>IF(ISNUMBER(VLOOKUP(A306,'Wells not assessed'!$A$5:$D$37,1,FALSE)),VLOOKUP(A306,'Wells not assessed'!$A$5:$D$37,4,FALSE),"")</f>
        <v/>
      </c>
      <c r="R306" s="35" t="str">
        <f t="shared" si="98"/>
        <v>Yes</v>
      </c>
      <c r="S306" s="15" t="str">
        <f t="shared" si="99"/>
        <v>FV-7096</v>
      </c>
      <c r="T306" s="18" t="str">
        <f>VLOOKUP(S306,'PoHC and SDF summary'!$AO$4:$AP$49974,2,FALSE)</f>
        <v>Hope Slough</v>
      </c>
      <c r="U306" s="19">
        <f t="shared" si="100"/>
        <v>1011.13750860954</v>
      </c>
      <c r="V306" s="56">
        <f>IF(C306="TRUE",(U306^2)*(VLOOKUP(D306,'Aquifer and SDF Parameters'!$A$6:$C$100,2,FALSE)/VLOOKUP(D306,'Aquifer and SDF Parameters'!$A$6:$C$100,3,FALSE)),"")</f>
        <v>3.407996871057025</v>
      </c>
      <c r="W306" s="4"/>
      <c r="X306" s="29" t="str">
        <f t="shared" si="101"/>
        <v>Yes</v>
      </c>
      <c r="Y306" s="15" t="str">
        <f t="shared" si="102"/>
        <v>FV-7159</v>
      </c>
      <c r="Z306" s="18" t="str">
        <f>IF(X306="Yes",VLOOKUP(Y306,'PoHC and SDF summary'!$AO$4:$AP$49974,2,FALSE)," ")</f>
        <v>Nevin Creek</v>
      </c>
      <c r="AA306" s="19">
        <f t="shared" si="103"/>
        <v>1291.3220247645399</v>
      </c>
      <c r="AB306" s="58">
        <f>IF(X306="Yes",(AA306^2)*(VLOOKUP(D306,'Aquifer and SDF Parameters'!$A$6:$C$100,2,FALSE)/VLOOKUP(D306,'Aquifer and SDF Parameters'!$A$6:$C$100,3,FALSE)),"")</f>
        <v>5.5583752388066374</v>
      </c>
      <c r="AC306" s="20">
        <f>IF(X306="Yes",(1/(U306)^('Aquifer and SDF Parameters'!$B$2)/((1/U306^'Aquifer and SDF Parameters'!$B$2)+(1/AA306^'Aquifer and SDF Parameters'!$B$2))),"")</f>
        <v>0.61991351359286317</v>
      </c>
      <c r="AD306" s="21">
        <f>IF(X306="Yes",(1/(AA306)^('Aquifer and SDF Parameters'!$B$2)/((1/U306^'Aquifer and SDF Parameters'!$B$2)+(1/AA306^'Aquifer and SDF Parameters'!$B$2))),"")</f>
        <v>0.38008648640713671</v>
      </c>
      <c r="AE306" s="14"/>
      <c r="AF306" s="32" t="str">
        <f t="shared" si="104"/>
        <v>No</v>
      </c>
      <c r="AG306" s="15" t="str">
        <f t="shared" si="105"/>
        <v/>
      </c>
      <c r="AH306" s="18" t="str">
        <f t="shared" si="106"/>
        <v xml:space="preserve"> </v>
      </c>
      <c r="AI306" s="19" t="str">
        <f t="shared" si="107"/>
        <v xml:space="preserve"> </v>
      </c>
      <c r="AJ306" s="58" t="str">
        <f>IF(AF306="Yes",(AI306^2)*(VLOOKUP(D306,'Aquifer and SDF Parameters'!$A$6:$C$100,2,FALSE)/VLOOKUP(D306,'Aquifer and SDF Parameters'!$A$6:$C$100,3,FALSE)),"")</f>
        <v/>
      </c>
      <c r="AK306" s="20" t="str">
        <f>IF(AF306="Yes",(1/(U306)^('Aquifer and SDF Parameters'!$B$2)/((1/U306^'Aquifer and SDF Parameters'!$B$2)+(1/AI306^'Aquifer and SDF Parameters'!$B$2)+(1/AA306^'Aquifer and SDF Parameters'!$B$2))),"")</f>
        <v/>
      </c>
      <c r="AL306" s="20" t="str">
        <f>IF(AF306="Yes",(1/(AA306)^('Aquifer and SDF Parameters'!$B$2)/((1/U306^'Aquifer and SDF Parameters'!$B$2)+(1/AI306^'Aquifer and SDF Parameters'!$B$2)+(1/AA306^'Aquifer and SDF Parameters'!$B$2))),"")</f>
        <v/>
      </c>
      <c r="AM306" s="21" t="str">
        <f>IF(AF306="Yes",(1/(AI306)^('Aquifer and SDF Parameters'!$B$2)/((1/U306^'Aquifer and SDF Parameters'!$B$2)+(1/AI306^'Aquifer and SDF Parameters'!$B$2)+(1/AA306^'Aquifer and SDF Parameters'!$B$2))),"")</f>
        <v/>
      </c>
      <c r="AO306" s="30" t="s">
        <v>12912</v>
      </c>
      <c r="AP306" s="47" t="s">
        <v>8769</v>
      </c>
      <c r="AQ306" s="22">
        <v>43433</v>
      </c>
      <c r="AR306" s="22" t="s">
        <v>24</v>
      </c>
      <c r="AS306" s="24">
        <v>1849.11458666152</v>
      </c>
      <c r="AT306" s="2">
        <v>103094</v>
      </c>
      <c r="AU306" s="2" t="s">
        <v>1881</v>
      </c>
      <c r="AV306" s="57">
        <v>1476.7792505057701</v>
      </c>
      <c r="AW306" s="33"/>
      <c r="AX306" s="22"/>
      <c r="AY306" s="27"/>
    </row>
    <row r="307" spans="1:51" ht="15.6" customHeight="1" x14ac:dyDescent="0.3">
      <c r="A307" s="17">
        <v>17501</v>
      </c>
      <c r="B307" s="17" t="str">
        <f>VLOOKUP(A307,'List of Wells for HC assessment'!$A$2:$J$860,10,FALSE)</f>
        <v>Fraser-Sumas Floodplain</v>
      </c>
      <c r="C307" s="17" t="str">
        <f>IF(ISNUMBER(VLOOKUP(A307,'List of Wells for HC assessment'!$A$2:$J$860,1,FALSE)),"TRUE","FALSE")</f>
        <v>TRUE</v>
      </c>
      <c r="D307" s="17">
        <f>VLOOKUP(A307,'List of Wells for HC assessment'!$A$2:$J$860,9,FALSE)</f>
        <v>6</v>
      </c>
      <c r="E307" s="17" t="str">
        <f t="shared" si="88"/>
        <v>Stream</v>
      </c>
      <c r="F307" s="17">
        <f t="shared" si="89"/>
        <v>2</v>
      </c>
      <c r="G307" s="87">
        <f t="shared" si="90"/>
        <v>0.88520971770947843</v>
      </c>
      <c r="H307" s="88">
        <f t="shared" si="108"/>
        <v>4.4854321647708001E-2</v>
      </c>
      <c r="I307" s="89" t="str">
        <f t="shared" si="91"/>
        <v>Wilson Slough</v>
      </c>
      <c r="J307" s="90">
        <f t="shared" si="92"/>
        <v>0.11479028229052153</v>
      </c>
      <c r="K307" s="91">
        <f t="shared" si="93"/>
        <v>0.34589584250108868</v>
      </c>
      <c r="L307" s="95" t="str">
        <f t="shared" si="94"/>
        <v>Unnamed tributary to Wilson Slough</v>
      </c>
      <c r="M307" s="92" t="str">
        <f t="shared" si="95"/>
        <v>-</v>
      </c>
      <c r="N307" s="93" t="str">
        <f t="shared" si="96"/>
        <v/>
      </c>
      <c r="O307" s="96" t="str">
        <f t="shared" si="97"/>
        <v xml:space="preserve"> </v>
      </c>
      <c r="P307" s="94" t="str">
        <f>IF(ISNUMBER(VLOOKUP(A307,'Wells not assessed'!$A$5:$D$37,1,FALSE)),VLOOKUP(A307,'Wells not assessed'!$A$5:$D$37,4,FALSE),"")</f>
        <v/>
      </c>
      <c r="R307" s="35" t="str">
        <f t="shared" si="98"/>
        <v>Yes</v>
      </c>
      <c r="S307" s="15" t="str">
        <f t="shared" si="99"/>
        <v>FV-2187</v>
      </c>
      <c r="T307" s="18" t="str">
        <f>VLOOKUP(S307,'PoHC and SDF summary'!$AO$4:$AP$49974,2,FALSE)</f>
        <v>Wilson Slough</v>
      </c>
      <c r="U307" s="19">
        <f t="shared" si="100"/>
        <v>116.001277985686</v>
      </c>
      <c r="V307" s="56">
        <f>IF(C307="TRUE",(U307^2)*(VLOOKUP(D307,'Aquifer and SDF Parameters'!$A$6:$C$100,2,FALSE)/VLOOKUP(D307,'Aquifer and SDF Parameters'!$A$6:$C$100,3,FALSE)),"")</f>
        <v>4.4854321647708001E-2</v>
      </c>
      <c r="W307" s="4"/>
      <c r="X307" s="29" t="str">
        <f t="shared" si="101"/>
        <v>Yes</v>
      </c>
      <c r="Y307" s="15" t="str">
        <f t="shared" si="102"/>
        <v>FV-2146</v>
      </c>
      <c r="Z307" s="18" t="str">
        <f>IF(X307="Yes",VLOOKUP(Y307,'PoHC and SDF summary'!$AO$4:$AP$49974,2,FALSE)," ")</f>
        <v>Unnamed tributary to Wilson Slough</v>
      </c>
      <c r="AA307" s="19">
        <f t="shared" si="103"/>
        <v>322.13157676689599</v>
      </c>
      <c r="AB307" s="58">
        <f>IF(X307="Yes",(AA307^2)*(VLOOKUP(D307,'Aquifer and SDF Parameters'!$A$6:$C$100,2,FALSE)/VLOOKUP(D307,'Aquifer and SDF Parameters'!$A$6:$C$100,3,FALSE)),"")</f>
        <v>0.34589584250108868</v>
      </c>
      <c r="AC307" s="20">
        <f>IF(X307="Yes",(1/(U307)^('Aquifer and SDF Parameters'!$B$2)/((1/U307^'Aquifer and SDF Parameters'!$B$2)+(1/AA307^'Aquifer and SDF Parameters'!$B$2))),"")</f>
        <v>0.88520971770947843</v>
      </c>
      <c r="AD307" s="21">
        <f>IF(X307="Yes",(1/(AA307)^('Aquifer and SDF Parameters'!$B$2)/((1/U307^'Aquifer and SDF Parameters'!$B$2)+(1/AA307^'Aquifer and SDF Parameters'!$B$2))),"")</f>
        <v>0.11479028229052153</v>
      </c>
      <c r="AE307" s="14"/>
      <c r="AF307" s="32" t="str">
        <f t="shared" si="104"/>
        <v>No</v>
      </c>
      <c r="AG307" s="15" t="str">
        <f t="shared" si="105"/>
        <v/>
      </c>
      <c r="AH307" s="18" t="str">
        <f t="shared" si="106"/>
        <v xml:space="preserve"> </v>
      </c>
      <c r="AI307" s="19" t="str">
        <f t="shared" si="107"/>
        <v xml:space="preserve"> </v>
      </c>
      <c r="AJ307" s="58" t="str">
        <f>IF(AF307="Yes",(AI307^2)*(VLOOKUP(D307,'Aquifer and SDF Parameters'!$A$6:$C$100,2,FALSE)/VLOOKUP(D307,'Aquifer and SDF Parameters'!$A$6:$C$100,3,FALSE)),"")</f>
        <v/>
      </c>
      <c r="AK307" s="20" t="str">
        <f>IF(AF307="Yes",(1/(U307)^('Aquifer and SDF Parameters'!$B$2)/((1/U307^'Aquifer and SDF Parameters'!$B$2)+(1/AI307^'Aquifer and SDF Parameters'!$B$2)+(1/AA307^'Aquifer and SDF Parameters'!$B$2))),"")</f>
        <v/>
      </c>
      <c r="AL307" s="20" t="str">
        <f>IF(AF307="Yes",(1/(AA307)^('Aquifer and SDF Parameters'!$B$2)/((1/U307^'Aquifer and SDF Parameters'!$B$2)+(1/AI307^'Aquifer and SDF Parameters'!$B$2)+(1/AA307^'Aquifer and SDF Parameters'!$B$2))),"")</f>
        <v/>
      </c>
      <c r="AM307" s="21" t="str">
        <f>IF(AF307="Yes",(1/(AI307)^('Aquifer and SDF Parameters'!$B$2)/((1/U307^'Aquifer and SDF Parameters'!$B$2)+(1/AI307^'Aquifer and SDF Parameters'!$B$2)+(1/AA307^'Aquifer and SDF Parameters'!$B$2))),"")</f>
        <v/>
      </c>
      <c r="AO307" s="30" t="s">
        <v>12911</v>
      </c>
      <c r="AP307" s="47" t="s">
        <v>8769</v>
      </c>
      <c r="AQ307" s="22">
        <v>43623</v>
      </c>
      <c r="AR307" s="22" t="s">
        <v>4926</v>
      </c>
      <c r="AS307" s="24">
        <v>79.7389553448225</v>
      </c>
      <c r="AT307" s="2">
        <v>103096</v>
      </c>
      <c r="AU307" s="2" t="s">
        <v>5739</v>
      </c>
      <c r="AV307" s="57">
        <v>982.23178232021598</v>
      </c>
      <c r="AW307" s="33"/>
      <c r="AX307" s="22"/>
      <c r="AY307" s="27"/>
    </row>
    <row r="308" spans="1:51" ht="15.6" customHeight="1" x14ac:dyDescent="0.3">
      <c r="A308" s="17">
        <v>17627</v>
      </c>
      <c r="B308" s="17" t="str">
        <f>VLOOKUP(A308,'List of Wells for HC assessment'!$A$2:$J$860,10,FALSE)</f>
        <v>Fraser-Sumas Floodplain</v>
      </c>
      <c r="C308" s="17" t="str">
        <f>IF(ISNUMBER(VLOOKUP(A308,'List of Wells for HC assessment'!$A$2:$J$860,1,FALSE)),"TRUE","FALSE")</f>
        <v>TRUE</v>
      </c>
      <c r="D308" s="17">
        <f>VLOOKUP(A308,'List of Wells for HC assessment'!$A$2:$J$860,9,FALSE)</f>
        <v>6</v>
      </c>
      <c r="E308" s="17" t="str">
        <f t="shared" si="88"/>
        <v>Stream</v>
      </c>
      <c r="F308" s="17">
        <f t="shared" si="89"/>
        <v>1</v>
      </c>
      <c r="G308" s="87">
        <f t="shared" si="90"/>
        <v>1</v>
      </c>
      <c r="H308" s="88">
        <f t="shared" si="108"/>
        <v>4.2298953743403193E-2</v>
      </c>
      <c r="I308" s="89" t="str">
        <f t="shared" si="91"/>
        <v>Chilliwack Creek</v>
      </c>
      <c r="J308" s="90" t="str">
        <f t="shared" si="92"/>
        <v>-</v>
      </c>
      <c r="K308" s="91" t="str">
        <f t="shared" si="93"/>
        <v/>
      </c>
      <c r="L308" s="95" t="str">
        <f t="shared" si="94"/>
        <v xml:space="preserve"> </v>
      </c>
      <c r="M308" s="92" t="str">
        <f t="shared" si="95"/>
        <v>-</v>
      </c>
      <c r="N308" s="93" t="str">
        <f t="shared" si="96"/>
        <v/>
      </c>
      <c r="O308" s="96" t="str">
        <f t="shared" si="97"/>
        <v xml:space="preserve"> </v>
      </c>
      <c r="P308" s="94" t="str">
        <f>IF(ISNUMBER(VLOOKUP(A308,'Wells not assessed'!$A$5:$D$37,1,FALSE)),VLOOKUP(A308,'Wells not assessed'!$A$5:$D$37,4,FALSE),"")</f>
        <v/>
      </c>
      <c r="R308" s="35" t="str">
        <f t="shared" si="98"/>
        <v>Yes</v>
      </c>
      <c r="S308" s="15" t="str">
        <f t="shared" si="99"/>
        <v>FV-5491</v>
      </c>
      <c r="T308" s="18" t="str">
        <f>VLOOKUP(S308,'PoHC and SDF summary'!$AO$4:$AP$49974,2,FALSE)</f>
        <v>Chilliwack Creek</v>
      </c>
      <c r="U308" s="19">
        <f t="shared" si="100"/>
        <v>112.648506972001</v>
      </c>
      <c r="V308" s="56">
        <f>IF(C308="TRUE",(U308^2)*(VLOOKUP(D308,'Aquifer and SDF Parameters'!$A$6:$C$100,2,FALSE)/VLOOKUP(D308,'Aquifer and SDF Parameters'!$A$6:$C$100,3,FALSE)),"")</f>
        <v>4.2298953743403193E-2</v>
      </c>
      <c r="W308" s="4"/>
      <c r="X308" s="29" t="str">
        <f t="shared" si="101"/>
        <v>No</v>
      </c>
      <c r="Y308" s="15" t="str">
        <f t="shared" si="102"/>
        <v/>
      </c>
      <c r="Z308" s="18" t="str">
        <f>IF(X308="Yes",VLOOKUP(Y308,'PoHC and SDF summary'!$AO$4:$AP$49974,2,FALSE)," ")</f>
        <v xml:space="preserve"> </v>
      </c>
      <c r="AA308" s="19" t="str">
        <f t="shared" si="103"/>
        <v xml:space="preserve"> </v>
      </c>
      <c r="AB308" s="58" t="str">
        <f>IF(X308="Yes",(AA308^2)*(VLOOKUP(D308,'Aquifer and SDF Parameters'!$A$6:$C$100,2,FALSE)/VLOOKUP(D308,'Aquifer and SDF Parameters'!$A$6:$C$100,3,FALSE)),"")</f>
        <v/>
      </c>
      <c r="AC308" s="20" t="str">
        <f>IF(X308="Yes",(1/(U308)^('Aquifer and SDF Parameters'!$B$2)/((1/U308^'Aquifer and SDF Parameters'!$B$2)+(1/AA308^'Aquifer and SDF Parameters'!$B$2))),"")</f>
        <v/>
      </c>
      <c r="AD308" s="21" t="str">
        <f>IF(X308="Yes",(1/(AA308)^('Aquifer and SDF Parameters'!$B$2)/((1/U308^'Aquifer and SDF Parameters'!$B$2)+(1/AA308^'Aquifer and SDF Parameters'!$B$2))),"")</f>
        <v/>
      </c>
      <c r="AE308" s="14"/>
      <c r="AF308" s="32" t="str">
        <f t="shared" si="104"/>
        <v>No</v>
      </c>
      <c r="AG308" s="15" t="str">
        <f t="shared" si="105"/>
        <v/>
      </c>
      <c r="AH308" s="18" t="str">
        <f t="shared" si="106"/>
        <v xml:space="preserve"> </v>
      </c>
      <c r="AI308" s="19" t="str">
        <f t="shared" si="107"/>
        <v xml:space="preserve"> </v>
      </c>
      <c r="AJ308" s="58" t="str">
        <f>IF(AF308="Yes",(AI308^2)*(VLOOKUP(D308,'Aquifer and SDF Parameters'!$A$6:$C$100,2,FALSE)/VLOOKUP(D308,'Aquifer and SDF Parameters'!$A$6:$C$100,3,FALSE)),"")</f>
        <v/>
      </c>
      <c r="AK308" s="20" t="str">
        <f>IF(AF308="Yes",(1/(U308)^('Aquifer and SDF Parameters'!$B$2)/((1/U308^'Aquifer and SDF Parameters'!$B$2)+(1/AI308^'Aquifer and SDF Parameters'!$B$2)+(1/AA308^'Aquifer and SDF Parameters'!$B$2))),"")</f>
        <v/>
      </c>
      <c r="AL308" s="20" t="str">
        <f>IF(AF308="Yes",(1/(AA308)^('Aquifer and SDF Parameters'!$B$2)/((1/U308^'Aquifer and SDF Parameters'!$B$2)+(1/AI308^'Aquifer and SDF Parameters'!$B$2)+(1/AA308^'Aquifer and SDF Parameters'!$B$2))),"")</f>
        <v/>
      </c>
      <c r="AM308" s="21" t="str">
        <f>IF(AF308="Yes",(1/(AI308)^('Aquifer and SDF Parameters'!$B$2)/((1/U308^'Aquifer and SDF Parameters'!$B$2)+(1/AI308^'Aquifer and SDF Parameters'!$B$2)+(1/AA308^'Aquifer and SDF Parameters'!$B$2))),"")</f>
        <v/>
      </c>
      <c r="AO308" s="30" t="s">
        <v>12910</v>
      </c>
      <c r="AP308" s="47" t="s">
        <v>8769</v>
      </c>
      <c r="AQ308" s="22">
        <v>43885</v>
      </c>
      <c r="AR308" s="22" t="s">
        <v>8709</v>
      </c>
      <c r="AS308" s="24">
        <v>1116.02959967063</v>
      </c>
      <c r="AT308" s="2">
        <v>103097</v>
      </c>
      <c r="AU308" s="2" t="s">
        <v>1523</v>
      </c>
      <c r="AV308" s="57">
        <v>951.905114688754</v>
      </c>
      <c r="AW308" s="33"/>
      <c r="AX308" s="22"/>
      <c r="AY308" s="27"/>
    </row>
    <row r="309" spans="1:51" ht="15.6" customHeight="1" x14ac:dyDescent="0.3">
      <c r="A309" s="17">
        <v>17652</v>
      </c>
      <c r="B309" s="17" t="str">
        <f>VLOOKUP(A309,'List of Wells for HC assessment'!$A$2:$J$860,10,FALSE)</f>
        <v>Fraser-Sumas Floodplain</v>
      </c>
      <c r="C309" s="17" t="str">
        <f>IF(ISNUMBER(VLOOKUP(A309,'List of Wells for HC assessment'!$A$2:$J$860,1,FALSE)),"TRUE","FALSE")</f>
        <v>TRUE</v>
      </c>
      <c r="D309" s="17">
        <f>VLOOKUP(A309,'List of Wells for HC assessment'!$A$2:$J$860,9,FALSE)</f>
        <v>6</v>
      </c>
      <c r="E309" s="17" t="str">
        <f t="shared" si="88"/>
        <v>Stream</v>
      </c>
      <c r="F309" s="17">
        <f t="shared" si="89"/>
        <v>1</v>
      </c>
      <c r="G309" s="87">
        <f t="shared" si="90"/>
        <v>1</v>
      </c>
      <c r="H309" s="88">
        <f t="shared" si="108"/>
        <v>5.1797521455671701E-2</v>
      </c>
      <c r="I309" s="89" t="str">
        <f t="shared" si="91"/>
        <v>Chilliwack Creek</v>
      </c>
      <c r="J309" s="90" t="str">
        <f t="shared" si="92"/>
        <v>-</v>
      </c>
      <c r="K309" s="91" t="str">
        <f t="shared" si="93"/>
        <v/>
      </c>
      <c r="L309" s="95" t="str">
        <f t="shared" si="94"/>
        <v xml:space="preserve"> </v>
      </c>
      <c r="M309" s="92" t="str">
        <f t="shared" si="95"/>
        <v>-</v>
      </c>
      <c r="N309" s="93" t="str">
        <f t="shared" si="96"/>
        <v/>
      </c>
      <c r="O309" s="96" t="str">
        <f t="shared" si="97"/>
        <v xml:space="preserve"> </v>
      </c>
      <c r="P309" s="94" t="str">
        <f>IF(ISNUMBER(VLOOKUP(A309,'Wells not assessed'!$A$5:$D$37,1,FALSE)),VLOOKUP(A309,'Wells not assessed'!$A$5:$D$37,4,FALSE),"")</f>
        <v/>
      </c>
      <c r="R309" s="35" t="str">
        <f t="shared" si="98"/>
        <v>Yes</v>
      </c>
      <c r="S309" s="15" t="str">
        <f t="shared" si="99"/>
        <v>FV-5476</v>
      </c>
      <c r="T309" s="18" t="str">
        <f>VLOOKUP(S309,'PoHC and SDF summary'!$AO$4:$AP$49974,2,FALSE)</f>
        <v>Chilliwack Creek</v>
      </c>
      <c r="U309" s="19">
        <f t="shared" si="100"/>
        <v>124.656553925983</v>
      </c>
      <c r="V309" s="56">
        <f>IF(C309="TRUE",(U309^2)*(VLOOKUP(D309,'Aquifer and SDF Parameters'!$A$6:$C$100,2,FALSE)/VLOOKUP(D309,'Aquifer and SDF Parameters'!$A$6:$C$100,3,FALSE)),"")</f>
        <v>5.1797521455671701E-2</v>
      </c>
      <c r="W309" s="4"/>
      <c r="X309" s="29" t="str">
        <f t="shared" si="101"/>
        <v>No</v>
      </c>
      <c r="Y309" s="15" t="str">
        <f t="shared" si="102"/>
        <v/>
      </c>
      <c r="Z309" s="18" t="str">
        <f>IF(X309="Yes",VLOOKUP(Y309,'PoHC and SDF summary'!$AO$4:$AP$49974,2,FALSE)," ")</f>
        <v xml:space="preserve"> </v>
      </c>
      <c r="AA309" s="19" t="str">
        <f t="shared" si="103"/>
        <v xml:space="preserve"> </v>
      </c>
      <c r="AB309" s="58" t="str">
        <f>IF(X309="Yes",(AA309^2)*(VLOOKUP(D309,'Aquifer and SDF Parameters'!$A$6:$C$100,2,FALSE)/VLOOKUP(D309,'Aquifer and SDF Parameters'!$A$6:$C$100,3,FALSE)),"")</f>
        <v/>
      </c>
      <c r="AC309" s="20" t="str">
        <f>IF(X309="Yes",(1/(U309)^('Aquifer and SDF Parameters'!$B$2)/((1/U309^'Aquifer and SDF Parameters'!$B$2)+(1/AA309^'Aquifer and SDF Parameters'!$B$2))),"")</f>
        <v/>
      </c>
      <c r="AD309" s="21" t="str">
        <f>IF(X309="Yes",(1/(AA309)^('Aquifer and SDF Parameters'!$B$2)/((1/U309^'Aquifer and SDF Parameters'!$B$2)+(1/AA309^'Aquifer and SDF Parameters'!$B$2))),"")</f>
        <v/>
      </c>
      <c r="AE309" s="14"/>
      <c r="AF309" s="32" t="str">
        <f t="shared" si="104"/>
        <v>No</v>
      </c>
      <c r="AG309" s="15" t="str">
        <f t="shared" si="105"/>
        <v/>
      </c>
      <c r="AH309" s="18" t="str">
        <f t="shared" si="106"/>
        <v xml:space="preserve"> </v>
      </c>
      <c r="AI309" s="19" t="str">
        <f t="shared" si="107"/>
        <v xml:space="preserve"> </v>
      </c>
      <c r="AJ309" s="58" t="str">
        <f>IF(AF309="Yes",(AI309^2)*(VLOOKUP(D309,'Aquifer and SDF Parameters'!$A$6:$C$100,2,FALSE)/VLOOKUP(D309,'Aquifer and SDF Parameters'!$A$6:$C$100,3,FALSE)),"")</f>
        <v/>
      </c>
      <c r="AK309" s="20" t="str">
        <f>IF(AF309="Yes",(1/(U309)^('Aquifer and SDF Parameters'!$B$2)/((1/U309^'Aquifer and SDF Parameters'!$B$2)+(1/AI309^'Aquifer and SDF Parameters'!$B$2)+(1/AA309^'Aquifer and SDF Parameters'!$B$2))),"")</f>
        <v/>
      </c>
      <c r="AL309" s="20" t="str">
        <f>IF(AF309="Yes",(1/(AA309)^('Aquifer and SDF Parameters'!$B$2)/((1/U309^'Aquifer and SDF Parameters'!$B$2)+(1/AI309^'Aquifer and SDF Parameters'!$B$2)+(1/AA309^'Aquifer and SDF Parameters'!$B$2))),"")</f>
        <v/>
      </c>
      <c r="AM309" s="21" t="str">
        <f>IF(AF309="Yes",(1/(AI309)^('Aquifer and SDF Parameters'!$B$2)/((1/U309^'Aquifer and SDF Parameters'!$B$2)+(1/AI309^'Aquifer and SDF Parameters'!$B$2)+(1/AA309^'Aquifer and SDF Parameters'!$B$2))),"")</f>
        <v/>
      </c>
      <c r="AO309" s="30" t="s">
        <v>12909</v>
      </c>
      <c r="AP309" s="47" t="s">
        <v>8769</v>
      </c>
      <c r="AQ309" s="22">
        <v>44143</v>
      </c>
      <c r="AR309" s="22" t="s">
        <v>5286</v>
      </c>
      <c r="AS309" s="24">
        <v>1760.1690083507001</v>
      </c>
      <c r="AT309" s="2">
        <v>103110</v>
      </c>
      <c r="AU309" s="2" t="s">
        <v>7624</v>
      </c>
      <c r="AV309" s="57">
        <v>1210.9536058732999</v>
      </c>
      <c r="AW309" s="33"/>
      <c r="AX309" s="22"/>
      <c r="AY309" s="27"/>
    </row>
    <row r="310" spans="1:51" ht="15.6" customHeight="1" x14ac:dyDescent="0.3">
      <c r="A310" s="17">
        <v>20920</v>
      </c>
      <c r="B310" s="17" t="str">
        <f>VLOOKUP(A310,'List of Wells for HC assessment'!$A$2:$J$860,10,FALSE)</f>
        <v>Fraser-Sumas Floodplain</v>
      </c>
      <c r="C310" s="17" t="str">
        <f>IF(ISNUMBER(VLOOKUP(A310,'List of Wells for HC assessment'!$A$2:$J$860,1,FALSE)),"TRUE","FALSE")</f>
        <v>TRUE</v>
      </c>
      <c r="D310" s="17">
        <f>VLOOKUP(A310,'List of Wells for HC assessment'!$A$2:$J$860,9,FALSE)</f>
        <v>6</v>
      </c>
      <c r="E310" s="17" t="str">
        <f t="shared" si="88"/>
        <v>Stream</v>
      </c>
      <c r="F310" s="17">
        <f t="shared" si="89"/>
        <v>3</v>
      </c>
      <c r="G310" s="87">
        <f t="shared" si="90"/>
        <v>0.51425765688428648</v>
      </c>
      <c r="H310" s="88">
        <f t="shared" si="108"/>
        <v>0.87756965357682182</v>
      </c>
      <c r="I310" s="89" t="str">
        <f t="shared" si="91"/>
        <v>McGillivray Slough</v>
      </c>
      <c r="J310" s="90">
        <f t="shared" si="92"/>
        <v>0.37131642036492329</v>
      </c>
      <c r="K310" s="91">
        <f t="shared" si="93"/>
        <v>1.2153971358380666</v>
      </c>
      <c r="L310" s="95" t="str">
        <f t="shared" si="94"/>
        <v>Unnamed tributary to McGillivray Slough</v>
      </c>
      <c r="M310" s="92">
        <f t="shared" si="95"/>
        <v>0.11442592275079018</v>
      </c>
      <c r="N310" s="93">
        <f t="shared" si="96"/>
        <v>3.9440093901104665</v>
      </c>
      <c r="O310" s="96" t="str">
        <f t="shared" si="97"/>
        <v>Miller Slough</v>
      </c>
      <c r="P310" s="94" t="str">
        <f>IF(ISNUMBER(VLOOKUP(A310,'Wells not assessed'!$A$5:$D$37,1,FALSE)),VLOOKUP(A310,'Wells not assessed'!$A$5:$D$37,4,FALSE),"")</f>
        <v/>
      </c>
      <c r="R310" s="35" t="str">
        <f t="shared" si="98"/>
        <v>Yes</v>
      </c>
      <c r="S310" s="15" t="str">
        <f t="shared" si="99"/>
        <v>FV-952</v>
      </c>
      <c r="T310" s="18" t="str">
        <f>VLOOKUP(S310,'PoHC and SDF summary'!$AO$4:$AP$49974,2,FALSE)</f>
        <v>McGillivray Slough</v>
      </c>
      <c r="U310" s="19">
        <f t="shared" si="100"/>
        <v>513.09930429990504</v>
      </c>
      <c r="V310" s="56">
        <f>IF(C310="TRUE",(U310^2)*(VLOOKUP(D310,'Aquifer and SDF Parameters'!$A$6:$C$100,2,FALSE)/VLOOKUP(D310,'Aquifer and SDF Parameters'!$A$6:$C$100,3,FALSE)),"")</f>
        <v>0.87756965357682182</v>
      </c>
      <c r="W310" s="4"/>
      <c r="X310" s="29" t="str">
        <f t="shared" si="101"/>
        <v>Yes</v>
      </c>
      <c r="Y310" s="15" t="str">
        <f t="shared" si="102"/>
        <v>FV-2018</v>
      </c>
      <c r="Z310" s="18" t="str">
        <f>IF(X310="Yes",VLOOKUP(Y310,'PoHC and SDF summary'!$AO$4:$AP$49974,2,FALSE)," ")</f>
        <v>Unnamed tributary to McGillivray Slough</v>
      </c>
      <c r="AA310" s="19">
        <f t="shared" si="103"/>
        <v>603.83701505573504</v>
      </c>
      <c r="AB310" s="58">
        <f>IF(X310="Yes",(AA310^2)*(VLOOKUP(D310,'Aquifer and SDF Parameters'!$A$6:$C$100,2,FALSE)/VLOOKUP(D310,'Aquifer and SDF Parameters'!$A$6:$C$100,3,FALSE)),"")</f>
        <v>1.2153971358380666</v>
      </c>
      <c r="AC310" s="20">
        <f>IF(X310="Yes",(1/(U310)^('Aquifer and SDF Parameters'!$B$2)/((1/U310^'Aquifer and SDF Parameters'!$B$2)+(1/AA310^'Aquifer and SDF Parameters'!$B$2))),"")</f>
        <v>0.58070540917557711</v>
      </c>
      <c r="AD310" s="21">
        <f>IF(X310="Yes",(1/(AA310)^('Aquifer and SDF Parameters'!$B$2)/((1/U310^'Aquifer and SDF Parameters'!$B$2)+(1/AA310^'Aquifer and SDF Parameters'!$B$2))),"")</f>
        <v>0.41929459082442294</v>
      </c>
      <c r="AE310" s="14"/>
      <c r="AF310" s="32" t="str">
        <f t="shared" si="104"/>
        <v>Yes</v>
      </c>
      <c r="AG310" s="15" t="str">
        <f t="shared" si="105"/>
        <v>FV-1214</v>
      </c>
      <c r="AH310" s="18" t="str">
        <f t="shared" si="106"/>
        <v>Miller Slough</v>
      </c>
      <c r="AI310" s="19">
        <f t="shared" si="107"/>
        <v>1087.75126616021</v>
      </c>
      <c r="AJ310" s="58">
        <f>IF(AF310="Yes",(AI310^2)*(VLOOKUP(D310,'Aquifer and SDF Parameters'!$A$6:$C$100,2,FALSE)/VLOOKUP(D310,'Aquifer and SDF Parameters'!$A$6:$C$100,3,FALSE)),"")</f>
        <v>3.9440093901104665</v>
      </c>
      <c r="AK310" s="20">
        <f>IF(AF310="Yes",(1/(U310)^('Aquifer and SDF Parameters'!$B$2)/((1/U310^'Aquifer and SDF Parameters'!$B$2)+(1/AI310^'Aquifer and SDF Parameters'!$B$2)+(1/AA310^'Aquifer and SDF Parameters'!$B$2))),"")</f>
        <v>0.51425765688428648</v>
      </c>
      <c r="AL310" s="20">
        <f>IF(AF310="Yes",(1/(AA310)^('Aquifer and SDF Parameters'!$B$2)/((1/U310^'Aquifer and SDF Parameters'!$B$2)+(1/AI310^'Aquifer and SDF Parameters'!$B$2)+(1/AA310^'Aquifer and SDF Parameters'!$B$2))),"")</f>
        <v>0.37131642036492329</v>
      </c>
      <c r="AM310" s="21">
        <f>IF(AF310="Yes",(1/(AI310)^('Aquifer and SDF Parameters'!$B$2)/((1/U310^'Aquifer and SDF Parameters'!$B$2)+(1/AI310^'Aquifer and SDF Parameters'!$B$2)+(1/AA310^'Aquifer and SDF Parameters'!$B$2))),"")</f>
        <v>0.11442592275079018</v>
      </c>
      <c r="AO310" s="30" t="s">
        <v>12908</v>
      </c>
      <c r="AP310" s="47" t="s">
        <v>8769</v>
      </c>
      <c r="AQ310" s="22">
        <v>44237</v>
      </c>
      <c r="AR310" s="22" t="s">
        <v>2268</v>
      </c>
      <c r="AS310" s="24">
        <v>569.27626587282396</v>
      </c>
      <c r="AT310" s="2">
        <v>103148</v>
      </c>
      <c r="AU310" s="2" t="s">
        <v>4506</v>
      </c>
      <c r="AV310" s="57">
        <v>1346.37710703984</v>
      </c>
      <c r="AW310" s="33"/>
      <c r="AX310" s="22"/>
      <c r="AY310" s="27"/>
    </row>
    <row r="311" spans="1:51" ht="15.6" customHeight="1" x14ac:dyDescent="0.3">
      <c r="A311" s="17">
        <v>21274</v>
      </c>
      <c r="B311" s="17" t="str">
        <f>VLOOKUP(A311,'List of Wells for HC assessment'!$A$2:$J$860,10,FALSE)</f>
        <v>Fraser-Sumas Floodplain</v>
      </c>
      <c r="C311" s="17" t="str">
        <f>IF(ISNUMBER(VLOOKUP(A311,'List of Wells for HC assessment'!$A$2:$J$860,1,FALSE)),"TRUE","FALSE")</f>
        <v>TRUE</v>
      </c>
      <c r="D311" s="17">
        <f>VLOOKUP(A311,'List of Wells for HC assessment'!$A$2:$J$860,9,FALSE)</f>
        <v>6</v>
      </c>
      <c r="E311" s="17" t="str">
        <f t="shared" si="88"/>
        <v>Stream</v>
      </c>
      <c r="F311" s="17">
        <f t="shared" si="89"/>
        <v>1</v>
      </c>
      <c r="G311" s="87">
        <f t="shared" si="90"/>
        <v>1</v>
      </c>
      <c r="H311" s="88">
        <f t="shared" si="108"/>
        <v>1.6171378097958877</v>
      </c>
      <c r="I311" s="89" t="str">
        <f t="shared" si="91"/>
        <v>Unnamed tributary to Dunville Creek</v>
      </c>
      <c r="J311" s="90" t="str">
        <f t="shared" si="92"/>
        <v>-</v>
      </c>
      <c r="K311" s="91" t="str">
        <f t="shared" si="93"/>
        <v/>
      </c>
      <c r="L311" s="95" t="str">
        <f t="shared" si="94"/>
        <v xml:space="preserve"> </v>
      </c>
      <c r="M311" s="92" t="str">
        <f t="shared" si="95"/>
        <v>-</v>
      </c>
      <c r="N311" s="93" t="str">
        <f t="shared" si="96"/>
        <v/>
      </c>
      <c r="O311" s="96" t="str">
        <f t="shared" si="97"/>
        <v xml:space="preserve"> </v>
      </c>
      <c r="P311" s="94" t="str">
        <f>IF(ISNUMBER(VLOOKUP(A311,'Wells not assessed'!$A$5:$D$37,1,FALSE)),VLOOKUP(A311,'Wells not assessed'!$A$5:$D$37,4,FALSE),"")</f>
        <v/>
      </c>
      <c r="R311" s="35" t="str">
        <f t="shared" si="98"/>
        <v>Yes</v>
      </c>
      <c r="S311" s="15" t="str">
        <f t="shared" si="99"/>
        <v>FV-7164</v>
      </c>
      <c r="T311" s="18" t="str">
        <f>VLOOKUP(S311,'PoHC and SDF summary'!$AO$4:$AP$49974,2,FALSE)</f>
        <v>Unnamed tributary to Dunville Creek</v>
      </c>
      <c r="U311" s="19">
        <f t="shared" si="100"/>
        <v>696.52088478290898</v>
      </c>
      <c r="V311" s="56">
        <f>IF(C311="TRUE",(U311^2)*(VLOOKUP(D311,'Aquifer and SDF Parameters'!$A$6:$C$100,2,FALSE)/VLOOKUP(D311,'Aquifer and SDF Parameters'!$A$6:$C$100,3,FALSE)),"")</f>
        <v>1.6171378097958877</v>
      </c>
      <c r="W311" s="4"/>
      <c r="X311" s="29" t="str">
        <f t="shared" si="101"/>
        <v>No</v>
      </c>
      <c r="Y311" s="15" t="str">
        <f t="shared" si="102"/>
        <v/>
      </c>
      <c r="Z311" s="18" t="str">
        <f>IF(X311="Yes",VLOOKUP(Y311,'PoHC and SDF summary'!$AO$4:$AP$49974,2,FALSE)," ")</f>
        <v xml:space="preserve"> </v>
      </c>
      <c r="AA311" s="19" t="str">
        <f t="shared" si="103"/>
        <v xml:space="preserve"> </v>
      </c>
      <c r="AB311" s="58" t="str">
        <f>IF(X311="Yes",(AA311^2)*(VLOOKUP(D311,'Aquifer and SDF Parameters'!$A$6:$C$100,2,FALSE)/VLOOKUP(D311,'Aquifer and SDF Parameters'!$A$6:$C$100,3,FALSE)),"")</f>
        <v/>
      </c>
      <c r="AC311" s="20" t="str">
        <f>IF(X311="Yes",(1/(U311)^('Aquifer and SDF Parameters'!$B$2)/((1/U311^'Aquifer and SDF Parameters'!$B$2)+(1/AA311^'Aquifer and SDF Parameters'!$B$2))),"")</f>
        <v/>
      </c>
      <c r="AD311" s="21" t="str">
        <f>IF(X311="Yes",(1/(AA311)^('Aquifer and SDF Parameters'!$B$2)/((1/U311^'Aquifer and SDF Parameters'!$B$2)+(1/AA311^'Aquifer and SDF Parameters'!$B$2))),"")</f>
        <v/>
      </c>
      <c r="AE311" s="14"/>
      <c r="AF311" s="32" t="str">
        <f t="shared" si="104"/>
        <v>No</v>
      </c>
      <c r="AG311" s="15" t="str">
        <f t="shared" si="105"/>
        <v/>
      </c>
      <c r="AH311" s="18" t="str">
        <f t="shared" si="106"/>
        <v xml:space="preserve"> </v>
      </c>
      <c r="AI311" s="19" t="str">
        <f t="shared" si="107"/>
        <v xml:space="preserve"> </v>
      </c>
      <c r="AJ311" s="58" t="str">
        <f>IF(AF311="Yes",(AI311^2)*(VLOOKUP(D311,'Aquifer and SDF Parameters'!$A$6:$C$100,2,FALSE)/VLOOKUP(D311,'Aquifer and SDF Parameters'!$A$6:$C$100,3,FALSE)),"")</f>
        <v/>
      </c>
      <c r="AK311" s="20" t="str">
        <f>IF(AF311="Yes",(1/(U311)^('Aquifer and SDF Parameters'!$B$2)/((1/U311^'Aquifer and SDF Parameters'!$B$2)+(1/AI311^'Aquifer and SDF Parameters'!$B$2)+(1/AA311^'Aquifer and SDF Parameters'!$B$2))),"")</f>
        <v/>
      </c>
      <c r="AL311" s="20" t="str">
        <f>IF(AF311="Yes",(1/(AA311)^('Aquifer and SDF Parameters'!$B$2)/((1/U311^'Aquifer and SDF Parameters'!$B$2)+(1/AI311^'Aquifer and SDF Parameters'!$B$2)+(1/AA311^'Aquifer and SDF Parameters'!$B$2))),"")</f>
        <v/>
      </c>
      <c r="AM311" s="21" t="str">
        <f>IF(AF311="Yes",(1/(AI311)^('Aquifer and SDF Parameters'!$B$2)/((1/U311^'Aquifer and SDF Parameters'!$B$2)+(1/AI311^'Aquifer and SDF Parameters'!$B$2)+(1/AA311^'Aquifer and SDF Parameters'!$B$2))),"")</f>
        <v/>
      </c>
      <c r="AO311" s="30" t="s">
        <v>12907</v>
      </c>
      <c r="AP311" s="47" t="s">
        <v>8769</v>
      </c>
      <c r="AQ311" s="22">
        <v>44534</v>
      </c>
      <c r="AR311" s="22" t="s">
        <v>8544</v>
      </c>
      <c r="AS311" s="24">
        <v>354.16474713706799</v>
      </c>
      <c r="AT311" s="2">
        <v>103156</v>
      </c>
      <c r="AU311" s="2" t="s">
        <v>39</v>
      </c>
      <c r="AV311" s="57">
        <v>3286.76196179009</v>
      </c>
      <c r="AW311" s="33"/>
      <c r="AX311" s="22"/>
      <c r="AY311" s="27"/>
    </row>
    <row r="312" spans="1:51" ht="15.6" customHeight="1" x14ac:dyDescent="0.3">
      <c r="A312" s="17">
        <v>23639</v>
      </c>
      <c r="B312" s="17" t="str">
        <f>VLOOKUP(A312,'List of Wells for HC assessment'!$A$2:$J$860,10,FALSE)</f>
        <v>Fraser-Sumas Floodplain</v>
      </c>
      <c r="C312" s="17" t="str">
        <f>IF(ISNUMBER(VLOOKUP(A312,'List of Wells for HC assessment'!$A$2:$J$860,1,FALSE)),"TRUE","FALSE")</f>
        <v>TRUE</v>
      </c>
      <c r="D312" s="17">
        <f>VLOOKUP(A312,'List of Wells for HC assessment'!$A$2:$J$860,9,FALSE)</f>
        <v>6</v>
      </c>
      <c r="E312" s="17" t="str">
        <f t="shared" si="88"/>
        <v>Stream</v>
      </c>
      <c r="F312" s="17">
        <f t="shared" si="89"/>
        <v>1</v>
      </c>
      <c r="G312" s="87">
        <f t="shared" si="90"/>
        <v>1</v>
      </c>
      <c r="H312" s="88">
        <f t="shared" si="108"/>
        <v>12.753184615062587</v>
      </c>
      <c r="I312" s="89" t="str">
        <f t="shared" si="91"/>
        <v>Nevin Creek</v>
      </c>
      <c r="J312" s="90" t="str">
        <f t="shared" si="92"/>
        <v>-</v>
      </c>
      <c r="K312" s="91" t="str">
        <f t="shared" si="93"/>
        <v/>
      </c>
      <c r="L312" s="95" t="str">
        <f t="shared" si="94"/>
        <v xml:space="preserve"> </v>
      </c>
      <c r="M312" s="92" t="str">
        <f t="shared" si="95"/>
        <v>-</v>
      </c>
      <c r="N312" s="93" t="str">
        <f t="shared" si="96"/>
        <v/>
      </c>
      <c r="O312" s="96" t="str">
        <f t="shared" si="97"/>
        <v xml:space="preserve"> </v>
      </c>
      <c r="P312" s="94" t="str">
        <f>IF(ISNUMBER(VLOOKUP(A312,'Wells not assessed'!$A$5:$D$37,1,FALSE)),VLOOKUP(A312,'Wells not assessed'!$A$5:$D$37,4,FALSE),"")</f>
        <v/>
      </c>
      <c r="R312" s="35" t="str">
        <f t="shared" si="98"/>
        <v>Yes</v>
      </c>
      <c r="S312" s="15" t="str">
        <f t="shared" si="99"/>
        <v>FV-7159</v>
      </c>
      <c r="T312" s="18" t="str">
        <f>VLOOKUP(S312,'PoHC and SDF summary'!$AO$4:$AP$49974,2,FALSE)</f>
        <v>Nevin Creek</v>
      </c>
      <c r="U312" s="19">
        <f t="shared" si="100"/>
        <v>1956.0049551365601</v>
      </c>
      <c r="V312" s="56">
        <f>IF(C312="TRUE",(U312^2)*(VLOOKUP(D312,'Aquifer and SDF Parameters'!$A$6:$C$100,2,FALSE)/VLOOKUP(D312,'Aquifer and SDF Parameters'!$A$6:$C$100,3,FALSE)),"")</f>
        <v>12.753184615062587</v>
      </c>
      <c r="W312" s="4"/>
      <c r="X312" s="29" t="str">
        <f t="shared" si="101"/>
        <v>No</v>
      </c>
      <c r="Y312" s="15" t="str">
        <f t="shared" si="102"/>
        <v/>
      </c>
      <c r="Z312" s="18" t="str">
        <f>IF(X312="Yes",VLOOKUP(Y312,'PoHC and SDF summary'!$AO$4:$AP$49974,2,FALSE)," ")</f>
        <v xml:space="preserve"> </v>
      </c>
      <c r="AA312" s="19" t="str">
        <f t="shared" si="103"/>
        <v xml:space="preserve"> </v>
      </c>
      <c r="AB312" s="58" t="str">
        <f>IF(X312="Yes",(AA312^2)*(VLOOKUP(D312,'Aquifer and SDF Parameters'!$A$6:$C$100,2,FALSE)/VLOOKUP(D312,'Aquifer and SDF Parameters'!$A$6:$C$100,3,FALSE)),"")</f>
        <v/>
      </c>
      <c r="AC312" s="20" t="str">
        <f>IF(X312="Yes",(1/(U312)^('Aquifer and SDF Parameters'!$B$2)/((1/U312^'Aquifer and SDF Parameters'!$B$2)+(1/AA312^'Aquifer and SDF Parameters'!$B$2))),"")</f>
        <v/>
      </c>
      <c r="AD312" s="21" t="str">
        <f>IF(X312="Yes",(1/(AA312)^('Aquifer and SDF Parameters'!$B$2)/((1/U312^'Aquifer and SDF Parameters'!$B$2)+(1/AA312^'Aquifer and SDF Parameters'!$B$2))),"")</f>
        <v/>
      </c>
      <c r="AE312" s="14"/>
      <c r="AF312" s="32" t="str">
        <f t="shared" si="104"/>
        <v>No</v>
      </c>
      <c r="AG312" s="15" t="str">
        <f t="shared" si="105"/>
        <v/>
      </c>
      <c r="AH312" s="18" t="str">
        <f t="shared" si="106"/>
        <v xml:space="preserve"> </v>
      </c>
      <c r="AI312" s="19" t="str">
        <f t="shared" si="107"/>
        <v xml:space="preserve"> </v>
      </c>
      <c r="AJ312" s="58" t="str">
        <f>IF(AF312="Yes",(AI312^2)*(VLOOKUP(D312,'Aquifer and SDF Parameters'!$A$6:$C$100,2,FALSE)/VLOOKUP(D312,'Aquifer and SDF Parameters'!$A$6:$C$100,3,FALSE)),"")</f>
        <v/>
      </c>
      <c r="AK312" s="20" t="str">
        <f>IF(AF312="Yes",(1/(U312)^('Aquifer and SDF Parameters'!$B$2)/((1/U312^'Aquifer and SDF Parameters'!$B$2)+(1/AI312^'Aquifer and SDF Parameters'!$B$2)+(1/AA312^'Aquifer and SDF Parameters'!$B$2))),"")</f>
        <v/>
      </c>
      <c r="AL312" s="20" t="str">
        <f>IF(AF312="Yes",(1/(AA312)^('Aquifer and SDF Parameters'!$B$2)/((1/U312^'Aquifer and SDF Parameters'!$B$2)+(1/AI312^'Aquifer and SDF Parameters'!$B$2)+(1/AA312^'Aquifer and SDF Parameters'!$B$2))),"")</f>
        <v/>
      </c>
      <c r="AM312" s="21" t="str">
        <f>IF(AF312="Yes",(1/(AI312)^('Aquifer and SDF Parameters'!$B$2)/((1/U312^'Aquifer and SDF Parameters'!$B$2)+(1/AI312^'Aquifer and SDF Parameters'!$B$2)+(1/AA312^'Aquifer and SDF Parameters'!$B$2))),"")</f>
        <v/>
      </c>
      <c r="AO312" s="30" t="s">
        <v>12906</v>
      </c>
      <c r="AP312" s="47" t="s">
        <v>8769</v>
      </c>
      <c r="AQ312" s="22">
        <v>44557</v>
      </c>
      <c r="AR312" s="22" t="s">
        <v>3036</v>
      </c>
      <c r="AS312" s="24">
        <v>1886.6249504597199</v>
      </c>
      <c r="AT312" s="2">
        <v>103178</v>
      </c>
      <c r="AU312" s="2" t="s">
        <v>39</v>
      </c>
      <c r="AV312" s="57">
        <v>3739.7581600964299</v>
      </c>
      <c r="AW312" s="33"/>
      <c r="AX312" s="22"/>
      <c r="AY312" s="27"/>
    </row>
    <row r="313" spans="1:51" ht="15.6" customHeight="1" x14ac:dyDescent="0.3">
      <c r="A313" s="17">
        <v>24848</v>
      </c>
      <c r="B313" s="17" t="str">
        <f>VLOOKUP(A313,'List of Wells for HC assessment'!$A$2:$J$860,10,FALSE)</f>
        <v>Fraser-Sumas Floodplain</v>
      </c>
      <c r="C313" s="17" t="str">
        <f>IF(ISNUMBER(VLOOKUP(A313,'List of Wells for HC assessment'!$A$2:$J$860,1,FALSE)),"TRUE","FALSE")</f>
        <v>TRUE</v>
      </c>
      <c r="D313" s="17">
        <f>VLOOKUP(A313,'List of Wells for HC assessment'!$A$2:$J$860,9,FALSE)</f>
        <v>6</v>
      </c>
      <c r="E313" s="17" t="str">
        <f t="shared" si="88"/>
        <v>Stream</v>
      </c>
      <c r="F313" s="17">
        <f t="shared" si="89"/>
        <v>2</v>
      </c>
      <c r="G313" s="87">
        <f t="shared" si="90"/>
        <v>0.86620145886482813</v>
      </c>
      <c r="H313" s="88">
        <f t="shared" si="108"/>
        <v>0.39659904186875511</v>
      </c>
      <c r="I313" s="89" t="str">
        <f t="shared" si="91"/>
        <v>Chilliwack Creek</v>
      </c>
      <c r="J313" s="90">
        <f t="shared" si="92"/>
        <v>0.13379854113517181</v>
      </c>
      <c r="K313" s="91">
        <f t="shared" si="93"/>
        <v>2.5675516768456252</v>
      </c>
      <c r="L313" s="95" t="str">
        <f t="shared" si="94"/>
        <v>Fraser River</v>
      </c>
      <c r="M313" s="92" t="str">
        <f t="shared" si="95"/>
        <v>-</v>
      </c>
      <c r="N313" s="93" t="str">
        <f t="shared" si="96"/>
        <v/>
      </c>
      <c r="O313" s="96" t="str">
        <f t="shared" si="97"/>
        <v xml:space="preserve"> </v>
      </c>
      <c r="P313" s="94" t="str">
        <f>IF(ISNUMBER(VLOOKUP(A313,'Wells not assessed'!$A$5:$D$37,1,FALSE)),VLOOKUP(A313,'Wells not assessed'!$A$5:$D$37,4,FALSE),"")</f>
        <v/>
      </c>
      <c r="R313" s="35" t="str">
        <f t="shared" si="98"/>
        <v>Yes</v>
      </c>
      <c r="S313" s="15" t="str">
        <f t="shared" si="99"/>
        <v>FV-2872</v>
      </c>
      <c r="T313" s="18" t="str">
        <f>VLOOKUP(S313,'PoHC and SDF summary'!$AO$4:$AP$49974,2,FALSE)</f>
        <v>Chilliwack Creek</v>
      </c>
      <c r="U313" s="19">
        <f t="shared" si="100"/>
        <v>344.93435978549098</v>
      </c>
      <c r="V313" s="56">
        <f>IF(C313="TRUE",(U313^2)*(VLOOKUP(D313,'Aquifer and SDF Parameters'!$A$6:$C$100,2,FALSE)/VLOOKUP(D313,'Aquifer and SDF Parameters'!$A$6:$C$100,3,FALSE)),"")</f>
        <v>0.39659904186875511</v>
      </c>
      <c r="W313" s="4"/>
      <c r="X313" s="29" t="str">
        <f t="shared" si="101"/>
        <v>Yes</v>
      </c>
      <c r="Y313" s="15" t="str">
        <f t="shared" si="102"/>
        <v>FV-4925</v>
      </c>
      <c r="Z313" s="18" t="str">
        <f>IF(X313="Yes",VLOOKUP(Y313,'PoHC and SDF summary'!$AO$4:$AP$49974,2,FALSE)," ")</f>
        <v>Fraser River</v>
      </c>
      <c r="AA313" s="19">
        <f t="shared" si="103"/>
        <v>877.647710105648</v>
      </c>
      <c r="AB313" s="58">
        <f>IF(X313="Yes",(AA313^2)*(VLOOKUP(D313,'Aquifer and SDF Parameters'!$A$6:$C$100,2,FALSE)/VLOOKUP(D313,'Aquifer and SDF Parameters'!$A$6:$C$100,3,FALSE)),"")</f>
        <v>2.5675516768456252</v>
      </c>
      <c r="AC313" s="20">
        <f>IF(X313="Yes",(1/(U313)^('Aquifer and SDF Parameters'!$B$2)/((1/U313^'Aquifer and SDF Parameters'!$B$2)+(1/AA313^'Aquifer and SDF Parameters'!$B$2))),"")</f>
        <v>0.86620145886482813</v>
      </c>
      <c r="AD313" s="21">
        <f>IF(X313="Yes",(1/(AA313)^('Aquifer and SDF Parameters'!$B$2)/((1/U313^'Aquifer and SDF Parameters'!$B$2)+(1/AA313^'Aquifer and SDF Parameters'!$B$2))),"")</f>
        <v>0.13379854113517181</v>
      </c>
      <c r="AE313" s="14"/>
      <c r="AF313" s="32" t="str">
        <f t="shared" si="104"/>
        <v>No</v>
      </c>
      <c r="AG313" s="15" t="str">
        <f t="shared" si="105"/>
        <v/>
      </c>
      <c r="AH313" s="18" t="str">
        <f t="shared" si="106"/>
        <v xml:space="preserve"> </v>
      </c>
      <c r="AI313" s="19" t="str">
        <f t="shared" si="107"/>
        <v xml:space="preserve"> </v>
      </c>
      <c r="AJ313" s="58" t="str">
        <f>IF(AF313="Yes",(AI313^2)*(VLOOKUP(D313,'Aquifer and SDF Parameters'!$A$6:$C$100,2,FALSE)/VLOOKUP(D313,'Aquifer and SDF Parameters'!$A$6:$C$100,3,FALSE)),"")</f>
        <v/>
      </c>
      <c r="AK313" s="20" t="str">
        <f>IF(AF313="Yes",(1/(U313)^('Aquifer and SDF Parameters'!$B$2)/((1/U313^'Aquifer and SDF Parameters'!$B$2)+(1/AI313^'Aquifer and SDF Parameters'!$B$2)+(1/AA313^'Aquifer and SDF Parameters'!$B$2))),"")</f>
        <v/>
      </c>
      <c r="AL313" s="20" t="str">
        <f>IF(AF313="Yes",(1/(AA313)^('Aquifer and SDF Parameters'!$B$2)/((1/U313^'Aquifer and SDF Parameters'!$B$2)+(1/AI313^'Aquifer and SDF Parameters'!$B$2)+(1/AA313^'Aquifer and SDF Parameters'!$B$2))),"")</f>
        <v/>
      </c>
      <c r="AM313" s="21" t="str">
        <f>IF(AF313="Yes",(1/(AI313)^('Aquifer and SDF Parameters'!$B$2)/((1/U313^'Aquifer and SDF Parameters'!$B$2)+(1/AI313^'Aquifer and SDF Parameters'!$B$2)+(1/AA313^'Aquifer and SDF Parameters'!$B$2))),"")</f>
        <v/>
      </c>
      <c r="AO313" s="30" t="s">
        <v>12905</v>
      </c>
      <c r="AP313" s="47" t="s">
        <v>8769</v>
      </c>
      <c r="AQ313" s="22">
        <v>44579</v>
      </c>
      <c r="AR313" s="22" t="s">
        <v>3578</v>
      </c>
      <c r="AS313" s="24">
        <v>1054.9131910054</v>
      </c>
      <c r="AT313" s="2">
        <v>103179</v>
      </c>
      <c r="AU313" s="2" t="s">
        <v>3001</v>
      </c>
      <c r="AV313" s="57">
        <v>1102.4437935612</v>
      </c>
      <c r="AW313" s="33"/>
      <c r="AX313" s="22"/>
      <c r="AY313" s="27"/>
    </row>
    <row r="314" spans="1:51" ht="15.6" customHeight="1" x14ac:dyDescent="0.3">
      <c r="A314" s="17">
        <v>26031</v>
      </c>
      <c r="B314" s="17" t="str">
        <f>VLOOKUP(A314,'List of Wells for HC assessment'!$A$2:$J$860,10,FALSE)</f>
        <v>Fraser-Sumas Floodplain</v>
      </c>
      <c r="C314" s="17" t="str">
        <f>IF(ISNUMBER(VLOOKUP(A314,'List of Wells for HC assessment'!$A$2:$J$860,1,FALSE)),"TRUE","FALSE")</f>
        <v>TRUE</v>
      </c>
      <c r="D314" s="17">
        <f>VLOOKUP(A314,'List of Wells for HC assessment'!$A$2:$J$860,9,FALSE)</f>
        <v>6</v>
      </c>
      <c r="E314" s="17" t="str">
        <f t="shared" si="88"/>
        <v>Stream</v>
      </c>
      <c r="F314" s="17">
        <f t="shared" si="89"/>
        <v>1</v>
      </c>
      <c r="G314" s="87">
        <f t="shared" si="90"/>
        <v>1</v>
      </c>
      <c r="H314" s="88">
        <f t="shared" si="108"/>
        <v>0.79300069467291945</v>
      </c>
      <c r="I314" s="89" t="str">
        <f t="shared" si="91"/>
        <v>Miller Slough</v>
      </c>
      <c r="J314" s="90" t="str">
        <f t="shared" si="92"/>
        <v>-</v>
      </c>
      <c r="K314" s="91" t="str">
        <f t="shared" si="93"/>
        <v/>
      </c>
      <c r="L314" s="95" t="str">
        <f t="shared" si="94"/>
        <v xml:space="preserve"> </v>
      </c>
      <c r="M314" s="92" t="str">
        <f t="shared" si="95"/>
        <v>-</v>
      </c>
      <c r="N314" s="93" t="str">
        <f t="shared" si="96"/>
        <v/>
      </c>
      <c r="O314" s="96" t="str">
        <f t="shared" si="97"/>
        <v xml:space="preserve"> </v>
      </c>
      <c r="P314" s="94" t="str">
        <f>IF(ISNUMBER(VLOOKUP(A314,'Wells not assessed'!$A$5:$D$37,1,FALSE)),VLOOKUP(A314,'Wells not assessed'!$A$5:$D$37,4,FALSE),"")</f>
        <v/>
      </c>
      <c r="R314" s="35" t="str">
        <f t="shared" si="98"/>
        <v>Yes</v>
      </c>
      <c r="S314" s="15" t="str">
        <f t="shared" si="99"/>
        <v>FV-1210</v>
      </c>
      <c r="T314" s="18" t="str">
        <f>VLOOKUP(S314,'PoHC and SDF summary'!$AO$4:$AP$49974,2,FALSE)</f>
        <v>Miller Slough</v>
      </c>
      <c r="U314" s="19">
        <f t="shared" si="100"/>
        <v>487.75014956622601</v>
      </c>
      <c r="V314" s="56">
        <f>IF(C314="TRUE",(U314^2)*(VLOOKUP(D314,'Aquifer and SDF Parameters'!$A$6:$C$100,2,FALSE)/VLOOKUP(D314,'Aquifer and SDF Parameters'!$A$6:$C$100,3,FALSE)),"")</f>
        <v>0.79300069467291945</v>
      </c>
      <c r="W314" s="4"/>
      <c r="X314" s="29" t="str">
        <f t="shared" si="101"/>
        <v>No</v>
      </c>
      <c r="Y314" s="15" t="str">
        <f t="shared" si="102"/>
        <v/>
      </c>
      <c r="Z314" s="18" t="str">
        <f>IF(X314="Yes",VLOOKUP(Y314,'PoHC and SDF summary'!$AO$4:$AP$49974,2,FALSE)," ")</f>
        <v xml:space="preserve"> </v>
      </c>
      <c r="AA314" s="19" t="str">
        <f t="shared" si="103"/>
        <v xml:space="preserve"> </v>
      </c>
      <c r="AB314" s="58" t="str">
        <f>IF(X314="Yes",(AA314^2)*(VLOOKUP(D314,'Aquifer and SDF Parameters'!$A$6:$C$100,2,FALSE)/VLOOKUP(D314,'Aquifer and SDF Parameters'!$A$6:$C$100,3,FALSE)),"")</f>
        <v/>
      </c>
      <c r="AC314" s="20" t="str">
        <f>IF(X314="Yes",(1/(U314)^('Aquifer and SDF Parameters'!$B$2)/((1/U314^'Aquifer and SDF Parameters'!$B$2)+(1/AA314^'Aquifer and SDF Parameters'!$B$2))),"")</f>
        <v/>
      </c>
      <c r="AD314" s="21" t="str">
        <f>IF(X314="Yes",(1/(AA314)^('Aquifer and SDF Parameters'!$B$2)/((1/U314^'Aquifer and SDF Parameters'!$B$2)+(1/AA314^'Aquifer and SDF Parameters'!$B$2))),"")</f>
        <v/>
      </c>
      <c r="AE314" s="14"/>
      <c r="AF314" s="32" t="str">
        <f t="shared" si="104"/>
        <v>No</v>
      </c>
      <c r="AG314" s="15" t="str">
        <f t="shared" si="105"/>
        <v/>
      </c>
      <c r="AH314" s="18" t="str">
        <f t="shared" si="106"/>
        <v xml:space="preserve"> </v>
      </c>
      <c r="AI314" s="19" t="str">
        <f t="shared" si="107"/>
        <v xml:space="preserve"> </v>
      </c>
      <c r="AJ314" s="58" t="str">
        <f>IF(AF314="Yes",(AI314^2)*(VLOOKUP(D314,'Aquifer and SDF Parameters'!$A$6:$C$100,2,FALSE)/VLOOKUP(D314,'Aquifer and SDF Parameters'!$A$6:$C$100,3,FALSE)),"")</f>
        <v/>
      </c>
      <c r="AK314" s="20" t="str">
        <f>IF(AF314="Yes",(1/(U314)^('Aquifer and SDF Parameters'!$B$2)/((1/U314^'Aquifer and SDF Parameters'!$B$2)+(1/AI314^'Aquifer and SDF Parameters'!$B$2)+(1/AA314^'Aquifer and SDF Parameters'!$B$2))),"")</f>
        <v/>
      </c>
      <c r="AL314" s="20" t="str">
        <f>IF(AF314="Yes",(1/(AA314)^('Aquifer and SDF Parameters'!$B$2)/((1/U314^'Aquifer and SDF Parameters'!$B$2)+(1/AI314^'Aquifer and SDF Parameters'!$B$2)+(1/AA314^'Aquifer and SDF Parameters'!$B$2))),"")</f>
        <v/>
      </c>
      <c r="AM314" s="21" t="str">
        <f>IF(AF314="Yes",(1/(AI314)^('Aquifer and SDF Parameters'!$B$2)/((1/U314^'Aquifer and SDF Parameters'!$B$2)+(1/AI314^'Aquifer and SDF Parameters'!$B$2)+(1/AA314^'Aquifer and SDF Parameters'!$B$2))),"")</f>
        <v/>
      </c>
      <c r="AO314" s="30" t="s">
        <v>12904</v>
      </c>
      <c r="AP314" s="47" t="s">
        <v>8769</v>
      </c>
      <c r="AQ314" s="22">
        <v>44660</v>
      </c>
      <c r="AR314" s="22" t="s">
        <v>3389</v>
      </c>
      <c r="AS314" s="24">
        <v>109.969044832127</v>
      </c>
      <c r="AT314" s="2">
        <v>103223</v>
      </c>
      <c r="AU314" s="2" t="s">
        <v>1523</v>
      </c>
      <c r="AV314" s="57">
        <v>250.17654073743699</v>
      </c>
      <c r="AW314" s="33"/>
      <c r="AX314" s="22"/>
      <c r="AY314" s="27"/>
    </row>
    <row r="315" spans="1:51" ht="15.6" customHeight="1" x14ac:dyDescent="0.3">
      <c r="A315" s="17">
        <v>26420</v>
      </c>
      <c r="B315" s="17" t="str">
        <f>VLOOKUP(A315,'List of Wells for HC assessment'!$A$2:$J$860,10,FALSE)</f>
        <v>Fraser-Sumas Floodplain</v>
      </c>
      <c r="C315" s="17" t="str">
        <f>IF(ISNUMBER(VLOOKUP(A315,'List of Wells for HC assessment'!$A$2:$J$860,1,FALSE)),"TRUE","FALSE")</f>
        <v>TRUE</v>
      </c>
      <c r="D315" s="17">
        <f>VLOOKUP(A315,'List of Wells for HC assessment'!$A$2:$J$860,9,FALSE)</f>
        <v>6</v>
      </c>
      <c r="E315" s="17" t="str">
        <f t="shared" si="88"/>
        <v>Stream</v>
      </c>
      <c r="F315" s="17">
        <f t="shared" si="89"/>
        <v>1</v>
      </c>
      <c r="G315" s="87">
        <f t="shared" si="90"/>
        <v>1</v>
      </c>
      <c r="H315" s="88">
        <f t="shared" si="108"/>
        <v>3.1741964307831466E-2</v>
      </c>
      <c r="I315" s="89" t="str">
        <f t="shared" si="91"/>
        <v>Semmihault Creek</v>
      </c>
      <c r="J315" s="90" t="str">
        <f t="shared" si="92"/>
        <v>-</v>
      </c>
      <c r="K315" s="91" t="str">
        <f t="shared" si="93"/>
        <v/>
      </c>
      <c r="L315" s="95" t="str">
        <f t="shared" si="94"/>
        <v xml:space="preserve"> </v>
      </c>
      <c r="M315" s="92" t="str">
        <f t="shared" si="95"/>
        <v>-</v>
      </c>
      <c r="N315" s="93" t="str">
        <f t="shared" si="96"/>
        <v/>
      </c>
      <c r="O315" s="96" t="str">
        <f t="shared" si="97"/>
        <v xml:space="preserve"> </v>
      </c>
      <c r="P315" s="94" t="str">
        <f>IF(ISNUMBER(VLOOKUP(A315,'Wells not assessed'!$A$5:$D$37,1,FALSE)),VLOOKUP(A315,'Wells not assessed'!$A$5:$D$37,4,FALSE),"")</f>
        <v/>
      </c>
      <c r="R315" s="35" t="str">
        <f t="shared" si="98"/>
        <v>Yes</v>
      </c>
      <c r="S315" s="15" t="str">
        <f t="shared" si="99"/>
        <v>FV-5636</v>
      </c>
      <c r="T315" s="18" t="str">
        <f>VLOOKUP(S315,'PoHC and SDF summary'!$AO$4:$AP$49974,2,FALSE)</f>
        <v>Semmihault Creek</v>
      </c>
      <c r="U315" s="19">
        <f t="shared" si="100"/>
        <v>97.583755268740504</v>
      </c>
      <c r="V315" s="56">
        <f>IF(C315="TRUE",(U315^2)*(VLOOKUP(D315,'Aquifer and SDF Parameters'!$A$6:$C$100,2,FALSE)/VLOOKUP(D315,'Aquifer and SDF Parameters'!$A$6:$C$100,3,FALSE)),"")</f>
        <v>3.1741964307831466E-2</v>
      </c>
      <c r="W315" s="4"/>
      <c r="X315" s="29" t="str">
        <f t="shared" si="101"/>
        <v>No</v>
      </c>
      <c r="Y315" s="15" t="str">
        <f t="shared" si="102"/>
        <v/>
      </c>
      <c r="Z315" s="18" t="str">
        <f>IF(X315="Yes",VLOOKUP(Y315,'PoHC and SDF summary'!$AO$4:$AP$49974,2,FALSE)," ")</f>
        <v xml:space="preserve"> </v>
      </c>
      <c r="AA315" s="19" t="str">
        <f t="shared" si="103"/>
        <v xml:space="preserve"> </v>
      </c>
      <c r="AB315" s="58" t="str">
        <f>IF(X315="Yes",(AA315^2)*(VLOOKUP(D315,'Aquifer and SDF Parameters'!$A$6:$C$100,2,FALSE)/VLOOKUP(D315,'Aquifer and SDF Parameters'!$A$6:$C$100,3,FALSE)),"")</f>
        <v/>
      </c>
      <c r="AC315" s="20" t="str">
        <f>IF(X315="Yes",(1/(U315)^('Aquifer and SDF Parameters'!$B$2)/((1/U315^'Aquifer and SDF Parameters'!$B$2)+(1/AA315^'Aquifer and SDF Parameters'!$B$2))),"")</f>
        <v/>
      </c>
      <c r="AD315" s="21" t="str">
        <f>IF(X315="Yes",(1/(AA315)^('Aquifer and SDF Parameters'!$B$2)/((1/U315^'Aquifer and SDF Parameters'!$B$2)+(1/AA315^'Aquifer and SDF Parameters'!$B$2))),"")</f>
        <v/>
      </c>
      <c r="AE315" s="14"/>
      <c r="AF315" s="32" t="str">
        <f t="shared" si="104"/>
        <v>No</v>
      </c>
      <c r="AG315" s="15" t="str">
        <f t="shared" si="105"/>
        <v/>
      </c>
      <c r="AH315" s="18" t="str">
        <f t="shared" si="106"/>
        <v xml:space="preserve"> </v>
      </c>
      <c r="AI315" s="19" t="str">
        <f t="shared" si="107"/>
        <v xml:space="preserve"> </v>
      </c>
      <c r="AJ315" s="58" t="str">
        <f>IF(AF315="Yes",(AI315^2)*(VLOOKUP(D315,'Aquifer and SDF Parameters'!$A$6:$C$100,2,FALSE)/VLOOKUP(D315,'Aquifer and SDF Parameters'!$A$6:$C$100,3,FALSE)),"")</f>
        <v/>
      </c>
      <c r="AK315" s="20" t="str">
        <f>IF(AF315="Yes",(1/(U315)^('Aquifer and SDF Parameters'!$B$2)/((1/U315^'Aquifer and SDF Parameters'!$B$2)+(1/AI315^'Aquifer and SDF Parameters'!$B$2)+(1/AA315^'Aquifer and SDF Parameters'!$B$2))),"")</f>
        <v/>
      </c>
      <c r="AL315" s="20" t="str">
        <f>IF(AF315="Yes",(1/(AA315)^('Aquifer and SDF Parameters'!$B$2)/((1/U315^'Aquifer and SDF Parameters'!$B$2)+(1/AI315^'Aquifer and SDF Parameters'!$B$2)+(1/AA315^'Aquifer and SDF Parameters'!$B$2))),"")</f>
        <v/>
      </c>
      <c r="AM315" s="21" t="str">
        <f>IF(AF315="Yes",(1/(AI315)^('Aquifer and SDF Parameters'!$B$2)/((1/U315^'Aquifer and SDF Parameters'!$B$2)+(1/AI315^'Aquifer and SDF Parameters'!$B$2)+(1/AA315^'Aquifer and SDF Parameters'!$B$2))),"")</f>
        <v/>
      </c>
      <c r="AO315" s="30" t="s">
        <v>12903</v>
      </c>
      <c r="AP315" s="47" t="s">
        <v>8769</v>
      </c>
      <c r="AQ315" s="22">
        <v>44738</v>
      </c>
      <c r="AR315" s="22" t="s">
        <v>5661</v>
      </c>
      <c r="AS315" s="24">
        <v>145.75143046205699</v>
      </c>
      <c r="AT315" s="2">
        <v>103258</v>
      </c>
      <c r="AU315" s="2" t="s">
        <v>1521</v>
      </c>
      <c r="AV315" s="57">
        <v>778.15291117582603</v>
      </c>
      <c r="AW315" s="33"/>
      <c r="AX315" s="22"/>
      <c r="AY315" s="27"/>
    </row>
    <row r="316" spans="1:51" ht="15.6" customHeight="1" x14ac:dyDescent="0.3">
      <c r="A316" s="17">
        <v>28666</v>
      </c>
      <c r="B316" s="17" t="str">
        <f>VLOOKUP(A316,'List of Wells for HC assessment'!$A$2:$J$860,10,FALSE)</f>
        <v>Fraser-Sumas Floodplain</v>
      </c>
      <c r="C316" s="17" t="str">
        <f>IF(ISNUMBER(VLOOKUP(A316,'List of Wells for HC assessment'!$A$2:$J$860,1,FALSE)),"TRUE","FALSE")</f>
        <v>TRUE</v>
      </c>
      <c r="D316" s="17">
        <f>VLOOKUP(A316,'List of Wells for HC assessment'!$A$2:$J$860,9,FALSE)</f>
        <v>6</v>
      </c>
      <c r="E316" s="17" t="str">
        <f t="shared" si="88"/>
        <v>Stream</v>
      </c>
      <c r="F316" s="17">
        <f t="shared" si="89"/>
        <v>3</v>
      </c>
      <c r="G316" s="87">
        <f t="shared" si="90"/>
        <v>0.52159156228191506</v>
      </c>
      <c r="H316" s="88">
        <f t="shared" si="108"/>
        <v>0.48425055638345926</v>
      </c>
      <c r="I316" s="89" t="str">
        <f t="shared" si="91"/>
        <v>Hope Slough</v>
      </c>
      <c r="J316" s="90">
        <f t="shared" si="92"/>
        <v>0.26686949393619397</v>
      </c>
      <c r="K316" s="91">
        <f t="shared" si="93"/>
        <v>0.94645888713051995</v>
      </c>
      <c r="L316" s="95" t="str">
        <f t="shared" si="94"/>
        <v>Unnamed slough</v>
      </c>
      <c r="M316" s="92">
        <f t="shared" si="95"/>
        <v>0.21153894378189095</v>
      </c>
      <c r="N316" s="93">
        <f t="shared" si="96"/>
        <v>1.1940165707755495</v>
      </c>
      <c r="O316" s="96" t="str">
        <f t="shared" si="97"/>
        <v>Hope Slough</v>
      </c>
      <c r="P316" s="94" t="str">
        <f>IF(ISNUMBER(VLOOKUP(A316,'Wells not assessed'!$A$5:$D$37,1,FALSE)),VLOOKUP(A316,'Wells not assessed'!$A$5:$D$37,4,FALSE),"")</f>
        <v/>
      </c>
      <c r="R316" s="35" t="str">
        <f t="shared" si="98"/>
        <v>Yes</v>
      </c>
      <c r="S316" s="15" t="str">
        <f t="shared" si="99"/>
        <v>FV-7127</v>
      </c>
      <c r="T316" s="18" t="str">
        <f>VLOOKUP(S316,'PoHC and SDF summary'!$AO$4:$AP$49974,2,FALSE)</f>
        <v>Hope Slough</v>
      </c>
      <c r="U316" s="19">
        <f t="shared" si="100"/>
        <v>381.14979590055901</v>
      </c>
      <c r="V316" s="56">
        <f>IF(C316="TRUE",(U316^2)*(VLOOKUP(D316,'Aquifer and SDF Parameters'!$A$6:$C$100,2,FALSE)/VLOOKUP(D316,'Aquifer and SDF Parameters'!$A$6:$C$100,3,FALSE)),"")</f>
        <v>0.48425055638345926</v>
      </c>
      <c r="W316" s="4"/>
      <c r="X316" s="29" t="str">
        <f t="shared" si="101"/>
        <v>Yes</v>
      </c>
      <c r="Y316" s="15" t="str">
        <f t="shared" si="102"/>
        <v>FV-7087</v>
      </c>
      <c r="Z316" s="18" t="str">
        <f>IF(X316="Yes",VLOOKUP(Y316,'PoHC and SDF summary'!$AO$4:$AP$49974,2,FALSE)," ")</f>
        <v>Unnamed slough</v>
      </c>
      <c r="AA316" s="19">
        <f t="shared" si="103"/>
        <v>532.85801686674097</v>
      </c>
      <c r="AB316" s="58">
        <f>IF(X316="Yes",(AA316^2)*(VLOOKUP(D316,'Aquifer and SDF Parameters'!$A$6:$C$100,2,FALSE)/VLOOKUP(D316,'Aquifer and SDF Parameters'!$A$6:$C$100,3,FALSE)),"")</f>
        <v>0.94645888713051995</v>
      </c>
      <c r="AC316" s="20">
        <f>IF(X316="Yes",(1/(U316)^('Aquifer and SDF Parameters'!$B$2)/((1/U316^'Aquifer and SDF Parameters'!$B$2)+(1/AA316^'Aquifer and SDF Parameters'!$B$2))),"")</f>
        <v>0.66153116652806399</v>
      </c>
      <c r="AD316" s="21">
        <f>IF(X316="Yes",(1/(AA316)^('Aquifer and SDF Parameters'!$B$2)/((1/U316^'Aquifer and SDF Parameters'!$B$2)+(1/AA316^'Aquifer and SDF Parameters'!$B$2))),"")</f>
        <v>0.33846883347193601</v>
      </c>
      <c r="AE316" s="14"/>
      <c r="AF316" s="32" t="str">
        <f t="shared" si="104"/>
        <v>Yes</v>
      </c>
      <c r="AG316" s="15" t="str">
        <f t="shared" si="105"/>
        <v>FV-7090</v>
      </c>
      <c r="AH316" s="18" t="str">
        <f t="shared" si="106"/>
        <v>Hope Slough</v>
      </c>
      <c r="AI316" s="19">
        <f t="shared" si="107"/>
        <v>598.50227337301305</v>
      </c>
      <c r="AJ316" s="58">
        <f>IF(AF316="Yes",(AI316^2)*(VLOOKUP(D316,'Aquifer and SDF Parameters'!$A$6:$C$100,2,FALSE)/VLOOKUP(D316,'Aquifer and SDF Parameters'!$A$6:$C$100,3,FALSE)),"")</f>
        <v>1.1940165707755495</v>
      </c>
      <c r="AK316" s="20">
        <f>IF(AF316="Yes",(1/(U316)^('Aquifer and SDF Parameters'!$B$2)/((1/U316^'Aquifer and SDF Parameters'!$B$2)+(1/AI316^'Aquifer and SDF Parameters'!$B$2)+(1/AA316^'Aquifer and SDF Parameters'!$B$2))),"")</f>
        <v>0.52159156228191506</v>
      </c>
      <c r="AL316" s="20">
        <f>IF(AF316="Yes",(1/(AA316)^('Aquifer and SDF Parameters'!$B$2)/((1/U316^'Aquifer and SDF Parameters'!$B$2)+(1/AI316^'Aquifer and SDF Parameters'!$B$2)+(1/AA316^'Aquifer and SDF Parameters'!$B$2))),"")</f>
        <v>0.26686949393619397</v>
      </c>
      <c r="AM316" s="21">
        <f>IF(AF316="Yes",(1/(AI316)^('Aquifer and SDF Parameters'!$B$2)/((1/U316^'Aquifer and SDF Parameters'!$B$2)+(1/AI316^'Aquifer and SDF Parameters'!$B$2)+(1/AA316^'Aquifer and SDF Parameters'!$B$2))),"")</f>
        <v>0.21153894378189095</v>
      </c>
      <c r="AO316" s="30" t="s">
        <v>12902</v>
      </c>
      <c r="AP316" s="47" t="s">
        <v>8769</v>
      </c>
      <c r="AQ316" s="22">
        <v>44745</v>
      </c>
      <c r="AR316" s="22" t="s">
        <v>11873</v>
      </c>
      <c r="AS316" s="24">
        <v>213.779581357463</v>
      </c>
      <c r="AT316" s="2">
        <v>103280</v>
      </c>
      <c r="AU316" s="2" t="s">
        <v>878</v>
      </c>
      <c r="AV316" s="57">
        <v>160.234761024541</v>
      </c>
      <c r="AW316" s="33"/>
      <c r="AX316" s="22"/>
      <c r="AY316" s="27"/>
    </row>
    <row r="317" spans="1:51" ht="15.6" customHeight="1" x14ac:dyDescent="0.3">
      <c r="A317" s="17">
        <v>28851</v>
      </c>
      <c r="B317" s="17" t="str">
        <f>VLOOKUP(A317,'List of Wells for HC assessment'!$A$2:$J$860,10,FALSE)</f>
        <v>Fraser-Sumas Floodplain</v>
      </c>
      <c r="C317" s="17" t="str">
        <f>IF(ISNUMBER(VLOOKUP(A317,'List of Wells for HC assessment'!$A$2:$J$860,1,FALSE)),"TRUE","FALSE")</f>
        <v>TRUE</v>
      </c>
      <c r="D317" s="17">
        <f>VLOOKUP(A317,'List of Wells for HC assessment'!$A$2:$J$860,9,FALSE)</f>
        <v>6</v>
      </c>
      <c r="E317" s="17" t="str">
        <f t="shared" si="88"/>
        <v>Stream</v>
      </c>
      <c r="F317" s="17">
        <f t="shared" si="89"/>
        <v>3</v>
      </c>
      <c r="G317" s="87">
        <f t="shared" si="90"/>
        <v>0.51637123655612993</v>
      </c>
      <c r="H317" s="88">
        <f t="shared" si="108"/>
        <v>1.9931893920248724</v>
      </c>
      <c r="I317" s="89" t="str">
        <f t="shared" si="91"/>
        <v>Camp Slough</v>
      </c>
      <c r="J317" s="90">
        <f t="shared" si="92"/>
        <v>0.28352423169402191</v>
      </c>
      <c r="K317" s="91">
        <f t="shared" si="93"/>
        <v>3.6301153693317474</v>
      </c>
      <c r="L317" s="95" t="str">
        <f t="shared" si="94"/>
        <v>Hope Slough</v>
      </c>
      <c r="M317" s="92">
        <f t="shared" si="95"/>
        <v>0.2001045317498481</v>
      </c>
      <c r="N317" s="93">
        <f t="shared" si="96"/>
        <v>5.1434400912873155</v>
      </c>
      <c r="O317" s="96" t="str">
        <f t="shared" si="97"/>
        <v>Unnamed tributary to Hope Slough</v>
      </c>
      <c r="P317" s="94" t="str">
        <f>IF(ISNUMBER(VLOOKUP(A317,'Wells not assessed'!$A$5:$D$37,1,FALSE)),VLOOKUP(A317,'Wells not assessed'!$A$5:$D$37,4,FALSE),"")</f>
        <v/>
      </c>
      <c r="R317" s="35" t="str">
        <f t="shared" si="98"/>
        <v>Yes</v>
      </c>
      <c r="S317" s="15" t="str">
        <f t="shared" si="99"/>
        <v>FV-6042</v>
      </c>
      <c r="T317" s="18" t="str">
        <f>VLOOKUP(S317,'PoHC and SDF summary'!$AO$4:$AP$49974,2,FALSE)</f>
        <v>Camp Slough</v>
      </c>
      <c r="U317" s="19">
        <f t="shared" si="100"/>
        <v>773.276675975334</v>
      </c>
      <c r="V317" s="56">
        <f>IF(C317="TRUE",(U317^2)*(VLOOKUP(D317,'Aquifer and SDF Parameters'!$A$6:$C$100,2,FALSE)/VLOOKUP(D317,'Aquifer and SDF Parameters'!$A$6:$C$100,3,FALSE)),"")</f>
        <v>1.9931893920248724</v>
      </c>
      <c r="W317" s="4"/>
      <c r="X317" s="29" t="str">
        <f t="shared" si="101"/>
        <v>Yes</v>
      </c>
      <c r="Y317" s="15" t="str">
        <f t="shared" si="102"/>
        <v>FV-4077</v>
      </c>
      <c r="Z317" s="18" t="str">
        <f>IF(X317="Yes",VLOOKUP(Y317,'PoHC and SDF summary'!$AO$4:$AP$49974,2,FALSE)," ")</f>
        <v>Hope Slough</v>
      </c>
      <c r="AA317" s="19">
        <f t="shared" si="103"/>
        <v>1043.5682108992801</v>
      </c>
      <c r="AB317" s="58">
        <f>IF(X317="Yes",(AA317^2)*(VLOOKUP(D317,'Aquifer and SDF Parameters'!$A$6:$C$100,2,FALSE)/VLOOKUP(D317,'Aquifer and SDF Parameters'!$A$6:$C$100,3,FALSE)),"")</f>
        <v>3.6301153693317474</v>
      </c>
      <c r="AC317" s="20">
        <f>IF(X317="Yes",(1/(U317)^('Aquifer and SDF Parameters'!$B$2)/((1/U317^'Aquifer and SDF Parameters'!$B$2)+(1/AA317^'Aquifer and SDF Parameters'!$B$2))),"")</f>
        <v>0.64554839607447911</v>
      </c>
      <c r="AD317" s="21">
        <f>IF(X317="Yes",(1/(AA317)^('Aquifer and SDF Parameters'!$B$2)/((1/U317^'Aquifer and SDF Parameters'!$B$2)+(1/AA317^'Aquifer and SDF Parameters'!$B$2))),"")</f>
        <v>0.35445160392552094</v>
      </c>
      <c r="AE317" s="14"/>
      <c r="AF317" s="32" t="str">
        <f t="shared" si="104"/>
        <v>Yes</v>
      </c>
      <c r="AG317" s="15" t="str">
        <f t="shared" si="105"/>
        <v>FV-3588</v>
      </c>
      <c r="AH317" s="18" t="str">
        <f t="shared" si="106"/>
        <v>Unnamed tributary to Hope Slough</v>
      </c>
      <c r="AI317" s="19">
        <f t="shared" si="107"/>
        <v>1242.18840253248</v>
      </c>
      <c r="AJ317" s="58">
        <f>IF(AF317="Yes",(AI317^2)*(VLOOKUP(D317,'Aquifer and SDF Parameters'!$A$6:$C$100,2,FALSE)/VLOOKUP(D317,'Aquifer and SDF Parameters'!$A$6:$C$100,3,FALSE)),"")</f>
        <v>5.1434400912873155</v>
      </c>
      <c r="AK317" s="20">
        <f>IF(AF317="Yes",(1/(U317)^('Aquifer and SDF Parameters'!$B$2)/((1/U317^'Aquifer and SDF Parameters'!$B$2)+(1/AI317^'Aquifer and SDF Parameters'!$B$2)+(1/AA317^'Aquifer and SDF Parameters'!$B$2))),"")</f>
        <v>0.51637123655612993</v>
      </c>
      <c r="AL317" s="20">
        <f>IF(AF317="Yes",(1/(AA317)^('Aquifer and SDF Parameters'!$B$2)/((1/U317^'Aquifer and SDF Parameters'!$B$2)+(1/AI317^'Aquifer and SDF Parameters'!$B$2)+(1/AA317^'Aquifer and SDF Parameters'!$B$2))),"")</f>
        <v>0.28352423169402191</v>
      </c>
      <c r="AM317" s="21">
        <f>IF(AF317="Yes",(1/(AI317)^('Aquifer and SDF Parameters'!$B$2)/((1/U317^'Aquifer and SDF Parameters'!$B$2)+(1/AI317^'Aquifer and SDF Parameters'!$B$2)+(1/AA317^'Aquifer and SDF Parameters'!$B$2))),"")</f>
        <v>0.2001045317498481</v>
      </c>
      <c r="AO317" s="30" t="s">
        <v>12901</v>
      </c>
      <c r="AP317" s="47" t="s">
        <v>8769</v>
      </c>
      <c r="AQ317" s="22">
        <v>44906</v>
      </c>
      <c r="AR317" s="22" t="s">
        <v>5273</v>
      </c>
      <c r="AS317" s="24">
        <v>1000.05811638322</v>
      </c>
      <c r="AT317" s="2">
        <v>103290</v>
      </c>
      <c r="AU317" s="2" t="s">
        <v>3784</v>
      </c>
      <c r="AV317" s="57">
        <v>1505.8107010358001</v>
      </c>
      <c r="AW317" s="33"/>
      <c r="AX317" s="22"/>
      <c r="AY317" s="27"/>
    </row>
    <row r="318" spans="1:51" ht="15.6" customHeight="1" x14ac:dyDescent="0.3">
      <c r="A318" s="17">
        <v>30195</v>
      </c>
      <c r="B318" s="17" t="str">
        <f>VLOOKUP(A318,'List of Wells for HC assessment'!$A$2:$J$860,10,FALSE)</f>
        <v>Fraser-Sumas Floodplain</v>
      </c>
      <c r="C318" s="17" t="str">
        <f>IF(ISNUMBER(VLOOKUP(A318,'List of Wells for HC assessment'!$A$2:$J$860,1,FALSE)),"TRUE","FALSE")</f>
        <v>TRUE</v>
      </c>
      <c r="D318" s="17">
        <f>VLOOKUP(A318,'List of Wells for HC assessment'!$A$2:$J$860,9,FALSE)</f>
        <v>6</v>
      </c>
      <c r="E318" s="17" t="str">
        <f t="shared" si="88"/>
        <v>Stream</v>
      </c>
      <c r="F318" s="17">
        <f t="shared" si="89"/>
        <v>1</v>
      </c>
      <c r="G318" s="87">
        <f t="shared" si="90"/>
        <v>1</v>
      </c>
      <c r="H318" s="88">
        <f t="shared" si="108"/>
        <v>0.3660955500100101</v>
      </c>
      <c r="I318" s="89" t="str">
        <f t="shared" si="91"/>
        <v>Marblehill Creek</v>
      </c>
      <c r="J318" s="90" t="str">
        <f t="shared" si="92"/>
        <v>-</v>
      </c>
      <c r="K318" s="91" t="str">
        <f t="shared" si="93"/>
        <v/>
      </c>
      <c r="L318" s="95" t="str">
        <f t="shared" si="94"/>
        <v xml:space="preserve"> </v>
      </c>
      <c r="M318" s="92" t="str">
        <f t="shared" si="95"/>
        <v>-</v>
      </c>
      <c r="N318" s="93" t="str">
        <f t="shared" si="96"/>
        <v/>
      </c>
      <c r="O318" s="96" t="str">
        <f t="shared" si="97"/>
        <v xml:space="preserve"> </v>
      </c>
      <c r="P318" s="94" t="str">
        <f>IF(ISNUMBER(VLOOKUP(A318,'Wells not assessed'!$A$5:$D$37,1,FALSE)),VLOOKUP(A318,'Wells not assessed'!$A$5:$D$37,4,FALSE),"")</f>
        <v/>
      </c>
      <c r="R318" s="35" t="str">
        <f t="shared" si="98"/>
        <v>Yes</v>
      </c>
      <c r="S318" s="15" t="str">
        <f t="shared" si="99"/>
        <v>FV-6509</v>
      </c>
      <c r="T318" s="18" t="str">
        <f>VLOOKUP(S318,'PoHC and SDF summary'!$AO$4:$AP$49974,2,FALSE)</f>
        <v>Marblehill Creek</v>
      </c>
      <c r="U318" s="19">
        <f t="shared" si="100"/>
        <v>331.40408115019198</v>
      </c>
      <c r="V318" s="56">
        <f>IF(C318="TRUE",(U318^2)*(VLOOKUP(D318,'Aquifer and SDF Parameters'!$A$6:$C$100,2,FALSE)/VLOOKUP(D318,'Aquifer and SDF Parameters'!$A$6:$C$100,3,FALSE)),"")</f>
        <v>0.3660955500100101</v>
      </c>
      <c r="W318" s="4"/>
      <c r="X318" s="29" t="str">
        <f t="shared" si="101"/>
        <v>No</v>
      </c>
      <c r="Y318" s="15" t="str">
        <f t="shared" si="102"/>
        <v/>
      </c>
      <c r="Z318" s="18" t="str">
        <f>IF(X318="Yes",VLOOKUP(Y318,'PoHC and SDF summary'!$AO$4:$AP$49974,2,FALSE)," ")</f>
        <v xml:space="preserve"> </v>
      </c>
      <c r="AA318" s="19" t="str">
        <f t="shared" si="103"/>
        <v xml:space="preserve"> </v>
      </c>
      <c r="AB318" s="58" t="str">
        <f>IF(X318="Yes",(AA318^2)*(VLOOKUP(D318,'Aquifer and SDF Parameters'!$A$6:$C$100,2,FALSE)/VLOOKUP(D318,'Aquifer and SDF Parameters'!$A$6:$C$100,3,FALSE)),"")</f>
        <v/>
      </c>
      <c r="AC318" s="20" t="str">
        <f>IF(X318="Yes",(1/(U318)^('Aquifer and SDF Parameters'!$B$2)/((1/U318^'Aquifer and SDF Parameters'!$B$2)+(1/AA318^'Aquifer and SDF Parameters'!$B$2))),"")</f>
        <v/>
      </c>
      <c r="AD318" s="21" t="str">
        <f>IF(X318="Yes",(1/(AA318)^('Aquifer and SDF Parameters'!$B$2)/((1/U318^'Aquifer and SDF Parameters'!$B$2)+(1/AA318^'Aquifer and SDF Parameters'!$B$2))),"")</f>
        <v/>
      </c>
      <c r="AE318" s="14"/>
      <c r="AF318" s="32" t="str">
        <f t="shared" si="104"/>
        <v>No</v>
      </c>
      <c r="AG318" s="15" t="str">
        <f t="shared" si="105"/>
        <v/>
      </c>
      <c r="AH318" s="18" t="str">
        <f t="shared" si="106"/>
        <v xml:space="preserve"> </v>
      </c>
      <c r="AI318" s="19" t="str">
        <f t="shared" si="107"/>
        <v xml:space="preserve"> </v>
      </c>
      <c r="AJ318" s="58" t="str">
        <f>IF(AF318="Yes",(AI318^2)*(VLOOKUP(D318,'Aquifer and SDF Parameters'!$A$6:$C$100,2,FALSE)/VLOOKUP(D318,'Aquifer and SDF Parameters'!$A$6:$C$100,3,FALSE)),"")</f>
        <v/>
      </c>
      <c r="AK318" s="20" t="str">
        <f>IF(AF318="Yes",(1/(U318)^('Aquifer and SDF Parameters'!$B$2)/((1/U318^'Aquifer and SDF Parameters'!$B$2)+(1/AI318^'Aquifer and SDF Parameters'!$B$2)+(1/AA318^'Aquifer and SDF Parameters'!$B$2))),"")</f>
        <v/>
      </c>
      <c r="AL318" s="20" t="str">
        <f>IF(AF318="Yes",(1/(AA318)^('Aquifer and SDF Parameters'!$B$2)/((1/U318^'Aquifer and SDF Parameters'!$B$2)+(1/AI318^'Aquifer and SDF Parameters'!$B$2)+(1/AA318^'Aquifer and SDF Parameters'!$B$2))),"")</f>
        <v/>
      </c>
      <c r="AM318" s="21" t="str">
        <f>IF(AF318="Yes",(1/(AI318)^('Aquifer and SDF Parameters'!$B$2)/((1/U318^'Aquifer and SDF Parameters'!$B$2)+(1/AI318^'Aquifer and SDF Parameters'!$B$2)+(1/AA318^'Aquifer and SDF Parameters'!$B$2))),"")</f>
        <v/>
      </c>
      <c r="AO318" s="30" t="s">
        <v>12900</v>
      </c>
      <c r="AP318" s="47" t="s">
        <v>8769</v>
      </c>
      <c r="AQ318" s="22">
        <v>44993</v>
      </c>
      <c r="AR318" s="22" t="s">
        <v>24</v>
      </c>
      <c r="AS318" s="24">
        <v>4106.2477263482097</v>
      </c>
      <c r="AT318" s="2">
        <v>103296</v>
      </c>
      <c r="AU318" s="2" t="s">
        <v>3784</v>
      </c>
      <c r="AV318" s="57">
        <v>1474.6795650772401</v>
      </c>
      <c r="AW318" s="33"/>
      <c r="AX318" s="22"/>
      <c r="AY318" s="27"/>
    </row>
    <row r="319" spans="1:51" ht="15.6" customHeight="1" x14ac:dyDescent="0.3">
      <c r="A319" s="17">
        <v>30457</v>
      </c>
      <c r="B319" s="17" t="str">
        <f>VLOOKUP(A319,'List of Wells for HC assessment'!$A$2:$J$860,10,FALSE)</f>
        <v>Fraser-Sumas Floodplain</v>
      </c>
      <c r="C319" s="17" t="str">
        <f>IF(ISNUMBER(VLOOKUP(A319,'List of Wells for HC assessment'!$A$2:$J$860,1,FALSE)),"TRUE","FALSE")</f>
        <v>TRUE</v>
      </c>
      <c r="D319" s="17">
        <f>VLOOKUP(A319,'List of Wells for HC assessment'!$A$2:$J$860,9,FALSE)</f>
        <v>6</v>
      </c>
      <c r="E319" s="17" t="str">
        <f t="shared" si="88"/>
        <v>Stream</v>
      </c>
      <c r="F319" s="17">
        <f t="shared" si="89"/>
        <v>2</v>
      </c>
      <c r="G319" s="87">
        <f t="shared" si="90"/>
        <v>0.53815046233157637</v>
      </c>
      <c r="H319" s="88">
        <f t="shared" si="108"/>
        <v>0.31608098467395279</v>
      </c>
      <c r="I319" s="89" t="str">
        <f t="shared" si="91"/>
        <v>Unnamed tributary to Camp Slough</v>
      </c>
      <c r="J319" s="90">
        <f t="shared" si="92"/>
        <v>0.46184953766842352</v>
      </c>
      <c r="K319" s="91">
        <f t="shared" si="93"/>
        <v>0.36829987726138463</v>
      </c>
      <c r="L319" s="95" t="str">
        <f t="shared" si="94"/>
        <v>Unnamed</v>
      </c>
      <c r="M319" s="92" t="str">
        <f t="shared" si="95"/>
        <v>-</v>
      </c>
      <c r="N319" s="93" t="str">
        <f t="shared" si="96"/>
        <v/>
      </c>
      <c r="O319" s="96" t="str">
        <f t="shared" si="97"/>
        <v xml:space="preserve"> </v>
      </c>
      <c r="P319" s="94" t="str">
        <f>IF(ISNUMBER(VLOOKUP(A319,'Wells not assessed'!$A$5:$D$37,1,FALSE)),VLOOKUP(A319,'Wells not assessed'!$A$5:$D$37,4,FALSE),"")</f>
        <v/>
      </c>
      <c r="R319" s="35" t="str">
        <f t="shared" si="98"/>
        <v>Yes</v>
      </c>
      <c r="S319" s="15" t="str">
        <f t="shared" si="99"/>
        <v>FV-6906</v>
      </c>
      <c r="T319" s="18" t="str">
        <f>VLOOKUP(S319,'PoHC and SDF summary'!$AO$4:$AP$49974,2,FALSE)</f>
        <v>Unnamed tributary to Camp Slough</v>
      </c>
      <c r="U319" s="19">
        <f t="shared" si="100"/>
        <v>307.93553773831599</v>
      </c>
      <c r="V319" s="56">
        <f>IF(C319="TRUE",(U319^2)*(VLOOKUP(D319,'Aquifer and SDF Parameters'!$A$6:$C$100,2,FALSE)/VLOOKUP(D319,'Aquifer and SDF Parameters'!$A$6:$C$100,3,FALSE)),"")</f>
        <v>0.31608098467395279</v>
      </c>
      <c r="W319" s="4"/>
      <c r="X319" s="29" t="str">
        <f t="shared" si="101"/>
        <v>Yes</v>
      </c>
      <c r="Y319" s="15" t="str">
        <f t="shared" si="102"/>
        <v>FV-6891</v>
      </c>
      <c r="Z319" s="18" t="str">
        <f>IF(X319="Yes",VLOOKUP(Y319,'PoHC and SDF summary'!$AO$4:$AP$49974,2,FALSE)," ")</f>
        <v>Unnamed</v>
      </c>
      <c r="AA319" s="19">
        <f t="shared" si="103"/>
        <v>332.40030562322801</v>
      </c>
      <c r="AB319" s="58">
        <f>IF(X319="Yes",(AA319^2)*(VLOOKUP(D319,'Aquifer and SDF Parameters'!$A$6:$C$100,2,FALSE)/VLOOKUP(D319,'Aquifer and SDF Parameters'!$A$6:$C$100,3,FALSE)),"")</f>
        <v>0.36829987726138463</v>
      </c>
      <c r="AC319" s="20">
        <f>IF(X319="Yes",(1/(U319)^('Aquifer and SDF Parameters'!$B$2)/((1/U319^'Aquifer and SDF Parameters'!$B$2)+(1/AA319^'Aquifer and SDF Parameters'!$B$2))),"")</f>
        <v>0.53815046233157637</v>
      </c>
      <c r="AD319" s="21">
        <f>IF(X319="Yes",(1/(AA319)^('Aquifer and SDF Parameters'!$B$2)/((1/U319^'Aquifer and SDF Parameters'!$B$2)+(1/AA319^'Aquifer and SDF Parameters'!$B$2))),"")</f>
        <v>0.46184953766842352</v>
      </c>
      <c r="AE319" s="14"/>
      <c r="AF319" s="32" t="str">
        <f t="shared" si="104"/>
        <v>No</v>
      </c>
      <c r="AG319" s="15" t="str">
        <f t="shared" si="105"/>
        <v/>
      </c>
      <c r="AH319" s="18" t="str">
        <f t="shared" si="106"/>
        <v xml:space="preserve"> </v>
      </c>
      <c r="AI319" s="19" t="str">
        <f t="shared" si="107"/>
        <v xml:space="preserve"> </v>
      </c>
      <c r="AJ319" s="58" t="str">
        <f>IF(AF319="Yes",(AI319^2)*(VLOOKUP(D319,'Aquifer and SDF Parameters'!$A$6:$C$100,2,FALSE)/VLOOKUP(D319,'Aquifer and SDF Parameters'!$A$6:$C$100,3,FALSE)),"")</f>
        <v/>
      </c>
      <c r="AK319" s="20" t="str">
        <f>IF(AF319="Yes",(1/(U319)^('Aquifer and SDF Parameters'!$B$2)/((1/U319^'Aquifer and SDF Parameters'!$B$2)+(1/AI319^'Aquifer and SDF Parameters'!$B$2)+(1/AA319^'Aquifer and SDF Parameters'!$B$2))),"")</f>
        <v/>
      </c>
      <c r="AL319" s="20" t="str">
        <f>IF(AF319="Yes",(1/(AA319)^('Aquifer and SDF Parameters'!$B$2)/((1/U319^'Aquifer and SDF Parameters'!$B$2)+(1/AI319^'Aquifer and SDF Parameters'!$B$2)+(1/AA319^'Aquifer and SDF Parameters'!$B$2))),"")</f>
        <v/>
      </c>
      <c r="AM319" s="21" t="str">
        <f>IF(AF319="Yes",(1/(AI319)^('Aquifer and SDF Parameters'!$B$2)/((1/U319^'Aquifer and SDF Parameters'!$B$2)+(1/AI319^'Aquifer and SDF Parameters'!$B$2)+(1/AA319^'Aquifer and SDF Parameters'!$B$2))),"")</f>
        <v/>
      </c>
      <c r="AO319" s="30" t="s">
        <v>12899</v>
      </c>
      <c r="AP319" s="47" t="s">
        <v>8769</v>
      </c>
      <c r="AQ319" s="22">
        <v>45039</v>
      </c>
      <c r="AR319" s="22" t="s">
        <v>24</v>
      </c>
      <c r="AS319" s="24">
        <v>4537.1223857903997</v>
      </c>
      <c r="AT319" s="2">
        <v>103932</v>
      </c>
      <c r="AU319" s="2" t="s">
        <v>2630</v>
      </c>
      <c r="AV319" s="57">
        <v>350.08360106707698</v>
      </c>
      <c r="AW319" s="33"/>
      <c r="AX319" s="22"/>
      <c r="AY319" s="27"/>
    </row>
    <row r="320" spans="1:51" ht="15.6" customHeight="1" x14ac:dyDescent="0.3">
      <c r="A320" s="17">
        <v>30491</v>
      </c>
      <c r="B320" s="17" t="str">
        <f>VLOOKUP(A320,'List of Wells for HC assessment'!$A$2:$J$860,10,FALSE)</f>
        <v>Fraser-Sumas Floodplain</v>
      </c>
      <c r="C320" s="17" t="str">
        <f>IF(ISNUMBER(VLOOKUP(A320,'List of Wells for HC assessment'!$A$2:$J$860,1,FALSE)),"TRUE","FALSE")</f>
        <v>TRUE</v>
      </c>
      <c r="D320" s="17">
        <f>VLOOKUP(A320,'List of Wells for HC assessment'!$A$2:$J$860,9,FALSE)</f>
        <v>6</v>
      </c>
      <c r="E320" s="17" t="str">
        <f t="shared" si="88"/>
        <v>Stream</v>
      </c>
      <c r="F320" s="17">
        <f t="shared" si="89"/>
        <v>2</v>
      </c>
      <c r="G320" s="87">
        <f t="shared" si="90"/>
        <v>0.73495014421047422</v>
      </c>
      <c r="H320" s="88">
        <f t="shared" si="108"/>
        <v>1.4193987395409264</v>
      </c>
      <c r="I320" s="89" t="str">
        <f t="shared" si="91"/>
        <v>Camp Slough</v>
      </c>
      <c r="J320" s="90">
        <f t="shared" si="92"/>
        <v>0.26504985578952578</v>
      </c>
      <c r="K320" s="91">
        <f t="shared" si="93"/>
        <v>3.9358154155954601</v>
      </c>
      <c r="L320" s="95" t="str">
        <f t="shared" si="94"/>
        <v>Unnamed tributary to Hope Slough</v>
      </c>
      <c r="M320" s="92" t="str">
        <f t="shared" si="95"/>
        <v>-</v>
      </c>
      <c r="N320" s="93" t="str">
        <f t="shared" si="96"/>
        <v/>
      </c>
      <c r="O320" s="96" t="str">
        <f t="shared" si="97"/>
        <v xml:space="preserve"> </v>
      </c>
      <c r="P320" s="94" t="str">
        <f>IF(ISNUMBER(VLOOKUP(A320,'Wells not assessed'!$A$5:$D$37,1,FALSE)),VLOOKUP(A320,'Wells not assessed'!$A$5:$D$37,4,FALSE),"")</f>
        <v/>
      </c>
      <c r="R320" s="35" t="str">
        <f t="shared" si="98"/>
        <v>Yes</v>
      </c>
      <c r="S320" s="15" t="str">
        <f t="shared" si="99"/>
        <v>FV-6806</v>
      </c>
      <c r="T320" s="18" t="str">
        <f>VLOOKUP(S320,'PoHC and SDF summary'!$AO$4:$AP$49974,2,FALSE)</f>
        <v>Camp Slough</v>
      </c>
      <c r="U320" s="19">
        <f t="shared" si="100"/>
        <v>652.54855900712698</v>
      </c>
      <c r="V320" s="56">
        <f>IF(C320="TRUE",(U320^2)*(VLOOKUP(D320,'Aquifer and SDF Parameters'!$A$6:$C$100,2,FALSE)/VLOOKUP(D320,'Aquifer and SDF Parameters'!$A$6:$C$100,3,FALSE)),"")</f>
        <v>1.4193987395409264</v>
      </c>
      <c r="W320" s="4"/>
      <c r="X320" s="29" t="str">
        <f t="shared" si="101"/>
        <v>Yes</v>
      </c>
      <c r="Y320" s="15" t="str">
        <f t="shared" si="102"/>
        <v>FV-3635</v>
      </c>
      <c r="Z320" s="18" t="str">
        <f>IF(X320="Yes",VLOOKUP(Y320,'PoHC and SDF summary'!$AO$4:$AP$49974,2,FALSE)," ")</f>
        <v>Unnamed tributary to Hope Slough</v>
      </c>
      <c r="AA320" s="19">
        <f t="shared" si="103"/>
        <v>1086.6207363558999</v>
      </c>
      <c r="AB320" s="58">
        <f>IF(X320="Yes",(AA320^2)*(VLOOKUP(D320,'Aquifer and SDF Parameters'!$A$6:$C$100,2,FALSE)/VLOOKUP(D320,'Aquifer and SDF Parameters'!$A$6:$C$100,3,FALSE)),"")</f>
        <v>3.9358154155954601</v>
      </c>
      <c r="AC320" s="20">
        <f>IF(X320="Yes",(1/(U320)^('Aquifer and SDF Parameters'!$B$2)/((1/U320^'Aquifer and SDF Parameters'!$B$2)+(1/AA320^'Aquifer and SDF Parameters'!$B$2))),"")</f>
        <v>0.73495014421047422</v>
      </c>
      <c r="AD320" s="21">
        <f>IF(X320="Yes",(1/(AA320)^('Aquifer and SDF Parameters'!$B$2)/((1/U320^'Aquifer and SDF Parameters'!$B$2)+(1/AA320^'Aquifer and SDF Parameters'!$B$2))),"")</f>
        <v>0.26504985578952578</v>
      </c>
      <c r="AE320" s="14"/>
      <c r="AF320" s="32" t="str">
        <f t="shared" si="104"/>
        <v>No</v>
      </c>
      <c r="AG320" s="15" t="str">
        <f t="shared" si="105"/>
        <v/>
      </c>
      <c r="AH320" s="18" t="str">
        <f t="shared" si="106"/>
        <v xml:space="preserve"> </v>
      </c>
      <c r="AI320" s="19" t="str">
        <f t="shared" si="107"/>
        <v xml:space="preserve"> </v>
      </c>
      <c r="AJ320" s="58" t="str">
        <f>IF(AF320="Yes",(AI320^2)*(VLOOKUP(D320,'Aquifer and SDF Parameters'!$A$6:$C$100,2,FALSE)/VLOOKUP(D320,'Aquifer and SDF Parameters'!$A$6:$C$100,3,FALSE)),"")</f>
        <v/>
      </c>
      <c r="AK320" s="20" t="str">
        <f>IF(AF320="Yes",(1/(U320)^('Aquifer and SDF Parameters'!$B$2)/((1/U320^'Aquifer and SDF Parameters'!$B$2)+(1/AI320^'Aquifer and SDF Parameters'!$B$2)+(1/AA320^'Aquifer and SDF Parameters'!$B$2))),"")</f>
        <v/>
      </c>
      <c r="AL320" s="20" t="str">
        <f>IF(AF320="Yes",(1/(AA320)^('Aquifer and SDF Parameters'!$B$2)/((1/U320^'Aquifer and SDF Parameters'!$B$2)+(1/AI320^'Aquifer and SDF Parameters'!$B$2)+(1/AA320^'Aquifer and SDF Parameters'!$B$2))),"")</f>
        <v/>
      </c>
      <c r="AM320" s="21" t="str">
        <f>IF(AF320="Yes",(1/(AI320)^('Aquifer and SDF Parameters'!$B$2)/((1/U320^'Aquifer and SDF Parameters'!$B$2)+(1/AI320^'Aquifer and SDF Parameters'!$B$2)+(1/AA320^'Aquifer and SDF Parameters'!$B$2))),"")</f>
        <v/>
      </c>
      <c r="AO320" s="30" t="s">
        <v>12898</v>
      </c>
      <c r="AP320" s="47" t="s">
        <v>8769</v>
      </c>
      <c r="AQ320" s="22">
        <v>45063</v>
      </c>
      <c r="AR320" s="22" t="s">
        <v>24</v>
      </c>
      <c r="AS320" s="24">
        <v>747.536208715219</v>
      </c>
      <c r="AT320" s="2">
        <v>103955</v>
      </c>
      <c r="AU320" s="2" t="s">
        <v>3321</v>
      </c>
      <c r="AV320" s="57">
        <v>1163.16018029826</v>
      </c>
      <c r="AW320" s="33"/>
      <c r="AX320" s="22"/>
      <c r="AY320" s="27"/>
    </row>
    <row r="321" spans="1:51" ht="15.6" customHeight="1" x14ac:dyDescent="0.3">
      <c r="A321" s="17">
        <v>32497</v>
      </c>
      <c r="B321" s="17" t="str">
        <f>VLOOKUP(A321,'List of Wells for HC assessment'!$A$2:$J$860,10,FALSE)</f>
        <v>Fraser-Sumas Floodplain</v>
      </c>
      <c r="C321" s="17" t="str">
        <f>IF(ISNUMBER(VLOOKUP(A321,'List of Wells for HC assessment'!$A$2:$J$860,1,FALSE)),"TRUE","FALSE")</f>
        <v>TRUE</v>
      </c>
      <c r="D321" s="17">
        <f>VLOOKUP(A321,'List of Wells for HC assessment'!$A$2:$J$860,9,FALSE)</f>
        <v>6</v>
      </c>
      <c r="E321" s="17" t="str">
        <f t="shared" si="88"/>
        <v>Stream</v>
      </c>
      <c r="F321" s="17">
        <f t="shared" si="89"/>
        <v>2</v>
      </c>
      <c r="G321" s="87">
        <f t="shared" si="90"/>
        <v>0.62632204379363088</v>
      </c>
      <c r="H321" s="88">
        <f t="shared" si="108"/>
        <v>2.6623506461754305</v>
      </c>
      <c r="I321" s="89" t="str">
        <f t="shared" si="91"/>
        <v>Hope Slough</v>
      </c>
      <c r="J321" s="90">
        <f t="shared" si="92"/>
        <v>0.37367795620636907</v>
      </c>
      <c r="K321" s="91">
        <f t="shared" si="93"/>
        <v>4.4623689203839323</v>
      </c>
      <c r="L321" s="95" t="str">
        <f t="shared" si="94"/>
        <v>Nevin Creek</v>
      </c>
      <c r="M321" s="92" t="str">
        <f t="shared" si="95"/>
        <v>-</v>
      </c>
      <c r="N321" s="93" t="str">
        <f t="shared" si="96"/>
        <v/>
      </c>
      <c r="O321" s="96" t="str">
        <f t="shared" si="97"/>
        <v xml:space="preserve"> </v>
      </c>
      <c r="P321" s="94" t="str">
        <f>IF(ISNUMBER(VLOOKUP(A321,'Wells not assessed'!$A$5:$D$37,1,FALSE)),VLOOKUP(A321,'Wells not assessed'!$A$5:$D$37,4,FALSE),"")</f>
        <v/>
      </c>
      <c r="R321" s="35" t="str">
        <f t="shared" si="98"/>
        <v>Yes</v>
      </c>
      <c r="S321" s="15" t="str">
        <f t="shared" si="99"/>
        <v>FV-7093</v>
      </c>
      <c r="T321" s="18" t="str">
        <f>VLOOKUP(S321,'PoHC and SDF summary'!$AO$4:$AP$49974,2,FALSE)</f>
        <v>Hope Slough</v>
      </c>
      <c r="U321" s="19">
        <f t="shared" si="100"/>
        <v>893.70307924535496</v>
      </c>
      <c r="V321" s="56">
        <f>IF(C321="TRUE",(U321^2)*(VLOOKUP(D321,'Aquifer and SDF Parameters'!$A$6:$C$100,2,FALSE)/VLOOKUP(D321,'Aquifer and SDF Parameters'!$A$6:$C$100,3,FALSE)),"")</f>
        <v>2.6623506461754305</v>
      </c>
      <c r="W321" s="4"/>
      <c r="X321" s="29" t="str">
        <f t="shared" si="101"/>
        <v>Yes</v>
      </c>
      <c r="Y321" s="15" t="str">
        <f t="shared" si="102"/>
        <v>FV-7158</v>
      </c>
      <c r="Z321" s="18" t="str">
        <f>IF(X321="Yes",VLOOKUP(Y321,'PoHC and SDF summary'!$AO$4:$AP$49974,2,FALSE)," ")</f>
        <v>Nevin Creek</v>
      </c>
      <c r="AA321" s="19">
        <f t="shared" si="103"/>
        <v>1157.02665315678</v>
      </c>
      <c r="AB321" s="58">
        <f>IF(X321="Yes",(AA321^2)*(VLOOKUP(D321,'Aquifer and SDF Parameters'!$A$6:$C$100,2,FALSE)/VLOOKUP(D321,'Aquifer and SDF Parameters'!$A$6:$C$100,3,FALSE)),"")</f>
        <v>4.4623689203839323</v>
      </c>
      <c r="AC321" s="20">
        <f>IF(X321="Yes",(1/(U321)^('Aquifer and SDF Parameters'!$B$2)/((1/U321^'Aquifer and SDF Parameters'!$B$2)+(1/AA321^'Aquifer and SDF Parameters'!$B$2))),"")</f>
        <v>0.62632204379363088</v>
      </c>
      <c r="AD321" s="21">
        <f>IF(X321="Yes",(1/(AA321)^('Aquifer and SDF Parameters'!$B$2)/((1/U321^'Aquifer and SDF Parameters'!$B$2)+(1/AA321^'Aquifer and SDF Parameters'!$B$2))),"")</f>
        <v>0.37367795620636907</v>
      </c>
      <c r="AE321" s="14"/>
      <c r="AF321" s="32" t="str">
        <f t="shared" si="104"/>
        <v>No</v>
      </c>
      <c r="AG321" s="15" t="str">
        <f t="shared" si="105"/>
        <v/>
      </c>
      <c r="AH321" s="18" t="str">
        <f t="shared" si="106"/>
        <v xml:space="preserve"> </v>
      </c>
      <c r="AI321" s="19" t="str">
        <f t="shared" si="107"/>
        <v xml:space="preserve"> </v>
      </c>
      <c r="AJ321" s="58" t="str">
        <f>IF(AF321="Yes",(AI321^2)*(VLOOKUP(D321,'Aquifer and SDF Parameters'!$A$6:$C$100,2,FALSE)/VLOOKUP(D321,'Aquifer and SDF Parameters'!$A$6:$C$100,3,FALSE)),"")</f>
        <v/>
      </c>
      <c r="AK321" s="20" t="str">
        <f>IF(AF321="Yes",(1/(U321)^('Aquifer and SDF Parameters'!$B$2)/((1/U321^'Aquifer and SDF Parameters'!$B$2)+(1/AI321^'Aquifer and SDF Parameters'!$B$2)+(1/AA321^'Aquifer and SDF Parameters'!$B$2))),"")</f>
        <v/>
      </c>
      <c r="AL321" s="20" t="str">
        <f>IF(AF321="Yes",(1/(AA321)^('Aquifer and SDF Parameters'!$B$2)/((1/U321^'Aquifer and SDF Parameters'!$B$2)+(1/AI321^'Aquifer and SDF Parameters'!$B$2)+(1/AA321^'Aquifer and SDF Parameters'!$B$2))),"")</f>
        <v/>
      </c>
      <c r="AM321" s="21" t="str">
        <f>IF(AF321="Yes",(1/(AI321)^('Aquifer and SDF Parameters'!$B$2)/((1/U321^'Aquifer and SDF Parameters'!$B$2)+(1/AI321^'Aquifer and SDF Parameters'!$B$2)+(1/AA321^'Aquifer and SDF Parameters'!$B$2))),"")</f>
        <v/>
      </c>
      <c r="AO321" s="30" t="s">
        <v>12897</v>
      </c>
      <c r="AP321" s="47" t="s">
        <v>8769</v>
      </c>
      <c r="AQ321" s="22">
        <v>45240</v>
      </c>
      <c r="AR321" s="22" t="s">
        <v>5174</v>
      </c>
      <c r="AS321" s="24">
        <v>82.002605601922596</v>
      </c>
      <c r="AT321" s="2">
        <v>103977</v>
      </c>
      <c r="AU321" s="2" t="s">
        <v>4928</v>
      </c>
      <c r="AV321" s="57">
        <v>1281.9531199864</v>
      </c>
      <c r="AW321" s="33"/>
      <c r="AX321" s="22"/>
      <c r="AY321" s="27"/>
    </row>
    <row r="322" spans="1:51" ht="15.6" customHeight="1" x14ac:dyDescent="0.3">
      <c r="A322" s="17">
        <v>32504</v>
      </c>
      <c r="B322" s="17" t="str">
        <f>VLOOKUP(A322,'List of Wells for HC assessment'!$A$2:$J$860,10,FALSE)</f>
        <v>Fraser-Sumas Floodplain</v>
      </c>
      <c r="C322" s="17" t="str">
        <f>IF(ISNUMBER(VLOOKUP(A322,'List of Wells for HC assessment'!$A$2:$J$860,1,FALSE)),"TRUE","FALSE")</f>
        <v>TRUE</v>
      </c>
      <c r="D322" s="17">
        <f>VLOOKUP(A322,'List of Wells for HC assessment'!$A$2:$J$860,9,FALSE)</f>
        <v>6</v>
      </c>
      <c r="E322" s="17" t="str">
        <f t="shared" si="88"/>
        <v>Stream</v>
      </c>
      <c r="F322" s="17">
        <f t="shared" si="89"/>
        <v>1</v>
      </c>
      <c r="G322" s="87">
        <f t="shared" si="90"/>
        <v>1</v>
      </c>
      <c r="H322" s="88">
        <f t="shared" si="108"/>
        <v>2.474880042381054E-2</v>
      </c>
      <c r="I322" s="89" t="str">
        <f t="shared" si="91"/>
        <v>Fraser River</v>
      </c>
      <c r="J322" s="90" t="str">
        <f t="shared" si="92"/>
        <v>-</v>
      </c>
      <c r="K322" s="91" t="str">
        <f t="shared" si="93"/>
        <v/>
      </c>
      <c r="L322" s="95" t="str">
        <f t="shared" si="94"/>
        <v xml:space="preserve"> </v>
      </c>
      <c r="M322" s="92" t="str">
        <f t="shared" si="95"/>
        <v>-</v>
      </c>
      <c r="N322" s="93" t="str">
        <f t="shared" si="96"/>
        <v/>
      </c>
      <c r="O322" s="96" t="str">
        <f t="shared" si="97"/>
        <v xml:space="preserve"> </v>
      </c>
      <c r="P322" s="94" t="str">
        <f>IF(ISNUMBER(VLOOKUP(A322,'Wells not assessed'!$A$5:$D$37,1,FALSE)),VLOOKUP(A322,'Wells not assessed'!$A$5:$D$37,4,FALSE),"")</f>
        <v/>
      </c>
      <c r="R322" s="35" t="str">
        <f t="shared" si="98"/>
        <v>Yes</v>
      </c>
      <c r="S322" s="15" t="str">
        <f t="shared" si="99"/>
        <v>FV-4702</v>
      </c>
      <c r="T322" s="18" t="str">
        <f>VLOOKUP(S322,'PoHC and SDF summary'!$AO$4:$AP$49974,2,FALSE)</f>
        <v>Fraser River</v>
      </c>
      <c r="U322" s="19">
        <f t="shared" si="100"/>
        <v>86.166351478655301</v>
      </c>
      <c r="V322" s="56">
        <f>IF(C322="TRUE",(U322^2)*(VLOOKUP(D322,'Aquifer and SDF Parameters'!$A$6:$C$100,2,FALSE)/VLOOKUP(D322,'Aquifer and SDF Parameters'!$A$6:$C$100,3,FALSE)),"")</f>
        <v>2.474880042381054E-2</v>
      </c>
      <c r="W322" s="4"/>
      <c r="X322" s="29" t="str">
        <f t="shared" si="101"/>
        <v>No</v>
      </c>
      <c r="Y322" s="15" t="str">
        <f t="shared" si="102"/>
        <v/>
      </c>
      <c r="Z322" s="18" t="str">
        <f>IF(X322="Yes",VLOOKUP(Y322,'PoHC and SDF summary'!$AO$4:$AP$49974,2,FALSE)," ")</f>
        <v xml:space="preserve"> </v>
      </c>
      <c r="AA322" s="19" t="str">
        <f t="shared" si="103"/>
        <v xml:space="preserve"> </v>
      </c>
      <c r="AB322" s="58" t="str">
        <f>IF(X322="Yes",(AA322^2)*(VLOOKUP(D322,'Aquifer and SDF Parameters'!$A$6:$C$100,2,FALSE)/VLOOKUP(D322,'Aquifer and SDF Parameters'!$A$6:$C$100,3,FALSE)),"")</f>
        <v/>
      </c>
      <c r="AC322" s="20" t="str">
        <f>IF(X322="Yes",(1/(U322)^('Aquifer and SDF Parameters'!$B$2)/((1/U322^'Aquifer and SDF Parameters'!$B$2)+(1/AA322^'Aquifer and SDF Parameters'!$B$2))),"")</f>
        <v/>
      </c>
      <c r="AD322" s="21" t="str">
        <f>IF(X322="Yes",(1/(AA322)^('Aquifer and SDF Parameters'!$B$2)/((1/U322^'Aquifer and SDF Parameters'!$B$2)+(1/AA322^'Aquifer and SDF Parameters'!$B$2))),"")</f>
        <v/>
      </c>
      <c r="AE322" s="14"/>
      <c r="AF322" s="32" t="str">
        <f t="shared" si="104"/>
        <v>No</v>
      </c>
      <c r="AG322" s="15" t="str">
        <f t="shared" si="105"/>
        <v/>
      </c>
      <c r="AH322" s="18" t="str">
        <f t="shared" si="106"/>
        <v xml:space="preserve"> </v>
      </c>
      <c r="AI322" s="19" t="str">
        <f t="shared" si="107"/>
        <v xml:space="preserve"> </v>
      </c>
      <c r="AJ322" s="58" t="str">
        <f>IF(AF322="Yes",(AI322^2)*(VLOOKUP(D322,'Aquifer and SDF Parameters'!$A$6:$C$100,2,FALSE)/VLOOKUP(D322,'Aquifer and SDF Parameters'!$A$6:$C$100,3,FALSE)),"")</f>
        <v/>
      </c>
      <c r="AK322" s="20" t="str">
        <f>IF(AF322="Yes",(1/(U322)^('Aquifer and SDF Parameters'!$B$2)/((1/U322^'Aquifer and SDF Parameters'!$B$2)+(1/AI322^'Aquifer and SDF Parameters'!$B$2)+(1/AA322^'Aquifer and SDF Parameters'!$B$2))),"")</f>
        <v/>
      </c>
      <c r="AL322" s="20" t="str">
        <f>IF(AF322="Yes",(1/(AA322)^('Aquifer and SDF Parameters'!$B$2)/((1/U322^'Aquifer and SDF Parameters'!$B$2)+(1/AI322^'Aquifer and SDF Parameters'!$B$2)+(1/AA322^'Aquifer and SDF Parameters'!$B$2))),"")</f>
        <v/>
      </c>
      <c r="AM322" s="21" t="str">
        <f>IF(AF322="Yes",(1/(AI322)^('Aquifer and SDF Parameters'!$B$2)/((1/U322^'Aquifer and SDF Parameters'!$B$2)+(1/AI322^'Aquifer and SDF Parameters'!$B$2)+(1/AA322^'Aquifer and SDF Parameters'!$B$2))),"")</f>
        <v/>
      </c>
      <c r="AO322" s="30" t="s">
        <v>12896</v>
      </c>
      <c r="AP322" s="47" t="s">
        <v>8769</v>
      </c>
      <c r="AQ322" s="22">
        <v>45241</v>
      </c>
      <c r="AR322" s="22" t="s">
        <v>7000</v>
      </c>
      <c r="AS322" s="24">
        <v>279.03787078396903</v>
      </c>
      <c r="AT322" s="2">
        <v>103983</v>
      </c>
      <c r="AU322" s="2" t="s">
        <v>4877</v>
      </c>
      <c r="AV322" s="57">
        <v>2065.3559648159999</v>
      </c>
      <c r="AW322" s="33"/>
      <c r="AX322" s="22"/>
      <c r="AY322" s="27"/>
    </row>
    <row r="323" spans="1:51" ht="15.6" customHeight="1" x14ac:dyDescent="0.3">
      <c r="A323" s="17">
        <v>32799</v>
      </c>
      <c r="B323" s="17" t="str">
        <f>VLOOKUP(A323,'List of Wells for HC assessment'!$A$2:$J$860,10,FALSE)</f>
        <v>Fraser-Sumas Floodplain</v>
      </c>
      <c r="C323" s="17" t="str">
        <f>IF(ISNUMBER(VLOOKUP(A323,'List of Wells for HC assessment'!$A$2:$J$860,1,FALSE)),"TRUE","FALSE")</f>
        <v>TRUE</v>
      </c>
      <c r="D323" s="17">
        <f>VLOOKUP(A323,'List of Wells for HC assessment'!$A$2:$J$860,9,FALSE)</f>
        <v>6</v>
      </c>
      <c r="E323" s="17" t="str">
        <f t="shared" si="88"/>
        <v>Stream</v>
      </c>
      <c r="F323" s="17">
        <f t="shared" si="89"/>
        <v>1</v>
      </c>
      <c r="G323" s="87">
        <f t="shared" si="90"/>
        <v>1</v>
      </c>
      <c r="H323" s="88">
        <f t="shared" si="108"/>
        <v>0.10733151081797916</v>
      </c>
      <c r="I323" s="89" t="str">
        <f t="shared" si="91"/>
        <v>Camp Slough</v>
      </c>
      <c r="J323" s="90" t="str">
        <f t="shared" si="92"/>
        <v>-</v>
      </c>
      <c r="K323" s="91" t="str">
        <f t="shared" si="93"/>
        <v/>
      </c>
      <c r="L323" s="95" t="str">
        <f t="shared" si="94"/>
        <v xml:space="preserve"> </v>
      </c>
      <c r="M323" s="92" t="str">
        <f t="shared" si="95"/>
        <v>-</v>
      </c>
      <c r="N323" s="93" t="str">
        <f t="shared" si="96"/>
        <v/>
      </c>
      <c r="O323" s="96" t="str">
        <f t="shared" si="97"/>
        <v xml:space="preserve"> </v>
      </c>
      <c r="P323" s="94" t="str">
        <f>IF(ISNUMBER(VLOOKUP(A323,'Wells not assessed'!$A$5:$D$37,1,FALSE)),VLOOKUP(A323,'Wells not assessed'!$A$5:$D$37,4,FALSE),"")</f>
        <v/>
      </c>
      <c r="R323" s="35" t="str">
        <f t="shared" si="98"/>
        <v>Yes</v>
      </c>
      <c r="S323" s="15" t="str">
        <f t="shared" si="99"/>
        <v>FV-6749</v>
      </c>
      <c r="T323" s="18" t="str">
        <f>VLOOKUP(S323,'PoHC and SDF summary'!$AO$4:$AP$49974,2,FALSE)</f>
        <v>Camp Slough</v>
      </c>
      <c r="U323" s="19">
        <f t="shared" si="100"/>
        <v>179.44206097064799</v>
      </c>
      <c r="V323" s="56">
        <f>IF(C323="TRUE",(U323^2)*(VLOOKUP(D323,'Aquifer and SDF Parameters'!$A$6:$C$100,2,FALSE)/VLOOKUP(D323,'Aquifer and SDF Parameters'!$A$6:$C$100,3,FALSE)),"")</f>
        <v>0.10733151081797916</v>
      </c>
      <c r="W323" s="4"/>
      <c r="X323" s="29" t="str">
        <f t="shared" si="101"/>
        <v>No</v>
      </c>
      <c r="Y323" s="15" t="str">
        <f t="shared" si="102"/>
        <v/>
      </c>
      <c r="Z323" s="18" t="str">
        <f>IF(X323="Yes",VLOOKUP(Y323,'PoHC and SDF summary'!$AO$4:$AP$49974,2,FALSE)," ")</f>
        <v xml:space="preserve"> </v>
      </c>
      <c r="AA323" s="19" t="str">
        <f t="shared" si="103"/>
        <v xml:space="preserve"> </v>
      </c>
      <c r="AB323" s="58" t="str">
        <f>IF(X323="Yes",(AA323^2)*(VLOOKUP(D323,'Aquifer and SDF Parameters'!$A$6:$C$100,2,FALSE)/VLOOKUP(D323,'Aquifer and SDF Parameters'!$A$6:$C$100,3,FALSE)),"")</f>
        <v/>
      </c>
      <c r="AC323" s="20" t="str">
        <f>IF(X323="Yes",(1/(U323)^('Aquifer and SDF Parameters'!$B$2)/((1/U323^'Aquifer and SDF Parameters'!$B$2)+(1/AA323^'Aquifer and SDF Parameters'!$B$2))),"")</f>
        <v/>
      </c>
      <c r="AD323" s="21" t="str">
        <f>IF(X323="Yes",(1/(AA323)^('Aquifer and SDF Parameters'!$B$2)/((1/U323^'Aquifer and SDF Parameters'!$B$2)+(1/AA323^'Aquifer and SDF Parameters'!$B$2))),"")</f>
        <v/>
      </c>
      <c r="AE323" s="14"/>
      <c r="AF323" s="32" t="str">
        <f t="shared" si="104"/>
        <v>No</v>
      </c>
      <c r="AG323" s="15" t="str">
        <f t="shared" si="105"/>
        <v/>
      </c>
      <c r="AH323" s="18" t="str">
        <f t="shared" si="106"/>
        <v xml:space="preserve"> </v>
      </c>
      <c r="AI323" s="19" t="str">
        <f t="shared" si="107"/>
        <v xml:space="preserve"> </v>
      </c>
      <c r="AJ323" s="58" t="str">
        <f>IF(AF323="Yes",(AI323^2)*(VLOOKUP(D323,'Aquifer and SDF Parameters'!$A$6:$C$100,2,FALSE)/VLOOKUP(D323,'Aquifer and SDF Parameters'!$A$6:$C$100,3,FALSE)),"")</f>
        <v/>
      </c>
      <c r="AK323" s="20" t="str">
        <f>IF(AF323="Yes",(1/(U323)^('Aquifer and SDF Parameters'!$B$2)/((1/U323^'Aquifer and SDF Parameters'!$B$2)+(1/AI323^'Aquifer and SDF Parameters'!$B$2)+(1/AA323^'Aquifer and SDF Parameters'!$B$2))),"")</f>
        <v/>
      </c>
      <c r="AL323" s="20" t="str">
        <f>IF(AF323="Yes",(1/(AA323)^('Aquifer and SDF Parameters'!$B$2)/((1/U323^'Aquifer and SDF Parameters'!$B$2)+(1/AI323^'Aquifer and SDF Parameters'!$B$2)+(1/AA323^'Aquifer and SDF Parameters'!$B$2))),"")</f>
        <v/>
      </c>
      <c r="AM323" s="21" t="str">
        <f>IF(AF323="Yes",(1/(AI323)^('Aquifer and SDF Parameters'!$B$2)/((1/U323^'Aquifer and SDF Parameters'!$B$2)+(1/AI323^'Aquifer and SDF Parameters'!$B$2)+(1/AA323^'Aquifer and SDF Parameters'!$B$2))),"")</f>
        <v/>
      </c>
      <c r="AO323" s="30" t="s">
        <v>12895</v>
      </c>
      <c r="AP323" s="47" t="s">
        <v>8769</v>
      </c>
      <c r="AQ323" s="22">
        <v>45342</v>
      </c>
      <c r="AR323" s="22" t="s">
        <v>25</v>
      </c>
      <c r="AS323" s="24">
        <v>285.11424474094503</v>
      </c>
      <c r="AT323" s="2">
        <v>105666</v>
      </c>
      <c r="AU323" s="2" t="s">
        <v>4593</v>
      </c>
      <c r="AV323" s="57">
        <v>687.34121547207201</v>
      </c>
      <c r="AW323" s="33"/>
      <c r="AX323" s="22"/>
      <c r="AY323" s="27"/>
    </row>
    <row r="324" spans="1:51" ht="15.6" customHeight="1" x14ac:dyDescent="0.3">
      <c r="A324" s="17">
        <v>32965</v>
      </c>
      <c r="B324" s="17" t="str">
        <f>VLOOKUP(A324,'List of Wells for HC assessment'!$A$2:$J$860,10,FALSE)</f>
        <v>Fraser-Sumas Floodplain</v>
      </c>
      <c r="C324" s="17" t="str">
        <f>IF(ISNUMBER(VLOOKUP(A324,'List of Wells for HC assessment'!$A$2:$J$860,1,FALSE)),"TRUE","FALSE")</f>
        <v>TRUE</v>
      </c>
      <c r="D324" s="17">
        <f>VLOOKUP(A324,'List of Wells for HC assessment'!$A$2:$J$860,9,FALSE)</f>
        <v>6</v>
      </c>
      <c r="E324" s="17" t="str">
        <f t="shared" ref="E324:E387" si="109">IF(COUNTIF(T324,"*EDGE*"),"Boundary",IF(R324="N/A","Not Determined","Stream"))</f>
        <v>Stream</v>
      </c>
      <c r="F324" s="17">
        <f t="shared" ref="F324:F387" si="110">IF(AF324="Yes",3,IF(X324="Yes",2,1))</f>
        <v>3</v>
      </c>
      <c r="G324" s="87">
        <f t="shared" ref="G324:G387" si="111">IF(F324=1,1,IF(F324=2,AC324,IF(F324=3,AK324,"-")))</f>
        <v>0.61988390236975244</v>
      </c>
      <c r="H324" s="88">
        <f t="shared" si="108"/>
        <v>4.1181730248051016</v>
      </c>
      <c r="I324" s="89" t="str">
        <f t="shared" ref="I324:I387" si="112">T324</f>
        <v>Marblehill Creek</v>
      </c>
      <c r="J324" s="90">
        <f t="shared" ref="J324:J387" si="113">IF(F324=1,"-",IF(F324=2,AD324,IF(F324=3,AL324,"-")))</f>
        <v>0.20651410058589914</v>
      </c>
      <c r="K324" s="91">
        <f t="shared" ref="K324:K387" si="114">AB324</f>
        <v>12.361331056850553</v>
      </c>
      <c r="L324" s="95" t="str">
        <f t="shared" ref="L324:L387" si="115">Z324</f>
        <v>Elk Brook</v>
      </c>
      <c r="M324" s="92">
        <f t="shared" ref="M324:M387" si="116">IF(F324=1,"-",IF(F324=2,"-",IF(F324=3,AM324,"-")))</f>
        <v>0.17360199704434845</v>
      </c>
      <c r="N324" s="93">
        <f t="shared" ref="N324:N387" si="117">AJ324</f>
        <v>14.704837552058212</v>
      </c>
      <c r="O324" s="96" t="str">
        <f t="shared" ref="O324:O387" si="118">AH324</f>
        <v>Chilliwack Creek</v>
      </c>
      <c r="P324" s="94" t="str">
        <f>IF(ISNUMBER(VLOOKUP(A324,'Wells not assessed'!$A$5:$D$37,1,FALSE)),VLOOKUP(A324,'Wells not assessed'!$A$5:$D$37,4,FALSE),"")</f>
        <v/>
      </c>
      <c r="R324" s="35" t="str">
        <f t="shared" ref="R324:R387" si="119">IF(ISNUMBER(VLOOKUP(A324,$AQ$4:$AQ$49974,1,FALSE)),"Yes","N/A")</f>
        <v>Yes</v>
      </c>
      <c r="S324" s="15" t="str">
        <f t="shared" ref="S324:S387" si="120">IF(C324="TRUE",VLOOKUP(A324,$AQ$4:$AS$49974,2,FALSE)," ")</f>
        <v>FV-6497</v>
      </c>
      <c r="T324" s="18" t="str">
        <f>VLOOKUP(S324,'PoHC and SDF summary'!$AO$4:$AP$49974,2,FALSE)</f>
        <v>Marblehill Creek</v>
      </c>
      <c r="U324" s="19">
        <f t="shared" ref="U324:U387" si="121">IF(C324="TRUE",VLOOKUP(A324,$AQ$4:$AS$49974,3,FALSE)," ")</f>
        <v>1111.5088427185501</v>
      </c>
      <c r="V324" s="56">
        <f>IF(C324="TRUE",(U324^2)*(VLOOKUP(D324,'Aquifer and SDF Parameters'!$A$6:$C$100,2,FALSE)/VLOOKUP(D324,'Aquifer and SDF Parameters'!$A$6:$C$100,3,FALSE)),"")</f>
        <v>4.1181730248051016</v>
      </c>
      <c r="W324" s="4"/>
      <c r="X324" s="29" t="str">
        <f t="shared" ref="X324:X387" si="122">IF(ISNUMBER(VLOOKUP(A324,$AT$4:$AT$49974,1,FALSE)),"Yes","No")</f>
        <v>Yes</v>
      </c>
      <c r="Y324" s="15" t="str">
        <f t="shared" ref="Y324:Y387" si="123">IF(X324="Yes",VLOOKUP(A324,$AT$4:$AV$49974,2,FALSE),"")</f>
        <v>FV-4088</v>
      </c>
      <c r="Z324" s="18" t="str">
        <f>IF(X324="Yes",VLOOKUP(Y324,'PoHC and SDF summary'!$AO$4:$AP$49974,2,FALSE)," ")</f>
        <v>Elk Brook</v>
      </c>
      <c r="AA324" s="19">
        <f t="shared" ref="AA324:AA387" si="124">IF(X324="Yes",VLOOKUP(A324,$AT$4:$AV$49974,3,FALSE)," ")</f>
        <v>1925.72046700843</v>
      </c>
      <c r="AB324" s="58">
        <f>IF(X324="Yes",(AA324^2)*(VLOOKUP(D324,'Aquifer and SDF Parameters'!$A$6:$C$100,2,FALSE)/VLOOKUP(D324,'Aquifer and SDF Parameters'!$A$6:$C$100,3,FALSE)),"")</f>
        <v>12.361331056850553</v>
      </c>
      <c r="AC324" s="20">
        <f>IF(X324="Yes",(1/(U324)^('Aquifer and SDF Parameters'!$B$2)/((1/U324^'Aquifer and SDF Parameters'!$B$2)+(1/AA324^'Aquifer and SDF Parameters'!$B$2))),"")</f>
        <v>0.75010334022191283</v>
      </c>
      <c r="AD324" s="21">
        <f>IF(X324="Yes",(1/(AA324)^('Aquifer and SDF Parameters'!$B$2)/((1/U324^'Aquifer and SDF Parameters'!$B$2)+(1/AA324^'Aquifer and SDF Parameters'!$B$2))),"")</f>
        <v>0.2498966597780872</v>
      </c>
      <c r="AE324" s="14"/>
      <c r="AF324" s="32" t="str">
        <f t="shared" ref="AF324:AF387" si="125">IF(ISNUMBER(VLOOKUP(A324,$AW$4:$AY$49974,1,FALSE)),"Yes","No")</f>
        <v>Yes</v>
      </c>
      <c r="AG324" s="15" t="str">
        <f t="shared" ref="AG324:AG387" si="126">IF(AF324="Yes",VLOOKUP(A324,$AW$4:$AY$49974,2,FALSE),"")</f>
        <v>FV-5813</v>
      </c>
      <c r="AH324" s="18" t="str">
        <f t="shared" ref="AH324:AH387" si="127">IF(AF324="Yes",VLOOKUP(AG324,$AO$4:$AP$49974,2,FALSE)," ")</f>
        <v>Chilliwack Creek</v>
      </c>
      <c r="AI324" s="19">
        <f t="shared" ref="AI324:AI387" si="128">IF(AF324="Yes",VLOOKUP(A324,$AW$4:$AY$49974,3,FALSE)," ")</f>
        <v>2100.3455110094301</v>
      </c>
      <c r="AJ324" s="58">
        <f>IF(AF324="Yes",(AI324^2)*(VLOOKUP(D324,'Aquifer and SDF Parameters'!$A$6:$C$100,2,FALSE)/VLOOKUP(D324,'Aquifer and SDF Parameters'!$A$6:$C$100,3,FALSE)),"")</f>
        <v>14.704837552058212</v>
      </c>
      <c r="AK324" s="20">
        <f>IF(AF324="Yes",(1/(U324)^('Aquifer and SDF Parameters'!$B$2)/((1/U324^'Aquifer and SDF Parameters'!$B$2)+(1/AI324^'Aquifer and SDF Parameters'!$B$2)+(1/AA324^'Aquifer and SDF Parameters'!$B$2))),"")</f>
        <v>0.61988390236975244</v>
      </c>
      <c r="AL324" s="20">
        <f>IF(AF324="Yes",(1/(AA324)^('Aquifer and SDF Parameters'!$B$2)/((1/U324^'Aquifer and SDF Parameters'!$B$2)+(1/AI324^'Aquifer and SDF Parameters'!$B$2)+(1/AA324^'Aquifer and SDF Parameters'!$B$2))),"")</f>
        <v>0.20651410058589914</v>
      </c>
      <c r="AM324" s="21">
        <f>IF(AF324="Yes",(1/(AI324)^('Aquifer and SDF Parameters'!$B$2)/((1/U324^'Aquifer and SDF Parameters'!$B$2)+(1/AI324^'Aquifer and SDF Parameters'!$B$2)+(1/AA324^'Aquifer and SDF Parameters'!$B$2))),"")</f>
        <v>0.17360199704434845</v>
      </c>
      <c r="AO324" s="30" t="s">
        <v>12894</v>
      </c>
      <c r="AP324" s="47" t="s">
        <v>8769</v>
      </c>
      <c r="AQ324" s="22">
        <v>45657</v>
      </c>
      <c r="AR324" s="22" t="s">
        <v>5286</v>
      </c>
      <c r="AS324" s="24">
        <v>1467.7993486924499</v>
      </c>
      <c r="AT324" s="2">
        <v>105701</v>
      </c>
      <c r="AU324" s="2" t="s">
        <v>5259</v>
      </c>
      <c r="AV324" s="57">
        <v>1677.81046754009</v>
      </c>
      <c r="AW324" s="33"/>
      <c r="AX324" s="22"/>
      <c r="AY324" s="27"/>
    </row>
    <row r="325" spans="1:51" ht="15.6" customHeight="1" x14ac:dyDescent="0.3">
      <c r="A325" s="17">
        <v>34344</v>
      </c>
      <c r="B325" s="17" t="str">
        <f>VLOOKUP(A325,'List of Wells for HC assessment'!$A$2:$J$860,10,FALSE)</f>
        <v>Fraser-Sumas Floodplain</v>
      </c>
      <c r="C325" s="17" t="str">
        <f>IF(ISNUMBER(VLOOKUP(A325,'List of Wells for HC assessment'!$A$2:$J$860,1,FALSE)),"TRUE","FALSE")</f>
        <v>TRUE</v>
      </c>
      <c r="D325" s="17">
        <f>VLOOKUP(A325,'List of Wells for HC assessment'!$A$2:$J$860,9,FALSE)</f>
        <v>6</v>
      </c>
      <c r="E325" s="17" t="str">
        <f t="shared" si="109"/>
        <v>Stream</v>
      </c>
      <c r="F325" s="17">
        <f t="shared" si="110"/>
        <v>2</v>
      </c>
      <c r="G325" s="87">
        <f t="shared" si="111"/>
        <v>0.51444304737650637</v>
      </c>
      <c r="H325" s="88">
        <f t="shared" si="108"/>
        <v>0.70654856298893798</v>
      </c>
      <c r="I325" s="89" t="str">
        <f t="shared" si="112"/>
        <v>Hope Slough</v>
      </c>
      <c r="J325" s="90">
        <f t="shared" si="113"/>
        <v>0.48555695262349369</v>
      </c>
      <c r="K325" s="91">
        <f t="shared" si="114"/>
        <v>0.74858159048000772</v>
      </c>
      <c r="L325" s="95" t="str">
        <f t="shared" si="115"/>
        <v>Unnamed slough</v>
      </c>
      <c r="M325" s="92" t="str">
        <f t="shared" si="116"/>
        <v>-</v>
      </c>
      <c r="N325" s="93" t="str">
        <f t="shared" si="117"/>
        <v/>
      </c>
      <c r="O325" s="96" t="str">
        <f t="shared" si="118"/>
        <v xml:space="preserve"> </v>
      </c>
      <c r="P325" s="94" t="str">
        <f>IF(ISNUMBER(VLOOKUP(A325,'Wells not assessed'!$A$5:$D$37,1,FALSE)),VLOOKUP(A325,'Wells not assessed'!$A$5:$D$37,4,FALSE),"")</f>
        <v/>
      </c>
      <c r="R325" s="35" t="str">
        <f t="shared" si="119"/>
        <v>Yes</v>
      </c>
      <c r="S325" s="15" t="str">
        <f t="shared" si="120"/>
        <v>FV-3824</v>
      </c>
      <c r="T325" s="18" t="str">
        <f>VLOOKUP(S325,'PoHC and SDF summary'!$AO$4:$AP$49974,2,FALSE)</f>
        <v>Hope Slough</v>
      </c>
      <c r="U325" s="19">
        <f t="shared" si="121"/>
        <v>460.39610000159797</v>
      </c>
      <c r="V325" s="56">
        <f>IF(C325="TRUE",(U325^2)*(VLOOKUP(D325,'Aquifer and SDF Parameters'!$A$6:$C$100,2,FALSE)/VLOOKUP(D325,'Aquifer and SDF Parameters'!$A$6:$C$100,3,FALSE)),"")</f>
        <v>0.70654856298893798</v>
      </c>
      <c r="W325" s="4"/>
      <c r="X325" s="29" t="str">
        <f t="shared" si="122"/>
        <v>Yes</v>
      </c>
      <c r="Y325" s="15" t="str">
        <f t="shared" si="123"/>
        <v>FV-7047</v>
      </c>
      <c r="Z325" s="18" t="str">
        <f>IF(X325="Yes",VLOOKUP(Y325,'PoHC and SDF summary'!$AO$4:$AP$49974,2,FALSE)," ")</f>
        <v>Unnamed slough</v>
      </c>
      <c r="AA325" s="19">
        <f t="shared" si="124"/>
        <v>473.89289627931998</v>
      </c>
      <c r="AB325" s="58">
        <f>IF(X325="Yes",(AA325^2)*(VLOOKUP(D325,'Aquifer and SDF Parameters'!$A$6:$C$100,2,FALSE)/VLOOKUP(D325,'Aquifer and SDF Parameters'!$A$6:$C$100,3,FALSE)),"")</f>
        <v>0.74858159048000772</v>
      </c>
      <c r="AC325" s="20">
        <f>IF(X325="Yes",(1/(U325)^('Aquifer and SDF Parameters'!$B$2)/((1/U325^'Aquifer and SDF Parameters'!$B$2)+(1/AA325^'Aquifer and SDF Parameters'!$B$2))),"")</f>
        <v>0.51444304737650637</v>
      </c>
      <c r="AD325" s="21">
        <f>IF(X325="Yes",(1/(AA325)^('Aquifer and SDF Parameters'!$B$2)/((1/U325^'Aquifer and SDF Parameters'!$B$2)+(1/AA325^'Aquifer and SDF Parameters'!$B$2))),"")</f>
        <v>0.48555695262349369</v>
      </c>
      <c r="AE325" s="14"/>
      <c r="AF325" s="32" t="str">
        <f t="shared" si="125"/>
        <v>No</v>
      </c>
      <c r="AG325" s="15" t="str">
        <f t="shared" si="126"/>
        <v/>
      </c>
      <c r="AH325" s="18" t="str">
        <f t="shared" si="127"/>
        <v xml:space="preserve"> </v>
      </c>
      <c r="AI325" s="19" t="str">
        <f t="shared" si="128"/>
        <v xml:space="preserve"> </v>
      </c>
      <c r="AJ325" s="58" t="str">
        <f>IF(AF325="Yes",(AI325^2)*(VLOOKUP(D325,'Aquifer and SDF Parameters'!$A$6:$C$100,2,FALSE)/VLOOKUP(D325,'Aquifer and SDF Parameters'!$A$6:$C$100,3,FALSE)),"")</f>
        <v/>
      </c>
      <c r="AK325" s="20" t="str">
        <f>IF(AF325="Yes",(1/(U325)^('Aquifer and SDF Parameters'!$B$2)/((1/U325^'Aquifer and SDF Parameters'!$B$2)+(1/AI325^'Aquifer and SDF Parameters'!$B$2)+(1/AA325^'Aquifer and SDF Parameters'!$B$2))),"")</f>
        <v/>
      </c>
      <c r="AL325" s="20" t="str">
        <f>IF(AF325="Yes",(1/(AA325)^('Aquifer and SDF Parameters'!$B$2)/((1/U325^'Aquifer and SDF Parameters'!$B$2)+(1/AI325^'Aquifer and SDF Parameters'!$B$2)+(1/AA325^'Aquifer and SDF Parameters'!$B$2))),"")</f>
        <v/>
      </c>
      <c r="AM325" s="21" t="str">
        <f>IF(AF325="Yes",(1/(AI325)^('Aquifer and SDF Parameters'!$B$2)/((1/U325^'Aquifer and SDF Parameters'!$B$2)+(1/AI325^'Aquifer and SDF Parameters'!$B$2)+(1/AA325^'Aquifer and SDF Parameters'!$B$2))),"")</f>
        <v/>
      </c>
      <c r="AO325" s="30" t="s">
        <v>12893</v>
      </c>
      <c r="AP325" s="47" t="s">
        <v>8769</v>
      </c>
      <c r="AQ325" s="22">
        <v>45682</v>
      </c>
      <c r="AR325" s="22" t="s">
        <v>8713</v>
      </c>
      <c r="AS325" s="24">
        <v>608.64690210441302</v>
      </c>
      <c r="AT325" s="2">
        <v>107149</v>
      </c>
      <c r="AU325" s="2" t="s">
        <v>3469</v>
      </c>
      <c r="AV325" s="57">
        <v>774.312107599005</v>
      </c>
      <c r="AW325" s="33"/>
      <c r="AX325" s="22"/>
      <c r="AY325" s="27"/>
    </row>
    <row r="326" spans="1:51" ht="15.6" customHeight="1" x14ac:dyDescent="0.3">
      <c r="A326" s="17">
        <v>34610</v>
      </c>
      <c r="B326" s="17" t="str">
        <f>VLOOKUP(A326,'List of Wells for HC assessment'!$A$2:$J$860,10,FALSE)</f>
        <v>Fraser-Sumas Floodplain</v>
      </c>
      <c r="C326" s="17" t="str">
        <f>IF(ISNUMBER(VLOOKUP(A326,'List of Wells for HC assessment'!$A$2:$J$860,1,FALSE)),"TRUE","FALSE")</f>
        <v>TRUE</v>
      </c>
      <c r="D326" s="17">
        <f>VLOOKUP(A326,'List of Wells for HC assessment'!$A$2:$J$860,9,FALSE)</f>
        <v>6</v>
      </c>
      <c r="E326" s="17" t="str">
        <f t="shared" si="109"/>
        <v>Stream</v>
      </c>
      <c r="F326" s="17">
        <f t="shared" si="110"/>
        <v>2</v>
      </c>
      <c r="G326" s="87">
        <f t="shared" si="111"/>
        <v>0.80620398992621611</v>
      </c>
      <c r="H326" s="88">
        <f t="shared" si="108"/>
        <v>2.5800186763321311</v>
      </c>
      <c r="I326" s="89" t="str">
        <f t="shared" si="112"/>
        <v>Elk Brook</v>
      </c>
      <c r="J326" s="90">
        <f t="shared" si="113"/>
        <v>0.19379601007378378</v>
      </c>
      <c r="K326" s="91">
        <f t="shared" si="114"/>
        <v>10.733045278647348</v>
      </c>
      <c r="L326" s="95" t="str">
        <f t="shared" si="115"/>
        <v>Marblehill Creek</v>
      </c>
      <c r="M326" s="92" t="str">
        <f t="shared" si="116"/>
        <v>-</v>
      </c>
      <c r="N326" s="93" t="str">
        <f t="shared" si="117"/>
        <v/>
      </c>
      <c r="O326" s="96" t="str">
        <f t="shared" si="118"/>
        <v xml:space="preserve"> </v>
      </c>
      <c r="P326" s="94" t="str">
        <f>IF(ISNUMBER(VLOOKUP(A326,'Wells not assessed'!$A$5:$D$37,1,FALSE)),VLOOKUP(A326,'Wells not assessed'!$A$5:$D$37,4,FALSE),"")</f>
        <v/>
      </c>
      <c r="R326" s="35" t="str">
        <f t="shared" si="119"/>
        <v>Yes</v>
      </c>
      <c r="S326" s="15" t="str">
        <f t="shared" si="120"/>
        <v>FV-4093</v>
      </c>
      <c r="T326" s="18" t="str">
        <f>VLOOKUP(S326,'PoHC and SDF summary'!$AO$4:$AP$49974,2,FALSE)</f>
        <v>Elk Brook</v>
      </c>
      <c r="U326" s="19">
        <f t="shared" si="121"/>
        <v>879.77588219934705</v>
      </c>
      <c r="V326" s="56">
        <f>IF(C326="TRUE",(U326^2)*(VLOOKUP(D326,'Aquifer and SDF Parameters'!$A$6:$C$100,2,FALSE)/VLOOKUP(D326,'Aquifer and SDF Parameters'!$A$6:$C$100,3,FALSE)),"")</f>
        <v>2.5800186763321311</v>
      </c>
      <c r="W326" s="4"/>
      <c r="X326" s="29" t="str">
        <f t="shared" si="122"/>
        <v>Yes</v>
      </c>
      <c r="Y326" s="15" t="str">
        <f t="shared" si="123"/>
        <v>FV-6504</v>
      </c>
      <c r="Z326" s="18" t="str">
        <f>IF(X326="Yes",VLOOKUP(Y326,'PoHC and SDF summary'!$AO$4:$AP$49974,2,FALSE)," ")</f>
        <v>Marblehill Creek</v>
      </c>
      <c r="AA326" s="19">
        <f t="shared" si="124"/>
        <v>1794.4117653410001</v>
      </c>
      <c r="AB326" s="58">
        <f>IF(X326="Yes",(AA326^2)*(VLOOKUP(D326,'Aquifer and SDF Parameters'!$A$6:$C$100,2,FALSE)/VLOOKUP(D326,'Aquifer and SDF Parameters'!$A$6:$C$100,3,FALSE)),"")</f>
        <v>10.733045278647348</v>
      </c>
      <c r="AC326" s="20">
        <f>IF(X326="Yes",(1/(U326)^('Aquifer and SDF Parameters'!$B$2)/((1/U326^'Aquifer and SDF Parameters'!$B$2)+(1/AA326^'Aquifer and SDF Parameters'!$B$2))),"")</f>
        <v>0.80620398992621611</v>
      </c>
      <c r="AD326" s="21">
        <f>IF(X326="Yes",(1/(AA326)^('Aquifer and SDF Parameters'!$B$2)/((1/U326^'Aquifer and SDF Parameters'!$B$2)+(1/AA326^'Aquifer and SDF Parameters'!$B$2))),"")</f>
        <v>0.19379601007378378</v>
      </c>
      <c r="AE326" s="14"/>
      <c r="AF326" s="32" t="str">
        <f t="shared" si="125"/>
        <v>No</v>
      </c>
      <c r="AG326" s="15" t="str">
        <f t="shared" si="126"/>
        <v/>
      </c>
      <c r="AH326" s="18" t="str">
        <f t="shared" si="127"/>
        <v xml:space="preserve"> </v>
      </c>
      <c r="AI326" s="19" t="str">
        <f t="shared" si="128"/>
        <v xml:space="preserve"> </v>
      </c>
      <c r="AJ326" s="58" t="str">
        <f>IF(AF326="Yes",(AI326^2)*(VLOOKUP(D326,'Aquifer and SDF Parameters'!$A$6:$C$100,2,FALSE)/VLOOKUP(D326,'Aquifer and SDF Parameters'!$A$6:$C$100,3,FALSE)),"")</f>
        <v/>
      </c>
      <c r="AK326" s="20" t="str">
        <f>IF(AF326="Yes",(1/(U326)^('Aquifer and SDF Parameters'!$B$2)/((1/U326^'Aquifer and SDF Parameters'!$B$2)+(1/AI326^'Aquifer and SDF Parameters'!$B$2)+(1/AA326^'Aquifer and SDF Parameters'!$B$2))),"")</f>
        <v/>
      </c>
      <c r="AL326" s="20" t="str">
        <f>IF(AF326="Yes",(1/(AA326)^('Aquifer and SDF Parameters'!$B$2)/((1/U326^'Aquifer and SDF Parameters'!$B$2)+(1/AI326^'Aquifer and SDF Parameters'!$B$2)+(1/AA326^'Aquifer and SDF Parameters'!$B$2))),"")</f>
        <v/>
      </c>
      <c r="AM326" s="21" t="str">
        <f>IF(AF326="Yes",(1/(AI326)^('Aquifer and SDF Parameters'!$B$2)/((1/U326^'Aquifer and SDF Parameters'!$B$2)+(1/AI326^'Aquifer and SDF Parameters'!$B$2)+(1/AA326^'Aquifer and SDF Parameters'!$B$2))),"")</f>
        <v/>
      </c>
      <c r="AO326" s="30" t="s">
        <v>12892</v>
      </c>
      <c r="AP326" s="47" t="s">
        <v>8769</v>
      </c>
      <c r="AQ326" s="22">
        <v>46051</v>
      </c>
      <c r="AR326" s="22" t="s">
        <v>8760</v>
      </c>
      <c r="AS326" s="24">
        <v>362.48038757763101</v>
      </c>
      <c r="AT326" s="2">
        <v>107357</v>
      </c>
      <c r="AU326" s="2" t="s">
        <v>4823</v>
      </c>
      <c r="AV326" s="57">
        <v>456.06034197152002</v>
      </c>
      <c r="AW326" s="33"/>
      <c r="AX326" s="22"/>
      <c r="AY326" s="27"/>
    </row>
    <row r="327" spans="1:51" ht="15.6" customHeight="1" x14ac:dyDescent="0.3">
      <c r="A327" s="17">
        <v>34806</v>
      </c>
      <c r="B327" s="17" t="str">
        <f>VLOOKUP(A327,'List of Wells for HC assessment'!$A$2:$J$860,10,FALSE)</f>
        <v>Fraser-Sumas Floodplain</v>
      </c>
      <c r="C327" s="17" t="str">
        <f>IF(ISNUMBER(VLOOKUP(A327,'List of Wells for HC assessment'!$A$2:$J$860,1,FALSE)),"TRUE","FALSE")</f>
        <v>TRUE</v>
      </c>
      <c r="D327" s="17">
        <f>VLOOKUP(A327,'List of Wells for HC assessment'!$A$2:$J$860,9,FALSE)</f>
        <v>6</v>
      </c>
      <c r="E327" s="17" t="str">
        <f t="shared" si="109"/>
        <v>Stream</v>
      </c>
      <c r="F327" s="17">
        <f t="shared" si="110"/>
        <v>2</v>
      </c>
      <c r="G327" s="87">
        <f t="shared" si="111"/>
        <v>0.51086255858247609</v>
      </c>
      <c r="H327" s="88">
        <f t="shared" si="108"/>
        <v>0.19198868065990635</v>
      </c>
      <c r="I327" s="89" t="str">
        <f t="shared" si="112"/>
        <v>Chilliwack Creek</v>
      </c>
      <c r="J327" s="90">
        <f t="shared" si="113"/>
        <v>0.48913744141752374</v>
      </c>
      <c r="K327" s="91">
        <f t="shared" si="114"/>
        <v>0.20051588841074539</v>
      </c>
      <c r="L327" s="95" t="str">
        <f t="shared" si="115"/>
        <v>Coco-oppelo Slough</v>
      </c>
      <c r="M327" s="92" t="str">
        <f t="shared" si="116"/>
        <v>-</v>
      </c>
      <c r="N327" s="93" t="str">
        <f t="shared" si="117"/>
        <v/>
      </c>
      <c r="O327" s="96" t="str">
        <f t="shared" si="118"/>
        <v xml:space="preserve"> </v>
      </c>
      <c r="P327" s="94" t="str">
        <f>IF(ISNUMBER(VLOOKUP(A327,'Wells not assessed'!$A$5:$D$37,1,FALSE)),VLOOKUP(A327,'Wells not assessed'!$A$5:$D$37,4,FALSE),"")</f>
        <v/>
      </c>
      <c r="R327" s="35" t="str">
        <f t="shared" si="119"/>
        <v>Yes</v>
      </c>
      <c r="S327" s="15" t="str">
        <f t="shared" si="120"/>
        <v>FV-3187</v>
      </c>
      <c r="T327" s="18" t="str">
        <f>VLOOKUP(S327,'PoHC and SDF summary'!$AO$4:$AP$49974,2,FALSE)</f>
        <v>Chilliwack Creek</v>
      </c>
      <c r="U327" s="19">
        <f t="shared" si="121"/>
        <v>239.992925308168</v>
      </c>
      <c r="V327" s="56">
        <f>IF(C327="TRUE",(U327^2)*(VLOOKUP(D327,'Aquifer and SDF Parameters'!$A$6:$C$100,2,FALSE)/VLOOKUP(D327,'Aquifer and SDF Parameters'!$A$6:$C$100,3,FALSE)),"")</f>
        <v>0.19198868065990635</v>
      </c>
      <c r="W327" s="4"/>
      <c r="X327" s="29" t="str">
        <f t="shared" si="122"/>
        <v>Yes</v>
      </c>
      <c r="Y327" s="15" t="str">
        <f t="shared" si="123"/>
        <v>FV-3844</v>
      </c>
      <c r="Z327" s="18" t="str">
        <f>IF(X327="Yes",VLOOKUP(Y327,'PoHC and SDF summary'!$AO$4:$AP$49974,2,FALSE)," ")</f>
        <v>Coco-oppelo Slough</v>
      </c>
      <c r="AA327" s="19">
        <f t="shared" si="124"/>
        <v>245.26468666162199</v>
      </c>
      <c r="AB327" s="58">
        <f>IF(X327="Yes",(AA327^2)*(VLOOKUP(D327,'Aquifer and SDF Parameters'!$A$6:$C$100,2,FALSE)/VLOOKUP(D327,'Aquifer and SDF Parameters'!$A$6:$C$100,3,FALSE)),"")</f>
        <v>0.20051588841074539</v>
      </c>
      <c r="AC327" s="20">
        <f>IF(X327="Yes",(1/(U327)^('Aquifer and SDF Parameters'!$B$2)/((1/U327^'Aquifer and SDF Parameters'!$B$2)+(1/AA327^'Aquifer and SDF Parameters'!$B$2))),"")</f>
        <v>0.51086255858247609</v>
      </c>
      <c r="AD327" s="21">
        <f>IF(X327="Yes",(1/(AA327)^('Aquifer and SDF Parameters'!$B$2)/((1/U327^'Aquifer and SDF Parameters'!$B$2)+(1/AA327^'Aquifer and SDF Parameters'!$B$2))),"")</f>
        <v>0.48913744141752374</v>
      </c>
      <c r="AE327" s="14"/>
      <c r="AF327" s="32" t="str">
        <f t="shared" si="125"/>
        <v>No</v>
      </c>
      <c r="AG327" s="15" t="str">
        <f t="shared" si="126"/>
        <v/>
      </c>
      <c r="AH327" s="18" t="str">
        <f t="shared" si="127"/>
        <v xml:space="preserve"> </v>
      </c>
      <c r="AI327" s="19" t="str">
        <f t="shared" si="128"/>
        <v xml:space="preserve"> </v>
      </c>
      <c r="AJ327" s="58" t="str">
        <f>IF(AF327="Yes",(AI327^2)*(VLOOKUP(D327,'Aquifer and SDF Parameters'!$A$6:$C$100,2,FALSE)/VLOOKUP(D327,'Aquifer and SDF Parameters'!$A$6:$C$100,3,FALSE)),"")</f>
        <v/>
      </c>
      <c r="AK327" s="20" t="str">
        <f>IF(AF327="Yes",(1/(U327)^('Aquifer and SDF Parameters'!$B$2)/((1/U327^'Aquifer and SDF Parameters'!$B$2)+(1/AI327^'Aquifer and SDF Parameters'!$B$2)+(1/AA327^'Aquifer and SDF Parameters'!$B$2))),"")</f>
        <v/>
      </c>
      <c r="AL327" s="20" t="str">
        <f>IF(AF327="Yes",(1/(AA327)^('Aquifer and SDF Parameters'!$B$2)/((1/U327^'Aquifer and SDF Parameters'!$B$2)+(1/AI327^'Aquifer and SDF Parameters'!$B$2)+(1/AA327^'Aquifer and SDF Parameters'!$B$2))),"")</f>
        <v/>
      </c>
      <c r="AM327" s="21" t="str">
        <f>IF(AF327="Yes",(1/(AI327)^('Aquifer and SDF Parameters'!$B$2)/((1/U327^'Aquifer and SDF Parameters'!$B$2)+(1/AI327^'Aquifer and SDF Parameters'!$B$2)+(1/AA327^'Aquifer and SDF Parameters'!$B$2))),"")</f>
        <v/>
      </c>
      <c r="AO327" s="30" t="s">
        <v>12891</v>
      </c>
      <c r="AP327" s="47" t="s">
        <v>8769</v>
      </c>
      <c r="AQ327" s="22">
        <v>46069</v>
      </c>
      <c r="AR327" s="22" t="s">
        <v>11854</v>
      </c>
      <c r="AS327" s="24">
        <v>226.02497848962599</v>
      </c>
      <c r="AT327" s="2">
        <v>107441</v>
      </c>
      <c r="AU327" s="2" t="s">
        <v>7385</v>
      </c>
      <c r="AV327" s="57">
        <v>2414.6370763332002</v>
      </c>
      <c r="AW327" s="33"/>
      <c r="AX327" s="22"/>
      <c r="AY327" s="27"/>
    </row>
    <row r="328" spans="1:51" ht="15.6" customHeight="1" x14ac:dyDescent="0.3">
      <c r="A328" s="17">
        <v>34809</v>
      </c>
      <c r="B328" s="17" t="str">
        <f>VLOOKUP(A328,'List of Wells for HC assessment'!$A$2:$J$860,10,FALSE)</f>
        <v>Fraser-Sumas Floodplain</v>
      </c>
      <c r="C328" s="17" t="str">
        <f>IF(ISNUMBER(VLOOKUP(A328,'List of Wells for HC assessment'!$A$2:$J$860,1,FALSE)),"TRUE","FALSE")</f>
        <v>TRUE</v>
      </c>
      <c r="D328" s="17">
        <f>VLOOKUP(A328,'List of Wells for HC assessment'!$A$2:$J$860,9,FALSE)</f>
        <v>6</v>
      </c>
      <c r="E328" s="17" t="str">
        <f t="shared" si="109"/>
        <v>Stream</v>
      </c>
      <c r="F328" s="17">
        <f t="shared" si="110"/>
        <v>1</v>
      </c>
      <c r="G328" s="87">
        <f t="shared" si="111"/>
        <v>1</v>
      </c>
      <c r="H328" s="88">
        <f t="shared" si="108"/>
        <v>4.3554587226637534E-2</v>
      </c>
      <c r="I328" s="89" t="str">
        <f t="shared" si="112"/>
        <v>Gravel Slough</v>
      </c>
      <c r="J328" s="90" t="str">
        <f t="shared" si="113"/>
        <v>-</v>
      </c>
      <c r="K328" s="91" t="str">
        <f t="shared" si="114"/>
        <v/>
      </c>
      <c r="L328" s="95" t="str">
        <f t="shared" si="115"/>
        <v xml:space="preserve"> </v>
      </c>
      <c r="M328" s="92" t="str">
        <f t="shared" si="116"/>
        <v>-</v>
      </c>
      <c r="N328" s="93" t="str">
        <f t="shared" si="117"/>
        <v/>
      </c>
      <c r="O328" s="96" t="str">
        <f t="shared" si="118"/>
        <v xml:space="preserve"> </v>
      </c>
      <c r="P328" s="94" t="str">
        <f>IF(ISNUMBER(VLOOKUP(A328,'Wells not assessed'!$A$5:$D$37,1,FALSE)),VLOOKUP(A328,'Wells not assessed'!$A$5:$D$37,4,FALSE),"")</f>
        <v/>
      </c>
      <c r="R328" s="35" t="str">
        <f t="shared" si="119"/>
        <v>Yes</v>
      </c>
      <c r="S328" s="15" t="str">
        <f t="shared" si="120"/>
        <v>FV-3381</v>
      </c>
      <c r="T328" s="18" t="str">
        <f>VLOOKUP(S328,'PoHC and SDF summary'!$AO$4:$AP$49974,2,FALSE)</f>
        <v>Gravel Slough</v>
      </c>
      <c r="U328" s="19">
        <f t="shared" si="121"/>
        <v>114.308250655809</v>
      </c>
      <c r="V328" s="56">
        <f>IF(C328="TRUE",(U328^2)*(VLOOKUP(D328,'Aquifer and SDF Parameters'!$A$6:$C$100,2,FALSE)/VLOOKUP(D328,'Aquifer and SDF Parameters'!$A$6:$C$100,3,FALSE)),"")</f>
        <v>4.3554587226637534E-2</v>
      </c>
      <c r="W328" s="4"/>
      <c r="X328" s="29" t="str">
        <f t="shared" si="122"/>
        <v>No</v>
      </c>
      <c r="Y328" s="15" t="str">
        <f t="shared" si="123"/>
        <v/>
      </c>
      <c r="Z328" s="18" t="str">
        <f>IF(X328="Yes",VLOOKUP(Y328,'PoHC and SDF summary'!$AO$4:$AP$49974,2,FALSE)," ")</f>
        <v xml:space="preserve"> </v>
      </c>
      <c r="AA328" s="19" t="str">
        <f t="shared" si="124"/>
        <v xml:space="preserve"> </v>
      </c>
      <c r="AB328" s="58" t="str">
        <f>IF(X328="Yes",(AA328^2)*(VLOOKUP(D328,'Aquifer and SDF Parameters'!$A$6:$C$100,2,FALSE)/VLOOKUP(D328,'Aquifer and SDF Parameters'!$A$6:$C$100,3,FALSE)),"")</f>
        <v/>
      </c>
      <c r="AC328" s="20" t="str">
        <f>IF(X328="Yes",(1/(U328)^('Aquifer and SDF Parameters'!$B$2)/((1/U328^'Aquifer and SDF Parameters'!$B$2)+(1/AA328^'Aquifer and SDF Parameters'!$B$2))),"")</f>
        <v/>
      </c>
      <c r="AD328" s="21" t="str">
        <f>IF(X328="Yes",(1/(AA328)^('Aquifer and SDF Parameters'!$B$2)/((1/U328^'Aquifer and SDF Parameters'!$B$2)+(1/AA328^'Aquifer and SDF Parameters'!$B$2))),"")</f>
        <v/>
      </c>
      <c r="AE328" s="14"/>
      <c r="AF328" s="32" t="str">
        <f t="shared" si="125"/>
        <v>No</v>
      </c>
      <c r="AG328" s="15" t="str">
        <f t="shared" si="126"/>
        <v/>
      </c>
      <c r="AH328" s="18" t="str">
        <f t="shared" si="127"/>
        <v xml:space="preserve"> </v>
      </c>
      <c r="AI328" s="19" t="str">
        <f t="shared" si="128"/>
        <v xml:space="preserve"> </v>
      </c>
      <c r="AJ328" s="58" t="str">
        <f>IF(AF328="Yes",(AI328^2)*(VLOOKUP(D328,'Aquifer and SDF Parameters'!$A$6:$C$100,2,FALSE)/VLOOKUP(D328,'Aquifer and SDF Parameters'!$A$6:$C$100,3,FALSE)),"")</f>
        <v/>
      </c>
      <c r="AK328" s="20" t="str">
        <f>IF(AF328="Yes",(1/(U328)^('Aquifer and SDF Parameters'!$B$2)/((1/U328^'Aquifer and SDF Parameters'!$B$2)+(1/AI328^'Aquifer and SDF Parameters'!$B$2)+(1/AA328^'Aquifer and SDF Parameters'!$B$2))),"")</f>
        <v/>
      </c>
      <c r="AL328" s="20" t="str">
        <f>IF(AF328="Yes",(1/(AA328)^('Aquifer and SDF Parameters'!$B$2)/((1/U328^'Aquifer and SDF Parameters'!$B$2)+(1/AI328^'Aquifer and SDF Parameters'!$B$2)+(1/AA328^'Aquifer and SDF Parameters'!$B$2))),"")</f>
        <v/>
      </c>
      <c r="AM328" s="21" t="str">
        <f>IF(AF328="Yes",(1/(AI328)^('Aquifer and SDF Parameters'!$B$2)/((1/U328^'Aquifer and SDF Parameters'!$B$2)+(1/AI328^'Aquifer and SDF Parameters'!$B$2)+(1/AA328^'Aquifer and SDF Parameters'!$B$2))),"")</f>
        <v/>
      </c>
      <c r="AO328" s="30" t="s">
        <v>12889</v>
      </c>
      <c r="AP328" s="47" t="s">
        <v>8769</v>
      </c>
      <c r="AQ328" s="22">
        <v>46435</v>
      </c>
      <c r="AR328" s="22" t="s">
        <v>7034</v>
      </c>
      <c r="AS328" s="24">
        <v>60.551357993371099</v>
      </c>
      <c r="AT328" s="2">
        <v>107946</v>
      </c>
      <c r="AU328" s="2" t="s">
        <v>4505</v>
      </c>
      <c r="AV328" s="57">
        <v>1242.7942587968901</v>
      </c>
      <c r="AW328" s="33"/>
      <c r="AX328" s="22"/>
      <c r="AY328" s="27"/>
    </row>
    <row r="329" spans="1:51" ht="15.6" customHeight="1" x14ac:dyDescent="0.3">
      <c r="A329" s="17">
        <v>35721</v>
      </c>
      <c r="B329" s="17" t="str">
        <f>VLOOKUP(A329,'List of Wells for HC assessment'!$A$2:$J$860,10,FALSE)</f>
        <v>Fraser-Sumas Floodplain</v>
      </c>
      <c r="C329" s="17" t="str">
        <f>IF(ISNUMBER(VLOOKUP(A329,'List of Wells for HC assessment'!$A$2:$J$860,1,FALSE)),"TRUE","FALSE")</f>
        <v>TRUE</v>
      </c>
      <c r="D329" s="17">
        <f>VLOOKUP(A329,'List of Wells for HC assessment'!$A$2:$J$860,9,FALSE)</f>
        <v>6</v>
      </c>
      <c r="E329" s="17" t="str">
        <f t="shared" si="109"/>
        <v>Stream</v>
      </c>
      <c r="F329" s="17">
        <f t="shared" si="110"/>
        <v>1</v>
      </c>
      <c r="G329" s="87">
        <f t="shared" si="111"/>
        <v>1</v>
      </c>
      <c r="H329" s="88">
        <f t="shared" si="108"/>
        <v>9.3952054930946535E-2</v>
      </c>
      <c r="I329" s="89" t="str">
        <f t="shared" si="112"/>
        <v>Elk Creek</v>
      </c>
      <c r="J329" s="90" t="str">
        <f t="shared" si="113"/>
        <v>-</v>
      </c>
      <c r="K329" s="91" t="str">
        <f t="shared" si="114"/>
        <v/>
      </c>
      <c r="L329" s="95" t="str">
        <f t="shared" si="115"/>
        <v xml:space="preserve"> </v>
      </c>
      <c r="M329" s="92" t="str">
        <f t="shared" si="116"/>
        <v>-</v>
      </c>
      <c r="N329" s="93" t="str">
        <f t="shared" si="117"/>
        <v/>
      </c>
      <c r="O329" s="96" t="str">
        <f t="shared" si="118"/>
        <v xml:space="preserve"> </v>
      </c>
      <c r="P329" s="94" t="str">
        <f>IF(ISNUMBER(VLOOKUP(A329,'Wells not assessed'!$A$5:$D$37,1,FALSE)),VLOOKUP(A329,'Wells not assessed'!$A$5:$D$37,4,FALSE),"")</f>
        <v/>
      </c>
      <c r="R329" s="35" t="str">
        <f t="shared" si="119"/>
        <v>Yes</v>
      </c>
      <c r="S329" s="15" t="str">
        <f t="shared" si="120"/>
        <v>FV-6610</v>
      </c>
      <c r="T329" s="18" t="str">
        <f>VLOOKUP(S329,'PoHC and SDF summary'!$AO$4:$AP$49974,2,FALSE)</f>
        <v>Elk Creek</v>
      </c>
      <c r="U329" s="19">
        <f t="shared" si="121"/>
        <v>167.885724465435</v>
      </c>
      <c r="V329" s="56">
        <f>IF(C329="TRUE",(U329^2)*(VLOOKUP(D329,'Aquifer and SDF Parameters'!$A$6:$C$100,2,FALSE)/VLOOKUP(D329,'Aquifer and SDF Parameters'!$A$6:$C$100,3,FALSE)),"")</f>
        <v>9.3952054930946535E-2</v>
      </c>
      <c r="W329" s="4"/>
      <c r="X329" s="29" t="str">
        <f t="shared" si="122"/>
        <v>No</v>
      </c>
      <c r="Y329" s="15" t="str">
        <f t="shared" si="123"/>
        <v/>
      </c>
      <c r="Z329" s="18" t="str">
        <f>IF(X329="Yes",VLOOKUP(Y329,'PoHC and SDF summary'!$AO$4:$AP$49974,2,FALSE)," ")</f>
        <v xml:space="preserve"> </v>
      </c>
      <c r="AA329" s="19" t="str">
        <f t="shared" si="124"/>
        <v xml:space="preserve"> </v>
      </c>
      <c r="AB329" s="58" t="str">
        <f>IF(X329="Yes",(AA329^2)*(VLOOKUP(D329,'Aquifer and SDF Parameters'!$A$6:$C$100,2,FALSE)/VLOOKUP(D329,'Aquifer and SDF Parameters'!$A$6:$C$100,3,FALSE)),"")</f>
        <v/>
      </c>
      <c r="AC329" s="20" t="str">
        <f>IF(X329="Yes",(1/(U329)^('Aquifer and SDF Parameters'!$B$2)/((1/U329^'Aquifer and SDF Parameters'!$B$2)+(1/AA329^'Aquifer and SDF Parameters'!$B$2))),"")</f>
        <v/>
      </c>
      <c r="AD329" s="21" t="str">
        <f>IF(X329="Yes",(1/(AA329)^('Aquifer and SDF Parameters'!$B$2)/((1/U329^'Aquifer and SDF Parameters'!$B$2)+(1/AA329^'Aquifer and SDF Parameters'!$B$2))),"")</f>
        <v/>
      </c>
      <c r="AE329" s="14"/>
      <c r="AF329" s="32" t="str">
        <f t="shared" si="125"/>
        <v>No</v>
      </c>
      <c r="AG329" s="15" t="str">
        <f t="shared" si="126"/>
        <v/>
      </c>
      <c r="AH329" s="18" t="str">
        <f t="shared" si="127"/>
        <v xml:space="preserve"> </v>
      </c>
      <c r="AI329" s="19" t="str">
        <f t="shared" si="128"/>
        <v xml:space="preserve"> </v>
      </c>
      <c r="AJ329" s="58" t="str">
        <f>IF(AF329="Yes",(AI329^2)*(VLOOKUP(D329,'Aquifer and SDF Parameters'!$A$6:$C$100,2,FALSE)/VLOOKUP(D329,'Aquifer and SDF Parameters'!$A$6:$C$100,3,FALSE)),"")</f>
        <v/>
      </c>
      <c r="AK329" s="20" t="str">
        <f>IF(AF329="Yes",(1/(U329)^('Aquifer and SDF Parameters'!$B$2)/((1/U329^'Aquifer and SDF Parameters'!$B$2)+(1/AI329^'Aquifer and SDF Parameters'!$B$2)+(1/AA329^'Aquifer and SDF Parameters'!$B$2))),"")</f>
        <v/>
      </c>
      <c r="AL329" s="20" t="str">
        <f>IF(AF329="Yes",(1/(AA329)^('Aquifer and SDF Parameters'!$B$2)/((1/U329^'Aquifer and SDF Parameters'!$B$2)+(1/AI329^'Aquifer and SDF Parameters'!$B$2)+(1/AA329^'Aquifer and SDF Parameters'!$B$2))),"")</f>
        <v/>
      </c>
      <c r="AM329" s="21" t="str">
        <f>IF(AF329="Yes",(1/(AI329)^('Aquifer and SDF Parameters'!$B$2)/((1/U329^'Aquifer and SDF Parameters'!$B$2)+(1/AI329^'Aquifer and SDF Parameters'!$B$2)+(1/AA329^'Aquifer and SDF Parameters'!$B$2))),"")</f>
        <v/>
      </c>
      <c r="AO329" s="30" t="s">
        <v>12883</v>
      </c>
      <c r="AP329" s="47" t="s">
        <v>8769</v>
      </c>
      <c r="AQ329" s="22">
        <v>46660</v>
      </c>
      <c r="AR329" s="22" t="s">
        <v>24</v>
      </c>
      <c r="AS329" s="24">
        <v>1468.35779142048</v>
      </c>
      <c r="AT329" s="2">
        <v>108466</v>
      </c>
      <c r="AU329" s="2" t="s">
        <v>5053</v>
      </c>
      <c r="AV329" s="57">
        <v>1152.1551767302999</v>
      </c>
      <c r="AW329" s="33"/>
      <c r="AX329" s="22"/>
      <c r="AY329" s="27"/>
    </row>
    <row r="330" spans="1:51" ht="15.6" customHeight="1" x14ac:dyDescent="0.3">
      <c r="A330" s="17">
        <v>35754</v>
      </c>
      <c r="B330" s="17" t="str">
        <f>VLOOKUP(A330,'List of Wells for HC assessment'!$A$2:$J$860,10,FALSE)</f>
        <v>Fraser-Sumas Floodplain</v>
      </c>
      <c r="C330" s="17" t="str">
        <f>IF(ISNUMBER(VLOOKUP(A330,'List of Wells for HC assessment'!$A$2:$J$860,1,FALSE)),"TRUE","FALSE")</f>
        <v>TRUE</v>
      </c>
      <c r="D330" s="17">
        <f>VLOOKUP(A330,'List of Wells for HC assessment'!$A$2:$J$860,9,FALSE)</f>
        <v>6</v>
      </c>
      <c r="E330" s="17" t="str">
        <f t="shared" si="109"/>
        <v>Stream</v>
      </c>
      <c r="F330" s="17">
        <f t="shared" si="110"/>
        <v>1</v>
      </c>
      <c r="G330" s="87">
        <f t="shared" si="111"/>
        <v>1</v>
      </c>
      <c r="H330" s="88">
        <f t="shared" si="108"/>
        <v>1.0045661220503387E-2</v>
      </c>
      <c r="I330" s="89" t="str">
        <f t="shared" si="112"/>
        <v>Miller Slough</v>
      </c>
      <c r="J330" s="90" t="str">
        <f t="shared" si="113"/>
        <v>-</v>
      </c>
      <c r="K330" s="91" t="str">
        <f t="shared" si="114"/>
        <v/>
      </c>
      <c r="L330" s="95" t="str">
        <f t="shared" si="115"/>
        <v xml:space="preserve"> </v>
      </c>
      <c r="M330" s="92" t="str">
        <f t="shared" si="116"/>
        <v>-</v>
      </c>
      <c r="N330" s="93" t="str">
        <f t="shared" si="117"/>
        <v/>
      </c>
      <c r="O330" s="96" t="str">
        <f t="shared" si="118"/>
        <v xml:space="preserve"> </v>
      </c>
      <c r="P330" s="94" t="str">
        <f>IF(ISNUMBER(VLOOKUP(A330,'Wells not assessed'!$A$5:$D$37,1,FALSE)),VLOOKUP(A330,'Wells not assessed'!$A$5:$D$37,4,FALSE),"")</f>
        <v/>
      </c>
      <c r="R330" s="35" t="str">
        <f t="shared" si="119"/>
        <v>Yes</v>
      </c>
      <c r="S330" s="15" t="str">
        <f t="shared" si="120"/>
        <v>FV-1015</v>
      </c>
      <c r="T330" s="18" t="str">
        <f>VLOOKUP(S330,'PoHC and SDF summary'!$AO$4:$AP$49974,2,FALSE)</f>
        <v>Miller Slough</v>
      </c>
      <c r="U330" s="19">
        <f t="shared" si="121"/>
        <v>54.897161731286403</v>
      </c>
      <c r="V330" s="56">
        <f>IF(C330="TRUE",(U330^2)*(VLOOKUP(D330,'Aquifer and SDF Parameters'!$A$6:$C$100,2,FALSE)/VLOOKUP(D330,'Aquifer and SDF Parameters'!$A$6:$C$100,3,FALSE)),"")</f>
        <v>1.0045661220503387E-2</v>
      </c>
      <c r="W330" s="4"/>
      <c r="X330" s="29" t="str">
        <f t="shared" si="122"/>
        <v>No</v>
      </c>
      <c r="Y330" s="15" t="str">
        <f t="shared" si="123"/>
        <v/>
      </c>
      <c r="Z330" s="18" t="str">
        <f>IF(X330="Yes",VLOOKUP(Y330,'PoHC and SDF summary'!$AO$4:$AP$49974,2,FALSE)," ")</f>
        <v xml:space="preserve"> </v>
      </c>
      <c r="AA330" s="19" t="str">
        <f t="shared" si="124"/>
        <v xml:space="preserve"> </v>
      </c>
      <c r="AB330" s="58" t="str">
        <f>IF(X330="Yes",(AA330^2)*(VLOOKUP(D330,'Aquifer and SDF Parameters'!$A$6:$C$100,2,FALSE)/VLOOKUP(D330,'Aquifer and SDF Parameters'!$A$6:$C$100,3,FALSE)),"")</f>
        <v/>
      </c>
      <c r="AC330" s="20" t="str">
        <f>IF(X330="Yes",(1/(U330)^('Aquifer and SDF Parameters'!$B$2)/((1/U330^'Aquifer and SDF Parameters'!$B$2)+(1/AA330^'Aquifer and SDF Parameters'!$B$2))),"")</f>
        <v/>
      </c>
      <c r="AD330" s="21" t="str">
        <f>IF(X330="Yes",(1/(AA330)^('Aquifer and SDF Parameters'!$B$2)/((1/U330^'Aquifer and SDF Parameters'!$B$2)+(1/AA330^'Aquifer and SDF Parameters'!$B$2))),"")</f>
        <v/>
      </c>
      <c r="AE330" s="14"/>
      <c r="AF330" s="32" t="str">
        <f t="shared" si="125"/>
        <v>No</v>
      </c>
      <c r="AG330" s="15" t="str">
        <f t="shared" si="126"/>
        <v/>
      </c>
      <c r="AH330" s="18" t="str">
        <f t="shared" si="127"/>
        <v xml:space="preserve"> </v>
      </c>
      <c r="AI330" s="19" t="str">
        <f t="shared" si="128"/>
        <v xml:space="preserve"> </v>
      </c>
      <c r="AJ330" s="58" t="str">
        <f>IF(AF330="Yes",(AI330^2)*(VLOOKUP(D330,'Aquifer and SDF Parameters'!$A$6:$C$100,2,FALSE)/VLOOKUP(D330,'Aquifer and SDF Parameters'!$A$6:$C$100,3,FALSE)),"")</f>
        <v/>
      </c>
      <c r="AK330" s="20" t="str">
        <f>IF(AF330="Yes",(1/(U330)^('Aquifer and SDF Parameters'!$B$2)/((1/U330^'Aquifer and SDF Parameters'!$B$2)+(1/AI330^'Aquifer and SDF Parameters'!$B$2)+(1/AA330^'Aquifer and SDF Parameters'!$B$2))),"")</f>
        <v/>
      </c>
      <c r="AL330" s="20" t="str">
        <f>IF(AF330="Yes",(1/(AA330)^('Aquifer and SDF Parameters'!$B$2)/((1/U330^'Aquifer and SDF Parameters'!$B$2)+(1/AI330^'Aquifer and SDF Parameters'!$B$2)+(1/AA330^'Aquifer and SDF Parameters'!$B$2))),"")</f>
        <v/>
      </c>
      <c r="AM330" s="21" t="str">
        <f>IF(AF330="Yes",(1/(AI330)^('Aquifer and SDF Parameters'!$B$2)/((1/U330^'Aquifer and SDF Parameters'!$B$2)+(1/AI330^'Aquifer and SDF Parameters'!$B$2)+(1/AA330^'Aquifer and SDF Parameters'!$B$2))),"")</f>
        <v/>
      </c>
      <c r="AO330" s="30" t="s">
        <v>12879</v>
      </c>
      <c r="AP330" s="47" t="s">
        <v>8769</v>
      </c>
      <c r="AQ330" s="22">
        <v>46726</v>
      </c>
      <c r="AR330" s="22" t="s">
        <v>1050</v>
      </c>
      <c r="AS330" s="24">
        <v>1923.13304049467</v>
      </c>
      <c r="AT330" s="2">
        <v>108493</v>
      </c>
      <c r="AU330" s="2" t="s">
        <v>7826</v>
      </c>
      <c r="AV330" s="57">
        <v>557.57297536983901</v>
      </c>
      <c r="AW330" s="33"/>
      <c r="AX330" s="22"/>
      <c r="AY330" s="27"/>
    </row>
    <row r="331" spans="1:51" ht="15.6" customHeight="1" x14ac:dyDescent="0.3">
      <c r="A331" s="17">
        <v>37006</v>
      </c>
      <c r="B331" s="17" t="str">
        <f>VLOOKUP(A331,'List of Wells for HC assessment'!$A$2:$J$860,10,FALSE)</f>
        <v>Fraser-Sumas Floodplain</v>
      </c>
      <c r="C331" s="17" t="str">
        <f>IF(ISNUMBER(VLOOKUP(A331,'List of Wells for HC assessment'!$A$2:$J$860,1,FALSE)),"TRUE","FALSE")</f>
        <v>TRUE</v>
      </c>
      <c r="D331" s="17">
        <f>VLOOKUP(A331,'List of Wells for HC assessment'!$A$2:$J$860,9,FALSE)</f>
        <v>6</v>
      </c>
      <c r="E331" s="17" t="str">
        <f t="shared" si="109"/>
        <v>Stream</v>
      </c>
      <c r="F331" s="17">
        <f t="shared" si="110"/>
        <v>2</v>
      </c>
      <c r="G331" s="87">
        <f t="shared" si="111"/>
        <v>0.67478175056283285</v>
      </c>
      <c r="H331" s="88">
        <f t="shared" si="108"/>
        <v>5.9676609576575679</v>
      </c>
      <c r="I331" s="89" t="str">
        <f t="shared" si="112"/>
        <v>Hope Slough</v>
      </c>
      <c r="J331" s="90">
        <f t="shared" si="113"/>
        <v>0.32521824943716704</v>
      </c>
      <c r="K331" s="91">
        <f t="shared" si="114"/>
        <v>12.382050253153603</v>
      </c>
      <c r="L331" s="95" t="str">
        <f t="shared" si="115"/>
        <v>Nevin Creek</v>
      </c>
      <c r="M331" s="92" t="str">
        <f t="shared" si="116"/>
        <v>-</v>
      </c>
      <c r="N331" s="93" t="str">
        <f t="shared" si="117"/>
        <v/>
      </c>
      <c r="O331" s="96" t="str">
        <f t="shared" si="118"/>
        <v xml:space="preserve"> </v>
      </c>
      <c r="P331" s="94" t="str">
        <f>IF(ISNUMBER(VLOOKUP(A331,'Wells not assessed'!$A$5:$D$37,1,FALSE)),VLOOKUP(A331,'Wells not assessed'!$A$5:$D$37,4,FALSE),"")</f>
        <v/>
      </c>
      <c r="R331" s="35" t="str">
        <f t="shared" si="119"/>
        <v>Yes</v>
      </c>
      <c r="S331" s="15" t="str">
        <f t="shared" si="120"/>
        <v>FV-7112</v>
      </c>
      <c r="T331" s="18" t="str">
        <f>VLOOKUP(S331,'PoHC and SDF summary'!$AO$4:$AP$49974,2,FALSE)</f>
        <v>Hope Slough</v>
      </c>
      <c r="U331" s="19">
        <f t="shared" si="121"/>
        <v>1338.02028657912</v>
      </c>
      <c r="V331" s="56">
        <f>IF(C331="TRUE",(U331^2)*(VLOOKUP(D331,'Aquifer and SDF Parameters'!$A$6:$C$100,2,FALSE)/VLOOKUP(D331,'Aquifer and SDF Parameters'!$A$6:$C$100,3,FALSE)),"")</f>
        <v>5.9676609576575679</v>
      </c>
      <c r="W331" s="4"/>
      <c r="X331" s="29" t="str">
        <f t="shared" si="122"/>
        <v>Yes</v>
      </c>
      <c r="Y331" s="15" t="str">
        <f t="shared" si="123"/>
        <v>FV-7159</v>
      </c>
      <c r="Z331" s="18" t="str">
        <f>IF(X331="Yes",VLOOKUP(Y331,'PoHC and SDF summary'!$AO$4:$AP$49974,2,FALSE)," ")</f>
        <v>Nevin Creek</v>
      </c>
      <c r="AA331" s="19">
        <f t="shared" si="124"/>
        <v>1927.33367011166</v>
      </c>
      <c r="AB331" s="58">
        <f>IF(X331="Yes",(AA331^2)*(VLOOKUP(D331,'Aquifer and SDF Parameters'!$A$6:$C$100,2,FALSE)/VLOOKUP(D331,'Aquifer and SDF Parameters'!$A$6:$C$100,3,FALSE)),"")</f>
        <v>12.382050253153603</v>
      </c>
      <c r="AC331" s="66">
        <f>IF(X331="Yes",(1/(U331)^('Aquifer and SDF Parameters'!$B$2)/((1/U331^'Aquifer and SDF Parameters'!$B$2)+(1/AA331^'Aquifer and SDF Parameters'!$B$2))),"")</f>
        <v>0.67478175056283285</v>
      </c>
      <c r="AD331" s="67">
        <f>IF(X331="Yes",(1/(AA331)^('Aquifer and SDF Parameters'!$B$2)/((1/U331^'Aquifer and SDF Parameters'!$B$2)+(1/AA331^'Aquifer and SDF Parameters'!$B$2))),"")</f>
        <v>0.32521824943716704</v>
      </c>
      <c r="AE331" s="60"/>
      <c r="AF331" s="32" t="str">
        <f t="shared" si="125"/>
        <v>No</v>
      </c>
      <c r="AG331" s="15" t="str">
        <f t="shared" si="126"/>
        <v/>
      </c>
      <c r="AH331" s="18" t="str">
        <f t="shared" si="127"/>
        <v xml:space="preserve"> </v>
      </c>
      <c r="AI331" s="19" t="str">
        <f t="shared" si="128"/>
        <v xml:space="preserve"> </v>
      </c>
      <c r="AJ331" s="58" t="str">
        <f>IF(AF331="Yes",(AI331^2)*(VLOOKUP(D331,'Aquifer and SDF Parameters'!$A$6:$C$100,2,FALSE)/VLOOKUP(D331,'Aquifer and SDF Parameters'!$A$6:$C$100,3,FALSE)),"")</f>
        <v/>
      </c>
      <c r="AK331" s="66" t="str">
        <f>IF(AF331="Yes",(1/(U331)^('Aquifer and SDF Parameters'!$B$2)/((1/U331^'Aquifer and SDF Parameters'!$B$2)+(1/AI331^'Aquifer and SDF Parameters'!$B$2)+(1/AA331^'Aquifer and SDF Parameters'!$B$2))),"")</f>
        <v/>
      </c>
      <c r="AL331" s="66" t="str">
        <f>IF(AF331="Yes",(1/(AA331)^('Aquifer and SDF Parameters'!$B$2)/((1/U331^'Aquifer and SDF Parameters'!$B$2)+(1/AI331^'Aquifer and SDF Parameters'!$B$2)+(1/AA331^'Aquifer and SDF Parameters'!$B$2))),"")</f>
        <v/>
      </c>
      <c r="AM331" s="67" t="str">
        <f>IF(AF331="Yes",(1/(AI331)^('Aquifer and SDF Parameters'!$B$2)/((1/U331^'Aquifer and SDF Parameters'!$B$2)+(1/AI331^'Aquifer and SDF Parameters'!$B$2)+(1/AA331^'Aquifer and SDF Parameters'!$B$2))),"")</f>
        <v/>
      </c>
      <c r="AO331" s="30" t="s">
        <v>12878</v>
      </c>
      <c r="AP331" s="47" t="s">
        <v>8769</v>
      </c>
      <c r="AQ331" s="22">
        <v>46793</v>
      </c>
      <c r="AR331" s="22" t="s">
        <v>24</v>
      </c>
      <c r="AS331" s="24">
        <v>5402.5030320566202</v>
      </c>
      <c r="AT331" s="2">
        <v>108497</v>
      </c>
      <c r="AU331" s="2" t="s">
        <v>3259</v>
      </c>
      <c r="AV331" s="57">
        <v>1089.5940846405399</v>
      </c>
      <c r="AW331" s="33"/>
      <c r="AX331" s="22"/>
      <c r="AY331" s="27"/>
    </row>
    <row r="332" spans="1:51" ht="15.6" customHeight="1" x14ac:dyDescent="0.3">
      <c r="A332" s="17">
        <v>37153</v>
      </c>
      <c r="B332" s="17" t="str">
        <f>VLOOKUP(A332,'List of Wells for HC assessment'!$A$2:$J$860,10,FALSE)</f>
        <v>Fraser-Sumas Floodplain</v>
      </c>
      <c r="C332" s="17" t="str">
        <f>IF(ISNUMBER(VLOOKUP(A332,'List of Wells for HC assessment'!$A$2:$J$860,1,FALSE)),"TRUE","FALSE")</f>
        <v>TRUE</v>
      </c>
      <c r="D332" s="17">
        <f>VLOOKUP(A332,'List of Wells for HC assessment'!$A$2:$J$860,9,FALSE)</f>
        <v>6</v>
      </c>
      <c r="E332" s="17" t="str">
        <f t="shared" si="109"/>
        <v>Stream</v>
      </c>
      <c r="F332" s="17">
        <f t="shared" si="110"/>
        <v>2</v>
      </c>
      <c r="G332" s="87">
        <f t="shared" si="111"/>
        <v>0.73542846161131858</v>
      </c>
      <c r="H332" s="88">
        <f t="shared" si="108"/>
        <v>0.83718027268467876</v>
      </c>
      <c r="I332" s="89" t="str">
        <f t="shared" si="112"/>
        <v>Unnamed tributary to Hope Slough</v>
      </c>
      <c r="J332" s="90">
        <f t="shared" si="113"/>
        <v>0.26457153838868153</v>
      </c>
      <c r="K332" s="91">
        <f t="shared" si="114"/>
        <v>2.3271067015807803</v>
      </c>
      <c r="L332" s="95" t="str">
        <f t="shared" si="115"/>
        <v>Camp Slough</v>
      </c>
      <c r="M332" s="92" t="str">
        <f t="shared" si="116"/>
        <v>-</v>
      </c>
      <c r="N332" s="93" t="str">
        <f t="shared" si="117"/>
        <v/>
      </c>
      <c r="O332" s="96" t="str">
        <f t="shared" si="118"/>
        <v xml:space="preserve"> </v>
      </c>
      <c r="P332" s="94" t="str">
        <f>IF(ISNUMBER(VLOOKUP(A332,'Wells not assessed'!$A$5:$D$37,1,FALSE)),VLOOKUP(A332,'Wells not assessed'!$A$5:$D$37,4,FALSE),"")</f>
        <v/>
      </c>
      <c r="R332" s="35" t="str">
        <f t="shared" si="119"/>
        <v>Yes</v>
      </c>
      <c r="S332" s="15" t="str">
        <f t="shared" si="120"/>
        <v>FV-3598</v>
      </c>
      <c r="T332" s="18" t="str">
        <f>VLOOKUP(S332,'PoHC and SDF summary'!$AO$4:$AP$49974,2,FALSE)</f>
        <v>Unnamed tributary to Hope Slough</v>
      </c>
      <c r="U332" s="19">
        <f t="shared" si="121"/>
        <v>501.15275296600299</v>
      </c>
      <c r="V332" s="56">
        <f>IF(C332="TRUE",(U332^2)*(VLOOKUP(D332,'Aquifer and SDF Parameters'!$A$6:$C$100,2,FALSE)/VLOOKUP(D332,'Aquifer and SDF Parameters'!$A$6:$C$100,3,FALSE)),"")</f>
        <v>0.83718027268467876</v>
      </c>
      <c r="W332" s="4"/>
      <c r="X332" s="29" t="str">
        <f t="shared" si="122"/>
        <v>Yes</v>
      </c>
      <c r="Y332" s="15" t="str">
        <f t="shared" si="123"/>
        <v>FV-6720</v>
      </c>
      <c r="Z332" s="18" t="str">
        <f>IF(X332="Yes",VLOOKUP(Y332,'PoHC and SDF summary'!$AO$4:$AP$49974,2,FALSE)," ")</f>
        <v>Camp Slough</v>
      </c>
      <c r="AA332" s="19">
        <f t="shared" si="124"/>
        <v>835.54294352488796</v>
      </c>
      <c r="AB332" s="58">
        <f>IF(X332="Yes",(AA332^2)*(VLOOKUP(D332,'Aquifer and SDF Parameters'!$A$6:$C$100,2,FALSE)/VLOOKUP(D332,'Aquifer and SDF Parameters'!$A$6:$C$100,3,FALSE)),"")</f>
        <v>2.3271067015807803</v>
      </c>
      <c r="AC332" s="20">
        <f>IF(X332="Yes",(1/(U332)^('Aquifer and SDF Parameters'!$B$2)/((1/U332^'Aquifer and SDF Parameters'!$B$2)+(1/AA332^'Aquifer and SDF Parameters'!$B$2))),"")</f>
        <v>0.73542846161131858</v>
      </c>
      <c r="AD332" s="21">
        <f>IF(X332="Yes",(1/(AA332)^('Aquifer and SDF Parameters'!$B$2)/((1/U332^'Aquifer and SDF Parameters'!$B$2)+(1/AA332^'Aquifer and SDF Parameters'!$B$2))),"")</f>
        <v>0.26457153838868153</v>
      </c>
      <c r="AE332" s="14"/>
      <c r="AF332" s="32" t="str">
        <f t="shared" si="125"/>
        <v>No</v>
      </c>
      <c r="AG332" s="15" t="str">
        <f t="shared" si="126"/>
        <v/>
      </c>
      <c r="AH332" s="18" t="str">
        <f t="shared" si="127"/>
        <v xml:space="preserve"> </v>
      </c>
      <c r="AI332" s="19" t="str">
        <f t="shared" si="128"/>
        <v xml:space="preserve"> </v>
      </c>
      <c r="AJ332" s="58" t="str">
        <f>IF(AF332="Yes",(AI332^2)*(VLOOKUP(D332,'Aquifer and SDF Parameters'!$A$6:$C$100,2,FALSE)/VLOOKUP(D332,'Aquifer and SDF Parameters'!$A$6:$C$100,3,FALSE)),"")</f>
        <v/>
      </c>
      <c r="AK332" s="20" t="str">
        <f>IF(AF332="Yes",(1/(U332)^('Aquifer and SDF Parameters'!$B$2)/((1/U332^'Aquifer and SDF Parameters'!$B$2)+(1/AI332^'Aquifer and SDF Parameters'!$B$2)+(1/AA332^'Aquifer and SDF Parameters'!$B$2))),"")</f>
        <v/>
      </c>
      <c r="AL332" s="20" t="str">
        <f>IF(AF332="Yes",(1/(AA332)^('Aquifer and SDF Parameters'!$B$2)/((1/U332^'Aquifer and SDF Parameters'!$B$2)+(1/AI332^'Aquifer and SDF Parameters'!$B$2)+(1/AA332^'Aquifer and SDF Parameters'!$B$2))),"")</f>
        <v/>
      </c>
      <c r="AM332" s="21" t="str">
        <f>IF(AF332="Yes",(1/(AI332)^('Aquifer and SDF Parameters'!$B$2)/((1/U332^'Aquifer and SDF Parameters'!$B$2)+(1/AI332^'Aquifer and SDF Parameters'!$B$2)+(1/AA332^'Aquifer and SDF Parameters'!$B$2))),"")</f>
        <v/>
      </c>
      <c r="AO332" s="30" t="s">
        <v>12877</v>
      </c>
      <c r="AP332" s="47" t="s">
        <v>8769</v>
      </c>
      <c r="AQ332" s="22">
        <v>47039</v>
      </c>
      <c r="AR332" s="22" t="s">
        <v>230</v>
      </c>
      <c r="AS332" s="24">
        <v>986.71156939726598</v>
      </c>
      <c r="AT332" s="2">
        <v>108793</v>
      </c>
      <c r="AU332" s="2" t="s">
        <v>7035</v>
      </c>
      <c r="AV332" s="57">
        <v>707.12184421516599</v>
      </c>
      <c r="AW332" s="33"/>
      <c r="AX332" s="22"/>
      <c r="AY332" s="27"/>
    </row>
    <row r="333" spans="1:51" ht="15.6" customHeight="1" x14ac:dyDescent="0.3">
      <c r="A333" s="17">
        <v>37189</v>
      </c>
      <c r="B333" s="17" t="str">
        <f>VLOOKUP(A333,'List of Wells for HC assessment'!$A$2:$J$860,10,FALSE)</f>
        <v>Fraser-Sumas Floodplain</v>
      </c>
      <c r="C333" s="17" t="str">
        <f>IF(ISNUMBER(VLOOKUP(A333,'List of Wells for HC assessment'!$A$2:$J$860,1,FALSE)),"TRUE","FALSE")</f>
        <v>TRUE</v>
      </c>
      <c r="D333" s="17">
        <f>VLOOKUP(A333,'List of Wells for HC assessment'!$A$2:$J$860,9,FALSE)</f>
        <v>6</v>
      </c>
      <c r="E333" s="17" t="str">
        <f t="shared" si="109"/>
        <v>Stream</v>
      </c>
      <c r="F333" s="17">
        <f t="shared" si="110"/>
        <v>2</v>
      </c>
      <c r="G333" s="87">
        <f t="shared" si="111"/>
        <v>0.75884745534161602</v>
      </c>
      <c r="H333" s="88">
        <f t="shared" si="108"/>
        <v>0.19023285583929717</v>
      </c>
      <c r="I333" s="89" t="str">
        <f t="shared" si="112"/>
        <v>Unnamed tributary to Hope Slough</v>
      </c>
      <c r="J333" s="90">
        <f t="shared" si="113"/>
        <v>0.24115254465838404</v>
      </c>
      <c r="K333" s="91">
        <f t="shared" si="114"/>
        <v>0.59861577981901815</v>
      </c>
      <c r="L333" s="95" t="str">
        <f t="shared" si="115"/>
        <v>Hope Slough</v>
      </c>
      <c r="M333" s="92" t="str">
        <f t="shared" si="116"/>
        <v>-</v>
      </c>
      <c r="N333" s="93" t="str">
        <f t="shared" si="117"/>
        <v/>
      </c>
      <c r="O333" s="96" t="str">
        <f t="shared" si="118"/>
        <v xml:space="preserve"> </v>
      </c>
      <c r="P333" s="94" t="str">
        <f>IF(ISNUMBER(VLOOKUP(A333,'Wells not assessed'!$A$5:$D$37,1,FALSE)),VLOOKUP(A333,'Wells not assessed'!$A$5:$D$37,4,FALSE),"")</f>
        <v/>
      </c>
      <c r="R333" s="35" t="str">
        <f t="shared" si="119"/>
        <v>Yes</v>
      </c>
      <c r="S333" s="15" t="str">
        <f t="shared" si="120"/>
        <v>FV-3673</v>
      </c>
      <c r="T333" s="18" t="str">
        <f>VLOOKUP(S333,'PoHC and SDF summary'!$AO$4:$AP$49974,2,FALSE)</f>
        <v>Unnamed tributary to Hope Slough</v>
      </c>
      <c r="U333" s="19">
        <f t="shared" si="121"/>
        <v>238.89298179684801</v>
      </c>
      <c r="V333" s="56">
        <f>IF(C333="TRUE",(U333^2)*(VLOOKUP(D333,'Aquifer and SDF Parameters'!$A$6:$C$100,2,FALSE)/VLOOKUP(D333,'Aquifer and SDF Parameters'!$A$6:$C$100,3,FALSE)),"")</f>
        <v>0.19023285583929717</v>
      </c>
      <c r="W333" s="4"/>
      <c r="X333" s="29" t="str">
        <f t="shared" si="122"/>
        <v>Yes</v>
      </c>
      <c r="Y333" s="15" t="str">
        <f t="shared" si="123"/>
        <v>FV-3770</v>
      </c>
      <c r="Z333" s="18" t="str">
        <f>IF(X333="Yes",VLOOKUP(Y333,'PoHC and SDF summary'!$AO$4:$AP$49974,2,FALSE)," ")</f>
        <v>Hope Slough</v>
      </c>
      <c r="AA333" s="19">
        <f t="shared" si="124"/>
        <v>423.77439038444197</v>
      </c>
      <c r="AB333" s="58">
        <f>IF(X333="Yes",(AA333^2)*(VLOOKUP(D333,'Aquifer and SDF Parameters'!$A$6:$C$100,2,FALSE)/VLOOKUP(D333,'Aquifer and SDF Parameters'!$A$6:$C$100,3,FALSE)),"")</f>
        <v>0.59861577981901815</v>
      </c>
      <c r="AC333" s="20">
        <f>IF(X333="Yes",(1/(U333)^('Aquifer and SDF Parameters'!$B$2)/((1/U333^'Aquifer and SDF Parameters'!$B$2)+(1/AA333^'Aquifer and SDF Parameters'!$B$2))),"")</f>
        <v>0.75884745534161602</v>
      </c>
      <c r="AD333" s="21">
        <f>IF(X333="Yes",(1/(AA333)^('Aquifer and SDF Parameters'!$B$2)/((1/U333^'Aquifer and SDF Parameters'!$B$2)+(1/AA333^'Aquifer and SDF Parameters'!$B$2))),"")</f>
        <v>0.24115254465838404</v>
      </c>
      <c r="AE333" s="14"/>
      <c r="AF333" s="32" t="str">
        <f t="shared" si="125"/>
        <v>No</v>
      </c>
      <c r="AG333" s="15" t="str">
        <f t="shared" si="126"/>
        <v/>
      </c>
      <c r="AH333" s="18" t="str">
        <f t="shared" si="127"/>
        <v xml:space="preserve"> </v>
      </c>
      <c r="AI333" s="19" t="str">
        <f t="shared" si="128"/>
        <v xml:space="preserve"> </v>
      </c>
      <c r="AJ333" s="58" t="str">
        <f>IF(AF333="Yes",(AI333^2)*(VLOOKUP(D333,'Aquifer and SDF Parameters'!$A$6:$C$100,2,FALSE)/VLOOKUP(D333,'Aquifer and SDF Parameters'!$A$6:$C$100,3,FALSE)),"")</f>
        <v/>
      </c>
      <c r="AK333" s="20" t="str">
        <f>IF(AF333="Yes",(1/(U333)^('Aquifer and SDF Parameters'!$B$2)/((1/U333^'Aquifer and SDF Parameters'!$B$2)+(1/AI333^'Aquifer and SDF Parameters'!$B$2)+(1/AA333^'Aquifer and SDF Parameters'!$B$2))),"")</f>
        <v/>
      </c>
      <c r="AL333" s="20" t="str">
        <f>IF(AF333="Yes",(1/(AA333)^('Aquifer and SDF Parameters'!$B$2)/((1/U333^'Aquifer and SDF Parameters'!$B$2)+(1/AI333^'Aquifer and SDF Parameters'!$B$2)+(1/AA333^'Aquifer and SDF Parameters'!$B$2))),"")</f>
        <v/>
      </c>
      <c r="AM333" s="21" t="str">
        <f>IF(AF333="Yes",(1/(AI333)^('Aquifer and SDF Parameters'!$B$2)/((1/U333^'Aquifer and SDF Parameters'!$B$2)+(1/AI333^'Aquifer and SDF Parameters'!$B$2)+(1/AA333^'Aquifer and SDF Parameters'!$B$2))),"")</f>
        <v/>
      </c>
      <c r="AO333" s="30" t="s">
        <v>12876</v>
      </c>
      <c r="AP333" s="47" t="s">
        <v>8769</v>
      </c>
      <c r="AQ333" s="22">
        <v>47059</v>
      </c>
      <c r="AR333" s="22" t="s">
        <v>8007</v>
      </c>
      <c r="AS333" s="24">
        <v>142.54399629629799</v>
      </c>
      <c r="AT333" s="2">
        <v>108859</v>
      </c>
      <c r="AU333" s="2" t="s">
        <v>3751</v>
      </c>
      <c r="AV333" s="57">
        <v>344.95782005064302</v>
      </c>
      <c r="AW333" s="33"/>
      <c r="AX333" s="22"/>
      <c r="AY333" s="27"/>
    </row>
    <row r="334" spans="1:51" ht="15.6" customHeight="1" x14ac:dyDescent="0.3">
      <c r="A334" s="17">
        <v>37212</v>
      </c>
      <c r="B334" s="17" t="str">
        <f>VLOOKUP(A334,'List of Wells for HC assessment'!$A$2:$J$860,10,FALSE)</f>
        <v>Fraser-Sumas Floodplain</v>
      </c>
      <c r="C334" s="17" t="str">
        <f>IF(ISNUMBER(VLOOKUP(A334,'List of Wells for HC assessment'!$A$2:$J$860,1,FALSE)),"TRUE","FALSE")</f>
        <v>TRUE</v>
      </c>
      <c r="D334" s="17">
        <f>VLOOKUP(A334,'List of Wells for HC assessment'!$A$2:$J$860,9,FALSE)</f>
        <v>6</v>
      </c>
      <c r="E334" s="17" t="str">
        <f t="shared" si="109"/>
        <v>Stream</v>
      </c>
      <c r="F334" s="17">
        <f t="shared" si="110"/>
        <v>1</v>
      </c>
      <c r="G334" s="87">
        <f t="shared" si="111"/>
        <v>1</v>
      </c>
      <c r="H334" s="88">
        <f t="shared" ref="H334:H397" si="129">V334</f>
        <v>2.3674043302332159</v>
      </c>
      <c r="I334" s="89" t="str">
        <f t="shared" si="112"/>
        <v>Gravel Slough</v>
      </c>
      <c r="J334" s="90" t="str">
        <f t="shared" si="113"/>
        <v>-</v>
      </c>
      <c r="K334" s="91" t="str">
        <f t="shared" si="114"/>
        <v/>
      </c>
      <c r="L334" s="95" t="str">
        <f t="shared" si="115"/>
        <v xml:space="preserve"> </v>
      </c>
      <c r="M334" s="92" t="str">
        <f t="shared" si="116"/>
        <v>-</v>
      </c>
      <c r="N334" s="93" t="str">
        <f t="shared" si="117"/>
        <v/>
      </c>
      <c r="O334" s="96" t="str">
        <f t="shared" si="118"/>
        <v xml:space="preserve"> </v>
      </c>
      <c r="P334" s="94" t="str">
        <f>IF(ISNUMBER(VLOOKUP(A334,'Wells not assessed'!$A$5:$D$37,1,FALSE)),VLOOKUP(A334,'Wells not assessed'!$A$5:$D$37,4,FALSE),"")</f>
        <v/>
      </c>
      <c r="R334" s="35" t="str">
        <f t="shared" si="119"/>
        <v>Yes</v>
      </c>
      <c r="S334" s="15" t="str">
        <f t="shared" si="120"/>
        <v>FV-3456</v>
      </c>
      <c r="T334" s="18" t="str">
        <f>VLOOKUP(S334,'PoHC and SDF summary'!$AO$4:$AP$49974,2,FALSE)</f>
        <v>Gravel Slough</v>
      </c>
      <c r="U334" s="19">
        <f t="shared" si="121"/>
        <v>842.74628392533702</v>
      </c>
      <c r="V334" s="56">
        <f>IF(C334="TRUE",(U334^2)*(VLOOKUP(D334,'Aquifer and SDF Parameters'!$A$6:$C$100,2,FALSE)/VLOOKUP(D334,'Aquifer and SDF Parameters'!$A$6:$C$100,3,FALSE)),"")</f>
        <v>2.3674043302332159</v>
      </c>
      <c r="W334" s="4"/>
      <c r="X334" s="29" t="str">
        <f t="shared" si="122"/>
        <v>No</v>
      </c>
      <c r="Y334" s="15" t="str">
        <f t="shared" si="123"/>
        <v/>
      </c>
      <c r="Z334" s="18" t="str">
        <f>IF(X334="Yes",VLOOKUP(Y334,'PoHC and SDF summary'!$AO$4:$AP$49974,2,FALSE)," ")</f>
        <v xml:space="preserve"> </v>
      </c>
      <c r="AA334" s="19" t="str">
        <f t="shared" si="124"/>
        <v xml:space="preserve"> </v>
      </c>
      <c r="AB334" s="58" t="str">
        <f>IF(X334="Yes",(AA334^2)*(VLOOKUP(D334,'Aquifer and SDF Parameters'!$A$6:$C$100,2,FALSE)/VLOOKUP(D334,'Aquifer and SDF Parameters'!$A$6:$C$100,3,FALSE)),"")</f>
        <v/>
      </c>
      <c r="AC334" s="20" t="str">
        <f>IF(X334="Yes",(1/(U334)^('Aquifer and SDF Parameters'!$B$2)/((1/U334^'Aquifer and SDF Parameters'!$B$2)+(1/AA334^'Aquifer and SDF Parameters'!$B$2))),"")</f>
        <v/>
      </c>
      <c r="AD334" s="21" t="str">
        <f>IF(X334="Yes",(1/(AA334)^('Aquifer and SDF Parameters'!$B$2)/((1/U334^'Aquifer and SDF Parameters'!$B$2)+(1/AA334^'Aquifer and SDF Parameters'!$B$2))),"")</f>
        <v/>
      </c>
      <c r="AE334" s="14"/>
      <c r="AF334" s="32" t="str">
        <f t="shared" si="125"/>
        <v>No</v>
      </c>
      <c r="AG334" s="15" t="str">
        <f t="shared" si="126"/>
        <v/>
      </c>
      <c r="AH334" s="18" t="str">
        <f t="shared" si="127"/>
        <v xml:space="preserve"> </v>
      </c>
      <c r="AI334" s="19" t="str">
        <f t="shared" si="128"/>
        <v xml:space="preserve"> </v>
      </c>
      <c r="AJ334" s="58" t="str">
        <f>IF(AF334="Yes",(AI334^2)*(VLOOKUP(D334,'Aquifer and SDF Parameters'!$A$6:$C$100,2,FALSE)/VLOOKUP(D334,'Aquifer and SDF Parameters'!$A$6:$C$100,3,FALSE)),"")</f>
        <v/>
      </c>
      <c r="AK334" s="20" t="str">
        <f>IF(AF334="Yes",(1/(U334)^('Aquifer and SDF Parameters'!$B$2)/((1/U334^'Aquifer and SDF Parameters'!$B$2)+(1/AI334^'Aquifer and SDF Parameters'!$B$2)+(1/AA334^'Aquifer and SDF Parameters'!$B$2))),"")</f>
        <v/>
      </c>
      <c r="AL334" s="20" t="str">
        <f>IF(AF334="Yes",(1/(AA334)^('Aquifer and SDF Parameters'!$B$2)/((1/U334^'Aquifer and SDF Parameters'!$B$2)+(1/AI334^'Aquifer and SDF Parameters'!$B$2)+(1/AA334^'Aquifer and SDF Parameters'!$B$2))),"")</f>
        <v/>
      </c>
      <c r="AM334" s="21" t="str">
        <f>IF(AF334="Yes",(1/(AI334)^('Aquifer and SDF Parameters'!$B$2)/((1/U334^'Aquifer and SDF Parameters'!$B$2)+(1/AI334^'Aquifer and SDF Parameters'!$B$2)+(1/AA334^'Aquifer and SDF Parameters'!$B$2))),"")</f>
        <v/>
      </c>
      <c r="AO334" s="30" t="s">
        <v>12875</v>
      </c>
      <c r="AP334" s="47" t="s">
        <v>8769</v>
      </c>
      <c r="AQ334" s="22">
        <v>47243</v>
      </c>
      <c r="AR334" s="22" t="s">
        <v>4457</v>
      </c>
      <c r="AS334" s="24">
        <v>677.41879333739598</v>
      </c>
      <c r="AT334" s="2">
        <v>108868</v>
      </c>
      <c r="AU334" s="2" t="s">
        <v>3324</v>
      </c>
      <c r="AV334" s="57">
        <v>1039.10147811724</v>
      </c>
      <c r="AW334" s="33"/>
      <c r="AX334" s="22"/>
      <c r="AY334" s="27"/>
    </row>
    <row r="335" spans="1:51" ht="15.6" customHeight="1" x14ac:dyDescent="0.3">
      <c r="A335" s="17">
        <v>37280</v>
      </c>
      <c r="B335" s="17" t="str">
        <f>VLOOKUP(A335,'List of Wells for HC assessment'!$A$2:$J$860,10,FALSE)</f>
        <v>Fraser-Sumas Floodplain</v>
      </c>
      <c r="C335" s="17" t="str">
        <f>IF(ISNUMBER(VLOOKUP(A335,'List of Wells for HC assessment'!$A$2:$J$860,1,FALSE)),"TRUE","FALSE")</f>
        <v>TRUE</v>
      </c>
      <c r="D335" s="17">
        <f>VLOOKUP(A335,'List of Wells for HC assessment'!$A$2:$J$860,9,FALSE)</f>
        <v>6</v>
      </c>
      <c r="E335" s="17" t="str">
        <f t="shared" si="109"/>
        <v>Stream</v>
      </c>
      <c r="F335" s="17">
        <f t="shared" si="110"/>
        <v>2</v>
      </c>
      <c r="G335" s="87">
        <f t="shared" si="111"/>
        <v>0.89401509138837332</v>
      </c>
      <c r="H335" s="88">
        <f t="shared" si="129"/>
        <v>0.45626547937156547</v>
      </c>
      <c r="I335" s="89" t="str">
        <f t="shared" si="112"/>
        <v>Camp Slough</v>
      </c>
      <c r="J335" s="90">
        <f t="shared" si="113"/>
        <v>0.10598490861162664</v>
      </c>
      <c r="K335" s="91">
        <f t="shared" si="114"/>
        <v>3.8487387457442424</v>
      </c>
      <c r="L335" s="95" t="str">
        <f t="shared" si="115"/>
        <v>Unnamed tributary to Hope Slough</v>
      </c>
      <c r="M335" s="92" t="str">
        <f t="shared" si="116"/>
        <v>-</v>
      </c>
      <c r="N335" s="93" t="str">
        <f t="shared" si="117"/>
        <v/>
      </c>
      <c r="O335" s="96" t="str">
        <f t="shared" si="118"/>
        <v xml:space="preserve"> </v>
      </c>
      <c r="P335" s="94" t="str">
        <f>IF(ISNUMBER(VLOOKUP(A335,'Wells not assessed'!$A$5:$D$37,1,FALSE)),VLOOKUP(A335,'Wells not assessed'!$A$5:$D$37,4,FALSE),"")</f>
        <v/>
      </c>
      <c r="R335" s="35" t="str">
        <f t="shared" si="119"/>
        <v>Yes</v>
      </c>
      <c r="S335" s="15" t="str">
        <f t="shared" si="120"/>
        <v>FV-6712</v>
      </c>
      <c r="T335" s="18" t="str">
        <f>VLOOKUP(S335,'PoHC and SDF summary'!$AO$4:$AP$49974,2,FALSE)</f>
        <v>Camp Slough</v>
      </c>
      <c r="U335" s="19">
        <f t="shared" si="121"/>
        <v>369.97249061446399</v>
      </c>
      <c r="V335" s="56">
        <f>IF(C335="TRUE",(U335^2)*(VLOOKUP(D335,'Aquifer and SDF Parameters'!$A$6:$C$100,2,FALSE)/VLOOKUP(D335,'Aquifer and SDF Parameters'!$A$6:$C$100,3,FALSE)),"")</f>
        <v>0.45626547937156547</v>
      </c>
      <c r="W335" s="4"/>
      <c r="X335" s="29" t="str">
        <f t="shared" si="122"/>
        <v>Yes</v>
      </c>
      <c r="Y335" s="15" t="str">
        <f t="shared" si="123"/>
        <v>FV-3588</v>
      </c>
      <c r="Z335" s="18" t="str">
        <f>IF(X335="Yes",VLOOKUP(Y335,'PoHC and SDF summary'!$AO$4:$AP$49974,2,FALSE)," ")</f>
        <v>Unnamed tributary to Hope Slough</v>
      </c>
      <c r="AA335" s="19">
        <f t="shared" si="124"/>
        <v>1074.5332120149999</v>
      </c>
      <c r="AB335" s="58">
        <f>IF(X335="Yes",(AA335^2)*(VLOOKUP(D335,'Aquifer and SDF Parameters'!$A$6:$C$100,2,FALSE)/VLOOKUP(D335,'Aquifer and SDF Parameters'!$A$6:$C$100,3,FALSE)),"")</f>
        <v>3.8487387457442424</v>
      </c>
      <c r="AC335" s="20">
        <f>IF(X335="Yes",(1/(U335)^('Aquifer and SDF Parameters'!$B$2)/((1/U335^'Aquifer and SDF Parameters'!$B$2)+(1/AA335^'Aquifer and SDF Parameters'!$B$2))),"")</f>
        <v>0.89401509138837332</v>
      </c>
      <c r="AD335" s="21">
        <f>IF(X335="Yes",(1/(AA335)^('Aquifer and SDF Parameters'!$B$2)/((1/U335^'Aquifer and SDF Parameters'!$B$2)+(1/AA335^'Aquifer and SDF Parameters'!$B$2))),"")</f>
        <v>0.10598490861162664</v>
      </c>
      <c r="AE335" s="14"/>
      <c r="AF335" s="32" t="str">
        <f t="shared" si="125"/>
        <v>No</v>
      </c>
      <c r="AG335" s="15" t="str">
        <f t="shared" si="126"/>
        <v/>
      </c>
      <c r="AH335" s="18" t="str">
        <f t="shared" si="127"/>
        <v xml:space="preserve"> </v>
      </c>
      <c r="AI335" s="19" t="str">
        <f t="shared" si="128"/>
        <v xml:space="preserve"> </v>
      </c>
      <c r="AJ335" s="58" t="str">
        <f>IF(AF335="Yes",(AI335^2)*(VLOOKUP(D335,'Aquifer and SDF Parameters'!$A$6:$C$100,2,FALSE)/VLOOKUP(D335,'Aquifer and SDF Parameters'!$A$6:$C$100,3,FALSE)),"")</f>
        <v/>
      </c>
      <c r="AK335" s="20" t="str">
        <f>IF(AF335="Yes",(1/(U335)^('Aquifer and SDF Parameters'!$B$2)/((1/U335^'Aquifer and SDF Parameters'!$B$2)+(1/AI335^'Aquifer and SDF Parameters'!$B$2)+(1/AA335^'Aquifer and SDF Parameters'!$B$2))),"")</f>
        <v/>
      </c>
      <c r="AL335" s="20" t="str">
        <f>IF(AF335="Yes",(1/(AA335)^('Aquifer and SDF Parameters'!$B$2)/((1/U335^'Aquifer and SDF Parameters'!$B$2)+(1/AI335^'Aquifer and SDF Parameters'!$B$2)+(1/AA335^'Aquifer and SDF Parameters'!$B$2))),"")</f>
        <v/>
      </c>
      <c r="AM335" s="21" t="str">
        <f>IF(AF335="Yes",(1/(AI335)^('Aquifer and SDF Parameters'!$B$2)/((1/U335^'Aquifer and SDF Parameters'!$B$2)+(1/AI335^'Aquifer and SDF Parameters'!$B$2)+(1/AA335^'Aquifer and SDF Parameters'!$B$2))),"")</f>
        <v/>
      </c>
      <c r="AO335" s="30" t="s">
        <v>12874</v>
      </c>
      <c r="AP335" s="47" t="s">
        <v>8769</v>
      </c>
      <c r="AQ335" s="22">
        <v>47334</v>
      </c>
      <c r="AR335" s="22" t="s">
        <v>3460</v>
      </c>
      <c r="AS335" s="24">
        <v>516.90918487188605</v>
      </c>
      <c r="AT335" s="2">
        <v>109193</v>
      </c>
      <c r="AU335" s="2" t="s">
        <v>8653</v>
      </c>
      <c r="AV335" s="57">
        <v>744.51552203094604</v>
      </c>
      <c r="AW335" s="33"/>
      <c r="AX335" s="22"/>
      <c r="AY335" s="27"/>
    </row>
    <row r="336" spans="1:51" ht="15.6" customHeight="1" x14ac:dyDescent="0.3">
      <c r="A336" s="17">
        <v>37778</v>
      </c>
      <c r="B336" s="17" t="str">
        <f>VLOOKUP(A336,'List of Wells for HC assessment'!$A$2:$J$860,10,FALSE)</f>
        <v>Fraser-Sumas Floodplain</v>
      </c>
      <c r="C336" s="17" t="str">
        <f>IF(ISNUMBER(VLOOKUP(A336,'List of Wells for HC assessment'!$A$2:$J$860,1,FALSE)),"TRUE","FALSE")</f>
        <v>TRUE</v>
      </c>
      <c r="D336" s="17">
        <f>VLOOKUP(A336,'List of Wells for HC assessment'!$A$2:$J$860,9,FALSE)</f>
        <v>6</v>
      </c>
      <c r="E336" s="17" t="str">
        <f t="shared" si="109"/>
        <v>Stream</v>
      </c>
      <c r="F336" s="17">
        <f t="shared" si="110"/>
        <v>2</v>
      </c>
      <c r="G336" s="87">
        <f t="shared" si="111"/>
        <v>0.8964838997294049</v>
      </c>
      <c r="H336" s="88">
        <f t="shared" si="129"/>
        <v>0.6444407841150056</v>
      </c>
      <c r="I336" s="89" t="str">
        <f t="shared" si="112"/>
        <v>Hope Slough</v>
      </c>
      <c r="J336" s="90">
        <f t="shared" si="113"/>
        <v>0.10351610027059506</v>
      </c>
      <c r="K336" s="91">
        <f t="shared" si="114"/>
        <v>5.5810717924833453</v>
      </c>
      <c r="L336" s="95" t="str">
        <f t="shared" si="115"/>
        <v>Nevin Creek</v>
      </c>
      <c r="M336" s="92" t="str">
        <f t="shared" si="116"/>
        <v>-</v>
      </c>
      <c r="N336" s="93" t="str">
        <f t="shared" si="117"/>
        <v/>
      </c>
      <c r="O336" s="96" t="str">
        <f t="shared" si="118"/>
        <v xml:space="preserve"> </v>
      </c>
      <c r="P336" s="94" t="str">
        <f>IF(ISNUMBER(VLOOKUP(A336,'Wells not assessed'!$A$5:$D$37,1,FALSE)),VLOOKUP(A336,'Wells not assessed'!$A$5:$D$37,4,FALSE),"")</f>
        <v/>
      </c>
      <c r="R336" s="35" t="str">
        <f t="shared" si="119"/>
        <v>Yes</v>
      </c>
      <c r="S336" s="15" t="str">
        <f t="shared" si="120"/>
        <v>FV-7091</v>
      </c>
      <c r="T336" s="18" t="str">
        <f>VLOOKUP(S336,'PoHC and SDF summary'!$AO$4:$AP$49974,2,FALSE)</f>
        <v>Hope Slough</v>
      </c>
      <c r="U336" s="19">
        <f t="shared" si="121"/>
        <v>439.69561657412697</v>
      </c>
      <c r="V336" s="56">
        <f>IF(C336="TRUE",(U336^2)*(VLOOKUP(D336,'Aquifer and SDF Parameters'!$A$6:$C$100,2,FALSE)/VLOOKUP(D336,'Aquifer and SDF Parameters'!$A$6:$C$100,3,FALSE)),"")</f>
        <v>0.6444407841150056</v>
      </c>
      <c r="W336" s="4"/>
      <c r="X336" s="29" t="str">
        <f t="shared" si="122"/>
        <v>Yes</v>
      </c>
      <c r="Y336" s="15" t="str">
        <f t="shared" si="123"/>
        <v>FV-7141</v>
      </c>
      <c r="Z336" s="18" t="str">
        <f>IF(X336="Yes",VLOOKUP(Y336,'PoHC and SDF summary'!$AO$4:$AP$49974,2,FALSE)," ")</f>
        <v>Nevin Creek</v>
      </c>
      <c r="AA336" s="19">
        <f t="shared" si="124"/>
        <v>1293.9557711703301</v>
      </c>
      <c r="AB336" s="58">
        <f>IF(X336="Yes",(AA336^2)*(VLOOKUP(D336,'Aquifer and SDF Parameters'!$A$6:$C$100,2,FALSE)/VLOOKUP(D336,'Aquifer and SDF Parameters'!$A$6:$C$100,3,FALSE)),"")</f>
        <v>5.5810717924833453</v>
      </c>
      <c r="AC336" s="20">
        <f>IF(X336="Yes",(1/(U336)^('Aquifer and SDF Parameters'!$B$2)/((1/U336^'Aquifer and SDF Parameters'!$B$2)+(1/AA336^'Aquifer and SDF Parameters'!$B$2))),"")</f>
        <v>0.8964838997294049</v>
      </c>
      <c r="AD336" s="21">
        <f>IF(X336="Yes",(1/(AA336)^('Aquifer and SDF Parameters'!$B$2)/((1/U336^'Aquifer and SDF Parameters'!$B$2)+(1/AA336^'Aquifer and SDF Parameters'!$B$2))),"")</f>
        <v>0.10351610027059506</v>
      </c>
      <c r="AE336" s="14"/>
      <c r="AF336" s="32" t="str">
        <f t="shared" si="125"/>
        <v>No</v>
      </c>
      <c r="AG336" s="15" t="str">
        <f t="shared" si="126"/>
        <v/>
      </c>
      <c r="AH336" s="18" t="str">
        <f t="shared" si="127"/>
        <v xml:space="preserve"> </v>
      </c>
      <c r="AI336" s="19" t="str">
        <f t="shared" si="128"/>
        <v xml:space="preserve"> </v>
      </c>
      <c r="AJ336" s="58" t="str">
        <f>IF(AF336="Yes",(AI336^2)*(VLOOKUP(D336,'Aquifer and SDF Parameters'!$A$6:$C$100,2,FALSE)/VLOOKUP(D336,'Aquifer and SDF Parameters'!$A$6:$C$100,3,FALSE)),"")</f>
        <v/>
      </c>
      <c r="AK336" s="20" t="str">
        <f>IF(AF336="Yes",(1/(U336)^('Aquifer and SDF Parameters'!$B$2)/((1/U336^'Aquifer and SDF Parameters'!$B$2)+(1/AI336^'Aquifer and SDF Parameters'!$B$2)+(1/AA336^'Aquifer and SDF Parameters'!$B$2))),"")</f>
        <v/>
      </c>
      <c r="AL336" s="20" t="str">
        <f>IF(AF336="Yes",(1/(AA336)^('Aquifer and SDF Parameters'!$B$2)/((1/U336^'Aquifer and SDF Parameters'!$B$2)+(1/AI336^'Aquifer and SDF Parameters'!$B$2)+(1/AA336^'Aquifer and SDF Parameters'!$B$2))),"")</f>
        <v/>
      </c>
      <c r="AM336" s="21" t="str">
        <f>IF(AF336="Yes",(1/(AI336)^('Aquifer and SDF Parameters'!$B$2)/((1/U336^'Aquifer and SDF Parameters'!$B$2)+(1/AI336^'Aquifer and SDF Parameters'!$B$2)+(1/AA336^'Aquifer and SDF Parameters'!$B$2))),"")</f>
        <v/>
      </c>
      <c r="AO336" s="30" t="s">
        <v>12873</v>
      </c>
      <c r="AP336" s="47" t="s">
        <v>8769</v>
      </c>
      <c r="AQ336" s="22">
        <v>47649</v>
      </c>
      <c r="AR336" s="22" t="s">
        <v>4456</v>
      </c>
      <c r="AS336" s="24">
        <v>713.76489988411799</v>
      </c>
      <c r="AT336" s="2">
        <v>109468</v>
      </c>
      <c r="AU336" s="2" t="s">
        <v>5262</v>
      </c>
      <c r="AV336" s="57">
        <v>659.11741806122905</v>
      </c>
      <c r="AW336" s="33"/>
      <c r="AX336" s="22"/>
      <c r="AY336" s="27"/>
    </row>
    <row r="337" spans="1:51" ht="15.6" customHeight="1" x14ac:dyDescent="0.3">
      <c r="A337" s="17">
        <v>38000</v>
      </c>
      <c r="B337" s="17" t="str">
        <f>VLOOKUP(A337,'List of Wells for HC assessment'!$A$2:$J$860,10,FALSE)</f>
        <v>Fraser-Sumas Floodplain</v>
      </c>
      <c r="C337" s="17" t="str">
        <f>IF(ISNUMBER(VLOOKUP(A337,'List of Wells for HC assessment'!$A$2:$J$860,1,FALSE)),"TRUE","FALSE")</f>
        <v>TRUE</v>
      </c>
      <c r="D337" s="17">
        <f>VLOOKUP(A337,'List of Wells for HC assessment'!$A$2:$J$860,9,FALSE)</f>
        <v>6</v>
      </c>
      <c r="E337" s="17" t="str">
        <f t="shared" si="109"/>
        <v>Stream</v>
      </c>
      <c r="F337" s="17">
        <f t="shared" si="110"/>
        <v>2</v>
      </c>
      <c r="G337" s="87">
        <f t="shared" si="111"/>
        <v>0.72985229729366519</v>
      </c>
      <c r="H337" s="88">
        <f t="shared" si="129"/>
        <v>1.6905613582564931</v>
      </c>
      <c r="I337" s="89" t="str">
        <f t="shared" si="112"/>
        <v>Chilliwack Creek</v>
      </c>
      <c r="J337" s="90">
        <f t="shared" si="113"/>
        <v>0.27014770270633481</v>
      </c>
      <c r="K337" s="91">
        <f t="shared" si="114"/>
        <v>4.5673536316563581</v>
      </c>
      <c r="L337" s="95" t="str">
        <f t="shared" si="115"/>
        <v>Semmihault Creek</v>
      </c>
      <c r="M337" s="92" t="str">
        <f t="shared" si="116"/>
        <v>-</v>
      </c>
      <c r="N337" s="93" t="str">
        <f t="shared" si="117"/>
        <v/>
      </c>
      <c r="O337" s="96" t="str">
        <f t="shared" si="118"/>
        <v xml:space="preserve"> </v>
      </c>
      <c r="P337" s="94" t="str">
        <f>IF(ISNUMBER(VLOOKUP(A337,'Wells not assessed'!$A$5:$D$37,1,FALSE)),VLOOKUP(A337,'Wells not assessed'!$A$5:$D$37,4,FALSE),"")</f>
        <v/>
      </c>
      <c r="R337" s="35" t="str">
        <f t="shared" si="119"/>
        <v>Yes</v>
      </c>
      <c r="S337" s="15" t="str">
        <f t="shared" si="120"/>
        <v>FV-5807</v>
      </c>
      <c r="T337" s="18" t="str">
        <f>VLOOKUP(S337,'PoHC and SDF summary'!$AO$4:$AP$49974,2,FALSE)</f>
        <v>Chilliwack Creek</v>
      </c>
      <c r="U337" s="19">
        <f t="shared" si="121"/>
        <v>712.15757208425998</v>
      </c>
      <c r="V337" s="56">
        <f>IF(C337="TRUE",(U337^2)*(VLOOKUP(D337,'Aquifer and SDF Parameters'!$A$6:$C$100,2,FALSE)/VLOOKUP(D337,'Aquifer and SDF Parameters'!$A$6:$C$100,3,FALSE)),"")</f>
        <v>1.6905613582564931</v>
      </c>
      <c r="W337" s="4"/>
      <c r="X337" s="29" t="str">
        <f t="shared" si="122"/>
        <v>Yes</v>
      </c>
      <c r="Y337" s="15" t="str">
        <f t="shared" si="123"/>
        <v>FV-5783</v>
      </c>
      <c r="Z337" s="18" t="str">
        <f>IF(X337="Yes",VLOOKUP(Y337,'PoHC and SDF summary'!$AO$4:$AP$49974,2,FALSE)," ")</f>
        <v>Semmihault Creek</v>
      </c>
      <c r="AA337" s="19">
        <f t="shared" si="124"/>
        <v>1170.5580248312799</v>
      </c>
      <c r="AB337" s="58">
        <f>IF(X337="Yes",(AA337^2)*(VLOOKUP(D337,'Aquifer and SDF Parameters'!$A$6:$C$100,2,FALSE)/VLOOKUP(D337,'Aquifer and SDF Parameters'!$A$6:$C$100,3,FALSE)),"")</f>
        <v>4.5673536316563581</v>
      </c>
      <c r="AC337" s="20">
        <f>IF(X337="Yes",(1/(U337)^('Aquifer and SDF Parameters'!$B$2)/((1/U337^'Aquifer and SDF Parameters'!$B$2)+(1/AA337^'Aquifer and SDF Parameters'!$B$2))),"")</f>
        <v>0.72985229729366519</v>
      </c>
      <c r="AD337" s="21">
        <f>IF(X337="Yes",(1/(AA337)^('Aquifer and SDF Parameters'!$B$2)/((1/U337^'Aquifer and SDF Parameters'!$B$2)+(1/AA337^'Aquifer and SDF Parameters'!$B$2))),"")</f>
        <v>0.27014770270633481</v>
      </c>
      <c r="AE337" s="14"/>
      <c r="AF337" s="32" t="str">
        <f t="shared" si="125"/>
        <v>No</v>
      </c>
      <c r="AG337" s="15" t="str">
        <f t="shared" si="126"/>
        <v/>
      </c>
      <c r="AH337" s="18" t="str">
        <f t="shared" si="127"/>
        <v xml:space="preserve"> </v>
      </c>
      <c r="AI337" s="19" t="str">
        <f t="shared" si="128"/>
        <v xml:space="preserve"> </v>
      </c>
      <c r="AJ337" s="58" t="str">
        <f>IF(AF337="Yes",(AI337^2)*(VLOOKUP(D337,'Aquifer and SDF Parameters'!$A$6:$C$100,2,FALSE)/VLOOKUP(D337,'Aquifer and SDF Parameters'!$A$6:$C$100,3,FALSE)),"")</f>
        <v/>
      </c>
      <c r="AK337" s="20" t="str">
        <f>IF(AF337="Yes",(1/(U337)^('Aquifer and SDF Parameters'!$B$2)/((1/U337^'Aquifer and SDF Parameters'!$B$2)+(1/AI337^'Aquifer and SDF Parameters'!$B$2)+(1/AA337^'Aquifer and SDF Parameters'!$B$2))),"")</f>
        <v/>
      </c>
      <c r="AL337" s="20" t="str">
        <f>IF(AF337="Yes",(1/(AA337)^('Aquifer and SDF Parameters'!$B$2)/((1/U337^'Aquifer and SDF Parameters'!$B$2)+(1/AI337^'Aquifer and SDF Parameters'!$B$2)+(1/AA337^'Aquifer and SDF Parameters'!$B$2))),"")</f>
        <v/>
      </c>
      <c r="AM337" s="21" t="str">
        <f>IF(AF337="Yes",(1/(AI337)^('Aquifer and SDF Parameters'!$B$2)/((1/U337^'Aquifer and SDF Parameters'!$B$2)+(1/AI337^'Aquifer and SDF Parameters'!$B$2)+(1/AA337^'Aquifer and SDF Parameters'!$B$2))),"")</f>
        <v/>
      </c>
      <c r="AO337" s="30" t="s">
        <v>12872</v>
      </c>
      <c r="AP337" s="47" t="s">
        <v>8769</v>
      </c>
      <c r="AQ337" s="22">
        <v>47942</v>
      </c>
      <c r="AR337" s="22" t="s">
        <v>8546</v>
      </c>
      <c r="AS337" s="24">
        <v>235.782469504311</v>
      </c>
      <c r="AT337" s="2">
        <v>109474</v>
      </c>
      <c r="AU337" s="2" t="s">
        <v>7806</v>
      </c>
      <c r="AV337" s="57">
        <v>1085.66682636568</v>
      </c>
      <c r="AW337" s="33"/>
      <c r="AX337" s="22"/>
      <c r="AY337" s="27"/>
    </row>
    <row r="338" spans="1:51" ht="15.6" customHeight="1" x14ac:dyDescent="0.3">
      <c r="A338" s="17">
        <v>40344</v>
      </c>
      <c r="B338" s="17" t="str">
        <f>VLOOKUP(A338,'List of Wells for HC assessment'!$A$2:$J$860,10,FALSE)</f>
        <v>Fraser-Sumas Floodplain</v>
      </c>
      <c r="C338" s="17" t="str">
        <f>IF(ISNUMBER(VLOOKUP(A338,'List of Wells for HC assessment'!$A$2:$J$860,1,FALSE)),"TRUE","FALSE")</f>
        <v>TRUE</v>
      </c>
      <c r="D338" s="17">
        <f>VLOOKUP(A338,'List of Wells for HC assessment'!$A$2:$J$860,9,FALSE)</f>
        <v>6</v>
      </c>
      <c r="E338" s="17" t="str">
        <f t="shared" si="109"/>
        <v>Stream</v>
      </c>
      <c r="F338" s="17">
        <f t="shared" si="110"/>
        <v>2</v>
      </c>
      <c r="G338" s="87">
        <f t="shared" si="111"/>
        <v>0.58759825817820754</v>
      </c>
      <c r="H338" s="88">
        <f t="shared" si="129"/>
        <v>2.1442268938702913</v>
      </c>
      <c r="I338" s="89" t="str">
        <f t="shared" si="112"/>
        <v>Unnamed tributary to Hope Slough</v>
      </c>
      <c r="J338" s="90">
        <f t="shared" si="113"/>
        <v>0.41240174182179234</v>
      </c>
      <c r="K338" s="91">
        <f t="shared" si="114"/>
        <v>3.055137406576474</v>
      </c>
      <c r="L338" s="95" t="str">
        <f t="shared" si="115"/>
        <v>Camp Slough</v>
      </c>
      <c r="M338" s="92" t="str">
        <f t="shared" si="116"/>
        <v>-</v>
      </c>
      <c r="N338" s="93" t="str">
        <f t="shared" si="117"/>
        <v/>
      </c>
      <c r="O338" s="96" t="str">
        <f t="shared" si="118"/>
        <v xml:space="preserve"> </v>
      </c>
      <c r="P338" s="94" t="str">
        <f>IF(ISNUMBER(VLOOKUP(A338,'Wells not assessed'!$A$5:$D$37,1,FALSE)),VLOOKUP(A338,'Wells not assessed'!$A$5:$D$37,4,FALSE),"")</f>
        <v/>
      </c>
      <c r="R338" s="35" t="str">
        <f t="shared" si="119"/>
        <v>Yes</v>
      </c>
      <c r="S338" s="15" t="str">
        <f t="shared" si="120"/>
        <v>FV-3635</v>
      </c>
      <c r="T338" s="18" t="str">
        <f>VLOOKUP(S338,'PoHC and SDF summary'!$AO$4:$AP$49974,2,FALSE)</f>
        <v>Unnamed tributary to Hope Slough</v>
      </c>
      <c r="U338" s="19">
        <f t="shared" si="121"/>
        <v>802.03994174921695</v>
      </c>
      <c r="V338" s="56">
        <f>IF(C338="TRUE",(U338^2)*(VLOOKUP(D338,'Aquifer and SDF Parameters'!$A$6:$C$100,2,FALSE)/VLOOKUP(D338,'Aquifer and SDF Parameters'!$A$6:$C$100,3,FALSE)),"")</f>
        <v>2.1442268938702913</v>
      </c>
      <c r="W338" s="4"/>
      <c r="X338" s="29" t="str">
        <f t="shared" si="122"/>
        <v>Yes</v>
      </c>
      <c r="Y338" s="15" t="str">
        <f t="shared" si="123"/>
        <v>FV-6806</v>
      </c>
      <c r="Z338" s="18" t="str">
        <f>IF(X338="Yes",VLOOKUP(Y338,'PoHC and SDF summary'!$AO$4:$AP$49974,2,FALSE)," ")</f>
        <v>Camp Slough</v>
      </c>
      <c r="AA338" s="19">
        <f t="shared" si="124"/>
        <v>957.36159416019098</v>
      </c>
      <c r="AB338" s="58">
        <f>IF(X338="Yes",(AA338^2)*(VLOOKUP(D338,'Aquifer and SDF Parameters'!$A$6:$C$100,2,FALSE)/VLOOKUP(D338,'Aquifer and SDF Parameters'!$A$6:$C$100,3,FALSE)),"")</f>
        <v>3.055137406576474</v>
      </c>
      <c r="AC338" s="20">
        <f>IF(X338="Yes",(1/(U338)^('Aquifer and SDF Parameters'!$B$2)/((1/U338^'Aquifer and SDF Parameters'!$B$2)+(1/AA338^'Aquifer and SDF Parameters'!$B$2))),"")</f>
        <v>0.58759825817820754</v>
      </c>
      <c r="AD338" s="21">
        <f>IF(X338="Yes",(1/(AA338)^('Aquifer and SDF Parameters'!$B$2)/((1/U338^'Aquifer and SDF Parameters'!$B$2)+(1/AA338^'Aquifer and SDF Parameters'!$B$2))),"")</f>
        <v>0.41240174182179234</v>
      </c>
      <c r="AE338" s="14"/>
      <c r="AF338" s="32" t="str">
        <f t="shared" si="125"/>
        <v>No</v>
      </c>
      <c r="AG338" s="15" t="str">
        <f t="shared" si="126"/>
        <v/>
      </c>
      <c r="AH338" s="18" t="str">
        <f t="shared" si="127"/>
        <v xml:space="preserve"> </v>
      </c>
      <c r="AI338" s="19" t="str">
        <f t="shared" si="128"/>
        <v xml:space="preserve"> </v>
      </c>
      <c r="AJ338" s="58" t="str">
        <f>IF(AF338="Yes",(AI338^2)*(VLOOKUP(D338,'Aquifer and SDF Parameters'!$A$6:$C$100,2,FALSE)/VLOOKUP(D338,'Aquifer and SDF Parameters'!$A$6:$C$100,3,FALSE)),"")</f>
        <v/>
      </c>
      <c r="AK338" s="20" t="str">
        <f>IF(AF338="Yes",(1/(U338)^('Aquifer and SDF Parameters'!$B$2)/((1/U338^'Aquifer and SDF Parameters'!$B$2)+(1/AI338^'Aquifer and SDF Parameters'!$B$2)+(1/AA338^'Aquifer and SDF Parameters'!$B$2))),"")</f>
        <v/>
      </c>
      <c r="AL338" s="20" t="str">
        <f>IF(AF338="Yes",(1/(AA338)^('Aquifer and SDF Parameters'!$B$2)/((1/U338^'Aquifer and SDF Parameters'!$B$2)+(1/AI338^'Aquifer and SDF Parameters'!$B$2)+(1/AA338^'Aquifer and SDF Parameters'!$B$2))),"")</f>
        <v/>
      </c>
      <c r="AM338" s="21" t="str">
        <f>IF(AF338="Yes",(1/(AI338)^('Aquifer and SDF Parameters'!$B$2)/((1/U338^'Aquifer and SDF Parameters'!$B$2)+(1/AI338^'Aquifer and SDF Parameters'!$B$2)+(1/AA338^'Aquifer and SDF Parameters'!$B$2))),"")</f>
        <v/>
      </c>
      <c r="AO338" s="30" t="s">
        <v>12871</v>
      </c>
      <c r="AP338" s="47" t="s">
        <v>8769</v>
      </c>
      <c r="AQ338" s="22">
        <v>48841</v>
      </c>
      <c r="AR338" s="22" t="s">
        <v>24</v>
      </c>
      <c r="AS338" s="24">
        <v>913.03975298036596</v>
      </c>
      <c r="AT338" s="2">
        <v>109475</v>
      </c>
      <c r="AU338" s="2" t="s">
        <v>8518</v>
      </c>
      <c r="AV338" s="57">
        <v>513.52481799541397</v>
      </c>
      <c r="AW338" s="33"/>
      <c r="AX338" s="22"/>
      <c r="AY338" s="27"/>
    </row>
    <row r="339" spans="1:51" ht="15.6" customHeight="1" x14ac:dyDescent="0.3">
      <c r="A339" s="17">
        <v>40692</v>
      </c>
      <c r="B339" s="17" t="str">
        <f>VLOOKUP(A339,'List of Wells for HC assessment'!$A$2:$J$860,10,FALSE)</f>
        <v>Fraser-Sumas Floodplain</v>
      </c>
      <c r="C339" s="17" t="str">
        <f>IF(ISNUMBER(VLOOKUP(A339,'List of Wells for HC assessment'!$A$2:$J$860,1,FALSE)),"TRUE","FALSE")</f>
        <v>TRUE</v>
      </c>
      <c r="D339" s="17">
        <f>VLOOKUP(A339,'List of Wells for HC assessment'!$A$2:$J$860,9,FALSE)</f>
        <v>6</v>
      </c>
      <c r="E339" s="17" t="str">
        <f t="shared" si="109"/>
        <v>Stream</v>
      </c>
      <c r="F339" s="17">
        <f t="shared" si="110"/>
        <v>2</v>
      </c>
      <c r="G339" s="87">
        <f t="shared" si="111"/>
        <v>0.55095337989769622</v>
      </c>
      <c r="H339" s="88">
        <f t="shared" si="129"/>
        <v>7.1993077634623193</v>
      </c>
      <c r="I339" s="89" t="str">
        <f t="shared" si="112"/>
        <v>Hope Slough</v>
      </c>
      <c r="J339" s="90">
        <f t="shared" si="113"/>
        <v>0.4490466201023039</v>
      </c>
      <c r="K339" s="91">
        <f t="shared" si="114"/>
        <v>8.8331205884583337</v>
      </c>
      <c r="L339" s="95" t="str">
        <f t="shared" si="115"/>
        <v>Nevin Creek</v>
      </c>
      <c r="M339" s="92" t="str">
        <f t="shared" si="116"/>
        <v>-</v>
      </c>
      <c r="N339" s="93" t="str">
        <f t="shared" si="117"/>
        <v/>
      </c>
      <c r="O339" s="96" t="str">
        <f t="shared" si="118"/>
        <v xml:space="preserve"> </v>
      </c>
      <c r="P339" s="94" t="str">
        <f>IF(ISNUMBER(VLOOKUP(A339,'Wells not assessed'!$A$5:$D$37,1,FALSE)),VLOOKUP(A339,'Wells not assessed'!$A$5:$D$37,4,FALSE),"")</f>
        <v/>
      </c>
      <c r="R339" s="35" t="str">
        <f t="shared" si="119"/>
        <v>Yes</v>
      </c>
      <c r="S339" s="15" t="str">
        <f t="shared" si="120"/>
        <v>FV-7101</v>
      </c>
      <c r="T339" s="18" t="str">
        <f>VLOOKUP(S339,'PoHC and SDF summary'!$AO$4:$AP$49974,2,FALSE)</f>
        <v>Hope Slough</v>
      </c>
      <c r="U339" s="19">
        <f t="shared" si="121"/>
        <v>1469.62319287588</v>
      </c>
      <c r="V339" s="56">
        <f>IF(C339="TRUE",(U339^2)*(VLOOKUP(D339,'Aquifer and SDF Parameters'!$A$6:$C$100,2,FALSE)/VLOOKUP(D339,'Aquifer and SDF Parameters'!$A$6:$C$100,3,FALSE)),"")</f>
        <v>7.1993077634623193</v>
      </c>
      <c r="W339" s="4"/>
      <c r="X339" s="29" t="str">
        <f t="shared" si="122"/>
        <v>Yes</v>
      </c>
      <c r="Y339" s="15" t="str">
        <f t="shared" si="123"/>
        <v>FV-7159</v>
      </c>
      <c r="Z339" s="18" t="str">
        <f>IF(X339="Yes",VLOOKUP(Y339,'PoHC and SDF summary'!$AO$4:$AP$49974,2,FALSE)," ")</f>
        <v>Nevin Creek</v>
      </c>
      <c r="AA339" s="19">
        <f t="shared" si="124"/>
        <v>1627.86245627126</v>
      </c>
      <c r="AB339" s="58">
        <f>IF(X339="Yes",(AA339^2)*(VLOOKUP(D339,'Aquifer and SDF Parameters'!$A$6:$C$100,2,FALSE)/VLOOKUP(D339,'Aquifer and SDF Parameters'!$A$6:$C$100,3,FALSE)),"")</f>
        <v>8.8331205884583337</v>
      </c>
      <c r="AC339" s="20">
        <f>IF(X339="Yes",(1/(U339)^('Aquifer and SDF Parameters'!$B$2)/((1/U339^'Aquifer and SDF Parameters'!$B$2)+(1/AA339^'Aquifer and SDF Parameters'!$B$2))),"")</f>
        <v>0.55095337989769622</v>
      </c>
      <c r="AD339" s="21">
        <f>IF(X339="Yes",(1/(AA339)^('Aquifer and SDF Parameters'!$B$2)/((1/U339^'Aquifer and SDF Parameters'!$B$2)+(1/AA339^'Aquifer and SDF Parameters'!$B$2))),"")</f>
        <v>0.4490466201023039</v>
      </c>
      <c r="AE339" s="14"/>
      <c r="AF339" s="32" t="str">
        <f t="shared" si="125"/>
        <v>No</v>
      </c>
      <c r="AG339" s="15" t="str">
        <f t="shared" si="126"/>
        <v/>
      </c>
      <c r="AH339" s="18" t="str">
        <f t="shared" si="127"/>
        <v xml:space="preserve"> </v>
      </c>
      <c r="AI339" s="19" t="str">
        <f t="shared" si="128"/>
        <v xml:space="preserve"> </v>
      </c>
      <c r="AJ339" s="58" t="str">
        <f>IF(AF339="Yes",(AI339^2)*(VLOOKUP(D339,'Aquifer and SDF Parameters'!$A$6:$C$100,2,FALSE)/VLOOKUP(D339,'Aquifer and SDF Parameters'!$A$6:$C$100,3,FALSE)),"")</f>
        <v/>
      </c>
      <c r="AK339" s="20" t="str">
        <f>IF(AF339="Yes",(1/(U339)^('Aquifer and SDF Parameters'!$B$2)/((1/U339^'Aquifer and SDF Parameters'!$B$2)+(1/AI339^'Aquifer and SDF Parameters'!$B$2)+(1/AA339^'Aquifer and SDF Parameters'!$B$2))),"")</f>
        <v/>
      </c>
      <c r="AL339" s="20" t="str">
        <f>IF(AF339="Yes",(1/(AA339)^('Aquifer and SDF Parameters'!$B$2)/((1/U339^'Aquifer and SDF Parameters'!$B$2)+(1/AI339^'Aquifer and SDF Parameters'!$B$2)+(1/AA339^'Aquifer and SDF Parameters'!$B$2))),"")</f>
        <v/>
      </c>
      <c r="AM339" s="21" t="str">
        <f>IF(AF339="Yes",(1/(AI339)^('Aquifer and SDF Parameters'!$B$2)/((1/U339^'Aquifer and SDF Parameters'!$B$2)+(1/AI339^'Aquifer and SDF Parameters'!$B$2)+(1/AA339^'Aquifer and SDF Parameters'!$B$2))),"")</f>
        <v/>
      </c>
      <c r="AO339" s="30" t="s">
        <v>12870</v>
      </c>
      <c r="AP339" s="47" t="s">
        <v>8769</v>
      </c>
      <c r="AQ339" s="22">
        <v>49123</v>
      </c>
      <c r="AR339" s="22" t="s">
        <v>4869</v>
      </c>
      <c r="AS339" s="24">
        <v>204.89139685265101</v>
      </c>
      <c r="AT339" s="2">
        <v>109477</v>
      </c>
      <c r="AU339" s="2" t="s">
        <v>5043</v>
      </c>
      <c r="AV339" s="57">
        <v>683.14273800425201</v>
      </c>
      <c r="AW339" s="33"/>
      <c r="AX339" s="22"/>
      <c r="AY339" s="27"/>
    </row>
    <row r="340" spans="1:51" ht="15.6" customHeight="1" x14ac:dyDescent="0.3">
      <c r="A340" s="17">
        <v>40696</v>
      </c>
      <c r="B340" s="17" t="str">
        <f>VLOOKUP(A340,'List of Wells for HC assessment'!$A$2:$J$860,10,FALSE)</f>
        <v>Fraser-Sumas Floodplain</v>
      </c>
      <c r="C340" s="17" t="str">
        <f>IF(ISNUMBER(VLOOKUP(A340,'List of Wells for HC assessment'!$A$2:$J$860,1,FALSE)),"TRUE","FALSE")</f>
        <v>TRUE</v>
      </c>
      <c r="D340" s="17">
        <f>VLOOKUP(A340,'List of Wells for HC assessment'!$A$2:$J$860,9,FALSE)</f>
        <v>6</v>
      </c>
      <c r="E340" s="17" t="str">
        <f t="shared" si="109"/>
        <v>Stream</v>
      </c>
      <c r="F340" s="17">
        <f t="shared" si="110"/>
        <v>2</v>
      </c>
      <c r="G340" s="87">
        <f t="shared" si="111"/>
        <v>0.50050064837668584</v>
      </c>
      <c r="H340" s="88">
        <f t="shared" si="129"/>
        <v>8.1732234629942138</v>
      </c>
      <c r="I340" s="89" t="str">
        <f t="shared" si="112"/>
        <v>Hope Slough</v>
      </c>
      <c r="J340" s="90">
        <f t="shared" si="113"/>
        <v>0.49949935162331421</v>
      </c>
      <c r="K340" s="91">
        <f t="shared" si="114"/>
        <v>8.1896075125259706</v>
      </c>
      <c r="L340" s="95" t="str">
        <f t="shared" si="115"/>
        <v>Nevin Creek</v>
      </c>
      <c r="M340" s="92" t="str">
        <f t="shared" si="116"/>
        <v>-</v>
      </c>
      <c r="N340" s="93" t="str">
        <f t="shared" si="117"/>
        <v/>
      </c>
      <c r="O340" s="96" t="str">
        <f t="shared" si="118"/>
        <v xml:space="preserve"> </v>
      </c>
      <c r="P340" s="94" t="str">
        <f>IF(ISNUMBER(VLOOKUP(A340,'Wells not assessed'!$A$5:$D$37,1,FALSE)),VLOOKUP(A340,'Wells not assessed'!$A$5:$D$37,4,FALSE),"")</f>
        <v/>
      </c>
      <c r="R340" s="35" t="str">
        <f t="shared" si="119"/>
        <v>Yes</v>
      </c>
      <c r="S340" s="15" t="str">
        <f t="shared" si="120"/>
        <v>FV-7100</v>
      </c>
      <c r="T340" s="18" t="str">
        <f>VLOOKUP(S340,'PoHC and SDF summary'!$AO$4:$AP$49974,2,FALSE)</f>
        <v>Hope Slough</v>
      </c>
      <c r="U340" s="19">
        <f t="shared" si="121"/>
        <v>1565.8758057069099</v>
      </c>
      <c r="V340" s="56">
        <f>IF(C340="TRUE",(U340^2)*(VLOOKUP(D340,'Aquifer and SDF Parameters'!$A$6:$C$100,2,FALSE)/VLOOKUP(D340,'Aquifer and SDF Parameters'!$A$6:$C$100,3,FALSE)),"")</f>
        <v>8.1732234629942138</v>
      </c>
      <c r="W340" s="4"/>
      <c r="X340" s="29" t="str">
        <f t="shared" si="122"/>
        <v>Yes</v>
      </c>
      <c r="Y340" s="15" t="str">
        <f t="shared" si="123"/>
        <v>FV-7159</v>
      </c>
      <c r="Z340" s="18" t="str">
        <f>IF(X340="Yes",VLOOKUP(Y340,'PoHC and SDF summary'!$AO$4:$AP$49974,2,FALSE)," ")</f>
        <v>Nevin Creek</v>
      </c>
      <c r="AA340" s="19">
        <f t="shared" si="124"/>
        <v>1567.4444978237</v>
      </c>
      <c r="AB340" s="58">
        <f>IF(X340="Yes",(AA340^2)*(VLOOKUP(D340,'Aquifer and SDF Parameters'!$A$6:$C$100,2,FALSE)/VLOOKUP(D340,'Aquifer and SDF Parameters'!$A$6:$C$100,3,FALSE)),"")</f>
        <v>8.1896075125259706</v>
      </c>
      <c r="AC340" s="20">
        <f>IF(X340="Yes",(1/(U340)^('Aquifer and SDF Parameters'!$B$2)/((1/U340^'Aquifer and SDF Parameters'!$B$2)+(1/AA340^'Aquifer and SDF Parameters'!$B$2))),"")</f>
        <v>0.50050064837668584</v>
      </c>
      <c r="AD340" s="21">
        <f>IF(X340="Yes",(1/(AA340)^('Aquifer and SDF Parameters'!$B$2)/((1/U340^'Aquifer and SDF Parameters'!$B$2)+(1/AA340^'Aquifer and SDF Parameters'!$B$2))),"")</f>
        <v>0.49949935162331421</v>
      </c>
      <c r="AE340" s="14"/>
      <c r="AF340" s="32" t="str">
        <f t="shared" si="125"/>
        <v>No</v>
      </c>
      <c r="AG340" s="15" t="str">
        <f t="shared" si="126"/>
        <v/>
      </c>
      <c r="AH340" s="18" t="str">
        <f t="shared" si="127"/>
        <v xml:space="preserve"> </v>
      </c>
      <c r="AI340" s="19" t="str">
        <f t="shared" si="128"/>
        <v xml:space="preserve"> </v>
      </c>
      <c r="AJ340" s="58" t="str">
        <f>IF(AF340="Yes",(AI340^2)*(VLOOKUP(D340,'Aquifer and SDF Parameters'!$A$6:$C$100,2,FALSE)/VLOOKUP(D340,'Aquifer and SDF Parameters'!$A$6:$C$100,3,FALSE)),"")</f>
        <v/>
      </c>
      <c r="AK340" s="20" t="str">
        <f>IF(AF340="Yes",(1/(U340)^('Aquifer and SDF Parameters'!$B$2)/((1/U340^'Aquifer and SDF Parameters'!$B$2)+(1/AI340^'Aquifer and SDF Parameters'!$B$2)+(1/AA340^'Aquifer and SDF Parameters'!$B$2))),"")</f>
        <v/>
      </c>
      <c r="AL340" s="20" t="str">
        <f>IF(AF340="Yes",(1/(AA340)^('Aquifer and SDF Parameters'!$B$2)/((1/U340^'Aquifer and SDF Parameters'!$B$2)+(1/AI340^'Aquifer and SDF Parameters'!$B$2)+(1/AA340^'Aquifer and SDF Parameters'!$B$2))),"")</f>
        <v/>
      </c>
      <c r="AM340" s="21" t="str">
        <f>IF(AF340="Yes",(1/(AI340)^('Aquifer and SDF Parameters'!$B$2)/((1/U340^'Aquifer and SDF Parameters'!$B$2)+(1/AI340^'Aquifer and SDF Parameters'!$B$2)+(1/AA340^'Aquifer and SDF Parameters'!$B$2))),"")</f>
        <v/>
      </c>
      <c r="AO340" s="30" t="s">
        <v>12869</v>
      </c>
      <c r="AP340" s="47" t="s">
        <v>8769</v>
      </c>
      <c r="AQ340" s="22">
        <v>49149</v>
      </c>
      <c r="AR340" s="22" t="s">
        <v>3458</v>
      </c>
      <c r="AS340" s="24">
        <v>181.235798062459</v>
      </c>
      <c r="AT340" s="2">
        <v>109488</v>
      </c>
      <c r="AU340" s="2" t="s">
        <v>6957</v>
      </c>
      <c r="AV340" s="57">
        <v>668.12587247787405</v>
      </c>
      <c r="AW340" s="33"/>
      <c r="AX340" s="22"/>
      <c r="AY340" s="27"/>
    </row>
    <row r="341" spans="1:51" ht="15.6" customHeight="1" x14ac:dyDescent="0.3">
      <c r="A341" s="17">
        <v>40788</v>
      </c>
      <c r="B341" s="17" t="str">
        <f>VLOOKUP(A341,'List of Wells for HC assessment'!$A$2:$J$860,10,FALSE)</f>
        <v>Fraser-Sumas Floodplain</v>
      </c>
      <c r="C341" s="17" t="str">
        <f>IF(ISNUMBER(VLOOKUP(A341,'List of Wells for HC assessment'!$A$2:$J$860,1,FALSE)),"TRUE","FALSE")</f>
        <v>TRUE</v>
      </c>
      <c r="D341" s="17">
        <f>VLOOKUP(A341,'List of Wells for HC assessment'!$A$2:$J$860,9,FALSE)</f>
        <v>6</v>
      </c>
      <c r="E341" s="17" t="str">
        <f t="shared" si="109"/>
        <v>Stream</v>
      </c>
      <c r="F341" s="17">
        <f t="shared" si="110"/>
        <v>1</v>
      </c>
      <c r="G341" s="87">
        <f t="shared" si="111"/>
        <v>1</v>
      </c>
      <c r="H341" s="88">
        <f t="shared" si="129"/>
        <v>0.10119455335875165</v>
      </c>
      <c r="I341" s="89" t="str">
        <f t="shared" si="112"/>
        <v>Unnamed tributary to Hope Slough</v>
      </c>
      <c r="J341" s="90" t="str">
        <f t="shared" si="113"/>
        <v>-</v>
      </c>
      <c r="K341" s="91" t="str">
        <f t="shared" si="114"/>
        <v/>
      </c>
      <c r="L341" s="95" t="str">
        <f t="shared" si="115"/>
        <v xml:space="preserve"> </v>
      </c>
      <c r="M341" s="92" t="str">
        <f t="shared" si="116"/>
        <v>-</v>
      </c>
      <c r="N341" s="93" t="str">
        <f t="shared" si="117"/>
        <v/>
      </c>
      <c r="O341" s="96" t="str">
        <f t="shared" si="118"/>
        <v xml:space="preserve"> </v>
      </c>
      <c r="P341" s="94" t="str">
        <f>IF(ISNUMBER(VLOOKUP(A341,'Wells not assessed'!$A$5:$D$37,1,FALSE)),VLOOKUP(A341,'Wells not assessed'!$A$5:$D$37,4,FALSE),"")</f>
        <v/>
      </c>
      <c r="R341" s="35" t="str">
        <f t="shared" si="119"/>
        <v>Yes</v>
      </c>
      <c r="S341" s="15" t="str">
        <f t="shared" si="120"/>
        <v>FV-3635</v>
      </c>
      <c r="T341" s="18" t="str">
        <f>VLOOKUP(S341,'PoHC and SDF summary'!$AO$4:$AP$49974,2,FALSE)</f>
        <v>Unnamed tributary to Hope Slough</v>
      </c>
      <c r="U341" s="19">
        <f t="shared" si="121"/>
        <v>174.23652317360299</v>
      </c>
      <c r="V341" s="56">
        <f>IF(C341="TRUE",(U341^2)*(VLOOKUP(D341,'Aquifer and SDF Parameters'!$A$6:$C$100,2,FALSE)/VLOOKUP(D341,'Aquifer and SDF Parameters'!$A$6:$C$100,3,FALSE)),"")</f>
        <v>0.10119455335875165</v>
      </c>
      <c r="W341" s="4"/>
      <c r="X341" s="29" t="str">
        <f t="shared" si="122"/>
        <v>No</v>
      </c>
      <c r="Y341" s="15" t="str">
        <f t="shared" si="123"/>
        <v/>
      </c>
      <c r="Z341" s="18" t="str">
        <f>IF(X341="Yes",VLOOKUP(Y341,'PoHC and SDF summary'!$AO$4:$AP$49974,2,FALSE)," ")</f>
        <v xml:space="preserve"> </v>
      </c>
      <c r="AA341" s="19" t="str">
        <f t="shared" si="124"/>
        <v xml:space="preserve"> </v>
      </c>
      <c r="AB341" s="58" t="str">
        <f>IF(X341="Yes",(AA341^2)*(VLOOKUP(D341,'Aquifer and SDF Parameters'!$A$6:$C$100,2,FALSE)/VLOOKUP(D341,'Aquifer and SDF Parameters'!$A$6:$C$100,3,FALSE)),"")</f>
        <v/>
      </c>
      <c r="AC341" s="20" t="str">
        <f>IF(X341="Yes",(1/(U341)^('Aquifer and SDF Parameters'!$B$2)/((1/U341^'Aquifer and SDF Parameters'!$B$2)+(1/AA341^'Aquifer and SDF Parameters'!$B$2))),"")</f>
        <v/>
      </c>
      <c r="AD341" s="21" t="str">
        <f>IF(X341="Yes",(1/(AA341)^('Aquifer and SDF Parameters'!$B$2)/((1/U341^'Aquifer and SDF Parameters'!$B$2)+(1/AA341^'Aquifer and SDF Parameters'!$B$2))),"")</f>
        <v/>
      </c>
      <c r="AE341" s="14"/>
      <c r="AF341" s="32" t="str">
        <f t="shared" si="125"/>
        <v>No</v>
      </c>
      <c r="AG341" s="15" t="str">
        <f t="shared" si="126"/>
        <v/>
      </c>
      <c r="AH341" s="18" t="str">
        <f t="shared" si="127"/>
        <v xml:space="preserve"> </v>
      </c>
      <c r="AI341" s="19" t="str">
        <f t="shared" si="128"/>
        <v xml:space="preserve"> </v>
      </c>
      <c r="AJ341" s="58" t="str">
        <f>IF(AF341="Yes",(AI341^2)*(VLOOKUP(D341,'Aquifer and SDF Parameters'!$A$6:$C$100,2,FALSE)/VLOOKUP(D341,'Aquifer and SDF Parameters'!$A$6:$C$100,3,FALSE)),"")</f>
        <v/>
      </c>
      <c r="AK341" s="20" t="str">
        <f>IF(AF341="Yes",(1/(U341)^('Aquifer and SDF Parameters'!$B$2)/((1/U341^'Aquifer and SDF Parameters'!$B$2)+(1/AI341^'Aquifer and SDF Parameters'!$B$2)+(1/AA341^'Aquifer and SDF Parameters'!$B$2))),"")</f>
        <v/>
      </c>
      <c r="AL341" s="20" t="str">
        <f>IF(AF341="Yes",(1/(AA341)^('Aquifer and SDF Parameters'!$B$2)/((1/U341^'Aquifer and SDF Parameters'!$B$2)+(1/AI341^'Aquifer and SDF Parameters'!$B$2)+(1/AA341^'Aquifer and SDF Parameters'!$B$2))),"")</f>
        <v/>
      </c>
      <c r="AM341" s="21" t="str">
        <f>IF(AF341="Yes",(1/(AI341)^('Aquifer and SDF Parameters'!$B$2)/((1/U341^'Aquifer and SDF Parameters'!$B$2)+(1/AI341^'Aquifer and SDF Parameters'!$B$2)+(1/AA341^'Aquifer and SDF Parameters'!$B$2))),"")</f>
        <v/>
      </c>
      <c r="AO341" s="30" t="s">
        <v>12868</v>
      </c>
      <c r="AP341" s="47" t="s">
        <v>8769</v>
      </c>
      <c r="AQ341" s="22">
        <v>49256</v>
      </c>
      <c r="AR341" s="22" t="s">
        <v>837</v>
      </c>
      <c r="AS341" s="24">
        <v>364.67592784392599</v>
      </c>
      <c r="AT341" s="2">
        <v>109490</v>
      </c>
      <c r="AU341" s="2" t="s">
        <v>498</v>
      </c>
      <c r="AV341" s="57">
        <v>1329.8892420386901</v>
      </c>
      <c r="AW341" s="33"/>
      <c r="AX341" s="22"/>
      <c r="AY341" s="27"/>
    </row>
    <row r="342" spans="1:51" ht="15.6" customHeight="1" x14ac:dyDescent="0.3">
      <c r="A342" s="17">
        <v>41099</v>
      </c>
      <c r="B342" s="17" t="str">
        <f>VLOOKUP(A342,'List of Wells for HC assessment'!$A$2:$J$860,10,FALSE)</f>
        <v>Fraser-Sumas Floodplain</v>
      </c>
      <c r="C342" s="17" t="str">
        <f>IF(ISNUMBER(VLOOKUP(A342,'List of Wells for HC assessment'!$A$2:$J$860,1,FALSE)),"TRUE","FALSE")</f>
        <v>TRUE</v>
      </c>
      <c r="D342" s="17">
        <f>VLOOKUP(A342,'List of Wells for HC assessment'!$A$2:$J$860,9,FALSE)</f>
        <v>6</v>
      </c>
      <c r="E342" s="17" t="str">
        <f t="shared" si="109"/>
        <v>Stream</v>
      </c>
      <c r="F342" s="17">
        <f t="shared" si="110"/>
        <v>1</v>
      </c>
      <c r="G342" s="87">
        <f t="shared" si="111"/>
        <v>1</v>
      </c>
      <c r="H342" s="88">
        <f t="shared" si="129"/>
        <v>0.20963362769478761</v>
      </c>
      <c r="I342" s="89" t="str">
        <f t="shared" si="112"/>
        <v>Unnamed tributary to Hope Slough</v>
      </c>
      <c r="J342" s="90" t="str">
        <f t="shared" si="113"/>
        <v>-</v>
      </c>
      <c r="K342" s="91" t="str">
        <f t="shared" si="114"/>
        <v/>
      </c>
      <c r="L342" s="95" t="str">
        <f t="shared" si="115"/>
        <v xml:space="preserve"> </v>
      </c>
      <c r="M342" s="92" t="str">
        <f t="shared" si="116"/>
        <v>-</v>
      </c>
      <c r="N342" s="93" t="str">
        <f t="shared" si="117"/>
        <v/>
      </c>
      <c r="O342" s="96" t="str">
        <f t="shared" si="118"/>
        <v xml:space="preserve"> </v>
      </c>
      <c r="P342" s="94" t="str">
        <f>IF(ISNUMBER(VLOOKUP(A342,'Wells not assessed'!$A$5:$D$37,1,FALSE)),VLOOKUP(A342,'Wells not assessed'!$A$5:$D$37,4,FALSE),"")</f>
        <v/>
      </c>
      <c r="R342" s="35" t="str">
        <f t="shared" si="119"/>
        <v>Yes</v>
      </c>
      <c r="S342" s="15" t="str">
        <f t="shared" si="120"/>
        <v>FV-3620</v>
      </c>
      <c r="T342" s="18" t="str">
        <f>VLOOKUP(S342,'PoHC and SDF summary'!$AO$4:$AP$49974,2,FALSE)</f>
        <v>Unnamed tributary to Hope Slough</v>
      </c>
      <c r="U342" s="19">
        <f t="shared" si="121"/>
        <v>250.77896305000601</v>
      </c>
      <c r="V342" s="56">
        <f>IF(C342="TRUE",(U342^2)*(VLOOKUP(D342,'Aquifer and SDF Parameters'!$A$6:$C$100,2,FALSE)/VLOOKUP(D342,'Aquifer and SDF Parameters'!$A$6:$C$100,3,FALSE)),"")</f>
        <v>0.20963362769478761</v>
      </c>
      <c r="W342" s="4"/>
      <c r="X342" s="29" t="str">
        <f t="shared" si="122"/>
        <v>No</v>
      </c>
      <c r="Y342" s="15" t="str">
        <f t="shared" si="123"/>
        <v/>
      </c>
      <c r="Z342" s="18" t="str">
        <f>IF(X342="Yes",VLOOKUP(Y342,'PoHC and SDF summary'!$AO$4:$AP$49974,2,FALSE)," ")</f>
        <v xml:space="preserve"> </v>
      </c>
      <c r="AA342" s="19" t="str">
        <f t="shared" si="124"/>
        <v xml:space="preserve"> </v>
      </c>
      <c r="AB342" s="58" t="str">
        <f>IF(X342="Yes",(AA342^2)*(VLOOKUP(D342,'Aquifer and SDF Parameters'!$A$6:$C$100,2,FALSE)/VLOOKUP(D342,'Aquifer and SDF Parameters'!$A$6:$C$100,3,FALSE)),"")</f>
        <v/>
      </c>
      <c r="AC342" s="20" t="str">
        <f>IF(X342="Yes",(1/(U342)^('Aquifer and SDF Parameters'!$B$2)/((1/U342^'Aquifer and SDF Parameters'!$B$2)+(1/AA342^'Aquifer and SDF Parameters'!$B$2))),"")</f>
        <v/>
      </c>
      <c r="AD342" s="21" t="str">
        <f>IF(X342="Yes",(1/(AA342)^('Aquifer and SDF Parameters'!$B$2)/((1/U342^'Aquifer and SDF Parameters'!$B$2)+(1/AA342^'Aquifer and SDF Parameters'!$B$2))),"")</f>
        <v/>
      </c>
      <c r="AE342" s="14"/>
      <c r="AF342" s="32" t="str">
        <f t="shared" si="125"/>
        <v>No</v>
      </c>
      <c r="AG342" s="15" t="str">
        <f t="shared" si="126"/>
        <v/>
      </c>
      <c r="AH342" s="18" t="str">
        <f t="shared" si="127"/>
        <v xml:space="preserve"> </v>
      </c>
      <c r="AI342" s="19" t="str">
        <f t="shared" si="128"/>
        <v xml:space="preserve"> </v>
      </c>
      <c r="AJ342" s="58" t="str">
        <f>IF(AF342="Yes",(AI342^2)*(VLOOKUP(D342,'Aquifer and SDF Parameters'!$A$6:$C$100,2,FALSE)/VLOOKUP(D342,'Aquifer and SDF Parameters'!$A$6:$C$100,3,FALSE)),"")</f>
        <v/>
      </c>
      <c r="AK342" s="20" t="str">
        <f>IF(AF342="Yes",(1/(U342)^('Aquifer and SDF Parameters'!$B$2)/((1/U342^'Aquifer and SDF Parameters'!$B$2)+(1/AI342^'Aquifer and SDF Parameters'!$B$2)+(1/AA342^'Aquifer and SDF Parameters'!$B$2))),"")</f>
        <v/>
      </c>
      <c r="AL342" s="20" t="str">
        <f>IF(AF342="Yes",(1/(AA342)^('Aquifer and SDF Parameters'!$B$2)/((1/U342^'Aquifer and SDF Parameters'!$B$2)+(1/AI342^'Aquifer and SDF Parameters'!$B$2)+(1/AA342^'Aquifer and SDF Parameters'!$B$2))),"")</f>
        <v/>
      </c>
      <c r="AM342" s="21" t="str">
        <f>IF(AF342="Yes",(1/(AI342)^('Aquifer and SDF Parameters'!$B$2)/((1/U342^'Aquifer and SDF Parameters'!$B$2)+(1/AI342^'Aquifer and SDF Parameters'!$B$2)+(1/AA342^'Aquifer and SDF Parameters'!$B$2))),"")</f>
        <v/>
      </c>
      <c r="AO342" s="30" t="s">
        <v>12867</v>
      </c>
      <c r="AP342" s="47" t="s">
        <v>8769</v>
      </c>
      <c r="AQ342" s="22">
        <v>49505</v>
      </c>
      <c r="AR342" s="22" t="s">
        <v>4456</v>
      </c>
      <c r="AS342" s="24">
        <v>687.68640262749602</v>
      </c>
      <c r="AT342" s="2">
        <v>109491</v>
      </c>
      <c r="AU342" s="2" t="s">
        <v>4937</v>
      </c>
      <c r="AV342" s="57">
        <v>1254.4242498695501</v>
      </c>
      <c r="AW342" s="33"/>
      <c r="AX342" s="22"/>
      <c r="AY342" s="27"/>
    </row>
    <row r="343" spans="1:51" ht="15.6" customHeight="1" x14ac:dyDescent="0.3">
      <c r="A343" s="17">
        <v>41595</v>
      </c>
      <c r="B343" s="17" t="str">
        <f>VLOOKUP(A343,'List of Wells for HC assessment'!$A$2:$J$860,10,FALSE)</f>
        <v>Fraser-Sumas Floodplain</v>
      </c>
      <c r="C343" s="17" t="str">
        <f>IF(ISNUMBER(VLOOKUP(A343,'List of Wells for HC assessment'!$A$2:$J$860,1,FALSE)),"TRUE","FALSE")</f>
        <v>TRUE</v>
      </c>
      <c r="D343" s="17">
        <f>VLOOKUP(A343,'List of Wells for HC assessment'!$A$2:$J$860,9,FALSE)</f>
        <v>6</v>
      </c>
      <c r="E343" s="17" t="str">
        <f t="shared" si="109"/>
        <v>Stream</v>
      </c>
      <c r="F343" s="17">
        <f t="shared" si="110"/>
        <v>2</v>
      </c>
      <c r="G343" s="87">
        <f t="shared" si="111"/>
        <v>0.64190091064263433</v>
      </c>
      <c r="H343" s="88">
        <f t="shared" si="129"/>
        <v>0.39170074346782402</v>
      </c>
      <c r="I343" s="89" t="str">
        <f t="shared" si="112"/>
        <v>Hope Slough</v>
      </c>
      <c r="J343" s="90">
        <f t="shared" si="113"/>
        <v>0.35809908935736573</v>
      </c>
      <c r="K343" s="91">
        <f t="shared" si="114"/>
        <v>0.70213265379313761</v>
      </c>
      <c r="L343" s="95" t="str">
        <f t="shared" si="115"/>
        <v>Gravel Slough</v>
      </c>
      <c r="M343" s="92" t="str">
        <f t="shared" si="116"/>
        <v>-</v>
      </c>
      <c r="N343" s="93" t="str">
        <f t="shared" si="117"/>
        <v/>
      </c>
      <c r="O343" s="96" t="str">
        <f t="shared" si="118"/>
        <v xml:space="preserve"> </v>
      </c>
      <c r="P343" s="94" t="str">
        <f>IF(ISNUMBER(VLOOKUP(A343,'Wells not assessed'!$A$5:$D$37,1,FALSE)),VLOOKUP(A343,'Wells not assessed'!$A$5:$D$37,4,FALSE),"")</f>
        <v/>
      </c>
      <c r="R343" s="35" t="str">
        <f t="shared" si="119"/>
        <v>Yes</v>
      </c>
      <c r="S343" s="15" t="str">
        <f t="shared" si="120"/>
        <v>FV-3586</v>
      </c>
      <c r="T343" s="18" t="str">
        <f>VLOOKUP(S343,'PoHC and SDF summary'!$AO$4:$AP$49974,2,FALSE)</f>
        <v>Hope Slough</v>
      </c>
      <c r="U343" s="19">
        <f t="shared" si="121"/>
        <v>342.79764153265</v>
      </c>
      <c r="V343" s="56">
        <f>IF(C343="TRUE",(U343^2)*(VLOOKUP(D343,'Aquifer and SDF Parameters'!$A$6:$C$100,2,FALSE)/VLOOKUP(D343,'Aquifer and SDF Parameters'!$A$6:$C$100,3,FALSE)),"")</f>
        <v>0.39170074346782402</v>
      </c>
      <c r="W343" s="4"/>
      <c r="X343" s="29" t="str">
        <f t="shared" si="122"/>
        <v>Yes</v>
      </c>
      <c r="Y343" s="15" t="str">
        <f t="shared" si="123"/>
        <v>FV-3581</v>
      </c>
      <c r="Z343" s="18" t="str">
        <f>IF(X343="Yes",VLOOKUP(Y343,'PoHC and SDF summary'!$AO$4:$AP$49974,2,FALSE)," ")</f>
        <v>Gravel Slough</v>
      </c>
      <c r="AA343" s="19">
        <f t="shared" si="124"/>
        <v>458.95511342389602</v>
      </c>
      <c r="AB343" s="58">
        <f>IF(X343="Yes",(AA343^2)*(VLOOKUP(D343,'Aquifer and SDF Parameters'!$A$6:$C$100,2,FALSE)/VLOOKUP(D343,'Aquifer and SDF Parameters'!$A$6:$C$100,3,FALSE)),"")</f>
        <v>0.70213265379313761</v>
      </c>
      <c r="AC343" s="20">
        <f>IF(X343="Yes",(1/(U343)^('Aquifer and SDF Parameters'!$B$2)/((1/U343^'Aquifer and SDF Parameters'!$B$2)+(1/AA343^'Aquifer and SDF Parameters'!$B$2))),"")</f>
        <v>0.64190091064263433</v>
      </c>
      <c r="AD343" s="21">
        <f>IF(X343="Yes",(1/(AA343)^('Aquifer and SDF Parameters'!$B$2)/((1/U343^'Aquifer and SDF Parameters'!$B$2)+(1/AA343^'Aquifer and SDF Parameters'!$B$2))),"")</f>
        <v>0.35809908935736573</v>
      </c>
      <c r="AE343" s="14"/>
      <c r="AF343" s="32" t="str">
        <f t="shared" si="125"/>
        <v>No</v>
      </c>
      <c r="AG343" s="15" t="str">
        <f t="shared" si="126"/>
        <v/>
      </c>
      <c r="AH343" s="18" t="str">
        <f t="shared" si="127"/>
        <v xml:space="preserve"> </v>
      </c>
      <c r="AI343" s="19" t="str">
        <f t="shared" si="128"/>
        <v xml:space="preserve"> </v>
      </c>
      <c r="AJ343" s="58" t="str">
        <f>IF(AF343="Yes",(AI343^2)*(VLOOKUP(D343,'Aquifer and SDF Parameters'!$A$6:$C$100,2,FALSE)/VLOOKUP(D343,'Aquifer and SDF Parameters'!$A$6:$C$100,3,FALSE)),"")</f>
        <v/>
      </c>
      <c r="AK343" s="20" t="str">
        <f>IF(AF343="Yes",(1/(U343)^('Aquifer and SDF Parameters'!$B$2)/((1/U343^'Aquifer and SDF Parameters'!$B$2)+(1/AI343^'Aquifer and SDF Parameters'!$B$2)+(1/AA343^'Aquifer and SDF Parameters'!$B$2))),"")</f>
        <v/>
      </c>
      <c r="AL343" s="20" t="str">
        <f>IF(AF343="Yes",(1/(AA343)^('Aquifer and SDF Parameters'!$B$2)/((1/U343^'Aquifer and SDF Parameters'!$B$2)+(1/AI343^'Aquifer and SDF Parameters'!$B$2)+(1/AA343^'Aquifer and SDF Parameters'!$B$2))),"")</f>
        <v/>
      </c>
      <c r="AM343" s="21" t="str">
        <f>IF(AF343="Yes",(1/(AI343)^('Aquifer and SDF Parameters'!$B$2)/((1/U343^'Aquifer and SDF Parameters'!$B$2)+(1/AI343^'Aquifer and SDF Parameters'!$B$2)+(1/AA343^'Aquifer and SDF Parameters'!$B$2))),"")</f>
        <v/>
      </c>
      <c r="AO343" s="30" t="s">
        <v>12865</v>
      </c>
      <c r="AP343" s="47" t="s">
        <v>8769</v>
      </c>
      <c r="AQ343" s="22">
        <v>49516</v>
      </c>
      <c r="AR343" s="22" t="s">
        <v>1139</v>
      </c>
      <c r="AS343" s="24">
        <v>33.784986100302397</v>
      </c>
      <c r="AT343" s="2">
        <v>109510</v>
      </c>
      <c r="AU343" s="2" t="s">
        <v>7593</v>
      </c>
      <c r="AV343" s="57">
        <v>1019.03906908161</v>
      </c>
      <c r="AW343" s="33"/>
      <c r="AX343" s="22"/>
      <c r="AY343" s="27"/>
    </row>
    <row r="344" spans="1:51" ht="15.6" customHeight="1" x14ac:dyDescent="0.3">
      <c r="A344" s="17">
        <v>41778</v>
      </c>
      <c r="B344" s="17" t="str">
        <f>VLOOKUP(A344,'List of Wells for HC assessment'!$A$2:$J$860,10,FALSE)</f>
        <v>Fraser-Sumas Floodplain</v>
      </c>
      <c r="C344" s="17" t="str">
        <f>IF(ISNUMBER(VLOOKUP(A344,'List of Wells for HC assessment'!$A$2:$J$860,1,FALSE)),"TRUE","FALSE")</f>
        <v>TRUE</v>
      </c>
      <c r="D344" s="17">
        <f>VLOOKUP(A344,'List of Wells for HC assessment'!$A$2:$J$860,9,FALSE)</f>
        <v>6</v>
      </c>
      <c r="E344" s="17" t="str">
        <f t="shared" si="109"/>
        <v>Stream</v>
      </c>
      <c r="F344" s="17">
        <f t="shared" si="110"/>
        <v>2</v>
      </c>
      <c r="G344" s="87">
        <f t="shared" si="111"/>
        <v>0.8878759554652067</v>
      </c>
      <c r="H344" s="88">
        <f t="shared" si="129"/>
        <v>0.30412709490224221</v>
      </c>
      <c r="I344" s="89" t="str">
        <f t="shared" si="112"/>
        <v>Fraser River</v>
      </c>
      <c r="J344" s="90">
        <f t="shared" si="113"/>
        <v>0.11212404453479323</v>
      </c>
      <c r="K344" s="91">
        <f t="shared" si="114"/>
        <v>2.4082892843327079</v>
      </c>
      <c r="L344" s="95" t="str">
        <f t="shared" si="115"/>
        <v>Bell Slough</v>
      </c>
      <c r="M344" s="92" t="str">
        <f t="shared" si="116"/>
        <v>-</v>
      </c>
      <c r="N344" s="93" t="str">
        <f t="shared" si="117"/>
        <v/>
      </c>
      <c r="O344" s="96" t="str">
        <f t="shared" si="118"/>
        <v xml:space="preserve"> </v>
      </c>
      <c r="P344" s="94" t="str">
        <f>IF(ISNUMBER(VLOOKUP(A344,'Wells not assessed'!$A$5:$D$37,1,FALSE)),VLOOKUP(A344,'Wells not assessed'!$A$5:$D$37,4,FALSE),"")</f>
        <v/>
      </c>
      <c r="R344" s="35" t="str">
        <f t="shared" si="119"/>
        <v>Yes</v>
      </c>
      <c r="S344" s="15" t="str">
        <f t="shared" si="120"/>
        <v>FV-4655</v>
      </c>
      <c r="T344" s="18" t="str">
        <f>VLOOKUP(S344,'PoHC and SDF summary'!$AO$4:$AP$49974,2,FALSE)</f>
        <v>Fraser River</v>
      </c>
      <c r="U344" s="19">
        <f t="shared" si="121"/>
        <v>302.05649880555899</v>
      </c>
      <c r="V344" s="56">
        <f>IF(C344="TRUE",(U344^2)*(VLOOKUP(D344,'Aquifer and SDF Parameters'!$A$6:$C$100,2,FALSE)/VLOOKUP(D344,'Aquifer and SDF Parameters'!$A$6:$C$100,3,FALSE)),"")</f>
        <v>0.30412709490224221</v>
      </c>
      <c r="W344" s="4"/>
      <c r="X344" s="29" t="str">
        <f t="shared" si="122"/>
        <v>Yes</v>
      </c>
      <c r="Y344" s="15" t="str">
        <f t="shared" si="123"/>
        <v>FV-5818</v>
      </c>
      <c r="Z344" s="18" t="str">
        <f>IF(X344="Yes",VLOOKUP(Y344,'PoHC and SDF summary'!$AO$4:$AP$49974,2,FALSE)," ")</f>
        <v>Bell Slough</v>
      </c>
      <c r="AA344" s="19">
        <f t="shared" si="124"/>
        <v>849.99222661140402</v>
      </c>
      <c r="AB344" s="58">
        <f>IF(X344="Yes",(AA344^2)*(VLOOKUP(D344,'Aquifer and SDF Parameters'!$A$6:$C$100,2,FALSE)/VLOOKUP(D344,'Aquifer and SDF Parameters'!$A$6:$C$100,3,FALSE)),"")</f>
        <v>2.4082892843327079</v>
      </c>
      <c r="AC344" s="20">
        <f>IF(X344="Yes",(1/(U344)^('Aquifer and SDF Parameters'!$B$2)/((1/U344^'Aquifer and SDF Parameters'!$B$2)+(1/AA344^'Aquifer and SDF Parameters'!$B$2))),"")</f>
        <v>0.8878759554652067</v>
      </c>
      <c r="AD344" s="21">
        <f>IF(X344="Yes",(1/(AA344)^('Aquifer and SDF Parameters'!$B$2)/((1/U344^'Aquifer and SDF Parameters'!$B$2)+(1/AA344^'Aquifer and SDF Parameters'!$B$2))),"")</f>
        <v>0.11212404453479323</v>
      </c>
      <c r="AE344" s="14"/>
      <c r="AF344" s="32" t="str">
        <f t="shared" si="125"/>
        <v>No</v>
      </c>
      <c r="AG344" s="15" t="str">
        <f t="shared" si="126"/>
        <v/>
      </c>
      <c r="AH344" s="18" t="str">
        <f t="shared" si="127"/>
        <v xml:space="preserve"> </v>
      </c>
      <c r="AI344" s="19" t="str">
        <f t="shared" si="128"/>
        <v xml:space="preserve"> </v>
      </c>
      <c r="AJ344" s="58" t="str">
        <f>IF(AF344="Yes",(AI344^2)*(VLOOKUP(D344,'Aquifer and SDF Parameters'!$A$6:$C$100,2,FALSE)/VLOOKUP(D344,'Aquifer and SDF Parameters'!$A$6:$C$100,3,FALSE)),"")</f>
        <v/>
      </c>
      <c r="AK344" s="20" t="str">
        <f>IF(AF344="Yes",(1/(U344)^('Aquifer and SDF Parameters'!$B$2)/((1/U344^'Aquifer and SDF Parameters'!$B$2)+(1/AI344^'Aquifer and SDF Parameters'!$B$2)+(1/AA344^'Aquifer and SDF Parameters'!$B$2))),"")</f>
        <v/>
      </c>
      <c r="AL344" s="20" t="str">
        <f>IF(AF344="Yes",(1/(AA344)^('Aquifer and SDF Parameters'!$B$2)/((1/U344^'Aquifer and SDF Parameters'!$B$2)+(1/AI344^'Aquifer and SDF Parameters'!$B$2)+(1/AA344^'Aquifer and SDF Parameters'!$B$2))),"")</f>
        <v/>
      </c>
      <c r="AM344" s="21" t="str">
        <f>IF(AF344="Yes",(1/(AI344)^('Aquifer and SDF Parameters'!$B$2)/((1/U344^'Aquifer and SDF Parameters'!$B$2)+(1/AI344^'Aquifer and SDF Parameters'!$B$2)+(1/AA344^'Aquifer and SDF Parameters'!$B$2))),"")</f>
        <v/>
      </c>
      <c r="AO344" s="30" t="s">
        <v>12864</v>
      </c>
      <c r="AP344" s="47" t="s">
        <v>8769</v>
      </c>
      <c r="AQ344" s="22">
        <v>50135</v>
      </c>
      <c r="AR344" s="22" t="s">
        <v>7745</v>
      </c>
      <c r="AS344" s="24">
        <v>544.39919031813497</v>
      </c>
      <c r="AT344" s="2">
        <v>109516</v>
      </c>
      <c r="AU344" s="2" t="s">
        <v>7429</v>
      </c>
      <c r="AV344" s="57">
        <v>481.733814976362</v>
      </c>
      <c r="AW344" s="33"/>
      <c r="AX344" s="22"/>
      <c r="AY344" s="27"/>
    </row>
    <row r="345" spans="1:51" ht="15.6" customHeight="1" x14ac:dyDescent="0.3">
      <c r="A345" s="17">
        <v>41894</v>
      </c>
      <c r="B345" s="17" t="str">
        <f>VLOOKUP(A345,'List of Wells for HC assessment'!$A$2:$J$860,10,FALSE)</f>
        <v>Fraser-Sumas Floodplain</v>
      </c>
      <c r="C345" s="17" t="str">
        <f>IF(ISNUMBER(VLOOKUP(A345,'List of Wells for HC assessment'!$A$2:$J$860,1,FALSE)),"TRUE","FALSE")</f>
        <v>TRUE</v>
      </c>
      <c r="D345" s="17">
        <f>VLOOKUP(A345,'List of Wells for HC assessment'!$A$2:$J$860,9,FALSE)</f>
        <v>6</v>
      </c>
      <c r="E345" s="17" t="str">
        <f t="shared" si="109"/>
        <v>Stream</v>
      </c>
      <c r="F345" s="17">
        <f t="shared" si="110"/>
        <v>1</v>
      </c>
      <c r="G345" s="87">
        <f t="shared" si="111"/>
        <v>1</v>
      </c>
      <c r="H345" s="88">
        <f t="shared" si="129"/>
        <v>0.36922394583209395</v>
      </c>
      <c r="I345" s="89" t="str">
        <f t="shared" si="112"/>
        <v>Marblehill Creek</v>
      </c>
      <c r="J345" s="90" t="str">
        <f t="shared" si="113"/>
        <v>-</v>
      </c>
      <c r="K345" s="91" t="str">
        <f t="shared" si="114"/>
        <v/>
      </c>
      <c r="L345" s="95" t="str">
        <f t="shared" si="115"/>
        <v xml:space="preserve"> </v>
      </c>
      <c r="M345" s="92" t="str">
        <f t="shared" si="116"/>
        <v>-</v>
      </c>
      <c r="N345" s="93" t="str">
        <f t="shared" si="117"/>
        <v/>
      </c>
      <c r="O345" s="96" t="str">
        <f t="shared" si="118"/>
        <v xml:space="preserve"> </v>
      </c>
      <c r="P345" s="94" t="str">
        <f>IF(ISNUMBER(VLOOKUP(A345,'Wells not assessed'!$A$5:$D$37,1,FALSE)),VLOOKUP(A345,'Wells not assessed'!$A$5:$D$37,4,FALSE),"")</f>
        <v/>
      </c>
      <c r="R345" s="35" t="str">
        <f t="shared" si="119"/>
        <v>Yes</v>
      </c>
      <c r="S345" s="15" t="str">
        <f t="shared" si="120"/>
        <v>FV-6549</v>
      </c>
      <c r="T345" s="18" t="str">
        <f>VLOOKUP(S345,'PoHC and SDF summary'!$AO$4:$AP$49974,2,FALSE)</f>
        <v>Marblehill Creek</v>
      </c>
      <c r="U345" s="19">
        <f t="shared" si="121"/>
        <v>332.817042456705</v>
      </c>
      <c r="V345" s="56">
        <f>IF(C345="TRUE",(U345^2)*(VLOOKUP(D345,'Aquifer and SDF Parameters'!$A$6:$C$100,2,FALSE)/VLOOKUP(D345,'Aquifer and SDF Parameters'!$A$6:$C$100,3,FALSE)),"")</f>
        <v>0.36922394583209395</v>
      </c>
      <c r="W345" s="4"/>
      <c r="X345" s="29" t="str">
        <f t="shared" si="122"/>
        <v>No</v>
      </c>
      <c r="Y345" s="15" t="str">
        <f t="shared" si="123"/>
        <v/>
      </c>
      <c r="Z345" s="18" t="str">
        <f>IF(X345="Yes",VLOOKUP(Y345,'PoHC and SDF summary'!$AO$4:$AP$49974,2,FALSE)," ")</f>
        <v xml:space="preserve"> </v>
      </c>
      <c r="AA345" s="19" t="str">
        <f t="shared" si="124"/>
        <v xml:space="preserve"> </v>
      </c>
      <c r="AB345" s="58" t="str">
        <f>IF(X345="Yes",(AA345^2)*(VLOOKUP(D345,'Aquifer and SDF Parameters'!$A$6:$C$100,2,FALSE)/VLOOKUP(D345,'Aquifer and SDF Parameters'!$A$6:$C$100,3,FALSE)),"")</f>
        <v/>
      </c>
      <c r="AC345" s="20" t="str">
        <f>IF(X345="Yes",(1/(U345)^('Aquifer and SDF Parameters'!$B$2)/((1/U345^'Aquifer and SDF Parameters'!$B$2)+(1/AA345^'Aquifer and SDF Parameters'!$B$2))),"")</f>
        <v/>
      </c>
      <c r="AD345" s="21" t="str">
        <f>IF(X345="Yes",(1/(AA345)^('Aquifer and SDF Parameters'!$B$2)/((1/U345^'Aquifer and SDF Parameters'!$B$2)+(1/AA345^'Aquifer and SDF Parameters'!$B$2))),"")</f>
        <v/>
      </c>
      <c r="AE345" s="14"/>
      <c r="AF345" s="32" t="str">
        <f t="shared" si="125"/>
        <v>No</v>
      </c>
      <c r="AG345" s="15" t="str">
        <f t="shared" si="126"/>
        <v/>
      </c>
      <c r="AH345" s="18" t="str">
        <f t="shared" si="127"/>
        <v xml:space="preserve"> </v>
      </c>
      <c r="AI345" s="19" t="str">
        <f t="shared" si="128"/>
        <v xml:space="preserve"> </v>
      </c>
      <c r="AJ345" s="58" t="str">
        <f>IF(AF345="Yes",(AI345^2)*(VLOOKUP(D345,'Aquifer and SDF Parameters'!$A$6:$C$100,2,FALSE)/VLOOKUP(D345,'Aquifer and SDF Parameters'!$A$6:$C$100,3,FALSE)),"")</f>
        <v/>
      </c>
      <c r="AK345" s="20" t="str">
        <f>IF(AF345="Yes",(1/(U345)^('Aquifer and SDF Parameters'!$B$2)/((1/U345^'Aquifer and SDF Parameters'!$B$2)+(1/AI345^'Aquifer and SDF Parameters'!$B$2)+(1/AA345^'Aquifer and SDF Parameters'!$B$2))),"")</f>
        <v/>
      </c>
      <c r="AL345" s="20" t="str">
        <f>IF(AF345="Yes",(1/(AA345)^('Aquifer and SDF Parameters'!$B$2)/((1/U345^'Aquifer and SDF Parameters'!$B$2)+(1/AI345^'Aquifer and SDF Parameters'!$B$2)+(1/AA345^'Aquifer and SDF Parameters'!$B$2))),"")</f>
        <v/>
      </c>
      <c r="AM345" s="21" t="str">
        <f>IF(AF345="Yes",(1/(AI345)^('Aquifer and SDF Parameters'!$B$2)/((1/U345^'Aquifer and SDF Parameters'!$B$2)+(1/AI345^'Aquifer and SDF Parameters'!$B$2)+(1/AA345^'Aquifer and SDF Parameters'!$B$2))),"")</f>
        <v/>
      </c>
      <c r="AO345" s="30" t="s">
        <v>12863</v>
      </c>
      <c r="AP345" s="47" t="s">
        <v>8769</v>
      </c>
      <c r="AQ345" s="22">
        <v>50139</v>
      </c>
      <c r="AR345" s="22" t="s">
        <v>8709</v>
      </c>
      <c r="AS345" s="24">
        <v>998.78370725826403</v>
      </c>
      <c r="AT345" s="2">
        <v>109527</v>
      </c>
      <c r="AU345" s="2" t="s">
        <v>5172</v>
      </c>
      <c r="AV345" s="57">
        <v>573.17436377208696</v>
      </c>
      <c r="AW345" s="33"/>
      <c r="AX345" s="22"/>
      <c r="AY345" s="27"/>
    </row>
    <row r="346" spans="1:51" ht="15.6" customHeight="1" x14ac:dyDescent="0.3">
      <c r="A346" s="17">
        <v>42165</v>
      </c>
      <c r="B346" s="17" t="str">
        <f>VLOOKUP(A346,'List of Wells for HC assessment'!$A$2:$J$860,10,FALSE)</f>
        <v>Fraser-Sumas Floodplain</v>
      </c>
      <c r="C346" s="17" t="str">
        <f>IF(ISNUMBER(VLOOKUP(A346,'List of Wells for HC assessment'!$A$2:$J$860,1,FALSE)),"TRUE","FALSE")</f>
        <v>TRUE</v>
      </c>
      <c r="D346" s="17">
        <f>VLOOKUP(A346,'List of Wells for HC assessment'!$A$2:$J$860,9,FALSE)</f>
        <v>6</v>
      </c>
      <c r="E346" s="17" t="str">
        <f t="shared" si="109"/>
        <v>Stream</v>
      </c>
      <c r="F346" s="17">
        <f t="shared" si="110"/>
        <v>1</v>
      </c>
      <c r="G346" s="87">
        <f t="shared" si="111"/>
        <v>1</v>
      </c>
      <c r="H346" s="88">
        <f t="shared" si="129"/>
        <v>0.18609689836952495</v>
      </c>
      <c r="I346" s="89" t="str">
        <f t="shared" si="112"/>
        <v>Unnamed tributary to Elk Creek</v>
      </c>
      <c r="J346" s="90" t="str">
        <f t="shared" si="113"/>
        <v>-</v>
      </c>
      <c r="K346" s="91" t="str">
        <f t="shared" si="114"/>
        <v/>
      </c>
      <c r="L346" s="95" t="str">
        <f t="shared" si="115"/>
        <v xml:space="preserve"> </v>
      </c>
      <c r="M346" s="92" t="str">
        <f t="shared" si="116"/>
        <v>-</v>
      </c>
      <c r="N346" s="93" t="str">
        <f t="shared" si="117"/>
        <v/>
      </c>
      <c r="O346" s="96" t="str">
        <f t="shared" si="118"/>
        <v xml:space="preserve"> </v>
      </c>
      <c r="P346" s="94" t="str">
        <f>IF(ISNUMBER(VLOOKUP(A346,'Wells not assessed'!$A$5:$D$37,1,FALSE)),VLOOKUP(A346,'Wells not assessed'!$A$5:$D$37,4,FALSE),"")</f>
        <v/>
      </c>
      <c r="R346" s="35" t="str">
        <f t="shared" si="119"/>
        <v>Yes</v>
      </c>
      <c r="S346" s="15" t="str">
        <f t="shared" si="120"/>
        <v>FV-3693</v>
      </c>
      <c r="T346" s="18" t="str">
        <f>VLOOKUP(S346,'PoHC and SDF summary'!$AO$4:$AP$49974,2,FALSE)</f>
        <v>Unnamed tributary to Elk Creek</v>
      </c>
      <c r="U346" s="19">
        <f t="shared" si="121"/>
        <v>236.2817587349</v>
      </c>
      <c r="V346" s="56">
        <f>IF(C346="TRUE",(U346^2)*(VLOOKUP(D346,'Aquifer and SDF Parameters'!$A$6:$C$100,2,FALSE)/VLOOKUP(D346,'Aquifer and SDF Parameters'!$A$6:$C$100,3,FALSE)),"")</f>
        <v>0.18609689836952495</v>
      </c>
      <c r="W346" s="4"/>
      <c r="X346" s="29" t="str">
        <f t="shared" si="122"/>
        <v>No</v>
      </c>
      <c r="Y346" s="15" t="str">
        <f t="shared" si="123"/>
        <v/>
      </c>
      <c r="Z346" s="18" t="str">
        <f>IF(X346="Yes",VLOOKUP(Y346,'PoHC and SDF summary'!$AO$4:$AP$49974,2,FALSE)," ")</f>
        <v xml:space="preserve"> </v>
      </c>
      <c r="AA346" s="19" t="str">
        <f t="shared" si="124"/>
        <v xml:space="preserve"> </v>
      </c>
      <c r="AB346" s="58" t="str">
        <f>IF(X346="Yes",(AA346^2)*(VLOOKUP(D346,'Aquifer and SDF Parameters'!$A$6:$C$100,2,FALSE)/VLOOKUP(D346,'Aquifer and SDF Parameters'!$A$6:$C$100,3,FALSE)),"")</f>
        <v/>
      </c>
      <c r="AC346" s="20" t="str">
        <f>IF(X346="Yes",(1/(U346)^('Aquifer and SDF Parameters'!$B$2)/((1/U346^'Aquifer and SDF Parameters'!$B$2)+(1/AA346^'Aquifer and SDF Parameters'!$B$2))),"")</f>
        <v/>
      </c>
      <c r="AD346" s="21" t="str">
        <f>IF(X346="Yes",(1/(AA346)^('Aquifer and SDF Parameters'!$B$2)/((1/U346^'Aquifer and SDF Parameters'!$B$2)+(1/AA346^'Aquifer and SDF Parameters'!$B$2))),"")</f>
        <v/>
      </c>
      <c r="AE346" s="14"/>
      <c r="AF346" s="32" t="str">
        <f t="shared" si="125"/>
        <v>No</v>
      </c>
      <c r="AG346" s="15" t="str">
        <f t="shared" si="126"/>
        <v/>
      </c>
      <c r="AH346" s="18" t="str">
        <f t="shared" si="127"/>
        <v xml:space="preserve"> </v>
      </c>
      <c r="AI346" s="19" t="str">
        <f t="shared" si="128"/>
        <v xml:space="preserve"> </v>
      </c>
      <c r="AJ346" s="58" t="str">
        <f>IF(AF346="Yes",(AI346^2)*(VLOOKUP(D346,'Aquifer and SDF Parameters'!$A$6:$C$100,2,FALSE)/VLOOKUP(D346,'Aquifer and SDF Parameters'!$A$6:$C$100,3,FALSE)),"")</f>
        <v/>
      </c>
      <c r="AK346" s="20" t="str">
        <f>IF(AF346="Yes",(1/(U346)^('Aquifer and SDF Parameters'!$B$2)/((1/U346^'Aquifer and SDF Parameters'!$B$2)+(1/AI346^'Aquifer and SDF Parameters'!$B$2)+(1/AA346^'Aquifer and SDF Parameters'!$B$2))),"")</f>
        <v/>
      </c>
      <c r="AL346" s="20" t="str">
        <f>IF(AF346="Yes",(1/(AA346)^('Aquifer and SDF Parameters'!$B$2)/((1/U346^'Aquifer and SDF Parameters'!$B$2)+(1/AI346^'Aquifer and SDF Parameters'!$B$2)+(1/AA346^'Aquifer and SDF Parameters'!$B$2))),"")</f>
        <v/>
      </c>
      <c r="AM346" s="21" t="str">
        <f>IF(AF346="Yes",(1/(AI346)^('Aquifer and SDF Parameters'!$B$2)/((1/U346^'Aquifer and SDF Parameters'!$B$2)+(1/AI346^'Aquifer and SDF Parameters'!$B$2)+(1/AA346^'Aquifer and SDF Parameters'!$B$2))),"")</f>
        <v/>
      </c>
      <c r="AO346" s="30" t="s">
        <v>12860</v>
      </c>
      <c r="AP346" s="47" t="s">
        <v>8769</v>
      </c>
      <c r="AQ346" s="22">
        <v>50477</v>
      </c>
      <c r="AR346" s="22" t="s">
        <v>24</v>
      </c>
      <c r="AS346" s="24">
        <v>239.10584967753701</v>
      </c>
      <c r="AT346" s="2">
        <v>109537</v>
      </c>
      <c r="AU346" s="2" t="s">
        <v>4912</v>
      </c>
      <c r="AV346" s="57">
        <v>864.77679446906097</v>
      </c>
      <c r="AW346" s="33"/>
      <c r="AX346" s="22"/>
      <c r="AY346" s="27"/>
    </row>
    <row r="347" spans="1:51" ht="15.6" customHeight="1" x14ac:dyDescent="0.3">
      <c r="A347" s="17">
        <v>42326</v>
      </c>
      <c r="B347" s="17" t="str">
        <f>VLOOKUP(A347,'List of Wells for HC assessment'!$A$2:$J$860,10,FALSE)</f>
        <v>Fraser-Sumas Floodplain</v>
      </c>
      <c r="C347" s="17" t="str">
        <f>IF(ISNUMBER(VLOOKUP(A347,'List of Wells for HC assessment'!$A$2:$J$860,1,FALSE)),"TRUE","FALSE")</f>
        <v>TRUE</v>
      </c>
      <c r="D347" s="17">
        <f>VLOOKUP(A347,'List of Wells for HC assessment'!$A$2:$J$860,9,FALSE)</f>
        <v>6</v>
      </c>
      <c r="E347" s="17" t="str">
        <f t="shared" si="109"/>
        <v>Stream</v>
      </c>
      <c r="F347" s="17">
        <f t="shared" si="110"/>
        <v>2</v>
      </c>
      <c r="G347" s="87">
        <f t="shared" si="111"/>
        <v>0.55632090604290974</v>
      </c>
      <c r="H347" s="88">
        <f t="shared" si="129"/>
        <v>10.561707037452258</v>
      </c>
      <c r="I347" s="89" t="str">
        <f t="shared" si="112"/>
        <v>Hope Slough</v>
      </c>
      <c r="J347" s="90">
        <f t="shared" si="113"/>
        <v>0.44367909395709043</v>
      </c>
      <c r="K347" s="91">
        <f t="shared" si="114"/>
        <v>13.243126639190875</v>
      </c>
      <c r="L347" s="95" t="str">
        <f t="shared" si="115"/>
        <v>Nevin Creek</v>
      </c>
      <c r="M347" s="92" t="str">
        <f t="shared" si="116"/>
        <v>-</v>
      </c>
      <c r="N347" s="93" t="str">
        <f t="shared" si="117"/>
        <v/>
      </c>
      <c r="O347" s="96" t="str">
        <f t="shared" si="118"/>
        <v xml:space="preserve"> </v>
      </c>
      <c r="P347" s="94" t="str">
        <f>IF(ISNUMBER(VLOOKUP(A347,'Wells not assessed'!$A$5:$D$37,1,FALSE)),VLOOKUP(A347,'Wells not assessed'!$A$5:$D$37,4,FALSE),"")</f>
        <v/>
      </c>
      <c r="R347" s="35" t="str">
        <f t="shared" si="119"/>
        <v>Yes</v>
      </c>
      <c r="S347" s="15" t="str">
        <f t="shared" si="120"/>
        <v>FV-7102</v>
      </c>
      <c r="T347" s="18" t="str">
        <f>VLOOKUP(S347,'PoHC and SDF summary'!$AO$4:$AP$49974,2,FALSE)</f>
        <v>Hope Slough</v>
      </c>
      <c r="U347" s="19">
        <f t="shared" si="121"/>
        <v>1780.03149164156</v>
      </c>
      <c r="V347" s="56">
        <f>IF(C347="TRUE",(U347^2)*(VLOOKUP(D347,'Aquifer and SDF Parameters'!$A$6:$C$100,2,FALSE)/VLOOKUP(D347,'Aquifer and SDF Parameters'!$A$6:$C$100,3,FALSE)),"")</f>
        <v>10.561707037452258</v>
      </c>
      <c r="W347" s="4"/>
      <c r="X347" s="29" t="str">
        <f t="shared" si="122"/>
        <v>Yes</v>
      </c>
      <c r="Y347" s="15" t="str">
        <f t="shared" si="123"/>
        <v>FV-7159</v>
      </c>
      <c r="Z347" s="18" t="str">
        <f>IF(X347="Yes",VLOOKUP(Y347,'PoHC and SDF summary'!$AO$4:$AP$49974,2,FALSE)," ")</f>
        <v>Nevin Creek</v>
      </c>
      <c r="AA347" s="19">
        <f t="shared" si="124"/>
        <v>1993.2230160614899</v>
      </c>
      <c r="AB347" s="58">
        <f>IF(X347="Yes",(AA347^2)*(VLOOKUP(D347,'Aquifer and SDF Parameters'!$A$6:$C$100,2,FALSE)/VLOOKUP(D347,'Aquifer and SDF Parameters'!$A$6:$C$100,3,FALSE)),"")</f>
        <v>13.243126639190875</v>
      </c>
      <c r="AC347" s="20">
        <f>IF(X347="Yes",(1/(U347)^('Aquifer and SDF Parameters'!$B$2)/((1/U347^'Aquifer and SDF Parameters'!$B$2)+(1/AA347^'Aquifer and SDF Parameters'!$B$2))),"")</f>
        <v>0.55632090604290974</v>
      </c>
      <c r="AD347" s="21">
        <f>IF(X347="Yes",(1/(AA347)^('Aquifer and SDF Parameters'!$B$2)/((1/U347^'Aquifer and SDF Parameters'!$B$2)+(1/AA347^'Aquifer and SDF Parameters'!$B$2))),"")</f>
        <v>0.44367909395709043</v>
      </c>
      <c r="AE347" s="14"/>
      <c r="AF347" s="32" t="str">
        <f t="shared" si="125"/>
        <v>No</v>
      </c>
      <c r="AG347" s="15" t="str">
        <f t="shared" si="126"/>
        <v/>
      </c>
      <c r="AH347" s="18" t="str">
        <f t="shared" si="127"/>
        <v xml:space="preserve"> </v>
      </c>
      <c r="AI347" s="19" t="str">
        <f t="shared" si="128"/>
        <v xml:space="preserve"> </v>
      </c>
      <c r="AJ347" s="58" t="str">
        <f>IF(AF347="Yes",(AI347^2)*(VLOOKUP(D347,'Aquifer and SDF Parameters'!$A$6:$C$100,2,FALSE)/VLOOKUP(D347,'Aquifer and SDF Parameters'!$A$6:$C$100,3,FALSE)),"")</f>
        <v/>
      </c>
      <c r="AK347" s="20" t="str">
        <f>IF(AF347="Yes",(1/(U347)^('Aquifer and SDF Parameters'!$B$2)/((1/U347^'Aquifer and SDF Parameters'!$B$2)+(1/AI347^'Aquifer and SDF Parameters'!$B$2)+(1/AA347^'Aquifer and SDF Parameters'!$B$2))),"")</f>
        <v/>
      </c>
      <c r="AL347" s="20" t="str">
        <f>IF(AF347="Yes",(1/(AA347)^('Aquifer and SDF Parameters'!$B$2)/((1/U347^'Aquifer and SDF Parameters'!$B$2)+(1/AI347^'Aquifer and SDF Parameters'!$B$2)+(1/AA347^'Aquifer and SDF Parameters'!$B$2))),"")</f>
        <v/>
      </c>
      <c r="AM347" s="21" t="str">
        <f>IF(AF347="Yes",(1/(AI347)^('Aquifer and SDF Parameters'!$B$2)/((1/U347^'Aquifer and SDF Parameters'!$B$2)+(1/AI347^'Aquifer and SDF Parameters'!$B$2)+(1/AA347^'Aquifer and SDF Parameters'!$B$2))),"")</f>
        <v/>
      </c>
      <c r="AO347" s="30" t="s">
        <v>12858</v>
      </c>
      <c r="AP347" s="47" t="s">
        <v>8769</v>
      </c>
      <c r="AQ347" s="22">
        <v>50490</v>
      </c>
      <c r="AR347" s="22" t="s">
        <v>3468</v>
      </c>
      <c r="AS347" s="24">
        <v>651.31091122159</v>
      </c>
      <c r="AT347" s="2">
        <v>109561</v>
      </c>
      <c r="AU347" s="2" t="s">
        <v>7933</v>
      </c>
      <c r="AV347" s="57">
        <v>221.80172281805699</v>
      </c>
      <c r="AW347" s="33"/>
      <c r="AX347" s="22"/>
      <c r="AY347" s="27"/>
    </row>
    <row r="348" spans="1:51" ht="15.6" customHeight="1" x14ac:dyDescent="0.3">
      <c r="A348" s="17">
        <v>42631</v>
      </c>
      <c r="B348" s="17" t="str">
        <f>VLOOKUP(A348,'List of Wells for HC assessment'!$A$2:$J$860,10,FALSE)</f>
        <v>Fraser-Sumas Floodplain</v>
      </c>
      <c r="C348" s="17" t="str">
        <f>IF(ISNUMBER(VLOOKUP(A348,'List of Wells for HC assessment'!$A$2:$J$860,1,FALSE)),"TRUE","FALSE")</f>
        <v>TRUE</v>
      </c>
      <c r="D348" s="17">
        <f>VLOOKUP(A348,'List of Wells for HC assessment'!$A$2:$J$860,9,FALSE)</f>
        <v>6</v>
      </c>
      <c r="E348" s="17" t="str">
        <f t="shared" si="109"/>
        <v>Stream</v>
      </c>
      <c r="F348" s="17">
        <f t="shared" si="110"/>
        <v>2</v>
      </c>
      <c r="G348" s="87">
        <f t="shared" si="111"/>
        <v>0.64425007114207122</v>
      </c>
      <c r="H348" s="88">
        <f t="shared" si="129"/>
        <v>3.4306912778364489</v>
      </c>
      <c r="I348" s="89" t="str">
        <f t="shared" si="112"/>
        <v>Hope Slough</v>
      </c>
      <c r="J348" s="90">
        <f t="shared" si="113"/>
        <v>0.35574992885792878</v>
      </c>
      <c r="K348" s="91">
        <f t="shared" si="114"/>
        <v>6.2128560556797288</v>
      </c>
      <c r="L348" s="95" t="str">
        <f t="shared" si="115"/>
        <v>Elk Creek</v>
      </c>
      <c r="M348" s="92" t="str">
        <f t="shared" si="116"/>
        <v>-</v>
      </c>
      <c r="N348" s="93" t="str">
        <f t="shared" si="117"/>
        <v/>
      </c>
      <c r="O348" s="96" t="str">
        <f t="shared" si="118"/>
        <v xml:space="preserve"> </v>
      </c>
      <c r="P348" s="94" t="str">
        <f>IF(ISNUMBER(VLOOKUP(A348,'Wells not assessed'!$A$5:$D$37,1,FALSE)),VLOOKUP(A348,'Wells not assessed'!$A$5:$D$37,4,FALSE),"")</f>
        <v/>
      </c>
      <c r="R348" s="35" t="str">
        <f t="shared" si="119"/>
        <v>Yes</v>
      </c>
      <c r="S348" s="15" t="str">
        <f t="shared" si="120"/>
        <v>FV-4070</v>
      </c>
      <c r="T348" s="18" t="str">
        <f>VLOOKUP(S348,'PoHC and SDF summary'!$AO$4:$AP$49974,2,FALSE)</f>
        <v>Hope Slough</v>
      </c>
      <c r="U348" s="19">
        <f t="shared" si="121"/>
        <v>1014.49858716064</v>
      </c>
      <c r="V348" s="56">
        <f>IF(C348="TRUE",(U348^2)*(VLOOKUP(D348,'Aquifer and SDF Parameters'!$A$6:$C$100,2,FALSE)/VLOOKUP(D348,'Aquifer and SDF Parameters'!$A$6:$C$100,3,FALSE)),"")</f>
        <v>3.4306912778364489</v>
      </c>
      <c r="W348" s="4"/>
      <c r="X348" s="29" t="str">
        <f t="shared" si="122"/>
        <v>Yes</v>
      </c>
      <c r="Y348" s="15" t="str">
        <f t="shared" si="123"/>
        <v>FV-3970</v>
      </c>
      <c r="Z348" s="18" t="str">
        <f>IF(X348="Yes",VLOOKUP(Y348,'PoHC and SDF summary'!$AO$4:$AP$49974,2,FALSE)," ")</f>
        <v>Elk Creek</v>
      </c>
      <c r="AA348" s="19">
        <f t="shared" si="124"/>
        <v>1365.2314150736199</v>
      </c>
      <c r="AB348" s="58">
        <f>IF(X348="Yes",(AA348^2)*(VLOOKUP(D348,'Aquifer and SDF Parameters'!$A$6:$C$100,2,FALSE)/VLOOKUP(D348,'Aquifer and SDF Parameters'!$A$6:$C$100,3,FALSE)),"")</f>
        <v>6.2128560556797288</v>
      </c>
      <c r="AC348" s="20">
        <f>IF(X348="Yes",(1/(U348)^('Aquifer and SDF Parameters'!$B$2)/((1/U348^'Aquifer and SDF Parameters'!$B$2)+(1/AA348^'Aquifer and SDF Parameters'!$B$2))),"")</f>
        <v>0.64425007114207122</v>
      </c>
      <c r="AD348" s="21">
        <f>IF(X348="Yes",(1/(AA348)^('Aquifer and SDF Parameters'!$B$2)/((1/U348^'Aquifer and SDF Parameters'!$B$2)+(1/AA348^'Aquifer and SDF Parameters'!$B$2))),"")</f>
        <v>0.35574992885792878</v>
      </c>
      <c r="AE348" s="14"/>
      <c r="AF348" s="32" t="str">
        <f t="shared" si="125"/>
        <v>No</v>
      </c>
      <c r="AG348" s="15" t="str">
        <f t="shared" si="126"/>
        <v/>
      </c>
      <c r="AH348" s="18" t="str">
        <f t="shared" si="127"/>
        <v xml:space="preserve"> </v>
      </c>
      <c r="AI348" s="19" t="str">
        <f t="shared" si="128"/>
        <v xml:space="preserve"> </v>
      </c>
      <c r="AJ348" s="58" t="str">
        <f>IF(AF348="Yes",(AI348^2)*(VLOOKUP(D348,'Aquifer and SDF Parameters'!$A$6:$C$100,2,FALSE)/VLOOKUP(D348,'Aquifer and SDF Parameters'!$A$6:$C$100,3,FALSE)),"")</f>
        <v/>
      </c>
      <c r="AK348" s="20" t="str">
        <f>IF(AF348="Yes",(1/(U348)^('Aquifer and SDF Parameters'!$B$2)/((1/U348^'Aquifer and SDF Parameters'!$B$2)+(1/AI348^'Aquifer and SDF Parameters'!$B$2)+(1/AA348^'Aquifer and SDF Parameters'!$B$2))),"")</f>
        <v/>
      </c>
      <c r="AL348" s="20" t="str">
        <f>IF(AF348="Yes",(1/(AA348)^('Aquifer and SDF Parameters'!$B$2)/((1/U348^'Aquifer and SDF Parameters'!$B$2)+(1/AI348^'Aquifer and SDF Parameters'!$B$2)+(1/AA348^'Aquifer and SDF Parameters'!$B$2))),"")</f>
        <v/>
      </c>
      <c r="AM348" s="21" t="str">
        <f>IF(AF348="Yes",(1/(AI348)^('Aquifer and SDF Parameters'!$B$2)/((1/U348^'Aquifer and SDF Parameters'!$B$2)+(1/AI348^'Aquifer and SDF Parameters'!$B$2)+(1/AA348^'Aquifer and SDF Parameters'!$B$2))),"")</f>
        <v/>
      </c>
      <c r="AO348" s="30" t="s">
        <v>12857</v>
      </c>
      <c r="AP348" s="47" t="s">
        <v>8769</v>
      </c>
      <c r="AQ348" s="22">
        <v>50491</v>
      </c>
      <c r="AR348" s="22" t="s">
        <v>7635</v>
      </c>
      <c r="AS348" s="24">
        <v>175.86672410228101</v>
      </c>
      <c r="AT348" s="2">
        <v>109670</v>
      </c>
      <c r="AU348" s="2" t="s">
        <v>512</v>
      </c>
      <c r="AV348" s="57">
        <v>977.557706216361</v>
      </c>
      <c r="AW348" s="33"/>
      <c r="AX348" s="22"/>
      <c r="AY348" s="27"/>
    </row>
    <row r="349" spans="1:51" ht="15.6" customHeight="1" x14ac:dyDescent="0.3">
      <c r="A349" s="17">
        <v>43166</v>
      </c>
      <c r="B349" s="17" t="str">
        <f>VLOOKUP(A349,'List of Wells for HC assessment'!$A$2:$J$860,10,FALSE)</f>
        <v>Fraser-Sumas Floodplain</v>
      </c>
      <c r="C349" s="17" t="str">
        <f>IF(ISNUMBER(VLOOKUP(A349,'List of Wells for HC assessment'!$A$2:$J$860,1,FALSE)),"TRUE","FALSE")</f>
        <v>TRUE</v>
      </c>
      <c r="D349" s="17">
        <f>VLOOKUP(A349,'List of Wells for HC assessment'!$A$2:$J$860,9,FALSE)</f>
        <v>6</v>
      </c>
      <c r="E349" s="17" t="str">
        <f t="shared" si="109"/>
        <v>Stream</v>
      </c>
      <c r="F349" s="17">
        <f t="shared" si="110"/>
        <v>3</v>
      </c>
      <c r="G349" s="87">
        <f t="shared" si="111"/>
        <v>0.61353244817713948</v>
      </c>
      <c r="H349" s="88">
        <f t="shared" si="129"/>
        <v>0.1176991393323597</v>
      </c>
      <c r="I349" s="89" t="str">
        <f t="shared" si="112"/>
        <v>Unnamed tributary to Camp Slough</v>
      </c>
      <c r="J349" s="90">
        <f t="shared" si="113"/>
        <v>0.32190572728108857</v>
      </c>
      <c r="K349" s="91">
        <f t="shared" si="114"/>
        <v>0.22432729517691702</v>
      </c>
      <c r="L349" s="95" t="str">
        <f t="shared" si="115"/>
        <v>Unnamed tributary to Camp Slough</v>
      </c>
      <c r="M349" s="92">
        <f t="shared" si="116"/>
        <v>6.4561824541771881E-2</v>
      </c>
      <c r="N349" s="93">
        <f t="shared" si="117"/>
        <v>1.1184975272221924</v>
      </c>
      <c r="O349" s="96" t="str">
        <f t="shared" si="118"/>
        <v>Unnamed</v>
      </c>
      <c r="P349" s="94" t="str">
        <f>IF(ISNUMBER(VLOOKUP(A349,'Wells not assessed'!$A$5:$D$37,1,FALSE)),VLOOKUP(A349,'Wells not assessed'!$A$5:$D$37,4,FALSE),"")</f>
        <v/>
      </c>
      <c r="R349" s="35" t="str">
        <f t="shared" si="119"/>
        <v>Yes</v>
      </c>
      <c r="S349" s="15" t="str">
        <f t="shared" si="120"/>
        <v>FV-6911</v>
      </c>
      <c r="T349" s="18" t="str">
        <f>VLOOKUP(S349,'PoHC and SDF summary'!$AO$4:$AP$49974,2,FALSE)</f>
        <v>Unnamed tributary to Camp Slough</v>
      </c>
      <c r="U349" s="19">
        <f t="shared" si="121"/>
        <v>187.90886567617801</v>
      </c>
      <c r="V349" s="56">
        <f>IF(C349="TRUE",(U349^2)*(VLOOKUP(D349,'Aquifer and SDF Parameters'!$A$6:$C$100,2,FALSE)/VLOOKUP(D349,'Aquifer and SDF Parameters'!$A$6:$C$100,3,FALSE)),"")</f>
        <v>0.1176991393323597</v>
      </c>
      <c r="W349" s="4"/>
      <c r="X349" s="29" t="str">
        <f t="shared" si="122"/>
        <v>Yes</v>
      </c>
      <c r="Y349" s="15" t="str">
        <f t="shared" si="123"/>
        <v>FV-6904</v>
      </c>
      <c r="Z349" s="18" t="str">
        <f>IF(X349="Yes",VLOOKUP(Y349,'PoHC and SDF summary'!$AO$4:$AP$49974,2,FALSE)," ")</f>
        <v>Unnamed tributary to Camp Slough</v>
      </c>
      <c r="AA349" s="19">
        <f t="shared" si="124"/>
        <v>259.41894409058699</v>
      </c>
      <c r="AB349" s="58">
        <f>IF(X349="Yes",(AA349^2)*(VLOOKUP(D349,'Aquifer and SDF Parameters'!$A$6:$C$100,2,FALSE)/VLOOKUP(D349,'Aquifer and SDF Parameters'!$A$6:$C$100,3,FALSE)),"")</f>
        <v>0.22432729517691702</v>
      </c>
      <c r="AC349" s="20">
        <f>IF(X349="Yes",(1/(U349)^('Aquifer and SDF Parameters'!$B$2)/((1/U349^'Aquifer and SDF Parameters'!$B$2)+(1/AA349^'Aquifer and SDF Parameters'!$B$2))),"")</f>
        <v>0.65587706838733428</v>
      </c>
      <c r="AD349" s="21">
        <f>IF(X349="Yes",(1/(AA349)^('Aquifer and SDF Parameters'!$B$2)/((1/U349^'Aquifer and SDF Parameters'!$B$2)+(1/AA349^'Aquifer and SDF Parameters'!$B$2))),"")</f>
        <v>0.34412293161266566</v>
      </c>
      <c r="AE349" s="14"/>
      <c r="AF349" s="32" t="str">
        <f t="shared" si="125"/>
        <v>Yes</v>
      </c>
      <c r="AG349" s="15" t="str">
        <f t="shared" si="126"/>
        <v>FV-6893</v>
      </c>
      <c r="AH349" s="18" t="str">
        <f t="shared" si="127"/>
        <v>Unnamed</v>
      </c>
      <c r="AI349" s="19">
        <f t="shared" si="128"/>
        <v>579.26613759709596</v>
      </c>
      <c r="AJ349" s="58">
        <f>IF(AF349="Yes",(AI349^2)*(VLOOKUP(D349,'Aquifer and SDF Parameters'!$A$6:$C$100,2,FALSE)/VLOOKUP(D349,'Aquifer and SDF Parameters'!$A$6:$C$100,3,FALSE)),"")</f>
        <v>1.1184975272221924</v>
      </c>
      <c r="AK349" s="20">
        <f>IF(AF349="Yes",(1/(U349)^('Aquifer and SDF Parameters'!$B$2)/((1/U349^'Aquifer and SDF Parameters'!$B$2)+(1/AI349^'Aquifer and SDF Parameters'!$B$2)+(1/AA349^'Aquifer and SDF Parameters'!$B$2))),"")</f>
        <v>0.61353244817713948</v>
      </c>
      <c r="AL349" s="20">
        <f>IF(AF349="Yes",(1/(AA349)^('Aquifer and SDF Parameters'!$B$2)/((1/U349^'Aquifer and SDF Parameters'!$B$2)+(1/AI349^'Aquifer and SDF Parameters'!$B$2)+(1/AA349^'Aquifer and SDF Parameters'!$B$2))),"")</f>
        <v>0.32190572728108857</v>
      </c>
      <c r="AM349" s="21">
        <f>IF(AF349="Yes",(1/(AI349)^('Aquifer and SDF Parameters'!$B$2)/((1/U349^'Aquifer and SDF Parameters'!$B$2)+(1/AI349^'Aquifer and SDF Parameters'!$B$2)+(1/AA349^'Aquifer and SDF Parameters'!$B$2))),"")</f>
        <v>6.4561824541771881E-2</v>
      </c>
      <c r="AO349" s="30" t="s">
        <v>12855</v>
      </c>
      <c r="AP349" s="47" t="s">
        <v>8769</v>
      </c>
      <c r="AQ349" s="22">
        <v>50523</v>
      </c>
      <c r="AR349" s="22" t="s">
        <v>12970</v>
      </c>
      <c r="AS349" s="24">
        <v>385.62772564020599</v>
      </c>
      <c r="AT349" s="30">
        <v>109760</v>
      </c>
      <c r="AU349" s="22" t="s">
        <v>8653</v>
      </c>
      <c r="AV349" s="69">
        <v>1108.8420042748401</v>
      </c>
      <c r="AW349" s="33"/>
      <c r="AX349" s="22"/>
      <c r="AY349" s="27"/>
    </row>
    <row r="350" spans="1:51" ht="15.6" customHeight="1" x14ac:dyDescent="0.3">
      <c r="A350" s="17">
        <v>43171</v>
      </c>
      <c r="B350" s="17" t="str">
        <f>VLOOKUP(A350,'List of Wells for HC assessment'!$A$2:$J$860,10,FALSE)</f>
        <v>Fraser-Sumas Floodplain</v>
      </c>
      <c r="C350" s="17" t="str">
        <f>IF(ISNUMBER(VLOOKUP(A350,'List of Wells for HC assessment'!$A$2:$J$860,1,FALSE)),"TRUE","FALSE")</f>
        <v>TRUE</v>
      </c>
      <c r="D350" s="17">
        <f>VLOOKUP(A350,'List of Wells for HC assessment'!$A$2:$J$860,9,FALSE)</f>
        <v>6</v>
      </c>
      <c r="E350" s="17" t="str">
        <f t="shared" si="109"/>
        <v>Stream</v>
      </c>
      <c r="F350" s="17">
        <f t="shared" si="110"/>
        <v>2</v>
      </c>
      <c r="G350" s="87">
        <f t="shared" si="111"/>
        <v>0.74382318547661364</v>
      </c>
      <c r="H350" s="88">
        <f t="shared" si="129"/>
        <v>0.89405819571675327</v>
      </c>
      <c r="I350" s="89" t="str">
        <f t="shared" si="112"/>
        <v>Unnamed tributary to Hope Slough</v>
      </c>
      <c r="J350" s="90">
        <f t="shared" si="113"/>
        <v>0.25617681452338648</v>
      </c>
      <c r="K350" s="91">
        <f t="shared" si="114"/>
        <v>2.5959461490563545</v>
      </c>
      <c r="L350" s="95" t="str">
        <f t="shared" si="115"/>
        <v>Camp Slough</v>
      </c>
      <c r="M350" s="92" t="str">
        <f t="shared" si="116"/>
        <v>-</v>
      </c>
      <c r="N350" s="93" t="str">
        <f t="shared" si="117"/>
        <v/>
      </c>
      <c r="O350" s="96" t="str">
        <f t="shared" si="118"/>
        <v xml:space="preserve"> </v>
      </c>
      <c r="P350" s="94" t="str">
        <f>IF(ISNUMBER(VLOOKUP(A350,'Wells not assessed'!$A$5:$D$37,1,FALSE)),VLOOKUP(A350,'Wells not assessed'!$A$5:$D$37,4,FALSE),"")</f>
        <v/>
      </c>
      <c r="R350" s="35" t="str">
        <f t="shared" si="119"/>
        <v>Yes</v>
      </c>
      <c r="S350" s="15" t="str">
        <f t="shared" si="120"/>
        <v>FV-3669</v>
      </c>
      <c r="T350" s="18" t="str">
        <f>VLOOKUP(S350,'PoHC and SDF summary'!$AO$4:$AP$49974,2,FALSE)</f>
        <v>Unnamed tributary to Hope Slough</v>
      </c>
      <c r="U350" s="19">
        <f t="shared" si="121"/>
        <v>517.89715071143803</v>
      </c>
      <c r="V350" s="56">
        <f>IF(C350="TRUE",(U350^2)*(VLOOKUP(D350,'Aquifer and SDF Parameters'!$A$6:$C$100,2,FALSE)/VLOOKUP(D350,'Aquifer and SDF Parameters'!$A$6:$C$100,3,FALSE)),"")</f>
        <v>0.89405819571675327</v>
      </c>
      <c r="W350" s="4"/>
      <c r="X350" s="29" t="str">
        <f t="shared" si="122"/>
        <v>Yes</v>
      </c>
      <c r="Y350" s="15" t="str">
        <f t="shared" si="123"/>
        <v>FV-6951</v>
      </c>
      <c r="Z350" s="18" t="str">
        <f>IF(X350="Yes",VLOOKUP(Y350,'PoHC and SDF summary'!$AO$4:$AP$49974,2,FALSE)," ")</f>
        <v>Camp Slough</v>
      </c>
      <c r="AA350" s="19">
        <f t="shared" si="124"/>
        <v>882.48730569731504</v>
      </c>
      <c r="AB350" s="58">
        <f>IF(X350="Yes",(AA350^2)*(VLOOKUP(D350,'Aquifer and SDF Parameters'!$A$6:$C$100,2,FALSE)/VLOOKUP(D350,'Aquifer and SDF Parameters'!$A$6:$C$100,3,FALSE)),"")</f>
        <v>2.5959461490563545</v>
      </c>
      <c r="AC350" s="20">
        <f>IF(X350="Yes",(1/(U350)^('Aquifer and SDF Parameters'!$B$2)/((1/U350^'Aquifer and SDF Parameters'!$B$2)+(1/AA350^'Aquifer and SDF Parameters'!$B$2))),"")</f>
        <v>0.74382318547661364</v>
      </c>
      <c r="AD350" s="21">
        <f>IF(X350="Yes",(1/(AA350)^('Aquifer and SDF Parameters'!$B$2)/((1/U350^'Aquifer and SDF Parameters'!$B$2)+(1/AA350^'Aquifer and SDF Parameters'!$B$2))),"")</f>
        <v>0.25617681452338648</v>
      </c>
      <c r="AE350" s="14"/>
      <c r="AF350" s="32" t="str">
        <f t="shared" si="125"/>
        <v>No</v>
      </c>
      <c r="AG350" s="15" t="str">
        <f t="shared" si="126"/>
        <v/>
      </c>
      <c r="AH350" s="18" t="str">
        <f t="shared" si="127"/>
        <v xml:space="preserve"> </v>
      </c>
      <c r="AI350" s="19" t="str">
        <f t="shared" si="128"/>
        <v xml:space="preserve"> </v>
      </c>
      <c r="AJ350" s="58" t="str">
        <f>IF(AF350="Yes",(AI350^2)*(VLOOKUP(D350,'Aquifer and SDF Parameters'!$A$6:$C$100,2,FALSE)/VLOOKUP(D350,'Aquifer and SDF Parameters'!$A$6:$C$100,3,FALSE)),"")</f>
        <v/>
      </c>
      <c r="AK350" s="20" t="str">
        <f>IF(AF350="Yes",(1/(U350)^('Aquifer and SDF Parameters'!$B$2)/((1/U350^'Aquifer and SDF Parameters'!$B$2)+(1/AI350^'Aquifer and SDF Parameters'!$B$2)+(1/AA350^'Aquifer and SDF Parameters'!$B$2))),"")</f>
        <v/>
      </c>
      <c r="AL350" s="20" t="str">
        <f>IF(AF350="Yes",(1/(AA350)^('Aquifer and SDF Parameters'!$B$2)/((1/U350^'Aquifer and SDF Parameters'!$B$2)+(1/AI350^'Aquifer and SDF Parameters'!$B$2)+(1/AA350^'Aquifer and SDF Parameters'!$B$2))),"")</f>
        <v/>
      </c>
      <c r="AM350" s="21" t="str">
        <f>IF(AF350="Yes",(1/(AI350)^('Aquifer and SDF Parameters'!$B$2)/((1/U350^'Aquifer and SDF Parameters'!$B$2)+(1/AI350^'Aquifer and SDF Parameters'!$B$2)+(1/AA350^'Aquifer and SDF Parameters'!$B$2))),"")</f>
        <v/>
      </c>
      <c r="AO350" s="30" t="s">
        <v>12854</v>
      </c>
      <c r="AP350" s="47" t="s">
        <v>8769</v>
      </c>
      <c r="AQ350" s="22">
        <v>50526</v>
      </c>
      <c r="AR350" s="22" t="s">
        <v>3472</v>
      </c>
      <c r="AS350" s="24">
        <v>285.95679448633098</v>
      </c>
      <c r="AT350" s="30">
        <v>109774</v>
      </c>
      <c r="AU350" s="22" t="s">
        <v>32</v>
      </c>
      <c r="AV350" s="69">
        <v>3794.9422720018101</v>
      </c>
      <c r="AW350" s="33"/>
      <c r="AX350" s="22"/>
      <c r="AY350" s="27"/>
    </row>
    <row r="351" spans="1:51" ht="15.6" customHeight="1" x14ac:dyDescent="0.3">
      <c r="A351" s="17">
        <v>43217</v>
      </c>
      <c r="B351" s="17" t="str">
        <f>VLOOKUP(A351,'List of Wells for HC assessment'!$A$2:$J$860,10,FALSE)</f>
        <v>Fraser-Sumas Floodplain</v>
      </c>
      <c r="C351" s="17" t="str">
        <f>IF(ISNUMBER(VLOOKUP(A351,'List of Wells for HC assessment'!$A$2:$J$860,1,FALSE)),"TRUE","FALSE")</f>
        <v>TRUE</v>
      </c>
      <c r="D351" s="17">
        <f>VLOOKUP(A351,'List of Wells for HC assessment'!$A$2:$J$860,9,FALSE)</f>
        <v>6</v>
      </c>
      <c r="E351" s="17" t="str">
        <f t="shared" si="109"/>
        <v>Stream</v>
      </c>
      <c r="F351" s="17">
        <f t="shared" si="110"/>
        <v>2</v>
      </c>
      <c r="G351" s="87">
        <f t="shared" si="111"/>
        <v>0.56218364234056584</v>
      </c>
      <c r="H351" s="88">
        <f t="shared" si="129"/>
        <v>0.28763688584199854</v>
      </c>
      <c r="I351" s="89" t="str">
        <f t="shared" si="112"/>
        <v>Unnamed</v>
      </c>
      <c r="J351" s="90">
        <f t="shared" si="113"/>
        <v>0.43781635765943416</v>
      </c>
      <c r="K351" s="91">
        <f t="shared" si="114"/>
        <v>0.36934378838338916</v>
      </c>
      <c r="L351" s="95" t="str">
        <f t="shared" si="115"/>
        <v>Unnamed tributary to Camp Slough</v>
      </c>
      <c r="M351" s="92" t="str">
        <f t="shared" si="116"/>
        <v>-</v>
      </c>
      <c r="N351" s="93" t="str">
        <f t="shared" si="117"/>
        <v/>
      </c>
      <c r="O351" s="96" t="str">
        <f t="shared" si="118"/>
        <v xml:space="preserve"> </v>
      </c>
      <c r="P351" s="94" t="str">
        <f>IF(ISNUMBER(VLOOKUP(A351,'Wells not assessed'!$A$5:$D$37,1,FALSE)),VLOOKUP(A351,'Wells not assessed'!$A$5:$D$37,4,FALSE),"")</f>
        <v/>
      </c>
      <c r="R351" s="35" t="str">
        <f t="shared" si="119"/>
        <v>Yes</v>
      </c>
      <c r="S351" s="15" t="str">
        <f t="shared" si="120"/>
        <v>FV-6891</v>
      </c>
      <c r="T351" s="18" t="str">
        <f>VLOOKUP(S351,'PoHC and SDF summary'!$AO$4:$AP$49974,2,FALSE)</f>
        <v>Unnamed</v>
      </c>
      <c r="U351" s="19">
        <f t="shared" si="121"/>
        <v>293.75340977186897</v>
      </c>
      <c r="V351" s="56">
        <f>IF(C351="TRUE",(U351^2)*(VLOOKUP(D351,'Aquifer and SDF Parameters'!$A$6:$C$100,2,FALSE)/VLOOKUP(D351,'Aquifer and SDF Parameters'!$A$6:$C$100,3,FALSE)),"")</f>
        <v>0.28763688584199854</v>
      </c>
      <c r="W351" s="4"/>
      <c r="X351" s="29" t="str">
        <f t="shared" si="122"/>
        <v>Yes</v>
      </c>
      <c r="Y351" s="15" t="str">
        <f t="shared" si="123"/>
        <v>FV-6906</v>
      </c>
      <c r="Z351" s="18" t="str">
        <f>IF(X351="Yes",VLOOKUP(Y351,'PoHC and SDF summary'!$AO$4:$AP$49974,2,FALSE)," ")</f>
        <v>Unnamed tributary to Camp Slough</v>
      </c>
      <c r="AA351" s="19">
        <f t="shared" si="124"/>
        <v>332.87105088159399</v>
      </c>
      <c r="AB351" s="58">
        <f>IF(X351="Yes",(AA351^2)*(VLOOKUP(D351,'Aquifer and SDF Parameters'!$A$6:$C$100,2,FALSE)/VLOOKUP(D351,'Aquifer and SDF Parameters'!$A$6:$C$100,3,FALSE)),"")</f>
        <v>0.36934378838338916</v>
      </c>
      <c r="AC351" s="20">
        <f>IF(X351="Yes",(1/(U351)^('Aquifer and SDF Parameters'!$B$2)/((1/U351^'Aquifer and SDF Parameters'!$B$2)+(1/AA351^'Aquifer and SDF Parameters'!$B$2))),"")</f>
        <v>0.56218364234056584</v>
      </c>
      <c r="AD351" s="21">
        <f>IF(X351="Yes",(1/(AA351)^('Aquifer and SDF Parameters'!$B$2)/((1/U351^'Aquifer and SDF Parameters'!$B$2)+(1/AA351^'Aquifer and SDF Parameters'!$B$2))),"")</f>
        <v>0.43781635765943416</v>
      </c>
      <c r="AE351" s="14"/>
      <c r="AF351" s="32" t="str">
        <f t="shared" si="125"/>
        <v>No</v>
      </c>
      <c r="AG351" s="15" t="str">
        <f t="shared" si="126"/>
        <v/>
      </c>
      <c r="AH351" s="18" t="str">
        <f t="shared" si="127"/>
        <v xml:space="preserve"> </v>
      </c>
      <c r="AI351" s="19" t="str">
        <f t="shared" si="128"/>
        <v xml:space="preserve"> </v>
      </c>
      <c r="AJ351" s="58" t="str">
        <f>IF(AF351="Yes",(AI351^2)*(VLOOKUP(D351,'Aquifer and SDF Parameters'!$A$6:$C$100,2,FALSE)/VLOOKUP(D351,'Aquifer and SDF Parameters'!$A$6:$C$100,3,FALSE)),"")</f>
        <v/>
      </c>
      <c r="AK351" s="20" t="str">
        <f>IF(AF351="Yes",(1/(U351)^('Aquifer and SDF Parameters'!$B$2)/((1/U351^'Aquifer and SDF Parameters'!$B$2)+(1/AI351^'Aquifer and SDF Parameters'!$B$2)+(1/AA351^'Aquifer and SDF Parameters'!$B$2))),"")</f>
        <v/>
      </c>
      <c r="AL351" s="20" t="str">
        <f>IF(AF351="Yes",(1/(AA351)^('Aquifer and SDF Parameters'!$B$2)/((1/U351^'Aquifer and SDF Parameters'!$B$2)+(1/AI351^'Aquifer and SDF Parameters'!$B$2)+(1/AA351^'Aquifer and SDF Parameters'!$B$2))),"")</f>
        <v/>
      </c>
      <c r="AM351" s="21" t="str">
        <f>IF(AF351="Yes",(1/(AI351)^('Aquifer and SDF Parameters'!$B$2)/((1/U351^'Aquifer and SDF Parameters'!$B$2)+(1/AI351^'Aquifer and SDF Parameters'!$B$2)+(1/AA351^'Aquifer and SDF Parameters'!$B$2))),"")</f>
        <v/>
      </c>
      <c r="AO351" s="30" t="s">
        <v>12851</v>
      </c>
      <c r="AP351" s="47" t="s">
        <v>8769</v>
      </c>
      <c r="AQ351" s="22">
        <v>50538</v>
      </c>
      <c r="AR351" s="22" t="s">
        <v>7069</v>
      </c>
      <c r="AS351" s="24">
        <v>493.574236999032</v>
      </c>
      <c r="AT351" s="30">
        <v>109776</v>
      </c>
      <c r="AU351" s="22" t="s">
        <v>1859</v>
      </c>
      <c r="AV351" s="69">
        <v>384.86051264188097</v>
      </c>
      <c r="AW351" s="33"/>
      <c r="AX351" s="22"/>
      <c r="AY351" s="27"/>
    </row>
    <row r="352" spans="1:51" ht="15.6" customHeight="1" x14ac:dyDescent="0.3">
      <c r="A352" s="17">
        <v>43233</v>
      </c>
      <c r="B352" s="17" t="str">
        <f>VLOOKUP(A352,'List of Wells for HC assessment'!$A$2:$J$860,10,FALSE)</f>
        <v>Fraser-Sumas Floodplain</v>
      </c>
      <c r="C352" s="17" t="str">
        <f>IF(ISNUMBER(VLOOKUP(A352,'List of Wells for HC assessment'!$A$2:$J$860,1,FALSE)),"TRUE","FALSE")</f>
        <v>TRUE</v>
      </c>
      <c r="D352" s="17">
        <f>VLOOKUP(A352,'List of Wells for HC assessment'!$A$2:$J$860,9,FALSE)</f>
        <v>6</v>
      </c>
      <c r="E352" s="17" t="str">
        <f t="shared" si="109"/>
        <v>Stream</v>
      </c>
      <c r="F352" s="17">
        <f t="shared" si="110"/>
        <v>2</v>
      </c>
      <c r="G352" s="87">
        <f t="shared" si="111"/>
        <v>0.63100692037783079</v>
      </c>
      <c r="H352" s="88">
        <f t="shared" si="129"/>
        <v>0.25427720628231215</v>
      </c>
      <c r="I352" s="89" t="str">
        <f t="shared" si="112"/>
        <v>Unnamed tributary to Camp Slough</v>
      </c>
      <c r="J352" s="90">
        <f t="shared" si="113"/>
        <v>0.36899307962216921</v>
      </c>
      <c r="K352" s="91">
        <f t="shared" si="114"/>
        <v>0.43483383759601624</v>
      </c>
      <c r="L352" s="95" t="str">
        <f t="shared" si="115"/>
        <v>Unnamed</v>
      </c>
      <c r="M352" s="92" t="str">
        <f t="shared" si="116"/>
        <v>-</v>
      </c>
      <c r="N352" s="93" t="str">
        <f t="shared" si="117"/>
        <v/>
      </c>
      <c r="O352" s="96" t="str">
        <f t="shared" si="118"/>
        <v xml:space="preserve"> </v>
      </c>
      <c r="P352" s="94" t="str">
        <f>IF(ISNUMBER(VLOOKUP(A352,'Wells not assessed'!$A$5:$D$37,1,FALSE)),VLOOKUP(A352,'Wells not assessed'!$A$5:$D$37,4,FALSE),"")</f>
        <v/>
      </c>
      <c r="R352" s="35" t="str">
        <f t="shared" si="119"/>
        <v>Yes</v>
      </c>
      <c r="S352" s="15" t="str">
        <f t="shared" si="120"/>
        <v>FV-6906</v>
      </c>
      <c r="T352" s="18" t="str">
        <f>VLOOKUP(S352,'PoHC and SDF summary'!$AO$4:$AP$49974,2,FALSE)</f>
        <v>Unnamed tributary to Camp Slough</v>
      </c>
      <c r="U352" s="19">
        <f t="shared" si="121"/>
        <v>276.19406562179</v>
      </c>
      <c r="V352" s="56">
        <f>IF(C352="TRUE",(U352^2)*(VLOOKUP(D352,'Aquifer and SDF Parameters'!$A$6:$C$100,2,FALSE)/VLOOKUP(D352,'Aquifer and SDF Parameters'!$A$6:$C$100,3,FALSE)),"")</f>
        <v>0.25427720628231215</v>
      </c>
      <c r="W352" s="4"/>
      <c r="X352" s="29" t="str">
        <f t="shared" si="122"/>
        <v>Yes</v>
      </c>
      <c r="Y352" s="15" t="str">
        <f t="shared" si="123"/>
        <v>FV-6891</v>
      </c>
      <c r="Z352" s="18" t="str">
        <f>IF(X352="Yes",VLOOKUP(Y352,'PoHC and SDF summary'!$AO$4:$AP$49974,2,FALSE)," ")</f>
        <v>Unnamed</v>
      </c>
      <c r="AA352" s="19">
        <f t="shared" si="124"/>
        <v>361.17883559090899</v>
      </c>
      <c r="AB352" s="58">
        <f>IF(X352="Yes",(AA352^2)*(VLOOKUP(D352,'Aquifer and SDF Parameters'!$A$6:$C$100,2,FALSE)/VLOOKUP(D352,'Aquifer and SDF Parameters'!$A$6:$C$100,3,FALSE)),"")</f>
        <v>0.43483383759601624</v>
      </c>
      <c r="AC352" s="20">
        <f>IF(X352="Yes",(1/(U352)^('Aquifer and SDF Parameters'!$B$2)/((1/U352^'Aquifer and SDF Parameters'!$B$2)+(1/AA352^'Aquifer and SDF Parameters'!$B$2))),"")</f>
        <v>0.63100692037783079</v>
      </c>
      <c r="AD352" s="21">
        <f>IF(X352="Yes",(1/(AA352)^('Aquifer and SDF Parameters'!$B$2)/((1/U352^'Aquifer and SDF Parameters'!$B$2)+(1/AA352^'Aquifer and SDF Parameters'!$B$2))),"")</f>
        <v>0.36899307962216921</v>
      </c>
      <c r="AE352" s="14"/>
      <c r="AF352" s="32" t="str">
        <f t="shared" si="125"/>
        <v>No</v>
      </c>
      <c r="AG352" s="15" t="str">
        <f t="shared" si="126"/>
        <v/>
      </c>
      <c r="AH352" s="18" t="str">
        <f t="shared" si="127"/>
        <v xml:space="preserve"> </v>
      </c>
      <c r="AI352" s="19" t="str">
        <f t="shared" si="128"/>
        <v xml:space="preserve"> </v>
      </c>
      <c r="AJ352" s="58" t="str">
        <f>IF(AF352="Yes",(AI352^2)*(VLOOKUP(D352,'Aquifer and SDF Parameters'!$A$6:$C$100,2,FALSE)/VLOOKUP(D352,'Aquifer and SDF Parameters'!$A$6:$C$100,3,FALSE)),"")</f>
        <v/>
      </c>
      <c r="AK352" s="20" t="str">
        <f>IF(AF352="Yes",(1/(U352)^('Aquifer and SDF Parameters'!$B$2)/((1/U352^'Aquifer and SDF Parameters'!$B$2)+(1/AI352^'Aquifer and SDF Parameters'!$B$2)+(1/AA352^'Aquifer and SDF Parameters'!$B$2))),"")</f>
        <v/>
      </c>
      <c r="AL352" s="20" t="str">
        <f>IF(AF352="Yes",(1/(AA352)^('Aquifer and SDF Parameters'!$B$2)/((1/U352^'Aquifer and SDF Parameters'!$B$2)+(1/AI352^'Aquifer and SDF Parameters'!$B$2)+(1/AA352^'Aquifer and SDF Parameters'!$B$2))),"")</f>
        <v/>
      </c>
      <c r="AM352" s="21" t="str">
        <f>IF(AF352="Yes",(1/(AI352)^('Aquifer and SDF Parameters'!$B$2)/((1/U352^'Aquifer and SDF Parameters'!$B$2)+(1/AI352^'Aquifer and SDF Parameters'!$B$2)+(1/AA352^'Aquifer and SDF Parameters'!$B$2))),"")</f>
        <v/>
      </c>
      <c r="AO352" s="30" t="s">
        <v>12850</v>
      </c>
      <c r="AP352" s="47" t="s">
        <v>8769</v>
      </c>
      <c r="AQ352" s="22">
        <v>50580</v>
      </c>
      <c r="AR352" s="22" t="s">
        <v>7385</v>
      </c>
      <c r="AS352" s="24">
        <v>2014.3969197891399</v>
      </c>
      <c r="AT352" s="30">
        <v>109785</v>
      </c>
      <c r="AU352" s="22" t="s">
        <v>5526</v>
      </c>
      <c r="AV352" s="69">
        <v>1082.4399984389599</v>
      </c>
      <c r="AW352" s="33"/>
      <c r="AX352" s="22"/>
      <c r="AY352" s="27"/>
    </row>
    <row r="353" spans="1:51" ht="15.6" customHeight="1" x14ac:dyDescent="0.3">
      <c r="A353" s="17">
        <v>43623</v>
      </c>
      <c r="B353" s="17" t="str">
        <f>VLOOKUP(A353,'List of Wells for HC assessment'!$A$2:$J$860,10,FALSE)</f>
        <v>Fraser-Sumas Floodplain</v>
      </c>
      <c r="C353" s="17" t="str">
        <f>IF(ISNUMBER(VLOOKUP(A353,'List of Wells for HC assessment'!$A$2:$J$860,1,FALSE)),"TRUE","FALSE")</f>
        <v>TRUE</v>
      </c>
      <c r="D353" s="17">
        <f>VLOOKUP(A353,'List of Wells for HC assessment'!$A$2:$J$860,9,FALSE)</f>
        <v>6</v>
      </c>
      <c r="E353" s="17" t="str">
        <f t="shared" si="109"/>
        <v>Stream</v>
      </c>
      <c r="F353" s="17">
        <f t="shared" si="110"/>
        <v>1</v>
      </c>
      <c r="G353" s="87">
        <f t="shared" si="111"/>
        <v>1</v>
      </c>
      <c r="H353" s="88">
        <f t="shared" si="129"/>
        <v>2.1194336664945322E-2</v>
      </c>
      <c r="I353" s="89" t="str">
        <f t="shared" si="112"/>
        <v>Luckakuck Creek</v>
      </c>
      <c r="J353" s="90" t="str">
        <f t="shared" si="113"/>
        <v>-</v>
      </c>
      <c r="K353" s="91" t="str">
        <f t="shared" si="114"/>
        <v/>
      </c>
      <c r="L353" s="95" t="str">
        <f t="shared" si="115"/>
        <v xml:space="preserve"> </v>
      </c>
      <c r="M353" s="92" t="str">
        <f t="shared" si="116"/>
        <v>-</v>
      </c>
      <c r="N353" s="93" t="str">
        <f t="shared" si="117"/>
        <v/>
      </c>
      <c r="O353" s="96" t="str">
        <f t="shared" si="118"/>
        <v xml:space="preserve"> </v>
      </c>
      <c r="P353" s="94" t="str">
        <f>IF(ISNUMBER(VLOOKUP(A353,'Wells not assessed'!$A$5:$D$37,1,FALSE)),VLOOKUP(A353,'Wells not assessed'!$A$5:$D$37,4,FALSE),"")</f>
        <v/>
      </c>
      <c r="R353" s="35" t="str">
        <f t="shared" si="119"/>
        <v>Yes</v>
      </c>
      <c r="S353" s="15" t="str">
        <f t="shared" si="120"/>
        <v>FV-5558</v>
      </c>
      <c r="T353" s="18" t="str">
        <f>VLOOKUP(S353,'PoHC and SDF summary'!$AO$4:$AP$49974,2,FALSE)</f>
        <v>Luckakuck Creek</v>
      </c>
      <c r="U353" s="19">
        <f t="shared" si="121"/>
        <v>79.7389553448225</v>
      </c>
      <c r="V353" s="56">
        <f>IF(C353="TRUE",(U353^2)*(VLOOKUP(D353,'Aquifer and SDF Parameters'!$A$6:$C$100,2,FALSE)/VLOOKUP(D353,'Aquifer and SDF Parameters'!$A$6:$C$100,3,FALSE)),"")</f>
        <v>2.1194336664945322E-2</v>
      </c>
      <c r="W353" s="4"/>
      <c r="X353" s="29" t="str">
        <f t="shared" si="122"/>
        <v>No</v>
      </c>
      <c r="Y353" s="15" t="str">
        <f t="shared" si="123"/>
        <v/>
      </c>
      <c r="Z353" s="18" t="str">
        <f>IF(X353="Yes",VLOOKUP(Y353,'PoHC and SDF summary'!$AO$4:$AP$49974,2,FALSE)," ")</f>
        <v xml:space="preserve"> </v>
      </c>
      <c r="AA353" s="19" t="str">
        <f t="shared" si="124"/>
        <v xml:space="preserve"> </v>
      </c>
      <c r="AB353" s="58" t="str">
        <f>IF(X353="Yes",(AA353^2)*(VLOOKUP(D353,'Aquifer and SDF Parameters'!$A$6:$C$100,2,FALSE)/VLOOKUP(D353,'Aquifer and SDF Parameters'!$A$6:$C$100,3,FALSE)),"")</f>
        <v/>
      </c>
      <c r="AC353" s="20" t="str">
        <f>IF(X353="Yes",(1/(U353)^('Aquifer and SDF Parameters'!$B$2)/((1/U353^'Aquifer and SDF Parameters'!$B$2)+(1/AA353^'Aquifer and SDF Parameters'!$B$2))),"")</f>
        <v/>
      </c>
      <c r="AD353" s="21" t="str">
        <f>IF(X353="Yes",(1/(AA353)^('Aquifer and SDF Parameters'!$B$2)/((1/U353^'Aquifer and SDF Parameters'!$B$2)+(1/AA353^'Aquifer and SDF Parameters'!$B$2))),"")</f>
        <v/>
      </c>
      <c r="AE353" s="14"/>
      <c r="AF353" s="32" t="str">
        <f t="shared" si="125"/>
        <v>No</v>
      </c>
      <c r="AG353" s="15" t="str">
        <f t="shared" si="126"/>
        <v/>
      </c>
      <c r="AH353" s="18" t="str">
        <f t="shared" si="127"/>
        <v xml:space="preserve"> </v>
      </c>
      <c r="AI353" s="19" t="str">
        <f t="shared" si="128"/>
        <v xml:space="preserve"> </v>
      </c>
      <c r="AJ353" s="58" t="str">
        <f>IF(AF353="Yes",(AI353^2)*(VLOOKUP(D353,'Aquifer and SDF Parameters'!$A$6:$C$100,2,FALSE)/VLOOKUP(D353,'Aquifer and SDF Parameters'!$A$6:$C$100,3,FALSE)),"")</f>
        <v/>
      </c>
      <c r="AK353" s="20" t="str">
        <f>IF(AF353="Yes",(1/(U353)^('Aquifer and SDF Parameters'!$B$2)/((1/U353^'Aquifer and SDF Parameters'!$B$2)+(1/AI353^'Aquifer and SDF Parameters'!$B$2)+(1/AA353^'Aquifer and SDF Parameters'!$B$2))),"")</f>
        <v/>
      </c>
      <c r="AL353" s="20" t="str">
        <f>IF(AF353="Yes",(1/(AA353)^('Aquifer and SDF Parameters'!$B$2)/((1/U353^'Aquifer and SDF Parameters'!$B$2)+(1/AI353^'Aquifer and SDF Parameters'!$B$2)+(1/AA353^'Aquifer and SDF Parameters'!$B$2))),"")</f>
        <v/>
      </c>
      <c r="AM353" s="21" t="str">
        <f>IF(AF353="Yes",(1/(AI353)^('Aquifer and SDF Parameters'!$B$2)/((1/U353^'Aquifer and SDF Parameters'!$B$2)+(1/AI353^'Aquifer and SDF Parameters'!$B$2)+(1/AA353^'Aquifer and SDF Parameters'!$B$2))),"")</f>
        <v/>
      </c>
      <c r="AO353" s="30" t="s">
        <v>12849</v>
      </c>
      <c r="AP353" s="47" t="s">
        <v>8769</v>
      </c>
      <c r="AQ353" s="22">
        <v>50899</v>
      </c>
      <c r="AR353" s="22" t="s">
        <v>12973</v>
      </c>
      <c r="AS353" s="24">
        <v>46.237731335694399</v>
      </c>
      <c r="AT353" s="30">
        <v>109797</v>
      </c>
      <c r="AU353" s="22" t="s">
        <v>5313</v>
      </c>
      <c r="AV353" s="69">
        <v>405.65832027632098</v>
      </c>
      <c r="AW353" s="33"/>
      <c r="AX353" s="22"/>
      <c r="AY353" s="27"/>
    </row>
    <row r="354" spans="1:51" ht="15.6" customHeight="1" x14ac:dyDescent="0.3">
      <c r="A354" s="17">
        <v>44143</v>
      </c>
      <c r="B354" s="17" t="str">
        <f>VLOOKUP(A354,'List of Wells for HC assessment'!$A$2:$J$860,10,FALSE)</f>
        <v>Fraser-Sumas Floodplain</v>
      </c>
      <c r="C354" s="17" t="str">
        <f>IF(ISNUMBER(VLOOKUP(A354,'List of Wells for HC assessment'!$A$2:$J$860,1,FALSE)),"TRUE","FALSE")</f>
        <v>TRUE</v>
      </c>
      <c r="D354" s="17">
        <f>VLOOKUP(A354,'List of Wells for HC assessment'!$A$2:$J$860,9,FALSE)</f>
        <v>6</v>
      </c>
      <c r="E354" s="17" t="str">
        <f t="shared" si="109"/>
        <v>Stream</v>
      </c>
      <c r="F354" s="17">
        <f t="shared" si="110"/>
        <v>2</v>
      </c>
      <c r="G354" s="87">
        <f t="shared" si="111"/>
        <v>0.58562038254415361</v>
      </c>
      <c r="H354" s="88">
        <f t="shared" si="129"/>
        <v>10.327316459860956</v>
      </c>
      <c r="I354" s="89" t="str">
        <f t="shared" si="112"/>
        <v>Hope Slough</v>
      </c>
      <c r="J354" s="90">
        <f t="shared" si="113"/>
        <v>0.41437961745584651</v>
      </c>
      <c r="K354" s="91">
        <f t="shared" si="114"/>
        <v>14.59503981641358</v>
      </c>
      <c r="L354" s="95" t="str">
        <f t="shared" si="115"/>
        <v>Nevin Creek</v>
      </c>
      <c r="M354" s="92" t="str">
        <f t="shared" si="116"/>
        <v>-</v>
      </c>
      <c r="N354" s="93" t="str">
        <f t="shared" si="117"/>
        <v/>
      </c>
      <c r="O354" s="96" t="str">
        <f t="shared" si="118"/>
        <v xml:space="preserve"> </v>
      </c>
      <c r="P354" s="94" t="str">
        <f>IF(ISNUMBER(VLOOKUP(A354,'Wells not assessed'!$A$5:$D$37,1,FALSE)),VLOOKUP(A354,'Wells not assessed'!$A$5:$D$37,4,FALSE),"")</f>
        <v/>
      </c>
      <c r="R354" s="35" t="str">
        <f t="shared" si="119"/>
        <v>Yes</v>
      </c>
      <c r="S354" s="15" t="str">
        <f t="shared" si="120"/>
        <v>FV-7114</v>
      </c>
      <c r="T354" s="18" t="str">
        <f>VLOOKUP(S354,'PoHC and SDF summary'!$AO$4:$AP$49974,2,FALSE)</f>
        <v>Hope Slough</v>
      </c>
      <c r="U354" s="19">
        <f t="shared" si="121"/>
        <v>1760.1690083507001</v>
      </c>
      <c r="V354" s="56">
        <f>IF(C354="TRUE",(U354^2)*(VLOOKUP(D354,'Aquifer and SDF Parameters'!$A$6:$C$100,2,FALSE)/VLOOKUP(D354,'Aquifer and SDF Parameters'!$A$6:$C$100,3,FALSE)),"")</f>
        <v>10.327316459860956</v>
      </c>
      <c r="W354" s="4"/>
      <c r="X354" s="29" t="str">
        <f t="shared" si="122"/>
        <v>Yes</v>
      </c>
      <c r="Y354" s="15" t="str">
        <f t="shared" si="123"/>
        <v>FV-7159</v>
      </c>
      <c r="Z354" s="18" t="str">
        <f>IF(X354="Yes",VLOOKUP(Y354,'PoHC and SDF summary'!$AO$4:$AP$49974,2,FALSE)," ")</f>
        <v>Nevin Creek</v>
      </c>
      <c r="AA354" s="19">
        <f t="shared" si="124"/>
        <v>2092.4894133362</v>
      </c>
      <c r="AB354" s="58">
        <f>IF(X354="Yes",(AA354^2)*(VLOOKUP(D354,'Aquifer and SDF Parameters'!$A$6:$C$100,2,FALSE)/VLOOKUP(D354,'Aquifer and SDF Parameters'!$A$6:$C$100,3,FALSE)),"")</f>
        <v>14.59503981641358</v>
      </c>
      <c r="AC354" s="20">
        <f>IF(X354="Yes",(1/(U354)^('Aquifer and SDF Parameters'!$B$2)/((1/U354^'Aquifer and SDF Parameters'!$B$2)+(1/AA354^'Aquifer and SDF Parameters'!$B$2))),"")</f>
        <v>0.58562038254415361</v>
      </c>
      <c r="AD354" s="21">
        <f>IF(X354="Yes",(1/(AA354)^('Aquifer and SDF Parameters'!$B$2)/((1/U354^'Aquifer and SDF Parameters'!$B$2)+(1/AA354^'Aquifer and SDF Parameters'!$B$2))),"")</f>
        <v>0.41437961745584651</v>
      </c>
      <c r="AE354" s="14"/>
      <c r="AF354" s="32" t="str">
        <f t="shared" si="125"/>
        <v>No</v>
      </c>
      <c r="AG354" s="15" t="str">
        <f t="shared" si="126"/>
        <v/>
      </c>
      <c r="AH354" s="18" t="str">
        <f t="shared" si="127"/>
        <v xml:space="preserve"> </v>
      </c>
      <c r="AI354" s="19" t="str">
        <f t="shared" si="128"/>
        <v xml:space="preserve"> </v>
      </c>
      <c r="AJ354" s="58" t="str">
        <f>IF(AF354="Yes",(AI354^2)*(VLOOKUP(D354,'Aquifer and SDF Parameters'!$A$6:$C$100,2,FALSE)/VLOOKUP(D354,'Aquifer and SDF Parameters'!$A$6:$C$100,3,FALSE)),"")</f>
        <v/>
      </c>
      <c r="AK354" s="20" t="str">
        <f>IF(AF354="Yes",(1/(U354)^('Aquifer and SDF Parameters'!$B$2)/((1/U354^'Aquifer and SDF Parameters'!$B$2)+(1/AI354^'Aquifer and SDF Parameters'!$B$2)+(1/AA354^'Aquifer and SDF Parameters'!$B$2))),"")</f>
        <v/>
      </c>
      <c r="AL354" s="20" t="str">
        <f>IF(AF354="Yes",(1/(AA354)^('Aquifer and SDF Parameters'!$B$2)/((1/U354^'Aquifer and SDF Parameters'!$B$2)+(1/AI354^'Aquifer and SDF Parameters'!$B$2)+(1/AA354^'Aquifer and SDF Parameters'!$B$2))),"")</f>
        <v/>
      </c>
      <c r="AM354" s="21" t="str">
        <f>IF(AF354="Yes",(1/(AI354)^('Aquifer and SDF Parameters'!$B$2)/((1/U354^'Aquifer and SDF Parameters'!$B$2)+(1/AI354^'Aquifer and SDF Parameters'!$B$2)+(1/AA354^'Aquifer and SDF Parameters'!$B$2))),"")</f>
        <v/>
      </c>
      <c r="AO354" s="30" t="s">
        <v>12848</v>
      </c>
      <c r="AP354" s="47" t="s">
        <v>8769</v>
      </c>
      <c r="AQ354" s="22">
        <v>50900</v>
      </c>
      <c r="AR354" s="22" t="s">
        <v>12976</v>
      </c>
      <c r="AS354" s="24">
        <v>1349.60087107344</v>
      </c>
      <c r="AT354" s="30">
        <v>109816</v>
      </c>
      <c r="AU354" s="22" t="s">
        <v>32</v>
      </c>
      <c r="AV354" s="69">
        <v>1531.4011322600099</v>
      </c>
      <c r="AW354" s="33"/>
      <c r="AX354" s="22"/>
      <c r="AY354" s="27"/>
    </row>
    <row r="355" spans="1:51" ht="15.6" customHeight="1" x14ac:dyDescent="0.3">
      <c r="A355" s="17">
        <v>44534</v>
      </c>
      <c r="B355" s="17" t="str">
        <f>VLOOKUP(A355,'List of Wells for HC assessment'!$A$2:$J$860,10,FALSE)</f>
        <v>Fraser-Sumas Floodplain</v>
      </c>
      <c r="C355" s="17" t="str">
        <f>IF(ISNUMBER(VLOOKUP(A355,'List of Wells for HC assessment'!$A$2:$J$860,1,FALSE)),"TRUE","FALSE")</f>
        <v>TRUE</v>
      </c>
      <c r="D355" s="17">
        <f>VLOOKUP(A355,'List of Wells for HC assessment'!$A$2:$J$860,9,FALSE)</f>
        <v>6</v>
      </c>
      <c r="E355" s="17" t="str">
        <f t="shared" si="109"/>
        <v>Stream</v>
      </c>
      <c r="F355" s="17">
        <f t="shared" si="110"/>
        <v>2</v>
      </c>
      <c r="G355" s="87">
        <f t="shared" si="111"/>
        <v>0.53969609067541591</v>
      </c>
      <c r="H355" s="88">
        <f t="shared" si="129"/>
        <v>0.41810889371554433</v>
      </c>
      <c r="I355" s="89" t="str">
        <f t="shared" si="112"/>
        <v>Unnamed</v>
      </c>
      <c r="J355" s="90">
        <f t="shared" si="113"/>
        <v>0.46030390932458409</v>
      </c>
      <c r="K355" s="91">
        <f t="shared" si="114"/>
        <v>0.49022337382710246</v>
      </c>
      <c r="L355" s="95" t="str">
        <f t="shared" si="115"/>
        <v>Unnamed tributary to Camp Slough</v>
      </c>
      <c r="M355" s="92" t="str">
        <f t="shared" si="116"/>
        <v>-</v>
      </c>
      <c r="N355" s="93" t="str">
        <f t="shared" si="117"/>
        <v/>
      </c>
      <c r="O355" s="96" t="str">
        <f t="shared" si="118"/>
        <v xml:space="preserve"> </v>
      </c>
      <c r="P355" s="94" t="str">
        <f>IF(ISNUMBER(VLOOKUP(A355,'Wells not assessed'!$A$5:$D$37,1,FALSE)),VLOOKUP(A355,'Wells not assessed'!$A$5:$D$37,4,FALSE),"")</f>
        <v/>
      </c>
      <c r="R355" s="35" t="str">
        <f t="shared" si="119"/>
        <v>Yes</v>
      </c>
      <c r="S355" s="15" t="str">
        <f t="shared" si="120"/>
        <v>FV-6890</v>
      </c>
      <c r="T355" s="18" t="str">
        <f>VLOOKUP(S355,'PoHC and SDF summary'!$AO$4:$AP$49974,2,FALSE)</f>
        <v>Unnamed</v>
      </c>
      <c r="U355" s="19">
        <f t="shared" si="121"/>
        <v>354.16474713706799</v>
      </c>
      <c r="V355" s="56">
        <f>IF(C355="TRUE",(U355^2)*(VLOOKUP(D355,'Aquifer and SDF Parameters'!$A$6:$C$100,2,FALSE)/VLOOKUP(D355,'Aquifer and SDF Parameters'!$A$6:$C$100,3,FALSE)),"")</f>
        <v>0.41810889371554433</v>
      </c>
      <c r="W355" s="4"/>
      <c r="X355" s="29" t="str">
        <f t="shared" si="122"/>
        <v>Yes</v>
      </c>
      <c r="Y355" s="15" t="str">
        <f t="shared" si="123"/>
        <v>FV-6906</v>
      </c>
      <c r="Z355" s="18" t="str">
        <f>IF(X355="Yes",VLOOKUP(Y355,'PoHC and SDF summary'!$AO$4:$AP$49974,2,FALSE)," ")</f>
        <v>Unnamed tributary to Camp Slough</v>
      </c>
      <c r="AA355" s="19">
        <f t="shared" si="124"/>
        <v>383.493170927633</v>
      </c>
      <c r="AB355" s="58">
        <f>IF(X355="Yes",(AA355^2)*(VLOOKUP(D355,'Aquifer and SDF Parameters'!$A$6:$C$100,2,FALSE)/VLOOKUP(D355,'Aquifer and SDF Parameters'!$A$6:$C$100,3,FALSE)),"")</f>
        <v>0.49022337382710246</v>
      </c>
      <c r="AC355" s="20">
        <f>IF(X355="Yes",(1/(U355)^('Aquifer and SDF Parameters'!$B$2)/((1/U355^'Aquifer and SDF Parameters'!$B$2)+(1/AA355^'Aquifer and SDF Parameters'!$B$2))),"")</f>
        <v>0.53969609067541591</v>
      </c>
      <c r="AD355" s="21">
        <f>IF(X355="Yes",(1/(AA355)^('Aquifer and SDF Parameters'!$B$2)/((1/U355^'Aquifer and SDF Parameters'!$B$2)+(1/AA355^'Aquifer and SDF Parameters'!$B$2))),"")</f>
        <v>0.46030390932458409</v>
      </c>
      <c r="AE355" s="14"/>
      <c r="AF355" s="32" t="str">
        <f t="shared" si="125"/>
        <v>No</v>
      </c>
      <c r="AG355" s="15" t="str">
        <f t="shared" si="126"/>
        <v/>
      </c>
      <c r="AH355" s="18" t="str">
        <f t="shared" si="127"/>
        <v xml:space="preserve"> </v>
      </c>
      <c r="AI355" s="19" t="str">
        <f t="shared" si="128"/>
        <v xml:space="preserve"> </v>
      </c>
      <c r="AJ355" s="58" t="str">
        <f>IF(AF355="Yes",(AI355^2)*(VLOOKUP(D355,'Aquifer and SDF Parameters'!$A$6:$C$100,2,FALSE)/VLOOKUP(D355,'Aquifer and SDF Parameters'!$A$6:$C$100,3,FALSE)),"")</f>
        <v/>
      </c>
      <c r="AK355" s="20" t="str">
        <f>IF(AF355="Yes",(1/(U355)^('Aquifer and SDF Parameters'!$B$2)/((1/U355^'Aquifer and SDF Parameters'!$B$2)+(1/AI355^'Aquifer and SDF Parameters'!$B$2)+(1/AA355^'Aquifer and SDF Parameters'!$B$2))),"")</f>
        <v/>
      </c>
      <c r="AL355" s="20" t="str">
        <f>IF(AF355="Yes",(1/(AA355)^('Aquifer and SDF Parameters'!$B$2)/((1/U355^'Aquifer and SDF Parameters'!$B$2)+(1/AI355^'Aquifer and SDF Parameters'!$B$2)+(1/AA355^'Aquifer and SDF Parameters'!$B$2))),"")</f>
        <v/>
      </c>
      <c r="AM355" s="21" t="str">
        <f>IF(AF355="Yes",(1/(AI355)^('Aquifer and SDF Parameters'!$B$2)/((1/U355^'Aquifer and SDF Parameters'!$B$2)+(1/AI355^'Aquifer and SDF Parameters'!$B$2)+(1/AA355^'Aquifer and SDF Parameters'!$B$2))),"")</f>
        <v/>
      </c>
      <c r="AO355" s="30" t="s">
        <v>12847</v>
      </c>
      <c r="AP355" s="47" t="s">
        <v>8769</v>
      </c>
      <c r="AQ355" s="22">
        <v>50921</v>
      </c>
      <c r="AR355" s="22" t="s">
        <v>24</v>
      </c>
      <c r="AS355" s="24">
        <v>632.954338142697</v>
      </c>
      <c r="AT355" s="30">
        <v>109968</v>
      </c>
      <c r="AU355" s="22" t="s">
        <v>5755</v>
      </c>
      <c r="AV355" s="69">
        <v>681.93885603627405</v>
      </c>
      <c r="AW355" s="33"/>
      <c r="AX355" s="22"/>
      <c r="AY355" s="27"/>
    </row>
    <row r="356" spans="1:51" ht="15.6" customHeight="1" x14ac:dyDescent="0.3">
      <c r="A356" s="17">
        <v>44660</v>
      </c>
      <c r="B356" s="17" t="str">
        <f>VLOOKUP(A356,'List of Wells for HC assessment'!$A$2:$J$860,10,FALSE)</f>
        <v>Fraser-Sumas Floodplain</v>
      </c>
      <c r="C356" s="17" t="str">
        <f>IF(ISNUMBER(VLOOKUP(A356,'List of Wells for HC assessment'!$A$2:$J$860,1,FALSE)),"TRUE","FALSE")</f>
        <v>TRUE</v>
      </c>
      <c r="D356" s="17">
        <f>VLOOKUP(A356,'List of Wells for HC assessment'!$A$2:$J$860,9,FALSE)</f>
        <v>6</v>
      </c>
      <c r="E356" s="17" t="str">
        <f t="shared" si="109"/>
        <v>Stream</v>
      </c>
      <c r="F356" s="17">
        <f t="shared" si="110"/>
        <v>1</v>
      </c>
      <c r="G356" s="87">
        <f t="shared" si="111"/>
        <v>1</v>
      </c>
      <c r="H356" s="88">
        <f t="shared" si="129"/>
        <v>4.031063607096786E-2</v>
      </c>
      <c r="I356" s="89" t="str">
        <f t="shared" si="112"/>
        <v>Unnamed tributary to Hope Slough</v>
      </c>
      <c r="J356" s="90" t="str">
        <f t="shared" si="113"/>
        <v>-</v>
      </c>
      <c r="K356" s="91" t="str">
        <f t="shared" si="114"/>
        <v/>
      </c>
      <c r="L356" s="95" t="str">
        <f t="shared" si="115"/>
        <v xml:space="preserve"> </v>
      </c>
      <c r="M356" s="92" t="str">
        <f t="shared" si="116"/>
        <v>-</v>
      </c>
      <c r="N356" s="93" t="str">
        <f t="shared" si="117"/>
        <v/>
      </c>
      <c r="O356" s="96" t="str">
        <f t="shared" si="118"/>
        <v xml:space="preserve"> </v>
      </c>
      <c r="P356" s="94" t="str">
        <f>IF(ISNUMBER(VLOOKUP(A356,'Wells not assessed'!$A$5:$D$37,1,FALSE)),VLOOKUP(A356,'Wells not assessed'!$A$5:$D$37,4,FALSE),"")</f>
        <v/>
      </c>
      <c r="R356" s="35" t="str">
        <f t="shared" si="119"/>
        <v>Yes</v>
      </c>
      <c r="S356" s="15" t="str">
        <f t="shared" si="120"/>
        <v>FV-3653</v>
      </c>
      <c r="T356" s="18" t="str">
        <f>VLOOKUP(S356,'PoHC and SDF summary'!$AO$4:$AP$49974,2,FALSE)</f>
        <v>Unnamed tributary to Hope Slough</v>
      </c>
      <c r="U356" s="19">
        <f t="shared" si="121"/>
        <v>109.969044832127</v>
      </c>
      <c r="V356" s="56">
        <f>IF(C356="TRUE",(U356^2)*(VLOOKUP(D356,'Aquifer and SDF Parameters'!$A$6:$C$100,2,FALSE)/VLOOKUP(D356,'Aquifer and SDF Parameters'!$A$6:$C$100,3,FALSE)),"")</f>
        <v>4.031063607096786E-2</v>
      </c>
      <c r="W356" s="4"/>
      <c r="X356" s="29" t="str">
        <f t="shared" si="122"/>
        <v>No</v>
      </c>
      <c r="Y356" s="15" t="str">
        <f t="shared" si="123"/>
        <v/>
      </c>
      <c r="Z356" s="18" t="str">
        <f>IF(X356="Yes",VLOOKUP(Y356,'PoHC and SDF summary'!$AO$4:$AP$49974,2,FALSE)," ")</f>
        <v xml:space="preserve"> </v>
      </c>
      <c r="AA356" s="19" t="str">
        <f t="shared" si="124"/>
        <v xml:space="preserve"> </v>
      </c>
      <c r="AB356" s="58" t="str">
        <f>IF(X356="Yes",(AA356^2)*(VLOOKUP(D356,'Aquifer and SDF Parameters'!$A$6:$C$100,2,FALSE)/VLOOKUP(D356,'Aquifer and SDF Parameters'!$A$6:$C$100,3,FALSE)),"")</f>
        <v/>
      </c>
      <c r="AC356" s="20" t="str">
        <f>IF(X356="Yes",(1/(U356)^('Aquifer and SDF Parameters'!$B$2)/((1/U356^'Aquifer and SDF Parameters'!$B$2)+(1/AA356^'Aquifer and SDF Parameters'!$B$2))),"")</f>
        <v/>
      </c>
      <c r="AD356" s="21" t="str">
        <f>IF(X356="Yes",(1/(AA356)^('Aquifer and SDF Parameters'!$B$2)/((1/U356^'Aquifer and SDF Parameters'!$B$2)+(1/AA356^'Aquifer and SDF Parameters'!$B$2))),"")</f>
        <v/>
      </c>
      <c r="AE356" s="14"/>
      <c r="AF356" s="32" t="str">
        <f t="shared" si="125"/>
        <v>No</v>
      </c>
      <c r="AG356" s="15" t="str">
        <f t="shared" si="126"/>
        <v/>
      </c>
      <c r="AH356" s="18" t="str">
        <f t="shared" si="127"/>
        <v xml:space="preserve"> </v>
      </c>
      <c r="AI356" s="19" t="str">
        <f t="shared" si="128"/>
        <v xml:space="preserve"> </v>
      </c>
      <c r="AJ356" s="58" t="str">
        <f>IF(AF356="Yes",(AI356^2)*(VLOOKUP(D356,'Aquifer and SDF Parameters'!$A$6:$C$100,2,FALSE)/VLOOKUP(D356,'Aquifer and SDF Parameters'!$A$6:$C$100,3,FALSE)),"")</f>
        <v/>
      </c>
      <c r="AK356" s="20" t="str">
        <f>IF(AF356="Yes",(1/(U356)^('Aquifer and SDF Parameters'!$B$2)/((1/U356^'Aquifer and SDF Parameters'!$B$2)+(1/AI356^'Aquifer and SDF Parameters'!$B$2)+(1/AA356^'Aquifer and SDF Parameters'!$B$2))),"")</f>
        <v/>
      </c>
      <c r="AL356" s="20" t="str">
        <f>IF(AF356="Yes",(1/(AA356)^('Aquifer and SDF Parameters'!$B$2)/((1/U356^'Aquifer and SDF Parameters'!$B$2)+(1/AI356^'Aquifer and SDF Parameters'!$B$2)+(1/AA356^'Aquifer and SDF Parameters'!$B$2))),"")</f>
        <v/>
      </c>
      <c r="AM356" s="21" t="str">
        <f>IF(AF356="Yes",(1/(AI356)^('Aquifer and SDF Parameters'!$B$2)/((1/U356^'Aquifer and SDF Parameters'!$B$2)+(1/AI356^'Aquifer and SDF Parameters'!$B$2)+(1/AA356^'Aquifer and SDF Parameters'!$B$2))),"")</f>
        <v/>
      </c>
      <c r="AO356" s="30" t="s">
        <v>12846</v>
      </c>
      <c r="AP356" s="47" t="s">
        <v>8769</v>
      </c>
      <c r="AQ356" s="22">
        <v>50948</v>
      </c>
      <c r="AR356" s="22" t="s">
        <v>2846</v>
      </c>
      <c r="AS356" s="24">
        <v>201.31889201444301</v>
      </c>
      <c r="AT356" s="30">
        <v>110897</v>
      </c>
      <c r="AU356" s="22" t="s">
        <v>4488</v>
      </c>
      <c r="AV356" s="69">
        <v>1061.3316659944901</v>
      </c>
      <c r="AW356" s="33"/>
      <c r="AX356" s="22"/>
      <c r="AY356" s="27"/>
    </row>
    <row r="357" spans="1:51" ht="15.6" customHeight="1" x14ac:dyDescent="0.3">
      <c r="A357" s="17">
        <v>44738</v>
      </c>
      <c r="B357" s="17" t="str">
        <f>VLOOKUP(A357,'List of Wells for HC assessment'!$A$2:$J$860,10,FALSE)</f>
        <v>Fraser-Sumas Floodplain</v>
      </c>
      <c r="C357" s="17" t="str">
        <f>IF(ISNUMBER(VLOOKUP(A357,'List of Wells for HC assessment'!$A$2:$J$860,1,FALSE)),"TRUE","FALSE")</f>
        <v>TRUE</v>
      </c>
      <c r="D357" s="17">
        <f>VLOOKUP(A357,'List of Wells for HC assessment'!$A$2:$J$860,9,FALSE)</f>
        <v>6</v>
      </c>
      <c r="E357" s="17" t="str">
        <f t="shared" si="109"/>
        <v>Stream</v>
      </c>
      <c r="F357" s="17">
        <f t="shared" si="110"/>
        <v>1</v>
      </c>
      <c r="G357" s="87">
        <f t="shared" si="111"/>
        <v>1</v>
      </c>
      <c r="H357" s="88">
        <f t="shared" si="129"/>
        <v>7.0811598272452786E-2</v>
      </c>
      <c r="I357" s="89" t="str">
        <f t="shared" si="112"/>
        <v>Gravel Slough</v>
      </c>
      <c r="J357" s="90" t="str">
        <f t="shared" si="113"/>
        <v>-</v>
      </c>
      <c r="K357" s="91" t="str">
        <f t="shared" si="114"/>
        <v/>
      </c>
      <c r="L357" s="95" t="str">
        <f t="shared" si="115"/>
        <v xml:space="preserve"> </v>
      </c>
      <c r="M357" s="92" t="str">
        <f t="shared" si="116"/>
        <v>-</v>
      </c>
      <c r="N357" s="93" t="str">
        <f t="shared" si="117"/>
        <v/>
      </c>
      <c r="O357" s="96" t="str">
        <f t="shared" si="118"/>
        <v xml:space="preserve"> </v>
      </c>
      <c r="P357" s="94" t="str">
        <f>IF(ISNUMBER(VLOOKUP(A357,'Wells not assessed'!$A$5:$D$37,1,FALSE)),VLOOKUP(A357,'Wells not assessed'!$A$5:$D$37,4,FALSE),"")</f>
        <v/>
      </c>
      <c r="R357" s="35" t="str">
        <f t="shared" si="119"/>
        <v>Yes</v>
      </c>
      <c r="S357" s="15" t="str">
        <f t="shared" si="120"/>
        <v>FV-3549</v>
      </c>
      <c r="T357" s="18" t="str">
        <f>VLOOKUP(S357,'PoHC and SDF summary'!$AO$4:$AP$49974,2,FALSE)</f>
        <v>Gravel Slough</v>
      </c>
      <c r="U357" s="19">
        <f t="shared" si="121"/>
        <v>145.75143046205699</v>
      </c>
      <c r="V357" s="56">
        <f>IF(C357="TRUE",(U357^2)*(VLOOKUP(D357,'Aquifer and SDF Parameters'!$A$6:$C$100,2,FALSE)/VLOOKUP(D357,'Aquifer and SDF Parameters'!$A$6:$C$100,3,FALSE)),"")</f>
        <v>7.0811598272452786E-2</v>
      </c>
      <c r="W357" s="4"/>
      <c r="X357" s="29" t="str">
        <f t="shared" si="122"/>
        <v>No</v>
      </c>
      <c r="Y357" s="15" t="str">
        <f t="shared" si="123"/>
        <v/>
      </c>
      <c r="Z357" s="18" t="str">
        <f>IF(X357="Yes",VLOOKUP(Y357,'PoHC and SDF summary'!$AO$4:$AP$49974,2,FALSE)," ")</f>
        <v xml:space="preserve"> </v>
      </c>
      <c r="AA357" s="19" t="str">
        <f t="shared" si="124"/>
        <v xml:space="preserve"> </v>
      </c>
      <c r="AB357" s="58" t="str">
        <f>IF(X357="Yes",(AA357^2)*(VLOOKUP(D357,'Aquifer and SDF Parameters'!$A$6:$C$100,2,FALSE)/VLOOKUP(D357,'Aquifer and SDF Parameters'!$A$6:$C$100,3,FALSE)),"")</f>
        <v/>
      </c>
      <c r="AC357" s="20" t="str">
        <f>IF(X357="Yes",(1/(U357)^('Aquifer and SDF Parameters'!$B$2)/((1/U357^'Aquifer and SDF Parameters'!$B$2)+(1/AA357^'Aquifer and SDF Parameters'!$B$2))),"")</f>
        <v/>
      </c>
      <c r="AD357" s="21" t="str">
        <f>IF(X357="Yes",(1/(AA357)^('Aquifer and SDF Parameters'!$B$2)/((1/U357^'Aquifer and SDF Parameters'!$B$2)+(1/AA357^'Aquifer and SDF Parameters'!$B$2))),"")</f>
        <v/>
      </c>
      <c r="AE357" s="14"/>
      <c r="AF357" s="32" t="str">
        <f t="shared" si="125"/>
        <v>No</v>
      </c>
      <c r="AG357" s="15" t="str">
        <f t="shared" si="126"/>
        <v/>
      </c>
      <c r="AH357" s="18" t="str">
        <f t="shared" si="127"/>
        <v xml:space="preserve"> </v>
      </c>
      <c r="AI357" s="19" t="str">
        <f t="shared" si="128"/>
        <v xml:space="preserve"> </v>
      </c>
      <c r="AJ357" s="58" t="str">
        <f>IF(AF357="Yes",(AI357^2)*(VLOOKUP(D357,'Aquifer and SDF Parameters'!$A$6:$C$100,2,FALSE)/VLOOKUP(D357,'Aquifer and SDF Parameters'!$A$6:$C$100,3,FALSE)),"")</f>
        <v/>
      </c>
      <c r="AK357" s="20" t="str">
        <f>IF(AF357="Yes",(1/(U357)^('Aquifer and SDF Parameters'!$B$2)/((1/U357^'Aquifer and SDF Parameters'!$B$2)+(1/AI357^'Aquifer and SDF Parameters'!$B$2)+(1/AA357^'Aquifer and SDF Parameters'!$B$2))),"")</f>
        <v/>
      </c>
      <c r="AL357" s="20" t="str">
        <f>IF(AF357="Yes",(1/(AA357)^('Aquifer and SDF Parameters'!$B$2)/((1/U357^'Aquifer and SDF Parameters'!$B$2)+(1/AI357^'Aquifer and SDF Parameters'!$B$2)+(1/AA357^'Aquifer and SDF Parameters'!$B$2))),"")</f>
        <v/>
      </c>
      <c r="AM357" s="21" t="str">
        <f>IF(AF357="Yes",(1/(AI357)^('Aquifer and SDF Parameters'!$B$2)/((1/U357^'Aquifer and SDF Parameters'!$B$2)+(1/AI357^'Aquifer and SDF Parameters'!$B$2)+(1/AA357^'Aquifer and SDF Parameters'!$B$2))),"")</f>
        <v/>
      </c>
      <c r="AO357" s="30" t="s">
        <v>12845</v>
      </c>
      <c r="AP357" s="47" t="s">
        <v>8769</v>
      </c>
      <c r="AQ357" s="22">
        <v>51066</v>
      </c>
      <c r="AR357" s="22" t="s">
        <v>12739</v>
      </c>
      <c r="AS357" s="24">
        <v>378.624952098064</v>
      </c>
      <c r="AT357" s="30">
        <v>110915</v>
      </c>
      <c r="AU357" s="22" t="s">
        <v>89</v>
      </c>
      <c r="AV357" s="69">
        <v>3066.6535949896902</v>
      </c>
      <c r="AW357" s="33"/>
      <c r="AX357" s="22"/>
      <c r="AY357" s="27"/>
    </row>
    <row r="358" spans="1:51" ht="15.6" customHeight="1" x14ac:dyDescent="0.3">
      <c r="A358" s="17">
        <v>44906</v>
      </c>
      <c r="B358" s="17" t="str">
        <f>VLOOKUP(A358,'List of Wells for HC assessment'!$A$2:$J$860,10,FALSE)</f>
        <v>Fraser-Sumas Floodplain</v>
      </c>
      <c r="C358" s="17" t="str">
        <f>IF(ISNUMBER(VLOOKUP(A358,'List of Wells for HC assessment'!$A$2:$J$860,1,FALSE)),"TRUE","FALSE")</f>
        <v>TRUE</v>
      </c>
      <c r="D358" s="17">
        <f>VLOOKUP(A358,'List of Wells for HC assessment'!$A$2:$J$860,9,FALSE)</f>
        <v>6</v>
      </c>
      <c r="E358" s="17" t="str">
        <f t="shared" si="109"/>
        <v>Stream</v>
      </c>
      <c r="F358" s="17">
        <f t="shared" si="110"/>
        <v>2</v>
      </c>
      <c r="G358" s="87">
        <f t="shared" si="111"/>
        <v>0.74800927334293377</v>
      </c>
      <c r="H358" s="88">
        <f t="shared" si="129"/>
        <v>3.3337207871465129</v>
      </c>
      <c r="I358" s="89" t="str">
        <f t="shared" si="112"/>
        <v>Hope Slough</v>
      </c>
      <c r="J358" s="90">
        <f t="shared" si="113"/>
        <v>0.25199072665706618</v>
      </c>
      <c r="K358" s="91">
        <f t="shared" si="114"/>
        <v>9.8958167889856767</v>
      </c>
      <c r="L358" s="95" t="str">
        <f t="shared" si="115"/>
        <v>Nevin Creek</v>
      </c>
      <c r="M358" s="92" t="str">
        <f t="shared" si="116"/>
        <v>-</v>
      </c>
      <c r="N358" s="93" t="str">
        <f t="shared" si="117"/>
        <v/>
      </c>
      <c r="O358" s="96" t="str">
        <f t="shared" si="118"/>
        <v xml:space="preserve"> </v>
      </c>
      <c r="P358" s="94" t="str">
        <f>IF(ISNUMBER(VLOOKUP(A358,'Wells not assessed'!$A$5:$D$37,1,FALSE)),VLOOKUP(A358,'Wells not assessed'!$A$5:$D$37,4,FALSE),"")</f>
        <v/>
      </c>
      <c r="R358" s="35" t="str">
        <f t="shared" si="119"/>
        <v>Yes</v>
      </c>
      <c r="S358" s="15" t="str">
        <f t="shared" si="120"/>
        <v>FV-7101</v>
      </c>
      <c r="T358" s="18" t="str">
        <f>VLOOKUP(S358,'PoHC and SDF summary'!$AO$4:$AP$49974,2,FALSE)</f>
        <v>Hope Slough</v>
      </c>
      <c r="U358" s="19">
        <f t="shared" si="121"/>
        <v>1000.05811638322</v>
      </c>
      <c r="V358" s="56">
        <f>IF(C358="TRUE",(U358^2)*(VLOOKUP(D358,'Aquifer and SDF Parameters'!$A$6:$C$100,2,FALSE)/VLOOKUP(D358,'Aquifer and SDF Parameters'!$A$6:$C$100,3,FALSE)),"")</f>
        <v>3.3337207871465129</v>
      </c>
      <c r="W358" s="4"/>
      <c r="X358" s="29" t="str">
        <f t="shared" si="122"/>
        <v>Yes</v>
      </c>
      <c r="Y358" s="15" t="str">
        <f t="shared" si="123"/>
        <v>FV-7159</v>
      </c>
      <c r="Z358" s="18" t="str">
        <f>IF(X358="Yes",VLOOKUP(Y358,'PoHC and SDF summary'!$AO$4:$AP$49974,2,FALSE)," ")</f>
        <v>Nevin Creek</v>
      </c>
      <c r="AA358" s="19">
        <f t="shared" si="124"/>
        <v>1723.00465370692</v>
      </c>
      <c r="AB358" s="58">
        <f>IF(X358="Yes",(AA358^2)*(VLOOKUP(D358,'Aquifer and SDF Parameters'!$A$6:$C$100,2,FALSE)/VLOOKUP(D358,'Aquifer and SDF Parameters'!$A$6:$C$100,3,FALSE)),"")</f>
        <v>9.8958167889856767</v>
      </c>
      <c r="AC358" s="20">
        <f>IF(X358="Yes",(1/(U358)^('Aquifer and SDF Parameters'!$B$2)/((1/U358^'Aquifer and SDF Parameters'!$B$2)+(1/AA358^'Aquifer and SDF Parameters'!$B$2))),"")</f>
        <v>0.74800927334293377</v>
      </c>
      <c r="AD358" s="21">
        <f>IF(X358="Yes",(1/(AA358)^('Aquifer and SDF Parameters'!$B$2)/((1/U358^'Aquifer and SDF Parameters'!$B$2)+(1/AA358^'Aquifer and SDF Parameters'!$B$2))),"")</f>
        <v>0.25199072665706618</v>
      </c>
      <c r="AE358" s="14"/>
      <c r="AF358" s="32" t="str">
        <f t="shared" si="125"/>
        <v>No</v>
      </c>
      <c r="AG358" s="15" t="str">
        <f t="shared" si="126"/>
        <v/>
      </c>
      <c r="AH358" s="18" t="str">
        <f t="shared" si="127"/>
        <v xml:space="preserve"> </v>
      </c>
      <c r="AI358" s="19" t="str">
        <f t="shared" si="128"/>
        <v xml:space="preserve"> </v>
      </c>
      <c r="AJ358" s="58" t="str">
        <f>IF(AF358="Yes",(AI358^2)*(VLOOKUP(D358,'Aquifer and SDF Parameters'!$A$6:$C$100,2,FALSE)/VLOOKUP(D358,'Aquifer and SDF Parameters'!$A$6:$C$100,3,FALSE)),"")</f>
        <v/>
      </c>
      <c r="AK358" s="20" t="str">
        <f>IF(AF358="Yes",(1/(U358)^('Aquifer and SDF Parameters'!$B$2)/((1/U358^'Aquifer and SDF Parameters'!$B$2)+(1/AI358^'Aquifer and SDF Parameters'!$B$2)+(1/AA358^'Aquifer and SDF Parameters'!$B$2))),"")</f>
        <v/>
      </c>
      <c r="AL358" s="20" t="str">
        <f>IF(AF358="Yes",(1/(AA358)^('Aquifer and SDF Parameters'!$B$2)/((1/U358^'Aquifer and SDF Parameters'!$B$2)+(1/AI358^'Aquifer and SDF Parameters'!$B$2)+(1/AA358^'Aquifer and SDF Parameters'!$B$2))),"")</f>
        <v/>
      </c>
      <c r="AM358" s="21" t="str">
        <f>IF(AF358="Yes",(1/(AI358)^('Aquifer and SDF Parameters'!$B$2)/((1/U358^'Aquifer and SDF Parameters'!$B$2)+(1/AI358^'Aquifer and SDF Parameters'!$B$2)+(1/AA358^'Aquifer and SDF Parameters'!$B$2))),"")</f>
        <v/>
      </c>
      <c r="AO358" s="30" t="s">
        <v>12844</v>
      </c>
      <c r="AP358" s="47" t="s">
        <v>8769</v>
      </c>
      <c r="AQ358" s="22">
        <v>51196</v>
      </c>
      <c r="AR358" s="22" t="s">
        <v>3825</v>
      </c>
      <c r="AS358" s="24">
        <v>1293.7026237248299</v>
      </c>
      <c r="AT358" s="30">
        <v>110953</v>
      </c>
      <c r="AU358" s="22" t="s">
        <v>3253</v>
      </c>
      <c r="AV358" s="69">
        <v>1102.70565611654</v>
      </c>
      <c r="AW358" s="33"/>
      <c r="AX358" s="22"/>
      <c r="AY358" s="27"/>
    </row>
    <row r="359" spans="1:51" ht="15.6" customHeight="1" x14ac:dyDescent="0.3">
      <c r="A359" s="17">
        <v>45240</v>
      </c>
      <c r="B359" s="17" t="str">
        <f>VLOOKUP(A359,'List of Wells for HC assessment'!$A$2:$J$860,10,FALSE)</f>
        <v>Fraser-Sumas Floodplain</v>
      </c>
      <c r="C359" s="17" t="str">
        <f>IF(ISNUMBER(VLOOKUP(A359,'List of Wells for HC assessment'!$A$2:$J$860,1,FALSE)),"TRUE","FALSE")</f>
        <v>TRUE</v>
      </c>
      <c r="D359" s="17">
        <f>VLOOKUP(A359,'List of Wells for HC assessment'!$A$2:$J$860,9,FALSE)</f>
        <v>6</v>
      </c>
      <c r="E359" s="17" t="str">
        <f t="shared" si="109"/>
        <v>Stream</v>
      </c>
      <c r="F359" s="17">
        <f t="shared" si="110"/>
        <v>1</v>
      </c>
      <c r="G359" s="87">
        <f t="shared" si="111"/>
        <v>1</v>
      </c>
      <c r="H359" s="88">
        <f t="shared" si="129"/>
        <v>2.2414757751681558E-2</v>
      </c>
      <c r="I359" s="89" t="str">
        <f t="shared" si="112"/>
        <v>Hope Slough</v>
      </c>
      <c r="J359" s="90" t="str">
        <f t="shared" si="113"/>
        <v>-</v>
      </c>
      <c r="K359" s="91" t="str">
        <f t="shared" si="114"/>
        <v/>
      </c>
      <c r="L359" s="95" t="str">
        <f t="shared" si="115"/>
        <v xml:space="preserve"> </v>
      </c>
      <c r="M359" s="92" t="str">
        <f t="shared" si="116"/>
        <v>-</v>
      </c>
      <c r="N359" s="93" t="str">
        <f t="shared" si="117"/>
        <v/>
      </c>
      <c r="O359" s="96" t="str">
        <f t="shared" si="118"/>
        <v xml:space="preserve"> </v>
      </c>
      <c r="P359" s="94" t="str">
        <f>IF(ISNUMBER(VLOOKUP(A359,'Wells not assessed'!$A$5:$D$37,1,FALSE)),VLOOKUP(A359,'Wells not assessed'!$A$5:$D$37,4,FALSE),"")</f>
        <v/>
      </c>
      <c r="R359" s="35" t="str">
        <f t="shared" si="119"/>
        <v>Yes</v>
      </c>
      <c r="S359" s="15" t="str">
        <f t="shared" si="120"/>
        <v>FV-3827</v>
      </c>
      <c r="T359" s="18" t="str">
        <f>VLOOKUP(S359,'PoHC and SDF summary'!$AO$4:$AP$49974,2,FALSE)</f>
        <v>Hope Slough</v>
      </c>
      <c r="U359" s="19">
        <f t="shared" si="121"/>
        <v>82.002605601922596</v>
      </c>
      <c r="V359" s="56">
        <f>IF(C359="TRUE",(U359^2)*(VLOOKUP(D359,'Aquifer and SDF Parameters'!$A$6:$C$100,2,FALSE)/VLOOKUP(D359,'Aquifer and SDF Parameters'!$A$6:$C$100,3,FALSE)),"")</f>
        <v>2.2414757751681558E-2</v>
      </c>
      <c r="W359" s="4"/>
      <c r="X359" s="29" t="str">
        <f t="shared" si="122"/>
        <v>No</v>
      </c>
      <c r="Y359" s="15" t="str">
        <f t="shared" si="123"/>
        <v/>
      </c>
      <c r="Z359" s="18" t="str">
        <f>IF(X359="Yes",VLOOKUP(Y359,'PoHC and SDF summary'!$AO$4:$AP$49974,2,FALSE)," ")</f>
        <v xml:space="preserve"> </v>
      </c>
      <c r="AA359" s="19" t="str">
        <f t="shared" si="124"/>
        <v xml:space="preserve"> </v>
      </c>
      <c r="AB359" s="58" t="str">
        <f>IF(X359="Yes",(AA359^2)*(VLOOKUP(D359,'Aquifer and SDF Parameters'!$A$6:$C$100,2,FALSE)/VLOOKUP(D359,'Aquifer and SDF Parameters'!$A$6:$C$100,3,FALSE)),"")</f>
        <v/>
      </c>
      <c r="AC359" s="20" t="str">
        <f>IF(X359="Yes",(1/(U359)^('Aquifer and SDF Parameters'!$B$2)/((1/U359^'Aquifer and SDF Parameters'!$B$2)+(1/AA359^'Aquifer and SDF Parameters'!$B$2))),"")</f>
        <v/>
      </c>
      <c r="AD359" s="21" t="str">
        <f>IF(X359="Yes",(1/(AA359)^('Aquifer and SDF Parameters'!$B$2)/((1/U359^'Aquifer and SDF Parameters'!$B$2)+(1/AA359^'Aquifer and SDF Parameters'!$B$2))),"")</f>
        <v/>
      </c>
      <c r="AE359" s="14"/>
      <c r="AF359" s="32" t="str">
        <f t="shared" si="125"/>
        <v>No</v>
      </c>
      <c r="AG359" s="15" t="str">
        <f t="shared" si="126"/>
        <v/>
      </c>
      <c r="AH359" s="18" t="str">
        <f t="shared" si="127"/>
        <v xml:space="preserve"> </v>
      </c>
      <c r="AI359" s="19" t="str">
        <f t="shared" si="128"/>
        <v xml:space="preserve"> </v>
      </c>
      <c r="AJ359" s="58" t="str">
        <f>IF(AF359="Yes",(AI359^2)*(VLOOKUP(D359,'Aquifer and SDF Parameters'!$A$6:$C$100,2,FALSE)/VLOOKUP(D359,'Aquifer and SDF Parameters'!$A$6:$C$100,3,FALSE)),"")</f>
        <v/>
      </c>
      <c r="AK359" s="20" t="str">
        <f>IF(AF359="Yes",(1/(U359)^('Aquifer and SDF Parameters'!$B$2)/((1/U359^'Aquifer and SDF Parameters'!$B$2)+(1/AI359^'Aquifer and SDF Parameters'!$B$2)+(1/AA359^'Aquifer and SDF Parameters'!$B$2))),"")</f>
        <v/>
      </c>
      <c r="AL359" s="20" t="str">
        <f>IF(AF359="Yes",(1/(AA359)^('Aquifer and SDF Parameters'!$B$2)/((1/U359^'Aquifer and SDF Parameters'!$B$2)+(1/AI359^'Aquifer and SDF Parameters'!$B$2)+(1/AA359^'Aquifer and SDF Parameters'!$B$2))),"")</f>
        <v/>
      </c>
      <c r="AM359" s="21" t="str">
        <f>IF(AF359="Yes",(1/(AI359)^('Aquifer and SDF Parameters'!$B$2)/((1/U359^'Aquifer and SDF Parameters'!$B$2)+(1/AI359^'Aquifer and SDF Parameters'!$B$2)+(1/AA359^'Aquifer and SDF Parameters'!$B$2))),"")</f>
        <v/>
      </c>
      <c r="AO359" s="30" t="s">
        <v>12840</v>
      </c>
      <c r="AP359" s="47" t="s">
        <v>8769</v>
      </c>
      <c r="AQ359" s="22">
        <v>51198</v>
      </c>
      <c r="AR359" s="22" t="s">
        <v>3037</v>
      </c>
      <c r="AS359" s="24">
        <v>60.325006572565599</v>
      </c>
      <c r="AT359" s="30">
        <v>110959</v>
      </c>
      <c r="AU359" s="22" t="s">
        <v>7643</v>
      </c>
      <c r="AV359" s="69">
        <v>542.25439221104705</v>
      </c>
      <c r="AW359" s="33"/>
      <c r="AX359" s="22"/>
      <c r="AY359" s="27"/>
    </row>
    <row r="360" spans="1:51" ht="15.6" customHeight="1" x14ac:dyDescent="0.3">
      <c r="A360" s="37">
        <v>45657</v>
      </c>
      <c r="B360" s="17" t="str">
        <f>VLOOKUP(A360,'List of Wells for HC assessment'!$A$2:$J$860,10,FALSE)</f>
        <v>Fraser-Sumas Floodplain</v>
      </c>
      <c r="C360" s="17" t="str">
        <f>IF(ISNUMBER(VLOOKUP(A360,'List of Wells for HC assessment'!$A$2:$J$860,1,FALSE)),"TRUE","FALSE")</f>
        <v>TRUE</v>
      </c>
      <c r="D360" s="17">
        <f>VLOOKUP(A360,'List of Wells for HC assessment'!$A$2:$J$860,9,FALSE)</f>
        <v>6</v>
      </c>
      <c r="E360" s="17" t="str">
        <f t="shared" si="109"/>
        <v>Stream</v>
      </c>
      <c r="F360" s="17">
        <f t="shared" si="110"/>
        <v>2</v>
      </c>
      <c r="G360" s="87">
        <f t="shared" si="111"/>
        <v>0.66918595104813716</v>
      </c>
      <c r="H360" s="88">
        <f t="shared" si="129"/>
        <v>7.1814497600732681</v>
      </c>
      <c r="I360" s="89" t="str">
        <f t="shared" si="112"/>
        <v>Hope Slough</v>
      </c>
      <c r="J360" s="90">
        <f t="shared" si="113"/>
        <v>0.33081404895186278</v>
      </c>
      <c r="K360" s="91">
        <f t="shared" si="114"/>
        <v>14.526968557790406</v>
      </c>
      <c r="L360" s="95" t="str">
        <f t="shared" si="115"/>
        <v>Nevin Creek</v>
      </c>
      <c r="M360" s="92" t="str">
        <f t="shared" si="116"/>
        <v>-</v>
      </c>
      <c r="N360" s="93" t="str">
        <f t="shared" si="117"/>
        <v/>
      </c>
      <c r="O360" s="96" t="str">
        <f t="shared" si="118"/>
        <v xml:space="preserve"> </v>
      </c>
      <c r="P360" s="94" t="str">
        <f>IF(ISNUMBER(VLOOKUP(A360,'Wells not assessed'!$A$5:$D$37,1,FALSE)),VLOOKUP(A360,'Wells not assessed'!$A$5:$D$37,4,FALSE),"")</f>
        <v/>
      </c>
      <c r="R360" s="35" t="str">
        <f t="shared" si="119"/>
        <v>Yes</v>
      </c>
      <c r="S360" s="15" t="str">
        <f t="shared" si="120"/>
        <v>FV-7114</v>
      </c>
      <c r="T360" s="18" t="str">
        <f>VLOOKUP(S360,'PoHC and SDF summary'!$AO$4:$AP$49974,2,FALSE)</f>
        <v>Hope Slough</v>
      </c>
      <c r="U360" s="19">
        <f t="shared" si="121"/>
        <v>1467.7993486924499</v>
      </c>
      <c r="V360" s="56">
        <f>IF(C360="TRUE",(U360^2)*(VLOOKUP(D360,'Aquifer and SDF Parameters'!$A$6:$C$100,2,FALSE)/VLOOKUP(D360,'Aquifer and SDF Parameters'!$A$6:$C$100,3,FALSE)),"")</f>
        <v>7.1814497600732681</v>
      </c>
      <c r="W360" s="4"/>
      <c r="X360" s="29" t="str">
        <f t="shared" si="122"/>
        <v>Yes</v>
      </c>
      <c r="Y360" s="15" t="str">
        <f t="shared" si="123"/>
        <v>FV-7159</v>
      </c>
      <c r="Z360" s="18" t="str">
        <f>IF(X360="Yes",VLOOKUP(Y360,'PoHC and SDF summary'!$AO$4:$AP$49974,2,FALSE)," ")</f>
        <v>Nevin Creek</v>
      </c>
      <c r="AA360" s="19">
        <f t="shared" si="124"/>
        <v>2087.60402551277</v>
      </c>
      <c r="AB360" s="58">
        <f>IF(X360="Yes",(AA360^2)*(VLOOKUP(D360,'Aquifer and SDF Parameters'!$A$6:$C$100,2,FALSE)/VLOOKUP(D360,'Aquifer and SDF Parameters'!$A$6:$C$100,3,FALSE)),"")</f>
        <v>14.526968557790406</v>
      </c>
      <c r="AC360" s="20">
        <f>IF(X360="Yes",(1/(U360)^('Aquifer and SDF Parameters'!$B$2)/((1/U360^'Aquifer and SDF Parameters'!$B$2)+(1/AA360^'Aquifer and SDF Parameters'!$B$2))),"")</f>
        <v>0.66918595104813716</v>
      </c>
      <c r="AD360" s="21">
        <f>IF(X360="Yes",(1/(AA360)^('Aquifer and SDF Parameters'!$B$2)/((1/U360^'Aquifer and SDF Parameters'!$B$2)+(1/AA360^'Aquifer and SDF Parameters'!$B$2))),"")</f>
        <v>0.33081404895186278</v>
      </c>
      <c r="AE360" s="14"/>
      <c r="AF360" s="32" t="str">
        <f t="shared" si="125"/>
        <v>No</v>
      </c>
      <c r="AG360" s="15" t="str">
        <f t="shared" si="126"/>
        <v/>
      </c>
      <c r="AH360" s="18" t="str">
        <f t="shared" si="127"/>
        <v xml:space="preserve"> </v>
      </c>
      <c r="AI360" s="19" t="str">
        <f t="shared" si="128"/>
        <v xml:space="preserve"> </v>
      </c>
      <c r="AJ360" s="58" t="str">
        <f>IF(AF360="Yes",(AI360^2)*(VLOOKUP(D360,'Aquifer and SDF Parameters'!$A$6:$C$100,2,FALSE)/VLOOKUP(D360,'Aquifer and SDF Parameters'!$A$6:$C$100,3,FALSE)),"")</f>
        <v/>
      </c>
      <c r="AK360" s="20" t="str">
        <f>IF(AF360="Yes",(1/(U360)^('Aquifer and SDF Parameters'!$B$2)/((1/U360^'Aquifer and SDF Parameters'!$B$2)+(1/AI360^'Aquifer and SDF Parameters'!$B$2)+(1/AA360^'Aquifer and SDF Parameters'!$B$2))),"")</f>
        <v/>
      </c>
      <c r="AL360" s="20" t="str">
        <f>IF(AF360="Yes",(1/(AA360)^('Aquifer and SDF Parameters'!$B$2)/((1/U360^'Aquifer and SDF Parameters'!$B$2)+(1/AI360^'Aquifer and SDF Parameters'!$B$2)+(1/AA360^'Aquifer and SDF Parameters'!$B$2))),"")</f>
        <v/>
      </c>
      <c r="AM360" s="21" t="str">
        <f>IF(AF360="Yes",(1/(AI360)^('Aquifer and SDF Parameters'!$B$2)/((1/U360^'Aquifer and SDF Parameters'!$B$2)+(1/AI360^'Aquifer and SDF Parameters'!$B$2)+(1/AA360^'Aquifer and SDF Parameters'!$B$2))),"")</f>
        <v/>
      </c>
      <c r="AO360" s="30" t="s">
        <v>12839</v>
      </c>
      <c r="AP360" s="47" t="s">
        <v>8769</v>
      </c>
      <c r="AQ360" s="22">
        <v>51234</v>
      </c>
      <c r="AR360" s="22" t="s">
        <v>8146</v>
      </c>
      <c r="AS360" s="24">
        <v>842.47236603143995</v>
      </c>
      <c r="AT360" s="30">
        <v>110970</v>
      </c>
      <c r="AU360" s="22" t="s">
        <v>8653</v>
      </c>
      <c r="AV360" s="69">
        <v>885.18948182345002</v>
      </c>
      <c r="AW360" s="33"/>
      <c r="AX360" s="22"/>
      <c r="AY360" s="27"/>
    </row>
    <row r="361" spans="1:51" ht="15.6" customHeight="1" x14ac:dyDescent="0.3">
      <c r="A361" s="17">
        <v>46435</v>
      </c>
      <c r="B361" s="17" t="str">
        <f>VLOOKUP(A361,'List of Wells for HC assessment'!$A$2:$J$860,10,FALSE)</f>
        <v>Fraser-Sumas Floodplain</v>
      </c>
      <c r="C361" s="17" t="str">
        <f>IF(ISNUMBER(VLOOKUP(A361,'List of Wells for HC assessment'!$A$2:$J$860,1,FALSE)),"TRUE","FALSE")</f>
        <v>TRUE</v>
      </c>
      <c r="D361" s="17">
        <f>VLOOKUP(A361,'List of Wells for HC assessment'!$A$2:$J$860,9,FALSE)</f>
        <v>6</v>
      </c>
      <c r="E361" s="17" t="str">
        <f t="shared" si="109"/>
        <v>Stream</v>
      </c>
      <c r="F361" s="17">
        <f t="shared" si="110"/>
        <v>1</v>
      </c>
      <c r="G361" s="87">
        <f t="shared" si="111"/>
        <v>1</v>
      </c>
      <c r="H361" s="88">
        <f t="shared" si="129"/>
        <v>1.2221556516137953E-2</v>
      </c>
      <c r="I361" s="89" t="str">
        <f t="shared" si="112"/>
        <v>Elk Brook</v>
      </c>
      <c r="J361" s="90" t="str">
        <f t="shared" si="113"/>
        <v>-</v>
      </c>
      <c r="K361" s="91" t="str">
        <f t="shared" si="114"/>
        <v/>
      </c>
      <c r="L361" s="95" t="str">
        <f t="shared" si="115"/>
        <v xml:space="preserve"> </v>
      </c>
      <c r="M361" s="92" t="str">
        <f t="shared" si="116"/>
        <v>-</v>
      </c>
      <c r="N361" s="93" t="str">
        <f t="shared" si="117"/>
        <v/>
      </c>
      <c r="O361" s="96" t="str">
        <f t="shared" si="118"/>
        <v xml:space="preserve"> </v>
      </c>
      <c r="P361" s="94" t="str">
        <f>IF(ISNUMBER(VLOOKUP(A361,'Wells not assessed'!$A$5:$D$37,1,FALSE)),VLOOKUP(A361,'Wells not assessed'!$A$5:$D$37,4,FALSE),"")</f>
        <v/>
      </c>
      <c r="R361" s="35" t="str">
        <f t="shared" si="119"/>
        <v>Yes</v>
      </c>
      <c r="S361" s="15" t="str">
        <f t="shared" si="120"/>
        <v>FV-3336</v>
      </c>
      <c r="T361" s="18" t="str">
        <f>VLOOKUP(S361,'PoHC and SDF summary'!$AO$4:$AP$49974,2,FALSE)</f>
        <v>Elk Brook</v>
      </c>
      <c r="U361" s="19">
        <f t="shared" si="121"/>
        <v>60.551357993371099</v>
      </c>
      <c r="V361" s="56">
        <f>IF(C361="TRUE",(U361^2)*(VLOOKUP(D361,'Aquifer and SDF Parameters'!$A$6:$C$100,2,FALSE)/VLOOKUP(D361,'Aquifer and SDF Parameters'!$A$6:$C$100,3,FALSE)),"")</f>
        <v>1.2221556516137953E-2</v>
      </c>
      <c r="W361" s="4"/>
      <c r="X361" s="29" t="str">
        <f t="shared" si="122"/>
        <v>No</v>
      </c>
      <c r="Y361" s="15" t="str">
        <f t="shared" si="123"/>
        <v/>
      </c>
      <c r="Z361" s="18" t="str">
        <f>IF(X361="Yes",VLOOKUP(Y361,'PoHC and SDF summary'!$AO$4:$AP$49974,2,FALSE)," ")</f>
        <v xml:space="preserve"> </v>
      </c>
      <c r="AA361" s="19" t="str">
        <f t="shared" si="124"/>
        <v xml:space="preserve"> </v>
      </c>
      <c r="AB361" s="58" t="str">
        <f>IF(X361="Yes",(AA361^2)*(VLOOKUP(D361,'Aquifer and SDF Parameters'!$A$6:$C$100,2,FALSE)/VLOOKUP(D361,'Aquifer and SDF Parameters'!$A$6:$C$100,3,FALSE)),"")</f>
        <v/>
      </c>
      <c r="AC361" s="20" t="str">
        <f>IF(X361="Yes",(1/(U361)^('Aquifer and SDF Parameters'!$B$2)/((1/U361^'Aquifer and SDF Parameters'!$B$2)+(1/AA361^'Aquifer and SDF Parameters'!$B$2))),"")</f>
        <v/>
      </c>
      <c r="AD361" s="21" t="str">
        <f>IF(X361="Yes",(1/(AA361)^('Aquifer and SDF Parameters'!$B$2)/((1/U361^'Aquifer and SDF Parameters'!$B$2)+(1/AA361^'Aquifer and SDF Parameters'!$B$2))),"")</f>
        <v/>
      </c>
      <c r="AE361" s="14"/>
      <c r="AF361" s="32" t="str">
        <f t="shared" si="125"/>
        <v>No</v>
      </c>
      <c r="AG361" s="15" t="str">
        <f t="shared" si="126"/>
        <v/>
      </c>
      <c r="AH361" s="18" t="str">
        <f t="shared" si="127"/>
        <v xml:space="preserve"> </v>
      </c>
      <c r="AI361" s="19" t="str">
        <f t="shared" si="128"/>
        <v xml:space="preserve"> </v>
      </c>
      <c r="AJ361" s="58" t="str">
        <f>IF(AF361="Yes",(AI361^2)*(VLOOKUP(D361,'Aquifer and SDF Parameters'!$A$6:$C$100,2,FALSE)/VLOOKUP(D361,'Aquifer and SDF Parameters'!$A$6:$C$100,3,FALSE)),"")</f>
        <v/>
      </c>
      <c r="AK361" s="20" t="str">
        <f>IF(AF361="Yes",(1/(U361)^('Aquifer and SDF Parameters'!$B$2)/((1/U361^'Aquifer and SDF Parameters'!$B$2)+(1/AI361^'Aquifer and SDF Parameters'!$B$2)+(1/AA361^'Aquifer and SDF Parameters'!$B$2))),"")</f>
        <v/>
      </c>
      <c r="AL361" s="20" t="str">
        <f>IF(AF361="Yes",(1/(AA361)^('Aquifer and SDF Parameters'!$B$2)/((1/U361^'Aquifer and SDF Parameters'!$B$2)+(1/AI361^'Aquifer and SDF Parameters'!$B$2)+(1/AA361^'Aquifer and SDF Parameters'!$B$2))),"")</f>
        <v/>
      </c>
      <c r="AM361" s="21" t="str">
        <f>IF(AF361="Yes",(1/(AI361)^('Aquifer and SDF Parameters'!$B$2)/((1/U361^'Aquifer and SDF Parameters'!$B$2)+(1/AI361^'Aquifer and SDF Parameters'!$B$2)+(1/AA361^'Aquifer and SDF Parameters'!$B$2))),"")</f>
        <v/>
      </c>
      <c r="AO361" s="30" t="s">
        <v>12838</v>
      </c>
      <c r="AP361" s="47" t="s">
        <v>8769</v>
      </c>
      <c r="AQ361" s="22">
        <v>51235</v>
      </c>
      <c r="AR361" s="22" t="s">
        <v>8149</v>
      </c>
      <c r="AS361" s="24">
        <v>1047.80841062885</v>
      </c>
      <c r="AT361" s="30">
        <v>110972</v>
      </c>
      <c r="AU361" s="22" t="s">
        <v>8653</v>
      </c>
      <c r="AV361" s="69">
        <v>898.15787970533802</v>
      </c>
      <c r="AW361" s="33"/>
      <c r="AX361" s="22"/>
      <c r="AY361" s="27"/>
    </row>
    <row r="362" spans="1:51" ht="15.6" customHeight="1" x14ac:dyDescent="0.3">
      <c r="A362" s="17">
        <v>47059</v>
      </c>
      <c r="B362" s="17" t="str">
        <f>VLOOKUP(A362,'List of Wells for HC assessment'!$A$2:$J$860,10,FALSE)</f>
        <v>Fraser-Sumas Floodplain</v>
      </c>
      <c r="C362" s="17" t="str">
        <f>IF(ISNUMBER(VLOOKUP(A362,'List of Wells for HC assessment'!$A$2:$J$860,1,FALSE)),"TRUE","FALSE")</f>
        <v>TRUE</v>
      </c>
      <c r="D362" s="17">
        <f>VLOOKUP(A362,'List of Wells for HC assessment'!$A$2:$J$860,9,FALSE)</f>
        <v>6</v>
      </c>
      <c r="E362" s="17" t="str">
        <f t="shared" si="109"/>
        <v>Stream</v>
      </c>
      <c r="F362" s="17">
        <f t="shared" si="110"/>
        <v>1</v>
      </c>
      <c r="G362" s="87">
        <f t="shared" si="111"/>
        <v>1</v>
      </c>
      <c r="H362" s="88">
        <f t="shared" si="129"/>
        <v>6.7729302933730057E-2</v>
      </c>
      <c r="I362" s="89" t="str">
        <f t="shared" si="112"/>
        <v>Atchelitz Creek</v>
      </c>
      <c r="J362" s="90" t="str">
        <f t="shared" si="113"/>
        <v>-</v>
      </c>
      <c r="K362" s="91" t="str">
        <f t="shared" si="114"/>
        <v/>
      </c>
      <c r="L362" s="95" t="str">
        <f t="shared" si="115"/>
        <v xml:space="preserve"> </v>
      </c>
      <c r="M362" s="92" t="str">
        <f t="shared" si="116"/>
        <v>-</v>
      </c>
      <c r="N362" s="93" t="str">
        <f t="shared" si="117"/>
        <v/>
      </c>
      <c r="O362" s="96" t="str">
        <f t="shared" si="118"/>
        <v xml:space="preserve"> </v>
      </c>
      <c r="P362" s="94" t="str">
        <f>IF(ISNUMBER(VLOOKUP(A362,'Wells not assessed'!$A$5:$D$37,1,FALSE)),VLOOKUP(A362,'Wells not assessed'!$A$5:$D$37,4,FALSE),"")</f>
        <v/>
      </c>
      <c r="R362" s="35" t="str">
        <f t="shared" si="119"/>
        <v>Yes</v>
      </c>
      <c r="S362" s="15" t="str">
        <f t="shared" si="120"/>
        <v>FV-5284</v>
      </c>
      <c r="T362" s="18" t="str">
        <f>VLOOKUP(S362,'PoHC and SDF summary'!$AO$4:$AP$49974,2,FALSE)</f>
        <v>Atchelitz Creek</v>
      </c>
      <c r="U362" s="19">
        <f t="shared" si="121"/>
        <v>142.54399629629799</v>
      </c>
      <c r="V362" s="56">
        <f>IF(C362="TRUE",(U362^2)*(VLOOKUP(D362,'Aquifer and SDF Parameters'!$A$6:$C$100,2,FALSE)/VLOOKUP(D362,'Aquifer and SDF Parameters'!$A$6:$C$100,3,FALSE)),"")</f>
        <v>6.7729302933730057E-2</v>
      </c>
      <c r="W362" s="4"/>
      <c r="X362" s="29" t="str">
        <f t="shared" si="122"/>
        <v>No</v>
      </c>
      <c r="Y362" s="15" t="str">
        <f t="shared" si="123"/>
        <v/>
      </c>
      <c r="Z362" s="18" t="str">
        <f>IF(X362="Yes",VLOOKUP(Y362,'PoHC and SDF summary'!$AO$4:$AP$49974,2,FALSE)," ")</f>
        <v xml:space="preserve"> </v>
      </c>
      <c r="AA362" s="19" t="str">
        <f t="shared" si="124"/>
        <v xml:space="preserve"> </v>
      </c>
      <c r="AB362" s="58" t="str">
        <f>IF(X362="Yes",(AA362^2)*(VLOOKUP(D362,'Aquifer and SDF Parameters'!$A$6:$C$100,2,FALSE)/VLOOKUP(D362,'Aquifer and SDF Parameters'!$A$6:$C$100,3,FALSE)),"")</f>
        <v/>
      </c>
      <c r="AC362" s="20" t="str">
        <f>IF(X362="Yes",(1/(U362)^('Aquifer and SDF Parameters'!$B$2)/((1/U362^'Aquifer and SDF Parameters'!$B$2)+(1/AA362^'Aquifer and SDF Parameters'!$B$2))),"")</f>
        <v/>
      </c>
      <c r="AD362" s="21" t="str">
        <f>IF(X362="Yes",(1/(AA362)^('Aquifer and SDF Parameters'!$B$2)/((1/U362^'Aquifer and SDF Parameters'!$B$2)+(1/AA362^'Aquifer and SDF Parameters'!$B$2))),"")</f>
        <v/>
      </c>
      <c r="AE362" s="14"/>
      <c r="AF362" s="32" t="str">
        <f t="shared" si="125"/>
        <v>No</v>
      </c>
      <c r="AG362" s="15" t="str">
        <f t="shared" si="126"/>
        <v/>
      </c>
      <c r="AH362" s="18" t="str">
        <f t="shared" si="127"/>
        <v xml:space="preserve"> </v>
      </c>
      <c r="AI362" s="19" t="str">
        <f t="shared" si="128"/>
        <v xml:space="preserve"> </v>
      </c>
      <c r="AJ362" s="58" t="str">
        <f>IF(AF362="Yes",(AI362^2)*(VLOOKUP(D362,'Aquifer and SDF Parameters'!$A$6:$C$100,2,FALSE)/VLOOKUP(D362,'Aquifer and SDF Parameters'!$A$6:$C$100,3,FALSE)),"")</f>
        <v/>
      </c>
      <c r="AK362" s="20" t="str">
        <f>IF(AF362="Yes",(1/(U362)^('Aquifer and SDF Parameters'!$B$2)/((1/U362^'Aquifer and SDF Parameters'!$B$2)+(1/AI362^'Aquifer and SDF Parameters'!$B$2)+(1/AA362^'Aquifer and SDF Parameters'!$B$2))),"")</f>
        <v/>
      </c>
      <c r="AL362" s="20" t="str">
        <f>IF(AF362="Yes",(1/(AA362)^('Aquifer and SDF Parameters'!$B$2)/((1/U362^'Aquifer and SDF Parameters'!$B$2)+(1/AI362^'Aquifer and SDF Parameters'!$B$2)+(1/AA362^'Aquifer and SDF Parameters'!$B$2))),"")</f>
        <v/>
      </c>
      <c r="AM362" s="21" t="str">
        <f>IF(AF362="Yes",(1/(AI362)^('Aquifer and SDF Parameters'!$B$2)/((1/U362^'Aquifer and SDF Parameters'!$B$2)+(1/AI362^'Aquifer and SDF Parameters'!$B$2)+(1/AA362^'Aquifer and SDF Parameters'!$B$2))),"")</f>
        <v/>
      </c>
      <c r="AO362" s="30" t="s">
        <v>12836</v>
      </c>
      <c r="AP362" s="47" t="s">
        <v>8769</v>
      </c>
      <c r="AQ362" s="22">
        <v>51253</v>
      </c>
      <c r="AR362" s="22" t="s">
        <v>1302</v>
      </c>
      <c r="AS362" s="24">
        <v>539.75451369540394</v>
      </c>
      <c r="AT362" s="30">
        <v>110974</v>
      </c>
      <c r="AU362" s="22" t="s">
        <v>8653</v>
      </c>
      <c r="AV362" s="69">
        <v>795.92154203106202</v>
      </c>
      <c r="AW362" s="33"/>
      <c r="AX362" s="22"/>
      <c r="AY362" s="27"/>
    </row>
    <row r="363" spans="1:51" ht="15.6" customHeight="1" x14ac:dyDescent="0.3">
      <c r="A363" s="17">
        <v>47243</v>
      </c>
      <c r="B363" s="17" t="str">
        <f>VLOOKUP(A363,'List of Wells for HC assessment'!$A$2:$J$860,10,FALSE)</f>
        <v>Fraser-Sumas Floodplain</v>
      </c>
      <c r="C363" s="17" t="str">
        <f>IF(ISNUMBER(VLOOKUP(A363,'List of Wells for HC assessment'!$A$2:$J$860,1,FALSE)),"TRUE","FALSE")</f>
        <v>TRUE</v>
      </c>
      <c r="D363" s="17">
        <f>VLOOKUP(A363,'List of Wells for HC assessment'!$A$2:$J$860,9,FALSE)</f>
        <v>6</v>
      </c>
      <c r="E363" s="17" t="str">
        <f t="shared" si="109"/>
        <v>Stream</v>
      </c>
      <c r="F363" s="17">
        <f t="shared" si="110"/>
        <v>3</v>
      </c>
      <c r="G363" s="87">
        <f t="shared" si="111"/>
        <v>0.78981681731412001</v>
      </c>
      <c r="H363" s="88">
        <f t="shared" si="129"/>
        <v>1.5296540718889788</v>
      </c>
      <c r="I363" s="89" t="str">
        <f t="shared" si="112"/>
        <v>Semmihault Creek</v>
      </c>
      <c r="J363" s="90">
        <f t="shared" si="113"/>
        <v>0.11905094826416934</v>
      </c>
      <c r="K363" s="91">
        <f t="shared" si="114"/>
        <v>10.148146892287729</v>
      </c>
      <c r="L363" s="95" t="str">
        <f t="shared" si="115"/>
        <v>Chilliwack Creek</v>
      </c>
      <c r="M363" s="92">
        <f t="shared" si="116"/>
        <v>9.1132234421710659E-2</v>
      </c>
      <c r="N363" s="93">
        <f t="shared" si="117"/>
        <v>13.257071093640578</v>
      </c>
      <c r="O363" s="96" t="str">
        <f t="shared" si="118"/>
        <v>Gravel Slough</v>
      </c>
      <c r="P363" s="94" t="str">
        <f>IF(ISNUMBER(VLOOKUP(A363,'Wells not assessed'!$A$5:$D$37,1,FALSE)),VLOOKUP(A363,'Wells not assessed'!$A$5:$D$37,4,FALSE),"")</f>
        <v/>
      </c>
      <c r="R363" s="35" t="str">
        <f t="shared" si="119"/>
        <v>Yes</v>
      </c>
      <c r="S363" s="15" t="str">
        <f t="shared" si="120"/>
        <v>FV-5663</v>
      </c>
      <c r="T363" s="18" t="str">
        <f>VLOOKUP(S363,'PoHC and SDF summary'!$AO$4:$AP$49974,2,FALSE)</f>
        <v>Semmihault Creek</v>
      </c>
      <c r="U363" s="19">
        <f t="shared" si="121"/>
        <v>677.41879333739598</v>
      </c>
      <c r="V363" s="56">
        <f>IF(C363="TRUE",(U363^2)*(VLOOKUP(D363,'Aquifer and SDF Parameters'!$A$6:$C$100,2,FALSE)/VLOOKUP(D363,'Aquifer and SDF Parameters'!$A$6:$C$100,3,FALSE)),"")</f>
        <v>1.5296540718889788</v>
      </c>
      <c r="W363" s="4"/>
      <c r="X363" s="29" t="str">
        <f t="shared" si="122"/>
        <v>Yes</v>
      </c>
      <c r="Y363" s="15" t="str">
        <f t="shared" si="123"/>
        <v>FV-5598</v>
      </c>
      <c r="Z363" s="18" t="str">
        <f>IF(X363="Yes",VLOOKUP(Y363,'PoHC and SDF summary'!$AO$4:$AP$49974,2,FALSE)," ")</f>
        <v>Chilliwack Creek</v>
      </c>
      <c r="AA363" s="19">
        <f t="shared" si="124"/>
        <v>1744.8335358097399</v>
      </c>
      <c r="AB363" s="58">
        <f>IF(X363="Yes",(AA363^2)*(VLOOKUP(D363,'Aquifer and SDF Parameters'!$A$6:$C$100,2,FALSE)/VLOOKUP(D363,'Aquifer and SDF Parameters'!$A$6:$C$100,3,FALSE)),"")</f>
        <v>10.148146892287729</v>
      </c>
      <c r="AC363" s="20">
        <f>IF(X363="Yes",(1/(U363)^('Aquifer and SDF Parameters'!$B$2)/((1/U363^'Aquifer and SDF Parameters'!$B$2)+(1/AA363^'Aquifer and SDF Parameters'!$B$2))),"")</f>
        <v>0.86901180482683271</v>
      </c>
      <c r="AD363" s="21">
        <f>IF(X363="Yes",(1/(AA363)^('Aquifer and SDF Parameters'!$B$2)/((1/U363^'Aquifer and SDF Parameters'!$B$2)+(1/AA363^'Aquifer and SDF Parameters'!$B$2))),"")</f>
        <v>0.1309881951731672</v>
      </c>
      <c r="AE363" s="14"/>
      <c r="AF363" s="32" t="str">
        <f t="shared" si="125"/>
        <v>Yes</v>
      </c>
      <c r="AG363" s="15" t="str">
        <f t="shared" si="126"/>
        <v>FV-3433</v>
      </c>
      <c r="AH363" s="18" t="str">
        <f t="shared" si="127"/>
        <v>Gravel Slough</v>
      </c>
      <c r="AI363" s="19">
        <f t="shared" si="128"/>
        <v>1994.27212989907</v>
      </c>
      <c r="AJ363" s="58">
        <f>IF(AF363="Yes",(AI363^2)*(VLOOKUP(D363,'Aquifer and SDF Parameters'!$A$6:$C$100,2,FALSE)/VLOOKUP(D363,'Aquifer and SDF Parameters'!$A$6:$C$100,3,FALSE)),"")</f>
        <v>13.257071093640578</v>
      </c>
      <c r="AK363" s="20">
        <f>IF(AF363="Yes",(1/(U363)^('Aquifer and SDF Parameters'!$B$2)/((1/U363^'Aquifer and SDF Parameters'!$B$2)+(1/AI363^'Aquifer and SDF Parameters'!$B$2)+(1/AA363^'Aquifer and SDF Parameters'!$B$2))),"")</f>
        <v>0.78981681731412001</v>
      </c>
      <c r="AL363" s="20">
        <f>IF(AF363="Yes",(1/(AA363)^('Aquifer and SDF Parameters'!$B$2)/((1/U363^'Aquifer and SDF Parameters'!$B$2)+(1/AI363^'Aquifer and SDF Parameters'!$B$2)+(1/AA363^'Aquifer and SDF Parameters'!$B$2))),"")</f>
        <v>0.11905094826416934</v>
      </c>
      <c r="AM363" s="21">
        <f>IF(AF363="Yes",(1/(AI363)^('Aquifer and SDF Parameters'!$B$2)/((1/U363^'Aquifer and SDF Parameters'!$B$2)+(1/AI363^'Aquifer and SDF Parameters'!$B$2)+(1/AA363^'Aquifer and SDF Parameters'!$B$2))),"")</f>
        <v>9.1132234421710659E-2</v>
      </c>
      <c r="AO363" s="30" t="s">
        <v>12835</v>
      </c>
      <c r="AP363" s="47" t="s">
        <v>8769</v>
      </c>
      <c r="AQ363" s="22">
        <v>51254</v>
      </c>
      <c r="AR363" s="22" t="s">
        <v>2314</v>
      </c>
      <c r="AS363" s="24">
        <v>559.52617454123799</v>
      </c>
      <c r="AT363" s="30">
        <v>110975</v>
      </c>
      <c r="AU363" s="22" t="s">
        <v>8653</v>
      </c>
      <c r="AV363" s="69">
        <v>801.83527033362998</v>
      </c>
      <c r="AW363" s="33"/>
      <c r="AX363" s="22"/>
      <c r="AY363" s="27"/>
    </row>
    <row r="364" spans="1:51" ht="15.6" customHeight="1" x14ac:dyDescent="0.3">
      <c r="A364" s="17">
        <v>47334</v>
      </c>
      <c r="B364" s="17" t="str">
        <f>VLOOKUP(A364,'List of Wells for HC assessment'!$A$2:$J$860,10,FALSE)</f>
        <v>Fraser-Sumas Floodplain</v>
      </c>
      <c r="C364" s="17" t="str">
        <f>IF(ISNUMBER(VLOOKUP(A364,'List of Wells for HC assessment'!$A$2:$J$860,1,FALSE)),"TRUE","FALSE")</f>
        <v>TRUE</v>
      </c>
      <c r="D364" s="17">
        <f>VLOOKUP(A364,'List of Wells for HC assessment'!$A$2:$J$860,9,FALSE)</f>
        <v>6</v>
      </c>
      <c r="E364" s="17" t="str">
        <f t="shared" si="109"/>
        <v>Stream</v>
      </c>
      <c r="F364" s="17">
        <f t="shared" si="110"/>
        <v>2</v>
      </c>
      <c r="G364" s="87">
        <f t="shared" si="111"/>
        <v>0.65372512827910512</v>
      </c>
      <c r="H364" s="88">
        <f t="shared" si="129"/>
        <v>0.89065035134972559</v>
      </c>
      <c r="I364" s="89" t="str">
        <f t="shared" si="112"/>
        <v>Unnamed tributary to Elk Creek</v>
      </c>
      <c r="J364" s="90">
        <f t="shared" si="113"/>
        <v>0.34627487172089477</v>
      </c>
      <c r="K364" s="91">
        <f t="shared" si="114"/>
        <v>1.6814402740064494</v>
      </c>
      <c r="L364" s="95" t="str">
        <f t="shared" si="115"/>
        <v>Unnamed tributary to Elk Creek</v>
      </c>
      <c r="M364" s="92" t="str">
        <f t="shared" si="116"/>
        <v>-</v>
      </c>
      <c r="N364" s="93" t="str">
        <f t="shared" si="117"/>
        <v/>
      </c>
      <c r="O364" s="96" t="str">
        <f t="shared" si="118"/>
        <v xml:space="preserve"> </v>
      </c>
      <c r="P364" s="94" t="str">
        <f>IF(ISNUMBER(VLOOKUP(A364,'Wells not assessed'!$A$5:$D$37,1,FALSE)),VLOOKUP(A364,'Wells not assessed'!$A$5:$D$37,4,FALSE),"")</f>
        <v/>
      </c>
      <c r="R364" s="35" t="str">
        <f t="shared" si="119"/>
        <v>Yes</v>
      </c>
      <c r="S364" s="15" t="str">
        <f t="shared" si="120"/>
        <v>FV-3687</v>
      </c>
      <c r="T364" s="18" t="str">
        <f>VLOOKUP(S364,'PoHC and SDF summary'!$AO$4:$AP$49974,2,FALSE)</f>
        <v>Unnamed tributary to Elk Creek</v>
      </c>
      <c r="U364" s="19">
        <f t="shared" si="121"/>
        <v>516.90918487188605</v>
      </c>
      <c r="V364" s="56">
        <f>IF(C364="TRUE",(U364^2)*(VLOOKUP(D364,'Aquifer and SDF Parameters'!$A$6:$C$100,2,FALSE)/VLOOKUP(D364,'Aquifer and SDF Parameters'!$A$6:$C$100,3,FALSE)),"")</f>
        <v>0.89065035134972559</v>
      </c>
      <c r="W364" s="4"/>
      <c r="X364" s="29" t="str">
        <f t="shared" si="122"/>
        <v>Yes</v>
      </c>
      <c r="Y364" s="15" t="str">
        <f t="shared" si="123"/>
        <v>FV-3966</v>
      </c>
      <c r="Z364" s="18" t="str">
        <f>IF(X364="Yes",VLOOKUP(Y364,'PoHC and SDF summary'!$AO$4:$AP$49974,2,FALSE)," ")</f>
        <v>Unnamed tributary to Elk Creek</v>
      </c>
      <c r="AA364" s="19">
        <f t="shared" si="124"/>
        <v>710.23382220359997</v>
      </c>
      <c r="AB364" s="58">
        <f>IF(X364="Yes",(AA364^2)*(VLOOKUP(D364,'Aquifer and SDF Parameters'!$A$6:$C$100,2,FALSE)/VLOOKUP(D364,'Aquifer and SDF Parameters'!$A$6:$C$100,3,FALSE)),"")</f>
        <v>1.6814402740064494</v>
      </c>
      <c r="AC364" s="20">
        <f>IF(X364="Yes",(1/(U364)^('Aquifer and SDF Parameters'!$B$2)/((1/U364^'Aquifer and SDF Parameters'!$B$2)+(1/AA364^'Aquifer and SDF Parameters'!$B$2))),"")</f>
        <v>0.65372512827910512</v>
      </c>
      <c r="AD364" s="21">
        <f>IF(X364="Yes",(1/(AA364)^('Aquifer and SDF Parameters'!$B$2)/((1/U364^'Aquifer and SDF Parameters'!$B$2)+(1/AA364^'Aquifer and SDF Parameters'!$B$2))),"")</f>
        <v>0.34627487172089477</v>
      </c>
      <c r="AE364" s="14"/>
      <c r="AF364" s="32" t="str">
        <f t="shared" si="125"/>
        <v>No</v>
      </c>
      <c r="AG364" s="15" t="str">
        <f t="shared" si="126"/>
        <v/>
      </c>
      <c r="AH364" s="18" t="str">
        <f t="shared" si="127"/>
        <v xml:space="preserve"> </v>
      </c>
      <c r="AI364" s="19" t="str">
        <f t="shared" si="128"/>
        <v xml:space="preserve"> </v>
      </c>
      <c r="AJ364" s="58" t="str">
        <f>IF(AF364="Yes",(AI364^2)*(VLOOKUP(D364,'Aquifer and SDF Parameters'!$A$6:$C$100,2,FALSE)/VLOOKUP(D364,'Aquifer and SDF Parameters'!$A$6:$C$100,3,FALSE)),"")</f>
        <v/>
      </c>
      <c r="AK364" s="20" t="str">
        <f>IF(AF364="Yes",(1/(U364)^('Aquifer and SDF Parameters'!$B$2)/((1/U364^'Aquifer and SDF Parameters'!$B$2)+(1/AI364^'Aquifer and SDF Parameters'!$B$2)+(1/AA364^'Aquifer and SDF Parameters'!$B$2))),"")</f>
        <v/>
      </c>
      <c r="AL364" s="20" t="str">
        <f>IF(AF364="Yes",(1/(AA364)^('Aquifer and SDF Parameters'!$B$2)/((1/U364^'Aquifer and SDF Parameters'!$B$2)+(1/AI364^'Aquifer and SDF Parameters'!$B$2)+(1/AA364^'Aquifer and SDF Parameters'!$B$2))),"")</f>
        <v/>
      </c>
      <c r="AM364" s="21" t="str">
        <f>IF(AF364="Yes",(1/(AI364)^('Aquifer and SDF Parameters'!$B$2)/((1/U364^'Aquifer and SDF Parameters'!$B$2)+(1/AI364^'Aquifer and SDF Parameters'!$B$2)+(1/AA364^'Aquifer and SDF Parameters'!$B$2))),"")</f>
        <v/>
      </c>
      <c r="AO364" s="30" t="s">
        <v>12833</v>
      </c>
      <c r="AP364" s="47" t="s">
        <v>8769</v>
      </c>
      <c r="AQ364" s="22">
        <v>51324</v>
      </c>
      <c r="AR364" s="22" t="s">
        <v>8149</v>
      </c>
      <c r="AS364" s="24">
        <v>682.42011248168603</v>
      </c>
      <c r="AT364" s="30">
        <v>111009</v>
      </c>
      <c r="AU364" s="22" t="s">
        <v>7821</v>
      </c>
      <c r="AV364" s="69">
        <v>1166.8404241226201</v>
      </c>
      <c r="AW364" s="33"/>
      <c r="AX364" s="22"/>
      <c r="AY364" s="27"/>
    </row>
    <row r="365" spans="1:51" ht="15.6" customHeight="1" x14ac:dyDescent="0.3">
      <c r="A365" s="17">
        <v>47649</v>
      </c>
      <c r="B365" s="17" t="str">
        <f>VLOOKUP(A365,'List of Wells for HC assessment'!$A$2:$J$860,10,FALSE)</f>
        <v>Fraser-Sumas Floodplain</v>
      </c>
      <c r="C365" s="17" t="str">
        <f>IF(ISNUMBER(VLOOKUP(A365,'List of Wells for HC assessment'!$A$2:$J$860,1,FALSE)),"TRUE","FALSE")</f>
        <v>TRUE</v>
      </c>
      <c r="D365" s="17">
        <f>VLOOKUP(A365,'List of Wells for HC assessment'!$A$2:$J$860,9,FALSE)</f>
        <v>6</v>
      </c>
      <c r="E365" s="17" t="str">
        <f t="shared" si="109"/>
        <v>Stream</v>
      </c>
      <c r="F365" s="17">
        <f t="shared" si="110"/>
        <v>3</v>
      </c>
      <c r="G365" s="87">
        <f t="shared" si="111"/>
        <v>0.75012536044297573</v>
      </c>
      <c r="H365" s="88">
        <f t="shared" si="129"/>
        <v>1.6982011076886165</v>
      </c>
      <c r="I365" s="89" t="str">
        <f t="shared" si="112"/>
        <v>Semmihault Creek</v>
      </c>
      <c r="J365" s="90">
        <f t="shared" si="113"/>
        <v>0.15442384653706095</v>
      </c>
      <c r="K365" s="91">
        <f t="shared" si="114"/>
        <v>8.2491386309553114</v>
      </c>
      <c r="L365" s="95" t="str">
        <f t="shared" si="115"/>
        <v>Chilliwack Creek</v>
      </c>
      <c r="M365" s="92">
        <f t="shared" si="116"/>
        <v>9.5450793019963343E-2</v>
      </c>
      <c r="N365" s="93">
        <f t="shared" si="117"/>
        <v>13.345763588817517</v>
      </c>
      <c r="O365" s="96" t="str">
        <f t="shared" si="118"/>
        <v>Gravel Slough</v>
      </c>
      <c r="P365" s="94" t="str">
        <f>IF(ISNUMBER(VLOOKUP(A365,'Wells not assessed'!$A$5:$D$37,1,FALSE)),VLOOKUP(A365,'Wells not assessed'!$A$5:$D$37,4,FALSE),"")</f>
        <v/>
      </c>
      <c r="R365" s="35" t="str">
        <f t="shared" si="119"/>
        <v>Yes</v>
      </c>
      <c r="S365" s="15" t="str">
        <f t="shared" si="120"/>
        <v>FV-5662</v>
      </c>
      <c r="T365" s="18" t="str">
        <f>VLOOKUP(S365,'PoHC and SDF summary'!$AO$4:$AP$49974,2,FALSE)</f>
        <v>Semmihault Creek</v>
      </c>
      <c r="U365" s="19">
        <f t="shared" si="121"/>
        <v>713.76489988411799</v>
      </c>
      <c r="V365" s="56">
        <f>IF(C365="TRUE",(U365^2)*(VLOOKUP(D365,'Aquifer and SDF Parameters'!$A$6:$C$100,2,FALSE)/VLOOKUP(D365,'Aquifer and SDF Parameters'!$A$6:$C$100,3,FALSE)),"")</f>
        <v>1.6982011076886165</v>
      </c>
      <c r="W365" s="4"/>
      <c r="X365" s="29" t="str">
        <f t="shared" si="122"/>
        <v>Yes</v>
      </c>
      <c r="Y365" s="15" t="str">
        <f t="shared" si="123"/>
        <v>FV-5598</v>
      </c>
      <c r="Z365" s="18" t="str">
        <f>IF(X365="Yes",VLOOKUP(Y365,'PoHC and SDF summary'!$AO$4:$AP$49974,2,FALSE)," ")</f>
        <v>Chilliwack Creek</v>
      </c>
      <c r="AA365" s="19">
        <f t="shared" si="124"/>
        <v>1573.13114179543</v>
      </c>
      <c r="AB365" s="58">
        <f>IF(X365="Yes",(AA365^2)*(VLOOKUP(D365,'Aquifer and SDF Parameters'!$A$6:$C$100,2,FALSE)/VLOOKUP(D365,'Aquifer and SDF Parameters'!$A$6:$C$100,3,FALSE)),"")</f>
        <v>8.2491386309553114</v>
      </c>
      <c r="AC365" s="20">
        <f>IF(X365="Yes",(1/(U365)^('Aquifer and SDF Parameters'!$B$2)/((1/U365^'Aquifer and SDF Parameters'!$B$2)+(1/AA365^'Aquifer and SDF Parameters'!$B$2))),"")</f>
        <v>0.8292808778721652</v>
      </c>
      <c r="AD365" s="21">
        <f>IF(X365="Yes",(1/(AA365)^('Aquifer and SDF Parameters'!$B$2)/((1/U365^'Aquifer and SDF Parameters'!$B$2)+(1/AA365^'Aquifer and SDF Parameters'!$B$2))),"")</f>
        <v>0.17071912212783474</v>
      </c>
      <c r="AE365" s="14"/>
      <c r="AF365" s="32" t="str">
        <f t="shared" si="125"/>
        <v>Yes</v>
      </c>
      <c r="AG365" s="15" t="str">
        <f t="shared" si="126"/>
        <v>FV-3430</v>
      </c>
      <c r="AH365" s="18" t="str">
        <f t="shared" si="127"/>
        <v>Gravel Slough</v>
      </c>
      <c r="AI365" s="19">
        <f t="shared" si="128"/>
        <v>2000.9320519810899</v>
      </c>
      <c r="AJ365" s="58">
        <f>IF(AF365="Yes",(AI365^2)*(VLOOKUP(D365,'Aquifer and SDF Parameters'!$A$6:$C$100,2,FALSE)/VLOOKUP(D365,'Aquifer and SDF Parameters'!$A$6:$C$100,3,FALSE)),"")</f>
        <v>13.345763588817517</v>
      </c>
      <c r="AK365" s="20">
        <f>IF(AF365="Yes",(1/(U365)^('Aquifer and SDF Parameters'!$B$2)/((1/U365^'Aquifer and SDF Parameters'!$B$2)+(1/AI365^'Aquifer and SDF Parameters'!$B$2)+(1/AA365^'Aquifer and SDF Parameters'!$B$2))),"")</f>
        <v>0.75012536044297573</v>
      </c>
      <c r="AL365" s="20">
        <f>IF(AF365="Yes",(1/(AA365)^('Aquifer and SDF Parameters'!$B$2)/((1/U365^'Aquifer and SDF Parameters'!$B$2)+(1/AI365^'Aquifer and SDF Parameters'!$B$2)+(1/AA365^'Aquifer and SDF Parameters'!$B$2))),"")</f>
        <v>0.15442384653706095</v>
      </c>
      <c r="AM365" s="21">
        <f>IF(AF365="Yes",(1/(AI365)^('Aquifer and SDF Parameters'!$B$2)/((1/U365^'Aquifer and SDF Parameters'!$B$2)+(1/AI365^'Aquifer and SDF Parameters'!$B$2)+(1/AA365^'Aquifer and SDF Parameters'!$B$2))),"")</f>
        <v>9.5450793019963343E-2</v>
      </c>
      <c r="AO365" s="30" t="s">
        <v>12830</v>
      </c>
      <c r="AP365" s="47" t="s">
        <v>8769</v>
      </c>
      <c r="AQ365" s="22">
        <v>51336</v>
      </c>
      <c r="AR365" s="22" t="s">
        <v>8145</v>
      </c>
      <c r="AS365" s="24">
        <v>714.54525221081201</v>
      </c>
      <c r="AT365" s="30">
        <v>111014</v>
      </c>
      <c r="AU365" s="22" t="s">
        <v>3222</v>
      </c>
      <c r="AV365" s="69">
        <v>492.127447582321</v>
      </c>
      <c r="AW365" s="33"/>
      <c r="AX365" s="22"/>
      <c r="AY365" s="27"/>
    </row>
    <row r="366" spans="1:51" ht="15.6" customHeight="1" x14ac:dyDescent="0.3">
      <c r="A366" s="17">
        <v>47942</v>
      </c>
      <c r="B366" s="17" t="str">
        <f>VLOOKUP(A366,'List of Wells for HC assessment'!$A$2:$J$860,10,FALSE)</f>
        <v>Fraser-Sumas Floodplain</v>
      </c>
      <c r="C366" s="17" t="str">
        <f>IF(ISNUMBER(VLOOKUP(A366,'List of Wells for HC assessment'!$A$2:$J$860,1,FALSE)),"TRUE","FALSE")</f>
        <v>TRUE</v>
      </c>
      <c r="D366" s="17">
        <f>VLOOKUP(A366,'List of Wells for HC assessment'!$A$2:$J$860,9,FALSE)</f>
        <v>6</v>
      </c>
      <c r="E366" s="17" t="str">
        <f t="shared" si="109"/>
        <v>Stream</v>
      </c>
      <c r="F366" s="17">
        <f t="shared" si="110"/>
        <v>2</v>
      </c>
      <c r="G366" s="87">
        <f t="shared" si="111"/>
        <v>0.74715085213213861</v>
      </c>
      <c r="H366" s="88">
        <f t="shared" si="129"/>
        <v>0.18531124308517116</v>
      </c>
      <c r="I366" s="89" t="str">
        <f t="shared" si="112"/>
        <v>Unnamed</v>
      </c>
      <c r="J366" s="90">
        <f t="shared" si="113"/>
        <v>0.25284914786786133</v>
      </c>
      <c r="K366" s="91">
        <f t="shared" si="114"/>
        <v>0.54758125288643711</v>
      </c>
      <c r="L366" s="95" t="str">
        <f t="shared" si="115"/>
        <v>Unnamed tributary to Camp Slough</v>
      </c>
      <c r="M366" s="92" t="str">
        <f t="shared" si="116"/>
        <v>-</v>
      </c>
      <c r="N366" s="93" t="str">
        <f t="shared" si="117"/>
        <v/>
      </c>
      <c r="O366" s="96" t="str">
        <f t="shared" si="118"/>
        <v xml:space="preserve"> </v>
      </c>
      <c r="P366" s="94" t="str">
        <f>IF(ISNUMBER(VLOOKUP(A366,'Wells not assessed'!$A$5:$D$37,1,FALSE)),VLOOKUP(A366,'Wells not assessed'!$A$5:$D$37,4,FALSE),"")</f>
        <v/>
      </c>
      <c r="R366" s="35" t="str">
        <f t="shared" si="119"/>
        <v>Yes</v>
      </c>
      <c r="S366" s="15" t="str">
        <f t="shared" si="120"/>
        <v>FV-6892</v>
      </c>
      <c r="T366" s="18" t="str">
        <f>VLOOKUP(S366,'PoHC and SDF summary'!$AO$4:$AP$49974,2,FALSE)</f>
        <v>Unnamed</v>
      </c>
      <c r="U366" s="19">
        <f t="shared" si="121"/>
        <v>235.782469504311</v>
      </c>
      <c r="V366" s="56">
        <f>IF(C366="TRUE",(U366^2)*(VLOOKUP(D366,'Aquifer and SDF Parameters'!$A$6:$C$100,2,FALSE)/VLOOKUP(D366,'Aquifer and SDF Parameters'!$A$6:$C$100,3,FALSE)),"")</f>
        <v>0.18531124308517116</v>
      </c>
      <c r="W366" s="4"/>
      <c r="X366" s="29" t="str">
        <f t="shared" si="122"/>
        <v>Yes</v>
      </c>
      <c r="Y366" s="15" t="str">
        <f t="shared" si="123"/>
        <v>FV-6906</v>
      </c>
      <c r="Z366" s="18" t="str">
        <f>IF(X366="Yes",VLOOKUP(Y366,'PoHC and SDF summary'!$AO$4:$AP$49974,2,FALSE)," ")</f>
        <v>Unnamed tributary to Camp Slough</v>
      </c>
      <c r="AA366" s="19">
        <f t="shared" si="124"/>
        <v>405.30775450999101</v>
      </c>
      <c r="AB366" s="58">
        <f>IF(X366="Yes",(AA366^2)*(VLOOKUP(D366,'Aquifer and SDF Parameters'!$A$6:$C$100,2,FALSE)/VLOOKUP(D366,'Aquifer and SDF Parameters'!$A$6:$C$100,3,FALSE)),"")</f>
        <v>0.54758125288643711</v>
      </c>
      <c r="AC366" s="20">
        <f>IF(X366="Yes",(1/(U366)^('Aquifer and SDF Parameters'!$B$2)/((1/U366^'Aquifer and SDF Parameters'!$B$2)+(1/AA366^'Aquifer and SDF Parameters'!$B$2))),"")</f>
        <v>0.74715085213213861</v>
      </c>
      <c r="AD366" s="21">
        <f>IF(X366="Yes",(1/(AA366)^('Aquifer and SDF Parameters'!$B$2)/((1/U366^'Aquifer and SDF Parameters'!$B$2)+(1/AA366^'Aquifer and SDF Parameters'!$B$2))),"")</f>
        <v>0.25284914786786133</v>
      </c>
      <c r="AE366" s="14"/>
      <c r="AF366" s="32" t="str">
        <f t="shared" si="125"/>
        <v>No</v>
      </c>
      <c r="AG366" s="15" t="str">
        <f t="shared" si="126"/>
        <v/>
      </c>
      <c r="AH366" s="18" t="str">
        <f t="shared" si="127"/>
        <v xml:space="preserve"> </v>
      </c>
      <c r="AI366" s="19" t="str">
        <f t="shared" si="128"/>
        <v xml:space="preserve"> </v>
      </c>
      <c r="AJ366" s="58" t="str">
        <f>IF(AF366="Yes",(AI366^2)*(VLOOKUP(D366,'Aquifer and SDF Parameters'!$A$6:$C$100,2,FALSE)/VLOOKUP(D366,'Aquifer and SDF Parameters'!$A$6:$C$100,3,FALSE)),"")</f>
        <v/>
      </c>
      <c r="AK366" s="20" t="str">
        <f>IF(AF366="Yes",(1/(U366)^('Aquifer and SDF Parameters'!$B$2)/((1/U366^'Aquifer and SDF Parameters'!$B$2)+(1/AI366^'Aquifer and SDF Parameters'!$B$2)+(1/AA366^'Aquifer and SDF Parameters'!$B$2))),"")</f>
        <v/>
      </c>
      <c r="AL366" s="20" t="str">
        <f>IF(AF366="Yes",(1/(AA366)^('Aquifer and SDF Parameters'!$B$2)/((1/U366^'Aquifer and SDF Parameters'!$B$2)+(1/AI366^'Aquifer and SDF Parameters'!$B$2)+(1/AA366^'Aquifer and SDF Parameters'!$B$2))),"")</f>
        <v/>
      </c>
      <c r="AM366" s="21" t="str">
        <f>IF(AF366="Yes",(1/(AI366)^('Aquifer and SDF Parameters'!$B$2)/((1/U366^'Aquifer and SDF Parameters'!$B$2)+(1/AI366^'Aquifer and SDF Parameters'!$B$2)+(1/AA366^'Aquifer and SDF Parameters'!$B$2))),"")</f>
        <v/>
      </c>
      <c r="AO366" s="30" t="s">
        <v>12829</v>
      </c>
      <c r="AP366" s="47" t="s">
        <v>8769</v>
      </c>
      <c r="AQ366" s="22">
        <v>51343</v>
      </c>
      <c r="AR366" s="22" t="s">
        <v>8198</v>
      </c>
      <c r="AS366" s="24">
        <v>891.66449233531102</v>
      </c>
      <c r="AT366" s="30">
        <v>111040</v>
      </c>
      <c r="AU366" s="22" t="s">
        <v>2260</v>
      </c>
      <c r="AV366" s="69">
        <v>625.63765292487301</v>
      </c>
      <c r="AW366" s="33"/>
      <c r="AX366" s="22"/>
      <c r="AY366" s="27"/>
    </row>
    <row r="367" spans="1:51" ht="15.6" customHeight="1" x14ac:dyDescent="0.3">
      <c r="A367" s="17">
        <v>49123</v>
      </c>
      <c r="B367" s="17" t="str">
        <f>VLOOKUP(A367,'List of Wells for HC assessment'!$A$2:$J$860,10,FALSE)</f>
        <v>Fraser-Sumas Floodplain</v>
      </c>
      <c r="C367" s="17" t="str">
        <f>IF(ISNUMBER(VLOOKUP(A367,'List of Wells for HC assessment'!$A$2:$J$860,1,FALSE)),"TRUE","FALSE")</f>
        <v>TRUE</v>
      </c>
      <c r="D367" s="17">
        <f>VLOOKUP(A367,'List of Wells for HC assessment'!$A$2:$J$860,9,FALSE)</f>
        <v>6</v>
      </c>
      <c r="E367" s="17" t="str">
        <f t="shared" si="109"/>
        <v>Stream</v>
      </c>
      <c r="F367" s="17">
        <f t="shared" si="110"/>
        <v>1</v>
      </c>
      <c r="G367" s="87">
        <f t="shared" si="111"/>
        <v>1</v>
      </c>
      <c r="H367" s="88">
        <f t="shared" si="129"/>
        <v>0.13993494834743511</v>
      </c>
      <c r="I367" s="89" t="str">
        <f t="shared" si="112"/>
        <v>Marblehill Creek</v>
      </c>
      <c r="J367" s="90" t="str">
        <f t="shared" si="113"/>
        <v>-</v>
      </c>
      <c r="K367" s="91" t="str">
        <f t="shared" si="114"/>
        <v/>
      </c>
      <c r="L367" s="95" t="str">
        <f t="shared" si="115"/>
        <v xml:space="preserve"> </v>
      </c>
      <c r="M367" s="92" t="str">
        <f t="shared" si="116"/>
        <v>-</v>
      </c>
      <c r="N367" s="93" t="str">
        <f t="shared" si="117"/>
        <v/>
      </c>
      <c r="O367" s="96" t="str">
        <f t="shared" si="118"/>
        <v xml:space="preserve"> </v>
      </c>
      <c r="P367" s="94" t="str">
        <f>IF(ISNUMBER(VLOOKUP(A367,'Wells not assessed'!$A$5:$D$37,1,FALSE)),VLOOKUP(A367,'Wells not assessed'!$A$5:$D$37,4,FALSE),"")</f>
        <v/>
      </c>
      <c r="R367" s="35" t="str">
        <f t="shared" si="119"/>
        <v>Yes</v>
      </c>
      <c r="S367" s="15" t="str">
        <f t="shared" si="120"/>
        <v>FV-6496</v>
      </c>
      <c r="T367" s="18" t="str">
        <f>VLOOKUP(S367,'PoHC and SDF summary'!$AO$4:$AP$49974,2,FALSE)</f>
        <v>Marblehill Creek</v>
      </c>
      <c r="U367" s="19">
        <f t="shared" si="121"/>
        <v>204.89139685265101</v>
      </c>
      <c r="V367" s="56">
        <f>IF(C367="TRUE",(U367^2)*(VLOOKUP(D367,'Aquifer and SDF Parameters'!$A$6:$C$100,2,FALSE)/VLOOKUP(D367,'Aquifer and SDF Parameters'!$A$6:$C$100,3,FALSE)),"")</f>
        <v>0.13993494834743511</v>
      </c>
      <c r="W367" s="4"/>
      <c r="X367" s="29" t="str">
        <f t="shared" si="122"/>
        <v>No</v>
      </c>
      <c r="Y367" s="15" t="str">
        <f t="shared" si="123"/>
        <v/>
      </c>
      <c r="Z367" s="18" t="str">
        <f>IF(X367="Yes",VLOOKUP(Y367,'PoHC and SDF summary'!$AO$4:$AP$49974,2,FALSE)," ")</f>
        <v xml:space="preserve"> </v>
      </c>
      <c r="AA367" s="19" t="str">
        <f t="shared" si="124"/>
        <v xml:space="preserve"> </v>
      </c>
      <c r="AB367" s="58" t="str">
        <f>IF(X367="Yes",(AA367^2)*(VLOOKUP(D367,'Aquifer and SDF Parameters'!$A$6:$C$100,2,FALSE)/VLOOKUP(D367,'Aquifer and SDF Parameters'!$A$6:$C$100,3,FALSE)),"")</f>
        <v/>
      </c>
      <c r="AC367" s="20" t="str">
        <f>IF(X367="Yes",(1/(U367)^('Aquifer and SDF Parameters'!$B$2)/((1/U367^'Aquifer and SDF Parameters'!$B$2)+(1/AA367^'Aquifer and SDF Parameters'!$B$2))),"")</f>
        <v/>
      </c>
      <c r="AD367" s="21" t="str">
        <f>IF(X367="Yes",(1/(AA367)^('Aquifer and SDF Parameters'!$B$2)/((1/U367^'Aquifer and SDF Parameters'!$B$2)+(1/AA367^'Aquifer and SDF Parameters'!$B$2))),"")</f>
        <v/>
      </c>
      <c r="AE367" s="14"/>
      <c r="AF367" s="32" t="str">
        <f t="shared" si="125"/>
        <v>No</v>
      </c>
      <c r="AG367" s="15" t="str">
        <f t="shared" si="126"/>
        <v/>
      </c>
      <c r="AH367" s="18" t="str">
        <f t="shared" si="127"/>
        <v xml:space="preserve"> </v>
      </c>
      <c r="AI367" s="19" t="str">
        <f t="shared" si="128"/>
        <v xml:space="preserve"> </v>
      </c>
      <c r="AJ367" s="58" t="str">
        <f>IF(AF367="Yes",(AI367^2)*(VLOOKUP(D367,'Aquifer and SDF Parameters'!$A$6:$C$100,2,FALSE)/VLOOKUP(D367,'Aquifer and SDF Parameters'!$A$6:$C$100,3,FALSE)),"")</f>
        <v/>
      </c>
      <c r="AK367" s="20" t="str">
        <f>IF(AF367="Yes",(1/(U367)^('Aquifer and SDF Parameters'!$B$2)/((1/U367^'Aquifer and SDF Parameters'!$B$2)+(1/AI367^'Aquifer and SDF Parameters'!$B$2)+(1/AA367^'Aquifer and SDF Parameters'!$B$2))),"")</f>
        <v/>
      </c>
      <c r="AL367" s="20" t="str">
        <f>IF(AF367="Yes",(1/(AA367)^('Aquifer and SDF Parameters'!$B$2)/((1/U367^'Aquifer and SDF Parameters'!$B$2)+(1/AI367^'Aquifer and SDF Parameters'!$B$2)+(1/AA367^'Aquifer and SDF Parameters'!$B$2))),"")</f>
        <v/>
      </c>
      <c r="AM367" s="21" t="str">
        <f>IF(AF367="Yes",(1/(AI367)^('Aquifer and SDF Parameters'!$B$2)/((1/U367^'Aquifer and SDF Parameters'!$B$2)+(1/AI367^'Aquifer and SDF Parameters'!$B$2)+(1/AA367^'Aquifer and SDF Parameters'!$B$2))),"")</f>
        <v/>
      </c>
      <c r="AO367" s="30" t="s">
        <v>12828</v>
      </c>
      <c r="AP367" s="47" t="s">
        <v>8769</v>
      </c>
      <c r="AQ367" s="22">
        <v>51344</v>
      </c>
      <c r="AR367" s="22" t="s">
        <v>8198</v>
      </c>
      <c r="AS367" s="24">
        <v>799.78093004143204</v>
      </c>
      <c r="AT367" s="30">
        <v>112382</v>
      </c>
      <c r="AU367" s="22" t="s">
        <v>2000</v>
      </c>
      <c r="AV367" s="69">
        <v>115.276469970938</v>
      </c>
      <c r="AW367" s="33"/>
      <c r="AX367" s="22"/>
      <c r="AY367" s="27"/>
    </row>
    <row r="368" spans="1:51" ht="15.6" customHeight="1" x14ac:dyDescent="0.3">
      <c r="A368" s="17">
        <v>49149</v>
      </c>
      <c r="B368" s="17" t="str">
        <f>VLOOKUP(A368,'List of Wells for HC assessment'!$A$2:$J$860,10,FALSE)</f>
        <v>Fraser-Sumas Floodplain</v>
      </c>
      <c r="C368" s="17" t="str">
        <f>IF(ISNUMBER(VLOOKUP(A368,'List of Wells for HC assessment'!$A$2:$J$860,1,FALSE)),"TRUE","FALSE")</f>
        <v>TRUE</v>
      </c>
      <c r="D368" s="17">
        <f>VLOOKUP(A368,'List of Wells for HC assessment'!$A$2:$J$860,9,FALSE)</f>
        <v>6</v>
      </c>
      <c r="E368" s="17" t="str">
        <f t="shared" si="109"/>
        <v>Stream</v>
      </c>
      <c r="F368" s="17">
        <f t="shared" si="110"/>
        <v>1</v>
      </c>
      <c r="G368" s="87">
        <f t="shared" si="111"/>
        <v>1</v>
      </c>
      <c r="H368" s="88">
        <f t="shared" si="129"/>
        <v>0.10948804833112138</v>
      </c>
      <c r="I368" s="89" t="str">
        <f t="shared" si="112"/>
        <v>Unnamed tributary to Elk Creek</v>
      </c>
      <c r="J368" s="90" t="str">
        <f t="shared" si="113"/>
        <v>-</v>
      </c>
      <c r="K368" s="91" t="str">
        <f t="shared" si="114"/>
        <v/>
      </c>
      <c r="L368" s="95" t="str">
        <f t="shared" si="115"/>
        <v xml:space="preserve"> </v>
      </c>
      <c r="M368" s="92" t="str">
        <f t="shared" si="116"/>
        <v>-</v>
      </c>
      <c r="N368" s="93" t="str">
        <f t="shared" si="117"/>
        <v/>
      </c>
      <c r="O368" s="96" t="str">
        <f t="shared" si="118"/>
        <v xml:space="preserve"> </v>
      </c>
      <c r="P368" s="94" t="str">
        <f>IF(ISNUMBER(VLOOKUP(A368,'Wells not assessed'!$A$5:$D$37,1,FALSE)),VLOOKUP(A368,'Wells not assessed'!$A$5:$D$37,4,FALSE),"")</f>
        <v/>
      </c>
      <c r="R368" s="35" t="str">
        <f t="shared" si="119"/>
        <v>Yes</v>
      </c>
      <c r="S368" s="15" t="str">
        <f t="shared" si="120"/>
        <v>FV-3685</v>
      </c>
      <c r="T368" s="18" t="str">
        <f>VLOOKUP(S368,'PoHC and SDF summary'!$AO$4:$AP$49974,2,FALSE)</f>
        <v>Unnamed tributary to Elk Creek</v>
      </c>
      <c r="U368" s="19">
        <f t="shared" si="121"/>
        <v>181.235798062459</v>
      </c>
      <c r="V368" s="56">
        <f>IF(C368="TRUE",(U368^2)*(VLOOKUP(D368,'Aquifer and SDF Parameters'!$A$6:$C$100,2,FALSE)/VLOOKUP(D368,'Aquifer and SDF Parameters'!$A$6:$C$100,3,FALSE)),"")</f>
        <v>0.10948804833112138</v>
      </c>
      <c r="W368" s="4"/>
      <c r="X368" s="29" t="str">
        <f t="shared" si="122"/>
        <v>No</v>
      </c>
      <c r="Y368" s="15" t="str">
        <f t="shared" si="123"/>
        <v/>
      </c>
      <c r="Z368" s="18" t="str">
        <f>IF(X368="Yes",VLOOKUP(Y368,'PoHC and SDF summary'!$AO$4:$AP$49974,2,FALSE)," ")</f>
        <v xml:space="preserve"> </v>
      </c>
      <c r="AA368" s="19" t="str">
        <f t="shared" si="124"/>
        <v xml:space="preserve"> </v>
      </c>
      <c r="AB368" s="58" t="str">
        <f>IF(X368="Yes",(AA368^2)*(VLOOKUP(D368,'Aquifer and SDF Parameters'!$A$6:$C$100,2,FALSE)/VLOOKUP(D368,'Aquifer and SDF Parameters'!$A$6:$C$100,3,FALSE)),"")</f>
        <v/>
      </c>
      <c r="AC368" s="20" t="str">
        <f>IF(X368="Yes",(1/(U368)^('Aquifer and SDF Parameters'!$B$2)/((1/U368^'Aquifer and SDF Parameters'!$B$2)+(1/AA368^'Aquifer and SDF Parameters'!$B$2))),"")</f>
        <v/>
      </c>
      <c r="AD368" s="21" t="str">
        <f>IF(X368="Yes",(1/(AA368)^('Aquifer and SDF Parameters'!$B$2)/((1/U368^'Aquifer and SDF Parameters'!$B$2)+(1/AA368^'Aquifer and SDF Parameters'!$B$2))),"")</f>
        <v/>
      </c>
      <c r="AE368" s="14"/>
      <c r="AF368" s="32" t="str">
        <f t="shared" si="125"/>
        <v>No</v>
      </c>
      <c r="AG368" s="15" t="str">
        <f t="shared" si="126"/>
        <v/>
      </c>
      <c r="AH368" s="18" t="str">
        <f t="shared" si="127"/>
        <v xml:space="preserve"> </v>
      </c>
      <c r="AI368" s="19" t="str">
        <f t="shared" si="128"/>
        <v xml:space="preserve"> </v>
      </c>
      <c r="AJ368" s="58" t="str">
        <f>IF(AF368="Yes",(AI368^2)*(VLOOKUP(D368,'Aquifer and SDF Parameters'!$A$6:$C$100,2,FALSE)/VLOOKUP(D368,'Aquifer and SDF Parameters'!$A$6:$C$100,3,FALSE)),"")</f>
        <v/>
      </c>
      <c r="AK368" s="20" t="str">
        <f>IF(AF368="Yes",(1/(U368)^('Aquifer and SDF Parameters'!$B$2)/((1/U368^'Aquifer and SDF Parameters'!$B$2)+(1/AI368^'Aquifer and SDF Parameters'!$B$2)+(1/AA368^'Aquifer and SDF Parameters'!$B$2))),"")</f>
        <v/>
      </c>
      <c r="AL368" s="20" t="str">
        <f>IF(AF368="Yes",(1/(AA368)^('Aquifer and SDF Parameters'!$B$2)/((1/U368^'Aquifer and SDF Parameters'!$B$2)+(1/AI368^'Aquifer and SDF Parameters'!$B$2)+(1/AA368^'Aquifer and SDF Parameters'!$B$2))),"")</f>
        <v/>
      </c>
      <c r="AM368" s="21" t="str">
        <f>IF(AF368="Yes",(1/(AI368)^('Aquifer and SDF Parameters'!$B$2)/((1/U368^'Aquifer and SDF Parameters'!$B$2)+(1/AI368^'Aquifer and SDF Parameters'!$B$2)+(1/AA368^'Aquifer and SDF Parameters'!$B$2))),"")</f>
        <v/>
      </c>
      <c r="AO368" s="30" t="s">
        <v>12825</v>
      </c>
      <c r="AP368" s="47" t="s">
        <v>8769</v>
      </c>
      <c r="AQ368" s="22">
        <v>51345</v>
      </c>
      <c r="AR368" s="22" t="s">
        <v>7573</v>
      </c>
      <c r="AS368" s="24">
        <v>414.75368203965297</v>
      </c>
      <c r="AT368" s="30">
        <v>112619</v>
      </c>
      <c r="AU368" s="22" t="s">
        <v>39</v>
      </c>
      <c r="AV368" s="69">
        <v>3110.2646414577798</v>
      </c>
      <c r="AW368" s="33"/>
      <c r="AX368" s="22"/>
      <c r="AY368" s="27"/>
    </row>
    <row r="369" spans="1:51" ht="15.6" customHeight="1" x14ac:dyDescent="0.3">
      <c r="A369" s="17">
        <v>49505</v>
      </c>
      <c r="B369" s="17" t="str">
        <f>VLOOKUP(A369,'List of Wells for HC assessment'!$A$2:$J$860,10,FALSE)</f>
        <v>Fraser-Sumas Floodplain</v>
      </c>
      <c r="C369" s="17" t="str">
        <f>IF(ISNUMBER(VLOOKUP(A369,'List of Wells for HC assessment'!$A$2:$J$860,1,FALSE)),"TRUE","FALSE")</f>
        <v>TRUE</v>
      </c>
      <c r="D369" s="17">
        <f>VLOOKUP(A369,'List of Wells for HC assessment'!$A$2:$J$860,9,FALSE)</f>
        <v>6</v>
      </c>
      <c r="E369" s="17" t="str">
        <f t="shared" si="109"/>
        <v>Stream</v>
      </c>
      <c r="F369" s="17">
        <f t="shared" si="110"/>
        <v>3</v>
      </c>
      <c r="G369" s="87">
        <f t="shared" si="111"/>
        <v>0.77596764336045387</v>
      </c>
      <c r="H369" s="88">
        <f t="shared" si="129"/>
        <v>1.5763752945291551</v>
      </c>
      <c r="I369" s="89" t="str">
        <f t="shared" si="112"/>
        <v>Semmihault Creek</v>
      </c>
      <c r="J369" s="90">
        <f t="shared" si="113"/>
        <v>0.13195771036164566</v>
      </c>
      <c r="K369" s="91">
        <f t="shared" si="114"/>
        <v>9.2697593721129401</v>
      </c>
      <c r="L369" s="95" t="str">
        <f t="shared" si="115"/>
        <v>Chilliwack Creek</v>
      </c>
      <c r="M369" s="92">
        <f t="shared" si="116"/>
        <v>9.207464627790049E-2</v>
      </c>
      <c r="N369" s="93">
        <f t="shared" si="117"/>
        <v>13.28504937890837</v>
      </c>
      <c r="O369" s="96" t="str">
        <f t="shared" si="118"/>
        <v>Gravel Slough</v>
      </c>
      <c r="P369" s="94" t="str">
        <f>IF(ISNUMBER(VLOOKUP(A369,'Wells not assessed'!$A$5:$D$37,1,FALSE)),VLOOKUP(A369,'Wells not assessed'!$A$5:$D$37,4,FALSE),"")</f>
        <v/>
      </c>
      <c r="R369" s="35" t="str">
        <f t="shared" si="119"/>
        <v>Yes</v>
      </c>
      <c r="S369" s="15" t="str">
        <f t="shared" si="120"/>
        <v>FV-5662</v>
      </c>
      <c r="T369" s="18" t="str">
        <f>VLOOKUP(S369,'PoHC and SDF summary'!$AO$4:$AP$49974,2,FALSE)</f>
        <v>Semmihault Creek</v>
      </c>
      <c r="U369" s="19">
        <f t="shared" si="121"/>
        <v>687.68640262749602</v>
      </c>
      <c r="V369" s="56">
        <f>IF(C369="TRUE",(U369^2)*(VLOOKUP(D369,'Aquifer and SDF Parameters'!$A$6:$C$100,2,FALSE)/VLOOKUP(D369,'Aquifer and SDF Parameters'!$A$6:$C$100,3,FALSE)),"")</f>
        <v>1.5763752945291551</v>
      </c>
      <c r="W369" s="4"/>
      <c r="X369" s="29" t="str">
        <f t="shared" si="122"/>
        <v>Yes</v>
      </c>
      <c r="Y369" s="15" t="str">
        <f t="shared" si="123"/>
        <v>FV-5598</v>
      </c>
      <c r="Z369" s="18" t="str">
        <f>IF(X369="Yes",VLOOKUP(Y369,'PoHC and SDF summary'!$AO$4:$AP$49974,2,FALSE)," ")</f>
        <v>Chilliwack Creek</v>
      </c>
      <c r="AA369" s="19">
        <f t="shared" si="124"/>
        <v>1667.6114090620399</v>
      </c>
      <c r="AB369" s="58">
        <f>IF(X369="Yes",(AA369^2)*(VLOOKUP(D369,'Aquifer and SDF Parameters'!$A$6:$C$100,2,FALSE)/VLOOKUP(D369,'Aquifer and SDF Parameters'!$A$6:$C$100,3,FALSE)),"")</f>
        <v>9.2697593721129401</v>
      </c>
      <c r="AC369" s="20">
        <f>IF(X369="Yes",(1/(U369)^('Aquifer and SDF Parameters'!$B$2)/((1/U369^'Aquifer and SDF Parameters'!$B$2)+(1/AA369^'Aquifer and SDF Parameters'!$B$2))),"")</f>
        <v>0.85466017682987228</v>
      </c>
      <c r="AD369" s="21">
        <f>IF(X369="Yes",(1/(AA369)^('Aquifer and SDF Parameters'!$B$2)/((1/U369^'Aquifer and SDF Parameters'!$B$2)+(1/AA369^'Aquifer and SDF Parameters'!$B$2))),"")</f>
        <v>0.14533982317012781</v>
      </c>
      <c r="AE369" s="14"/>
      <c r="AF369" s="32" t="str">
        <f t="shared" si="125"/>
        <v>Yes</v>
      </c>
      <c r="AG369" s="15" t="str">
        <f t="shared" si="126"/>
        <v>FV-3432</v>
      </c>
      <c r="AH369" s="18" t="str">
        <f t="shared" si="127"/>
        <v>Gravel Slough</v>
      </c>
      <c r="AI369" s="19">
        <f t="shared" si="128"/>
        <v>1996.3754190213101</v>
      </c>
      <c r="AJ369" s="58">
        <f>IF(AF369="Yes",(AI369^2)*(VLOOKUP(D369,'Aquifer and SDF Parameters'!$A$6:$C$100,2,FALSE)/VLOOKUP(D369,'Aquifer and SDF Parameters'!$A$6:$C$100,3,FALSE)),"")</f>
        <v>13.28504937890837</v>
      </c>
      <c r="AK369" s="20">
        <f>IF(AF369="Yes",(1/(U369)^('Aquifer and SDF Parameters'!$B$2)/((1/U369^'Aquifer and SDF Parameters'!$B$2)+(1/AI369^'Aquifer and SDF Parameters'!$B$2)+(1/AA369^'Aquifer and SDF Parameters'!$B$2))),"")</f>
        <v>0.77596764336045387</v>
      </c>
      <c r="AL369" s="20">
        <f>IF(AF369="Yes",(1/(AA369)^('Aquifer and SDF Parameters'!$B$2)/((1/U369^'Aquifer and SDF Parameters'!$B$2)+(1/AI369^'Aquifer and SDF Parameters'!$B$2)+(1/AA369^'Aquifer and SDF Parameters'!$B$2))),"")</f>
        <v>0.13195771036164566</v>
      </c>
      <c r="AM369" s="21">
        <f>IF(AF369="Yes",(1/(AI369)^('Aquifer and SDF Parameters'!$B$2)/((1/U369^'Aquifer and SDF Parameters'!$B$2)+(1/AI369^'Aquifer and SDF Parameters'!$B$2)+(1/AA369^'Aquifer and SDF Parameters'!$B$2))),"")</f>
        <v>9.207464627790049E-2</v>
      </c>
      <c r="AO369" s="30" t="s">
        <v>12824</v>
      </c>
      <c r="AP369" s="47" t="s">
        <v>8769</v>
      </c>
      <c r="AQ369" s="22">
        <v>51370</v>
      </c>
      <c r="AR369" s="22" t="s">
        <v>8149</v>
      </c>
      <c r="AS369" s="24">
        <v>711.927931761021</v>
      </c>
      <c r="AT369" s="30">
        <v>113739</v>
      </c>
      <c r="AU369" s="22" t="s">
        <v>7821</v>
      </c>
      <c r="AV369" s="69">
        <v>1158.68536045977</v>
      </c>
      <c r="AW369" s="33"/>
      <c r="AX369" s="22"/>
      <c r="AY369" s="27"/>
    </row>
    <row r="370" spans="1:51" ht="15.6" customHeight="1" x14ac:dyDescent="0.3">
      <c r="A370" s="17">
        <v>50135</v>
      </c>
      <c r="B370" s="17" t="str">
        <f>VLOOKUP(A370,'List of Wells for HC assessment'!$A$2:$J$860,10,FALSE)</f>
        <v>Fraser-Sumas Floodplain</v>
      </c>
      <c r="C370" s="17" t="str">
        <f>IF(ISNUMBER(VLOOKUP(A370,'List of Wells for HC assessment'!$A$2:$J$860,1,FALSE)),"TRUE","FALSE")</f>
        <v>TRUE</v>
      </c>
      <c r="D370" s="17">
        <f>VLOOKUP(A370,'List of Wells for HC assessment'!$A$2:$J$860,9,FALSE)</f>
        <v>6</v>
      </c>
      <c r="E370" s="17" t="str">
        <f t="shared" si="109"/>
        <v>Stream</v>
      </c>
      <c r="F370" s="17">
        <f t="shared" si="110"/>
        <v>1</v>
      </c>
      <c r="G370" s="87">
        <f t="shared" si="111"/>
        <v>1</v>
      </c>
      <c r="H370" s="88">
        <f t="shared" si="129"/>
        <v>0.98790159473013639</v>
      </c>
      <c r="I370" s="89" t="str">
        <f t="shared" si="112"/>
        <v>Bell Slough</v>
      </c>
      <c r="J370" s="90" t="str">
        <f t="shared" si="113"/>
        <v>-</v>
      </c>
      <c r="K370" s="91" t="str">
        <f t="shared" si="114"/>
        <v/>
      </c>
      <c r="L370" s="95" t="str">
        <f t="shared" si="115"/>
        <v xml:space="preserve"> </v>
      </c>
      <c r="M370" s="92" t="str">
        <f t="shared" si="116"/>
        <v>-</v>
      </c>
      <c r="N370" s="93" t="str">
        <f t="shared" si="117"/>
        <v/>
      </c>
      <c r="O370" s="96" t="str">
        <f t="shared" si="118"/>
        <v xml:space="preserve"> </v>
      </c>
      <c r="P370" s="94" t="str">
        <f>IF(ISNUMBER(VLOOKUP(A370,'Wells not assessed'!$A$5:$D$37,1,FALSE)),VLOOKUP(A370,'Wells not assessed'!$A$5:$D$37,4,FALSE),"")</f>
        <v/>
      </c>
      <c r="R370" s="35" t="str">
        <f t="shared" si="119"/>
        <v>Yes</v>
      </c>
      <c r="S370" s="15" t="str">
        <f t="shared" si="120"/>
        <v>FV-5822</v>
      </c>
      <c r="T370" s="18" t="str">
        <f>VLOOKUP(S370,'PoHC and SDF summary'!$AO$4:$AP$49974,2,FALSE)</f>
        <v>Bell Slough</v>
      </c>
      <c r="U370" s="19">
        <f t="shared" si="121"/>
        <v>544.39919031813497</v>
      </c>
      <c r="V370" s="56">
        <f>IF(C370="TRUE",(U370^2)*(VLOOKUP(D370,'Aquifer and SDF Parameters'!$A$6:$C$100,2,FALSE)/VLOOKUP(D370,'Aquifer and SDF Parameters'!$A$6:$C$100,3,FALSE)),"")</f>
        <v>0.98790159473013639</v>
      </c>
      <c r="W370" s="4"/>
      <c r="X370" s="29" t="str">
        <f t="shared" si="122"/>
        <v>No</v>
      </c>
      <c r="Y370" s="15" t="str">
        <f t="shared" si="123"/>
        <v/>
      </c>
      <c r="Z370" s="18" t="str">
        <f>IF(X370="Yes",VLOOKUP(Y370,'PoHC and SDF summary'!$AO$4:$AP$49974,2,FALSE)," ")</f>
        <v xml:space="preserve"> </v>
      </c>
      <c r="AA370" s="19" t="str">
        <f t="shared" si="124"/>
        <v xml:space="preserve"> </v>
      </c>
      <c r="AB370" s="58" t="str">
        <f>IF(X370="Yes",(AA370^2)*(VLOOKUP(D370,'Aquifer and SDF Parameters'!$A$6:$C$100,2,FALSE)/VLOOKUP(D370,'Aquifer and SDF Parameters'!$A$6:$C$100,3,FALSE)),"")</f>
        <v/>
      </c>
      <c r="AC370" s="20" t="str">
        <f>IF(X370="Yes",(1/(U370)^('Aquifer and SDF Parameters'!$B$2)/((1/U370^'Aquifer and SDF Parameters'!$B$2)+(1/AA370^'Aquifer and SDF Parameters'!$B$2))),"")</f>
        <v/>
      </c>
      <c r="AD370" s="21" t="str">
        <f>IF(X370="Yes",(1/(AA370)^('Aquifer and SDF Parameters'!$B$2)/((1/U370^'Aquifer and SDF Parameters'!$B$2)+(1/AA370^'Aquifer and SDF Parameters'!$B$2))),"")</f>
        <v/>
      </c>
      <c r="AE370" s="14"/>
      <c r="AF370" s="32" t="str">
        <f t="shared" si="125"/>
        <v>No</v>
      </c>
      <c r="AG370" s="15" t="str">
        <f t="shared" si="126"/>
        <v/>
      </c>
      <c r="AH370" s="18" t="str">
        <f t="shared" si="127"/>
        <v xml:space="preserve"> </v>
      </c>
      <c r="AI370" s="19" t="str">
        <f t="shared" si="128"/>
        <v xml:space="preserve"> </v>
      </c>
      <c r="AJ370" s="58" t="str">
        <f>IF(AF370="Yes",(AI370^2)*(VLOOKUP(D370,'Aquifer and SDF Parameters'!$A$6:$C$100,2,FALSE)/VLOOKUP(D370,'Aquifer and SDF Parameters'!$A$6:$C$100,3,FALSE)),"")</f>
        <v/>
      </c>
      <c r="AK370" s="20" t="str">
        <f>IF(AF370="Yes",(1/(U370)^('Aquifer and SDF Parameters'!$B$2)/((1/U370^'Aquifer and SDF Parameters'!$B$2)+(1/AI370^'Aquifer and SDF Parameters'!$B$2)+(1/AA370^'Aquifer and SDF Parameters'!$B$2))),"")</f>
        <v/>
      </c>
      <c r="AL370" s="20" t="str">
        <f>IF(AF370="Yes",(1/(AA370)^('Aquifer and SDF Parameters'!$B$2)/((1/U370^'Aquifer and SDF Parameters'!$B$2)+(1/AI370^'Aquifer and SDF Parameters'!$B$2)+(1/AA370^'Aquifer and SDF Parameters'!$B$2))),"")</f>
        <v/>
      </c>
      <c r="AM370" s="21" t="str">
        <f>IF(AF370="Yes",(1/(AI370)^('Aquifer and SDF Parameters'!$B$2)/((1/U370^'Aquifer and SDF Parameters'!$B$2)+(1/AI370^'Aquifer and SDF Parameters'!$B$2)+(1/AA370^'Aquifer and SDF Parameters'!$B$2))),"")</f>
        <v/>
      </c>
      <c r="AO370" s="30" t="s">
        <v>12819</v>
      </c>
      <c r="AP370" s="47" t="s">
        <v>8769</v>
      </c>
      <c r="AQ370" s="22">
        <v>51506</v>
      </c>
      <c r="AR370" s="22" t="s">
        <v>12529</v>
      </c>
      <c r="AS370" s="24">
        <v>492.00095125691598</v>
      </c>
      <c r="AT370" s="30">
        <v>113963</v>
      </c>
      <c r="AU370" s="22" t="s">
        <v>5792</v>
      </c>
      <c r="AV370" s="69">
        <v>797.24016368750495</v>
      </c>
      <c r="AW370" s="33"/>
      <c r="AX370" s="22"/>
      <c r="AY370" s="27"/>
    </row>
    <row r="371" spans="1:51" ht="15.6" customHeight="1" x14ac:dyDescent="0.3">
      <c r="A371" s="17">
        <v>50490</v>
      </c>
      <c r="B371" s="17" t="str">
        <f>VLOOKUP(A371,'List of Wells for HC assessment'!$A$2:$J$860,10,FALSE)</f>
        <v>Fraser-Sumas Floodplain</v>
      </c>
      <c r="C371" s="17" t="str">
        <f>IF(ISNUMBER(VLOOKUP(A371,'List of Wells for HC assessment'!$A$2:$J$860,1,FALSE)),"TRUE","FALSE")</f>
        <v>TRUE</v>
      </c>
      <c r="D371" s="17">
        <f>VLOOKUP(A371,'List of Wells for HC assessment'!$A$2:$J$860,9,FALSE)</f>
        <v>6</v>
      </c>
      <c r="E371" s="17" t="str">
        <f t="shared" si="109"/>
        <v>Stream</v>
      </c>
      <c r="F371" s="17">
        <f t="shared" si="110"/>
        <v>3</v>
      </c>
      <c r="G371" s="87">
        <f t="shared" si="111"/>
        <v>0.58039222179903682</v>
      </c>
      <c r="H371" s="88">
        <f t="shared" si="129"/>
        <v>1.414019676920993</v>
      </c>
      <c r="I371" s="89" t="str">
        <f t="shared" si="112"/>
        <v>Unnamed tributary to Elk Creek</v>
      </c>
      <c r="J371" s="90">
        <f t="shared" si="113"/>
        <v>0.21698253793910702</v>
      </c>
      <c r="K371" s="91">
        <f t="shared" si="114"/>
        <v>3.7822675951280691</v>
      </c>
      <c r="L371" s="95" t="str">
        <f t="shared" si="115"/>
        <v>Hope Slough</v>
      </c>
      <c r="M371" s="92">
        <f t="shared" si="116"/>
        <v>0.20262524026185619</v>
      </c>
      <c r="N371" s="93">
        <f t="shared" si="117"/>
        <v>4.0502655093469313</v>
      </c>
      <c r="O371" s="96" t="str">
        <f t="shared" si="118"/>
        <v>Dunville Creek</v>
      </c>
      <c r="P371" s="94" t="str">
        <f>IF(ISNUMBER(VLOOKUP(A371,'Wells not assessed'!$A$5:$D$37,1,FALSE)),VLOOKUP(A371,'Wells not assessed'!$A$5:$D$37,4,FALSE),"")</f>
        <v/>
      </c>
      <c r="R371" s="35" t="str">
        <f t="shared" si="119"/>
        <v>Yes</v>
      </c>
      <c r="S371" s="15" t="str">
        <f t="shared" si="120"/>
        <v>FV-3695</v>
      </c>
      <c r="T371" s="18" t="str">
        <f>VLOOKUP(S371,'PoHC and SDF summary'!$AO$4:$AP$49974,2,FALSE)</f>
        <v>Unnamed tributary to Elk Creek</v>
      </c>
      <c r="U371" s="19">
        <f t="shared" si="121"/>
        <v>651.31091122159</v>
      </c>
      <c r="V371" s="56">
        <f>IF(C371="TRUE",(U371^2)*(VLOOKUP(D371,'Aquifer and SDF Parameters'!$A$6:$C$100,2,FALSE)/VLOOKUP(D371,'Aquifer and SDF Parameters'!$A$6:$C$100,3,FALSE)),"")</f>
        <v>1.414019676920993</v>
      </c>
      <c r="W371" s="4"/>
      <c r="X371" s="29" t="str">
        <f t="shared" si="122"/>
        <v>Yes</v>
      </c>
      <c r="Y371" s="15" t="str">
        <f t="shared" si="123"/>
        <v>FV-3696</v>
      </c>
      <c r="Z371" s="18" t="str">
        <f>IF(X371="Yes",VLOOKUP(Y371,'PoHC and SDF summary'!$AO$4:$AP$49974,2,FALSE)," ")</f>
        <v>Hope Slough</v>
      </c>
      <c r="AA371" s="19">
        <f t="shared" si="124"/>
        <v>1065.21372434757</v>
      </c>
      <c r="AB371" s="58">
        <f>IF(X371="Yes",(AA371^2)*(VLOOKUP(D371,'Aquifer and SDF Parameters'!$A$6:$C$100,2,FALSE)/VLOOKUP(D371,'Aquifer and SDF Parameters'!$A$6:$C$100,3,FALSE)),"")</f>
        <v>3.7822675951280691</v>
      </c>
      <c r="AC371" s="20">
        <f>IF(X371="Yes",(1/(U371)^('Aquifer and SDF Parameters'!$B$2)/((1/U371^'Aquifer and SDF Parameters'!$B$2)+(1/AA371^'Aquifer and SDF Parameters'!$B$2))),"")</f>
        <v>0.72787884832175576</v>
      </c>
      <c r="AD371" s="21">
        <f>IF(X371="Yes",(1/(AA371)^('Aquifer and SDF Parameters'!$B$2)/((1/U371^'Aquifer and SDF Parameters'!$B$2)+(1/AA371^'Aquifer and SDF Parameters'!$B$2))),"")</f>
        <v>0.2721211516782443</v>
      </c>
      <c r="AE371" s="14"/>
      <c r="AF371" s="32" t="str">
        <f t="shared" si="125"/>
        <v>Yes</v>
      </c>
      <c r="AG371" s="15" t="str">
        <f t="shared" si="126"/>
        <v>FV-4080</v>
      </c>
      <c r="AH371" s="18" t="str">
        <f t="shared" si="127"/>
        <v>Dunville Creek</v>
      </c>
      <c r="AI371" s="19">
        <f t="shared" si="128"/>
        <v>1102.30651490594</v>
      </c>
      <c r="AJ371" s="58">
        <f>IF(AF371="Yes",(AI371^2)*(VLOOKUP(D371,'Aquifer and SDF Parameters'!$A$6:$C$100,2,FALSE)/VLOOKUP(D371,'Aquifer and SDF Parameters'!$A$6:$C$100,3,FALSE)),"")</f>
        <v>4.0502655093469313</v>
      </c>
      <c r="AK371" s="20">
        <f>IF(AF371="Yes",(1/(U371)^('Aquifer and SDF Parameters'!$B$2)/((1/U371^'Aquifer and SDF Parameters'!$B$2)+(1/AI371^'Aquifer and SDF Parameters'!$B$2)+(1/AA371^'Aquifer and SDF Parameters'!$B$2))),"")</f>
        <v>0.58039222179903682</v>
      </c>
      <c r="AL371" s="20">
        <f>IF(AF371="Yes",(1/(AA371)^('Aquifer and SDF Parameters'!$B$2)/((1/U371^'Aquifer and SDF Parameters'!$B$2)+(1/AI371^'Aquifer and SDF Parameters'!$B$2)+(1/AA371^'Aquifer and SDF Parameters'!$B$2))),"")</f>
        <v>0.21698253793910702</v>
      </c>
      <c r="AM371" s="21">
        <f>IF(AF371="Yes",(1/(AI371)^('Aquifer and SDF Parameters'!$B$2)/((1/U371^'Aquifer and SDF Parameters'!$B$2)+(1/AI371^'Aquifer and SDF Parameters'!$B$2)+(1/AA371^'Aquifer and SDF Parameters'!$B$2))),"")</f>
        <v>0.20262524026185619</v>
      </c>
      <c r="AO371" s="30" t="s">
        <v>12818</v>
      </c>
      <c r="AP371" s="47" t="s">
        <v>8769</v>
      </c>
      <c r="AQ371" s="22">
        <v>51507</v>
      </c>
      <c r="AR371" s="22" t="s">
        <v>5270</v>
      </c>
      <c r="AS371" s="24">
        <v>989.97949268954005</v>
      </c>
      <c r="AT371" s="30">
        <v>114024</v>
      </c>
      <c r="AU371" s="22" t="s">
        <v>3324</v>
      </c>
      <c r="AV371" s="69">
        <v>830.32337750973295</v>
      </c>
      <c r="AW371" s="33"/>
      <c r="AX371" s="22"/>
      <c r="AY371" s="27"/>
    </row>
    <row r="372" spans="1:51" ht="15.6" customHeight="1" x14ac:dyDescent="0.3">
      <c r="A372" s="17">
        <v>50491</v>
      </c>
      <c r="B372" s="17" t="str">
        <f>VLOOKUP(A372,'List of Wells for HC assessment'!$A$2:$J$860,10,FALSE)</f>
        <v>Fraser-Sumas Floodplain</v>
      </c>
      <c r="C372" s="17" t="str">
        <f>IF(ISNUMBER(VLOOKUP(A372,'List of Wells for HC assessment'!$A$2:$J$860,1,FALSE)),"TRUE","FALSE")</f>
        <v>TRUE</v>
      </c>
      <c r="D372" s="17">
        <f>VLOOKUP(A372,'List of Wells for HC assessment'!$A$2:$J$860,9,FALSE)</f>
        <v>6</v>
      </c>
      <c r="E372" s="17" t="str">
        <f t="shared" si="109"/>
        <v>Stream</v>
      </c>
      <c r="F372" s="17">
        <f t="shared" si="110"/>
        <v>1</v>
      </c>
      <c r="G372" s="87">
        <f t="shared" si="111"/>
        <v>1</v>
      </c>
      <c r="H372" s="88">
        <f t="shared" si="129"/>
        <v>0.1030970154882261</v>
      </c>
      <c r="I372" s="89" t="str">
        <f t="shared" si="112"/>
        <v>Camp Slough</v>
      </c>
      <c r="J372" s="90" t="str">
        <f t="shared" si="113"/>
        <v>-</v>
      </c>
      <c r="K372" s="91" t="str">
        <f t="shared" si="114"/>
        <v/>
      </c>
      <c r="L372" s="95" t="str">
        <f t="shared" si="115"/>
        <v xml:space="preserve"> </v>
      </c>
      <c r="M372" s="92" t="str">
        <f t="shared" si="116"/>
        <v>-</v>
      </c>
      <c r="N372" s="93" t="str">
        <f t="shared" si="117"/>
        <v/>
      </c>
      <c r="O372" s="96" t="str">
        <f t="shared" si="118"/>
        <v xml:space="preserve"> </v>
      </c>
      <c r="P372" s="94" t="str">
        <f>IF(ISNUMBER(VLOOKUP(A372,'Wells not assessed'!$A$5:$D$37,1,FALSE)),VLOOKUP(A372,'Wells not assessed'!$A$5:$D$37,4,FALSE),"")</f>
        <v/>
      </c>
      <c r="R372" s="35" t="str">
        <f t="shared" si="119"/>
        <v>Yes</v>
      </c>
      <c r="S372" s="15" t="str">
        <f t="shared" si="120"/>
        <v>FV-6844</v>
      </c>
      <c r="T372" s="18" t="str">
        <f>VLOOKUP(S372,'PoHC and SDF summary'!$AO$4:$AP$49974,2,FALSE)</f>
        <v>Camp Slough</v>
      </c>
      <c r="U372" s="19">
        <f t="shared" si="121"/>
        <v>175.86672410228101</v>
      </c>
      <c r="V372" s="56">
        <f>IF(C372="TRUE",(U372^2)*(VLOOKUP(D372,'Aquifer and SDF Parameters'!$A$6:$C$100,2,FALSE)/VLOOKUP(D372,'Aquifer and SDF Parameters'!$A$6:$C$100,3,FALSE)),"")</f>
        <v>0.1030970154882261</v>
      </c>
      <c r="W372" s="4"/>
      <c r="X372" s="29" t="str">
        <f t="shared" si="122"/>
        <v>No</v>
      </c>
      <c r="Y372" s="15" t="str">
        <f t="shared" si="123"/>
        <v/>
      </c>
      <c r="Z372" s="18" t="str">
        <f>IF(X372="Yes",VLOOKUP(Y372,'PoHC and SDF summary'!$AO$4:$AP$49974,2,FALSE)," ")</f>
        <v xml:space="preserve"> </v>
      </c>
      <c r="AA372" s="19" t="str">
        <f t="shared" si="124"/>
        <v xml:space="preserve"> </v>
      </c>
      <c r="AB372" s="58" t="str">
        <f>IF(X372="Yes",(AA372^2)*(VLOOKUP(D372,'Aquifer and SDF Parameters'!$A$6:$C$100,2,FALSE)/VLOOKUP(D372,'Aquifer and SDF Parameters'!$A$6:$C$100,3,FALSE)),"")</f>
        <v/>
      </c>
      <c r="AC372" s="20" t="str">
        <f>IF(X372="Yes",(1/(U372)^('Aquifer and SDF Parameters'!$B$2)/((1/U372^'Aquifer and SDF Parameters'!$B$2)+(1/AA372^'Aquifer and SDF Parameters'!$B$2))),"")</f>
        <v/>
      </c>
      <c r="AD372" s="21" t="str">
        <f>IF(X372="Yes",(1/(AA372)^('Aquifer and SDF Parameters'!$B$2)/((1/U372^'Aquifer and SDF Parameters'!$B$2)+(1/AA372^'Aquifer and SDF Parameters'!$B$2))),"")</f>
        <v/>
      </c>
      <c r="AE372" s="14"/>
      <c r="AF372" s="32" t="str">
        <f t="shared" si="125"/>
        <v>No</v>
      </c>
      <c r="AG372" s="15" t="str">
        <f t="shared" si="126"/>
        <v/>
      </c>
      <c r="AH372" s="18" t="str">
        <f t="shared" si="127"/>
        <v xml:space="preserve"> </v>
      </c>
      <c r="AI372" s="19" t="str">
        <f t="shared" si="128"/>
        <v xml:space="preserve"> </v>
      </c>
      <c r="AJ372" s="58" t="str">
        <f>IF(AF372="Yes",(AI372^2)*(VLOOKUP(D372,'Aquifer and SDF Parameters'!$A$6:$C$100,2,FALSE)/VLOOKUP(D372,'Aquifer and SDF Parameters'!$A$6:$C$100,3,FALSE)),"")</f>
        <v/>
      </c>
      <c r="AK372" s="20" t="str">
        <f>IF(AF372="Yes",(1/(U372)^('Aquifer and SDF Parameters'!$B$2)/((1/U372^'Aquifer and SDF Parameters'!$B$2)+(1/AI372^'Aquifer and SDF Parameters'!$B$2)+(1/AA372^'Aquifer and SDF Parameters'!$B$2))),"")</f>
        <v/>
      </c>
      <c r="AL372" s="20" t="str">
        <f>IF(AF372="Yes",(1/(AA372)^('Aquifer and SDF Parameters'!$B$2)/((1/U372^'Aquifer and SDF Parameters'!$B$2)+(1/AI372^'Aquifer and SDF Parameters'!$B$2)+(1/AA372^'Aquifer and SDF Parameters'!$B$2))),"")</f>
        <v/>
      </c>
      <c r="AM372" s="21" t="str">
        <f>IF(AF372="Yes",(1/(AI372)^('Aquifer and SDF Parameters'!$B$2)/((1/U372^'Aquifer and SDF Parameters'!$B$2)+(1/AI372^'Aquifer and SDF Parameters'!$B$2)+(1/AA372^'Aquifer and SDF Parameters'!$B$2))),"")</f>
        <v/>
      </c>
      <c r="AO372" s="30" t="s">
        <v>12815</v>
      </c>
      <c r="AP372" s="47" t="s">
        <v>8769</v>
      </c>
      <c r="AQ372" s="22">
        <v>51798</v>
      </c>
      <c r="AR372" s="22" t="s">
        <v>167</v>
      </c>
      <c r="AS372" s="24">
        <v>1031.27224571125</v>
      </c>
      <c r="AT372" s="30">
        <v>114133</v>
      </c>
      <c r="AU372" s="22" t="s">
        <v>3628</v>
      </c>
      <c r="AV372" s="69">
        <v>584.18204908023199</v>
      </c>
      <c r="AW372" s="33"/>
      <c r="AX372" s="22"/>
      <c r="AY372" s="27"/>
    </row>
    <row r="373" spans="1:51" ht="15.6" customHeight="1" x14ac:dyDescent="0.3">
      <c r="A373" s="17">
        <v>50526</v>
      </c>
      <c r="B373" s="17" t="str">
        <f>VLOOKUP(A373,'List of Wells for HC assessment'!$A$2:$J$860,10,FALSE)</f>
        <v>Fraser-Sumas Floodplain</v>
      </c>
      <c r="C373" s="17" t="str">
        <f>IF(ISNUMBER(VLOOKUP(A373,'List of Wells for HC assessment'!$A$2:$J$860,1,FALSE)),"TRUE","FALSE")</f>
        <v>TRUE</v>
      </c>
      <c r="D373" s="17">
        <f>VLOOKUP(A373,'List of Wells for HC assessment'!$A$2:$J$860,9,FALSE)</f>
        <v>6</v>
      </c>
      <c r="E373" s="17" t="str">
        <f t="shared" si="109"/>
        <v>Stream</v>
      </c>
      <c r="F373" s="17">
        <f t="shared" si="110"/>
        <v>1</v>
      </c>
      <c r="G373" s="87">
        <f t="shared" si="111"/>
        <v>1</v>
      </c>
      <c r="H373" s="88">
        <f t="shared" si="129"/>
        <v>0.27257096104299244</v>
      </c>
      <c r="I373" s="89" t="str">
        <f t="shared" si="112"/>
        <v>Unnamed tributary to Elk Creek</v>
      </c>
      <c r="J373" s="90" t="str">
        <f t="shared" si="113"/>
        <v>-</v>
      </c>
      <c r="K373" s="91" t="str">
        <f t="shared" si="114"/>
        <v/>
      </c>
      <c r="L373" s="95" t="str">
        <f t="shared" si="115"/>
        <v xml:space="preserve"> </v>
      </c>
      <c r="M373" s="92" t="str">
        <f t="shared" si="116"/>
        <v>-</v>
      </c>
      <c r="N373" s="93" t="str">
        <f t="shared" si="117"/>
        <v/>
      </c>
      <c r="O373" s="96" t="str">
        <f t="shared" si="118"/>
        <v xml:space="preserve"> </v>
      </c>
      <c r="P373" s="94" t="str">
        <f>IF(ISNUMBER(VLOOKUP(A373,'Wells not assessed'!$A$5:$D$37,1,FALSE)),VLOOKUP(A373,'Wells not assessed'!$A$5:$D$37,4,FALSE),"")</f>
        <v/>
      </c>
      <c r="R373" s="35" t="str">
        <f t="shared" si="119"/>
        <v>Yes</v>
      </c>
      <c r="S373" s="15" t="str">
        <f t="shared" si="120"/>
        <v>FV-3969</v>
      </c>
      <c r="T373" s="18" t="str">
        <f>VLOOKUP(S373,'PoHC and SDF summary'!$AO$4:$AP$49974,2,FALSE)</f>
        <v>Unnamed tributary to Elk Creek</v>
      </c>
      <c r="U373" s="19">
        <f t="shared" si="121"/>
        <v>285.95679448633098</v>
      </c>
      <c r="V373" s="56">
        <f>IF(C373="TRUE",(U373^2)*(VLOOKUP(D373,'Aquifer and SDF Parameters'!$A$6:$C$100,2,FALSE)/VLOOKUP(D373,'Aquifer and SDF Parameters'!$A$6:$C$100,3,FALSE)),"")</f>
        <v>0.27257096104299244</v>
      </c>
      <c r="W373" s="4"/>
      <c r="X373" s="29" t="str">
        <f t="shared" si="122"/>
        <v>No</v>
      </c>
      <c r="Y373" s="15" t="str">
        <f t="shared" si="123"/>
        <v/>
      </c>
      <c r="Z373" s="18" t="str">
        <f>IF(X373="Yes",VLOOKUP(Y373,'PoHC and SDF summary'!$AO$4:$AP$49974,2,FALSE)," ")</f>
        <v xml:space="preserve"> </v>
      </c>
      <c r="AA373" s="19" t="str">
        <f t="shared" si="124"/>
        <v xml:space="preserve"> </v>
      </c>
      <c r="AB373" s="58" t="str">
        <f>IF(X373="Yes",(AA373^2)*(VLOOKUP(D373,'Aquifer and SDF Parameters'!$A$6:$C$100,2,FALSE)/VLOOKUP(D373,'Aquifer and SDF Parameters'!$A$6:$C$100,3,FALSE)),"")</f>
        <v/>
      </c>
      <c r="AC373" s="20" t="str">
        <f>IF(X373="Yes",(1/(U373)^('Aquifer and SDF Parameters'!$B$2)/((1/U373^'Aquifer and SDF Parameters'!$B$2)+(1/AA373^'Aquifer and SDF Parameters'!$B$2))),"")</f>
        <v/>
      </c>
      <c r="AD373" s="21" t="str">
        <f>IF(X373="Yes",(1/(AA373)^('Aquifer and SDF Parameters'!$B$2)/((1/U373^'Aquifer and SDF Parameters'!$B$2)+(1/AA373^'Aquifer and SDF Parameters'!$B$2))),"")</f>
        <v/>
      </c>
      <c r="AE373" s="14"/>
      <c r="AF373" s="32" t="str">
        <f t="shared" si="125"/>
        <v>No</v>
      </c>
      <c r="AG373" s="15" t="str">
        <f t="shared" si="126"/>
        <v/>
      </c>
      <c r="AH373" s="18" t="str">
        <f t="shared" si="127"/>
        <v xml:space="preserve"> </v>
      </c>
      <c r="AI373" s="19" t="str">
        <f t="shared" si="128"/>
        <v xml:space="preserve"> </v>
      </c>
      <c r="AJ373" s="58" t="str">
        <f>IF(AF373="Yes",(AI373^2)*(VLOOKUP(D373,'Aquifer and SDF Parameters'!$A$6:$C$100,2,FALSE)/VLOOKUP(D373,'Aquifer and SDF Parameters'!$A$6:$C$100,3,FALSE)),"")</f>
        <v/>
      </c>
      <c r="AK373" s="20" t="str">
        <f>IF(AF373="Yes",(1/(U373)^('Aquifer and SDF Parameters'!$B$2)/((1/U373^'Aquifer and SDF Parameters'!$B$2)+(1/AI373^'Aquifer and SDF Parameters'!$B$2)+(1/AA373^'Aquifer and SDF Parameters'!$B$2))),"")</f>
        <v/>
      </c>
      <c r="AL373" s="20" t="str">
        <f>IF(AF373="Yes",(1/(AA373)^('Aquifer and SDF Parameters'!$B$2)/((1/U373^'Aquifer and SDF Parameters'!$B$2)+(1/AI373^'Aquifer and SDF Parameters'!$B$2)+(1/AA373^'Aquifer and SDF Parameters'!$B$2))),"")</f>
        <v/>
      </c>
      <c r="AM373" s="21" t="str">
        <f>IF(AF373="Yes",(1/(AI373)^('Aquifer and SDF Parameters'!$B$2)/((1/U373^'Aquifer and SDF Parameters'!$B$2)+(1/AI373^'Aquifer and SDF Parameters'!$B$2)+(1/AA373^'Aquifer and SDF Parameters'!$B$2))),"")</f>
        <v/>
      </c>
      <c r="AO373" s="30" t="s">
        <v>12814</v>
      </c>
      <c r="AP373" s="47" t="s">
        <v>8769</v>
      </c>
      <c r="AQ373" s="22">
        <v>51837</v>
      </c>
      <c r="AR373" s="22" t="s">
        <v>3381</v>
      </c>
      <c r="AS373" s="24">
        <v>356.30790275379798</v>
      </c>
      <c r="AT373" s="30">
        <v>115452</v>
      </c>
      <c r="AU373" s="22" t="s">
        <v>4990</v>
      </c>
      <c r="AV373" s="69">
        <v>639.99263370314998</v>
      </c>
      <c r="AW373" s="33"/>
      <c r="AX373" s="22"/>
      <c r="AY373" s="27"/>
    </row>
    <row r="374" spans="1:51" ht="15.6" customHeight="1" x14ac:dyDescent="0.3">
      <c r="A374" s="17">
        <v>50538</v>
      </c>
      <c r="B374" s="17" t="str">
        <f>VLOOKUP(A374,'List of Wells for HC assessment'!$A$2:$J$860,10,FALSE)</f>
        <v>Fraser-Sumas Floodplain</v>
      </c>
      <c r="C374" s="17" t="str">
        <f>IF(ISNUMBER(VLOOKUP(A374,'List of Wells for HC assessment'!$A$2:$J$860,1,FALSE)),"TRUE","FALSE")</f>
        <v>TRUE</v>
      </c>
      <c r="D374" s="17">
        <f>VLOOKUP(A374,'List of Wells for HC assessment'!$A$2:$J$860,9,FALSE)</f>
        <v>6</v>
      </c>
      <c r="E374" s="17" t="str">
        <f t="shared" si="109"/>
        <v>Stream</v>
      </c>
      <c r="F374" s="17">
        <f t="shared" si="110"/>
        <v>1</v>
      </c>
      <c r="G374" s="87">
        <f t="shared" si="111"/>
        <v>1</v>
      </c>
      <c r="H374" s="88">
        <f t="shared" si="129"/>
        <v>0.81205175809725538</v>
      </c>
      <c r="I374" s="89" t="str">
        <f t="shared" si="112"/>
        <v>Elk Brook</v>
      </c>
      <c r="J374" s="90" t="str">
        <f t="shared" si="113"/>
        <v>-</v>
      </c>
      <c r="K374" s="91" t="str">
        <f t="shared" si="114"/>
        <v/>
      </c>
      <c r="L374" s="95" t="str">
        <f t="shared" si="115"/>
        <v xml:space="preserve"> </v>
      </c>
      <c r="M374" s="92" t="str">
        <f t="shared" si="116"/>
        <v>-</v>
      </c>
      <c r="N374" s="93" t="str">
        <f t="shared" si="117"/>
        <v/>
      </c>
      <c r="O374" s="96" t="str">
        <f t="shared" si="118"/>
        <v xml:space="preserve"> </v>
      </c>
      <c r="P374" s="94" t="str">
        <f>IF(ISNUMBER(VLOOKUP(A374,'Wells not assessed'!$A$5:$D$37,1,FALSE)),VLOOKUP(A374,'Wells not assessed'!$A$5:$D$37,4,FALSE),"")</f>
        <v/>
      </c>
      <c r="R374" s="35" t="str">
        <f t="shared" si="119"/>
        <v>Yes</v>
      </c>
      <c r="S374" s="15" t="str">
        <f t="shared" si="120"/>
        <v>FV-4093</v>
      </c>
      <c r="T374" s="18" t="str">
        <f>VLOOKUP(S374,'PoHC and SDF summary'!$AO$4:$AP$49974,2,FALSE)</f>
        <v>Elk Brook</v>
      </c>
      <c r="U374" s="19">
        <f t="shared" si="121"/>
        <v>493.574236999032</v>
      </c>
      <c r="V374" s="56">
        <f>IF(C374="TRUE",(U374^2)*(VLOOKUP(D374,'Aquifer and SDF Parameters'!$A$6:$C$100,2,FALSE)/VLOOKUP(D374,'Aquifer and SDF Parameters'!$A$6:$C$100,3,FALSE)),"")</f>
        <v>0.81205175809725538</v>
      </c>
      <c r="W374" s="4"/>
      <c r="X374" s="29" t="str">
        <f t="shared" si="122"/>
        <v>No</v>
      </c>
      <c r="Y374" s="15" t="str">
        <f t="shared" si="123"/>
        <v/>
      </c>
      <c r="Z374" s="18" t="str">
        <f>IF(X374="Yes",VLOOKUP(Y374,'PoHC and SDF summary'!$AO$4:$AP$49974,2,FALSE)," ")</f>
        <v xml:space="preserve"> </v>
      </c>
      <c r="AA374" s="19" t="str">
        <f t="shared" si="124"/>
        <v xml:space="preserve"> </v>
      </c>
      <c r="AB374" s="58" t="str">
        <f>IF(X374="Yes",(AA374^2)*(VLOOKUP(D374,'Aquifer and SDF Parameters'!$A$6:$C$100,2,FALSE)/VLOOKUP(D374,'Aquifer and SDF Parameters'!$A$6:$C$100,3,FALSE)),"")</f>
        <v/>
      </c>
      <c r="AC374" s="20" t="str">
        <f>IF(X374="Yes",(1/(U374)^('Aquifer and SDF Parameters'!$B$2)/((1/U374^'Aquifer and SDF Parameters'!$B$2)+(1/AA374^'Aquifer and SDF Parameters'!$B$2))),"")</f>
        <v/>
      </c>
      <c r="AD374" s="21" t="str">
        <f>IF(X374="Yes",(1/(AA374)^('Aquifer and SDF Parameters'!$B$2)/((1/U374^'Aquifer and SDF Parameters'!$B$2)+(1/AA374^'Aquifer and SDF Parameters'!$B$2))),"")</f>
        <v/>
      </c>
      <c r="AE374" s="14"/>
      <c r="AF374" s="32" t="str">
        <f t="shared" si="125"/>
        <v>No</v>
      </c>
      <c r="AG374" s="15" t="str">
        <f t="shared" si="126"/>
        <v/>
      </c>
      <c r="AH374" s="18" t="str">
        <f t="shared" si="127"/>
        <v xml:space="preserve"> </v>
      </c>
      <c r="AI374" s="19" t="str">
        <f t="shared" si="128"/>
        <v xml:space="preserve"> </v>
      </c>
      <c r="AJ374" s="58" t="str">
        <f>IF(AF374="Yes",(AI374^2)*(VLOOKUP(D374,'Aquifer and SDF Parameters'!$A$6:$C$100,2,FALSE)/VLOOKUP(D374,'Aquifer and SDF Parameters'!$A$6:$C$100,3,FALSE)),"")</f>
        <v/>
      </c>
      <c r="AK374" s="20" t="str">
        <f>IF(AF374="Yes",(1/(U374)^('Aquifer and SDF Parameters'!$B$2)/((1/U374^'Aquifer and SDF Parameters'!$B$2)+(1/AI374^'Aquifer and SDF Parameters'!$B$2)+(1/AA374^'Aquifer and SDF Parameters'!$B$2))),"")</f>
        <v/>
      </c>
      <c r="AL374" s="20" t="str">
        <f>IF(AF374="Yes",(1/(AA374)^('Aquifer and SDF Parameters'!$B$2)/((1/U374^'Aquifer and SDF Parameters'!$B$2)+(1/AI374^'Aquifer and SDF Parameters'!$B$2)+(1/AA374^'Aquifer and SDF Parameters'!$B$2))),"")</f>
        <v/>
      </c>
      <c r="AM374" s="21" t="str">
        <f>IF(AF374="Yes",(1/(AI374)^('Aquifer and SDF Parameters'!$B$2)/((1/U374^'Aquifer and SDF Parameters'!$B$2)+(1/AI374^'Aquifer and SDF Parameters'!$B$2)+(1/AA374^'Aquifer and SDF Parameters'!$B$2))),"")</f>
        <v/>
      </c>
      <c r="AO374" s="30" t="s">
        <v>12812</v>
      </c>
      <c r="AP374" s="47" t="s">
        <v>8769</v>
      </c>
      <c r="AQ374" s="22">
        <v>52134</v>
      </c>
      <c r="AR374" s="22" t="s">
        <v>5253</v>
      </c>
      <c r="AS374" s="24">
        <v>449.90921205860099</v>
      </c>
      <c r="AT374" s="30">
        <v>116519</v>
      </c>
      <c r="AU374" s="22" t="s">
        <v>3324</v>
      </c>
      <c r="AV374" s="69">
        <v>1210.4447018363101</v>
      </c>
      <c r="AW374" s="33"/>
      <c r="AX374" s="22"/>
      <c r="AY374" s="27"/>
    </row>
    <row r="375" spans="1:51" ht="15.6" customHeight="1" x14ac:dyDescent="0.3">
      <c r="A375" s="17">
        <v>50580</v>
      </c>
      <c r="B375" s="17" t="str">
        <f>VLOOKUP(A375,'List of Wells for HC assessment'!$A$2:$J$860,10,FALSE)</f>
        <v>Fraser-Sumas Floodplain</v>
      </c>
      <c r="C375" s="17" t="str">
        <f>IF(ISNUMBER(VLOOKUP(A375,'List of Wells for HC assessment'!$A$2:$J$860,1,FALSE)),"TRUE","FALSE")</f>
        <v>TRUE</v>
      </c>
      <c r="D375" s="17">
        <f>VLOOKUP(A375,'List of Wells for HC assessment'!$A$2:$J$860,9,FALSE)</f>
        <v>6</v>
      </c>
      <c r="E375" s="17" t="str">
        <f t="shared" si="109"/>
        <v>Stream</v>
      </c>
      <c r="F375" s="17">
        <f t="shared" si="110"/>
        <v>2</v>
      </c>
      <c r="G375" s="87">
        <f t="shared" si="111"/>
        <v>0.67276920763114223</v>
      </c>
      <c r="H375" s="88">
        <f t="shared" si="129"/>
        <v>13.525983168186583</v>
      </c>
      <c r="I375" s="89" t="str">
        <f t="shared" si="112"/>
        <v>Chilliwack Creek</v>
      </c>
      <c r="J375" s="90">
        <f t="shared" si="113"/>
        <v>0.32723079236885777</v>
      </c>
      <c r="K375" s="91">
        <f t="shared" si="114"/>
        <v>27.808706242521325</v>
      </c>
      <c r="L375" s="95" t="str">
        <f t="shared" si="115"/>
        <v>Semmihault Creek</v>
      </c>
      <c r="M375" s="92" t="str">
        <f t="shared" si="116"/>
        <v>-</v>
      </c>
      <c r="N375" s="93" t="str">
        <f t="shared" si="117"/>
        <v/>
      </c>
      <c r="O375" s="96" t="str">
        <f t="shared" si="118"/>
        <v xml:space="preserve"> </v>
      </c>
      <c r="P375" s="94" t="str">
        <f>IF(ISNUMBER(VLOOKUP(A375,'Wells not assessed'!$A$5:$D$37,1,FALSE)),VLOOKUP(A375,'Wells not assessed'!$A$5:$D$37,4,FALSE),"")</f>
        <v/>
      </c>
      <c r="R375" s="35" t="str">
        <f t="shared" si="119"/>
        <v>Yes</v>
      </c>
      <c r="S375" s="15" t="str">
        <f t="shared" si="120"/>
        <v>FV-5721</v>
      </c>
      <c r="T375" s="18" t="str">
        <f>VLOOKUP(S375,'PoHC and SDF summary'!$AO$4:$AP$49974,2,FALSE)</f>
        <v>Chilliwack Creek</v>
      </c>
      <c r="U375" s="19">
        <f t="shared" si="121"/>
        <v>2014.3969197891399</v>
      </c>
      <c r="V375" s="56">
        <f>IF(C375="TRUE",(U375^2)*(VLOOKUP(D375,'Aquifer and SDF Parameters'!$A$6:$C$100,2,FALSE)/VLOOKUP(D375,'Aquifer and SDF Parameters'!$A$6:$C$100,3,FALSE)),"")</f>
        <v>13.525983168186583</v>
      </c>
      <c r="W375" s="4"/>
      <c r="X375" s="29" t="str">
        <f t="shared" si="122"/>
        <v>Yes</v>
      </c>
      <c r="Y375" s="15" t="str">
        <f t="shared" si="123"/>
        <v>FV-5673</v>
      </c>
      <c r="Z375" s="18" t="str">
        <f>IF(X375="Yes",VLOOKUP(Y375,'PoHC and SDF summary'!$AO$4:$AP$49974,2,FALSE)," ")</f>
        <v>Semmihault Creek</v>
      </c>
      <c r="AA375" s="19">
        <f t="shared" si="124"/>
        <v>2888.3579890235901</v>
      </c>
      <c r="AB375" s="58">
        <f>IF(X375="Yes",(AA375^2)*(VLOOKUP(D375,'Aquifer and SDF Parameters'!$A$6:$C$100,2,FALSE)/VLOOKUP(D375,'Aquifer and SDF Parameters'!$A$6:$C$100,3,FALSE)),"")</f>
        <v>27.808706242521325</v>
      </c>
      <c r="AC375" s="20">
        <f>IF(X375="Yes",(1/(U375)^('Aquifer and SDF Parameters'!$B$2)/((1/U375^'Aquifer and SDF Parameters'!$B$2)+(1/AA375^'Aquifer and SDF Parameters'!$B$2))),"")</f>
        <v>0.67276920763114223</v>
      </c>
      <c r="AD375" s="21">
        <f>IF(X375="Yes",(1/(AA375)^('Aquifer and SDF Parameters'!$B$2)/((1/U375^'Aquifer and SDF Parameters'!$B$2)+(1/AA375^'Aquifer and SDF Parameters'!$B$2))),"")</f>
        <v>0.32723079236885777</v>
      </c>
      <c r="AE375" s="14"/>
      <c r="AF375" s="32" t="str">
        <f t="shared" si="125"/>
        <v>No</v>
      </c>
      <c r="AG375" s="15" t="str">
        <f t="shared" si="126"/>
        <v/>
      </c>
      <c r="AH375" s="18" t="str">
        <f t="shared" si="127"/>
        <v xml:space="preserve"> </v>
      </c>
      <c r="AI375" s="19" t="str">
        <f t="shared" si="128"/>
        <v xml:space="preserve"> </v>
      </c>
      <c r="AJ375" s="58" t="str">
        <f>IF(AF375="Yes",(AI375^2)*(VLOOKUP(D375,'Aquifer and SDF Parameters'!$A$6:$C$100,2,FALSE)/VLOOKUP(D375,'Aquifer and SDF Parameters'!$A$6:$C$100,3,FALSE)),"")</f>
        <v/>
      </c>
      <c r="AK375" s="20" t="str">
        <f>IF(AF375="Yes",(1/(U375)^('Aquifer and SDF Parameters'!$B$2)/((1/U375^'Aquifer and SDF Parameters'!$B$2)+(1/AI375^'Aquifer and SDF Parameters'!$B$2)+(1/AA375^'Aquifer and SDF Parameters'!$B$2))),"")</f>
        <v/>
      </c>
      <c r="AL375" s="20" t="str">
        <f>IF(AF375="Yes",(1/(AA375)^('Aquifer and SDF Parameters'!$B$2)/((1/U375^'Aquifer and SDF Parameters'!$B$2)+(1/AI375^'Aquifer and SDF Parameters'!$B$2)+(1/AA375^'Aquifer and SDF Parameters'!$B$2))),"")</f>
        <v/>
      </c>
      <c r="AM375" s="21" t="str">
        <f>IF(AF375="Yes",(1/(AI375)^('Aquifer and SDF Parameters'!$B$2)/((1/U375^'Aquifer and SDF Parameters'!$B$2)+(1/AI375^'Aquifer and SDF Parameters'!$B$2)+(1/AA375^'Aquifer and SDF Parameters'!$B$2))),"")</f>
        <v/>
      </c>
      <c r="AO375" s="30" t="s">
        <v>12810</v>
      </c>
      <c r="AP375" s="47" t="s">
        <v>8769</v>
      </c>
      <c r="AQ375" s="22">
        <v>52140</v>
      </c>
      <c r="AR375" s="22" t="s">
        <v>7571</v>
      </c>
      <c r="AS375" s="24">
        <v>96.697833776171805</v>
      </c>
      <c r="AT375" s="30">
        <v>116520</v>
      </c>
      <c r="AU375" s="22" t="s">
        <v>5042</v>
      </c>
      <c r="AV375" s="27">
        <v>1012.24125327057</v>
      </c>
      <c r="AW375" s="33"/>
      <c r="AX375" s="22"/>
      <c r="AY375" s="27"/>
    </row>
    <row r="376" spans="1:51" ht="15.6" customHeight="1" x14ac:dyDescent="0.3">
      <c r="A376" s="17">
        <v>50948</v>
      </c>
      <c r="B376" s="17" t="str">
        <f>VLOOKUP(A376,'List of Wells for HC assessment'!$A$2:$J$860,10,FALSE)</f>
        <v>Fraser-Sumas Floodplain</v>
      </c>
      <c r="C376" s="17" t="str">
        <f>IF(ISNUMBER(VLOOKUP(A376,'List of Wells for HC assessment'!$A$2:$J$860,1,FALSE)),"TRUE","FALSE")</f>
        <v>TRUE</v>
      </c>
      <c r="D376" s="17">
        <f>VLOOKUP(A376,'List of Wells for HC assessment'!$A$2:$J$860,9,FALSE)</f>
        <v>6</v>
      </c>
      <c r="E376" s="17" t="str">
        <f t="shared" si="109"/>
        <v>Stream</v>
      </c>
      <c r="F376" s="17">
        <f t="shared" si="110"/>
        <v>1</v>
      </c>
      <c r="G376" s="87">
        <f t="shared" si="111"/>
        <v>1</v>
      </c>
      <c r="H376" s="88">
        <f t="shared" si="129"/>
        <v>0.13509765427307655</v>
      </c>
      <c r="I376" s="89" t="str">
        <f t="shared" si="112"/>
        <v>Unnamed tributary to McGillivray Slough and Vedder Canal</v>
      </c>
      <c r="J376" s="90" t="str">
        <f t="shared" si="113"/>
        <v>-</v>
      </c>
      <c r="K376" s="91" t="str">
        <f t="shared" si="114"/>
        <v/>
      </c>
      <c r="L376" s="95" t="str">
        <f t="shared" si="115"/>
        <v xml:space="preserve"> </v>
      </c>
      <c r="M376" s="92" t="str">
        <f t="shared" si="116"/>
        <v>-</v>
      </c>
      <c r="N376" s="93" t="str">
        <f t="shared" si="117"/>
        <v/>
      </c>
      <c r="O376" s="96" t="str">
        <f t="shared" si="118"/>
        <v xml:space="preserve"> </v>
      </c>
      <c r="P376" s="94" t="str">
        <f>IF(ISNUMBER(VLOOKUP(A376,'Wells not assessed'!$A$5:$D$37,1,FALSE)),VLOOKUP(A376,'Wells not assessed'!$A$5:$D$37,4,FALSE),"")</f>
        <v/>
      </c>
      <c r="R376" s="35" t="str">
        <f t="shared" si="119"/>
        <v>Yes</v>
      </c>
      <c r="S376" s="15" t="str">
        <f t="shared" si="120"/>
        <v>FV-809</v>
      </c>
      <c r="T376" s="18" t="str">
        <f>VLOOKUP(S376,'PoHC and SDF summary'!$AO$4:$AP$49974,2,FALSE)</f>
        <v>Unnamed tributary to McGillivray Slough and Vedder Canal</v>
      </c>
      <c r="U376" s="19">
        <f t="shared" si="121"/>
        <v>201.31889201444301</v>
      </c>
      <c r="V376" s="56">
        <f>IF(C376="TRUE",(U376^2)*(VLOOKUP(D376,'Aquifer and SDF Parameters'!$A$6:$C$100,2,FALSE)/VLOOKUP(D376,'Aquifer and SDF Parameters'!$A$6:$C$100,3,FALSE)),"")</f>
        <v>0.13509765427307655</v>
      </c>
      <c r="W376" s="4"/>
      <c r="X376" s="29" t="str">
        <f t="shared" si="122"/>
        <v>No</v>
      </c>
      <c r="Y376" s="15" t="str">
        <f t="shared" si="123"/>
        <v/>
      </c>
      <c r="Z376" s="18" t="str">
        <f>IF(X376="Yes",VLOOKUP(Y376,'PoHC and SDF summary'!$AO$4:$AP$49974,2,FALSE)," ")</f>
        <v xml:space="preserve"> </v>
      </c>
      <c r="AA376" s="19" t="str">
        <f t="shared" si="124"/>
        <v xml:space="preserve"> </v>
      </c>
      <c r="AB376" s="58" t="str">
        <f>IF(X376="Yes",(AA376^2)*(VLOOKUP(D376,'Aquifer and SDF Parameters'!$A$6:$C$100,2,FALSE)/VLOOKUP(D376,'Aquifer and SDF Parameters'!$A$6:$C$100,3,FALSE)),"")</f>
        <v/>
      </c>
      <c r="AC376" s="20" t="str">
        <f>IF(X376="Yes",(1/(U376)^('Aquifer and SDF Parameters'!$B$2)/((1/U376^'Aquifer and SDF Parameters'!$B$2)+(1/AA376^'Aquifer and SDF Parameters'!$B$2))),"")</f>
        <v/>
      </c>
      <c r="AD376" s="21" t="str">
        <f>IF(X376="Yes",(1/(AA376)^('Aquifer and SDF Parameters'!$B$2)/((1/U376^'Aquifer and SDF Parameters'!$B$2)+(1/AA376^'Aquifer and SDF Parameters'!$B$2))),"")</f>
        <v/>
      </c>
      <c r="AE376" s="14"/>
      <c r="AF376" s="32" t="str">
        <f t="shared" si="125"/>
        <v>No</v>
      </c>
      <c r="AG376" s="15" t="str">
        <f t="shared" si="126"/>
        <v/>
      </c>
      <c r="AH376" s="18" t="str">
        <f t="shared" si="127"/>
        <v xml:space="preserve"> </v>
      </c>
      <c r="AI376" s="19" t="str">
        <f t="shared" si="128"/>
        <v xml:space="preserve"> </v>
      </c>
      <c r="AJ376" s="58" t="str">
        <f>IF(AF376="Yes",(AI376^2)*(VLOOKUP(D376,'Aquifer and SDF Parameters'!$A$6:$C$100,2,FALSE)/VLOOKUP(D376,'Aquifer and SDF Parameters'!$A$6:$C$100,3,FALSE)),"")</f>
        <v/>
      </c>
      <c r="AK376" s="20" t="str">
        <f>IF(AF376="Yes",(1/(U376)^('Aquifer and SDF Parameters'!$B$2)/((1/U376^'Aquifer and SDF Parameters'!$B$2)+(1/AI376^'Aquifer and SDF Parameters'!$B$2)+(1/AA376^'Aquifer and SDF Parameters'!$B$2))),"")</f>
        <v/>
      </c>
      <c r="AL376" s="20" t="str">
        <f>IF(AF376="Yes",(1/(AA376)^('Aquifer and SDF Parameters'!$B$2)/((1/U376^'Aquifer and SDF Parameters'!$B$2)+(1/AI376^'Aquifer and SDF Parameters'!$B$2)+(1/AA376^'Aquifer and SDF Parameters'!$B$2))),"")</f>
        <v/>
      </c>
      <c r="AM376" s="21" t="str">
        <f>IF(AF376="Yes",(1/(AI376)^('Aquifer and SDF Parameters'!$B$2)/((1/U376^'Aquifer and SDF Parameters'!$B$2)+(1/AI376^'Aquifer and SDF Parameters'!$B$2)+(1/AA376^'Aquifer and SDF Parameters'!$B$2))),"")</f>
        <v/>
      </c>
      <c r="AO376" s="30" t="s">
        <v>12809</v>
      </c>
      <c r="AP376" s="47" t="s">
        <v>8769</v>
      </c>
      <c r="AQ376" s="22">
        <v>52246</v>
      </c>
      <c r="AR376" s="22" t="s">
        <v>7034</v>
      </c>
      <c r="AS376" s="24">
        <v>90.058898048578001</v>
      </c>
      <c r="AT376" s="30">
        <v>116524</v>
      </c>
      <c r="AU376" s="22" t="s">
        <v>7491</v>
      </c>
      <c r="AV376" s="69">
        <v>1009.74059516394</v>
      </c>
      <c r="AW376" s="33"/>
      <c r="AX376" s="22"/>
      <c r="AY376" s="27"/>
    </row>
    <row r="377" spans="1:51" ht="15.6" customHeight="1" x14ac:dyDescent="0.3">
      <c r="A377" s="17">
        <v>51345</v>
      </c>
      <c r="B377" s="17" t="str">
        <f>VLOOKUP(A377,'List of Wells for HC assessment'!$A$2:$J$860,10,FALSE)</f>
        <v>Fraser-Sumas Floodplain</v>
      </c>
      <c r="C377" s="17" t="str">
        <f>IF(ISNUMBER(VLOOKUP(A377,'List of Wells for HC assessment'!$A$2:$J$860,1,FALSE)),"TRUE","FALSE")</f>
        <v>TRUE</v>
      </c>
      <c r="D377" s="17">
        <f>VLOOKUP(A377,'List of Wells for HC assessment'!$A$2:$J$860,9,FALSE)</f>
        <v>6</v>
      </c>
      <c r="E377" s="17" t="str">
        <f t="shared" si="109"/>
        <v>Stream</v>
      </c>
      <c r="F377" s="17">
        <f t="shared" si="110"/>
        <v>2</v>
      </c>
      <c r="G377" s="87">
        <f t="shared" si="111"/>
        <v>0.85849660614579848</v>
      </c>
      <c r="H377" s="88">
        <f t="shared" si="129"/>
        <v>0.57340205588483184</v>
      </c>
      <c r="I377" s="89" t="str">
        <f t="shared" si="112"/>
        <v>Camp Slough</v>
      </c>
      <c r="J377" s="90">
        <f t="shared" si="113"/>
        <v>0.14150339385420146</v>
      </c>
      <c r="K377" s="91">
        <f t="shared" si="114"/>
        <v>3.47881210143523</v>
      </c>
      <c r="L377" s="95" t="str">
        <f t="shared" si="115"/>
        <v>Unnamed tributary to Hope Slough</v>
      </c>
      <c r="M377" s="92" t="str">
        <f t="shared" si="116"/>
        <v>-</v>
      </c>
      <c r="N377" s="93" t="str">
        <f t="shared" si="117"/>
        <v/>
      </c>
      <c r="O377" s="96" t="str">
        <f t="shared" si="118"/>
        <v xml:space="preserve"> </v>
      </c>
      <c r="P377" s="94" t="str">
        <f>IF(ISNUMBER(VLOOKUP(A377,'Wells not assessed'!$A$5:$D$37,1,FALSE)),VLOOKUP(A377,'Wells not assessed'!$A$5:$D$37,4,FALSE),"")</f>
        <v/>
      </c>
      <c r="R377" s="35" t="str">
        <f t="shared" si="119"/>
        <v>Yes</v>
      </c>
      <c r="S377" s="15" t="str">
        <f t="shared" si="120"/>
        <v>FV-6713</v>
      </c>
      <c r="T377" s="18" t="str">
        <f>VLOOKUP(S377,'PoHC and SDF summary'!$AO$4:$AP$49974,2,FALSE)</f>
        <v>Camp Slough</v>
      </c>
      <c r="U377" s="19">
        <f t="shared" si="121"/>
        <v>414.75368203965297</v>
      </c>
      <c r="V377" s="56">
        <f>IF(C377="TRUE",(U377^2)*(VLOOKUP(D377,'Aquifer and SDF Parameters'!$A$6:$C$100,2,FALSE)/VLOOKUP(D377,'Aquifer and SDF Parameters'!$A$6:$C$100,3,FALSE)),"")</f>
        <v>0.57340205588483184</v>
      </c>
      <c r="W377" s="4"/>
      <c r="X377" s="29" t="str">
        <f t="shared" si="122"/>
        <v>Yes</v>
      </c>
      <c r="Y377" s="15" t="str">
        <f t="shared" si="123"/>
        <v>FV-3588</v>
      </c>
      <c r="Z377" s="18" t="str">
        <f>IF(X377="Yes",VLOOKUP(Y377,'PoHC and SDF summary'!$AO$4:$AP$49974,2,FALSE)," ")</f>
        <v>Unnamed tributary to Hope Slough</v>
      </c>
      <c r="AA377" s="19">
        <f t="shared" si="124"/>
        <v>1021.58877755708</v>
      </c>
      <c r="AB377" s="58">
        <f>IF(X377="Yes",(AA377^2)*(VLOOKUP(D377,'Aquifer and SDF Parameters'!$A$6:$C$100,2,FALSE)/VLOOKUP(D377,'Aquifer and SDF Parameters'!$A$6:$C$100,3,FALSE)),"")</f>
        <v>3.47881210143523</v>
      </c>
      <c r="AC377" s="20">
        <f>IF(X377="Yes",(1/(U377)^('Aquifer and SDF Parameters'!$B$2)/((1/U377^'Aquifer and SDF Parameters'!$B$2)+(1/AA377^'Aquifer and SDF Parameters'!$B$2))),"")</f>
        <v>0.85849660614579848</v>
      </c>
      <c r="AD377" s="21">
        <f>IF(X377="Yes",(1/(AA377)^('Aquifer and SDF Parameters'!$B$2)/((1/U377^'Aquifer and SDF Parameters'!$B$2)+(1/AA377^'Aquifer and SDF Parameters'!$B$2))),"")</f>
        <v>0.14150339385420146</v>
      </c>
      <c r="AE377" s="14"/>
      <c r="AF377" s="32" t="str">
        <f t="shared" si="125"/>
        <v>No</v>
      </c>
      <c r="AG377" s="15" t="str">
        <f t="shared" si="126"/>
        <v/>
      </c>
      <c r="AH377" s="18" t="str">
        <f t="shared" si="127"/>
        <v xml:space="preserve"> </v>
      </c>
      <c r="AI377" s="19" t="str">
        <f t="shared" si="128"/>
        <v xml:space="preserve"> </v>
      </c>
      <c r="AJ377" s="58" t="str">
        <f>IF(AF377="Yes",(AI377^2)*(VLOOKUP(D377,'Aquifer and SDF Parameters'!$A$6:$C$100,2,FALSE)/VLOOKUP(D377,'Aquifer and SDF Parameters'!$A$6:$C$100,3,FALSE)),"")</f>
        <v/>
      </c>
      <c r="AK377" s="20" t="str">
        <f>IF(AF377="Yes",(1/(U377)^('Aquifer and SDF Parameters'!$B$2)/((1/U377^'Aquifer and SDF Parameters'!$B$2)+(1/AI377^'Aquifer and SDF Parameters'!$B$2)+(1/AA377^'Aquifer and SDF Parameters'!$B$2))),"")</f>
        <v/>
      </c>
      <c r="AL377" s="20" t="str">
        <f>IF(AF377="Yes",(1/(AA377)^('Aquifer and SDF Parameters'!$B$2)/((1/U377^'Aquifer and SDF Parameters'!$B$2)+(1/AI377^'Aquifer and SDF Parameters'!$B$2)+(1/AA377^'Aquifer and SDF Parameters'!$B$2))),"")</f>
        <v/>
      </c>
      <c r="AM377" s="21" t="str">
        <f>IF(AF377="Yes",(1/(AI377)^('Aquifer and SDF Parameters'!$B$2)/((1/U377^'Aquifer and SDF Parameters'!$B$2)+(1/AI377^'Aquifer and SDF Parameters'!$B$2)+(1/AA377^'Aquifer and SDF Parameters'!$B$2))),"")</f>
        <v/>
      </c>
      <c r="AO377" s="30" t="s">
        <v>12806</v>
      </c>
      <c r="AP377" s="47" t="s">
        <v>8769</v>
      </c>
      <c r="AQ377" s="22">
        <v>52309</v>
      </c>
      <c r="AR377" s="22" t="s">
        <v>3380</v>
      </c>
      <c r="AS377" s="24">
        <v>192.586397400528</v>
      </c>
      <c r="AT377" s="30">
        <v>116528</v>
      </c>
      <c r="AU377" s="22" t="s">
        <v>4869</v>
      </c>
      <c r="AV377" s="69">
        <v>2400.63382144658</v>
      </c>
      <c r="AW377" s="33"/>
      <c r="AX377" s="22"/>
      <c r="AY377" s="27"/>
    </row>
    <row r="378" spans="1:51" ht="15.6" customHeight="1" x14ac:dyDescent="0.3">
      <c r="A378" s="17">
        <v>51507</v>
      </c>
      <c r="B378" s="17" t="str">
        <f>VLOOKUP(A378,'List of Wells for HC assessment'!$A$2:$J$860,10,FALSE)</f>
        <v>Fraser-Sumas Floodplain</v>
      </c>
      <c r="C378" s="17" t="str">
        <f>IF(ISNUMBER(VLOOKUP(A378,'List of Wells for HC assessment'!$A$2:$J$860,1,FALSE)),"TRUE","FALSE")</f>
        <v>TRUE</v>
      </c>
      <c r="D378" s="17">
        <f>VLOOKUP(A378,'List of Wells for HC assessment'!$A$2:$J$860,9,FALSE)</f>
        <v>6</v>
      </c>
      <c r="E378" s="17" t="str">
        <f t="shared" si="109"/>
        <v>Stream</v>
      </c>
      <c r="F378" s="17">
        <f t="shared" si="110"/>
        <v>2</v>
      </c>
      <c r="G378" s="87">
        <f t="shared" si="111"/>
        <v>0.64907524494086677</v>
      </c>
      <c r="H378" s="88">
        <f t="shared" si="129"/>
        <v>3.2668646531527972</v>
      </c>
      <c r="I378" s="89" t="str">
        <f t="shared" si="112"/>
        <v>Hope Slough</v>
      </c>
      <c r="J378" s="90">
        <f t="shared" si="113"/>
        <v>0.35092475505913318</v>
      </c>
      <c r="K378" s="91">
        <f t="shared" si="114"/>
        <v>6.0424377145365629</v>
      </c>
      <c r="L378" s="95" t="str">
        <f t="shared" si="115"/>
        <v>Nevin Creek</v>
      </c>
      <c r="M378" s="92" t="str">
        <f t="shared" si="116"/>
        <v>-</v>
      </c>
      <c r="N378" s="93" t="str">
        <f t="shared" si="117"/>
        <v/>
      </c>
      <c r="O378" s="96" t="str">
        <f t="shared" si="118"/>
        <v xml:space="preserve"> </v>
      </c>
      <c r="P378" s="94" t="str">
        <f>IF(ISNUMBER(VLOOKUP(A378,'Wells not assessed'!$A$5:$D$37,1,FALSE)),VLOOKUP(A378,'Wells not assessed'!$A$5:$D$37,4,FALSE),"")</f>
        <v/>
      </c>
      <c r="R378" s="35" t="str">
        <f t="shared" si="119"/>
        <v>Yes</v>
      </c>
      <c r="S378" s="15" t="str">
        <f t="shared" si="120"/>
        <v>FV-7098</v>
      </c>
      <c r="T378" s="18" t="str">
        <f>VLOOKUP(S378,'PoHC and SDF summary'!$AO$4:$AP$49974,2,FALSE)</f>
        <v>Hope Slough</v>
      </c>
      <c r="U378" s="19">
        <f t="shared" si="121"/>
        <v>989.97949268954005</v>
      </c>
      <c r="V378" s="56">
        <f>IF(C378="TRUE",(U378^2)*(VLOOKUP(D378,'Aquifer and SDF Parameters'!$A$6:$C$100,2,FALSE)/VLOOKUP(D378,'Aquifer and SDF Parameters'!$A$6:$C$100,3,FALSE)),"")</f>
        <v>3.2668646531527972</v>
      </c>
      <c r="W378" s="4"/>
      <c r="X378" s="29" t="str">
        <f t="shared" si="122"/>
        <v>Yes</v>
      </c>
      <c r="Y378" s="15" t="str">
        <f t="shared" si="123"/>
        <v>FV-7159</v>
      </c>
      <c r="Z378" s="18" t="str">
        <f>IF(X378="Yes",VLOOKUP(Y378,'PoHC and SDF summary'!$AO$4:$AP$49974,2,FALSE)," ")</f>
        <v>Nevin Creek</v>
      </c>
      <c r="AA378" s="19">
        <f t="shared" si="124"/>
        <v>1346.37710703984</v>
      </c>
      <c r="AB378" s="58">
        <f>IF(X378="Yes",(AA378^2)*(VLOOKUP(D378,'Aquifer and SDF Parameters'!$A$6:$C$100,2,FALSE)/VLOOKUP(D378,'Aquifer and SDF Parameters'!$A$6:$C$100,3,FALSE)),"")</f>
        <v>6.0424377145365629</v>
      </c>
      <c r="AC378" s="20">
        <f>IF(X378="Yes",(1/(U378)^('Aquifer and SDF Parameters'!$B$2)/((1/U378^'Aquifer and SDF Parameters'!$B$2)+(1/AA378^'Aquifer and SDF Parameters'!$B$2))),"")</f>
        <v>0.64907524494086677</v>
      </c>
      <c r="AD378" s="21">
        <f>IF(X378="Yes",(1/(AA378)^('Aquifer and SDF Parameters'!$B$2)/((1/U378^'Aquifer and SDF Parameters'!$B$2)+(1/AA378^'Aquifer and SDF Parameters'!$B$2))),"")</f>
        <v>0.35092475505913318</v>
      </c>
      <c r="AE378" s="14"/>
      <c r="AF378" s="32" t="str">
        <f t="shared" si="125"/>
        <v>No</v>
      </c>
      <c r="AG378" s="15" t="str">
        <f t="shared" si="126"/>
        <v/>
      </c>
      <c r="AH378" s="18" t="str">
        <f t="shared" si="127"/>
        <v xml:space="preserve"> </v>
      </c>
      <c r="AI378" s="19" t="str">
        <f t="shared" si="128"/>
        <v xml:space="preserve"> </v>
      </c>
      <c r="AJ378" s="58" t="str">
        <f>IF(AF378="Yes",(AI378^2)*(VLOOKUP(D378,'Aquifer and SDF Parameters'!$A$6:$C$100,2,FALSE)/VLOOKUP(D378,'Aquifer and SDF Parameters'!$A$6:$C$100,3,FALSE)),"")</f>
        <v/>
      </c>
      <c r="AK378" s="20" t="str">
        <f>IF(AF378="Yes",(1/(U378)^('Aquifer and SDF Parameters'!$B$2)/((1/U378^'Aquifer and SDF Parameters'!$B$2)+(1/AI378^'Aquifer and SDF Parameters'!$B$2)+(1/AA378^'Aquifer and SDF Parameters'!$B$2))),"")</f>
        <v/>
      </c>
      <c r="AL378" s="20" t="str">
        <f>IF(AF378="Yes",(1/(AA378)^('Aquifer and SDF Parameters'!$B$2)/((1/U378^'Aquifer and SDF Parameters'!$B$2)+(1/AI378^'Aquifer and SDF Parameters'!$B$2)+(1/AA378^'Aquifer and SDF Parameters'!$B$2))),"")</f>
        <v/>
      </c>
      <c r="AM378" s="21" t="str">
        <f>IF(AF378="Yes",(1/(AI378)^('Aquifer and SDF Parameters'!$B$2)/((1/U378^'Aquifer and SDF Parameters'!$B$2)+(1/AI378^'Aquifer and SDF Parameters'!$B$2)+(1/AA378^'Aquifer and SDF Parameters'!$B$2))),"")</f>
        <v/>
      </c>
      <c r="AO378" s="30" t="s">
        <v>12805</v>
      </c>
      <c r="AP378" s="47" t="s">
        <v>8769</v>
      </c>
      <c r="AQ378" s="22">
        <v>52513</v>
      </c>
      <c r="AR378" s="22" t="s">
        <v>7020</v>
      </c>
      <c r="AS378" s="24">
        <v>2190.36770802911</v>
      </c>
      <c r="AT378" s="33">
        <v>122934</v>
      </c>
      <c r="AU378" s="22" t="s">
        <v>3253</v>
      </c>
      <c r="AV378" s="69">
        <v>992.91396069961104</v>
      </c>
      <c r="AW378" s="33"/>
      <c r="AX378" s="22"/>
      <c r="AY378" s="27"/>
    </row>
    <row r="379" spans="1:51" ht="15.6" customHeight="1" x14ac:dyDescent="0.3">
      <c r="A379" s="17">
        <v>51837</v>
      </c>
      <c r="B379" s="17" t="str">
        <f>VLOOKUP(A379,'List of Wells for HC assessment'!$A$2:$J$860,10,FALSE)</f>
        <v>Fraser-Sumas Floodplain</v>
      </c>
      <c r="C379" s="17" t="str">
        <f>IF(ISNUMBER(VLOOKUP(A379,'List of Wells for HC assessment'!$A$2:$J$860,1,FALSE)),"TRUE","FALSE")</f>
        <v>TRUE</v>
      </c>
      <c r="D379" s="17">
        <f>VLOOKUP(A379,'List of Wells for HC assessment'!$A$2:$J$860,9,FALSE)</f>
        <v>6</v>
      </c>
      <c r="E379" s="17" t="str">
        <f t="shared" si="109"/>
        <v>Stream</v>
      </c>
      <c r="F379" s="17">
        <f t="shared" si="110"/>
        <v>2</v>
      </c>
      <c r="G379" s="87">
        <f t="shared" si="111"/>
        <v>0.8914300330021202</v>
      </c>
      <c r="H379" s="88">
        <f t="shared" si="129"/>
        <v>0.42318440521603318</v>
      </c>
      <c r="I379" s="89" t="str">
        <f t="shared" si="112"/>
        <v>Unnamed tributary to Hope Slough</v>
      </c>
      <c r="J379" s="90">
        <f t="shared" si="113"/>
        <v>0.10856996699787977</v>
      </c>
      <c r="K379" s="91">
        <f t="shared" si="114"/>
        <v>3.474619167150323</v>
      </c>
      <c r="L379" s="95" t="str">
        <f t="shared" si="115"/>
        <v>Hope Slough</v>
      </c>
      <c r="M379" s="92" t="str">
        <f t="shared" si="116"/>
        <v>-</v>
      </c>
      <c r="N379" s="93" t="str">
        <f t="shared" si="117"/>
        <v/>
      </c>
      <c r="O379" s="96" t="str">
        <f t="shared" si="118"/>
        <v xml:space="preserve"> </v>
      </c>
      <c r="P379" s="94" t="str">
        <f>IF(ISNUMBER(VLOOKUP(A379,'Wells not assessed'!$A$5:$D$37,1,FALSE)),VLOOKUP(A379,'Wells not assessed'!$A$5:$D$37,4,FALSE),"")</f>
        <v/>
      </c>
      <c r="R379" s="35" t="str">
        <f t="shared" si="119"/>
        <v>Yes</v>
      </c>
      <c r="S379" s="15" t="str">
        <f t="shared" si="120"/>
        <v>FV-3645</v>
      </c>
      <c r="T379" s="18" t="str">
        <f>VLOOKUP(S379,'PoHC and SDF summary'!$AO$4:$AP$49974,2,FALSE)</f>
        <v>Unnamed tributary to Hope Slough</v>
      </c>
      <c r="U379" s="19">
        <f t="shared" si="121"/>
        <v>356.30790275379798</v>
      </c>
      <c r="V379" s="56">
        <f>IF(C379="TRUE",(U379^2)*(VLOOKUP(D379,'Aquifer and SDF Parameters'!$A$6:$C$100,2,FALSE)/VLOOKUP(D379,'Aquifer and SDF Parameters'!$A$6:$C$100,3,FALSE)),"")</f>
        <v>0.42318440521603318</v>
      </c>
      <c r="W379" s="4"/>
      <c r="X379" s="29" t="str">
        <f t="shared" si="122"/>
        <v>Yes</v>
      </c>
      <c r="Y379" s="15" t="str">
        <f t="shared" si="123"/>
        <v>FV-3706</v>
      </c>
      <c r="Z379" s="18" t="str">
        <f>IF(X379="Yes",VLOOKUP(Y379,'PoHC and SDF summary'!$AO$4:$AP$49974,2,FALSE)," ")</f>
        <v>Hope Slough</v>
      </c>
      <c r="AA379" s="19">
        <f t="shared" si="124"/>
        <v>1020.97294290549</v>
      </c>
      <c r="AB379" s="58">
        <f>IF(X379="Yes",(AA379^2)*(VLOOKUP(D379,'Aquifer and SDF Parameters'!$A$6:$C$100,2,FALSE)/VLOOKUP(D379,'Aquifer and SDF Parameters'!$A$6:$C$100,3,FALSE)),"")</f>
        <v>3.474619167150323</v>
      </c>
      <c r="AC379" s="20">
        <f>IF(X379="Yes",(1/(U379)^('Aquifer and SDF Parameters'!$B$2)/((1/U379^'Aquifer and SDF Parameters'!$B$2)+(1/AA379^'Aquifer and SDF Parameters'!$B$2))),"")</f>
        <v>0.8914300330021202</v>
      </c>
      <c r="AD379" s="21">
        <f>IF(X379="Yes",(1/(AA379)^('Aquifer and SDF Parameters'!$B$2)/((1/U379^'Aquifer and SDF Parameters'!$B$2)+(1/AA379^'Aquifer and SDF Parameters'!$B$2))),"")</f>
        <v>0.10856996699787977</v>
      </c>
      <c r="AE379" s="14"/>
      <c r="AF379" s="32" t="str">
        <f t="shared" si="125"/>
        <v>No</v>
      </c>
      <c r="AG379" s="15" t="str">
        <f t="shared" si="126"/>
        <v/>
      </c>
      <c r="AH379" s="18" t="str">
        <f t="shared" si="127"/>
        <v xml:space="preserve"> </v>
      </c>
      <c r="AI379" s="19" t="str">
        <f t="shared" si="128"/>
        <v xml:space="preserve"> </v>
      </c>
      <c r="AJ379" s="58" t="str">
        <f>IF(AF379="Yes",(AI379^2)*(VLOOKUP(D379,'Aquifer and SDF Parameters'!$A$6:$C$100,2,FALSE)/VLOOKUP(D379,'Aquifer and SDF Parameters'!$A$6:$C$100,3,FALSE)),"")</f>
        <v/>
      </c>
      <c r="AK379" s="20" t="str">
        <f>IF(AF379="Yes",(1/(U379)^('Aquifer and SDF Parameters'!$B$2)/((1/U379^'Aquifer and SDF Parameters'!$B$2)+(1/AI379^'Aquifer and SDF Parameters'!$B$2)+(1/AA379^'Aquifer and SDF Parameters'!$B$2))),"")</f>
        <v/>
      </c>
      <c r="AL379" s="20" t="str">
        <f>IF(AF379="Yes",(1/(AA379)^('Aquifer and SDF Parameters'!$B$2)/((1/U379^'Aquifer and SDF Parameters'!$B$2)+(1/AI379^'Aquifer and SDF Parameters'!$B$2)+(1/AA379^'Aquifer and SDF Parameters'!$B$2))),"")</f>
        <v/>
      </c>
      <c r="AM379" s="21" t="str">
        <f>IF(AF379="Yes",(1/(AI379)^('Aquifer and SDF Parameters'!$B$2)/((1/U379^'Aquifer and SDF Parameters'!$B$2)+(1/AI379^'Aquifer and SDF Parameters'!$B$2)+(1/AA379^'Aquifer and SDF Parameters'!$B$2))),"")</f>
        <v/>
      </c>
      <c r="AO379" s="30" t="s">
        <v>12802</v>
      </c>
      <c r="AP379" s="47" t="s">
        <v>8769</v>
      </c>
      <c r="AQ379" s="22">
        <v>52577</v>
      </c>
      <c r="AR379" s="22" t="s">
        <v>1132</v>
      </c>
      <c r="AS379" s="24">
        <v>69.862170620416705</v>
      </c>
      <c r="AT379" s="2">
        <v>124176</v>
      </c>
      <c r="AU379" s="2" t="s">
        <v>3260</v>
      </c>
      <c r="AV379" s="57">
        <v>1054.88998034985</v>
      </c>
      <c r="AW379" s="33"/>
      <c r="AX379" s="22"/>
      <c r="AY379" s="27"/>
    </row>
    <row r="380" spans="1:51" ht="15.6" customHeight="1" x14ac:dyDescent="0.3">
      <c r="A380" s="17">
        <v>52134</v>
      </c>
      <c r="B380" s="17" t="str">
        <f>VLOOKUP(A380,'List of Wells for HC assessment'!$A$2:$J$860,10,FALSE)</f>
        <v>Fraser-Sumas Floodplain</v>
      </c>
      <c r="C380" s="17" t="str">
        <f>IF(ISNUMBER(VLOOKUP(A380,'List of Wells for HC assessment'!$A$2:$J$860,1,FALSE)),"TRUE","FALSE")</f>
        <v>TRUE</v>
      </c>
      <c r="D380" s="17">
        <f>VLOOKUP(A380,'List of Wells for HC assessment'!$A$2:$J$860,9,FALSE)</f>
        <v>6</v>
      </c>
      <c r="E380" s="17" t="str">
        <f t="shared" si="109"/>
        <v>Stream</v>
      </c>
      <c r="F380" s="17">
        <f t="shared" si="110"/>
        <v>2</v>
      </c>
      <c r="G380" s="87">
        <f t="shared" si="111"/>
        <v>0.93525069378968406</v>
      </c>
      <c r="H380" s="88">
        <f t="shared" si="129"/>
        <v>0.6747276636506373</v>
      </c>
      <c r="I380" s="89" t="str">
        <f t="shared" si="112"/>
        <v>Hope Slough</v>
      </c>
      <c r="J380" s="90">
        <f t="shared" si="113"/>
        <v>6.4749306210315938E-2</v>
      </c>
      <c r="K380" s="91">
        <f t="shared" si="114"/>
        <v>9.7458884501192244</v>
      </c>
      <c r="L380" s="95" t="str">
        <f t="shared" si="115"/>
        <v>Elk Creek</v>
      </c>
      <c r="M380" s="92" t="str">
        <f t="shared" si="116"/>
        <v>-</v>
      </c>
      <c r="N380" s="93" t="str">
        <f t="shared" si="117"/>
        <v/>
      </c>
      <c r="O380" s="96" t="str">
        <f t="shared" si="118"/>
        <v xml:space="preserve"> </v>
      </c>
      <c r="P380" s="94" t="str">
        <f>IF(ISNUMBER(VLOOKUP(A380,'Wells not assessed'!$A$5:$D$37,1,FALSE)),VLOOKUP(A380,'Wells not assessed'!$A$5:$D$37,4,FALSE),"")</f>
        <v/>
      </c>
      <c r="R380" s="35" t="str">
        <f t="shared" si="119"/>
        <v>Yes</v>
      </c>
      <c r="S380" s="15" t="str">
        <f t="shared" si="120"/>
        <v>FV-4071</v>
      </c>
      <c r="T380" s="18" t="str">
        <f>VLOOKUP(S380,'PoHC and SDF summary'!$AO$4:$AP$49974,2,FALSE)</f>
        <v>Hope Slough</v>
      </c>
      <c r="U380" s="19">
        <f t="shared" si="121"/>
        <v>449.90921205860099</v>
      </c>
      <c r="V380" s="56">
        <f>IF(C380="TRUE",(U380^2)*(VLOOKUP(D380,'Aquifer and SDF Parameters'!$A$6:$C$100,2,FALSE)/VLOOKUP(D380,'Aquifer and SDF Parameters'!$A$6:$C$100,3,FALSE)),"")</f>
        <v>0.6747276636506373</v>
      </c>
      <c r="W380" s="4"/>
      <c r="X380" s="29" t="str">
        <f t="shared" si="122"/>
        <v>Yes</v>
      </c>
      <c r="Y380" s="15" t="str">
        <f t="shared" si="123"/>
        <v>FV-3970</v>
      </c>
      <c r="Z380" s="18" t="str">
        <f>IF(X380="Yes",VLOOKUP(Y380,'PoHC and SDF summary'!$AO$4:$AP$49974,2,FALSE)," ")</f>
        <v>Elk Creek</v>
      </c>
      <c r="AA380" s="19">
        <f t="shared" si="124"/>
        <v>1709.9024928444801</v>
      </c>
      <c r="AB380" s="58">
        <f>IF(X380="Yes",(AA380^2)*(VLOOKUP(D380,'Aquifer and SDF Parameters'!$A$6:$C$100,2,FALSE)/VLOOKUP(D380,'Aquifer and SDF Parameters'!$A$6:$C$100,3,FALSE)),"")</f>
        <v>9.7458884501192244</v>
      </c>
      <c r="AC380" s="20">
        <f>IF(X380="Yes",(1/(U380)^('Aquifer and SDF Parameters'!$B$2)/((1/U380^'Aquifer and SDF Parameters'!$B$2)+(1/AA380^'Aquifer and SDF Parameters'!$B$2))),"")</f>
        <v>0.93525069378968406</v>
      </c>
      <c r="AD380" s="21">
        <f>IF(X380="Yes",(1/(AA380)^('Aquifer and SDF Parameters'!$B$2)/((1/U380^'Aquifer and SDF Parameters'!$B$2)+(1/AA380^'Aquifer and SDF Parameters'!$B$2))),"")</f>
        <v>6.4749306210315938E-2</v>
      </c>
      <c r="AE380" s="14"/>
      <c r="AF380" s="32" t="str">
        <f t="shared" si="125"/>
        <v>No</v>
      </c>
      <c r="AG380" s="15" t="str">
        <f t="shared" si="126"/>
        <v/>
      </c>
      <c r="AH380" s="18" t="str">
        <f t="shared" si="127"/>
        <v xml:space="preserve"> </v>
      </c>
      <c r="AI380" s="19" t="str">
        <f t="shared" si="128"/>
        <v xml:space="preserve"> </v>
      </c>
      <c r="AJ380" s="58" t="str">
        <f>IF(AF380="Yes",(AI380^2)*(VLOOKUP(D380,'Aquifer and SDF Parameters'!$A$6:$C$100,2,FALSE)/VLOOKUP(D380,'Aquifer and SDF Parameters'!$A$6:$C$100,3,FALSE)),"")</f>
        <v/>
      </c>
      <c r="AK380" s="20" t="str">
        <f>IF(AF380="Yes",(1/(U380)^('Aquifer and SDF Parameters'!$B$2)/((1/U380^'Aquifer and SDF Parameters'!$B$2)+(1/AI380^'Aquifer and SDF Parameters'!$B$2)+(1/AA380^'Aquifer and SDF Parameters'!$B$2))),"")</f>
        <v/>
      </c>
      <c r="AL380" s="20" t="str">
        <f>IF(AF380="Yes",(1/(AA380)^('Aquifer and SDF Parameters'!$B$2)/((1/U380^'Aquifer and SDF Parameters'!$B$2)+(1/AI380^'Aquifer and SDF Parameters'!$B$2)+(1/AA380^'Aquifer and SDF Parameters'!$B$2))),"")</f>
        <v/>
      </c>
      <c r="AM380" s="21" t="str">
        <f>IF(AF380="Yes",(1/(AI380)^('Aquifer and SDF Parameters'!$B$2)/((1/U380^'Aquifer and SDF Parameters'!$B$2)+(1/AI380^'Aquifer and SDF Parameters'!$B$2)+(1/AA380^'Aquifer and SDF Parameters'!$B$2))),"")</f>
        <v/>
      </c>
      <c r="AO380" s="30" t="s">
        <v>12798</v>
      </c>
      <c r="AP380" s="47" t="s">
        <v>8769</v>
      </c>
      <c r="AQ380" s="22">
        <v>52605</v>
      </c>
      <c r="AR380" s="22" t="s">
        <v>1311</v>
      </c>
      <c r="AS380" s="24">
        <v>492.063271635494</v>
      </c>
      <c r="AT380" s="2">
        <v>124732</v>
      </c>
      <c r="AU380" s="2" t="s">
        <v>5790</v>
      </c>
      <c r="AV380" s="57">
        <v>363.35909805148498</v>
      </c>
      <c r="AW380" s="33"/>
      <c r="AX380" s="22"/>
      <c r="AY380" s="27"/>
    </row>
    <row r="381" spans="1:51" ht="15.6" customHeight="1" x14ac:dyDescent="0.3">
      <c r="A381" s="17">
        <v>52140</v>
      </c>
      <c r="B381" s="17" t="str">
        <f>VLOOKUP(A381,'List of Wells for HC assessment'!$A$2:$J$860,10,FALSE)</f>
        <v>Fraser-Sumas Floodplain</v>
      </c>
      <c r="C381" s="17" t="str">
        <f>IF(ISNUMBER(VLOOKUP(A381,'List of Wells for HC assessment'!$A$2:$J$860,1,FALSE)),"TRUE","FALSE")</f>
        <v>TRUE</v>
      </c>
      <c r="D381" s="17">
        <f>VLOOKUP(A381,'List of Wells for HC assessment'!$A$2:$J$860,9,FALSE)</f>
        <v>6</v>
      </c>
      <c r="E381" s="17" t="str">
        <f t="shared" si="109"/>
        <v>Stream</v>
      </c>
      <c r="F381" s="17">
        <f t="shared" si="110"/>
        <v>1</v>
      </c>
      <c r="G381" s="87">
        <f t="shared" si="111"/>
        <v>1</v>
      </c>
      <c r="H381" s="88">
        <f t="shared" si="129"/>
        <v>3.116823685668051E-2</v>
      </c>
      <c r="I381" s="89" t="str">
        <f t="shared" si="112"/>
        <v>Camp Slough</v>
      </c>
      <c r="J381" s="90" t="str">
        <f t="shared" si="113"/>
        <v>-</v>
      </c>
      <c r="K381" s="91" t="str">
        <f t="shared" si="114"/>
        <v/>
      </c>
      <c r="L381" s="95" t="str">
        <f t="shared" si="115"/>
        <v xml:space="preserve"> </v>
      </c>
      <c r="M381" s="92" t="str">
        <f t="shared" si="116"/>
        <v>-</v>
      </c>
      <c r="N381" s="93" t="str">
        <f t="shared" si="117"/>
        <v/>
      </c>
      <c r="O381" s="96" t="str">
        <f t="shared" si="118"/>
        <v xml:space="preserve"> </v>
      </c>
      <c r="P381" s="94" t="str">
        <f>IF(ISNUMBER(VLOOKUP(A381,'Wells not assessed'!$A$5:$D$37,1,FALSE)),VLOOKUP(A381,'Wells not assessed'!$A$5:$D$37,4,FALSE),"")</f>
        <v/>
      </c>
      <c r="R381" s="35" t="str">
        <f t="shared" si="119"/>
        <v>Yes</v>
      </c>
      <c r="S381" s="15" t="str">
        <f t="shared" si="120"/>
        <v>FV-6711</v>
      </c>
      <c r="T381" s="18" t="str">
        <f>VLOOKUP(S381,'PoHC and SDF summary'!$AO$4:$AP$49974,2,FALSE)</f>
        <v>Camp Slough</v>
      </c>
      <c r="U381" s="19">
        <f t="shared" si="121"/>
        <v>96.697833776171805</v>
      </c>
      <c r="V381" s="56">
        <f>IF(C381="TRUE",(U381^2)*(VLOOKUP(D381,'Aquifer and SDF Parameters'!$A$6:$C$100,2,FALSE)/VLOOKUP(D381,'Aquifer and SDF Parameters'!$A$6:$C$100,3,FALSE)),"")</f>
        <v>3.116823685668051E-2</v>
      </c>
      <c r="W381" s="4"/>
      <c r="X381" s="29" t="str">
        <f t="shared" si="122"/>
        <v>No</v>
      </c>
      <c r="Y381" s="15" t="str">
        <f t="shared" si="123"/>
        <v/>
      </c>
      <c r="Z381" s="18" t="str">
        <f>IF(X381="Yes",VLOOKUP(Y381,'PoHC and SDF summary'!$AO$4:$AP$49974,2,FALSE)," ")</f>
        <v xml:space="preserve"> </v>
      </c>
      <c r="AA381" s="19" t="str">
        <f t="shared" si="124"/>
        <v xml:space="preserve"> </v>
      </c>
      <c r="AB381" s="58" t="str">
        <f>IF(X381="Yes",(AA381^2)*(VLOOKUP(D381,'Aquifer and SDF Parameters'!$A$6:$C$100,2,FALSE)/VLOOKUP(D381,'Aquifer and SDF Parameters'!$A$6:$C$100,3,FALSE)),"")</f>
        <v/>
      </c>
      <c r="AC381" s="20" t="str">
        <f>IF(X381="Yes",(1/(U381)^('Aquifer and SDF Parameters'!$B$2)/((1/U381^'Aquifer and SDF Parameters'!$B$2)+(1/AA381^'Aquifer and SDF Parameters'!$B$2))),"")</f>
        <v/>
      </c>
      <c r="AD381" s="21" t="str">
        <f>IF(X381="Yes",(1/(AA381)^('Aquifer and SDF Parameters'!$B$2)/((1/U381^'Aquifer and SDF Parameters'!$B$2)+(1/AA381^'Aquifer and SDF Parameters'!$B$2))),"")</f>
        <v/>
      </c>
      <c r="AE381" s="14"/>
      <c r="AF381" s="32" t="str">
        <f t="shared" si="125"/>
        <v>No</v>
      </c>
      <c r="AG381" s="15" t="str">
        <f t="shared" si="126"/>
        <v/>
      </c>
      <c r="AH381" s="18" t="str">
        <f t="shared" si="127"/>
        <v xml:space="preserve"> </v>
      </c>
      <c r="AI381" s="19" t="str">
        <f t="shared" si="128"/>
        <v xml:space="preserve"> </v>
      </c>
      <c r="AJ381" s="58" t="str">
        <f>IF(AF381="Yes",(AI381^2)*(VLOOKUP(D381,'Aquifer and SDF Parameters'!$A$6:$C$100,2,FALSE)/VLOOKUP(D381,'Aquifer and SDF Parameters'!$A$6:$C$100,3,FALSE)),"")</f>
        <v/>
      </c>
      <c r="AK381" s="20" t="str">
        <f>IF(AF381="Yes",(1/(U381)^('Aquifer and SDF Parameters'!$B$2)/((1/U381^'Aquifer and SDF Parameters'!$B$2)+(1/AI381^'Aquifer and SDF Parameters'!$B$2)+(1/AA381^'Aquifer and SDF Parameters'!$B$2))),"")</f>
        <v/>
      </c>
      <c r="AL381" s="20" t="str">
        <f>IF(AF381="Yes",(1/(AA381)^('Aquifer and SDF Parameters'!$B$2)/((1/U381^'Aquifer and SDF Parameters'!$B$2)+(1/AI381^'Aquifer and SDF Parameters'!$B$2)+(1/AA381^'Aquifer and SDF Parameters'!$B$2))),"")</f>
        <v/>
      </c>
      <c r="AM381" s="21" t="str">
        <f>IF(AF381="Yes",(1/(AI381)^('Aquifer and SDF Parameters'!$B$2)/((1/U381^'Aquifer and SDF Parameters'!$B$2)+(1/AI381^'Aquifer and SDF Parameters'!$B$2)+(1/AA381^'Aquifer and SDF Parameters'!$B$2))),"")</f>
        <v/>
      </c>
      <c r="AO381" s="30" t="s">
        <v>12796</v>
      </c>
      <c r="AP381" s="47" t="s">
        <v>8769</v>
      </c>
      <c r="AQ381" s="22">
        <v>52963</v>
      </c>
      <c r="AR381" s="22" t="s">
        <v>184</v>
      </c>
      <c r="AS381" s="24">
        <v>229.67689076176401</v>
      </c>
      <c r="AW381" s="33"/>
      <c r="AX381" s="22"/>
      <c r="AY381" s="27"/>
    </row>
    <row r="382" spans="1:51" ht="15.6" customHeight="1" x14ac:dyDescent="0.3">
      <c r="A382" s="17">
        <v>52246</v>
      </c>
      <c r="B382" s="17" t="str">
        <f>VLOOKUP(A382,'List of Wells for HC assessment'!$A$2:$J$860,10,FALSE)</f>
        <v>Fraser-Sumas Floodplain</v>
      </c>
      <c r="C382" s="17" t="str">
        <f>IF(ISNUMBER(VLOOKUP(A382,'List of Wells for HC assessment'!$A$2:$J$860,1,FALSE)),"TRUE","FALSE")</f>
        <v>TRUE</v>
      </c>
      <c r="D382" s="17">
        <f>VLOOKUP(A382,'List of Wells for HC assessment'!$A$2:$J$860,9,FALSE)</f>
        <v>6</v>
      </c>
      <c r="E382" s="17" t="str">
        <f t="shared" si="109"/>
        <v>Stream</v>
      </c>
      <c r="F382" s="17">
        <f t="shared" si="110"/>
        <v>1</v>
      </c>
      <c r="G382" s="87">
        <f t="shared" si="111"/>
        <v>1</v>
      </c>
      <c r="H382" s="88">
        <f t="shared" si="129"/>
        <v>2.7035350392413886E-2</v>
      </c>
      <c r="I382" s="89" t="str">
        <f t="shared" si="112"/>
        <v>Elk Brook</v>
      </c>
      <c r="J382" s="90" t="str">
        <f t="shared" si="113"/>
        <v>-</v>
      </c>
      <c r="K382" s="91" t="str">
        <f t="shared" si="114"/>
        <v/>
      </c>
      <c r="L382" s="95" t="str">
        <f t="shared" si="115"/>
        <v xml:space="preserve"> </v>
      </c>
      <c r="M382" s="92" t="str">
        <f t="shared" si="116"/>
        <v>-</v>
      </c>
      <c r="N382" s="93" t="str">
        <f t="shared" si="117"/>
        <v/>
      </c>
      <c r="O382" s="96" t="str">
        <f t="shared" si="118"/>
        <v xml:space="preserve"> </v>
      </c>
      <c r="P382" s="94" t="str">
        <f>IF(ISNUMBER(VLOOKUP(A382,'Wells not assessed'!$A$5:$D$37,1,FALSE)),VLOOKUP(A382,'Wells not assessed'!$A$5:$D$37,4,FALSE),"")</f>
        <v/>
      </c>
      <c r="R382" s="35" t="str">
        <f t="shared" si="119"/>
        <v>Yes</v>
      </c>
      <c r="S382" s="15" t="str">
        <f t="shared" si="120"/>
        <v>FV-3336</v>
      </c>
      <c r="T382" s="18" t="str">
        <f>VLOOKUP(S382,'PoHC and SDF summary'!$AO$4:$AP$49974,2,FALSE)</f>
        <v>Elk Brook</v>
      </c>
      <c r="U382" s="19">
        <f t="shared" si="121"/>
        <v>90.058898048578001</v>
      </c>
      <c r="V382" s="56">
        <f>IF(C382="TRUE",(U382^2)*(VLOOKUP(D382,'Aquifer and SDF Parameters'!$A$6:$C$100,2,FALSE)/VLOOKUP(D382,'Aquifer and SDF Parameters'!$A$6:$C$100,3,FALSE)),"")</f>
        <v>2.7035350392413886E-2</v>
      </c>
      <c r="W382" s="4"/>
      <c r="X382" s="29" t="str">
        <f t="shared" si="122"/>
        <v>No</v>
      </c>
      <c r="Y382" s="15" t="str">
        <f t="shared" si="123"/>
        <v/>
      </c>
      <c r="Z382" s="18" t="str">
        <f>IF(X382="Yes",VLOOKUP(Y382,'PoHC and SDF summary'!$AO$4:$AP$49974,2,FALSE)," ")</f>
        <v xml:space="preserve"> </v>
      </c>
      <c r="AA382" s="19" t="str">
        <f t="shared" si="124"/>
        <v xml:space="preserve"> </v>
      </c>
      <c r="AB382" s="58" t="str">
        <f>IF(X382="Yes",(AA382^2)*(VLOOKUP(D382,'Aquifer and SDF Parameters'!$A$6:$C$100,2,FALSE)/VLOOKUP(D382,'Aquifer and SDF Parameters'!$A$6:$C$100,3,FALSE)),"")</f>
        <v/>
      </c>
      <c r="AC382" s="20" t="str">
        <f>IF(X382="Yes",(1/(U382)^('Aquifer and SDF Parameters'!$B$2)/((1/U382^'Aquifer and SDF Parameters'!$B$2)+(1/AA382^'Aquifer and SDF Parameters'!$B$2))),"")</f>
        <v/>
      </c>
      <c r="AD382" s="21" t="str">
        <f>IF(X382="Yes",(1/(AA382)^('Aquifer and SDF Parameters'!$B$2)/((1/U382^'Aquifer and SDF Parameters'!$B$2)+(1/AA382^'Aquifer and SDF Parameters'!$B$2))),"")</f>
        <v/>
      </c>
      <c r="AE382" s="14"/>
      <c r="AF382" s="32" t="str">
        <f t="shared" si="125"/>
        <v>No</v>
      </c>
      <c r="AG382" s="15" t="str">
        <f t="shared" si="126"/>
        <v/>
      </c>
      <c r="AH382" s="18" t="str">
        <f t="shared" si="127"/>
        <v xml:space="preserve"> </v>
      </c>
      <c r="AI382" s="19" t="str">
        <f t="shared" si="128"/>
        <v xml:space="preserve"> </v>
      </c>
      <c r="AJ382" s="58" t="str">
        <f>IF(AF382="Yes",(AI382^2)*(VLOOKUP(D382,'Aquifer and SDF Parameters'!$A$6:$C$100,2,FALSE)/VLOOKUP(D382,'Aquifer and SDF Parameters'!$A$6:$C$100,3,FALSE)),"")</f>
        <v/>
      </c>
      <c r="AK382" s="20" t="str">
        <f>IF(AF382="Yes",(1/(U382)^('Aquifer and SDF Parameters'!$B$2)/((1/U382^'Aquifer and SDF Parameters'!$B$2)+(1/AI382^'Aquifer and SDF Parameters'!$B$2)+(1/AA382^'Aquifer and SDF Parameters'!$B$2))),"")</f>
        <v/>
      </c>
      <c r="AL382" s="20" t="str">
        <f>IF(AF382="Yes",(1/(AA382)^('Aquifer and SDF Parameters'!$B$2)/((1/U382^'Aquifer and SDF Parameters'!$B$2)+(1/AI382^'Aquifer and SDF Parameters'!$B$2)+(1/AA382^'Aquifer and SDF Parameters'!$B$2))),"")</f>
        <v/>
      </c>
      <c r="AM382" s="21" t="str">
        <f>IF(AF382="Yes",(1/(AI382)^('Aquifer and SDF Parameters'!$B$2)/((1/U382^'Aquifer and SDF Parameters'!$B$2)+(1/AI382^'Aquifer and SDF Parameters'!$B$2)+(1/AA382^'Aquifer and SDF Parameters'!$B$2))),"")</f>
        <v/>
      </c>
      <c r="AO382" s="30" t="s">
        <v>12795</v>
      </c>
      <c r="AP382" s="47" t="s">
        <v>8769</v>
      </c>
      <c r="AQ382" s="22">
        <v>52994</v>
      </c>
      <c r="AR382" s="22" t="s">
        <v>7384</v>
      </c>
      <c r="AS382" s="24">
        <v>382.81014994968899</v>
      </c>
      <c r="AW382" s="33"/>
      <c r="AX382" s="22"/>
      <c r="AY382" s="27"/>
    </row>
    <row r="383" spans="1:51" ht="15.6" customHeight="1" x14ac:dyDescent="0.3">
      <c r="A383" s="17">
        <v>52309</v>
      </c>
      <c r="B383" s="17" t="str">
        <f>VLOOKUP(A383,'List of Wells for HC assessment'!$A$2:$J$860,10,FALSE)</f>
        <v>Fraser-Sumas Floodplain</v>
      </c>
      <c r="C383" s="17" t="str">
        <f>IF(ISNUMBER(VLOOKUP(A383,'List of Wells for HC assessment'!$A$2:$J$860,1,FALSE)),"TRUE","FALSE")</f>
        <v>TRUE</v>
      </c>
      <c r="D383" s="17">
        <f>VLOOKUP(A383,'List of Wells for HC assessment'!$A$2:$J$860,9,FALSE)</f>
        <v>6</v>
      </c>
      <c r="E383" s="17" t="str">
        <f t="shared" si="109"/>
        <v>Stream</v>
      </c>
      <c r="F383" s="17">
        <f t="shared" si="110"/>
        <v>1</v>
      </c>
      <c r="G383" s="87">
        <f t="shared" si="111"/>
        <v>1</v>
      </c>
      <c r="H383" s="88">
        <f t="shared" si="129"/>
        <v>0.12363173487904699</v>
      </c>
      <c r="I383" s="89" t="str">
        <f t="shared" si="112"/>
        <v>Unnamed tributary to Hope Slough</v>
      </c>
      <c r="J383" s="90" t="str">
        <f t="shared" si="113"/>
        <v>-</v>
      </c>
      <c r="K383" s="91" t="str">
        <f t="shared" si="114"/>
        <v/>
      </c>
      <c r="L383" s="95" t="str">
        <f t="shared" si="115"/>
        <v xml:space="preserve"> </v>
      </c>
      <c r="M383" s="92" t="str">
        <f t="shared" si="116"/>
        <v>-</v>
      </c>
      <c r="N383" s="93" t="str">
        <f t="shared" si="117"/>
        <v/>
      </c>
      <c r="O383" s="96" t="str">
        <f t="shared" si="118"/>
        <v xml:space="preserve"> </v>
      </c>
      <c r="P383" s="94" t="str">
        <f>IF(ISNUMBER(VLOOKUP(A383,'Wells not assessed'!$A$5:$D$37,1,FALSE)),VLOOKUP(A383,'Wells not assessed'!$A$5:$D$37,4,FALSE),"")</f>
        <v/>
      </c>
      <c r="R383" s="35" t="str">
        <f t="shared" si="119"/>
        <v>Yes</v>
      </c>
      <c r="S383" s="15" t="str">
        <f t="shared" si="120"/>
        <v>FV-3644</v>
      </c>
      <c r="T383" s="18" t="str">
        <f>VLOOKUP(S383,'PoHC and SDF summary'!$AO$4:$AP$49974,2,FALSE)</f>
        <v>Unnamed tributary to Hope Slough</v>
      </c>
      <c r="U383" s="19">
        <f t="shared" si="121"/>
        <v>192.586397400528</v>
      </c>
      <c r="V383" s="56">
        <f>IF(C383="TRUE",(U383^2)*(VLOOKUP(D383,'Aquifer and SDF Parameters'!$A$6:$C$100,2,FALSE)/VLOOKUP(D383,'Aquifer and SDF Parameters'!$A$6:$C$100,3,FALSE)),"")</f>
        <v>0.12363173487904699</v>
      </c>
      <c r="W383" s="4"/>
      <c r="X383" s="29" t="str">
        <f t="shared" si="122"/>
        <v>No</v>
      </c>
      <c r="Y383" s="15" t="str">
        <f t="shared" si="123"/>
        <v/>
      </c>
      <c r="Z383" s="18" t="str">
        <f>IF(X383="Yes",VLOOKUP(Y383,'PoHC and SDF summary'!$AO$4:$AP$49974,2,FALSE)," ")</f>
        <v xml:space="preserve"> </v>
      </c>
      <c r="AA383" s="19" t="str">
        <f t="shared" si="124"/>
        <v xml:space="preserve"> </v>
      </c>
      <c r="AB383" s="58" t="str">
        <f>IF(X383="Yes",(AA383^2)*(VLOOKUP(D383,'Aquifer and SDF Parameters'!$A$6:$C$100,2,FALSE)/VLOOKUP(D383,'Aquifer and SDF Parameters'!$A$6:$C$100,3,FALSE)),"")</f>
        <v/>
      </c>
      <c r="AC383" s="20" t="str">
        <f>IF(X383="Yes",(1/(U383)^('Aquifer and SDF Parameters'!$B$2)/((1/U383^'Aquifer and SDF Parameters'!$B$2)+(1/AA383^'Aquifer and SDF Parameters'!$B$2))),"")</f>
        <v/>
      </c>
      <c r="AD383" s="21" t="str">
        <f>IF(X383="Yes",(1/(AA383)^('Aquifer and SDF Parameters'!$B$2)/((1/U383^'Aquifer and SDF Parameters'!$B$2)+(1/AA383^'Aquifer and SDF Parameters'!$B$2))),"")</f>
        <v/>
      </c>
      <c r="AE383" s="14"/>
      <c r="AF383" s="32" t="str">
        <f t="shared" si="125"/>
        <v>No</v>
      </c>
      <c r="AG383" s="15" t="str">
        <f t="shared" si="126"/>
        <v/>
      </c>
      <c r="AH383" s="18" t="str">
        <f t="shared" si="127"/>
        <v xml:space="preserve"> </v>
      </c>
      <c r="AI383" s="19" t="str">
        <f t="shared" si="128"/>
        <v xml:space="preserve"> </v>
      </c>
      <c r="AJ383" s="58" t="str">
        <f>IF(AF383="Yes",(AI383^2)*(VLOOKUP(D383,'Aquifer and SDF Parameters'!$A$6:$C$100,2,FALSE)/VLOOKUP(D383,'Aquifer and SDF Parameters'!$A$6:$C$100,3,FALSE)),"")</f>
        <v/>
      </c>
      <c r="AK383" s="20" t="str">
        <f>IF(AF383="Yes",(1/(U383)^('Aquifer and SDF Parameters'!$B$2)/((1/U383^'Aquifer and SDF Parameters'!$B$2)+(1/AI383^'Aquifer and SDF Parameters'!$B$2)+(1/AA383^'Aquifer and SDF Parameters'!$B$2))),"")</f>
        <v/>
      </c>
      <c r="AL383" s="20" t="str">
        <f>IF(AF383="Yes",(1/(AA383)^('Aquifer and SDF Parameters'!$B$2)/((1/U383^'Aquifer and SDF Parameters'!$B$2)+(1/AI383^'Aquifer and SDF Parameters'!$B$2)+(1/AA383^'Aquifer and SDF Parameters'!$B$2))),"")</f>
        <v/>
      </c>
      <c r="AM383" s="21" t="str">
        <f>IF(AF383="Yes",(1/(AI383)^('Aquifer and SDF Parameters'!$B$2)/((1/U383^'Aquifer and SDF Parameters'!$B$2)+(1/AI383^'Aquifer and SDF Parameters'!$B$2)+(1/AA383^'Aquifer and SDF Parameters'!$B$2))),"")</f>
        <v/>
      </c>
      <c r="AO383" s="30" t="s">
        <v>12791</v>
      </c>
      <c r="AP383" s="47" t="s">
        <v>8769</v>
      </c>
      <c r="AQ383" s="22">
        <v>53025</v>
      </c>
      <c r="AR383" s="22" t="s">
        <v>24</v>
      </c>
      <c r="AS383" s="24">
        <v>4260.4805560955201</v>
      </c>
      <c r="AT383" s="30"/>
      <c r="AU383" s="22"/>
      <c r="AV383" s="69"/>
      <c r="AW383" s="33"/>
      <c r="AX383" s="22"/>
      <c r="AY383" s="27"/>
    </row>
    <row r="384" spans="1:51" ht="15.6" customHeight="1" x14ac:dyDescent="0.3">
      <c r="A384" s="17">
        <v>52513</v>
      </c>
      <c r="B384" s="17" t="str">
        <f>VLOOKUP(A384,'List of Wells for HC assessment'!$A$2:$J$860,10,FALSE)</f>
        <v>Fraser-Sumas Floodplain</v>
      </c>
      <c r="C384" s="17" t="str">
        <f>IF(ISNUMBER(VLOOKUP(A384,'List of Wells for HC assessment'!$A$2:$J$860,1,FALSE)),"TRUE","FALSE")</f>
        <v>TRUE</v>
      </c>
      <c r="D384" s="17">
        <f>VLOOKUP(A384,'List of Wells for HC assessment'!$A$2:$J$860,9,FALSE)</f>
        <v>6</v>
      </c>
      <c r="E384" s="17" t="str">
        <f t="shared" si="109"/>
        <v>Stream</v>
      </c>
      <c r="F384" s="17">
        <f t="shared" si="110"/>
        <v>3</v>
      </c>
      <c r="G384" s="87">
        <f t="shared" si="111"/>
        <v>0.39630117511314372</v>
      </c>
      <c r="H384" s="88">
        <f t="shared" si="129"/>
        <v>15.992368987922321</v>
      </c>
      <c r="I384" s="89" t="str">
        <f t="shared" si="112"/>
        <v>Elk Brook</v>
      </c>
      <c r="J384" s="90">
        <f t="shared" si="113"/>
        <v>0.35973484587937499</v>
      </c>
      <c r="K384" s="91">
        <f t="shared" si="114"/>
        <v>17.617961382817441</v>
      </c>
      <c r="L384" s="95" t="str">
        <f t="shared" si="115"/>
        <v>Chilliwack Creek</v>
      </c>
      <c r="M384" s="92">
        <f t="shared" si="116"/>
        <v>0.24396397900748124</v>
      </c>
      <c r="N384" s="93">
        <f t="shared" si="117"/>
        <v>25.978403240267951</v>
      </c>
      <c r="O384" s="96" t="str">
        <f t="shared" si="118"/>
        <v>Semmihault Creek</v>
      </c>
      <c r="P384" s="94" t="str">
        <f>IF(ISNUMBER(VLOOKUP(A384,'Wells not assessed'!$A$5:$D$37,1,FALSE)),VLOOKUP(A384,'Wells not assessed'!$A$5:$D$37,4,FALSE),"")</f>
        <v/>
      </c>
      <c r="R384" s="35" t="str">
        <f t="shared" si="119"/>
        <v>Yes</v>
      </c>
      <c r="S384" s="15" t="str">
        <f t="shared" si="120"/>
        <v>FV-3321</v>
      </c>
      <c r="T384" s="18" t="str">
        <f>VLOOKUP(S384,'PoHC and SDF summary'!$AO$4:$AP$49974,2,FALSE)</f>
        <v>Elk Brook</v>
      </c>
      <c r="U384" s="19">
        <f t="shared" si="121"/>
        <v>2190.36770802911</v>
      </c>
      <c r="V384" s="56">
        <f>IF(C384="TRUE",(U384^2)*(VLOOKUP(D384,'Aquifer and SDF Parameters'!$A$6:$C$100,2,FALSE)/VLOOKUP(D384,'Aquifer and SDF Parameters'!$A$6:$C$100,3,FALSE)),"")</f>
        <v>15.992368987922321</v>
      </c>
      <c r="W384" s="4"/>
      <c r="X384" s="29" t="str">
        <f t="shared" si="122"/>
        <v>Yes</v>
      </c>
      <c r="Y384" s="15" t="str">
        <f t="shared" si="123"/>
        <v>FV-5721</v>
      </c>
      <c r="Z384" s="18" t="str">
        <f>IF(X384="Yes",VLOOKUP(Y384,'PoHC and SDF summary'!$AO$4:$AP$49974,2,FALSE)," ")</f>
        <v>Chilliwack Creek</v>
      </c>
      <c r="AA384" s="19">
        <f t="shared" si="124"/>
        <v>2298.9972629051199</v>
      </c>
      <c r="AB384" s="58">
        <f>IF(X384="Yes",(AA384^2)*(VLOOKUP(D384,'Aquifer and SDF Parameters'!$A$6:$C$100,2,FALSE)/VLOOKUP(D384,'Aquifer and SDF Parameters'!$A$6:$C$100,3,FALSE)),"")</f>
        <v>17.617961382817441</v>
      </c>
      <c r="AC384" s="20">
        <f>IF(X384="Yes",(1/(U384)^('Aquifer and SDF Parameters'!$B$2)/((1/U384^'Aquifer and SDF Parameters'!$B$2)+(1/AA384^'Aquifer and SDF Parameters'!$B$2))),"")</f>
        <v>0.52418292794155807</v>
      </c>
      <c r="AD384" s="21">
        <f>IF(X384="Yes",(1/(AA384)^('Aquifer and SDF Parameters'!$B$2)/((1/U384^'Aquifer and SDF Parameters'!$B$2)+(1/AA384^'Aquifer and SDF Parameters'!$B$2))),"")</f>
        <v>0.47581707205844193</v>
      </c>
      <c r="AE384" s="14"/>
      <c r="AF384" s="32" t="str">
        <f t="shared" si="125"/>
        <v>Yes</v>
      </c>
      <c r="AG384" s="15" t="str">
        <f t="shared" si="126"/>
        <v>FV-5673</v>
      </c>
      <c r="AH384" s="18" t="str">
        <f t="shared" si="127"/>
        <v>Semmihault Creek</v>
      </c>
      <c r="AI384" s="19">
        <f t="shared" si="128"/>
        <v>2791.68783571523</v>
      </c>
      <c r="AJ384" s="58">
        <f>IF(AF384="Yes",(AI384^2)*(VLOOKUP(D384,'Aquifer and SDF Parameters'!$A$6:$C$100,2,FALSE)/VLOOKUP(D384,'Aquifer and SDF Parameters'!$A$6:$C$100,3,FALSE)),"")</f>
        <v>25.978403240267951</v>
      </c>
      <c r="AK384" s="20">
        <f>IF(AF384="Yes",(1/(U384)^('Aquifer and SDF Parameters'!$B$2)/((1/U384^'Aquifer and SDF Parameters'!$B$2)+(1/AI384^'Aquifer and SDF Parameters'!$B$2)+(1/AA384^'Aquifer and SDF Parameters'!$B$2))),"")</f>
        <v>0.39630117511314372</v>
      </c>
      <c r="AL384" s="20">
        <f>IF(AF384="Yes",(1/(AA384)^('Aquifer and SDF Parameters'!$B$2)/((1/U384^'Aquifer and SDF Parameters'!$B$2)+(1/AI384^'Aquifer and SDF Parameters'!$B$2)+(1/AA384^'Aquifer and SDF Parameters'!$B$2))),"")</f>
        <v>0.35973484587937499</v>
      </c>
      <c r="AM384" s="21">
        <f>IF(AF384="Yes",(1/(AI384)^('Aquifer and SDF Parameters'!$B$2)/((1/U384^'Aquifer and SDF Parameters'!$B$2)+(1/AI384^'Aquifer and SDF Parameters'!$B$2)+(1/AA384^'Aquifer and SDF Parameters'!$B$2))),"")</f>
        <v>0.24396397900748124</v>
      </c>
      <c r="AO384" s="30" t="s">
        <v>12790</v>
      </c>
      <c r="AP384" s="47" t="s">
        <v>8769</v>
      </c>
      <c r="AQ384" s="22">
        <v>53268</v>
      </c>
      <c r="AR384" s="22" t="s">
        <v>8709</v>
      </c>
      <c r="AS384" s="24">
        <v>1427.7360828391199</v>
      </c>
      <c r="AT384" s="30"/>
      <c r="AU384" s="22"/>
      <c r="AV384" s="69"/>
      <c r="AW384" s="33"/>
      <c r="AX384" s="22"/>
      <c r="AY384" s="27"/>
    </row>
    <row r="385" spans="1:51" ht="15.6" customHeight="1" x14ac:dyDescent="0.3">
      <c r="A385" s="17">
        <v>53665</v>
      </c>
      <c r="B385" s="17" t="str">
        <f>VLOOKUP(A385,'List of Wells for HC assessment'!$A$2:$J$860,10,FALSE)</f>
        <v>Fraser-Sumas Floodplain</v>
      </c>
      <c r="C385" s="17" t="str">
        <f>IF(ISNUMBER(VLOOKUP(A385,'List of Wells for HC assessment'!$A$2:$J$860,1,FALSE)),"TRUE","FALSE")</f>
        <v>TRUE</v>
      </c>
      <c r="D385" s="17">
        <f>VLOOKUP(A385,'List of Wells for HC assessment'!$A$2:$J$860,9,FALSE)</f>
        <v>6</v>
      </c>
      <c r="E385" s="17" t="str">
        <f t="shared" si="109"/>
        <v>Stream</v>
      </c>
      <c r="F385" s="17">
        <f t="shared" si="110"/>
        <v>1</v>
      </c>
      <c r="G385" s="87">
        <f t="shared" si="111"/>
        <v>1</v>
      </c>
      <c r="H385" s="88">
        <f t="shared" si="129"/>
        <v>5.8061758915282369E-2</v>
      </c>
      <c r="I385" s="89" t="str">
        <f t="shared" si="112"/>
        <v>Gravel Slough</v>
      </c>
      <c r="J385" s="90" t="str">
        <f t="shared" si="113"/>
        <v>-</v>
      </c>
      <c r="K385" s="91" t="str">
        <f t="shared" si="114"/>
        <v/>
      </c>
      <c r="L385" s="95" t="str">
        <f t="shared" si="115"/>
        <v xml:space="preserve"> </v>
      </c>
      <c r="M385" s="92" t="str">
        <f t="shared" si="116"/>
        <v>-</v>
      </c>
      <c r="N385" s="93" t="str">
        <f t="shared" si="117"/>
        <v/>
      </c>
      <c r="O385" s="96" t="str">
        <f t="shared" si="118"/>
        <v xml:space="preserve"> </v>
      </c>
      <c r="P385" s="94" t="str">
        <f>IF(ISNUMBER(VLOOKUP(A385,'Wells not assessed'!$A$5:$D$37,1,FALSE)),VLOOKUP(A385,'Wells not assessed'!$A$5:$D$37,4,FALSE),"")</f>
        <v/>
      </c>
      <c r="R385" s="35" t="str">
        <f t="shared" si="119"/>
        <v>Yes</v>
      </c>
      <c r="S385" s="15" t="str">
        <f t="shared" si="120"/>
        <v>FV-3533</v>
      </c>
      <c r="T385" s="18" t="str">
        <f>VLOOKUP(S385,'PoHC and SDF summary'!$AO$4:$AP$49974,2,FALSE)</f>
        <v>Gravel Slough</v>
      </c>
      <c r="U385" s="19">
        <f t="shared" si="121"/>
        <v>131.979269866842</v>
      </c>
      <c r="V385" s="56">
        <f>IF(C385="TRUE",(U385^2)*(VLOOKUP(D385,'Aquifer and SDF Parameters'!$A$6:$C$100,2,FALSE)/VLOOKUP(D385,'Aquifer and SDF Parameters'!$A$6:$C$100,3,FALSE)),"")</f>
        <v>5.8061758915282369E-2</v>
      </c>
      <c r="W385" s="4"/>
      <c r="X385" s="29" t="str">
        <f t="shared" si="122"/>
        <v>No</v>
      </c>
      <c r="Y385" s="15" t="str">
        <f t="shared" si="123"/>
        <v/>
      </c>
      <c r="Z385" s="18" t="str">
        <f>IF(X385="Yes",VLOOKUP(Y385,'PoHC and SDF summary'!$AO$4:$AP$49974,2,FALSE)," ")</f>
        <v xml:space="preserve"> </v>
      </c>
      <c r="AA385" s="19" t="str">
        <f t="shared" si="124"/>
        <v xml:space="preserve"> </v>
      </c>
      <c r="AB385" s="58" t="str">
        <f>IF(X385="Yes",(AA385^2)*(VLOOKUP(D385,'Aquifer and SDF Parameters'!$A$6:$C$100,2,FALSE)/VLOOKUP(D385,'Aquifer and SDF Parameters'!$A$6:$C$100,3,FALSE)),"")</f>
        <v/>
      </c>
      <c r="AC385" s="20" t="str">
        <f>IF(X385="Yes",(1/(U385)^('Aquifer and SDF Parameters'!$B$2)/((1/U385^'Aquifer and SDF Parameters'!$B$2)+(1/AA385^'Aquifer and SDF Parameters'!$B$2))),"")</f>
        <v/>
      </c>
      <c r="AD385" s="21" t="str">
        <f>IF(X385="Yes",(1/(AA385)^('Aquifer and SDF Parameters'!$B$2)/((1/U385^'Aquifer and SDF Parameters'!$B$2)+(1/AA385^'Aquifer and SDF Parameters'!$B$2))),"")</f>
        <v/>
      </c>
      <c r="AE385" s="14"/>
      <c r="AF385" s="32" t="str">
        <f t="shared" si="125"/>
        <v>No</v>
      </c>
      <c r="AG385" s="15" t="str">
        <f t="shared" si="126"/>
        <v/>
      </c>
      <c r="AH385" s="18" t="str">
        <f t="shared" si="127"/>
        <v xml:space="preserve"> </v>
      </c>
      <c r="AI385" s="19" t="str">
        <f t="shared" si="128"/>
        <v xml:space="preserve"> </v>
      </c>
      <c r="AJ385" s="58" t="str">
        <f>IF(AF385="Yes",(AI385^2)*(VLOOKUP(D385,'Aquifer and SDF Parameters'!$A$6:$C$100,2,FALSE)/VLOOKUP(D385,'Aquifer and SDF Parameters'!$A$6:$C$100,3,FALSE)),"")</f>
        <v/>
      </c>
      <c r="AK385" s="20" t="str">
        <f>IF(AF385="Yes",(1/(U385)^('Aquifer and SDF Parameters'!$B$2)/((1/U385^'Aquifer and SDF Parameters'!$B$2)+(1/AI385^'Aquifer and SDF Parameters'!$B$2)+(1/AA385^'Aquifer and SDF Parameters'!$B$2))),"")</f>
        <v/>
      </c>
      <c r="AL385" s="20" t="str">
        <f>IF(AF385="Yes",(1/(AA385)^('Aquifer and SDF Parameters'!$B$2)/((1/U385^'Aquifer and SDF Parameters'!$B$2)+(1/AI385^'Aquifer and SDF Parameters'!$B$2)+(1/AA385^'Aquifer and SDF Parameters'!$B$2))),"")</f>
        <v/>
      </c>
      <c r="AM385" s="21" t="str">
        <f>IF(AF385="Yes",(1/(AI385)^('Aquifer and SDF Parameters'!$B$2)/((1/U385^'Aquifer and SDF Parameters'!$B$2)+(1/AI385^'Aquifer and SDF Parameters'!$B$2)+(1/AA385^'Aquifer and SDF Parameters'!$B$2))),"")</f>
        <v/>
      </c>
      <c r="AO385" s="30" t="s">
        <v>12789</v>
      </c>
      <c r="AP385" s="47" t="s">
        <v>8769</v>
      </c>
      <c r="AQ385" s="22">
        <v>53326</v>
      </c>
      <c r="AR385" s="22" t="s">
        <v>8709</v>
      </c>
      <c r="AS385" s="24">
        <v>1027.3519525987299</v>
      </c>
      <c r="AT385" s="30"/>
      <c r="AU385" s="22"/>
      <c r="AV385" s="69"/>
      <c r="AW385" s="33"/>
      <c r="AX385" s="22"/>
      <c r="AY385" s="27"/>
    </row>
    <row r="386" spans="1:51" ht="15.6" customHeight="1" x14ac:dyDescent="0.3">
      <c r="A386" s="17">
        <v>53666</v>
      </c>
      <c r="B386" s="17" t="str">
        <f>VLOOKUP(A386,'List of Wells for HC assessment'!$A$2:$J$860,10,FALSE)</f>
        <v>Fraser-Sumas Floodplain</v>
      </c>
      <c r="C386" s="17" t="str">
        <f>IF(ISNUMBER(VLOOKUP(A386,'List of Wells for HC assessment'!$A$2:$J$860,1,FALSE)),"TRUE","FALSE")</f>
        <v>TRUE</v>
      </c>
      <c r="D386" s="17">
        <f>VLOOKUP(A386,'List of Wells for HC assessment'!$A$2:$J$860,9,FALSE)</f>
        <v>6</v>
      </c>
      <c r="E386" s="17" t="str">
        <f t="shared" si="109"/>
        <v>Stream</v>
      </c>
      <c r="F386" s="17">
        <f t="shared" si="110"/>
        <v>1</v>
      </c>
      <c r="G386" s="87">
        <f t="shared" si="111"/>
        <v>1</v>
      </c>
      <c r="H386" s="88">
        <f t="shared" si="129"/>
        <v>7.2832785618748438E-2</v>
      </c>
      <c r="I386" s="89" t="str">
        <f t="shared" si="112"/>
        <v>Gravel Slough</v>
      </c>
      <c r="J386" s="90" t="str">
        <f t="shared" si="113"/>
        <v>-</v>
      </c>
      <c r="K386" s="91" t="str">
        <f t="shared" si="114"/>
        <v/>
      </c>
      <c r="L386" s="95" t="str">
        <f t="shared" si="115"/>
        <v xml:space="preserve"> </v>
      </c>
      <c r="M386" s="92" t="str">
        <f t="shared" si="116"/>
        <v>-</v>
      </c>
      <c r="N386" s="93" t="str">
        <f t="shared" si="117"/>
        <v/>
      </c>
      <c r="O386" s="96" t="str">
        <f t="shared" si="118"/>
        <v xml:space="preserve"> </v>
      </c>
      <c r="P386" s="94" t="str">
        <f>IF(ISNUMBER(VLOOKUP(A386,'Wells not assessed'!$A$5:$D$37,1,FALSE)),VLOOKUP(A386,'Wells not assessed'!$A$5:$D$37,4,FALSE),"")</f>
        <v/>
      </c>
      <c r="R386" s="35" t="str">
        <f t="shared" si="119"/>
        <v>Yes</v>
      </c>
      <c r="S386" s="15" t="str">
        <f t="shared" si="120"/>
        <v>FV-3535</v>
      </c>
      <c r="T386" s="18" t="str">
        <f>VLOOKUP(S386,'PoHC and SDF summary'!$AO$4:$AP$49974,2,FALSE)</f>
        <v>Gravel Slough</v>
      </c>
      <c r="U386" s="19">
        <f t="shared" si="121"/>
        <v>147.816899188234</v>
      </c>
      <c r="V386" s="56">
        <f>IF(C386="TRUE",(U386^2)*(VLOOKUP(D386,'Aquifer and SDF Parameters'!$A$6:$C$100,2,FALSE)/VLOOKUP(D386,'Aquifer and SDF Parameters'!$A$6:$C$100,3,FALSE)),"")</f>
        <v>7.2832785618748438E-2</v>
      </c>
      <c r="W386" s="4"/>
      <c r="X386" s="29" t="str">
        <f t="shared" si="122"/>
        <v>No</v>
      </c>
      <c r="Y386" s="15" t="str">
        <f t="shared" si="123"/>
        <v/>
      </c>
      <c r="Z386" s="18" t="str">
        <f>IF(X386="Yes",VLOOKUP(Y386,'PoHC and SDF summary'!$AO$4:$AP$49974,2,FALSE)," ")</f>
        <v xml:space="preserve"> </v>
      </c>
      <c r="AA386" s="19" t="str">
        <f t="shared" si="124"/>
        <v xml:space="preserve"> </v>
      </c>
      <c r="AB386" s="58" t="str">
        <f>IF(X386="Yes",(AA386^2)*(VLOOKUP(D386,'Aquifer and SDF Parameters'!$A$6:$C$100,2,FALSE)/VLOOKUP(D386,'Aquifer and SDF Parameters'!$A$6:$C$100,3,FALSE)),"")</f>
        <v/>
      </c>
      <c r="AC386" s="20" t="str">
        <f>IF(X386="Yes",(1/(U386)^('Aquifer and SDF Parameters'!$B$2)/((1/U386^'Aquifer and SDF Parameters'!$B$2)+(1/AA386^'Aquifer and SDF Parameters'!$B$2))),"")</f>
        <v/>
      </c>
      <c r="AD386" s="21" t="str">
        <f>IF(X386="Yes",(1/(AA386)^('Aquifer and SDF Parameters'!$B$2)/((1/U386^'Aquifer and SDF Parameters'!$B$2)+(1/AA386^'Aquifer and SDF Parameters'!$B$2))),"")</f>
        <v/>
      </c>
      <c r="AE386" s="14"/>
      <c r="AF386" s="32" t="str">
        <f t="shared" si="125"/>
        <v>No</v>
      </c>
      <c r="AG386" s="15" t="str">
        <f t="shared" si="126"/>
        <v/>
      </c>
      <c r="AH386" s="18" t="str">
        <f t="shared" si="127"/>
        <v xml:space="preserve"> </v>
      </c>
      <c r="AI386" s="19" t="str">
        <f t="shared" si="128"/>
        <v xml:space="preserve"> </v>
      </c>
      <c r="AJ386" s="58" t="str">
        <f>IF(AF386="Yes",(AI386^2)*(VLOOKUP(D386,'Aquifer and SDF Parameters'!$A$6:$C$100,2,FALSE)/VLOOKUP(D386,'Aquifer and SDF Parameters'!$A$6:$C$100,3,FALSE)),"")</f>
        <v/>
      </c>
      <c r="AK386" s="20" t="str">
        <f>IF(AF386="Yes",(1/(U386)^('Aquifer and SDF Parameters'!$B$2)/((1/U386^'Aquifer and SDF Parameters'!$B$2)+(1/AI386^'Aquifer and SDF Parameters'!$B$2)+(1/AA386^'Aquifer and SDF Parameters'!$B$2))),"")</f>
        <v/>
      </c>
      <c r="AL386" s="20" t="str">
        <f>IF(AF386="Yes",(1/(AA386)^('Aquifer and SDF Parameters'!$B$2)/((1/U386^'Aquifer and SDF Parameters'!$B$2)+(1/AI386^'Aquifer and SDF Parameters'!$B$2)+(1/AA386^'Aquifer and SDF Parameters'!$B$2))),"")</f>
        <v/>
      </c>
      <c r="AM386" s="21" t="str">
        <f>IF(AF386="Yes",(1/(AI386)^('Aquifer and SDF Parameters'!$B$2)/((1/U386^'Aquifer and SDF Parameters'!$B$2)+(1/AI386^'Aquifer and SDF Parameters'!$B$2)+(1/AA386^'Aquifer and SDF Parameters'!$B$2))),"")</f>
        <v/>
      </c>
      <c r="AO386" s="30" t="s">
        <v>12786</v>
      </c>
      <c r="AP386" s="47" t="s">
        <v>8769</v>
      </c>
      <c r="AQ386" s="22">
        <v>53455</v>
      </c>
      <c r="AR386" s="22" t="s">
        <v>24</v>
      </c>
      <c r="AS386" s="24">
        <v>2103.4550127091402</v>
      </c>
      <c r="AT386" s="30"/>
      <c r="AU386" s="22"/>
      <c r="AV386" s="69"/>
      <c r="AW386" s="33"/>
      <c r="AX386" s="22"/>
      <c r="AY386" s="27"/>
    </row>
    <row r="387" spans="1:51" ht="15.6" customHeight="1" x14ac:dyDescent="0.3">
      <c r="A387" s="17">
        <v>54374</v>
      </c>
      <c r="B387" s="17" t="str">
        <f>VLOOKUP(A387,'List of Wells for HC assessment'!$A$2:$J$860,10,FALSE)</f>
        <v>Fraser-Sumas Floodplain</v>
      </c>
      <c r="C387" s="17" t="str">
        <f>IF(ISNUMBER(VLOOKUP(A387,'List of Wells for HC assessment'!$A$2:$J$860,1,FALSE)),"TRUE","FALSE")</f>
        <v>TRUE</v>
      </c>
      <c r="D387" s="17">
        <f>VLOOKUP(A387,'List of Wells for HC assessment'!$A$2:$J$860,9,FALSE)</f>
        <v>6</v>
      </c>
      <c r="E387" s="17" t="str">
        <f t="shared" si="109"/>
        <v>Stream</v>
      </c>
      <c r="F387" s="17">
        <f t="shared" si="110"/>
        <v>1</v>
      </c>
      <c r="G387" s="87">
        <f t="shared" si="111"/>
        <v>1</v>
      </c>
      <c r="H387" s="88">
        <f t="shared" si="129"/>
        <v>8.0538738210444036E-2</v>
      </c>
      <c r="I387" s="89" t="str">
        <f t="shared" si="112"/>
        <v>Elk Creek</v>
      </c>
      <c r="J387" s="90" t="str">
        <f t="shared" si="113"/>
        <v>-</v>
      </c>
      <c r="K387" s="91" t="str">
        <f t="shared" si="114"/>
        <v/>
      </c>
      <c r="L387" s="95" t="str">
        <f t="shared" si="115"/>
        <v xml:space="preserve"> </v>
      </c>
      <c r="M387" s="92" t="str">
        <f t="shared" si="116"/>
        <v>-</v>
      </c>
      <c r="N387" s="93" t="str">
        <f t="shared" si="117"/>
        <v/>
      </c>
      <c r="O387" s="96" t="str">
        <f t="shared" si="118"/>
        <v xml:space="preserve"> </v>
      </c>
      <c r="P387" s="94" t="str">
        <f>IF(ISNUMBER(VLOOKUP(A387,'Wells not assessed'!$A$5:$D$37,1,FALSE)),VLOOKUP(A387,'Wells not assessed'!$A$5:$D$37,4,FALSE),"")</f>
        <v/>
      </c>
      <c r="R387" s="35" t="str">
        <f t="shared" si="119"/>
        <v>Yes</v>
      </c>
      <c r="S387" s="15" t="str">
        <f t="shared" si="120"/>
        <v>FV-3987</v>
      </c>
      <c r="T387" s="18" t="str">
        <f>VLOOKUP(S387,'PoHC and SDF summary'!$AO$4:$AP$49974,2,FALSE)</f>
        <v>Elk Creek</v>
      </c>
      <c r="U387" s="19">
        <f t="shared" si="121"/>
        <v>155.440089626625</v>
      </c>
      <c r="V387" s="56">
        <f>IF(C387="TRUE",(U387^2)*(VLOOKUP(D387,'Aquifer and SDF Parameters'!$A$6:$C$100,2,FALSE)/VLOOKUP(D387,'Aquifer and SDF Parameters'!$A$6:$C$100,3,FALSE)),"")</f>
        <v>8.0538738210444036E-2</v>
      </c>
      <c r="W387" s="4"/>
      <c r="X387" s="29" t="str">
        <f t="shared" si="122"/>
        <v>No</v>
      </c>
      <c r="Y387" s="15" t="str">
        <f t="shared" si="123"/>
        <v/>
      </c>
      <c r="Z387" s="18" t="str">
        <f>IF(X387="Yes",VLOOKUP(Y387,'PoHC and SDF summary'!$AO$4:$AP$49974,2,FALSE)," ")</f>
        <v xml:space="preserve"> </v>
      </c>
      <c r="AA387" s="19" t="str">
        <f t="shared" si="124"/>
        <v xml:space="preserve"> </v>
      </c>
      <c r="AB387" s="58" t="str">
        <f>IF(X387="Yes",(AA387^2)*(VLOOKUP(D387,'Aquifer and SDF Parameters'!$A$6:$C$100,2,FALSE)/VLOOKUP(D387,'Aquifer and SDF Parameters'!$A$6:$C$100,3,FALSE)),"")</f>
        <v/>
      </c>
      <c r="AC387" s="20" t="str">
        <f>IF(X387="Yes",(1/(U387)^('Aquifer and SDF Parameters'!$B$2)/((1/U387^'Aquifer and SDF Parameters'!$B$2)+(1/AA387^'Aquifer and SDF Parameters'!$B$2))),"")</f>
        <v/>
      </c>
      <c r="AD387" s="21" t="str">
        <f>IF(X387="Yes",(1/(AA387)^('Aquifer and SDF Parameters'!$B$2)/((1/U387^'Aquifer and SDF Parameters'!$B$2)+(1/AA387^'Aquifer and SDF Parameters'!$B$2))),"")</f>
        <v/>
      </c>
      <c r="AE387" s="14"/>
      <c r="AF387" s="32" t="str">
        <f t="shared" si="125"/>
        <v>No</v>
      </c>
      <c r="AG387" s="15" t="str">
        <f t="shared" si="126"/>
        <v/>
      </c>
      <c r="AH387" s="18" t="str">
        <f t="shared" si="127"/>
        <v xml:space="preserve"> </v>
      </c>
      <c r="AI387" s="19" t="str">
        <f t="shared" si="128"/>
        <v xml:space="preserve"> </v>
      </c>
      <c r="AJ387" s="58" t="str">
        <f>IF(AF387="Yes",(AI387^2)*(VLOOKUP(D387,'Aquifer and SDF Parameters'!$A$6:$C$100,2,FALSE)/VLOOKUP(D387,'Aquifer and SDF Parameters'!$A$6:$C$100,3,FALSE)),"")</f>
        <v/>
      </c>
      <c r="AK387" s="20" t="str">
        <f>IF(AF387="Yes",(1/(U387)^('Aquifer and SDF Parameters'!$B$2)/((1/U387^'Aquifer and SDF Parameters'!$B$2)+(1/AI387^'Aquifer and SDF Parameters'!$B$2)+(1/AA387^'Aquifer and SDF Parameters'!$B$2))),"")</f>
        <v/>
      </c>
      <c r="AL387" s="20" t="str">
        <f>IF(AF387="Yes",(1/(AA387)^('Aquifer and SDF Parameters'!$B$2)/((1/U387^'Aquifer and SDF Parameters'!$B$2)+(1/AI387^'Aquifer and SDF Parameters'!$B$2)+(1/AA387^'Aquifer and SDF Parameters'!$B$2))),"")</f>
        <v/>
      </c>
      <c r="AM387" s="21" t="str">
        <f>IF(AF387="Yes",(1/(AI387)^('Aquifer and SDF Parameters'!$B$2)/((1/U387^'Aquifer and SDF Parameters'!$B$2)+(1/AI387^'Aquifer and SDF Parameters'!$B$2)+(1/AA387^'Aquifer and SDF Parameters'!$B$2))),"")</f>
        <v/>
      </c>
      <c r="AO387" s="30" t="s">
        <v>12785</v>
      </c>
      <c r="AP387" s="47" t="s">
        <v>8769</v>
      </c>
      <c r="AQ387" s="22">
        <v>53471</v>
      </c>
      <c r="AR387" s="22" t="s">
        <v>24</v>
      </c>
      <c r="AS387" s="24">
        <v>4320.7752719115097</v>
      </c>
      <c r="AT387" s="30"/>
      <c r="AU387" s="22"/>
      <c r="AV387" s="69"/>
      <c r="AW387" s="33"/>
      <c r="AX387" s="22"/>
      <c r="AY387" s="27"/>
    </row>
    <row r="388" spans="1:51" ht="15.6" customHeight="1" x14ac:dyDescent="0.3">
      <c r="A388" s="17">
        <v>54653</v>
      </c>
      <c r="B388" s="17" t="str">
        <f>VLOOKUP(A388,'List of Wells for HC assessment'!$A$2:$J$860,10,FALSE)</f>
        <v>Fraser-Sumas Floodplain</v>
      </c>
      <c r="C388" s="17" t="str">
        <f>IF(ISNUMBER(VLOOKUP(A388,'List of Wells for HC assessment'!$A$2:$J$860,1,FALSE)),"TRUE","FALSE")</f>
        <v>TRUE</v>
      </c>
      <c r="D388" s="17">
        <f>VLOOKUP(A388,'List of Wells for HC assessment'!$A$2:$J$860,9,FALSE)</f>
        <v>6</v>
      </c>
      <c r="E388" s="17" t="str">
        <f t="shared" ref="E388:E451" si="130">IF(COUNTIF(T388,"*EDGE*"),"Boundary",IF(R388="N/A","Not Determined","Stream"))</f>
        <v>Stream</v>
      </c>
      <c r="F388" s="17">
        <f t="shared" ref="F388:F451" si="131">IF(AF388="Yes",3,IF(X388="Yes",2,1))</f>
        <v>1</v>
      </c>
      <c r="G388" s="87">
        <f t="shared" ref="G388:G451" si="132">IF(F388=1,1,IF(F388=2,AC388,IF(F388=3,AK388,"-")))</f>
        <v>1</v>
      </c>
      <c r="H388" s="88">
        <f t="shared" si="129"/>
        <v>0.20238675252563079</v>
      </c>
      <c r="I388" s="89" t="str">
        <f t="shared" ref="I388:I451" si="133">T388</f>
        <v>Unnamed tributary to McGillivray Slough</v>
      </c>
      <c r="J388" s="90" t="str">
        <f t="shared" ref="J388:J451" si="134">IF(F388=1,"-",IF(F388=2,AD388,IF(F388=3,AL388,"-")))</f>
        <v>-</v>
      </c>
      <c r="K388" s="91" t="str">
        <f t="shared" ref="K388:K451" si="135">AB388</f>
        <v/>
      </c>
      <c r="L388" s="95" t="str">
        <f t="shared" ref="L388:L451" si="136">Z388</f>
        <v xml:space="preserve"> </v>
      </c>
      <c r="M388" s="92" t="str">
        <f t="shared" ref="M388:M451" si="137">IF(F388=1,"-",IF(F388=2,"-",IF(F388=3,AM388,"-")))</f>
        <v>-</v>
      </c>
      <c r="N388" s="93" t="str">
        <f t="shared" ref="N388:N451" si="138">AJ388</f>
        <v/>
      </c>
      <c r="O388" s="96" t="str">
        <f t="shared" ref="O388:O451" si="139">AH388</f>
        <v xml:space="preserve"> </v>
      </c>
      <c r="P388" s="94" t="str">
        <f>IF(ISNUMBER(VLOOKUP(A388,'Wells not assessed'!$A$5:$D$37,1,FALSE)),VLOOKUP(A388,'Wells not assessed'!$A$5:$D$37,4,FALSE),"")</f>
        <v/>
      </c>
      <c r="R388" s="35" t="str">
        <f t="shared" ref="R388:R451" si="140">IF(ISNUMBER(VLOOKUP(A388,$AQ$4:$AQ$49974,1,FALSE)),"Yes","N/A")</f>
        <v>Yes</v>
      </c>
      <c r="S388" s="15" t="str">
        <f t="shared" ref="S388:S451" si="141">IF(C388="TRUE",VLOOKUP(A388,$AQ$4:$AS$49974,2,FALSE)," ")</f>
        <v>FV-2007</v>
      </c>
      <c r="T388" s="18" t="str">
        <f>VLOOKUP(S388,'PoHC and SDF summary'!$AO$4:$AP$49974,2,FALSE)</f>
        <v>Unnamed tributary to McGillivray Slough</v>
      </c>
      <c r="U388" s="19">
        <f t="shared" ref="U388:U451" si="142">IF(C388="TRUE",VLOOKUP(A388,$AQ$4:$AS$49974,3,FALSE)," ")</f>
        <v>246.406221020674</v>
      </c>
      <c r="V388" s="56">
        <f>IF(C388="TRUE",(U388^2)*(VLOOKUP(D388,'Aquifer and SDF Parameters'!$A$6:$C$100,2,FALSE)/VLOOKUP(D388,'Aquifer and SDF Parameters'!$A$6:$C$100,3,FALSE)),"")</f>
        <v>0.20238675252563079</v>
      </c>
      <c r="W388" s="4"/>
      <c r="X388" s="29" t="str">
        <f t="shared" ref="X388:X451" si="143">IF(ISNUMBER(VLOOKUP(A388,$AT$4:$AT$49974,1,FALSE)),"Yes","No")</f>
        <v>No</v>
      </c>
      <c r="Y388" s="15" t="str">
        <f t="shared" ref="Y388:Y451" si="144">IF(X388="Yes",VLOOKUP(A388,$AT$4:$AV$49974,2,FALSE),"")</f>
        <v/>
      </c>
      <c r="Z388" s="18" t="str">
        <f>IF(X388="Yes",VLOOKUP(Y388,'PoHC and SDF summary'!$AO$4:$AP$49974,2,FALSE)," ")</f>
        <v xml:space="preserve"> </v>
      </c>
      <c r="AA388" s="19" t="str">
        <f t="shared" ref="AA388:AA451" si="145">IF(X388="Yes",VLOOKUP(A388,$AT$4:$AV$49974,3,FALSE)," ")</f>
        <v xml:space="preserve"> </v>
      </c>
      <c r="AB388" s="58" t="str">
        <f>IF(X388="Yes",(AA388^2)*(VLOOKUP(D388,'Aquifer and SDF Parameters'!$A$6:$C$100,2,FALSE)/VLOOKUP(D388,'Aquifer and SDF Parameters'!$A$6:$C$100,3,FALSE)),"")</f>
        <v/>
      </c>
      <c r="AC388" s="20" t="str">
        <f>IF(X388="Yes",(1/(U388)^('Aquifer and SDF Parameters'!$B$2)/((1/U388^'Aquifer and SDF Parameters'!$B$2)+(1/AA388^'Aquifer and SDF Parameters'!$B$2))),"")</f>
        <v/>
      </c>
      <c r="AD388" s="21" t="str">
        <f>IF(X388="Yes",(1/(AA388)^('Aquifer and SDF Parameters'!$B$2)/((1/U388^'Aquifer and SDF Parameters'!$B$2)+(1/AA388^'Aquifer and SDF Parameters'!$B$2))),"")</f>
        <v/>
      </c>
      <c r="AE388" s="14"/>
      <c r="AF388" s="32" t="str">
        <f t="shared" ref="AF388:AF451" si="146">IF(ISNUMBER(VLOOKUP(A388,$AW$4:$AY$49974,1,FALSE)),"Yes","No")</f>
        <v>No</v>
      </c>
      <c r="AG388" s="15" t="str">
        <f t="shared" ref="AG388:AG451" si="147">IF(AF388="Yes",VLOOKUP(A388,$AW$4:$AY$49974,2,FALSE),"")</f>
        <v/>
      </c>
      <c r="AH388" s="18" t="str">
        <f t="shared" ref="AH388:AH451" si="148">IF(AF388="Yes",VLOOKUP(AG388,$AO$4:$AP$49974,2,FALSE)," ")</f>
        <v xml:space="preserve"> </v>
      </c>
      <c r="AI388" s="19" t="str">
        <f t="shared" ref="AI388:AI451" si="149">IF(AF388="Yes",VLOOKUP(A388,$AW$4:$AY$49974,3,FALSE)," ")</f>
        <v xml:space="preserve"> </v>
      </c>
      <c r="AJ388" s="58" t="str">
        <f>IF(AF388="Yes",(AI388^2)*(VLOOKUP(D388,'Aquifer and SDF Parameters'!$A$6:$C$100,2,FALSE)/VLOOKUP(D388,'Aquifer and SDF Parameters'!$A$6:$C$100,3,FALSE)),"")</f>
        <v/>
      </c>
      <c r="AK388" s="20" t="str">
        <f>IF(AF388="Yes",(1/(U388)^('Aquifer and SDF Parameters'!$B$2)/((1/U388^'Aquifer and SDF Parameters'!$B$2)+(1/AI388^'Aquifer and SDF Parameters'!$B$2)+(1/AA388^'Aquifer and SDF Parameters'!$B$2))),"")</f>
        <v/>
      </c>
      <c r="AL388" s="20" t="str">
        <f>IF(AF388="Yes",(1/(AA388)^('Aquifer and SDF Parameters'!$B$2)/((1/U388^'Aquifer and SDF Parameters'!$B$2)+(1/AI388^'Aquifer and SDF Parameters'!$B$2)+(1/AA388^'Aquifer and SDF Parameters'!$B$2))),"")</f>
        <v/>
      </c>
      <c r="AM388" s="21" t="str">
        <f>IF(AF388="Yes",(1/(AI388)^('Aquifer and SDF Parameters'!$B$2)/((1/U388^'Aquifer and SDF Parameters'!$B$2)+(1/AI388^'Aquifer and SDF Parameters'!$B$2)+(1/AA388^'Aquifer and SDF Parameters'!$B$2))),"")</f>
        <v/>
      </c>
      <c r="AO388" s="30" t="s">
        <v>12784</v>
      </c>
      <c r="AP388" s="47" t="s">
        <v>8769</v>
      </c>
      <c r="AQ388" s="22">
        <v>53592</v>
      </c>
      <c r="AR388" s="22" t="s">
        <v>31</v>
      </c>
      <c r="AS388" s="24">
        <v>63.142931391979801</v>
      </c>
      <c r="AT388" s="30"/>
      <c r="AU388" s="22"/>
      <c r="AV388" s="69"/>
      <c r="AW388" s="33"/>
      <c r="AX388" s="22"/>
      <c r="AY388" s="27"/>
    </row>
    <row r="389" spans="1:51" ht="15.6" customHeight="1" x14ac:dyDescent="0.3">
      <c r="A389" s="17">
        <v>55022</v>
      </c>
      <c r="B389" s="17" t="str">
        <f>VLOOKUP(A389,'List of Wells for HC assessment'!$A$2:$J$860,10,FALSE)</f>
        <v>Fraser-Sumas Floodplain</v>
      </c>
      <c r="C389" s="17" t="str">
        <f>IF(ISNUMBER(VLOOKUP(A389,'List of Wells for HC assessment'!$A$2:$J$860,1,FALSE)),"TRUE","FALSE")</f>
        <v>TRUE</v>
      </c>
      <c r="D389" s="17">
        <f>VLOOKUP(A389,'List of Wells for HC assessment'!$A$2:$J$860,9,FALSE)</f>
        <v>6</v>
      </c>
      <c r="E389" s="17" t="str">
        <f t="shared" si="130"/>
        <v>Stream</v>
      </c>
      <c r="F389" s="17">
        <f t="shared" si="131"/>
        <v>1</v>
      </c>
      <c r="G389" s="87">
        <f t="shared" si="132"/>
        <v>1</v>
      </c>
      <c r="H389" s="88">
        <f t="shared" si="129"/>
        <v>8.6181402435073329E-2</v>
      </c>
      <c r="I389" s="89" t="str">
        <f t="shared" si="133"/>
        <v>Camp Slough</v>
      </c>
      <c r="J389" s="90" t="str">
        <f t="shared" si="134"/>
        <v>-</v>
      </c>
      <c r="K389" s="91" t="str">
        <f t="shared" si="135"/>
        <v/>
      </c>
      <c r="L389" s="95" t="str">
        <f t="shared" si="136"/>
        <v xml:space="preserve"> </v>
      </c>
      <c r="M389" s="92" t="str">
        <f t="shared" si="137"/>
        <v>-</v>
      </c>
      <c r="N389" s="93" t="str">
        <f t="shared" si="138"/>
        <v/>
      </c>
      <c r="O389" s="96" t="str">
        <f t="shared" si="139"/>
        <v xml:space="preserve"> </v>
      </c>
      <c r="P389" s="94" t="str">
        <f>IF(ISNUMBER(VLOOKUP(A389,'Wells not assessed'!$A$5:$D$37,1,FALSE)),VLOOKUP(A389,'Wells not assessed'!$A$5:$D$37,4,FALSE),"")</f>
        <v/>
      </c>
      <c r="R389" s="35" t="str">
        <f t="shared" si="140"/>
        <v>Yes</v>
      </c>
      <c r="S389" s="15" t="str">
        <f t="shared" si="141"/>
        <v>FV-6952</v>
      </c>
      <c r="T389" s="18" t="str">
        <f>VLOOKUP(S389,'PoHC and SDF summary'!$AO$4:$AP$49974,2,FALSE)</f>
        <v>Camp Slough</v>
      </c>
      <c r="U389" s="19">
        <f t="shared" si="142"/>
        <v>160.79309913837099</v>
      </c>
      <c r="V389" s="56">
        <f>IF(C389="TRUE",(U389^2)*(VLOOKUP(D389,'Aquifer and SDF Parameters'!$A$6:$C$100,2,FALSE)/VLOOKUP(D389,'Aquifer and SDF Parameters'!$A$6:$C$100,3,FALSE)),"")</f>
        <v>8.6181402435073329E-2</v>
      </c>
      <c r="W389" s="4"/>
      <c r="X389" s="29" t="str">
        <f t="shared" si="143"/>
        <v>No</v>
      </c>
      <c r="Y389" s="15" t="str">
        <f t="shared" si="144"/>
        <v/>
      </c>
      <c r="Z389" s="18" t="str">
        <f>IF(X389="Yes",VLOOKUP(Y389,'PoHC and SDF summary'!$AO$4:$AP$49974,2,FALSE)," ")</f>
        <v xml:space="preserve"> </v>
      </c>
      <c r="AA389" s="19" t="str">
        <f t="shared" si="145"/>
        <v xml:space="preserve"> </v>
      </c>
      <c r="AB389" s="58" t="str">
        <f>IF(X389="Yes",(AA389^2)*(VLOOKUP(D389,'Aquifer and SDF Parameters'!$A$6:$C$100,2,FALSE)/VLOOKUP(D389,'Aquifer and SDF Parameters'!$A$6:$C$100,3,FALSE)),"")</f>
        <v/>
      </c>
      <c r="AC389" s="20" t="str">
        <f>IF(X389="Yes",(1/(U389)^('Aquifer and SDF Parameters'!$B$2)/((1/U389^'Aquifer and SDF Parameters'!$B$2)+(1/AA389^'Aquifer and SDF Parameters'!$B$2))),"")</f>
        <v/>
      </c>
      <c r="AD389" s="21" t="str">
        <f>IF(X389="Yes",(1/(AA389)^('Aquifer and SDF Parameters'!$B$2)/((1/U389^'Aquifer and SDF Parameters'!$B$2)+(1/AA389^'Aquifer and SDF Parameters'!$B$2))),"")</f>
        <v/>
      </c>
      <c r="AE389" s="14"/>
      <c r="AF389" s="32" t="str">
        <f t="shared" si="146"/>
        <v>No</v>
      </c>
      <c r="AG389" s="15" t="str">
        <f t="shared" si="147"/>
        <v/>
      </c>
      <c r="AH389" s="18" t="str">
        <f t="shared" si="148"/>
        <v xml:space="preserve"> </v>
      </c>
      <c r="AI389" s="19" t="str">
        <f t="shared" si="149"/>
        <v xml:space="preserve"> </v>
      </c>
      <c r="AJ389" s="58" t="str">
        <f>IF(AF389="Yes",(AI389^2)*(VLOOKUP(D389,'Aquifer and SDF Parameters'!$A$6:$C$100,2,FALSE)/VLOOKUP(D389,'Aquifer and SDF Parameters'!$A$6:$C$100,3,FALSE)),"")</f>
        <v/>
      </c>
      <c r="AK389" s="20" t="str">
        <f>IF(AF389="Yes",(1/(U389)^('Aquifer and SDF Parameters'!$B$2)/((1/U389^'Aquifer and SDF Parameters'!$B$2)+(1/AI389^'Aquifer and SDF Parameters'!$B$2)+(1/AA389^'Aquifer and SDF Parameters'!$B$2))),"")</f>
        <v/>
      </c>
      <c r="AL389" s="20" t="str">
        <f>IF(AF389="Yes",(1/(AA389)^('Aquifer and SDF Parameters'!$B$2)/((1/U389^'Aquifer and SDF Parameters'!$B$2)+(1/AI389^'Aquifer and SDF Parameters'!$B$2)+(1/AA389^'Aquifer and SDF Parameters'!$B$2))),"")</f>
        <v/>
      </c>
      <c r="AM389" s="21" t="str">
        <f>IF(AF389="Yes",(1/(AI389)^('Aquifer and SDF Parameters'!$B$2)/((1/U389^'Aquifer and SDF Parameters'!$B$2)+(1/AI389^'Aquifer and SDF Parameters'!$B$2)+(1/AA389^'Aquifer and SDF Parameters'!$B$2))),"")</f>
        <v/>
      </c>
      <c r="AO389" s="30" t="s">
        <v>12783</v>
      </c>
      <c r="AP389" s="47" t="s">
        <v>8769</v>
      </c>
      <c r="AQ389" s="22">
        <v>53593</v>
      </c>
      <c r="AR389" s="22" t="s">
        <v>30</v>
      </c>
      <c r="AS389" s="24">
        <v>6.1266085606717002</v>
      </c>
      <c r="AT389" s="30"/>
      <c r="AU389" s="22"/>
      <c r="AV389" s="69"/>
      <c r="AW389" s="33"/>
      <c r="AX389" s="22"/>
      <c r="AY389" s="27"/>
    </row>
    <row r="390" spans="1:51" ht="15.6" customHeight="1" x14ac:dyDescent="0.3">
      <c r="A390" s="17">
        <v>55133</v>
      </c>
      <c r="B390" s="17" t="str">
        <f>VLOOKUP(A390,'List of Wells for HC assessment'!$A$2:$J$860,10,FALSE)</f>
        <v>Fraser-Sumas Floodplain</v>
      </c>
      <c r="C390" s="17" t="str">
        <f>IF(ISNUMBER(VLOOKUP(A390,'List of Wells for HC assessment'!$A$2:$J$860,1,FALSE)),"TRUE","FALSE")</f>
        <v>TRUE</v>
      </c>
      <c r="D390" s="17">
        <f>VLOOKUP(A390,'List of Wells for HC assessment'!$A$2:$J$860,9,FALSE)</f>
        <v>6</v>
      </c>
      <c r="E390" s="17" t="str">
        <f t="shared" si="130"/>
        <v>Stream</v>
      </c>
      <c r="F390" s="17">
        <f t="shared" si="131"/>
        <v>2</v>
      </c>
      <c r="G390" s="87">
        <f t="shared" si="132"/>
        <v>0.83055447200947108</v>
      </c>
      <c r="H390" s="88">
        <f t="shared" si="129"/>
        <v>0.38860013389864323</v>
      </c>
      <c r="I390" s="89" t="str">
        <f t="shared" si="133"/>
        <v>Hope Slough</v>
      </c>
      <c r="J390" s="90">
        <f t="shared" si="134"/>
        <v>0.16944552799052889</v>
      </c>
      <c r="K390" s="91">
        <f t="shared" si="135"/>
        <v>1.9047630401378171</v>
      </c>
      <c r="L390" s="95" t="str">
        <f t="shared" si="136"/>
        <v>Elk Brook</v>
      </c>
      <c r="M390" s="92" t="str">
        <f t="shared" si="137"/>
        <v>-</v>
      </c>
      <c r="N390" s="93" t="str">
        <f t="shared" si="138"/>
        <v/>
      </c>
      <c r="O390" s="96" t="str">
        <f t="shared" si="139"/>
        <v xml:space="preserve"> </v>
      </c>
      <c r="P390" s="94" t="str">
        <f>IF(ISNUMBER(VLOOKUP(A390,'Wells not assessed'!$A$5:$D$37,1,FALSE)),VLOOKUP(A390,'Wells not assessed'!$A$5:$D$37,4,FALSE),"")</f>
        <v/>
      </c>
      <c r="R390" s="35" t="str">
        <f t="shared" si="140"/>
        <v>Yes</v>
      </c>
      <c r="S390" s="15" t="str">
        <f t="shared" si="141"/>
        <v>FV-4009</v>
      </c>
      <c r="T390" s="18" t="str">
        <f>VLOOKUP(S390,'PoHC and SDF summary'!$AO$4:$AP$49974,2,FALSE)</f>
        <v>Hope Slough</v>
      </c>
      <c r="U390" s="19">
        <f t="shared" si="142"/>
        <v>341.43819377684298</v>
      </c>
      <c r="V390" s="56">
        <f>IF(C390="TRUE",(U390^2)*(VLOOKUP(D390,'Aquifer and SDF Parameters'!$A$6:$C$100,2,FALSE)/VLOOKUP(D390,'Aquifer and SDF Parameters'!$A$6:$C$100,3,FALSE)),"")</f>
        <v>0.38860013389864323</v>
      </c>
      <c r="W390" s="4"/>
      <c r="X390" s="29" t="str">
        <f t="shared" si="143"/>
        <v>Yes</v>
      </c>
      <c r="Y390" s="15" t="str">
        <f t="shared" si="144"/>
        <v>FV-3337</v>
      </c>
      <c r="Z390" s="18" t="str">
        <f>IF(X390="Yes",VLOOKUP(Y390,'PoHC and SDF summary'!$AO$4:$AP$49974,2,FALSE)," ")</f>
        <v>Elk Brook</v>
      </c>
      <c r="AA390" s="19">
        <f t="shared" si="145"/>
        <v>755.92917131259401</v>
      </c>
      <c r="AB390" s="58">
        <f>IF(X390="Yes",(AA390^2)*(VLOOKUP(D390,'Aquifer and SDF Parameters'!$A$6:$C$100,2,FALSE)/VLOOKUP(D390,'Aquifer and SDF Parameters'!$A$6:$C$100,3,FALSE)),"")</f>
        <v>1.9047630401378171</v>
      </c>
      <c r="AC390" s="20">
        <f>IF(X390="Yes",(1/(U390)^('Aquifer and SDF Parameters'!$B$2)/((1/U390^'Aquifer and SDF Parameters'!$B$2)+(1/AA390^'Aquifer and SDF Parameters'!$B$2))),"")</f>
        <v>0.83055447200947108</v>
      </c>
      <c r="AD390" s="21">
        <f>IF(X390="Yes",(1/(AA390)^('Aquifer and SDF Parameters'!$B$2)/((1/U390^'Aquifer and SDF Parameters'!$B$2)+(1/AA390^'Aquifer and SDF Parameters'!$B$2))),"")</f>
        <v>0.16944552799052889</v>
      </c>
      <c r="AE390" s="14"/>
      <c r="AF390" s="32" t="str">
        <f t="shared" si="146"/>
        <v>No</v>
      </c>
      <c r="AG390" s="15" t="str">
        <f t="shared" si="147"/>
        <v/>
      </c>
      <c r="AH390" s="18" t="str">
        <f t="shared" si="148"/>
        <v xml:space="preserve"> </v>
      </c>
      <c r="AI390" s="19" t="str">
        <f t="shared" si="149"/>
        <v xml:space="preserve"> </v>
      </c>
      <c r="AJ390" s="58" t="str">
        <f>IF(AF390="Yes",(AI390^2)*(VLOOKUP(D390,'Aquifer and SDF Parameters'!$A$6:$C$100,2,FALSE)/VLOOKUP(D390,'Aquifer and SDF Parameters'!$A$6:$C$100,3,FALSE)),"")</f>
        <v/>
      </c>
      <c r="AK390" s="20" t="str">
        <f>IF(AF390="Yes",(1/(U390)^('Aquifer and SDF Parameters'!$B$2)/((1/U390^'Aquifer and SDF Parameters'!$B$2)+(1/AI390^'Aquifer and SDF Parameters'!$B$2)+(1/AA390^'Aquifer and SDF Parameters'!$B$2))),"")</f>
        <v/>
      </c>
      <c r="AL390" s="20" t="str">
        <f>IF(AF390="Yes",(1/(AA390)^('Aquifer and SDF Parameters'!$B$2)/((1/U390^'Aquifer and SDF Parameters'!$B$2)+(1/AI390^'Aquifer and SDF Parameters'!$B$2)+(1/AA390^'Aquifer and SDF Parameters'!$B$2))),"")</f>
        <v/>
      </c>
      <c r="AM390" s="21" t="str">
        <f>IF(AF390="Yes",(1/(AI390)^('Aquifer and SDF Parameters'!$B$2)/((1/U390^'Aquifer and SDF Parameters'!$B$2)+(1/AI390^'Aquifer and SDF Parameters'!$B$2)+(1/AA390^'Aquifer and SDF Parameters'!$B$2))),"")</f>
        <v/>
      </c>
      <c r="AO390" s="30" t="s">
        <v>12782</v>
      </c>
      <c r="AP390" s="47" t="s">
        <v>8769</v>
      </c>
      <c r="AQ390" s="22">
        <v>53615</v>
      </c>
      <c r="AR390" s="22" t="s">
        <v>28</v>
      </c>
      <c r="AS390" s="24">
        <v>37.781669343700798</v>
      </c>
      <c r="AT390" s="30"/>
      <c r="AU390" s="22"/>
      <c r="AV390" s="69"/>
      <c r="AW390" s="33"/>
      <c r="AX390" s="22"/>
      <c r="AY390" s="27"/>
    </row>
    <row r="391" spans="1:51" ht="15.6" customHeight="1" x14ac:dyDescent="0.3">
      <c r="A391" s="17">
        <v>55170</v>
      </c>
      <c r="B391" s="17" t="str">
        <f>VLOOKUP(A391,'List of Wells for HC assessment'!$A$2:$J$860,10,FALSE)</f>
        <v>Fraser-Sumas Floodplain</v>
      </c>
      <c r="C391" s="17" t="str">
        <f>IF(ISNUMBER(VLOOKUP(A391,'List of Wells for HC assessment'!$A$2:$J$860,1,FALSE)),"TRUE","FALSE")</f>
        <v>TRUE</v>
      </c>
      <c r="D391" s="17">
        <f>VLOOKUP(A391,'List of Wells for HC assessment'!$A$2:$J$860,9,FALSE)</f>
        <v>6</v>
      </c>
      <c r="E391" s="17" t="str">
        <f t="shared" si="130"/>
        <v>Stream</v>
      </c>
      <c r="F391" s="17">
        <f t="shared" si="131"/>
        <v>2</v>
      </c>
      <c r="G391" s="87">
        <f t="shared" si="132"/>
        <v>0.54685094688587377</v>
      </c>
      <c r="H391" s="88">
        <f t="shared" si="129"/>
        <v>1.1872925430289949</v>
      </c>
      <c r="I391" s="89" t="str">
        <f t="shared" si="133"/>
        <v>Bell Slough</v>
      </c>
      <c r="J391" s="90">
        <f t="shared" si="134"/>
        <v>0.45314905311412618</v>
      </c>
      <c r="K391" s="91">
        <f t="shared" si="135"/>
        <v>1.4328001943820081</v>
      </c>
      <c r="L391" s="95" t="str">
        <f t="shared" si="136"/>
        <v>Fraser River</v>
      </c>
      <c r="M391" s="92" t="str">
        <f t="shared" si="137"/>
        <v>-</v>
      </c>
      <c r="N391" s="93" t="str">
        <f t="shared" si="138"/>
        <v/>
      </c>
      <c r="O391" s="96" t="str">
        <f t="shared" si="139"/>
        <v xml:space="preserve"> </v>
      </c>
      <c r="P391" s="94" t="str">
        <f>IF(ISNUMBER(VLOOKUP(A391,'Wells not assessed'!$A$5:$D$37,1,FALSE)),VLOOKUP(A391,'Wells not assessed'!$A$5:$D$37,4,FALSE),"")</f>
        <v/>
      </c>
      <c r="R391" s="35" t="str">
        <f t="shared" si="140"/>
        <v>Yes</v>
      </c>
      <c r="S391" s="15" t="str">
        <f t="shared" si="141"/>
        <v>FV-5818</v>
      </c>
      <c r="T391" s="18" t="str">
        <f>VLOOKUP(S391,'PoHC and SDF summary'!$AO$4:$AP$49974,2,FALSE)</f>
        <v>Bell Slough</v>
      </c>
      <c r="U391" s="19">
        <f t="shared" si="142"/>
        <v>596.814680540533</v>
      </c>
      <c r="V391" s="56">
        <f>IF(C391="TRUE",(U391^2)*(VLOOKUP(D391,'Aquifer and SDF Parameters'!$A$6:$C$100,2,FALSE)/VLOOKUP(D391,'Aquifer and SDF Parameters'!$A$6:$C$100,3,FALSE)),"")</f>
        <v>1.1872925430289949</v>
      </c>
      <c r="W391" s="4"/>
      <c r="X391" s="29" t="str">
        <f t="shared" si="143"/>
        <v>Yes</v>
      </c>
      <c r="Y391" s="15" t="str">
        <f t="shared" si="144"/>
        <v>FV-4658</v>
      </c>
      <c r="Z391" s="18" t="str">
        <f>IF(X391="Yes",VLOOKUP(Y391,'PoHC and SDF summary'!$AO$4:$AP$49974,2,FALSE)," ")</f>
        <v>Fraser River</v>
      </c>
      <c r="AA391" s="19">
        <f t="shared" si="145"/>
        <v>655.62188669583202</v>
      </c>
      <c r="AB391" s="58">
        <f>IF(X391="Yes",(AA391^2)*(VLOOKUP(D391,'Aquifer and SDF Parameters'!$A$6:$C$100,2,FALSE)/VLOOKUP(D391,'Aquifer and SDF Parameters'!$A$6:$C$100,3,FALSE)),"")</f>
        <v>1.4328001943820081</v>
      </c>
      <c r="AC391" s="20">
        <f>IF(X391="Yes",(1/(U391)^('Aquifer and SDF Parameters'!$B$2)/((1/U391^'Aquifer and SDF Parameters'!$B$2)+(1/AA391^'Aquifer and SDF Parameters'!$B$2))),"")</f>
        <v>0.54685094688587377</v>
      </c>
      <c r="AD391" s="21">
        <f>IF(X391="Yes",(1/(AA391)^('Aquifer and SDF Parameters'!$B$2)/((1/U391^'Aquifer and SDF Parameters'!$B$2)+(1/AA391^'Aquifer and SDF Parameters'!$B$2))),"")</f>
        <v>0.45314905311412618</v>
      </c>
      <c r="AE391" s="14"/>
      <c r="AF391" s="32" t="str">
        <f t="shared" si="146"/>
        <v>No</v>
      </c>
      <c r="AG391" s="15" t="str">
        <f t="shared" si="147"/>
        <v/>
      </c>
      <c r="AH391" s="18" t="str">
        <f t="shared" si="148"/>
        <v xml:space="preserve"> </v>
      </c>
      <c r="AI391" s="19" t="str">
        <f t="shared" si="149"/>
        <v xml:space="preserve"> </v>
      </c>
      <c r="AJ391" s="58" t="str">
        <f>IF(AF391="Yes",(AI391^2)*(VLOOKUP(D391,'Aquifer and SDF Parameters'!$A$6:$C$100,2,FALSE)/VLOOKUP(D391,'Aquifer and SDF Parameters'!$A$6:$C$100,3,FALSE)),"")</f>
        <v/>
      </c>
      <c r="AK391" s="20" t="str">
        <f>IF(AF391="Yes",(1/(U391)^('Aquifer and SDF Parameters'!$B$2)/((1/U391^'Aquifer and SDF Parameters'!$B$2)+(1/AI391^'Aquifer and SDF Parameters'!$B$2)+(1/AA391^'Aquifer and SDF Parameters'!$B$2))),"")</f>
        <v/>
      </c>
      <c r="AL391" s="20" t="str">
        <f>IF(AF391="Yes",(1/(AA391)^('Aquifer and SDF Parameters'!$B$2)/((1/U391^'Aquifer and SDF Parameters'!$B$2)+(1/AI391^'Aquifer and SDF Parameters'!$B$2)+(1/AA391^'Aquifer and SDF Parameters'!$B$2))),"")</f>
        <v/>
      </c>
      <c r="AM391" s="21" t="str">
        <f>IF(AF391="Yes",(1/(AI391)^('Aquifer and SDF Parameters'!$B$2)/((1/U391^'Aquifer and SDF Parameters'!$B$2)+(1/AI391^'Aquifer and SDF Parameters'!$B$2)+(1/AA391^'Aquifer and SDF Parameters'!$B$2))),"")</f>
        <v/>
      </c>
      <c r="AO391" s="30" t="s">
        <v>12779</v>
      </c>
      <c r="AP391" s="47" t="s">
        <v>8769</v>
      </c>
      <c r="AQ391" s="22">
        <v>53665</v>
      </c>
      <c r="AR391" s="22" t="s">
        <v>5645</v>
      </c>
      <c r="AS391" s="24">
        <v>131.979269866842</v>
      </c>
      <c r="AT391" s="30"/>
      <c r="AU391" s="22"/>
      <c r="AV391" s="69"/>
      <c r="AW391" s="33"/>
      <c r="AX391" s="22"/>
      <c r="AY391" s="27"/>
    </row>
    <row r="392" spans="1:51" ht="15.6" customHeight="1" x14ac:dyDescent="0.3">
      <c r="A392" s="17">
        <v>55794</v>
      </c>
      <c r="B392" s="17" t="str">
        <f>VLOOKUP(A392,'List of Wells for HC assessment'!$A$2:$J$860,10,FALSE)</f>
        <v>Fraser-Sumas Floodplain</v>
      </c>
      <c r="C392" s="17" t="str">
        <f>IF(ISNUMBER(VLOOKUP(A392,'List of Wells for HC assessment'!$A$2:$J$860,1,FALSE)),"TRUE","FALSE")</f>
        <v>TRUE</v>
      </c>
      <c r="D392" s="17">
        <f>VLOOKUP(A392,'List of Wells for HC assessment'!$A$2:$J$860,9,FALSE)</f>
        <v>6</v>
      </c>
      <c r="E392" s="17" t="str">
        <f t="shared" si="130"/>
        <v>Stream</v>
      </c>
      <c r="F392" s="17">
        <f t="shared" si="131"/>
        <v>1</v>
      </c>
      <c r="G392" s="87">
        <f t="shared" si="132"/>
        <v>1</v>
      </c>
      <c r="H392" s="88">
        <f t="shared" si="129"/>
        <v>2.2463779574500977</v>
      </c>
      <c r="I392" s="89" t="str">
        <f t="shared" si="133"/>
        <v>Chilliwack Creek</v>
      </c>
      <c r="J392" s="90" t="str">
        <f t="shared" si="134"/>
        <v>-</v>
      </c>
      <c r="K392" s="91" t="str">
        <f t="shared" si="135"/>
        <v/>
      </c>
      <c r="L392" s="95" t="str">
        <f t="shared" si="136"/>
        <v xml:space="preserve"> </v>
      </c>
      <c r="M392" s="92" t="str">
        <f t="shared" si="137"/>
        <v>-</v>
      </c>
      <c r="N392" s="93" t="str">
        <f t="shared" si="138"/>
        <v/>
      </c>
      <c r="O392" s="96" t="str">
        <f t="shared" si="139"/>
        <v xml:space="preserve"> </v>
      </c>
      <c r="P392" s="94" t="str">
        <f>IF(ISNUMBER(VLOOKUP(A392,'Wells not assessed'!$A$5:$D$37,1,FALSE)),VLOOKUP(A392,'Wells not assessed'!$A$5:$D$37,4,FALSE),"")</f>
        <v/>
      </c>
      <c r="R392" s="35" t="str">
        <f t="shared" si="140"/>
        <v>Yes</v>
      </c>
      <c r="S392" s="15" t="str">
        <f t="shared" si="141"/>
        <v>FV-5621</v>
      </c>
      <c r="T392" s="18" t="str">
        <f>VLOOKUP(S392,'PoHC and SDF summary'!$AO$4:$AP$49974,2,FALSE)</f>
        <v>Chilliwack Creek</v>
      </c>
      <c r="U392" s="19">
        <f t="shared" si="142"/>
        <v>820.922278437508</v>
      </c>
      <c r="V392" s="56">
        <f>IF(C392="TRUE",(U392^2)*(VLOOKUP(D392,'Aquifer and SDF Parameters'!$A$6:$C$100,2,FALSE)/VLOOKUP(D392,'Aquifer and SDF Parameters'!$A$6:$C$100,3,FALSE)),"")</f>
        <v>2.2463779574500977</v>
      </c>
      <c r="W392" s="4"/>
      <c r="X392" s="29" t="str">
        <f t="shared" si="143"/>
        <v>No</v>
      </c>
      <c r="Y392" s="15" t="str">
        <f t="shared" si="144"/>
        <v/>
      </c>
      <c r="Z392" s="18" t="str">
        <f>IF(X392="Yes",VLOOKUP(Y392,'PoHC and SDF summary'!$AO$4:$AP$49974,2,FALSE)," ")</f>
        <v xml:space="preserve"> </v>
      </c>
      <c r="AA392" s="19" t="str">
        <f t="shared" si="145"/>
        <v xml:space="preserve"> </v>
      </c>
      <c r="AB392" s="58" t="str">
        <f>IF(X392="Yes",(AA392^2)*(VLOOKUP(D392,'Aquifer and SDF Parameters'!$A$6:$C$100,2,FALSE)/VLOOKUP(D392,'Aquifer and SDF Parameters'!$A$6:$C$100,3,FALSE)),"")</f>
        <v/>
      </c>
      <c r="AC392" s="20" t="str">
        <f>IF(X392="Yes",(1/(U392)^('Aquifer and SDF Parameters'!$B$2)/((1/U392^'Aquifer and SDF Parameters'!$B$2)+(1/AA392^'Aquifer and SDF Parameters'!$B$2))),"")</f>
        <v/>
      </c>
      <c r="AD392" s="21" t="str">
        <f>IF(X392="Yes",(1/(AA392)^('Aquifer and SDF Parameters'!$B$2)/((1/U392^'Aquifer and SDF Parameters'!$B$2)+(1/AA392^'Aquifer and SDF Parameters'!$B$2))),"")</f>
        <v/>
      </c>
      <c r="AE392" s="14"/>
      <c r="AF392" s="32" t="str">
        <f t="shared" si="146"/>
        <v>No</v>
      </c>
      <c r="AG392" s="15" t="str">
        <f t="shared" si="147"/>
        <v/>
      </c>
      <c r="AH392" s="18" t="str">
        <f t="shared" si="148"/>
        <v xml:space="preserve"> </v>
      </c>
      <c r="AI392" s="19" t="str">
        <f t="shared" si="149"/>
        <v xml:space="preserve"> </v>
      </c>
      <c r="AJ392" s="58" t="str">
        <f>IF(AF392="Yes",(AI392^2)*(VLOOKUP(D392,'Aquifer and SDF Parameters'!$A$6:$C$100,2,FALSE)/VLOOKUP(D392,'Aquifer and SDF Parameters'!$A$6:$C$100,3,FALSE)),"")</f>
        <v/>
      </c>
      <c r="AK392" s="20" t="str">
        <f>IF(AF392="Yes",(1/(U392)^('Aquifer and SDF Parameters'!$B$2)/((1/U392^'Aquifer and SDF Parameters'!$B$2)+(1/AI392^'Aquifer and SDF Parameters'!$B$2)+(1/AA392^'Aquifer and SDF Parameters'!$B$2))),"")</f>
        <v/>
      </c>
      <c r="AL392" s="20" t="str">
        <f>IF(AF392="Yes",(1/(AA392)^('Aquifer and SDF Parameters'!$B$2)/((1/U392^'Aquifer and SDF Parameters'!$B$2)+(1/AI392^'Aquifer and SDF Parameters'!$B$2)+(1/AA392^'Aquifer and SDF Parameters'!$B$2))),"")</f>
        <v/>
      </c>
      <c r="AM392" s="21" t="str">
        <f>IF(AF392="Yes",(1/(AI392)^('Aquifer and SDF Parameters'!$B$2)/((1/U392^'Aquifer and SDF Parameters'!$B$2)+(1/AI392^'Aquifer and SDF Parameters'!$B$2)+(1/AA392^'Aquifer and SDF Parameters'!$B$2))),"")</f>
        <v/>
      </c>
      <c r="AO392" s="30" t="s">
        <v>12775</v>
      </c>
      <c r="AP392" s="47" t="s">
        <v>8769</v>
      </c>
      <c r="AQ392" s="22">
        <v>53666</v>
      </c>
      <c r="AR392" s="22" t="s">
        <v>5647</v>
      </c>
      <c r="AS392" s="24">
        <v>147.816899188234</v>
      </c>
      <c r="AT392" s="30"/>
      <c r="AU392" s="22"/>
      <c r="AV392" s="69"/>
      <c r="AW392" s="33"/>
      <c r="AX392" s="22"/>
      <c r="AY392" s="27"/>
    </row>
    <row r="393" spans="1:51" ht="15.6" customHeight="1" x14ac:dyDescent="0.3">
      <c r="A393" s="17">
        <v>55842</v>
      </c>
      <c r="B393" s="17" t="str">
        <f>VLOOKUP(A393,'List of Wells for HC assessment'!$A$2:$J$860,10,FALSE)</f>
        <v>Fraser-Sumas Floodplain</v>
      </c>
      <c r="C393" s="17" t="str">
        <f>IF(ISNUMBER(VLOOKUP(A393,'List of Wells for HC assessment'!$A$2:$J$860,1,FALSE)),"TRUE","FALSE")</f>
        <v>TRUE</v>
      </c>
      <c r="D393" s="17">
        <f>VLOOKUP(A393,'List of Wells for HC assessment'!$A$2:$J$860,9,FALSE)</f>
        <v>6</v>
      </c>
      <c r="E393" s="17" t="str">
        <f t="shared" si="130"/>
        <v>Stream</v>
      </c>
      <c r="F393" s="17">
        <f t="shared" si="131"/>
        <v>2</v>
      </c>
      <c r="G393" s="87">
        <f t="shared" si="132"/>
        <v>0.94280335768440016</v>
      </c>
      <c r="H393" s="88">
        <f t="shared" si="129"/>
        <v>0.80936660295566021</v>
      </c>
      <c r="I393" s="89" t="str">
        <f t="shared" si="133"/>
        <v>Elk Creek</v>
      </c>
      <c r="J393" s="90">
        <f t="shared" si="134"/>
        <v>5.7196642315599865E-2</v>
      </c>
      <c r="K393" s="91">
        <f t="shared" si="135"/>
        <v>13.341229833977366</v>
      </c>
      <c r="L393" s="95" t="str">
        <f t="shared" si="136"/>
        <v>Hope Slough</v>
      </c>
      <c r="M393" s="92" t="str">
        <f t="shared" si="137"/>
        <v>-</v>
      </c>
      <c r="N393" s="93" t="str">
        <f t="shared" si="138"/>
        <v/>
      </c>
      <c r="O393" s="96" t="str">
        <f t="shared" si="139"/>
        <v xml:space="preserve"> </v>
      </c>
      <c r="P393" s="94" t="str">
        <f>IF(ISNUMBER(VLOOKUP(A393,'Wells not assessed'!$A$5:$D$37,1,FALSE)),VLOOKUP(A393,'Wells not assessed'!$A$5:$D$37,4,FALSE),"")</f>
        <v/>
      </c>
      <c r="R393" s="35" t="str">
        <f t="shared" si="140"/>
        <v>Yes</v>
      </c>
      <c r="S393" s="15" t="str">
        <f t="shared" si="141"/>
        <v>FV-3991</v>
      </c>
      <c r="T393" s="18" t="str">
        <f>VLOOKUP(S393,'PoHC and SDF summary'!$AO$4:$AP$49974,2,FALSE)</f>
        <v>Elk Creek</v>
      </c>
      <c r="U393" s="19">
        <f t="shared" si="142"/>
        <v>492.75752747847298</v>
      </c>
      <c r="V393" s="56">
        <f>IF(C393="TRUE",(U393^2)*(VLOOKUP(D393,'Aquifer and SDF Parameters'!$A$6:$C$100,2,FALSE)/VLOOKUP(D393,'Aquifer and SDF Parameters'!$A$6:$C$100,3,FALSE)),"")</f>
        <v>0.80936660295566021</v>
      </c>
      <c r="W393" s="4"/>
      <c r="X393" s="29" t="str">
        <f t="shared" si="143"/>
        <v>Yes</v>
      </c>
      <c r="Y393" s="15" t="str">
        <f t="shared" si="144"/>
        <v>FV-4077</v>
      </c>
      <c r="Z393" s="18" t="str">
        <f>IF(X393="Yes",VLOOKUP(Y393,'PoHC and SDF summary'!$AO$4:$AP$49974,2,FALSE)," ")</f>
        <v>Hope Slough</v>
      </c>
      <c r="AA393" s="19">
        <f t="shared" si="145"/>
        <v>2000.59214988793</v>
      </c>
      <c r="AB393" s="58">
        <f>IF(X393="Yes",(AA393^2)*(VLOOKUP(D393,'Aquifer and SDF Parameters'!$A$6:$C$100,2,FALSE)/VLOOKUP(D393,'Aquifer and SDF Parameters'!$A$6:$C$100,3,FALSE)),"")</f>
        <v>13.341229833977366</v>
      </c>
      <c r="AC393" s="20">
        <f>IF(X393="Yes",(1/(U393)^('Aquifer and SDF Parameters'!$B$2)/((1/U393^'Aquifer and SDF Parameters'!$B$2)+(1/AA393^'Aquifer and SDF Parameters'!$B$2))),"")</f>
        <v>0.94280335768440016</v>
      </c>
      <c r="AD393" s="21">
        <f>IF(X393="Yes",(1/(AA393)^('Aquifer and SDF Parameters'!$B$2)/((1/U393^'Aquifer and SDF Parameters'!$B$2)+(1/AA393^'Aquifer and SDF Parameters'!$B$2))),"")</f>
        <v>5.7196642315599865E-2</v>
      </c>
      <c r="AE393" s="14"/>
      <c r="AF393" s="32" t="str">
        <f t="shared" si="146"/>
        <v>No</v>
      </c>
      <c r="AG393" s="15" t="str">
        <f t="shared" si="147"/>
        <v/>
      </c>
      <c r="AH393" s="18" t="str">
        <f t="shared" si="148"/>
        <v xml:space="preserve"> </v>
      </c>
      <c r="AI393" s="19" t="str">
        <f t="shared" si="149"/>
        <v xml:space="preserve"> </v>
      </c>
      <c r="AJ393" s="58" t="str">
        <f>IF(AF393="Yes",(AI393^2)*(VLOOKUP(D393,'Aquifer and SDF Parameters'!$A$6:$C$100,2,FALSE)/VLOOKUP(D393,'Aquifer and SDF Parameters'!$A$6:$C$100,3,FALSE)),"")</f>
        <v/>
      </c>
      <c r="AK393" s="20" t="str">
        <f>IF(AF393="Yes",(1/(U393)^('Aquifer and SDF Parameters'!$B$2)/((1/U393^'Aquifer and SDF Parameters'!$B$2)+(1/AI393^'Aquifer and SDF Parameters'!$B$2)+(1/AA393^'Aquifer and SDF Parameters'!$B$2))),"")</f>
        <v/>
      </c>
      <c r="AL393" s="20" t="str">
        <f>IF(AF393="Yes",(1/(AA393)^('Aquifer and SDF Parameters'!$B$2)/((1/U393^'Aquifer and SDF Parameters'!$B$2)+(1/AI393^'Aquifer and SDF Parameters'!$B$2)+(1/AA393^'Aquifer and SDF Parameters'!$B$2))),"")</f>
        <v/>
      </c>
      <c r="AM393" s="21" t="str">
        <f>IF(AF393="Yes",(1/(AI393)^('Aquifer and SDF Parameters'!$B$2)/((1/U393^'Aquifer and SDF Parameters'!$B$2)+(1/AI393^'Aquifer and SDF Parameters'!$B$2)+(1/AA393^'Aquifer and SDF Parameters'!$B$2))),"")</f>
        <v/>
      </c>
      <c r="AO393" s="30" t="s">
        <v>12774</v>
      </c>
      <c r="AP393" s="47" t="s">
        <v>8769</v>
      </c>
      <c r="AQ393" s="22">
        <v>54131</v>
      </c>
      <c r="AR393" s="22" t="s">
        <v>165</v>
      </c>
      <c r="AS393" s="24">
        <v>1031.51016360063</v>
      </c>
      <c r="AT393" s="30"/>
      <c r="AU393" s="22"/>
      <c r="AV393" s="69"/>
      <c r="AW393" s="33"/>
      <c r="AX393" s="22"/>
      <c r="AY393" s="27"/>
    </row>
    <row r="394" spans="1:51" ht="15.6" customHeight="1" x14ac:dyDescent="0.3">
      <c r="A394" s="17">
        <v>55849</v>
      </c>
      <c r="B394" s="17" t="str">
        <f>VLOOKUP(A394,'List of Wells for HC assessment'!$A$2:$J$860,10,FALSE)</f>
        <v>Fraser-Sumas Floodplain</v>
      </c>
      <c r="C394" s="17" t="str">
        <f>IF(ISNUMBER(VLOOKUP(A394,'List of Wells for HC assessment'!$A$2:$J$860,1,FALSE)),"TRUE","FALSE")</f>
        <v>TRUE</v>
      </c>
      <c r="D394" s="17">
        <f>VLOOKUP(A394,'List of Wells for HC assessment'!$A$2:$J$860,9,FALSE)</f>
        <v>6</v>
      </c>
      <c r="E394" s="17" t="str">
        <f t="shared" si="130"/>
        <v>Stream</v>
      </c>
      <c r="F394" s="17">
        <f t="shared" si="131"/>
        <v>3</v>
      </c>
      <c r="G394" s="87">
        <f t="shared" si="132"/>
        <v>0.66287385838273483</v>
      </c>
      <c r="H394" s="88">
        <f t="shared" si="129"/>
        <v>0.38306082080518844</v>
      </c>
      <c r="I394" s="89" t="str">
        <f t="shared" si="133"/>
        <v>Unnamed tributary to McGillivray Slough</v>
      </c>
      <c r="J394" s="90">
        <f t="shared" si="134"/>
        <v>0.19097230556202163</v>
      </c>
      <c r="K394" s="91">
        <f t="shared" si="135"/>
        <v>1.3296221330894877</v>
      </c>
      <c r="L394" s="95" t="str">
        <f t="shared" si="136"/>
        <v>Unnamed tributary to Miller Slough</v>
      </c>
      <c r="M394" s="92">
        <f t="shared" si="137"/>
        <v>0.14615383605524357</v>
      </c>
      <c r="N394" s="93">
        <f t="shared" si="138"/>
        <v>1.7373543598706158</v>
      </c>
      <c r="O394" s="96" t="str">
        <f t="shared" si="139"/>
        <v>Wilson Slough</v>
      </c>
      <c r="P394" s="94" t="str">
        <f>IF(ISNUMBER(VLOOKUP(A394,'Wells not assessed'!$A$5:$D$37,1,FALSE)),VLOOKUP(A394,'Wells not assessed'!$A$5:$D$37,4,FALSE),"")</f>
        <v/>
      </c>
      <c r="R394" s="35" t="str">
        <f t="shared" si="140"/>
        <v>Yes</v>
      </c>
      <c r="S394" s="15" t="str">
        <f t="shared" si="141"/>
        <v>FV-2108</v>
      </c>
      <c r="T394" s="18" t="str">
        <f>VLOOKUP(S394,'PoHC and SDF summary'!$AO$4:$AP$49974,2,FALSE)</f>
        <v>Unnamed tributary to McGillivray Slough</v>
      </c>
      <c r="U394" s="19">
        <f t="shared" si="142"/>
        <v>338.99593838504398</v>
      </c>
      <c r="V394" s="56">
        <f>IF(C394="TRUE",(U394^2)*(VLOOKUP(D394,'Aquifer and SDF Parameters'!$A$6:$C$100,2,FALSE)/VLOOKUP(D394,'Aquifer and SDF Parameters'!$A$6:$C$100,3,FALSE)),"")</f>
        <v>0.38306082080518844</v>
      </c>
      <c r="W394" s="4"/>
      <c r="X394" s="29" t="str">
        <f t="shared" si="143"/>
        <v>Yes</v>
      </c>
      <c r="Y394" s="15" t="str">
        <f t="shared" si="144"/>
        <v>FV-1966</v>
      </c>
      <c r="Z394" s="18" t="str">
        <f>IF(X394="Yes",VLOOKUP(Y394,'PoHC and SDF summary'!$AO$4:$AP$49974,2,FALSE)," ")</f>
        <v>Unnamed tributary to Miller Slough</v>
      </c>
      <c r="AA394" s="19">
        <f t="shared" si="145"/>
        <v>631.574730278885</v>
      </c>
      <c r="AB394" s="58">
        <f>IF(X394="Yes",(AA394^2)*(VLOOKUP(D394,'Aquifer and SDF Parameters'!$A$6:$C$100,2,FALSE)/VLOOKUP(D394,'Aquifer and SDF Parameters'!$A$6:$C$100,3,FALSE)),"")</f>
        <v>1.3296221330894877</v>
      </c>
      <c r="AC394" s="20">
        <f>IF(X394="Yes",(1/(U394)^('Aquifer and SDF Parameters'!$B$2)/((1/U394^'Aquifer and SDF Parameters'!$B$2)+(1/AA394^'Aquifer and SDF Parameters'!$B$2))),"")</f>
        <v>0.77633874387895296</v>
      </c>
      <c r="AD394" s="21">
        <f>IF(X394="Yes",(1/(AA394)^('Aquifer and SDF Parameters'!$B$2)/((1/U394^'Aquifer and SDF Parameters'!$B$2)+(1/AA394^'Aquifer and SDF Parameters'!$B$2))),"")</f>
        <v>0.22366125612104695</v>
      </c>
      <c r="AE394" s="14"/>
      <c r="AF394" s="32" t="str">
        <f t="shared" si="146"/>
        <v>Yes</v>
      </c>
      <c r="AG394" s="15" t="str">
        <f t="shared" si="147"/>
        <v>FV-2176</v>
      </c>
      <c r="AH394" s="18" t="str">
        <f t="shared" si="148"/>
        <v>Wilson Slough</v>
      </c>
      <c r="AI394" s="19">
        <f t="shared" si="149"/>
        <v>721.94619464416098</v>
      </c>
      <c r="AJ394" s="58">
        <f>IF(AF394="Yes",(AI394^2)*(VLOOKUP(D394,'Aquifer and SDF Parameters'!$A$6:$C$100,2,FALSE)/VLOOKUP(D394,'Aquifer and SDF Parameters'!$A$6:$C$100,3,FALSE)),"")</f>
        <v>1.7373543598706158</v>
      </c>
      <c r="AK394" s="20">
        <f>IF(AF394="Yes",(1/(U394)^('Aquifer and SDF Parameters'!$B$2)/((1/U394^'Aquifer and SDF Parameters'!$B$2)+(1/AI394^'Aquifer and SDF Parameters'!$B$2)+(1/AA394^'Aquifer and SDF Parameters'!$B$2))),"")</f>
        <v>0.66287385838273483</v>
      </c>
      <c r="AL394" s="20">
        <f>IF(AF394="Yes",(1/(AA394)^('Aquifer and SDF Parameters'!$B$2)/((1/U394^'Aquifer and SDF Parameters'!$B$2)+(1/AI394^'Aquifer and SDF Parameters'!$B$2)+(1/AA394^'Aquifer and SDF Parameters'!$B$2))),"")</f>
        <v>0.19097230556202163</v>
      </c>
      <c r="AM394" s="21">
        <f>IF(AF394="Yes",(1/(AI394)^('Aquifer and SDF Parameters'!$B$2)/((1/U394^'Aquifer and SDF Parameters'!$B$2)+(1/AI394^'Aquifer and SDF Parameters'!$B$2)+(1/AA394^'Aquifer and SDF Parameters'!$B$2))),"")</f>
        <v>0.14615383605524357</v>
      </c>
      <c r="AO394" s="30" t="s">
        <v>12772</v>
      </c>
      <c r="AP394" s="47" t="s">
        <v>8769</v>
      </c>
      <c r="AQ394" s="22">
        <v>54151</v>
      </c>
      <c r="AR394" s="22" t="s">
        <v>8198</v>
      </c>
      <c r="AS394" s="24">
        <v>787.16311154132495</v>
      </c>
      <c r="AT394" s="30"/>
      <c r="AU394" s="22"/>
      <c r="AV394" s="69"/>
      <c r="AW394" s="33"/>
      <c r="AX394" s="22"/>
      <c r="AY394" s="27"/>
    </row>
    <row r="395" spans="1:51" ht="15.6" customHeight="1" x14ac:dyDescent="0.3">
      <c r="A395" s="17">
        <v>55876</v>
      </c>
      <c r="B395" s="17" t="str">
        <f>VLOOKUP(A395,'List of Wells for HC assessment'!$A$2:$J$860,10,FALSE)</f>
        <v>Fraser-Sumas Floodplain</v>
      </c>
      <c r="C395" s="17" t="str">
        <f>IF(ISNUMBER(VLOOKUP(A395,'List of Wells for HC assessment'!$A$2:$J$860,1,FALSE)),"TRUE","FALSE")</f>
        <v>TRUE</v>
      </c>
      <c r="D395" s="17">
        <f>VLOOKUP(A395,'List of Wells for HC assessment'!$A$2:$J$860,9,FALSE)</f>
        <v>6</v>
      </c>
      <c r="E395" s="17" t="str">
        <f t="shared" si="130"/>
        <v>Stream</v>
      </c>
      <c r="F395" s="17">
        <f t="shared" si="131"/>
        <v>2</v>
      </c>
      <c r="G395" s="87">
        <f t="shared" si="132"/>
        <v>0.79631521922567328</v>
      </c>
      <c r="H395" s="88">
        <f t="shared" si="129"/>
        <v>0.33013936579900732</v>
      </c>
      <c r="I395" s="89" t="str">
        <f t="shared" si="133"/>
        <v>Unnamed tributary to Wilson Slough</v>
      </c>
      <c r="J395" s="90">
        <f t="shared" si="134"/>
        <v>0.2036847807743267</v>
      </c>
      <c r="K395" s="91">
        <f t="shared" si="135"/>
        <v>1.2906953600158118</v>
      </c>
      <c r="L395" s="95" t="str">
        <f t="shared" si="136"/>
        <v>Atchelitz Creek</v>
      </c>
      <c r="M395" s="92" t="str">
        <f t="shared" si="137"/>
        <v>-</v>
      </c>
      <c r="N395" s="93" t="str">
        <f t="shared" si="138"/>
        <v/>
      </c>
      <c r="O395" s="96" t="str">
        <f t="shared" si="139"/>
        <v xml:space="preserve"> </v>
      </c>
      <c r="P395" s="94" t="str">
        <f>IF(ISNUMBER(VLOOKUP(A395,'Wells not assessed'!$A$5:$D$37,1,FALSE)),VLOOKUP(A395,'Wells not assessed'!$A$5:$D$37,4,FALSE),"")</f>
        <v/>
      </c>
      <c r="R395" s="35" t="str">
        <f t="shared" si="140"/>
        <v>Yes</v>
      </c>
      <c r="S395" s="15" t="str">
        <f t="shared" si="141"/>
        <v>FV-2837</v>
      </c>
      <c r="T395" s="18" t="str">
        <f>VLOOKUP(S395,'PoHC and SDF summary'!$AO$4:$AP$49974,2,FALSE)</f>
        <v>Unnamed tributary to Wilson Slough</v>
      </c>
      <c r="U395" s="19">
        <f t="shared" si="142"/>
        <v>314.70908747556399</v>
      </c>
      <c r="V395" s="56">
        <f>IF(C395="TRUE",(U395^2)*(VLOOKUP(D395,'Aquifer and SDF Parameters'!$A$6:$C$100,2,FALSE)/VLOOKUP(D395,'Aquifer and SDF Parameters'!$A$6:$C$100,3,FALSE)),"")</f>
        <v>0.33013936579900732</v>
      </c>
      <c r="W395" s="4"/>
      <c r="X395" s="29" t="str">
        <f t="shared" si="143"/>
        <v>Yes</v>
      </c>
      <c r="Y395" s="15" t="str">
        <f t="shared" si="144"/>
        <v>FV-3018</v>
      </c>
      <c r="Z395" s="18" t="str">
        <f>IF(X395="Yes",VLOOKUP(Y395,'PoHC and SDF summary'!$AO$4:$AP$49974,2,FALSE)," ")</f>
        <v>Atchelitz Creek</v>
      </c>
      <c r="AA395" s="19">
        <f t="shared" si="145"/>
        <v>622.26088419949997</v>
      </c>
      <c r="AB395" s="58">
        <f>IF(X395="Yes",(AA395^2)*(VLOOKUP(D395,'Aquifer and SDF Parameters'!$A$6:$C$100,2,FALSE)/VLOOKUP(D395,'Aquifer and SDF Parameters'!$A$6:$C$100,3,FALSE)),"")</f>
        <v>1.2906953600158118</v>
      </c>
      <c r="AC395" s="20">
        <f>IF(X395="Yes",(1/(U395)^('Aquifer and SDF Parameters'!$B$2)/((1/U395^'Aquifer and SDF Parameters'!$B$2)+(1/AA395^'Aquifer and SDF Parameters'!$B$2))),"")</f>
        <v>0.79631521922567328</v>
      </c>
      <c r="AD395" s="21">
        <f>IF(X395="Yes",(1/(AA395)^('Aquifer and SDF Parameters'!$B$2)/((1/U395^'Aquifer and SDF Parameters'!$B$2)+(1/AA395^'Aquifer and SDF Parameters'!$B$2))),"")</f>
        <v>0.2036847807743267</v>
      </c>
      <c r="AE395" s="14"/>
      <c r="AF395" s="32" t="str">
        <f t="shared" si="146"/>
        <v>No</v>
      </c>
      <c r="AG395" s="15" t="str">
        <f t="shared" si="147"/>
        <v/>
      </c>
      <c r="AH395" s="18" t="str">
        <f t="shared" si="148"/>
        <v xml:space="preserve"> </v>
      </c>
      <c r="AI395" s="19" t="str">
        <f t="shared" si="149"/>
        <v xml:space="preserve"> </v>
      </c>
      <c r="AJ395" s="58" t="str">
        <f>IF(AF395="Yes",(AI395^2)*(VLOOKUP(D395,'Aquifer and SDF Parameters'!$A$6:$C$100,2,FALSE)/VLOOKUP(D395,'Aquifer and SDF Parameters'!$A$6:$C$100,3,FALSE)),"")</f>
        <v/>
      </c>
      <c r="AK395" s="20" t="str">
        <f>IF(AF395="Yes",(1/(U395)^('Aquifer and SDF Parameters'!$B$2)/((1/U395^'Aquifer and SDF Parameters'!$B$2)+(1/AI395^'Aquifer and SDF Parameters'!$B$2)+(1/AA395^'Aquifer and SDF Parameters'!$B$2))),"")</f>
        <v/>
      </c>
      <c r="AL395" s="20" t="str">
        <f>IF(AF395="Yes",(1/(AA395)^('Aquifer and SDF Parameters'!$B$2)/((1/U395^'Aquifer and SDF Parameters'!$B$2)+(1/AI395^'Aquifer and SDF Parameters'!$B$2)+(1/AA395^'Aquifer and SDF Parameters'!$B$2))),"")</f>
        <v/>
      </c>
      <c r="AM395" s="21" t="str">
        <f>IF(AF395="Yes",(1/(AI395)^('Aquifer and SDF Parameters'!$B$2)/((1/U395^'Aquifer and SDF Parameters'!$B$2)+(1/AI395^'Aquifer and SDF Parameters'!$B$2)+(1/AA395^'Aquifer and SDF Parameters'!$B$2))),"")</f>
        <v/>
      </c>
      <c r="AO395" s="30" t="s">
        <v>12757</v>
      </c>
      <c r="AP395" s="47" t="s">
        <v>8769</v>
      </c>
      <c r="AQ395" s="22">
        <v>54298</v>
      </c>
      <c r="AR395" s="22" t="s">
        <v>11863</v>
      </c>
      <c r="AS395" s="24">
        <v>600.51013071492105</v>
      </c>
      <c r="AT395" s="30"/>
      <c r="AU395" s="22"/>
      <c r="AV395" s="69"/>
      <c r="AW395" s="33"/>
      <c r="AX395" s="22"/>
      <c r="AY395" s="27"/>
    </row>
    <row r="396" spans="1:51" ht="15.6" customHeight="1" x14ac:dyDescent="0.3">
      <c r="A396" s="17">
        <v>56190</v>
      </c>
      <c r="B396" s="17" t="str">
        <f>VLOOKUP(A396,'List of Wells for HC assessment'!$A$2:$J$860,10,FALSE)</f>
        <v>Fraser-Sumas Floodplain</v>
      </c>
      <c r="C396" s="17" t="str">
        <f>IF(ISNUMBER(VLOOKUP(A396,'List of Wells for HC assessment'!$A$2:$J$860,1,FALSE)),"TRUE","FALSE")</f>
        <v>TRUE</v>
      </c>
      <c r="D396" s="17">
        <f>VLOOKUP(A396,'List of Wells for HC assessment'!$A$2:$J$860,9,FALSE)</f>
        <v>6</v>
      </c>
      <c r="E396" s="17" t="str">
        <f t="shared" si="130"/>
        <v>Stream</v>
      </c>
      <c r="F396" s="17">
        <f t="shared" si="131"/>
        <v>2</v>
      </c>
      <c r="G396" s="87">
        <f t="shared" si="132"/>
        <v>0.76784198000840553</v>
      </c>
      <c r="H396" s="88">
        <f t="shared" si="129"/>
        <v>5.8934468596924403E-2</v>
      </c>
      <c r="I396" s="89" t="str">
        <f t="shared" si="133"/>
        <v>Bell Slough</v>
      </c>
      <c r="J396" s="90">
        <f t="shared" si="134"/>
        <v>0.23215801999159452</v>
      </c>
      <c r="K396" s="91">
        <f t="shared" si="135"/>
        <v>0.19492050741923125</v>
      </c>
      <c r="L396" s="95" t="str">
        <f t="shared" si="136"/>
        <v>Nelson Slough</v>
      </c>
      <c r="M396" s="92" t="str">
        <f t="shared" si="137"/>
        <v>-</v>
      </c>
      <c r="N396" s="93" t="str">
        <f t="shared" si="138"/>
        <v/>
      </c>
      <c r="O396" s="96" t="str">
        <f t="shared" si="139"/>
        <v xml:space="preserve"> </v>
      </c>
      <c r="P396" s="94" t="str">
        <f>IF(ISNUMBER(VLOOKUP(A396,'Wells not assessed'!$A$5:$D$37,1,FALSE)),VLOOKUP(A396,'Wells not assessed'!$A$5:$D$37,4,FALSE),"")</f>
        <v/>
      </c>
      <c r="R396" s="35" t="str">
        <f t="shared" si="140"/>
        <v>Yes</v>
      </c>
      <c r="S396" s="15" t="str">
        <f t="shared" si="141"/>
        <v>FV-5869</v>
      </c>
      <c r="T396" s="18" t="str">
        <f>VLOOKUP(S396,'PoHC and SDF summary'!$AO$4:$AP$49974,2,FALSE)</f>
        <v>Bell Slough</v>
      </c>
      <c r="U396" s="19">
        <f t="shared" si="142"/>
        <v>132.96744180090599</v>
      </c>
      <c r="V396" s="56">
        <f>IF(C396="TRUE",(U396^2)*(VLOOKUP(D396,'Aquifer and SDF Parameters'!$A$6:$C$100,2,FALSE)/VLOOKUP(D396,'Aquifer and SDF Parameters'!$A$6:$C$100,3,FALSE)),"")</f>
        <v>5.8934468596924403E-2</v>
      </c>
      <c r="W396" s="4"/>
      <c r="X396" s="29" t="str">
        <f t="shared" si="143"/>
        <v>Yes</v>
      </c>
      <c r="Y396" s="15" t="str">
        <f t="shared" si="144"/>
        <v>FV-5855</v>
      </c>
      <c r="Z396" s="18" t="str">
        <f>IF(X396="Yes",VLOOKUP(Y396,'PoHC and SDF summary'!$AO$4:$AP$49974,2,FALSE)," ")</f>
        <v>Nelson Slough</v>
      </c>
      <c r="AA396" s="19">
        <f t="shared" si="145"/>
        <v>241.818428217887</v>
      </c>
      <c r="AB396" s="58">
        <f>IF(X396="Yes",(AA396^2)*(VLOOKUP(D396,'Aquifer and SDF Parameters'!$A$6:$C$100,2,FALSE)/VLOOKUP(D396,'Aquifer and SDF Parameters'!$A$6:$C$100,3,FALSE)),"")</f>
        <v>0.19492050741923125</v>
      </c>
      <c r="AC396" s="20">
        <f>IF(X396="Yes",(1/(U396)^('Aquifer and SDF Parameters'!$B$2)/((1/U396^'Aquifer and SDF Parameters'!$B$2)+(1/AA396^'Aquifer and SDF Parameters'!$B$2))),"")</f>
        <v>0.76784198000840553</v>
      </c>
      <c r="AD396" s="21">
        <f>IF(X396="Yes",(1/(AA396)^('Aquifer and SDF Parameters'!$B$2)/((1/U396^'Aquifer and SDF Parameters'!$B$2)+(1/AA396^'Aquifer and SDF Parameters'!$B$2))),"")</f>
        <v>0.23215801999159452</v>
      </c>
      <c r="AE396" s="14"/>
      <c r="AF396" s="32" t="str">
        <f t="shared" si="146"/>
        <v>No</v>
      </c>
      <c r="AG396" s="15" t="str">
        <f t="shared" si="147"/>
        <v/>
      </c>
      <c r="AH396" s="18" t="str">
        <f t="shared" si="148"/>
        <v xml:space="preserve"> </v>
      </c>
      <c r="AI396" s="19" t="str">
        <f t="shared" si="149"/>
        <v xml:space="preserve"> </v>
      </c>
      <c r="AJ396" s="58" t="str">
        <f>IF(AF396="Yes",(AI396^2)*(VLOOKUP(D396,'Aquifer and SDF Parameters'!$A$6:$C$100,2,FALSE)/VLOOKUP(D396,'Aquifer and SDF Parameters'!$A$6:$C$100,3,FALSE)),"")</f>
        <v/>
      </c>
      <c r="AK396" s="20" t="str">
        <f>IF(AF396="Yes",(1/(U396)^('Aquifer and SDF Parameters'!$B$2)/((1/U396^'Aquifer and SDF Parameters'!$B$2)+(1/AI396^'Aquifer and SDF Parameters'!$B$2)+(1/AA396^'Aquifer and SDF Parameters'!$B$2))),"")</f>
        <v/>
      </c>
      <c r="AL396" s="20" t="str">
        <f>IF(AF396="Yes",(1/(AA396)^('Aquifer and SDF Parameters'!$B$2)/((1/U396^'Aquifer and SDF Parameters'!$B$2)+(1/AI396^'Aquifer and SDF Parameters'!$B$2)+(1/AA396^'Aquifer and SDF Parameters'!$B$2))),"")</f>
        <v/>
      </c>
      <c r="AM396" s="21" t="str">
        <f>IF(AF396="Yes",(1/(AI396)^('Aquifer and SDF Parameters'!$B$2)/((1/U396^'Aquifer and SDF Parameters'!$B$2)+(1/AI396^'Aquifer and SDF Parameters'!$B$2)+(1/AA396^'Aquifer and SDF Parameters'!$B$2))),"")</f>
        <v/>
      </c>
      <c r="AO396" s="30" t="s">
        <v>12756</v>
      </c>
      <c r="AP396" s="47" t="s">
        <v>8769</v>
      </c>
      <c r="AQ396" s="22">
        <v>54374</v>
      </c>
      <c r="AR396" s="22" t="s">
        <v>6954</v>
      </c>
      <c r="AS396" s="24">
        <v>155.440089626625</v>
      </c>
      <c r="AT396" s="30"/>
      <c r="AU396" s="22"/>
      <c r="AV396" s="69"/>
      <c r="AW396" s="33"/>
      <c r="AX396" s="22"/>
      <c r="AY396" s="27"/>
    </row>
    <row r="397" spans="1:51" ht="15.6" customHeight="1" x14ac:dyDescent="0.3">
      <c r="A397" s="17">
        <v>56320</v>
      </c>
      <c r="B397" s="17" t="str">
        <f>VLOOKUP(A397,'List of Wells for HC assessment'!$A$2:$J$860,10,FALSE)</f>
        <v>Fraser-Sumas Floodplain</v>
      </c>
      <c r="C397" s="17" t="str">
        <f>IF(ISNUMBER(VLOOKUP(A397,'List of Wells for HC assessment'!$A$2:$J$860,1,FALSE)),"TRUE","FALSE")</f>
        <v>TRUE</v>
      </c>
      <c r="D397" s="17">
        <f>VLOOKUP(A397,'List of Wells for HC assessment'!$A$2:$J$860,9,FALSE)</f>
        <v>6</v>
      </c>
      <c r="E397" s="17" t="str">
        <f t="shared" si="130"/>
        <v>Stream</v>
      </c>
      <c r="F397" s="17">
        <f t="shared" si="131"/>
        <v>3</v>
      </c>
      <c r="G397" s="87">
        <f t="shared" si="132"/>
        <v>0.43143234101891281</v>
      </c>
      <c r="H397" s="88">
        <f t="shared" si="129"/>
        <v>2.7198747058395112</v>
      </c>
      <c r="I397" s="89" t="str">
        <f t="shared" si="133"/>
        <v>Unnamed tributary to Dunville Creek</v>
      </c>
      <c r="J397" s="90">
        <f t="shared" si="134"/>
        <v>0.42030735391913526</v>
      </c>
      <c r="K397" s="91">
        <f t="shared" si="135"/>
        <v>2.7918662394953735</v>
      </c>
      <c r="L397" s="95" t="str">
        <f t="shared" si="136"/>
        <v>Dunville Creek</v>
      </c>
      <c r="M397" s="92">
        <f t="shared" si="137"/>
        <v>0.14826030506195187</v>
      </c>
      <c r="N397" s="93">
        <f t="shared" si="138"/>
        <v>7.9147409762048877</v>
      </c>
      <c r="O397" s="96" t="str">
        <f t="shared" si="139"/>
        <v>Unnamed tributary to Elk Creek</v>
      </c>
      <c r="P397" s="94" t="str">
        <f>IF(ISNUMBER(VLOOKUP(A397,'Wells not assessed'!$A$5:$D$37,1,FALSE)),VLOOKUP(A397,'Wells not assessed'!$A$5:$D$37,4,FALSE),"")</f>
        <v/>
      </c>
      <c r="R397" s="35" t="str">
        <f t="shared" si="140"/>
        <v>Yes</v>
      </c>
      <c r="S397" s="15" t="str">
        <f t="shared" si="141"/>
        <v>FV-7164</v>
      </c>
      <c r="T397" s="18" t="str">
        <f>VLOOKUP(S397,'PoHC and SDF summary'!$AO$4:$AP$49974,2,FALSE)</f>
        <v>Unnamed tributary to Dunville Creek</v>
      </c>
      <c r="U397" s="19">
        <f t="shared" si="142"/>
        <v>903.30637756624606</v>
      </c>
      <c r="V397" s="56">
        <f>IF(C397="TRUE",(U397^2)*(VLOOKUP(D397,'Aquifer and SDF Parameters'!$A$6:$C$100,2,FALSE)/VLOOKUP(D397,'Aquifer and SDF Parameters'!$A$6:$C$100,3,FALSE)),"")</f>
        <v>2.7198747058395112</v>
      </c>
      <c r="W397" s="4"/>
      <c r="X397" s="29" t="str">
        <f t="shared" si="143"/>
        <v>Yes</v>
      </c>
      <c r="Y397" s="15" t="str">
        <f t="shared" si="144"/>
        <v>FV-4080</v>
      </c>
      <c r="Z397" s="18" t="str">
        <f>IF(X397="Yes",VLOOKUP(Y397,'PoHC and SDF summary'!$AO$4:$AP$49974,2,FALSE)," ")</f>
        <v>Dunville Creek</v>
      </c>
      <c r="AA397" s="19">
        <f t="shared" si="145"/>
        <v>915.182971786851</v>
      </c>
      <c r="AB397" s="58">
        <f>IF(X397="Yes",(AA397^2)*(VLOOKUP(D397,'Aquifer and SDF Parameters'!$A$6:$C$100,2,FALSE)/VLOOKUP(D397,'Aquifer and SDF Parameters'!$A$6:$C$100,3,FALSE)),"")</f>
        <v>2.7918662394953735</v>
      </c>
      <c r="AC397" s="20">
        <f>IF(X397="Yes",(1/(U397)^('Aquifer and SDF Parameters'!$B$2)/((1/U397^'Aquifer and SDF Parameters'!$B$2)+(1/AA397^'Aquifer and SDF Parameters'!$B$2))),"")</f>
        <v>0.5065307435862707</v>
      </c>
      <c r="AD397" s="21">
        <f>IF(X397="Yes",(1/(AA397)^('Aquifer and SDF Parameters'!$B$2)/((1/U397^'Aquifer and SDF Parameters'!$B$2)+(1/AA397^'Aquifer and SDF Parameters'!$B$2))),"")</f>
        <v>0.49346925641372941</v>
      </c>
      <c r="AE397" s="14"/>
      <c r="AF397" s="32" t="str">
        <f t="shared" si="146"/>
        <v>Yes</v>
      </c>
      <c r="AG397" s="15" t="str">
        <f t="shared" si="147"/>
        <v>FV-3695</v>
      </c>
      <c r="AH397" s="18" t="str">
        <f t="shared" si="148"/>
        <v>Unnamed tributary to Elk Creek</v>
      </c>
      <c r="AI397" s="19">
        <f t="shared" si="149"/>
        <v>1540.9160563968001</v>
      </c>
      <c r="AJ397" s="58">
        <f>IF(AF397="Yes",(AI397^2)*(VLOOKUP(D397,'Aquifer and SDF Parameters'!$A$6:$C$100,2,FALSE)/VLOOKUP(D397,'Aquifer and SDF Parameters'!$A$6:$C$100,3,FALSE)),"")</f>
        <v>7.9147409762048877</v>
      </c>
      <c r="AK397" s="20">
        <f>IF(AF397="Yes",(1/(U397)^('Aquifer and SDF Parameters'!$B$2)/((1/U397^'Aquifer and SDF Parameters'!$B$2)+(1/AI397^'Aquifer and SDF Parameters'!$B$2)+(1/AA397^'Aquifer and SDF Parameters'!$B$2))),"")</f>
        <v>0.43143234101891281</v>
      </c>
      <c r="AL397" s="20">
        <f>IF(AF397="Yes",(1/(AA397)^('Aquifer and SDF Parameters'!$B$2)/((1/U397^'Aquifer and SDF Parameters'!$B$2)+(1/AI397^'Aquifer and SDF Parameters'!$B$2)+(1/AA397^'Aquifer and SDF Parameters'!$B$2))),"")</f>
        <v>0.42030735391913526</v>
      </c>
      <c r="AM397" s="21">
        <f>IF(AF397="Yes",(1/(AI397)^('Aquifer and SDF Parameters'!$B$2)/((1/U397^'Aquifer and SDF Parameters'!$B$2)+(1/AI397^'Aquifer and SDF Parameters'!$B$2)+(1/AA397^'Aquifer and SDF Parameters'!$B$2))),"")</f>
        <v>0.14826030506195187</v>
      </c>
      <c r="AO397" s="30" t="s">
        <v>12754</v>
      </c>
      <c r="AP397" s="47" t="s">
        <v>8769</v>
      </c>
      <c r="AQ397" s="22">
        <v>54575</v>
      </c>
      <c r="AR397" s="22" t="s">
        <v>1064</v>
      </c>
      <c r="AS397" s="24">
        <v>434.74014654863498</v>
      </c>
      <c r="AT397" s="30"/>
      <c r="AU397" s="22"/>
      <c r="AV397" s="69"/>
      <c r="AW397" s="33"/>
      <c r="AX397" s="22"/>
      <c r="AY397" s="27"/>
    </row>
    <row r="398" spans="1:51" ht="15.6" customHeight="1" x14ac:dyDescent="0.3">
      <c r="A398" s="17">
        <v>58860</v>
      </c>
      <c r="B398" s="17" t="str">
        <f>VLOOKUP(A398,'List of Wells for HC assessment'!$A$2:$J$860,10,FALSE)</f>
        <v>Fraser-Sumas Floodplain</v>
      </c>
      <c r="C398" s="17" t="str">
        <f>IF(ISNUMBER(VLOOKUP(A398,'List of Wells for HC assessment'!$A$2:$J$860,1,FALSE)),"TRUE","FALSE")</f>
        <v>TRUE</v>
      </c>
      <c r="D398" s="17">
        <f>VLOOKUP(A398,'List of Wells for HC assessment'!$A$2:$J$860,9,FALSE)</f>
        <v>6</v>
      </c>
      <c r="E398" s="17" t="str">
        <f t="shared" si="130"/>
        <v>Stream</v>
      </c>
      <c r="F398" s="17">
        <f t="shared" si="131"/>
        <v>3</v>
      </c>
      <c r="G398" s="87">
        <f t="shared" si="132"/>
        <v>0.4659084579796493</v>
      </c>
      <c r="H398" s="88">
        <f t="shared" ref="H398:H461" si="150">V398</f>
        <v>1.4083016353494768</v>
      </c>
      <c r="I398" s="89" t="str">
        <f t="shared" si="133"/>
        <v>Unnamed</v>
      </c>
      <c r="J398" s="90">
        <f t="shared" si="134"/>
        <v>0.33705899718985233</v>
      </c>
      <c r="K398" s="91">
        <f t="shared" si="135"/>
        <v>1.9466611150163575</v>
      </c>
      <c r="L398" s="95" t="str">
        <f t="shared" si="136"/>
        <v>Elk Creek</v>
      </c>
      <c r="M398" s="92">
        <f t="shared" si="137"/>
        <v>0.19703254483049837</v>
      </c>
      <c r="N398" s="93">
        <f t="shared" si="138"/>
        <v>3.3301079466864318</v>
      </c>
      <c r="O398" s="96" t="str">
        <f t="shared" si="139"/>
        <v>Unnamed tributary to Hope Slough</v>
      </c>
      <c r="P398" s="94" t="str">
        <f>IF(ISNUMBER(VLOOKUP(A398,'Wells not assessed'!$A$5:$D$37,1,FALSE)),VLOOKUP(A398,'Wells not assessed'!$A$5:$D$37,4,FALSE),"")</f>
        <v/>
      </c>
      <c r="R398" s="35" t="str">
        <f t="shared" si="140"/>
        <v>Yes</v>
      </c>
      <c r="S398" s="15" t="str">
        <f t="shared" si="141"/>
        <v>FV-4078</v>
      </c>
      <c r="T398" s="18" t="str">
        <f>VLOOKUP(S398,'PoHC and SDF summary'!$AO$4:$AP$49974,2,FALSE)</f>
        <v>Unnamed</v>
      </c>
      <c r="U398" s="19">
        <f t="shared" si="142"/>
        <v>649.99268503948804</v>
      </c>
      <c r="V398" s="56">
        <f>IF(C398="TRUE",(U398^2)*(VLOOKUP(D398,'Aquifer and SDF Parameters'!$A$6:$C$100,2,FALSE)/VLOOKUP(D398,'Aquifer and SDF Parameters'!$A$6:$C$100,3,FALSE)),"")</f>
        <v>1.4083016353494768</v>
      </c>
      <c r="W398" s="4"/>
      <c r="X398" s="29" t="str">
        <f t="shared" si="143"/>
        <v>Yes</v>
      </c>
      <c r="Y398" s="15" t="str">
        <f t="shared" si="144"/>
        <v>FV-3975</v>
      </c>
      <c r="Z398" s="18" t="str">
        <f>IF(X398="Yes",VLOOKUP(Y398,'PoHC and SDF summary'!$AO$4:$AP$49974,2,FALSE)," ")</f>
        <v>Elk Creek</v>
      </c>
      <c r="AA398" s="19">
        <f t="shared" si="145"/>
        <v>764.19783728096695</v>
      </c>
      <c r="AB398" s="58">
        <f>IF(X398="Yes",(AA398^2)*(VLOOKUP(D398,'Aquifer and SDF Parameters'!$A$6:$C$100,2,FALSE)/VLOOKUP(D398,'Aquifer and SDF Parameters'!$A$6:$C$100,3,FALSE)),"")</f>
        <v>1.9466611150163575</v>
      </c>
      <c r="AC398" s="20">
        <f>IF(X398="Yes",(1/(U398)^('Aquifer and SDF Parameters'!$B$2)/((1/U398^'Aquifer and SDF Parameters'!$B$2)+(1/AA398^'Aquifer and SDF Parameters'!$B$2))),"")</f>
        <v>0.58023330208482582</v>
      </c>
      <c r="AD398" s="21">
        <f>IF(X398="Yes",(1/(AA398)^('Aquifer and SDF Parameters'!$B$2)/((1/U398^'Aquifer and SDF Parameters'!$B$2)+(1/AA398^'Aquifer and SDF Parameters'!$B$2))),"")</f>
        <v>0.41976669791517413</v>
      </c>
      <c r="AE398" s="14"/>
      <c r="AF398" s="32" t="str">
        <f t="shared" si="146"/>
        <v>Yes</v>
      </c>
      <c r="AG398" s="15" t="str">
        <f t="shared" si="147"/>
        <v>FV-3606</v>
      </c>
      <c r="AH398" s="18" t="str">
        <f t="shared" si="148"/>
        <v>Unnamed tributary to Hope Slough</v>
      </c>
      <c r="AI398" s="19">
        <f t="shared" si="149"/>
        <v>999.51607491121899</v>
      </c>
      <c r="AJ398" s="58">
        <f>IF(AF398="Yes",(AI398^2)*(VLOOKUP(D398,'Aquifer and SDF Parameters'!$A$6:$C$100,2,FALSE)/VLOOKUP(D398,'Aquifer and SDF Parameters'!$A$6:$C$100,3,FALSE)),"")</f>
        <v>3.3301079466864318</v>
      </c>
      <c r="AK398" s="20">
        <f>IF(AF398="Yes",(1/(U398)^('Aquifer and SDF Parameters'!$B$2)/((1/U398^'Aquifer and SDF Parameters'!$B$2)+(1/AI398^'Aquifer and SDF Parameters'!$B$2)+(1/AA398^'Aquifer and SDF Parameters'!$B$2))),"")</f>
        <v>0.4659084579796493</v>
      </c>
      <c r="AL398" s="20">
        <f>IF(AF398="Yes",(1/(AA398)^('Aquifer and SDF Parameters'!$B$2)/((1/U398^'Aquifer and SDF Parameters'!$B$2)+(1/AI398^'Aquifer and SDF Parameters'!$B$2)+(1/AA398^'Aquifer and SDF Parameters'!$B$2))),"")</f>
        <v>0.33705899718985233</v>
      </c>
      <c r="AM398" s="21">
        <f>IF(AF398="Yes",(1/(AI398)^('Aquifer and SDF Parameters'!$B$2)/((1/U398^'Aquifer and SDF Parameters'!$B$2)+(1/AI398^'Aquifer and SDF Parameters'!$B$2)+(1/AA398^'Aquifer and SDF Parameters'!$B$2))),"")</f>
        <v>0.19703254483049837</v>
      </c>
      <c r="AO398" s="30" t="s">
        <v>12753</v>
      </c>
      <c r="AP398" s="47" t="s">
        <v>8769</v>
      </c>
      <c r="AQ398" s="22">
        <v>54624</v>
      </c>
      <c r="AR398" s="22" t="s">
        <v>8709</v>
      </c>
      <c r="AS398" s="24">
        <v>115.274947861776</v>
      </c>
      <c r="AT398" s="30"/>
      <c r="AU398" s="22"/>
      <c r="AV398" s="69"/>
      <c r="AW398" s="33"/>
      <c r="AX398" s="22"/>
      <c r="AY398" s="27"/>
    </row>
    <row r="399" spans="1:51" ht="15.6" customHeight="1" x14ac:dyDescent="0.3">
      <c r="A399" s="17">
        <v>62708</v>
      </c>
      <c r="B399" s="17" t="str">
        <f>VLOOKUP(A399,'List of Wells for HC assessment'!$A$2:$J$860,10,FALSE)</f>
        <v>Fraser-Sumas Floodplain</v>
      </c>
      <c r="C399" s="17" t="str">
        <f>IF(ISNUMBER(VLOOKUP(A399,'List of Wells for HC assessment'!$A$2:$J$860,1,FALSE)),"TRUE","FALSE")</f>
        <v>TRUE</v>
      </c>
      <c r="D399" s="17">
        <f>VLOOKUP(A399,'List of Wells for HC assessment'!$A$2:$J$860,9,FALSE)</f>
        <v>6</v>
      </c>
      <c r="E399" s="17" t="str">
        <f t="shared" si="130"/>
        <v>Stream</v>
      </c>
      <c r="F399" s="17">
        <f t="shared" si="131"/>
        <v>2</v>
      </c>
      <c r="G399" s="87">
        <f t="shared" si="132"/>
        <v>0.81295672810249864</v>
      </c>
      <c r="H399" s="88">
        <f t="shared" si="150"/>
        <v>9.6764310589352032E-2</v>
      </c>
      <c r="I399" s="89" t="str">
        <f t="shared" si="133"/>
        <v>Nevin Creek</v>
      </c>
      <c r="J399" s="90">
        <f t="shared" si="134"/>
        <v>0.18704327189750133</v>
      </c>
      <c r="K399" s="91">
        <f t="shared" si="135"/>
        <v>0.42057218383627121</v>
      </c>
      <c r="L399" s="95" t="str">
        <f t="shared" si="136"/>
        <v>Hope Slough</v>
      </c>
      <c r="M399" s="92" t="str">
        <f t="shared" si="137"/>
        <v>-</v>
      </c>
      <c r="N399" s="93" t="str">
        <f t="shared" si="138"/>
        <v/>
      </c>
      <c r="O399" s="96" t="str">
        <f t="shared" si="139"/>
        <v xml:space="preserve"> </v>
      </c>
      <c r="P399" s="94" t="str">
        <f>IF(ISNUMBER(VLOOKUP(A399,'Wells not assessed'!$A$5:$D$37,1,FALSE)),VLOOKUP(A399,'Wells not assessed'!$A$5:$D$37,4,FALSE),"")</f>
        <v/>
      </c>
      <c r="R399" s="35" t="str">
        <f t="shared" si="140"/>
        <v>Yes</v>
      </c>
      <c r="S399" s="15" t="str">
        <f t="shared" si="141"/>
        <v>FV-7132</v>
      </c>
      <c r="T399" s="18" t="str">
        <f>VLOOKUP(S399,'PoHC and SDF summary'!$AO$4:$AP$49974,2,FALSE)</f>
        <v>Nevin Creek</v>
      </c>
      <c r="U399" s="19">
        <f t="shared" si="142"/>
        <v>170.37984967949001</v>
      </c>
      <c r="V399" s="56">
        <f>IF(C399="TRUE",(U399^2)*(VLOOKUP(D399,'Aquifer and SDF Parameters'!$A$6:$C$100,2,FALSE)/VLOOKUP(D399,'Aquifer and SDF Parameters'!$A$6:$C$100,3,FALSE)),"")</f>
        <v>9.6764310589352032E-2</v>
      </c>
      <c r="W399" s="4"/>
      <c r="X399" s="29" t="str">
        <f t="shared" si="143"/>
        <v>Yes</v>
      </c>
      <c r="Y399" s="15" t="str">
        <f t="shared" si="144"/>
        <v>FV-3753</v>
      </c>
      <c r="Z399" s="18" t="str">
        <f>IF(X399="Yes",VLOOKUP(Y399,'PoHC and SDF summary'!$AO$4:$AP$49974,2,FALSE)," ")</f>
        <v>Hope Slough</v>
      </c>
      <c r="AA399" s="19">
        <f t="shared" si="145"/>
        <v>355.20649649307001</v>
      </c>
      <c r="AB399" s="58">
        <f>IF(X399="Yes",(AA399^2)*(VLOOKUP(D399,'Aquifer and SDF Parameters'!$A$6:$C$100,2,FALSE)/VLOOKUP(D399,'Aquifer and SDF Parameters'!$A$6:$C$100,3,FALSE)),"")</f>
        <v>0.42057218383627121</v>
      </c>
      <c r="AC399" s="20">
        <f>IF(X399="Yes",(1/(U399)^('Aquifer and SDF Parameters'!$B$2)/((1/U399^'Aquifer and SDF Parameters'!$B$2)+(1/AA399^'Aquifer and SDF Parameters'!$B$2))),"")</f>
        <v>0.81295672810249864</v>
      </c>
      <c r="AD399" s="21">
        <f>IF(X399="Yes",(1/(AA399)^('Aquifer and SDF Parameters'!$B$2)/((1/U399^'Aquifer and SDF Parameters'!$B$2)+(1/AA399^'Aquifer and SDF Parameters'!$B$2))),"")</f>
        <v>0.18704327189750133</v>
      </c>
      <c r="AE399" s="14"/>
      <c r="AF399" s="32" t="str">
        <f t="shared" si="146"/>
        <v>No</v>
      </c>
      <c r="AG399" s="15" t="str">
        <f t="shared" si="147"/>
        <v/>
      </c>
      <c r="AH399" s="18" t="str">
        <f t="shared" si="148"/>
        <v xml:space="preserve"> </v>
      </c>
      <c r="AI399" s="19" t="str">
        <f t="shared" si="149"/>
        <v xml:space="preserve"> </v>
      </c>
      <c r="AJ399" s="58" t="str">
        <f>IF(AF399="Yes",(AI399^2)*(VLOOKUP(D399,'Aquifer and SDF Parameters'!$A$6:$C$100,2,FALSE)/VLOOKUP(D399,'Aquifer and SDF Parameters'!$A$6:$C$100,3,FALSE)),"")</f>
        <v/>
      </c>
      <c r="AK399" s="20" t="str">
        <f>IF(AF399="Yes",(1/(U399)^('Aquifer and SDF Parameters'!$B$2)/((1/U399^'Aquifer and SDF Parameters'!$B$2)+(1/AI399^'Aquifer and SDF Parameters'!$B$2)+(1/AA399^'Aquifer and SDF Parameters'!$B$2))),"")</f>
        <v/>
      </c>
      <c r="AL399" s="20" t="str">
        <f>IF(AF399="Yes",(1/(AA399)^('Aquifer and SDF Parameters'!$B$2)/((1/U399^'Aquifer and SDF Parameters'!$B$2)+(1/AI399^'Aquifer and SDF Parameters'!$B$2)+(1/AA399^'Aquifer and SDF Parameters'!$B$2))),"")</f>
        <v/>
      </c>
      <c r="AM399" s="21" t="str">
        <f>IF(AF399="Yes",(1/(AI399)^('Aquifer and SDF Parameters'!$B$2)/((1/U399^'Aquifer and SDF Parameters'!$B$2)+(1/AI399^'Aquifer and SDF Parameters'!$B$2)+(1/AA399^'Aquifer and SDF Parameters'!$B$2))),"")</f>
        <v/>
      </c>
      <c r="AO399" s="30" t="s">
        <v>12752</v>
      </c>
      <c r="AP399" s="47" t="s">
        <v>8769</v>
      </c>
      <c r="AQ399" s="22">
        <v>54653</v>
      </c>
      <c r="AR399" s="22" t="s">
        <v>2943</v>
      </c>
      <c r="AS399" s="24">
        <v>246.406221020674</v>
      </c>
      <c r="AT399" s="30"/>
      <c r="AU399" s="22"/>
      <c r="AV399" s="69"/>
      <c r="AW399" s="33"/>
      <c r="AX399" s="22"/>
      <c r="AY399" s="27"/>
    </row>
    <row r="400" spans="1:51" ht="15.6" customHeight="1" x14ac:dyDescent="0.3">
      <c r="A400" s="17">
        <v>71367</v>
      </c>
      <c r="B400" s="17" t="str">
        <f>VLOOKUP(A400,'List of Wells for HC assessment'!$A$2:$J$860,10,FALSE)</f>
        <v>Fraser-Sumas Floodplain</v>
      </c>
      <c r="C400" s="17" t="str">
        <f>IF(ISNUMBER(VLOOKUP(A400,'List of Wells for HC assessment'!$A$2:$J$860,1,FALSE)),"TRUE","FALSE")</f>
        <v>TRUE</v>
      </c>
      <c r="D400" s="17">
        <f>VLOOKUP(A400,'List of Wells for HC assessment'!$A$2:$J$860,9,FALSE)</f>
        <v>6</v>
      </c>
      <c r="E400" s="17" t="str">
        <f t="shared" si="130"/>
        <v>Stream</v>
      </c>
      <c r="F400" s="17">
        <f t="shared" si="131"/>
        <v>2</v>
      </c>
      <c r="G400" s="87">
        <f t="shared" si="132"/>
        <v>0.68578205188320807</v>
      </c>
      <c r="H400" s="88">
        <f t="shared" si="150"/>
        <v>1.3922651062397846</v>
      </c>
      <c r="I400" s="89" t="str">
        <f t="shared" si="133"/>
        <v>Elk Creek</v>
      </c>
      <c r="J400" s="90">
        <f t="shared" si="134"/>
        <v>0.31421794811679193</v>
      </c>
      <c r="K400" s="91">
        <f t="shared" si="135"/>
        <v>3.038624709520493</v>
      </c>
      <c r="L400" s="95" t="str">
        <f t="shared" si="136"/>
        <v>Unnamed tributary to Hope Slough</v>
      </c>
      <c r="M400" s="92" t="str">
        <f t="shared" si="137"/>
        <v>-</v>
      </c>
      <c r="N400" s="93" t="str">
        <f t="shared" si="138"/>
        <v/>
      </c>
      <c r="O400" s="96" t="str">
        <f t="shared" si="139"/>
        <v xml:space="preserve"> </v>
      </c>
      <c r="P400" s="94" t="str">
        <f>IF(ISNUMBER(VLOOKUP(A400,'Wells not assessed'!$A$5:$D$37,1,FALSE)),VLOOKUP(A400,'Wells not assessed'!$A$5:$D$37,4,FALSE),"")</f>
        <v/>
      </c>
      <c r="R400" s="35" t="str">
        <f t="shared" si="140"/>
        <v>Yes</v>
      </c>
      <c r="S400" s="15" t="str">
        <f t="shared" si="141"/>
        <v>FV-3973</v>
      </c>
      <c r="T400" s="18" t="str">
        <f>VLOOKUP(S400,'PoHC and SDF summary'!$AO$4:$AP$49974,2,FALSE)</f>
        <v>Elk Creek</v>
      </c>
      <c r="U400" s="19">
        <f t="shared" si="142"/>
        <v>646.28131016758903</v>
      </c>
      <c r="V400" s="56">
        <f>IF(C400="TRUE",(U400^2)*(VLOOKUP(D400,'Aquifer and SDF Parameters'!$A$6:$C$100,2,FALSE)/VLOOKUP(D400,'Aquifer and SDF Parameters'!$A$6:$C$100,3,FALSE)),"")</f>
        <v>1.3922651062397846</v>
      </c>
      <c r="W400" s="4"/>
      <c r="X400" s="29" t="str">
        <f t="shared" si="143"/>
        <v>Yes</v>
      </c>
      <c r="Y400" s="15" t="str">
        <f t="shared" si="144"/>
        <v>FV-3605</v>
      </c>
      <c r="Z400" s="18" t="str">
        <f>IF(X400="Yes",VLOOKUP(Y400,'PoHC and SDF summary'!$AO$4:$AP$49974,2,FALSE)," ")</f>
        <v>Unnamed tributary to Hope Slough</v>
      </c>
      <c r="AA400" s="19">
        <f t="shared" si="145"/>
        <v>954.77086929595202</v>
      </c>
      <c r="AB400" s="58">
        <f>IF(X400="Yes",(AA400^2)*(VLOOKUP(D400,'Aquifer and SDF Parameters'!$A$6:$C$100,2,FALSE)/VLOOKUP(D400,'Aquifer and SDF Parameters'!$A$6:$C$100,3,FALSE)),"")</f>
        <v>3.038624709520493</v>
      </c>
      <c r="AC400" s="20">
        <f>IF(X400="Yes",(1/(U400)^('Aquifer and SDF Parameters'!$B$2)/((1/U400^'Aquifer and SDF Parameters'!$B$2)+(1/AA400^'Aquifer and SDF Parameters'!$B$2))),"")</f>
        <v>0.68578205188320807</v>
      </c>
      <c r="AD400" s="21">
        <f>IF(X400="Yes",(1/(AA400)^('Aquifer and SDF Parameters'!$B$2)/((1/U400^'Aquifer and SDF Parameters'!$B$2)+(1/AA400^'Aquifer and SDF Parameters'!$B$2))),"")</f>
        <v>0.31421794811679193</v>
      </c>
      <c r="AE400" s="14"/>
      <c r="AF400" s="32" t="str">
        <f t="shared" si="146"/>
        <v>No</v>
      </c>
      <c r="AG400" s="15" t="str">
        <f t="shared" si="147"/>
        <v/>
      </c>
      <c r="AH400" s="18" t="str">
        <f t="shared" si="148"/>
        <v xml:space="preserve"> </v>
      </c>
      <c r="AI400" s="19" t="str">
        <f t="shared" si="149"/>
        <v xml:space="preserve"> </v>
      </c>
      <c r="AJ400" s="58" t="str">
        <f>IF(AF400="Yes",(AI400^2)*(VLOOKUP(D400,'Aquifer and SDF Parameters'!$A$6:$C$100,2,FALSE)/VLOOKUP(D400,'Aquifer and SDF Parameters'!$A$6:$C$100,3,FALSE)),"")</f>
        <v/>
      </c>
      <c r="AK400" s="20" t="str">
        <f>IF(AF400="Yes",(1/(U400)^('Aquifer and SDF Parameters'!$B$2)/((1/U400^'Aquifer and SDF Parameters'!$B$2)+(1/AI400^'Aquifer and SDF Parameters'!$B$2)+(1/AA400^'Aquifer and SDF Parameters'!$B$2))),"")</f>
        <v/>
      </c>
      <c r="AL400" s="20" t="str">
        <f>IF(AF400="Yes",(1/(AA400)^('Aquifer and SDF Parameters'!$B$2)/((1/U400^'Aquifer and SDF Parameters'!$B$2)+(1/AI400^'Aquifer and SDF Parameters'!$B$2)+(1/AA400^'Aquifer and SDF Parameters'!$B$2))),"")</f>
        <v/>
      </c>
      <c r="AM400" s="21" t="str">
        <f>IF(AF400="Yes",(1/(AI400)^('Aquifer and SDF Parameters'!$B$2)/((1/U400^'Aquifer and SDF Parameters'!$B$2)+(1/AI400^'Aquifer and SDF Parameters'!$B$2)+(1/AA400^'Aquifer and SDF Parameters'!$B$2))),"")</f>
        <v/>
      </c>
      <c r="AO400" s="30" t="s">
        <v>12748</v>
      </c>
      <c r="AP400" s="47" t="s">
        <v>8769</v>
      </c>
      <c r="AQ400" s="22">
        <v>55022</v>
      </c>
      <c r="AR400" s="22" t="s">
        <v>7648</v>
      </c>
      <c r="AS400" s="24">
        <v>160.79309913837099</v>
      </c>
      <c r="AT400" s="30"/>
      <c r="AU400" s="22"/>
      <c r="AV400" s="69"/>
      <c r="AW400" s="33"/>
      <c r="AX400" s="22"/>
      <c r="AY400" s="27"/>
    </row>
    <row r="401" spans="1:51" ht="15.6" customHeight="1" x14ac:dyDescent="0.3">
      <c r="A401" s="17">
        <v>72119</v>
      </c>
      <c r="B401" s="17" t="str">
        <f>VLOOKUP(A401,'List of Wells for HC assessment'!$A$2:$J$860,10,FALSE)</f>
        <v>Fraser-Sumas Floodplain</v>
      </c>
      <c r="C401" s="17" t="str">
        <f>IF(ISNUMBER(VLOOKUP(A401,'List of Wells for HC assessment'!$A$2:$J$860,1,FALSE)),"TRUE","FALSE")</f>
        <v>TRUE</v>
      </c>
      <c r="D401" s="17">
        <f>VLOOKUP(A401,'List of Wells for HC assessment'!$A$2:$J$860,9,FALSE)</f>
        <v>6</v>
      </c>
      <c r="E401" s="17" t="str">
        <f t="shared" si="130"/>
        <v>Stream</v>
      </c>
      <c r="F401" s="17">
        <f t="shared" si="131"/>
        <v>2</v>
      </c>
      <c r="G401" s="87">
        <f t="shared" si="132"/>
        <v>0.77181887171078134</v>
      </c>
      <c r="H401" s="88">
        <f t="shared" si="150"/>
        <v>3.4889124585242595</v>
      </c>
      <c r="I401" s="89" t="str">
        <f t="shared" si="133"/>
        <v>Hope Slough</v>
      </c>
      <c r="J401" s="90">
        <f t="shared" si="134"/>
        <v>0.22818112828921858</v>
      </c>
      <c r="K401" s="91">
        <f t="shared" si="135"/>
        <v>11.801188369192214</v>
      </c>
      <c r="L401" s="95" t="str">
        <f t="shared" si="136"/>
        <v>Nevin Creek</v>
      </c>
      <c r="M401" s="92" t="str">
        <f t="shared" si="137"/>
        <v>-</v>
      </c>
      <c r="N401" s="93" t="str">
        <f t="shared" si="138"/>
        <v/>
      </c>
      <c r="O401" s="96" t="str">
        <f t="shared" si="139"/>
        <v xml:space="preserve"> </v>
      </c>
      <c r="P401" s="94" t="str">
        <f>IF(ISNUMBER(VLOOKUP(A401,'Wells not assessed'!$A$5:$D$37,1,FALSE)),VLOOKUP(A401,'Wells not assessed'!$A$5:$D$37,4,FALSE),"")</f>
        <v/>
      </c>
      <c r="R401" s="35" t="str">
        <f t="shared" si="140"/>
        <v>Yes</v>
      </c>
      <c r="S401" s="15" t="str">
        <f t="shared" si="141"/>
        <v>FV-7102</v>
      </c>
      <c r="T401" s="18" t="str">
        <f>VLOOKUP(S401,'PoHC and SDF summary'!$AO$4:$AP$49974,2,FALSE)</f>
        <v>Hope Slough</v>
      </c>
      <c r="U401" s="19">
        <f t="shared" si="142"/>
        <v>1023.07073927333</v>
      </c>
      <c r="V401" s="56">
        <f>IF(C401="TRUE",(U401^2)*(VLOOKUP(D401,'Aquifer and SDF Parameters'!$A$6:$C$100,2,FALSE)/VLOOKUP(D401,'Aquifer and SDF Parameters'!$A$6:$C$100,3,FALSE)),"")</f>
        <v>3.4889124585242595</v>
      </c>
      <c r="W401" s="4"/>
      <c r="X401" s="29" t="str">
        <f t="shared" si="143"/>
        <v>Yes</v>
      </c>
      <c r="Y401" s="15" t="str">
        <f t="shared" si="144"/>
        <v>FV-7159</v>
      </c>
      <c r="Z401" s="18" t="str">
        <f>IF(X401="Yes",VLOOKUP(Y401,'PoHC and SDF summary'!$AO$4:$AP$49974,2,FALSE)," ")</f>
        <v>Nevin Creek</v>
      </c>
      <c r="AA401" s="19">
        <f t="shared" si="145"/>
        <v>1881.5835115023899</v>
      </c>
      <c r="AB401" s="58">
        <f>IF(X401="Yes",(AA401^2)*(VLOOKUP(D401,'Aquifer and SDF Parameters'!$A$6:$C$100,2,FALSE)/VLOOKUP(D401,'Aquifer and SDF Parameters'!$A$6:$C$100,3,FALSE)),"")</f>
        <v>11.801188369192214</v>
      </c>
      <c r="AC401" s="20">
        <f>IF(X401="Yes",(1/(U401)^('Aquifer and SDF Parameters'!$B$2)/((1/U401^'Aquifer and SDF Parameters'!$B$2)+(1/AA401^'Aquifer and SDF Parameters'!$B$2))),"")</f>
        <v>0.77181887171078134</v>
      </c>
      <c r="AD401" s="21">
        <f>IF(X401="Yes",(1/(AA401)^('Aquifer and SDF Parameters'!$B$2)/((1/U401^'Aquifer and SDF Parameters'!$B$2)+(1/AA401^'Aquifer and SDF Parameters'!$B$2))),"")</f>
        <v>0.22818112828921858</v>
      </c>
      <c r="AE401" s="14"/>
      <c r="AF401" s="32" t="str">
        <f t="shared" si="146"/>
        <v>No</v>
      </c>
      <c r="AG401" s="15" t="str">
        <f t="shared" si="147"/>
        <v/>
      </c>
      <c r="AH401" s="18" t="str">
        <f t="shared" si="148"/>
        <v xml:space="preserve"> </v>
      </c>
      <c r="AI401" s="19" t="str">
        <f t="shared" si="149"/>
        <v xml:space="preserve"> </v>
      </c>
      <c r="AJ401" s="58" t="str">
        <f>IF(AF401="Yes",(AI401^2)*(VLOOKUP(D401,'Aquifer and SDF Parameters'!$A$6:$C$100,2,FALSE)/VLOOKUP(D401,'Aquifer and SDF Parameters'!$A$6:$C$100,3,FALSE)),"")</f>
        <v/>
      </c>
      <c r="AK401" s="20" t="str">
        <f>IF(AF401="Yes",(1/(U401)^('Aquifer and SDF Parameters'!$B$2)/((1/U401^'Aquifer and SDF Parameters'!$B$2)+(1/AI401^'Aquifer and SDF Parameters'!$B$2)+(1/AA401^'Aquifer and SDF Parameters'!$B$2))),"")</f>
        <v/>
      </c>
      <c r="AL401" s="20" t="str">
        <f>IF(AF401="Yes",(1/(AA401)^('Aquifer and SDF Parameters'!$B$2)/((1/U401^'Aquifer and SDF Parameters'!$B$2)+(1/AI401^'Aquifer and SDF Parameters'!$B$2)+(1/AA401^'Aquifer and SDF Parameters'!$B$2))),"")</f>
        <v/>
      </c>
      <c r="AM401" s="21" t="str">
        <f>IF(AF401="Yes",(1/(AI401)^('Aquifer and SDF Parameters'!$B$2)/((1/U401^'Aquifer and SDF Parameters'!$B$2)+(1/AI401^'Aquifer and SDF Parameters'!$B$2)+(1/AA401^'Aquifer and SDF Parameters'!$B$2))),"")</f>
        <v/>
      </c>
      <c r="AO401" s="30" t="s">
        <v>12745</v>
      </c>
      <c r="AP401" s="47" t="s">
        <v>8769</v>
      </c>
      <c r="AQ401" s="22">
        <v>55069</v>
      </c>
      <c r="AR401" s="22" t="s">
        <v>1010</v>
      </c>
      <c r="AS401" s="24">
        <v>203.18801425347701</v>
      </c>
      <c r="AT401" s="30"/>
      <c r="AU401" s="22"/>
      <c r="AV401" s="69"/>
      <c r="AW401" s="33"/>
      <c r="AX401" s="22"/>
      <c r="AY401" s="27"/>
    </row>
    <row r="402" spans="1:51" ht="15.6" customHeight="1" x14ac:dyDescent="0.3">
      <c r="A402" s="17">
        <v>72406</v>
      </c>
      <c r="B402" s="17" t="str">
        <f>VLOOKUP(A402,'List of Wells for HC assessment'!$A$2:$J$860,10,FALSE)</f>
        <v>Fraser-Sumas Floodplain</v>
      </c>
      <c r="C402" s="17" t="str">
        <f>IF(ISNUMBER(VLOOKUP(A402,'List of Wells for HC assessment'!$A$2:$J$860,1,FALSE)),"TRUE","FALSE")</f>
        <v>TRUE</v>
      </c>
      <c r="D402" s="17">
        <f>VLOOKUP(A402,'List of Wells for HC assessment'!$A$2:$J$860,9,FALSE)</f>
        <v>6</v>
      </c>
      <c r="E402" s="17" t="str">
        <f t="shared" si="130"/>
        <v>Stream</v>
      </c>
      <c r="F402" s="17">
        <f t="shared" si="131"/>
        <v>3</v>
      </c>
      <c r="G402" s="87">
        <f t="shared" si="132"/>
        <v>0.46531648771717299</v>
      </c>
      <c r="H402" s="88">
        <f t="shared" si="150"/>
        <v>5.5003527184173935</v>
      </c>
      <c r="I402" s="89" t="str">
        <f t="shared" si="133"/>
        <v>Marblehill Creek</v>
      </c>
      <c r="J402" s="90">
        <f t="shared" si="134"/>
        <v>0.44003673042437697</v>
      </c>
      <c r="K402" s="91">
        <f t="shared" si="135"/>
        <v>5.8163435712997495</v>
      </c>
      <c r="L402" s="95" t="str">
        <f t="shared" si="136"/>
        <v>Elk Brook</v>
      </c>
      <c r="M402" s="92">
        <f t="shared" si="137"/>
        <v>9.4646781858450088E-2</v>
      </c>
      <c r="N402" s="93">
        <f t="shared" si="138"/>
        <v>27.04164640238195</v>
      </c>
      <c r="O402" s="96" t="str">
        <f t="shared" si="139"/>
        <v>Chilliwack Creek</v>
      </c>
      <c r="P402" s="94" t="str">
        <f>IF(ISNUMBER(VLOOKUP(A402,'Wells not assessed'!$A$5:$D$37,1,FALSE)),VLOOKUP(A402,'Wells not assessed'!$A$5:$D$37,4,FALSE),"")</f>
        <v/>
      </c>
      <c r="R402" s="35" t="str">
        <f t="shared" si="140"/>
        <v>Yes</v>
      </c>
      <c r="S402" s="15" t="str">
        <f t="shared" si="141"/>
        <v>FV-6497</v>
      </c>
      <c r="T402" s="18" t="str">
        <f>VLOOKUP(S402,'PoHC and SDF summary'!$AO$4:$AP$49974,2,FALSE)</f>
        <v>Marblehill Creek</v>
      </c>
      <c r="U402" s="19">
        <f t="shared" si="142"/>
        <v>1284.5644458434999</v>
      </c>
      <c r="V402" s="56">
        <f>IF(C402="TRUE",(U402^2)*(VLOOKUP(D402,'Aquifer and SDF Parameters'!$A$6:$C$100,2,FALSE)/VLOOKUP(D402,'Aquifer and SDF Parameters'!$A$6:$C$100,3,FALSE)),"")</f>
        <v>5.5003527184173935</v>
      </c>
      <c r="W402" s="4"/>
      <c r="X402" s="29" t="str">
        <f t="shared" si="143"/>
        <v>Yes</v>
      </c>
      <c r="Y402" s="15" t="str">
        <f t="shared" si="144"/>
        <v>FV-4088</v>
      </c>
      <c r="Z402" s="18" t="str">
        <f>IF(X402="Yes",VLOOKUP(Y402,'PoHC and SDF summary'!$AO$4:$AP$49974,2,FALSE)," ")</f>
        <v>Elk Brook</v>
      </c>
      <c r="AA402" s="19">
        <f t="shared" si="145"/>
        <v>1320.9477928328299</v>
      </c>
      <c r="AB402" s="58">
        <f>IF(X402="Yes",(AA402^2)*(VLOOKUP(D402,'Aquifer and SDF Parameters'!$A$6:$C$100,2,FALSE)/VLOOKUP(D402,'Aquifer and SDF Parameters'!$A$6:$C$100,3,FALSE)),"")</f>
        <v>5.8163435712997495</v>
      </c>
      <c r="AC402" s="20">
        <f>IF(X402="Yes",(1/(U402)^('Aquifer and SDF Parameters'!$B$2)/((1/U402^'Aquifer and SDF Parameters'!$B$2)+(1/AA402^'Aquifer and SDF Parameters'!$B$2))),"")</f>
        <v>0.5139612677053762</v>
      </c>
      <c r="AD402" s="21">
        <f>IF(X402="Yes",(1/(AA402)^('Aquifer and SDF Parameters'!$B$2)/((1/U402^'Aquifer and SDF Parameters'!$B$2)+(1/AA402^'Aquifer and SDF Parameters'!$B$2))),"")</f>
        <v>0.4860387322946238</v>
      </c>
      <c r="AE402" s="14"/>
      <c r="AF402" s="32" t="str">
        <f t="shared" si="146"/>
        <v>Yes</v>
      </c>
      <c r="AG402" s="15" t="str">
        <f t="shared" si="147"/>
        <v>FV-5816</v>
      </c>
      <c r="AH402" s="18" t="str">
        <f t="shared" si="148"/>
        <v>Chilliwack Creek</v>
      </c>
      <c r="AI402" s="19">
        <f t="shared" si="149"/>
        <v>2848.2440065265801</v>
      </c>
      <c r="AJ402" s="58">
        <f>IF(AF402="Yes",(AI402^2)*(VLOOKUP(D402,'Aquifer and SDF Parameters'!$A$6:$C$100,2,FALSE)/VLOOKUP(D402,'Aquifer and SDF Parameters'!$A$6:$C$100,3,FALSE)),"")</f>
        <v>27.04164640238195</v>
      </c>
      <c r="AK402" s="20">
        <f>IF(AF402="Yes",(1/(U402)^('Aquifer and SDF Parameters'!$B$2)/((1/U402^'Aquifer and SDF Parameters'!$B$2)+(1/AI402^'Aquifer and SDF Parameters'!$B$2)+(1/AA402^'Aquifer and SDF Parameters'!$B$2))),"")</f>
        <v>0.46531648771717299</v>
      </c>
      <c r="AL402" s="20">
        <f>IF(AF402="Yes",(1/(AA402)^('Aquifer and SDF Parameters'!$B$2)/((1/U402^'Aquifer and SDF Parameters'!$B$2)+(1/AI402^'Aquifer and SDF Parameters'!$B$2)+(1/AA402^'Aquifer and SDF Parameters'!$B$2))),"")</f>
        <v>0.44003673042437697</v>
      </c>
      <c r="AM402" s="21">
        <f>IF(AF402="Yes",(1/(AI402)^('Aquifer and SDF Parameters'!$B$2)/((1/U402^'Aquifer and SDF Parameters'!$B$2)+(1/AI402^'Aquifer and SDF Parameters'!$B$2)+(1/AA402^'Aquifer and SDF Parameters'!$B$2))),"")</f>
        <v>9.4646781858450088E-2</v>
      </c>
      <c r="AO402" s="30" t="s">
        <v>12742</v>
      </c>
      <c r="AP402" s="47" t="s">
        <v>8769</v>
      </c>
      <c r="AQ402" s="22">
        <v>55133</v>
      </c>
      <c r="AR402" s="22" t="s">
        <v>5191</v>
      </c>
      <c r="AS402" s="24">
        <v>341.43819377684298</v>
      </c>
      <c r="AT402" s="30"/>
      <c r="AU402" s="22"/>
      <c r="AV402" s="69"/>
      <c r="AW402" s="33"/>
      <c r="AX402" s="22"/>
      <c r="AY402" s="27"/>
    </row>
    <row r="403" spans="1:51" ht="15.6" customHeight="1" x14ac:dyDescent="0.3">
      <c r="A403" s="17">
        <v>72407</v>
      </c>
      <c r="B403" s="17" t="str">
        <f>VLOOKUP(A403,'List of Wells for HC assessment'!$A$2:$J$860,10,FALSE)</f>
        <v>Fraser-Sumas Floodplain</v>
      </c>
      <c r="C403" s="17" t="str">
        <f>IF(ISNUMBER(VLOOKUP(A403,'List of Wells for HC assessment'!$A$2:$J$860,1,FALSE)),"TRUE","FALSE")</f>
        <v>TRUE</v>
      </c>
      <c r="D403" s="17">
        <f>VLOOKUP(A403,'List of Wells for HC assessment'!$A$2:$J$860,9,FALSE)</f>
        <v>6</v>
      </c>
      <c r="E403" s="17" t="str">
        <f t="shared" si="130"/>
        <v>Stream</v>
      </c>
      <c r="F403" s="17">
        <f t="shared" si="131"/>
        <v>1</v>
      </c>
      <c r="G403" s="87">
        <f t="shared" si="132"/>
        <v>1</v>
      </c>
      <c r="H403" s="88">
        <f t="shared" si="150"/>
        <v>0.32346533479734457</v>
      </c>
      <c r="I403" s="89" t="str">
        <f t="shared" si="133"/>
        <v>Nevin Creek</v>
      </c>
      <c r="J403" s="90" t="str">
        <f t="shared" si="134"/>
        <v>-</v>
      </c>
      <c r="K403" s="91" t="str">
        <f t="shared" si="135"/>
        <v/>
      </c>
      <c r="L403" s="95" t="str">
        <f t="shared" si="136"/>
        <v xml:space="preserve"> </v>
      </c>
      <c r="M403" s="92" t="str">
        <f t="shared" si="137"/>
        <v>-</v>
      </c>
      <c r="N403" s="93" t="str">
        <f t="shared" si="138"/>
        <v/>
      </c>
      <c r="O403" s="96" t="str">
        <f t="shared" si="139"/>
        <v xml:space="preserve"> </v>
      </c>
      <c r="P403" s="94" t="str">
        <f>IF(ISNUMBER(VLOOKUP(A403,'Wells not assessed'!$A$5:$D$37,1,FALSE)),VLOOKUP(A403,'Wells not assessed'!$A$5:$D$37,4,FALSE),"")</f>
        <v/>
      </c>
      <c r="R403" s="35" t="str">
        <f t="shared" si="140"/>
        <v>Yes</v>
      </c>
      <c r="S403" s="15" t="str">
        <f t="shared" si="141"/>
        <v>FV-7159</v>
      </c>
      <c r="T403" s="18" t="str">
        <f>VLOOKUP(S403,'PoHC and SDF summary'!$AO$4:$AP$49974,2,FALSE)</f>
        <v>Nevin Creek</v>
      </c>
      <c r="U403" s="19">
        <f t="shared" si="142"/>
        <v>311.51179823435803</v>
      </c>
      <c r="V403" s="56">
        <f>IF(C403="TRUE",(U403^2)*(VLOOKUP(D403,'Aquifer and SDF Parameters'!$A$6:$C$100,2,FALSE)/VLOOKUP(D403,'Aquifer and SDF Parameters'!$A$6:$C$100,3,FALSE)),"")</f>
        <v>0.32346533479734457</v>
      </c>
      <c r="W403" s="4"/>
      <c r="X403" s="29" t="str">
        <f t="shared" si="143"/>
        <v>No</v>
      </c>
      <c r="Y403" s="15" t="str">
        <f t="shared" si="144"/>
        <v/>
      </c>
      <c r="Z403" s="18" t="str">
        <f>IF(X403="Yes",VLOOKUP(Y403,'PoHC and SDF summary'!$AO$4:$AP$49974,2,FALSE)," ")</f>
        <v xml:space="preserve"> </v>
      </c>
      <c r="AA403" s="19" t="str">
        <f t="shared" si="145"/>
        <v xml:space="preserve"> </v>
      </c>
      <c r="AB403" s="58" t="str">
        <f>IF(X403="Yes",(AA403^2)*(VLOOKUP(D403,'Aquifer and SDF Parameters'!$A$6:$C$100,2,FALSE)/VLOOKUP(D403,'Aquifer and SDF Parameters'!$A$6:$C$100,3,FALSE)),"")</f>
        <v/>
      </c>
      <c r="AC403" s="20" t="str">
        <f>IF(X403="Yes",(1/(U403)^('Aquifer and SDF Parameters'!$B$2)/((1/U403^'Aquifer and SDF Parameters'!$B$2)+(1/AA403^'Aquifer and SDF Parameters'!$B$2))),"")</f>
        <v/>
      </c>
      <c r="AD403" s="21" t="str">
        <f>IF(X403="Yes",(1/(AA403)^('Aquifer and SDF Parameters'!$B$2)/((1/U403^'Aquifer and SDF Parameters'!$B$2)+(1/AA403^'Aquifer and SDF Parameters'!$B$2))),"")</f>
        <v/>
      </c>
      <c r="AE403" s="14"/>
      <c r="AF403" s="32" t="str">
        <f t="shared" si="146"/>
        <v>No</v>
      </c>
      <c r="AG403" s="15" t="str">
        <f t="shared" si="147"/>
        <v/>
      </c>
      <c r="AH403" s="18" t="str">
        <f t="shared" si="148"/>
        <v xml:space="preserve"> </v>
      </c>
      <c r="AI403" s="19" t="str">
        <f t="shared" si="149"/>
        <v xml:space="preserve"> </v>
      </c>
      <c r="AJ403" s="58" t="str">
        <f>IF(AF403="Yes",(AI403^2)*(VLOOKUP(D403,'Aquifer and SDF Parameters'!$A$6:$C$100,2,FALSE)/VLOOKUP(D403,'Aquifer and SDF Parameters'!$A$6:$C$100,3,FALSE)),"")</f>
        <v/>
      </c>
      <c r="AK403" s="20" t="str">
        <f>IF(AF403="Yes",(1/(U403)^('Aquifer and SDF Parameters'!$B$2)/((1/U403^'Aquifer and SDF Parameters'!$B$2)+(1/AI403^'Aquifer and SDF Parameters'!$B$2)+(1/AA403^'Aquifer and SDF Parameters'!$B$2))),"")</f>
        <v/>
      </c>
      <c r="AL403" s="20" t="str">
        <f>IF(AF403="Yes",(1/(AA403)^('Aquifer and SDF Parameters'!$B$2)/((1/U403^'Aquifer and SDF Parameters'!$B$2)+(1/AI403^'Aquifer and SDF Parameters'!$B$2)+(1/AA403^'Aquifer and SDF Parameters'!$B$2))),"")</f>
        <v/>
      </c>
      <c r="AM403" s="21" t="str">
        <f>IF(AF403="Yes",(1/(AI403)^('Aquifer and SDF Parameters'!$B$2)/((1/U403^'Aquifer and SDF Parameters'!$B$2)+(1/AI403^'Aquifer and SDF Parameters'!$B$2)+(1/AA403^'Aquifer and SDF Parameters'!$B$2))),"")</f>
        <v/>
      </c>
      <c r="AO403" s="30" t="s">
        <v>12741</v>
      </c>
      <c r="AP403" s="47" t="s">
        <v>8769</v>
      </c>
      <c r="AQ403" s="22">
        <v>55170</v>
      </c>
      <c r="AR403" s="22" t="s">
        <v>7741</v>
      </c>
      <c r="AS403" s="24">
        <v>596.814680540533</v>
      </c>
      <c r="AT403" s="30"/>
      <c r="AU403" s="22"/>
      <c r="AV403" s="69"/>
      <c r="AW403" s="33"/>
      <c r="AX403" s="22"/>
      <c r="AY403" s="27"/>
    </row>
    <row r="404" spans="1:51" ht="15.6" customHeight="1" x14ac:dyDescent="0.3">
      <c r="A404" s="17">
        <v>72416</v>
      </c>
      <c r="B404" s="17" t="str">
        <f>VLOOKUP(A404,'List of Wells for HC assessment'!$A$2:$J$860,10,FALSE)</f>
        <v>Fraser-Sumas Floodplain</v>
      </c>
      <c r="C404" s="17" t="str">
        <f>IF(ISNUMBER(VLOOKUP(A404,'List of Wells for HC assessment'!$A$2:$J$860,1,FALSE)),"TRUE","FALSE")</f>
        <v>TRUE</v>
      </c>
      <c r="D404" s="17">
        <f>VLOOKUP(A404,'List of Wells for HC assessment'!$A$2:$J$860,9,FALSE)</f>
        <v>6</v>
      </c>
      <c r="E404" s="17" t="str">
        <f t="shared" si="130"/>
        <v>Stream</v>
      </c>
      <c r="F404" s="17">
        <f t="shared" si="131"/>
        <v>1</v>
      </c>
      <c r="G404" s="87">
        <f t="shared" si="132"/>
        <v>1</v>
      </c>
      <c r="H404" s="88">
        <f t="shared" si="150"/>
        <v>5.5116615356525969E-2</v>
      </c>
      <c r="I404" s="89" t="str">
        <f t="shared" si="133"/>
        <v>Unnamed tributary to Hope Slough</v>
      </c>
      <c r="J404" s="90" t="str">
        <f t="shared" si="134"/>
        <v>-</v>
      </c>
      <c r="K404" s="91" t="str">
        <f t="shared" si="135"/>
        <v/>
      </c>
      <c r="L404" s="95" t="str">
        <f t="shared" si="136"/>
        <v xml:space="preserve"> </v>
      </c>
      <c r="M404" s="92" t="str">
        <f t="shared" si="137"/>
        <v>-</v>
      </c>
      <c r="N404" s="93" t="str">
        <f t="shared" si="138"/>
        <v/>
      </c>
      <c r="O404" s="96" t="str">
        <f t="shared" si="139"/>
        <v xml:space="preserve"> </v>
      </c>
      <c r="P404" s="94" t="str">
        <f>IF(ISNUMBER(VLOOKUP(A404,'Wells not assessed'!$A$5:$D$37,1,FALSE)),VLOOKUP(A404,'Wells not assessed'!$A$5:$D$37,4,FALSE),"")</f>
        <v/>
      </c>
      <c r="R404" s="35" t="str">
        <f t="shared" si="140"/>
        <v>Yes</v>
      </c>
      <c r="S404" s="15" t="str">
        <f t="shared" si="141"/>
        <v>FV-3588</v>
      </c>
      <c r="T404" s="18" t="str">
        <f>VLOOKUP(S404,'PoHC and SDF summary'!$AO$4:$AP$49974,2,FALSE)</f>
        <v>Unnamed tributary to Hope Slough</v>
      </c>
      <c r="U404" s="19">
        <f t="shared" si="142"/>
        <v>128.58843107744099</v>
      </c>
      <c r="V404" s="56">
        <f>IF(C404="TRUE",(U404^2)*(VLOOKUP(D404,'Aquifer and SDF Parameters'!$A$6:$C$100,2,FALSE)/VLOOKUP(D404,'Aquifer and SDF Parameters'!$A$6:$C$100,3,FALSE)),"")</f>
        <v>5.5116615356525969E-2</v>
      </c>
      <c r="W404" s="4"/>
      <c r="X404" s="29" t="str">
        <f t="shared" si="143"/>
        <v>No</v>
      </c>
      <c r="Y404" s="15" t="str">
        <f t="shared" si="144"/>
        <v/>
      </c>
      <c r="Z404" s="18" t="str">
        <f>IF(X404="Yes",VLOOKUP(Y404,'PoHC and SDF summary'!$AO$4:$AP$49974,2,FALSE)," ")</f>
        <v xml:space="preserve"> </v>
      </c>
      <c r="AA404" s="19" t="str">
        <f t="shared" si="145"/>
        <v xml:space="preserve"> </v>
      </c>
      <c r="AB404" s="58" t="str">
        <f>IF(X404="Yes",(AA404^2)*(VLOOKUP(D404,'Aquifer and SDF Parameters'!$A$6:$C$100,2,FALSE)/VLOOKUP(D404,'Aquifer and SDF Parameters'!$A$6:$C$100,3,FALSE)),"")</f>
        <v/>
      </c>
      <c r="AC404" s="20" t="str">
        <f>IF(X404="Yes",(1/(U404)^('Aquifer and SDF Parameters'!$B$2)/((1/U404^'Aquifer and SDF Parameters'!$B$2)+(1/AA404^'Aquifer and SDF Parameters'!$B$2))),"")</f>
        <v/>
      </c>
      <c r="AD404" s="21" t="str">
        <f>IF(X404="Yes",(1/(AA404)^('Aquifer and SDF Parameters'!$B$2)/((1/U404^'Aquifer and SDF Parameters'!$B$2)+(1/AA404^'Aquifer and SDF Parameters'!$B$2))),"")</f>
        <v/>
      </c>
      <c r="AE404" s="14"/>
      <c r="AF404" s="32" t="str">
        <f t="shared" si="146"/>
        <v>No</v>
      </c>
      <c r="AG404" s="15" t="str">
        <f t="shared" si="147"/>
        <v/>
      </c>
      <c r="AH404" s="18" t="str">
        <f t="shared" si="148"/>
        <v xml:space="preserve"> </v>
      </c>
      <c r="AI404" s="19" t="str">
        <f t="shared" si="149"/>
        <v xml:space="preserve"> </v>
      </c>
      <c r="AJ404" s="58" t="str">
        <f>IF(AF404="Yes",(AI404^2)*(VLOOKUP(D404,'Aquifer and SDF Parameters'!$A$6:$C$100,2,FALSE)/VLOOKUP(D404,'Aquifer and SDF Parameters'!$A$6:$C$100,3,FALSE)),"")</f>
        <v/>
      </c>
      <c r="AK404" s="20" t="str">
        <f>IF(AF404="Yes",(1/(U404)^('Aquifer and SDF Parameters'!$B$2)/((1/U404^'Aquifer and SDF Parameters'!$B$2)+(1/AI404^'Aquifer and SDF Parameters'!$B$2)+(1/AA404^'Aquifer and SDF Parameters'!$B$2))),"")</f>
        <v/>
      </c>
      <c r="AL404" s="20" t="str">
        <f>IF(AF404="Yes",(1/(AA404)^('Aquifer and SDF Parameters'!$B$2)/((1/U404^'Aquifer and SDF Parameters'!$B$2)+(1/AI404^'Aquifer and SDF Parameters'!$B$2)+(1/AA404^'Aquifer and SDF Parameters'!$B$2))),"")</f>
        <v/>
      </c>
      <c r="AM404" s="21" t="str">
        <f>IF(AF404="Yes",(1/(AI404)^('Aquifer and SDF Parameters'!$B$2)/((1/U404^'Aquifer and SDF Parameters'!$B$2)+(1/AI404^'Aquifer and SDF Parameters'!$B$2)+(1/AA404^'Aquifer and SDF Parameters'!$B$2))),"")</f>
        <v/>
      </c>
      <c r="AO404" s="30" t="s">
        <v>12733</v>
      </c>
      <c r="AP404" s="47" t="s">
        <v>8769</v>
      </c>
      <c r="AQ404" s="22">
        <v>55447</v>
      </c>
      <c r="AR404" s="22" t="s">
        <v>11546</v>
      </c>
      <c r="AS404" s="24">
        <v>659.54459323136905</v>
      </c>
      <c r="AT404" s="30"/>
      <c r="AU404" s="22"/>
      <c r="AV404" s="69"/>
      <c r="AW404" s="33"/>
      <c r="AX404" s="22"/>
      <c r="AY404" s="27"/>
    </row>
    <row r="405" spans="1:51" ht="15.6" customHeight="1" x14ac:dyDescent="0.3">
      <c r="A405" s="17">
        <v>72417</v>
      </c>
      <c r="B405" s="17" t="str">
        <f>VLOOKUP(A405,'List of Wells for HC assessment'!$A$2:$J$860,10,FALSE)</f>
        <v>Fraser-Sumas Floodplain</v>
      </c>
      <c r="C405" s="17" t="str">
        <f>IF(ISNUMBER(VLOOKUP(A405,'List of Wells for HC assessment'!$A$2:$J$860,1,FALSE)),"TRUE","FALSE")</f>
        <v>TRUE</v>
      </c>
      <c r="D405" s="17">
        <f>VLOOKUP(A405,'List of Wells for HC assessment'!$A$2:$J$860,9,FALSE)</f>
        <v>6</v>
      </c>
      <c r="E405" s="17" t="str">
        <f t="shared" si="130"/>
        <v>Stream</v>
      </c>
      <c r="F405" s="17">
        <f t="shared" si="131"/>
        <v>1</v>
      </c>
      <c r="G405" s="87">
        <f t="shared" si="132"/>
        <v>1</v>
      </c>
      <c r="H405" s="88">
        <f t="shared" si="150"/>
        <v>8.3381032163155303E-2</v>
      </c>
      <c r="I405" s="89" t="str">
        <f t="shared" si="133"/>
        <v>Camp Slough</v>
      </c>
      <c r="J405" s="90" t="str">
        <f t="shared" si="134"/>
        <v>-</v>
      </c>
      <c r="K405" s="91" t="str">
        <f t="shared" si="135"/>
        <v/>
      </c>
      <c r="L405" s="95" t="str">
        <f t="shared" si="136"/>
        <v xml:space="preserve"> </v>
      </c>
      <c r="M405" s="92" t="str">
        <f t="shared" si="137"/>
        <v>-</v>
      </c>
      <c r="N405" s="93" t="str">
        <f t="shared" si="138"/>
        <v/>
      </c>
      <c r="O405" s="96" t="str">
        <f t="shared" si="139"/>
        <v xml:space="preserve"> </v>
      </c>
      <c r="P405" s="94" t="str">
        <f>IF(ISNUMBER(VLOOKUP(A405,'Wells not assessed'!$A$5:$D$37,1,FALSE)),VLOOKUP(A405,'Wells not assessed'!$A$5:$D$37,4,FALSE),"")</f>
        <v/>
      </c>
      <c r="R405" s="35" t="str">
        <f t="shared" si="140"/>
        <v>Yes</v>
      </c>
      <c r="S405" s="15" t="str">
        <f t="shared" si="141"/>
        <v>FV-6011</v>
      </c>
      <c r="T405" s="18" t="str">
        <f>VLOOKUP(S405,'PoHC and SDF summary'!$AO$4:$AP$49974,2,FALSE)</f>
        <v>Camp Slough</v>
      </c>
      <c r="U405" s="19">
        <f t="shared" si="142"/>
        <v>158.15912761818899</v>
      </c>
      <c r="V405" s="56">
        <f>IF(C405="TRUE",(U405^2)*(VLOOKUP(D405,'Aquifer and SDF Parameters'!$A$6:$C$100,2,FALSE)/VLOOKUP(D405,'Aquifer and SDF Parameters'!$A$6:$C$100,3,FALSE)),"")</f>
        <v>8.3381032163155303E-2</v>
      </c>
      <c r="W405" s="4"/>
      <c r="X405" s="29" t="str">
        <f t="shared" si="143"/>
        <v>No</v>
      </c>
      <c r="Y405" s="15" t="str">
        <f t="shared" si="144"/>
        <v/>
      </c>
      <c r="Z405" s="18" t="str">
        <f>IF(X405="Yes",VLOOKUP(Y405,'PoHC and SDF summary'!$AO$4:$AP$49974,2,FALSE)," ")</f>
        <v xml:space="preserve"> </v>
      </c>
      <c r="AA405" s="19" t="str">
        <f t="shared" si="145"/>
        <v xml:space="preserve"> </v>
      </c>
      <c r="AB405" s="58" t="str">
        <f>IF(X405="Yes",(AA405^2)*(VLOOKUP(D405,'Aquifer and SDF Parameters'!$A$6:$C$100,2,FALSE)/VLOOKUP(D405,'Aquifer and SDF Parameters'!$A$6:$C$100,3,FALSE)),"")</f>
        <v/>
      </c>
      <c r="AC405" s="20" t="str">
        <f>IF(X405="Yes",(1/(U405)^('Aquifer and SDF Parameters'!$B$2)/((1/U405^'Aquifer and SDF Parameters'!$B$2)+(1/AA405^'Aquifer and SDF Parameters'!$B$2))),"")</f>
        <v/>
      </c>
      <c r="AD405" s="21" t="str">
        <f>IF(X405="Yes",(1/(AA405)^('Aquifer and SDF Parameters'!$B$2)/((1/U405^'Aquifer and SDF Parameters'!$B$2)+(1/AA405^'Aquifer and SDF Parameters'!$B$2))),"")</f>
        <v/>
      </c>
      <c r="AE405" s="14"/>
      <c r="AF405" s="32" t="str">
        <f t="shared" si="146"/>
        <v>No</v>
      </c>
      <c r="AG405" s="15" t="str">
        <f t="shared" si="147"/>
        <v/>
      </c>
      <c r="AH405" s="18" t="str">
        <f t="shared" si="148"/>
        <v xml:space="preserve"> </v>
      </c>
      <c r="AI405" s="19" t="str">
        <f t="shared" si="149"/>
        <v xml:space="preserve"> </v>
      </c>
      <c r="AJ405" s="58" t="str">
        <f>IF(AF405="Yes",(AI405^2)*(VLOOKUP(D405,'Aquifer and SDF Parameters'!$A$6:$C$100,2,FALSE)/VLOOKUP(D405,'Aquifer and SDF Parameters'!$A$6:$C$100,3,FALSE)),"")</f>
        <v/>
      </c>
      <c r="AK405" s="20" t="str">
        <f>IF(AF405="Yes",(1/(U405)^('Aquifer and SDF Parameters'!$B$2)/((1/U405^'Aquifer and SDF Parameters'!$B$2)+(1/AI405^'Aquifer and SDF Parameters'!$B$2)+(1/AA405^'Aquifer and SDF Parameters'!$B$2))),"")</f>
        <v/>
      </c>
      <c r="AL405" s="20" t="str">
        <f>IF(AF405="Yes",(1/(AA405)^('Aquifer and SDF Parameters'!$B$2)/((1/U405^'Aquifer and SDF Parameters'!$B$2)+(1/AI405^'Aquifer and SDF Parameters'!$B$2)+(1/AA405^'Aquifer and SDF Parameters'!$B$2))),"")</f>
        <v/>
      </c>
      <c r="AM405" s="21" t="str">
        <f>IF(AF405="Yes",(1/(AI405)^('Aquifer and SDF Parameters'!$B$2)/((1/U405^'Aquifer and SDF Parameters'!$B$2)+(1/AI405^'Aquifer and SDF Parameters'!$B$2)+(1/AA405^'Aquifer and SDF Parameters'!$B$2))),"")</f>
        <v/>
      </c>
      <c r="AO405" s="30" t="s">
        <v>12728</v>
      </c>
      <c r="AP405" s="47" t="s">
        <v>8769</v>
      </c>
      <c r="AQ405" s="22">
        <v>55659</v>
      </c>
      <c r="AR405" s="22" t="s">
        <v>10011</v>
      </c>
      <c r="AS405" s="24">
        <v>75.211970506186901</v>
      </c>
      <c r="AT405" s="30"/>
      <c r="AU405" s="22"/>
      <c r="AV405" s="69"/>
      <c r="AW405" s="33"/>
      <c r="AX405" s="22"/>
      <c r="AY405" s="27"/>
    </row>
    <row r="406" spans="1:51" ht="15.6" customHeight="1" x14ac:dyDescent="0.3">
      <c r="A406" s="17">
        <v>75300</v>
      </c>
      <c r="B406" s="17" t="str">
        <f>VLOOKUP(A406,'List of Wells for HC assessment'!$A$2:$J$860,10,FALSE)</f>
        <v>Fraser-Sumas Floodplain</v>
      </c>
      <c r="C406" s="17" t="str">
        <f>IF(ISNUMBER(VLOOKUP(A406,'List of Wells for HC assessment'!$A$2:$J$860,1,FALSE)),"TRUE","FALSE")</f>
        <v>TRUE</v>
      </c>
      <c r="D406" s="17">
        <f>VLOOKUP(A406,'List of Wells for HC assessment'!$A$2:$J$860,9,FALSE)</f>
        <v>6</v>
      </c>
      <c r="E406" s="17" t="str">
        <f t="shared" si="130"/>
        <v>Stream</v>
      </c>
      <c r="F406" s="17">
        <f t="shared" si="131"/>
        <v>3</v>
      </c>
      <c r="G406" s="87">
        <f t="shared" si="132"/>
        <v>0.58799845750221946</v>
      </c>
      <c r="H406" s="88">
        <f t="shared" si="150"/>
        <v>3.3162870230026642</v>
      </c>
      <c r="I406" s="89" t="str">
        <f t="shared" si="133"/>
        <v>Semmihault Creek</v>
      </c>
      <c r="J406" s="90">
        <f t="shared" si="134"/>
        <v>0.21986158720916996</v>
      </c>
      <c r="K406" s="91">
        <f t="shared" si="135"/>
        <v>8.8690874968761477</v>
      </c>
      <c r="L406" s="95" t="str">
        <f t="shared" si="136"/>
        <v>Chilliwack Creek</v>
      </c>
      <c r="M406" s="92">
        <f t="shared" si="137"/>
        <v>0.1921399552886105</v>
      </c>
      <c r="N406" s="93">
        <f t="shared" si="138"/>
        <v>10.148704631637763</v>
      </c>
      <c r="O406" s="96" t="str">
        <f t="shared" si="139"/>
        <v>Gravel Slough</v>
      </c>
      <c r="P406" s="94" t="str">
        <f>IF(ISNUMBER(VLOOKUP(A406,'Wells not assessed'!$A$5:$D$37,1,FALSE)),VLOOKUP(A406,'Wells not assessed'!$A$5:$D$37,4,FALSE),"")</f>
        <v/>
      </c>
      <c r="R406" s="35" t="str">
        <f t="shared" si="140"/>
        <v>Yes</v>
      </c>
      <c r="S406" s="15" t="str">
        <f t="shared" si="141"/>
        <v>FV-5662</v>
      </c>
      <c r="T406" s="18" t="str">
        <f>VLOOKUP(S406,'PoHC and SDF summary'!$AO$4:$AP$49974,2,FALSE)</f>
        <v>Semmihault Creek</v>
      </c>
      <c r="U406" s="19">
        <f t="shared" si="142"/>
        <v>997.43977607713202</v>
      </c>
      <c r="V406" s="56">
        <f>IF(C406="TRUE",(U406^2)*(VLOOKUP(D406,'Aquifer and SDF Parameters'!$A$6:$C$100,2,FALSE)/VLOOKUP(D406,'Aquifer and SDF Parameters'!$A$6:$C$100,3,FALSE)),"")</f>
        <v>3.3162870230026642</v>
      </c>
      <c r="W406" s="4"/>
      <c r="X406" s="29" t="str">
        <f t="shared" si="143"/>
        <v>Yes</v>
      </c>
      <c r="Y406" s="15" t="str">
        <f t="shared" si="144"/>
        <v>FV-5597</v>
      </c>
      <c r="Z406" s="18" t="str">
        <f>IF(X406="Yes",VLOOKUP(Y406,'PoHC and SDF summary'!$AO$4:$AP$49974,2,FALSE)," ")</f>
        <v>Chilliwack Creek</v>
      </c>
      <c r="AA406" s="19">
        <f t="shared" si="145"/>
        <v>1631.1732737704001</v>
      </c>
      <c r="AB406" s="58">
        <f>IF(X406="Yes",(AA406^2)*(VLOOKUP(D406,'Aquifer and SDF Parameters'!$A$6:$C$100,2,FALSE)/VLOOKUP(D406,'Aquifer and SDF Parameters'!$A$6:$C$100,3,FALSE)),"")</f>
        <v>8.8690874968761477</v>
      </c>
      <c r="AC406" s="20">
        <f>IF(X406="Yes",(1/(U406)^('Aquifer and SDF Parameters'!$B$2)/((1/U406^'Aquifer and SDF Parameters'!$B$2)+(1/AA406^'Aquifer and SDF Parameters'!$B$2))),"")</f>
        <v>0.72784693506198062</v>
      </c>
      <c r="AD406" s="21">
        <f>IF(X406="Yes",(1/(AA406)^('Aquifer and SDF Parameters'!$B$2)/((1/U406^'Aquifer and SDF Parameters'!$B$2)+(1/AA406^'Aquifer and SDF Parameters'!$B$2))),"")</f>
        <v>0.27215306493801933</v>
      </c>
      <c r="AE406" s="14"/>
      <c r="AF406" s="32" t="str">
        <f t="shared" si="146"/>
        <v>Yes</v>
      </c>
      <c r="AG406" s="15" t="str">
        <f t="shared" si="147"/>
        <v>FV-3425</v>
      </c>
      <c r="AH406" s="18" t="str">
        <f t="shared" si="148"/>
        <v>Gravel Slough</v>
      </c>
      <c r="AI406" s="19">
        <f t="shared" si="149"/>
        <v>1744.8814829355399</v>
      </c>
      <c r="AJ406" s="58">
        <f>IF(AF406="Yes",(AI406^2)*(VLOOKUP(D406,'Aquifer and SDF Parameters'!$A$6:$C$100,2,FALSE)/VLOOKUP(D406,'Aquifer and SDF Parameters'!$A$6:$C$100,3,FALSE)),"")</f>
        <v>10.148704631637763</v>
      </c>
      <c r="AK406" s="20">
        <f>IF(AF406="Yes",(1/(U406)^('Aquifer and SDF Parameters'!$B$2)/((1/U406^'Aquifer and SDF Parameters'!$B$2)+(1/AI406^'Aquifer and SDF Parameters'!$B$2)+(1/AA406^'Aquifer and SDF Parameters'!$B$2))),"")</f>
        <v>0.58799845750221946</v>
      </c>
      <c r="AL406" s="20">
        <f>IF(AF406="Yes",(1/(AA406)^('Aquifer and SDF Parameters'!$B$2)/((1/U406^'Aquifer and SDF Parameters'!$B$2)+(1/AI406^'Aquifer and SDF Parameters'!$B$2)+(1/AA406^'Aquifer and SDF Parameters'!$B$2))),"")</f>
        <v>0.21986158720916996</v>
      </c>
      <c r="AM406" s="21">
        <f>IF(AF406="Yes",(1/(AI406)^('Aquifer and SDF Parameters'!$B$2)/((1/U406^'Aquifer and SDF Parameters'!$B$2)+(1/AI406^'Aquifer and SDF Parameters'!$B$2)+(1/AA406^'Aquifer and SDF Parameters'!$B$2))),"")</f>
        <v>0.1921399552886105</v>
      </c>
      <c r="AO406" s="30" t="s">
        <v>12724</v>
      </c>
      <c r="AP406" s="47" t="s">
        <v>8769</v>
      </c>
      <c r="AQ406" s="22">
        <v>55696</v>
      </c>
      <c r="AR406" s="22" t="s">
        <v>24</v>
      </c>
      <c r="AS406" s="24">
        <v>785.14273011857495</v>
      </c>
      <c r="AT406" s="30"/>
      <c r="AU406" s="22"/>
      <c r="AV406" s="69"/>
      <c r="AW406" s="33"/>
      <c r="AX406" s="22"/>
      <c r="AY406" s="27"/>
    </row>
    <row r="407" spans="1:51" ht="15.6" customHeight="1" x14ac:dyDescent="0.3">
      <c r="A407" s="17">
        <v>76078</v>
      </c>
      <c r="B407" s="17" t="str">
        <f>VLOOKUP(A407,'List of Wells for HC assessment'!$A$2:$J$860,10,FALSE)</f>
        <v>Fraser-Sumas Floodplain</v>
      </c>
      <c r="C407" s="17" t="str">
        <f>IF(ISNUMBER(VLOOKUP(A407,'List of Wells for HC assessment'!$A$2:$J$860,1,FALSE)),"TRUE","FALSE")</f>
        <v>TRUE</v>
      </c>
      <c r="D407" s="17">
        <f>VLOOKUP(A407,'List of Wells for HC assessment'!$A$2:$J$860,9,FALSE)</f>
        <v>6</v>
      </c>
      <c r="E407" s="17" t="str">
        <f t="shared" si="130"/>
        <v>Stream</v>
      </c>
      <c r="F407" s="17">
        <f t="shared" si="131"/>
        <v>2</v>
      </c>
      <c r="G407" s="87">
        <f t="shared" si="132"/>
        <v>0.90406269355603042</v>
      </c>
      <c r="H407" s="88">
        <f t="shared" si="150"/>
        <v>0.32547953188611783</v>
      </c>
      <c r="I407" s="89" t="str">
        <f t="shared" si="133"/>
        <v>Fraser River</v>
      </c>
      <c r="J407" s="90">
        <f t="shared" si="134"/>
        <v>9.5937306443969583E-2</v>
      </c>
      <c r="K407" s="91">
        <f t="shared" si="135"/>
        <v>3.0671478406179054</v>
      </c>
      <c r="L407" s="95" t="str">
        <f t="shared" si="136"/>
        <v>Gravel Slough</v>
      </c>
      <c r="M407" s="92" t="str">
        <f t="shared" si="137"/>
        <v>-</v>
      </c>
      <c r="N407" s="93" t="str">
        <f t="shared" si="138"/>
        <v/>
      </c>
      <c r="O407" s="96" t="str">
        <f t="shared" si="139"/>
        <v xml:space="preserve"> </v>
      </c>
      <c r="P407" s="94" t="str">
        <f>IF(ISNUMBER(VLOOKUP(A407,'Wells not assessed'!$A$5:$D$37,1,FALSE)),VLOOKUP(A407,'Wells not assessed'!$A$5:$D$37,4,FALSE),"")</f>
        <v/>
      </c>
      <c r="R407" s="35" t="str">
        <f t="shared" si="140"/>
        <v>Yes</v>
      </c>
      <c r="S407" s="15" t="str">
        <f t="shared" si="141"/>
        <v>FV-4709</v>
      </c>
      <c r="T407" s="18" t="str">
        <f>VLOOKUP(S407,'PoHC and SDF summary'!$AO$4:$AP$49974,2,FALSE)</f>
        <v>Fraser River</v>
      </c>
      <c r="U407" s="19">
        <f t="shared" si="142"/>
        <v>312.48017467646702</v>
      </c>
      <c r="V407" s="56">
        <f>IF(C407="TRUE",(U407^2)*(VLOOKUP(D407,'Aquifer and SDF Parameters'!$A$6:$C$100,2,FALSE)/VLOOKUP(D407,'Aquifer and SDF Parameters'!$A$6:$C$100,3,FALSE)),"")</f>
        <v>0.32547953188611783</v>
      </c>
      <c r="W407" s="4"/>
      <c r="X407" s="29" t="str">
        <f t="shared" si="143"/>
        <v>Yes</v>
      </c>
      <c r="Y407" s="15" t="str">
        <f t="shared" si="144"/>
        <v>FV-3944</v>
      </c>
      <c r="Z407" s="18" t="str">
        <f>IF(X407="Yes",VLOOKUP(Y407,'PoHC and SDF summary'!$AO$4:$AP$49974,2,FALSE)," ")</f>
        <v>Gravel Slough</v>
      </c>
      <c r="AA407" s="19">
        <f t="shared" si="145"/>
        <v>959.24155048943305</v>
      </c>
      <c r="AB407" s="58">
        <f>IF(X407="Yes",(AA407^2)*(VLOOKUP(D407,'Aquifer and SDF Parameters'!$A$6:$C$100,2,FALSE)/VLOOKUP(D407,'Aquifer and SDF Parameters'!$A$6:$C$100,3,FALSE)),"")</f>
        <v>3.0671478406179054</v>
      </c>
      <c r="AC407" s="20">
        <f>IF(X407="Yes",(1/(U407)^('Aquifer and SDF Parameters'!$B$2)/((1/U407^'Aquifer and SDF Parameters'!$B$2)+(1/AA407^'Aquifer and SDF Parameters'!$B$2))),"")</f>
        <v>0.90406269355603042</v>
      </c>
      <c r="AD407" s="21">
        <f>IF(X407="Yes",(1/(AA407)^('Aquifer and SDF Parameters'!$B$2)/((1/U407^'Aquifer and SDF Parameters'!$B$2)+(1/AA407^'Aquifer and SDF Parameters'!$B$2))),"")</f>
        <v>9.5937306443969583E-2</v>
      </c>
      <c r="AE407" s="14"/>
      <c r="AF407" s="32" t="str">
        <f t="shared" si="146"/>
        <v>No</v>
      </c>
      <c r="AG407" s="15" t="str">
        <f t="shared" si="147"/>
        <v/>
      </c>
      <c r="AH407" s="18" t="str">
        <f t="shared" si="148"/>
        <v xml:space="preserve"> </v>
      </c>
      <c r="AI407" s="19" t="str">
        <f t="shared" si="149"/>
        <v xml:space="preserve"> </v>
      </c>
      <c r="AJ407" s="58" t="str">
        <f>IF(AF407="Yes",(AI407^2)*(VLOOKUP(D407,'Aquifer and SDF Parameters'!$A$6:$C$100,2,FALSE)/VLOOKUP(D407,'Aquifer and SDF Parameters'!$A$6:$C$100,3,FALSE)),"")</f>
        <v/>
      </c>
      <c r="AK407" s="20" t="str">
        <f>IF(AF407="Yes",(1/(U407)^('Aquifer and SDF Parameters'!$B$2)/((1/U407^'Aquifer and SDF Parameters'!$B$2)+(1/AI407^'Aquifer and SDF Parameters'!$B$2)+(1/AA407^'Aquifer and SDF Parameters'!$B$2))),"")</f>
        <v/>
      </c>
      <c r="AL407" s="20" t="str">
        <f>IF(AF407="Yes",(1/(AA407)^('Aquifer and SDF Parameters'!$B$2)/((1/U407^'Aquifer and SDF Parameters'!$B$2)+(1/AI407^'Aquifer and SDF Parameters'!$B$2)+(1/AA407^'Aquifer and SDF Parameters'!$B$2))),"")</f>
        <v/>
      </c>
      <c r="AM407" s="21" t="str">
        <f>IF(AF407="Yes",(1/(AI407)^('Aquifer and SDF Parameters'!$B$2)/((1/U407^'Aquifer and SDF Parameters'!$B$2)+(1/AI407^'Aquifer and SDF Parameters'!$B$2)+(1/AA407^'Aquifer and SDF Parameters'!$B$2))),"")</f>
        <v/>
      </c>
      <c r="AO407" s="30" t="s">
        <v>12723</v>
      </c>
      <c r="AP407" s="47" t="s">
        <v>8769</v>
      </c>
      <c r="AQ407" s="22">
        <v>55780</v>
      </c>
      <c r="AR407" s="22" t="s">
        <v>8647</v>
      </c>
      <c r="AS407" s="24">
        <v>400.621598107328</v>
      </c>
      <c r="AT407" s="30"/>
      <c r="AU407" s="22"/>
      <c r="AV407" s="69"/>
      <c r="AW407" s="33"/>
      <c r="AX407" s="22"/>
      <c r="AY407" s="27"/>
    </row>
    <row r="408" spans="1:51" ht="15.6" customHeight="1" x14ac:dyDescent="0.3">
      <c r="A408" s="17">
        <v>76114</v>
      </c>
      <c r="B408" s="17" t="str">
        <f>VLOOKUP(A408,'List of Wells for HC assessment'!$A$2:$J$860,10,FALSE)</f>
        <v>Fraser-Sumas Floodplain</v>
      </c>
      <c r="C408" s="17" t="str">
        <f>IF(ISNUMBER(VLOOKUP(A408,'List of Wells for HC assessment'!$A$2:$J$860,1,FALSE)),"TRUE","FALSE")</f>
        <v>TRUE</v>
      </c>
      <c r="D408" s="17">
        <f>VLOOKUP(A408,'List of Wells for HC assessment'!$A$2:$J$860,9,FALSE)</f>
        <v>6</v>
      </c>
      <c r="E408" s="17" t="str">
        <f t="shared" si="130"/>
        <v>Stream</v>
      </c>
      <c r="F408" s="17">
        <f t="shared" si="131"/>
        <v>3</v>
      </c>
      <c r="G408" s="87">
        <f t="shared" si="132"/>
        <v>0.3681900224748676</v>
      </c>
      <c r="H408" s="88">
        <f t="shared" si="150"/>
        <v>2.6143722708941408</v>
      </c>
      <c r="I408" s="89" t="str">
        <f t="shared" si="133"/>
        <v>Camp Slough</v>
      </c>
      <c r="J408" s="90">
        <f t="shared" si="134"/>
        <v>0.32685885370109846</v>
      </c>
      <c r="K408" s="91">
        <f t="shared" si="135"/>
        <v>2.944958578538114</v>
      </c>
      <c r="L408" s="95" t="str">
        <f t="shared" si="136"/>
        <v>Camp Slough</v>
      </c>
      <c r="M408" s="92">
        <f t="shared" si="137"/>
        <v>0.30495112382403394</v>
      </c>
      <c r="N408" s="93">
        <f t="shared" si="138"/>
        <v>3.1565248001303496</v>
      </c>
      <c r="O408" s="96" t="str">
        <f t="shared" si="139"/>
        <v>Unnamed tributary to Hope Slough</v>
      </c>
      <c r="P408" s="94" t="str">
        <f>IF(ISNUMBER(VLOOKUP(A408,'Wells not assessed'!$A$5:$D$37,1,FALSE)),VLOOKUP(A408,'Wells not assessed'!$A$5:$D$37,4,FALSE),"")</f>
        <v/>
      </c>
      <c r="R408" s="35" t="str">
        <f t="shared" si="140"/>
        <v>Yes</v>
      </c>
      <c r="S408" s="15" t="str">
        <f t="shared" si="141"/>
        <v>FV-6710</v>
      </c>
      <c r="T408" s="18" t="str">
        <f>VLOOKUP(S408,'PoHC and SDF summary'!$AO$4:$AP$49974,2,FALSE)</f>
        <v>Camp Slough</v>
      </c>
      <c r="U408" s="19">
        <f t="shared" si="142"/>
        <v>885.61373141355602</v>
      </c>
      <c r="V408" s="56">
        <f>IF(C408="TRUE",(U408^2)*(VLOOKUP(D408,'Aquifer and SDF Parameters'!$A$6:$C$100,2,FALSE)/VLOOKUP(D408,'Aquifer and SDF Parameters'!$A$6:$C$100,3,FALSE)),"")</f>
        <v>2.6143722708941408</v>
      </c>
      <c r="W408" s="4"/>
      <c r="X408" s="29" t="str">
        <f t="shared" si="143"/>
        <v>Yes</v>
      </c>
      <c r="Y408" s="15" t="str">
        <f t="shared" si="144"/>
        <v>FV-6281</v>
      </c>
      <c r="Z408" s="18" t="str">
        <f>IF(X408="Yes",VLOOKUP(Y408,'PoHC and SDF summary'!$AO$4:$AP$49974,2,FALSE)," ")</f>
        <v>Camp Slough</v>
      </c>
      <c r="AA408" s="19">
        <f t="shared" si="145"/>
        <v>939.94019680053805</v>
      </c>
      <c r="AB408" s="58">
        <f>IF(X408="Yes",(AA408^2)*(VLOOKUP(D408,'Aquifer and SDF Parameters'!$A$6:$C$100,2,FALSE)/VLOOKUP(D408,'Aquifer and SDF Parameters'!$A$6:$C$100,3,FALSE)),"")</f>
        <v>2.944958578538114</v>
      </c>
      <c r="AC408" s="20">
        <f>IF(X408="Yes",(1/(U408)^('Aquifer and SDF Parameters'!$B$2)/((1/U408^'Aquifer and SDF Parameters'!$B$2)+(1/AA408^'Aquifer and SDF Parameters'!$B$2))),"")</f>
        <v>0.52973256283872139</v>
      </c>
      <c r="AD408" s="21">
        <f>IF(X408="Yes",(1/(AA408)^('Aquifer and SDF Parameters'!$B$2)/((1/U408^'Aquifer and SDF Parameters'!$B$2)+(1/AA408^'Aquifer and SDF Parameters'!$B$2))),"")</f>
        <v>0.47026743716127867</v>
      </c>
      <c r="AE408" s="14"/>
      <c r="AF408" s="32" t="str">
        <f t="shared" si="146"/>
        <v>Yes</v>
      </c>
      <c r="AG408" s="15" t="str">
        <f t="shared" si="147"/>
        <v>FV-3588</v>
      </c>
      <c r="AH408" s="18" t="str">
        <f t="shared" si="148"/>
        <v>Unnamed tributary to Hope Slough</v>
      </c>
      <c r="AI408" s="19">
        <f t="shared" si="149"/>
        <v>973.11738245655897</v>
      </c>
      <c r="AJ408" s="58">
        <f>IF(AF408="Yes",(AI408^2)*(VLOOKUP(D408,'Aquifer and SDF Parameters'!$A$6:$C$100,2,FALSE)/VLOOKUP(D408,'Aquifer and SDF Parameters'!$A$6:$C$100,3,FALSE)),"")</f>
        <v>3.1565248001303496</v>
      </c>
      <c r="AK408" s="20">
        <f>IF(AF408="Yes",(1/(U408)^('Aquifer and SDF Parameters'!$B$2)/((1/U408^'Aquifer and SDF Parameters'!$B$2)+(1/AI408^'Aquifer and SDF Parameters'!$B$2)+(1/AA408^'Aquifer and SDF Parameters'!$B$2))),"")</f>
        <v>0.3681900224748676</v>
      </c>
      <c r="AL408" s="20">
        <f>IF(AF408="Yes",(1/(AA408)^('Aquifer and SDF Parameters'!$B$2)/((1/U408^'Aquifer and SDF Parameters'!$B$2)+(1/AI408^'Aquifer and SDF Parameters'!$B$2)+(1/AA408^'Aquifer and SDF Parameters'!$B$2))),"")</f>
        <v>0.32685885370109846</v>
      </c>
      <c r="AM408" s="21">
        <f>IF(AF408="Yes",(1/(AI408)^('Aquifer and SDF Parameters'!$B$2)/((1/U408^'Aquifer and SDF Parameters'!$B$2)+(1/AI408^'Aquifer and SDF Parameters'!$B$2)+(1/AA408^'Aquifer and SDF Parameters'!$B$2))),"")</f>
        <v>0.30495112382403394</v>
      </c>
      <c r="AO408" s="30" t="s">
        <v>12719</v>
      </c>
      <c r="AP408" s="47" t="s">
        <v>8769</v>
      </c>
      <c r="AQ408" s="22">
        <v>55794</v>
      </c>
      <c r="AR408" s="22" t="s">
        <v>7380</v>
      </c>
      <c r="AS408" s="24">
        <v>820.922278437508</v>
      </c>
      <c r="AT408" s="30"/>
      <c r="AU408" s="22"/>
      <c r="AV408" s="69"/>
      <c r="AW408" s="33"/>
      <c r="AX408" s="22"/>
      <c r="AY408" s="27"/>
    </row>
    <row r="409" spans="1:51" ht="15.6" customHeight="1" x14ac:dyDescent="0.3">
      <c r="A409" s="17">
        <v>76127</v>
      </c>
      <c r="B409" s="17" t="str">
        <f>VLOOKUP(A409,'List of Wells for HC assessment'!$A$2:$J$860,10,FALSE)</f>
        <v>Fraser-Sumas Floodplain</v>
      </c>
      <c r="C409" s="17" t="str">
        <f>IF(ISNUMBER(VLOOKUP(A409,'List of Wells for HC assessment'!$A$2:$J$860,1,FALSE)),"TRUE","FALSE")</f>
        <v>TRUE</v>
      </c>
      <c r="D409" s="17">
        <f>VLOOKUP(A409,'List of Wells for HC assessment'!$A$2:$J$860,9,FALSE)</f>
        <v>6</v>
      </c>
      <c r="E409" s="17" t="str">
        <f t="shared" si="130"/>
        <v>Stream</v>
      </c>
      <c r="F409" s="17">
        <f t="shared" si="131"/>
        <v>2</v>
      </c>
      <c r="G409" s="87">
        <f t="shared" si="132"/>
        <v>0.95792672001982093</v>
      </c>
      <c r="H409" s="88">
        <f t="shared" si="150"/>
        <v>0.22613640900373599</v>
      </c>
      <c r="I409" s="89" t="str">
        <f t="shared" si="133"/>
        <v>Camp Slough</v>
      </c>
      <c r="J409" s="90">
        <f t="shared" si="134"/>
        <v>4.2073279980179193E-2</v>
      </c>
      <c r="K409" s="91">
        <f t="shared" si="135"/>
        <v>5.1486860224841182</v>
      </c>
      <c r="L409" s="95" t="str">
        <f t="shared" si="136"/>
        <v>Unnamed tributary to Hope Slough</v>
      </c>
      <c r="M409" s="92" t="str">
        <f t="shared" si="137"/>
        <v>-</v>
      </c>
      <c r="N409" s="93" t="str">
        <f t="shared" si="138"/>
        <v/>
      </c>
      <c r="O409" s="96" t="str">
        <f t="shared" si="139"/>
        <v xml:space="preserve"> </v>
      </c>
      <c r="P409" s="94" t="str">
        <f>IF(ISNUMBER(VLOOKUP(A409,'Wells not assessed'!$A$5:$D$37,1,FALSE)),VLOOKUP(A409,'Wells not assessed'!$A$5:$D$37,4,FALSE),"")</f>
        <v/>
      </c>
      <c r="R409" s="35" t="str">
        <f t="shared" si="140"/>
        <v>Yes</v>
      </c>
      <c r="S409" s="15" t="str">
        <f t="shared" si="141"/>
        <v>FV-6710</v>
      </c>
      <c r="T409" s="18" t="str">
        <f>VLOOKUP(S409,'PoHC and SDF summary'!$AO$4:$AP$49974,2,FALSE)</f>
        <v>Camp Slough</v>
      </c>
      <c r="U409" s="19">
        <f t="shared" si="142"/>
        <v>260.46290081529997</v>
      </c>
      <c r="V409" s="56">
        <f>IF(C409="TRUE",(U409^2)*(VLOOKUP(D409,'Aquifer and SDF Parameters'!$A$6:$C$100,2,FALSE)/VLOOKUP(D409,'Aquifer and SDF Parameters'!$A$6:$C$100,3,FALSE)),"")</f>
        <v>0.22613640900373599</v>
      </c>
      <c r="W409" s="4"/>
      <c r="X409" s="29" t="str">
        <f t="shared" si="143"/>
        <v>Yes</v>
      </c>
      <c r="Y409" s="15" t="str">
        <f t="shared" si="144"/>
        <v>FV-3588</v>
      </c>
      <c r="Z409" s="18" t="str">
        <f>IF(X409="Yes",VLOOKUP(Y409,'PoHC and SDF summary'!$AO$4:$AP$49974,2,FALSE)," ")</f>
        <v>Unnamed tributary to Hope Slough</v>
      </c>
      <c r="AA409" s="19">
        <f t="shared" si="145"/>
        <v>1242.82171156817</v>
      </c>
      <c r="AB409" s="58">
        <f>IF(X409="Yes",(AA409^2)*(VLOOKUP(D409,'Aquifer and SDF Parameters'!$A$6:$C$100,2,FALSE)/VLOOKUP(D409,'Aquifer and SDF Parameters'!$A$6:$C$100,3,FALSE)),"")</f>
        <v>5.1486860224841182</v>
      </c>
      <c r="AC409" s="20">
        <f>IF(X409="Yes",(1/(U409)^('Aquifer and SDF Parameters'!$B$2)/((1/U409^'Aquifer and SDF Parameters'!$B$2)+(1/AA409^'Aquifer and SDF Parameters'!$B$2))),"")</f>
        <v>0.95792672001982093</v>
      </c>
      <c r="AD409" s="21">
        <f>IF(X409="Yes",(1/(AA409)^('Aquifer and SDF Parameters'!$B$2)/((1/U409^'Aquifer and SDF Parameters'!$B$2)+(1/AA409^'Aquifer and SDF Parameters'!$B$2))),"")</f>
        <v>4.2073279980179193E-2</v>
      </c>
      <c r="AE409" s="14"/>
      <c r="AF409" s="32" t="str">
        <f t="shared" si="146"/>
        <v>No</v>
      </c>
      <c r="AG409" s="15" t="str">
        <f t="shared" si="147"/>
        <v/>
      </c>
      <c r="AH409" s="18" t="str">
        <f t="shared" si="148"/>
        <v xml:space="preserve"> </v>
      </c>
      <c r="AI409" s="19" t="str">
        <f t="shared" si="149"/>
        <v xml:space="preserve"> </v>
      </c>
      <c r="AJ409" s="58" t="str">
        <f>IF(AF409="Yes",(AI409^2)*(VLOOKUP(D409,'Aquifer and SDF Parameters'!$A$6:$C$100,2,FALSE)/VLOOKUP(D409,'Aquifer and SDF Parameters'!$A$6:$C$100,3,FALSE)),"")</f>
        <v/>
      </c>
      <c r="AK409" s="20" t="str">
        <f>IF(AF409="Yes",(1/(U409)^('Aquifer and SDF Parameters'!$B$2)/((1/U409^'Aquifer and SDF Parameters'!$B$2)+(1/AI409^'Aquifer and SDF Parameters'!$B$2)+(1/AA409^'Aquifer and SDF Parameters'!$B$2))),"")</f>
        <v/>
      </c>
      <c r="AL409" s="20" t="str">
        <f>IF(AF409="Yes",(1/(AA409)^('Aquifer and SDF Parameters'!$B$2)/((1/U409^'Aquifer and SDF Parameters'!$B$2)+(1/AI409^'Aquifer and SDF Parameters'!$B$2)+(1/AA409^'Aquifer and SDF Parameters'!$B$2))),"")</f>
        <v/>
      </c>
      <c r="AM409" s="21" t="str">
        <f>IF(AF409="Yes",(1/(AI409)^('Aquifer and SDF Parameters'!$B$2)/((1/U409^'Aquifer and SDF Parameters'!$B$2)+(1/AI409^'Aquifer and SDF Parameters'!$B$2)+(1/AA409^'Aquifer and SDF Parameters'!$B$2))),"")</f>
        <v/>
      </c>
      <c r="AO409" s="30" t="s">
        <v>12716</v>
      </c>
      <c r="AP409" s="47" t="s">
        <v>8769</v>
      </c>
      <c r="AQ409" s="22">
        <v>55842</v>
      </c>
      <c r="AR409" s="22" t="s">
        <v>6958</v>
      </c>
      <c r="AS409" s="24">
        <v>492.75752747847298</v>
      </c>
      <c r="AT409" s="30"/>
      <c r="AU409" s="22"/>
      <c r="AV409" s="69"/>
      <c r="AW409" s="33"/>
      <c r="AX409" s="22"/>
      <c r="AY409" s="27"/>
    </row>
    <row r="410" spans="1:51" ht="15.6" customHeight="1" x14ac:dyDescent="0.3">
      <c r="A410" s="17">
        <v>76128</v>
      </c>
      <c r="B410" s="17" t="str">
        <f>VLOOKUP(A410,'List of Wells for HC assessment'!$A$2:$J$860,10,FALSE)</f>
        <v>Fraser-Sumas Floodplain</v>
      </c>
      <c r="C410" s="17" t="str">
        <f>IF(ISNUMBER(VLOOKUP(A410,'List of Wells for HC assessment'!$A$2:$J$860,1,FALSE)),"TRUE","FALSE")</f>
        <v>TRUE</v>
      </c>
      <c r="D410" s="17">
        <f>VLOOKUP(A410,'List of Wells for HC assessment'!$A$2:$J$860,9,FALSE)</f>
        <v>6</v>
      </c>
      <c r="E410" s="17" t="str">
        <f t="shared" si="130"/>
        <v>Stream</v>
      </c>
      <c r="F410" s="17">
        <f t="shared" si="131"/>
        <v>2</v>
      </c>
      <c r="G410" s="87">
        <f t="shared" si="132"/>
        <v>0.64070269157592419</v>
      </c>
      <c r="H410" s="88">
        <f t="shared" si="150"/>
        <v>2.7398772388966455</v>
      </c>
      <c r="I410" s="89" t="str">
        <f t="shared" si="133"/>
        <v>Gravel Slough</v>
      </c>
      <c r="J410" s="90">
        <f t="shared" si="134"/>
        <v>0.35929730842407581</v>
      </c>
      <c r="K410" s="91">
        <f t="shared" si="135"/>
        <v>4.8857775451987306</v>
      </c>
      <c r="L410" s="95" t="str">
        <f t="shared" si="136"/>
        <v>Fraser River</v>
      </c>
      <c r="M410" s="92" t="str">
        <f t="shared" si="137"/>
        <v>-</v>
      </c>
      <c r="N410" s="93" t="str">
        <f t="shared" si="138"/>
        <v/>
      </c>
      <c r="O410" s="96" t="str">
        <f t="shared" si="139"/>
        <v xml:space="preserve"> </v>
      </c>
      <c r="P410" s="94" t="str">
        <f>IF(ISNUMBER(VLOOKUP(A410,'Wells not assessed'!$A$5:$D$37,1,FALSE)),VLOOKUP(A410,'Wells not assessed'!$A$5:$D$37,4,FALSE),"")</f>
        <v/>
      </c>
      <c r="R410" s="35" t="str">
        <f t="shared" si="140"/>
        <v>Yes</v>
      </c>
      <c r="S410" s="15" t="str">
        <f t="shared" si="141"/>
        <v>FV-3479</v>
      </c>
      <c r="T410" s="18" t="str">
        <f>VLOOKUP(S410,'PoHC and SDF summary'!$AO$4:$AP$49974,2,FALSE)</f>
        <v>Gravel Slough</v>
      </c>
      <c r="U410" s="19">
        <f t="shared" si="142"/>
        <v>906.62184601353704</v>
      </c>
      <c r="V410" s="56">
        <f>IF(C410="TRUE",(U410^2)*(VLOOKUP(D410,'Aquifer and SDF Parameters'!$A$6:$C$100,2,FALSE)/VLOOKUP(D410,'Aquifer and SDF Parameters'!$A$6:$C$100,3,FALSE)),"")</f>
        <v>2.7398772388966455</v>
      </c>
      <c r="W410" s="4"/>
      <c r="X410" s="29" t="str">
        <f t="shared" si="143"/>
        <v>Yes</v>
      </c>
      <c r="Y410" s="15" t="str">
        <f t="shared" si="144"/>
        <v>FV-4662</v>
      </c>
      <c r="Z410" s="18" t="str">
        <f>IF(X410="Yes",VLOOKUP(Y410,'PoHC and SDF summary'!$AO$4:$AP$49974,2,FALSE)," ")</f>
        <v>Fraser River</v>
      </c>
      <c r="AA410" s="19">
        <f t="shared" si="145"/>
        <v>1210.6747141819801</v>
      </c>
      <c r="AB410" s="58">
        <f>IF(X410="Yes",(AA410^2)*(VLOOKUP(D410,'Aquifer and SDF Parameters'!$A$6:$C$100,2,FALSE)/VLOOKUP(D410,'Aquifer and SDF Parameters'!$A$6:$C$100,3,FALSE)),"")</f>
        <v>4.8857775451987306</v>
      </c>
      <c r="AC410" s="20">
        <f>IF(X410="Yes",(1/(U410)^('Aquifer and SDF Parameters'!$B$2)/((1/U410^'Aquifer and SDF Parameters'!$B$2)+(1/AA410^'Aquifer and SDF Parameters'!$B$2))),"")</f>
        <v>0.64070269157592419</v>
      </c>
      <c r="AD410" s="21">
        <f>IF(X410="Yes",(1/(AA410)^('Aquifer and SDF Parameters'!$B$2)/((1/U410^'Aquifer and SDF Parameters'!$B$2)+(1/AA410^'Aquifer and SDF Parameters'!$B$2))),"")</f>
        <v>0.35929730842407581</v>
      </c>
      <c r="AE410" s="14"/>
      <c r="AF410" s="32" t="str">
        <f t="shared" si="146"/>
        <v>No</v>
      </c>
      <c r="AG410" s="15" t="str">
        <f t="shared" si="147"/>
        <v/>
      </c>
      <c r="AH410" s="18" t="str">
        <f t="shared" si="148"/>
        <v xml:space="preserve"> </v>
      </c>
      <c r="AI410" s="19" t="str">
        <f t="shared" si="149"/>
        <v xml:space="preserve"> </v>
      </c>
      <c r="AJ410" s="58" t="str">
        <f>IF(AF410="Yes",(AI410^2)*(VLOOKUP(D410,'Aquifer and SDF Parameters'!$A$6:$C$100,2,FALSE)/VLOOKUP(D410,'Aquifer and SDF Parameters'!$A$6:$C$100,3,FALSE)),"")</f>
        <v/>
      </c>
      <c r="AK410" s="20" t="str">
        <f>IF(AF410="Yes",(1/(U410)^('Aquifer and SDF Parameters'!$B$2)/((1/U410^'Aquifer and SDF Parameters'!$B$2)+(1/AI410^'Aquifer and SDF Parameters'!$B$2)+(1/AA410^'Aquifer and SDF Parameters'!$B$2))),"")</f>
        <v/>
      </c>
      <c r="AL410" s="20" t="str">
        <f>IF(AF410="Yes",(1/(AA410)^('Aquifer and SDF Parameters'!$B$2)/((1/U410^'Aquifer and SDF Parameters'!$B$2)+(1/AI410^'Aquifer and SDF Parameters'!$B$2)+(1/AA410^'Aquifer and SDF Parameters'!$B$2))),"")</f>
        <v/>
      </c>
      <c r="AM410" s="21" t="str">
        <f>IF(AF410="Yes",(1/(AI410)^('Aquifer and SDF Parameters'!$B$2)/((1/U410^'Aquifer and SDF Parameters'!$B$2)+(1/AI410^'Aquifer and SDF Parameters'!$B$2)+(1/AA410^'Aquifer and SDF Parameters'!$B$2))),"")</f>
        <v/>
      </c>
      <c r="AO410" s="30" t="s">
        <v>12714</v>
      </c>
      <c r="AP410" s="47" t="s">
        <v>8769</v>
      </c>
      <c r="AQ410" s="22">
        <v>55849</v>
      </c>
      <c r="AR410" s="22" t="s">
        <v>2974</v>
      </c>
      <c r="AS410" s="24">
        <v>338.99593838504398</v>
      </c>
      <c r="AT410" s="30"/>
      <c r="AU410" s="22"/>
      <c r="AV410" s="69"/>
      <c r="AW410" s="33"/>
      <c r="AX410" s="22"/>
      <c r="AY410" s="27"/>
    </row>
    <row r="411" spans="1:51" ht="15.6" customHeight="1" x14ac:dyDescent="0.3">
      <c r="A411" s="17">
        <v>76167</v>
      </c>
      <c r="B411" s="17" t="str">
        <f>VLOOKUP(A411,'List of Wells for HC assessment'!$A$2:$J$860,10,FALSE)</f>
        <v>Fraser-Sumas Floodplain</v>
      </c>
      <c r="C411" s="17" t="str">
        <f>IF(ISNUMBER(VLOOKUP(A411,'List of Wells for HC assessment'!$A$2:$J$860,1,FALSE)),"TRUE","FALSE")</f>
        <v>TRUE</v>
      </c>
      <c r="D411" s="17">
        <f>VLOOKUP(A411,'List of Wells for HC assessment'!$A$2:$J$860,9,FALSE)</f>
        <v>6</v>
      </c>
      <c r="E411" s="17" t="str">
        <f t="shared" si="130"/>
        <v>Stream</v>
      </c>
      <c r="F411" s="17">
        <f t="shared" si="131"/>
        <v>2</v>
      </c>
      <c r="G411" s="87">
        <f t="shared" si="132"/>
        <v>0.90609337117642896</v>
      </c>
      <c r="H411" s="88">
        <f t="shared" si="150"/>
        <v>0.91833043128333736</v>
      </c>
      <c r="I411" s="89" t="str">
        <f t="shared" si="133"/>
        <v>Hope Slough</v>
      </c>
      <c r="J411" s="90">
        <f t="shared" si="134"/>
        <v>9.3906628823570967E-2</v>
      </c>
      <c r="K411" s="91">
        <f t="shared" si="135"/>
        <v>8.8608560094169224</v>
      </c>
      <c r="L411" s="95" t="str">
        <f t="shared" si="136"/>
        <v>Elk Creek</v>
      </c>
      <c r="M411" s="92" t="str">
        <f t="shared" si="137"/>
        <v>-</v>
      </c>
      <c r="N411" s="93" t="str">
        <f t="shared" si="138"/>
        <v/>
      </c>
      <c r="O411" s="96" t="str">
        <f t="shared" si="139"/>
        <v xml:space="preserve"> </v>
      </c>
      <c r="P411" s="94" t="str">
        <f>IF(ISNUMBER(VLOOKUP(A411,'Wells not assessed'!$A$5:$D$37,1,FALSE)),VLOOKUP(A411,'Wells not assessed'!$A$5:$D$37,4,FALSE),"")</f>
        <v/>
      </c>
      <c r="R411" s="35" t="str">
        <f t="shared" si="140"/>
        <v>Yes</v>
      </c>
      <c r="S411" s="15" t="str">
        <f t="shared" si="141"/>
        <v>FV-4072</v>
      </c>
      <c r="T411" s="18" t="str">
        <f>VLOOKUP(S411,'PoHC and SDF summary'!$AO$4:$AP$49974,2,FALSE)</f>
        <v>Hope Slough</v>
      </c>
      <c r="U411" s="19">
        <f t="shared" si="142"/>
        <v>524.88010953455</v>
      </c>
      <c r="V411" s="56">
        <f>IF(C411="TRUE",(U411^2)*(VLOOKUP(D411,'Aquifer and SDF Parameters'!$A$6:$C$100,2,FALSE)/VLOOKUP(D411,'Aquifer and SDF Parameters'!$A$6:$C$100,3,FALSE)),"")</f>
        <v>0.91833043128333736</v>
      </c>
      <c r="W411" s="4"/>
      <c r="X411" s="29" t="str">
        <f t="shared" si="143"/>
        <v>Yes</v>
      </c>
      <c r="Y411" s="15" t="str">
        <f t="shared" si="144"/>
        <v>FV-3970</v>
      </c>
      <c r="Z411" s="18" t="str">
        <f>IF(X411="Yes",VLOOKUP(Y411,'PoHC and SDF summary'!$AO$4:$AP$49974,2,FALSE)," ")</f>
        <v>Elk Creek</v>
      </c>
      <c r="AA411" s="19">
        <f t="shared" si="145"/>
        <v>1630.4161440641701</v>
      </c>
      <c r="AB411" s="58">
        <f>IF(X411="Yes",(AA411^2)*(VLOOKUP(D411,'Aquifer and SDF Parameters'!$A$6:$C$100,2,FALSE)/VLOOKUP(D411,'Aquifer and SDF Parameters'!$A$6:$C$100,3,FALSE)),"")</f>
        <v>8.8608560094169224</v>
      </c>
      <c r="AC411" s="20">
        <f>IF(X411="Yes",(1/(U411)^('Aquifer and SDF Parameters'!$B$2)/((1/U411^'Aquifer and SDF Parameters'!$B$2)+(1/AA411^'Aquifer and SDF Parameters'!$B$2))),"")</f>
        <v>0.90609337117642896</v>
      </c>
      <c r="AD411" s="21">
        <f>IF(X411="Yes",(1/(AA411)^('Aquifer and SDF Parameters'!$B$2)/((1/U411^'Aquifer and SDF Parameters'!$B$2)+(1/AA411^'Aquifer and SDF Parameters'!$B$2))),"")</f>
        <v>9.3906628823570967E-2</v>
      </c>
      <c r="AE411" s="14"/>
      <c r="AF411" s="32" t="str">
        <f t="shared" si="146"/>
        <v>No</v>
      </c>
      <c r="AG411" s="15" t="str">
        <f t="shared" si="147"/>
        <v/>
      </c>
      <c r="AH411" s="18" t="str">
        <f t="shared" si="148"/>
        <v xml:space="preserve"> </v>
      </c>
      <c r="AI411" s="19" t="str">
        <f t="shared" si="149"/>
        <v xml:space="preserve"> </v>
      </c>
      <c r="AJ411" s="58" t="str">
        <f>IF(AF411="Yes",(AI411^2)*(VLOOKUP(D411,'Aquifer and SDF Parameters'!$A$6:$C$100,2,FALSE)/VLOOKUP(D411,'Aquifer and SDF Parameters'!$A$6:$C$100,3,FALSE)),"")</f>
        <v/>
      </c>
      <c r="AK411" s="20" t="str">
        <f>IF(AF411="Yes",(1/(U411)^('Aquifer and SDF Parameters'!$B$2)/((1/U411^'Aquifer and SDF Parameters'!$B$2)+(1/AI411^'Aquifer and SDF Parameters'!$B$2)+(1/AA411^'Aquifer and SDF Parameters'!$B$2))),"")</f>
        <v/>
      </c>
      <c r="AL411" s="20" t="str">
        <f>IF(AF411="Yes",(1/(AA411)^('Aquifer and SDF Parameters'!$B$2)/((1/U411^'Aquifer and SDF Parameters'!$B$2)+(1/AI411^'Aquifer and SDF Parameters'!$B$2)+(1/AA411^'Aquifer and SDF Parameters'!$B$2))),"")</f>
        <v/>
      </c>
      <c r="AM411" s="21" t="str">
        <f>IF(AF411="Yes",(1/(AI411)^('Aquifer and SDF Parameters'!$B$2)/((1/U411^'Aquifer and SDF Parameters'!$B$2)+(1/AI411^'Aquifer and SDF Parameters'!$B$2)+(1/AA411^'Aquifer and SDF Parameters'!$B$2))),"")</f>
        <v/>
      </c>
      <c r="AO411" s="30" t="s">
        <v>12713</v>
      </c>
      <c r="AP411" s="47" t="s">
        <v>8769</v>
      </c>
      <c r="AQ411" s="22">
        <v>55876</v>
      </c>
      <c r="AR411" s="22" t="s">
        <v>1876</v>
      </c>
      <c r="AS411" s="24">
        <v>314.70908747556399</v>
      </c>
      <c r="AT411" s="30"/>
      <c r="AU411" s="22"/>
      <c r="AV411" s="69"/>
      <c r="AW411" s="33"/>
      <c r="AX411" s="22"/>
      <c r="AY411" s="27"/>
    </row>
    <row r="412" spans="1:51" ht="15.6" customHeight="1" x14ac:dyDescent="0.3">
      <c r="A412" s="17">
        <v>76183</v>
      </c>
      <c r="B412" s="17" t="str">
        <f>VLOOKUP(A412,'List of Wells for HC assessment'!$A$2:$J$860,10,FALSE)</f>
        <v>Fraser-Sumas Floodplain</v>
      </c>
      <c r="C412" s="17" t="str">
        <f>IF(ISNUMBER(VLOOKUP(A412,'List of Wells for HC assessment'!$A$2:$J$860,1,FALSE)),"TRUE","FALSE")</f>
        <v>TRUE</v>
      </c>
      <c r="D412" s="17">
        <f>VLOOKUP(A412,'List of Wells for HC assessment'!$A$2:$J$860,9,FALSE)</f>
        <v>6</v>
      </c>
      <c r="E412" s="17" t="str">
        <f t="shared" si="130"/>
        <v>Stream</v>
      </c>
      <c r="F412" s="17">
        <f t="shared" si="131"/>
        <v>2</v>
      </c>
      <c r="G412" s="87">
        <f t="shared" si="132"/>
        <v>0.82081184745268765</v>
      </c>
      <c r="H412" s="88">
        <f t="shared" si="150"/>
        <v>0.79388639085000723</v>
      </c>
      <c r="I412" s="89" t="str">
        <f t="shared" si="133"/>
        <v>Unnamed tributary to Hope Slough</v>
      </c>
      <c r="J412" s="90">
        <f t="shared" si="134"/>
        <v>0.17918815254731235</v>
      </c>
      <c r="K412" s="91">
        <f t="shared" si="135"/>
        <v>3.6365761121907094</v>
      </c>
      <c r="L412" s="95" t="str">
        <f t="shared" si="136"/>
        <v>Camp Slough</v>
      </c>
      <c r="M412" s="92" t="str">
        <f t="shared" si="137"/>
        <v>-</v>
      </c>
      <c r="N412" s="93" t="str">
        <f t="shared" si="138"/>
        <v/>
      </c>
      <c r="O412" s="96" t="str">
        <f t="shared" si="139"/>
        <v xml:space="preserve"> </v>
      </c>
      <c r="P412" s="94" t="str">
        <f>IF(ISNUMBER(VLOOKUP(A412,'Wells not assessed'!$A$5:$D$37,1,FALSE)),VLOOKUP(A412,'Wells not assessed'!$A$5:$D$37,4,FALSE),"")</f>
        <v/>
      </c>
      <c r="R412" s="35" t="str">
        <f t="shared" si="140"/>
        <v>Yes</v>
      </c>
      <c r="S412" s="15" t="str">
        <f t="shared" si="141"/>
        <v>FV-3644</v>
      </c>
      <c r="T412" s="18" t="str">
        <f>VLOOKUP(S412,'PoHC and SDF summary'!$AO$4:$AP$49974,2,FALSE)</f>
        <v>Unnamed tributary to Hope Slough</v>
      </c>
      <c r="U412" s="19">
        <f t="shared" si="142"/>
        <v>488.02245568723799</v>
      </c>
      <c r="V412" s="56">
        <f>IF(C412="TRUE",(U412^2)*(VLOOKUP(D412,'Aquifer and SDF Parameters'!$A$6:$C$100,2,FALSE)/VLOOKUP(D412,'Aquifer and SDF Parameters'!$A$6:$C$100,3,FALSE)),"")</f>
        <v>0.79388639085000723</v>
      </c>
      <c r="W412" s="4"/>
      <c r="X412" s="29" t="str">
        <f t="shared" si="143"/>
        <v>Yes</v>
      </c>
      <c r="Y412" s="15" t="str">
        <f t="shared" si="144"/>
        <v>FV-6951</v>
      </c>
      <c r="Z412" s="18" t="str">
        <f>IF(X412="Yes",VLOOKUP(Y412,'PoHC and SDF summary'!$AO$4:$AP$49974,2,FALSE)," ")</f>
        <v>Camp Slough</v>
      </c>
      <c r="AA412" s="19">
        <f t="shared" si="145"/>
        <v>1044.4964498059401</v>
      </c>
      <c r="AB412" s="58">
        <f>IF(X412="Yes",(AA412^2)*(VLOOKUP(D412,'Aquifer and SDF Parameters'!$A$6:$C$100,2,FALSE)/VLOOKUP(D412,'Aquifer and SDF Parameters'!$A$6:$C$100,3,FALSE)),"")</f>
        <v>3.6365761121907094</v>
      </c>
      <c r="AC412" s="20">
        <f>IF(X412="Yes",(1/(U412)^('Aquifer and SDF Parameters'!$B$2)/((1/U412^'Aquifer and SDF Parameters'!$B$2)+(1/AA412^'Aquifer and SDF Parameters'!$B$2))),"")</f>
        <v>0.82081184745268765</v>
      </c>
      <c r="AD412" s="21">
        <f>IF(X412="Yes",(1/(AA412)^('Aquifer and SDF Parameters'!$B$2)/((1/U412^'Aquifer and SDF Parameters'!$B$2)+(1/AA412^'Aquifer and SDF Parameters'!$B$2))),"")</f>
        <v>0.17918815254731235</v>
      </c>
      <c r="AE412" s="14"/>
      <c r="AF412" s="32" t="str">
        <f t="shared" si="146"/>
        <v>No</v>
      </c>
      <c r="AG412" s="15" t="str">
        <f t="shared" si="147"/>
        <v/>
      </c>
      <c r="AH412" s="18" t="str">
        <f t="shared" si="148"/>
        <v xml:space="preserve"> </v>
      </c>
      <c r="AI412" s="19" t="str">
        <f t="shared" si="149"/>
        <v xml:space="preserve"> </v>
      </c>
      <c r="AJ412" s="58" t="str">
        <f>IF(AF412="Yes",(AI412^2)*(VLOOKUP(D412,'Aquifer and SDF Parameters'!$A$6:$C$100,2,FALSE)/VLOOKUP(D412,'Aquifer and SDF Parameters'!$A$6:$C$100,3,FALSE)),"")</f>
        <v/>
      </c>
      <c r="AK412" s="20" t="str">
        <f>IF(AF412="Yes",(1/(U412)^('Aquifer and SDF Parameters'!$B$2)/((1/U412^'Aquifer and SDF Parameters'!$B$2)+(1/AI412^'Aquifer and SDF Parameters'!$B$2)+(1/AA412^'Aquifer and SDF Parameters'!$B$2))),"")</f>
        <v/>
      </c>
      <c r="AL412" s="20" t="str">
        <f>IF(AF412="Yes",(1/(AA412)^('Aquifer and SDF Parameters'!$B$2)/((1/U412^'Aquifer and SDF Parameters'!$B$2)+(1/AI412^'Aquifer and SDF Parameters'!$B$2)+(1/AA412^'Aquifer and SDF Parameters'!$B$2))),"")</f>
        <v/>
      </c>
      <c r="AM412" s="21" t="str">
        <f>IF(AF412="Yes",(1/(AI412)^('Aquifer and SDF Parameters'!$B$2)/((1/U412^'Aquifer and SDF Parameters'!$B$2)+(1/AI412^'Aquifer and SDF Parameters'!$B$2)+(1/AA412^'Aquifer and SDF Parameters'!$B$2))),"")</f>
        <v/>
      </c>
      <c r="AO412" s="30" t="s">
        <v>12707</v>
      </c>
      <c r="AP412" s="47" t="s">
        <v>8769</v>
      </c>
      <c r="AQ412" s="22">
        <v>55920</v>
      </c>
      <c r="AR412" s="22" t="s">
        <v>232</v>
      </c>
      <c r="AS412" s="24">
        <v>719.94140769554997</v>
      </c>
      <c r="AT412" s="22"/>
      <c r="AU412" s="22"/>
      <c r="AV412" s="83"/>
      <c r="AW412" s="33"/>
      <c r="AX412" s="22"/>
      <c r="AY412" s="27"/>
    </row>
    <row r="413" spans="1:51" ht="15.6" customHeight="1" x14ac:dyDescent="0.3">
      <c r="A413" s="17">
        <v>76190</v>
      </c>
      <c r="B413" s="17" t="str">
        <f>VLOOKUP(A413,'List of Wells for HC assessment'!$A$2:$J$860,10,FALSE)</f>
        <v>Fraser-Sumas Floodplain</v>
      </c>
      <c r="C413" s="17" t="str">
        <f>IF(ISNUMBER(VLOOKUP(A413,'List of Wells for HC assessment'!$A$2:$J$860,1,FALSE)),"TRUE","FALSE")</f>
        <v>TRUE</v>
      </c>
      <c r="D413" s="17">
        <f>VLOOKUP(A413,'List of Wells for HC assessment'!$A$2:$J$860,9,FALSE)</f>
        <v>6</v>
      </c>
      <c r="E413" s="17" t="str">
        <f t="shared" si="130"/>
        <v>Stream</v>
      </c>
      <c r="F413" s="17">
        <f t="shared" si="131"/>
        <v>1</v>
      </c>
      <c r="G413" s="87">
        <f t="shared" si="132"/>
        <v>1</v>
      </c>
      <c r="H413" s="88">
        <f t="shared" si="150"/>
        <v>10.367912277635693</v>
      </c>
      <c r="I413" s="89" t="str">
        <f t="shared" si="133"/>
        <v>Chilliwack Creek</v>
      </c>
      <c r="J413" s="90" t="str">
        <f t="shared" si="134"/>
        <v>-</v>
      </c>
      <c r="K413" s="91" t="str">
        <f t="shared" si="135"/>
        <v/>
      </c>
      <c r="L413" s="95" t="str">
        <f t="shared" si="136"/>
        <v xml:space="preserve"> </v>
      </c>
      <c r="M413" s="92" t="str">
        <f t="shared" si="137"/>
        <v>-</v>
      </c>
      <c r="N413" s="93" t="str">
        <f t="shared" si="138"/>
        <v/>
      </c>
      <c r="O413" s="96" t="str">
        <f t="shared" si="139"/>
        <v xml:space="preserve"> </v>
      </c>
      <c r="P413" s="94" t="str">
        <f>IF(ISNUMBER(VLOOKUP(A413,'Wells not assessed'!$A$5:$D$37,1,FALSE)),VLOOKUP(A413,'Wells not assessed'!$A$5:$D$37,4,FALSE),"")</f>
        <v/>
      </c>
      <c r="R413" s="35" t="str">
        <f t="shared" si="140"/>
        <v>Yes</v>
      </c>
      <c r="S413" s="15" t="str">
        <f t="shared" si="141"/>
        <v>FV-5621</v>
      </c>
      <c r="T413" s="18" t="str">
        <f>VLOOKUP(S413,'PoHC and SDF summary'!$AO$4:$AP$49974,2,FALSE)</f>
        <v>Chilliwack Creek</v>
      </c>
      <c r="U413" s="19">
        <f t="shared" si="142"/>
        <v>1763.6251538495101</v>
      </c>
      <c r="V413" s="56">
        <f>IF(C413="TRUE",(U413^2)*(VLOOKUP(D413,'Aquifer and SDF Parameters'!$A$6:$C$100,2,FALSE)/VLOOKUP(D413,'Aquifer and SDF Parameters'!$A$6:$C$100,3,FALSE)),"")</f>
        <v>10.367912277635693</v>
      </c>
      <c r="W413" s="4"/>
      <c r="X413" s="29" t="str">
        <f t="shared" si="143"/>
        <v>No</v>
      </c>
      <c r="Y413" s="15" t="str">
        <f t="shared" si="144"/>
        <v/>
      </c>
      <c r="Z413" s="18" t="str">
        <f>IF(X413="Yes",VLOOKUP(Y413,'PoHC and SDF summary'!$AO$4:$AP$49974,2,FALSE)," ")</f>
        <v xml:space="preserve"> </v>
      </c>
      <c r="AA413" s="19" t="str">
        <f t="shared" si="145"/>
        <v xml:space="preserve"> </v>
      </c>
      <c r="AB413" s="58" t="str">
        <f>IF(X413="Yes",(AA413^2)*(VLOOKUP(D413,'Aquifer and SDF Parameters'!$A$6:$C$100,2,FALSE)/VLOOKUP(D413,'Aquifer and SDF Parameters'!$A$6:$C$100,3,FALSE)),"")</f>
        <v/>
      </c>
      <c r="AC413" s="20" t="str">
        <f>IF(X413="Yes",(1/(U413)^('Aquifer and SDF Parameters'!$B$2)/((1/U413^'Aquifer and SDF Parameters'!$B$2)+(1/AA413^'Aquifer and SDF Parameters'!$B$2))),"")</f>
        <v/>
      </c>
      <c r="AD413" s="21" t="str">
        <f>IF(X413="Yes",(1/(AA413)^('Aquifer and SDF Parameters'!$B$2)/((1/U413^'Aquifer and SDF Parameters'!$B$2)+(1/AA413^'Aquifer and SDF Parameters'!$B$2))),"")</f>
        <v/>
      </c>
      <c r="AE413" s="14"/>
      <c r="AF413" s="32" t="str">
        <f t="shared" si="146"/>
        <v>No</v>
      </c>
      <c r="AG413" s="15" t="str">
        <f t="shared" si="147"/>
        <v/>
      </c>
      <c r="AH413" s="18" t="str">
        <f t="shared" si="148"/>
        <v xml:space="preserve"> </v>
      </c>
      <c r="AI413" s="19" t="str">
        <f t="shared" si="149"/>
        <v xml:space="preserve"> </v>
      </c>
      <c r="AJ413" s="58" t="str">
        <f>IF(AF413="Yes",(AI413^2)*(VLOOKUP(D413,'Aquifer and SDF Parameters'!$A$6:$C$100,2,FALSE)/VLOOKUP(D413,'Aquifer and SDF Parameters'!$A$6:$C$100,3,FALSE)),"")</f>
        <v/>
      </c>
      <c r="AK413" s="20" t="str">
        <f>IF(AF413="Yes",(1/(U413)^('Aquifer and SDF Parameters'!$B$2)/((1/U413^'Aquifer and SDF Parameters'!$B$2)+(1/AI413^'Aquifer and SDF Parameters'!$B$2)+(1/AA413^'Aquifer and SDF Parameters'!$B$2))),"")</f>
        <v/>
      </c>
      <c r="AL413" s="20" t="str">
        <f>IF(AF413="Yes",(1/(AA413)^('Aquifer and SDF Parameters'!$B$2)/((1/U413^'Aquifer and SDF Parameters'!$B$2)+(1/AI413^'Aquifer and SDF Parameters'!$B$2)+(1/AA413^'Aquifer and SDF Parameters'!$B$2))),"")</f>
        <v/>
      </c>
      <c r="AM413" s="21" t="str">
        <f>IF(AF413="Yes",(1/(AI413)^('Aquifer and SDF Parameters'!$B$2)/((1/U413^'Aquifer and SDF Parameters'!$B$2)+(1/AI413^'Aquifer and SDF Parameters'!$B$2)+(1/AA413^'Aquifer and SDF Parameters'!$B$2))),"")</f>
        <v/>
      </c>
      <c r="AO413" s="30" t="s">
        <v>12700</v>
      </c>
      <c r="AP413" s="47" t="s">
        <v>8769</v>
      </c>
      <c r="AQ413" s="22">
        <v>56031</v>
      </c>
      <c r="AR413" s="22" t="s">
        <v>13220</v>
      </c>
      <c r="AS413" s="24">
        <v>333.015743531601</v>
      </c>
      <c r="AT413" s="22"/>
      <c r="AU413" s="22"/>
      <c r="AV413" s="83"/>
      <c r="AW413" s="33"/>
      <c r="AX413" s="22"/>
      <c r="AY413" s="27"/>
    </row>
    <row r="414" spans="1:51" ht="15.6" customHeight="1" x14ac:dyDescent="0.3">
      <c r="A414" s="17">
        <v>76195</v>
      </c>
      <c r="B414" s="17" t="str">
        <f>VLOOKUP(A414,'List of Wells for HC assessment'!$A$2:$J$860,10,FALSE)</f>
        <v>Fraser-Sumas Floodplain</v>
      </c>
      <c r="C414" s="17" t="str">
        <f>IF(ISNUMBER(VLOOKUP(A414,'List of Wells for HC assessment'!$A$2:$J$860,1,FALSE)),"TRUE","FALSE")</f>
        <v>TRUE</v>
      </c>
      <c r="D414" s="17">
        <f>VLOOKUP(A414,'List of Wells for HC assessment'!$A$2:$J$860,9,FALSE)</f>
        <v>6</v>
      </c>
      <c r="E414" s="17" t="str">
        <f t="shared" si="130"/>
        <v>Stream</v>
      </c>
      <c r="F414" s="17">
        <f t="shared" si="131"/>
        <v>3</v>
      </c>
      <c r="G414" s="87">
        <f t="shared" si="132"/>
        <v>0.47451439403731516</v>
      </c>
      <c r="H414" s="88">
        <f t="shared" si="150"/>
        <v>2.2494593814065702</v>
      </c>
      <c r="I414" s="89" t="str">
        <f t="shared" si="133"/>
        <v>Camp Slough</v>
      </c>
      <c r="J414" s="90">
        <f t="shared" si="134"/>
        <v>0.30108632383794265</v>
      </c>
      <c r="K414" s="91">
        <f t="shared" si="135"/>
        <v>3.5451655248685841</v>
      </c>
      <c r="L414" s="95" t="str">
        <f t="shared" si="136"/>
        <v>Hope Slough</v>
      </c>
      <c r="M414" s="92">
        <f t="shared" si="137"/>
        <v>0.22439928212474225</v>
      </c>
      <c r="N414" s="93">
        <f t="shared" si="138"/>
        <v>4.7567035204966945</v>
      </c>
      <c r="O414" s="96" t="str">
        <f t="shared" si="139"/>
        <v>Unnamed tributary to Hope Slough</v>
      </c>
      <c r="P414" s="94" t="str">
        <f>IF(ISNUMBER(VLOOKUP(A414,'Wells not assessed'!$A$5:$D$37,1,FALSE)),VLOOKUP(A414,'Wells not assessed'!$A$5:$D$37,4,FALSE),"")</f>
        <v/>
      </c>
      <c r="R414" s="35" t="str">
        <f t="shared" si="140"/>
        <v>Yes</v>
      </c>
      <c r="S414" s="15" t="str">
        <f t="shared" si="141"/>
        <v>FV-6042</v>
      </c>
      <c r="T414" s="18" t="str">
        <f>VLOOKUP(S414,'PoHC and SDF summary'!$AO$4:$AP$49974,2,FALSE)</f>
        <v>Camp Slough</v>
      </c>
      <c r="U414" s="19">
        <f t="shared" si="142"/>
        <v>821.48512732852998</v>
      </c>
      <c r="V414" s="56">
        <f>IF(C414="TRUE",(U414^2)*(VLOOKUP(D414,'Aquifer and SDF Parameters'!$A$6:$C$100,2,FALSE)/VLOOKUP(D414,'Aquifer and SDF Parameters'!$A$6:$C$100,3,FALSE)),"")</f>
        <v>2.2494593814065702</v>
      </c>
      <c r="W414" s="4"/>
      <c r="X414" s="29" t="str">
        <f t="shared" si="143"/>
        <v>Yes</v>
      </c>
      <c r="Y414" s="15" t="str">
        <f t="shared" si="144"/>
        <v>FV-4077</v>
      </c>
      <c r="Z414" s="18" t="str">
        <f>IF(X414="Yes",VLOOKUP(Y414,'PoHC and SDF summary'!$AO$4:$AP$49974,2,FALSE)," ")</f>
        <v>Hope Slough</v>
      </c>
      <c r="AA414" s="19">
        <f t="shared" si="145"/>
        <v>1031.2854393719399</v>
      </c>
      <c r="AB414" s="58">
        <f>IF(X414="Yes",(AA414^2)*(VLOOKUP(D414,'Aquifer and SDF Parameters'!$A$6:$C$100,2,FALSE)/VLOOKUP(D414,'Aquifer and SDF Parameters'!$A$6:$C$100,3,FALSE)),"")</f>
        <v>3.5451655248685841</v>
      </c>
      <c r="AC414" s="20">
        <f>IF(X414="Yes",(1/(U414)^('Aquifer and SDF Parameters'!$B$2)/((1/U414^'Aquifer and SDF Parameters'!$B$2)+(1/AA414^'Aquifer and SDF Parameters'!$B$2))),"")</f>
        <v>0.61180241727629858</v>
      </c>
      <c r="AD414" s="21">
        <f>IF(X414="Yes",(1/(AA414)^('Aquifer and SDF Parameters'!$B$2)/((1/U414^'Aquifer and SDF Parameters'!$B$2)+(1/AA414^'Aquifer and SDF Parameters'!$B$2))),"")</f>
        <v>0.38819758272370147</v>
      </c>
      <c r="AE414" s="14"/>
      <c r="AF414" s="32" t="str">
        <f t="shared" si="146"/>
        <v>Yes</v>
      </c>
      <c r="AG414" s="15" t="str">
        <f t="shared" si="147"/>
        <v>FV-3588</v>
      </c>
      <c r="AH414" s="18" t="str">
        <f t="shared" si="148"/>
        <v>Unnamed tributary to Hope Slough</v>
      </c>
      <c r="AI414" s="19">
        <f t="shared" si="149"/>
        <v>1194.57568037735</v>
      </c>
      <c r="AJ414" s="58">
        <f>IF(AF414="Yes",(AI414^2)*(VLOOKUP(D414,'Aquifer and SDF Parameters'!$A$6:$C$100,2,FALSE)/VLOOKUP(D414,'Aquifer and SDF Parameters'!$A$6:$C$100,3,FALSE)),"")</f>
        <v>4.7567035204966945</v>
      </c>
      <c r="AK414" s="20">
        <f>IF(AF414="Yes",(1/(U414)^('Aquifer and SDF Parameters'!$B$2)/((1/U414^'Aquifer and SDF Parameters'!$B$2)+(1/AI414^'Aquifer and SDF Parameters'!$B$2)+(1/AA414^'Aquifer and SDF Parameters'!$B$2))),"")</f>
        <v>0.47451439403731516</v>
      </c>
      <c r="AL414" s="20">
        <f>IF(AF414="Yes",(1/(AA414)^('Aquifer and SDF Parameters'!$B$2)/((1/U414^'Aquifer and SDF Parameters'!$B$2)+(1/AI414^'Aquifer and SDF Parameters'!$B$2)+(1/AA414^'Aquifer and SDF Parameters'!$B$2))),"")</f>
        <v>0.30108632383794265</v>
      </c>
      <c r="AM414" s="21">
        <f>IF(AF414="Yes",(1/(AI414)^('Aquifer and SDF Parameters'!$B$2)/((1/U414^'Aquifer and SDF Parameters'!$B$2)+(1/AI414^'Aquifer and SDF Parameters'!$B$2)+(1/AA414^'Aquifer and SDF Parameters'!$B$2))),"")</f>
        <v>0.22439928212474225</v>
      </c>
      <c r="AO414" s="30" t="s">
        <v>12699</v>
      </c>
      <c r="AP414" s="47" t="s">
        <v>8769</v>
      </c>
      <c r="AQ414" s="22">
        <v>56190</v>
      </c>
      <c r="AR414" s="22" t="s">
        <v>7758</v>
      </c>
      <c r="AS414" s="24">
        <v>132.96744180090599</v>
      </c>
      <c r="AT414" s="30"/>
      <c r="AU414" s="22"/>
      <c r="AV414" s="69"/>
      <c r="AW414" s="33"/>
      <c r="AX414" s="22"/>
      <c r="AY414" s="27"/>
    </row>
    <row r="415" spans="1:51" ht="15.6" customHeight="1" x14ac:dyDescent="0.3">
      <c r="A415" s="17">
        <v>76213</v>
      </c>
      <c r="B415" s="17" t="str">
        <f>VLOOKUP(A415,'List of Wells for HC assessment'!$A$2:$J$860,10,FALSE)</f>
        <v>Fraser-Sumas Floodplain</v>
      </c>
      <c r="C415" s="17" t="str">
        <f>IF(ISNUMBER(VLOOKUP(A415,'List of Wells for HC assessment'!$A$2:$J$860,1,FALSE)),"TRUE","FALSE")</f>
        <v>TRUE</v>
      </c>
      <c r="D415" s="17">
        <f>VLOOKUP(A415,'List of Wells for HC assessment'!$A$2:$J$860,9,FALSE)</f>
        <v>6</v>
      </c>
      <c r="E415" s="17" t="str">
        <f t="shared" si="130"/>
        <v>Stream</v>
      </c>
      <c r="F415" s="17">
        <f t="shared" si="131"/>
        <v>1</v>
      </c>
      <c r="G415" s="87">
        <f t="shared" si="132"/>
        <v>1</v>
      </c>
      <c r="H415" s="88">
        <f t="shared" si="150"/>
        <v>1.8013698764918571E-2</v>
      </c>
      <c r="I415" s="89" t="str">
        <f t="shared" si="133"/>
        <v>Unnamed tributary to Lewis Slough</v>
      </c>
      <c r="J415" s="90" t="str">
        <f t="shared" si="134"/>
        <v>-</v>
      </c>
      <c r="K415" s="91" t="str">
        <f t="shared" si="135"/>
        <v/>
      </c>
      <c r="L415" s="95" t="str">
        <f t="shared" si="136"/>
        <v xml:space="preserve"> </v>
      </c>
      <c r="M415" s="92" t="str">
        <f t="shared" si="137"/>
        <v>-</v>
      </c>
      <c r="N415" s="93" t="str">
        <f t="shared" si="138"/>
        <v/>
      </c>
      <c r="O415" s="96" t="str">
        <f t="shared" si="139"/>
        <v xml:space="preserve"> </v>
      </c>
      <c r="P415" s="94" t="str">
        <f>IF(ISNUMBER(VLOOKUP(A415,'Wells not assessed'!$A$5:$D$37,1,FALSE)),VLOOKUP(A415,'Wells not assessed'!$A$5:$D$37,4,FALSE),"")</f>
        <v/>
      </c>
      <c r="R415" s="35" t="str">
        <f t="shared" si="140"/>
        <v>Yes</v>
      </c>
      <c r="S415" s="15" t="str">
        <f t="shared" si="141"/>
        <v>FV-2697</v>
      </c>
      <c r="T415" s="18" t="str">
        <f>VLOOKUP(S415,'PoHC and SDF summary'!$AO$4:$AP$49974,2,FALSE)</f>
        <v>Unnamed tributary to Lewis Slough</v>
      </c>
      <c r="U415" s="19">
        <f t="shared" si="142"/>
        <v>73.512649452155998</v>
      </c>
      <c r="V415" s="56">
        <f>IF(C415="TRUE",(U415^2)*(VLOOKUP(D415,'Aquifer and SDF Parameters'!$A$6:$C$100,2,FALSE)/VLOOKUP(D415,'Aquifer and SDF Parameters'!$A$6:$C$100,3,FALSE)),"")</f>
        <v>1.8013698764918571E-2</v>
      </c>
      <c r="W415" s="4"/>
      <c r="X415" s="29" t="str">
        <f t="shared" si="143"/>
        <v>No</v>
      </c>
      <c r="Y415" s="15" t="str">
        <f t="shared" si="144"/>
        <v/>
      </c>
      <c r="Z415" s="18" t="str">
        <f>IF(X415="Yes",VLOOKUP(Y415,'PoHC and SDF summary'!$AO$4:$AP$49974,2,FALSE)," ")</f>
        <v xml:space="preserve"> </v>
      </c>
      <c r="AA415" s="19" t="str">
        <f t="shared" si="145"/>
        <v xml:space="preserve"> </v>
      </c>
      <c r="AB415" s="58" t="str">
        <f>IF(X415="Yes",(AA415^2)*(VLOOKUP(D415,'Aquifer and SDF Parameters'!$A$6:$C$100,2,FALSE)/VLOOKUP(D415,'Aquifer and SDF Parameters'!$A$6:$C$100,3,FALSE)),"")</f>
        <v/>
      </c>
      <c r="AC415" s="20" t="str">
        <f>IF(X415="Yes",(1/(U415)^('Aquifer and SDF Parameters'!$B$2)/((1/U415^'Aquifer and SDF Parameters'!$B$2)+(1/AA415^'Aquifer and SDF Parameters'!$B$2))),"")</f>
        <v/>
      </c>
      <c r="AD415" s="21" t="str">
        <f>IF(X415="Yes",(1/(AA415)^('Aquifer and SDF Parameters'!$B$2)/((1/U415^'Aquifer and SDF Parameters'!$B$2)+(1/AA415^'Aquifer and SDF Parameters'!$B$2))),"")</f>
        <v/>
      </c>
      <c r="AE415" s="14"/>
      <c r="AF415" s="32" t="str">
        <f t="shared" si="146"/>
        <v>No</v>
      </c>
      <c r="AG415" s="15" t="str">
        <f t="shared" si="147"/>
        <v/>
      </c>
      <c r="AH415" s="18" t="str">
        <f t="shared" si="148"/>
        <v xml:space="preserve"> </v>
      </c>
      <c r="AI415" s="19" t="str">
        <f t="shared" si="149"/>
        <v xml:space="preserve"> </v>
      </c>
      <c r="AJ415" s="58" t="str">
        <f>IF(AF415="Yes",(AI415^2)*(VLOOKUP(D415,'Aquifer and SDF Parameters'!$A$6:$C$100,2,FALSE)/VLOOKUP(D415,'Aquifer and SDF Parameters'!$A$6:$C$100,3,FALSE)),"")</f>
        <v/>
      </c>
      <c r="AK415" s="20" t="str">
        <f>IF(AF415="Yes",(1/(U415)^('Aquifer and SDF Parameters'!$B$2)/((1/U415^'Aquifer and SDF Parameters'!$B$2)+(1/AI415^'Aquifer and SDF Parameters'!$B$2)+(1/AA415^'Aquifer and SDF Parameters'!$B$2))),"")</f>
        <v/>
      </c>
      <c r="AL415" s="20" t="str">
        <f>IF(AF415="Yes",(1/(AA415)^('Aquifer and SDF Parameters'!$B$2)/((1/U415^'Aquifer and SDF Parameters'!$B$2)+(1/AI415^'Aquifer and SDF Parameters'!$B$2)+(1/AA415^'Aquifer and SDF Parameters'!$B$2))),"")</f>
        <v/>
      </c>
      <c r="AM415" s="21" t="str">
        <f>IF(AF415="Yes",(1/(AI415)^('Aquifer and SDF Parameters'!$B$2)/((1/U415^'Aquifer and SDF Parameters'!$B$2)+(1/AI415^'Aquifer and SDF Parameters'!$B$2)+(1/AA415^'Aquifer and SDF Parameters'!$B$2))),"")</f>
        <v/>
      </c>
      <c r="AO415" s="30" t="s">
        <v>12697</v>
      </c>
      <c r="AP415" s="47" t="s">
        <v>8769</v>
      </c>
      <c r="AQ415" s="22">
        <v>56192</v>
      </c>
      <c r="AR415" s="22" t="s">
        <v>8572</v>
      </c>
      <c r="AS415" s="24">
        <v>75.405172915489104</v>
      </c>
      <c r="AT415" s="30"/>
      <c r="AU415" s="22"/>
      <c r="AV415" s="69"/>
      <c r="AW415" s="33"/>
      <c r="AX415" s="22"/>
      <c r="AY415" s="27"/>
    </row>
    <row r="416" spans="1:51" ht="15.6" customHeight="1" x14ac:dyDescent="0.3">
      <c r="A416" s="17">
        <v>79149</v>
      </c>
      <c r="B416" s="17" t="str">
        <f>VLOOKUP(A416,'List of Wells for HC assessment'!$A$2:$J$860,10,FALSE)</f>
        <v>Fraser-Sumas Floodplain</v>
      </c>
      <c r="C416" s="17" t="str">
        <f>IF(ISNUMBER(VLOOKUP(A416,'List of Wells for HC assessment'!$A$2:$J$860,1,FALSE)),"TRUE","FALSE")</f>
        <v>TRUE</v>
      </c>
      <c r="D416" s="17">
        <f>VLOOKUP(A416,'List of Wells for HC assessment'!$A$2:$J$860,9,FALSE)</f>
        <v>6</v>
      </c>
      <c r="E416" s="17" t="str">
        <f t="shared" si="130"/>
        <v>Stream</v>
      </c>
      <c r="F416" s="17">
        <f t="shared" si="131"/>
        <v>1</v>
      </c>
      <c r="G416" s="87">
        <f t="shared" si="132"/>
        <v>1</v>
      </c>
      <c r="H416" s="88">
        <f t="shared" si="150"/>
        <v>6.2854634215475422E-2</v>
      </c>
      <c r="I416" s="89" t="str">
        <f t="shared" si="133"/>
        <v>Hope Slough</v>
      </c>
      <c r="J416" s="90" t="str">
        <f t="shared" si="134"/>
        <v>-</v>
      </c>
      <c r="K416" s="91" t="str">
        <f t="shared" si="135"/>
        <v/>
      </c>
      <c r="L416" s="95" t="str">
        <f t="shared" si="136"/>
        <v xml:space="preserve"> </v>
      </c>
      <c r="M416" s="92" t="str">
        <f t="shared" si="137"/>
        <v>-</v>
      </c>
      <c r="N416" s="93" t="str">
        <f t="shared" si="138"/>
        <v/>
      </c>
      <c r="O416" s="96" t="str">
        <f t="shared" si="139"/>
        <v xml:space="preserve"> </v>
      </c>
      <c r="P416" s="94" t="str">
        <f>IF(ISNUMBER(VLOOKUP(A416,'Wells not assessed'!$A$5:$D$37,1,FALSE)),VLOOKUP(A416,'Wells not assessed'!$A$5:$D$37,4,FALSE),"")</f>
        <v/>
      </c>
      <c r="R416" s="35" t="str">
        <f t="shared" si="140"/>
        <v>Yes</v>
      </c>
      <c r="S416" s="15" t="str">
        <f t="shared" si="141"/>
        <v>FV-3812</v>
      </c>
      <c r="T416" s="18" t="str">
        <f>VLOOKUP(S416,'PoHC and SDF summary'!$AO$4:$AP$49974,2,FALSE)</f>
        <v>Hope Slough</v>
      </c>
      <c r="U416" s="19">
        <f t="shared" si="142"/>
        <v>137.31857217668201</v>
      </c>
      <c r="V416" s="56">
        <f>IF(C416="TRUE",(U416^2)*(VLOOKUP(D416,'Aquifer and SDF Parameters'!$A$6:$C$100,2,FALSE)/VLOOKUP(D416,'Aquifer and SDF Parameters'!$A$6:$C$100,3,FALSE)),"")</f>
        <v>6.2854634215475422E-2</v>
      </c>
      <c r="W416" s="4"/>
      <c r="X416" s="29" t="str">
        <f t="shared" si="143"/>
        <v>No</v>
      </c>
      <c r="Y416" s="15" t="str">
        <f t="shared" si="144"/>
        <v/>
      </c>
      <c r="Z416" s="18" t="str">
        <f>IF(X416="Yes",VLOOKUP(Y416,'PoHC and SDF summary'!$AO$4:$AP$49974,2,FALSE)," ")</f>
        <v xml:space="preserve"> </v>
      </c>
      <c r="AA416" s="19" t="str">
        <f t="shared" si="145"/>
        <v xml:space="preserve"> </v>
      </c>
      <c r="AB416" s="58" t="str">
        <f>IF(X416="Yes",(AA416^2)*(VLOOKUP(D416,'Aquifer and SDF Parameters'!$A$6:$C$100,2,FALSE)/VLOOKUP(D416,'Aquifer and SDF Parameters'!$A$6:$C$100,3,FALSE)),"")</f>
        <v/>
      </c>
      <c r="AC416" s="20" t="str">
        <f>IF(X416="Yes",(1/(U416)^('Aquifer and SDF Parameters'!$B$2)/((1/U416^'Aquifer and SDF Parameters'!$B$2)+(1/AA416^'Aquifer and SDF Parameters'!$B$2))),"")</f>
        <v/>
      </c>
      <c r="AD416" s="21" t="str">
        <f>IF(X416="Yes",(1/(AA416)^('Aquifer and SDF Parameters'!$B$2)/((1/U416^'Aquifer and SDF Parameters'!$B$2)+(1/AA416^'Aquifer and SDF Parameters'!$B$2))),"")</f>
        <v/>
      </c>
      <c r="AE416" s="14"/>
      <c r="AF416" s="32" t="str">
        <f t="shared" si="146"/>
        <v>No</v>
      </c>
      <c r="AG416" s="15" t="str">
        <f t="shared" si="147"/>
        <v/>
      </c>
      <c r="AH416" s="18" t="str">
        <f t="shared" si="148"/>
        <v xml:space="preserve"> </v>
      </c>
      <c r="AI416" s="19" t="str">
        <f t="shared" si="149"/>
        <v xml:space="preserve"> </v>
      </c>
      <c r="AJ416" s="58" t="str">
        <f>IF(AF416="Yes",(AI416^2)*(VLOOKUP(D416,'Aquifer and SDF Parameters'!$A$6:$C$100,2,FALSE)/VLOOKUP(D416,'Aquifer and SDF Parameters'!$A$6:$C$100,3,FALSE)),"")</f>
        <v/>
      </c>
      <c r="AK416" s="20" t="str">
        <f>IF(AF416="Yes",(1/(U416)^('Aquifer and SDF Parameters'!$B$2)/((1/U416^'Aquifer and SDF Parameters'!$B$2)+(1/AI416^'Aquifer and SDF Parameters'!$B$2)+(1/AA416^'Aquifer and SDF Parameters'!$B$2))),"")</f>
        <v/>
      </c>
      <c r="AL416" s="20" t="str">
        <f>IF(AF416="Yes",(1/(AA416)^('Aquifer and SDF Parameters'!$B$2)/((1/U416^'Aquifer and SDF Parameters'!$B$2)+(1/AI416^'Aquifer and SDF Parameters'!$B$2)+(1/AA416^'Aquifer and SDF Parameters'!$B$2))),"")</f>
        <v/>
      </c>
      <c r="AM416" s="21" t="str">
        <f>IF(AF416="Yes",(1/(AI416)^('Aquifer and SDF Parameters'!$B$2)/((1/U416^'Aquifer and SDF Parameters'!$B$2)+(1/AI416^'Aquifer and SDF Parameters'!$B$2)+(1/AA416^'Aquifer and SDF Parameters'!$B$2))),"")</f>
        <v/>
      </c>
      <c r="AO416" s="30" t="s">
        <v>12696</v>
      </c>
      <c r="AP416" s="47" t="s">
        <v>8769</v>
      </c>
      <c r="AQ416" s="22">
        <v>56220</v>
      </c>
      <c r="AR416" s="22" t="s">
        <v>8752</v>
      </c>
      <c r="AS416" s="24">
        <v>1033.3130502014201</v>
      </c>
      <c r="AT416" s="30"/>
      <c r="AU416" s="22"/>
      <c r="AV416" s="69"/>
      <c r="AW416" s="33"/>
      <c r="AX416" s="22"/>
      <c r="AY416" s="27"/>
    </row>
    <row r="417" spans="1:51" ht="15.6" customHeight="1" x14ac:dyDescent="0.3">
      <c r="A417" s="17">
        <v>88987</v>
      </c>
      <c r="B417" s="17" t="str">
        <f>VLOOKUP(A417,'List of Wells for HC assessment'!$A$2:$J$860,10,FALSE)</f>
        <v>Fraser-Sumas Floodplain</v>
      </c>
      <c r="C417" s="17" t="str">
        <f>IF(ISNUMBER(VLOOKUP(A417,'List of Wells for HC assessment'!$A$2:$J$860,1,FALSE)),"TRUE","FALSE")</f>
        <v>TRUE</v>
      </c>
      <c r="D417" s="17">
        <f>VLOOKUP(A417,'List of Wells for HC assessment'!$A$2:$J$860,9,FALSE)</f>
        <v>6</v>
      </c>
      <c r="E417" s="17" t="str">
        <f t="shared" si="130"/>
        <v>Stream</v>
      </c>
      <c r="F417" s="17">
        <f t="shared" si="131"/>
        <v>1</v>
      </c>
      <c r="G417" s="87">
        <f t="shared" si="132"/>
        <v>1</v>
      </c>
      <c r="H417" s="88">
        <f t="shared" si="150"/>
        <v>0.37272926794470146</v>
      </c>
      <c r="I417" s="89" t="str">
        <f t="shared" si="133"/>
        <v>Unnamed tributary to Elk Creek</v>
      </c>
      <c r="J417" s="90" t="str">
        <f t="shared" si="134"/>
        <v>-</v>
      </c>
      <c r="K417" s="91" t="str">
        <f t="shared" si="135"/>
        <v/>
      </c>
      <c r="L417" s="95" t="str">
        <f t="shared" si="136"/>
        <v xml:space="preserve"> </v>
      </c>
      <c r="M417" s="92" t="str">
        <f t="shared" si="137"/>
        <v>-</v>
      </c>
      <c r="N417" s="93" t="str">
        <f t="shared" si="138"/>
        <v/>
      </c>
      <c r="O417" s="96" t="str">
        <f t="shared" si="139"/>
        <v xml:space="preserve"> </v>
      </c>
      <c r="P417" s="94" t="str">
        <f>IF(ISNUMBER(VLOOKUP(A417,'Wells not assessed'!$A$5:$D$37,1,FALSE)),VLOOKUP(A417,'Wells not assessed'!$A$5:$D$37,4,FALSE),"")</f>
        <v/>
      </c>
      <c r="R417" s="35" t="str">
        <f t="shared" si="140"/>
        <v>Yes</v>
      </c>
      <c r="S417" s="15" t="str">
        <f t="shared" si="141"/>
        <v>FV-3966</v>
      </c>
      <c r="T417" s="18" t="str">
        <f>VLOOKUP(S417,'PoHC and SDF summary'!$AO$4:$AP$49974,2,FALSE)</f>
        <v>Unnamed tributary to Elk Creek</v>
      </c>
      <c r="U417" s="19">
        <f t="shared" si="142"/>
        <v>334.39315241704702</v>
      </c>
      <c r="V417" s="56">
        <f>IF(C417="TRUE",(U417^2)*(VLOOKUP(D417,'Aquifer and SDF Parameters'!$A$6:$C$100,2,FALSE)/VLOOKUP(D417,'Aquifer and SDF Parameters'!$A$6:$C$100,3,FALSE)),"")</f>
        <v>0.37272926794470146</v>
      </c>
      <c r="W417" s="4"/>
      <c r="X417" s="29" t="str">
        <f t="shared" si="143"/>
        <v>No</v>
      </c>
      <c r="Y417" s="15" t="str">
        <f t="shared" si="144"/>
        <v/>
      </c>
      <c r="Z417" s="18" t="str">
        <f>IF(X417="Yes",VLOOKUP(Y417,'PoHC and SDF summary'!$AO$4:$AP$49974,2,FALSE)," ")</f>
        <v xml:space="preserve"> </v>
      </c>
      <c r="AA417" s="19" t="str">
        <f t="shared" si="145"/>
        <v xml:space="preserve"> </v>
      </c>
      <c r="AB417" s="58" t="str">
        <f>IF(X417="Yes",(AA417^2)*(VLOOKUP(D417,'Aquifer and SDF Parameters'!$A$6:$C$100,2,FALSE)/VLOOKUP(D417,'Aquifer and SDF Parameters'!$A$6:$C$100,3,FALSE)),"")</f>
        <v/>
      </c>
      <c r="AC417" s="20" t="str">
        <f>IF(X417="Yes",(1/(U417)^('Aquifer and SDF Parameters'!$B$2)/((1/U417^'Aquifer and SDF Parameters'!$B$2)+(1/AA417^'Aquifer and SDF Parameters'!$B$2))),"")</f>
        <v/>
      </c>
      <c r="AD417" s="21" t="str">
        <f>IF(X417="Yes",(1/(AA417)^('Aquifer and SDF Parameters'!$B$2)/((1/U417^'Aquifer and SDF Parameters'!$B$2)+(1/AA417^'Aquifer and SDF Parameters'!$B$2))),"")</f>
        <v/>
      </c>
      <c r="AE417" s="14"/>
      <c r="AF417" s="32" t="str">
        <f t="shared" si="146"/>
        <v>No</v>
      </c>
      <c r="AG417" s="15" t="str">
        <f t="shared" si="147"/>
        <v/>
      </c>
      <c r="AH417" s="18" t="str">
        <f t="shared" si="148"/>
        <v xml:space="preserve"> </v>
      </c>
      <c r="AI417" s="19" t="str">
        <f t="shared" si="149"/>
        <v xml:space="preserve"> </v>
      </c>
      <c r="AJ417" s="58" t="str">
        <f>IF(AF417="Yes",(AI417^2)*(VLOOKUP(D417,'Aquifer and SDF Parameters'!$A$6:$C$100,2,FALSE)/VLOOKUP(D417,'Aquifer and SDF Parameters'!$A$6:$C$100,3,FALSE)),"")</f>
        <v/>
      </c>
      <c r="AK417" s="20" t="str">
        <f>IF(AF417="Yes",(1/(U417)^('Aquifer and SDF Parameters'!$B$2)/((1/U417^'Aquifer and SDF Parameters'!$B$2)+(1/AI417^'Aquifer and SDF Parameters'!$B$2)+(1/AA417^'Aquifer and SDF Parameters'!$B$2))),"")</f>
        <v/>
      </c>
      <c r="AL417" s="20" t="str">
        <f>IF(AF417="Yes",(1/(AA417)^('Aquifer and SDF Parameters'!$B$2)/((1/U417^'Aquifer and SDF Parameters'!$B$2)+(1/AI417^'Aquifer and SDF Parameters'!$B$2)+(1/AA417^'Aquifer and SDF Parameters'!$B$2))),"")</f>
        <v/>
      </c>
      <c r="AM417" s="21" t="str">
        <f>IF(AF417="Yes",(1/(AI417)^('Aquifer and SDF Parameters'!$B$2)/((1/U417^'Aquifer and SDF Parameters'!$B$2)+(1/AI417^'Aquifer and SDF Parameters'!$B$2)+(1/AA417^'Aquifer and SDF Parameters'!$B$2))),"")</f>
        <v/>
      </c>
      <c r="AO417" s="30" t="s">
        <v>12694</v>
      </c>
      <c r="AP417" s="47" t="s">
        <v>8769</v>
      </c>
      <c r="AQ417" s="22">
        <v>56320</v>
      </c>
      <c r="AR417" s="22" t="s">
        <v>3480</v>
      </c>
      <c r="AS417" s="24">
        <v>903.30637756624606</v>
      </c>
      <c r="AT417" s="30"/>
      <c r="AU417" s="22"/>
      <c r="AV417" s="69"/>
      <c r="AW417" s="33"/>
      <c r="AX417" s="22"/>
      <c r="AY417" s="27"/>
    </row>
    <row r="418" spans="1:51" ht="15.6" customHeight="1" x14ac:dyDescent="0.3">
      <c r="A418" s="17">
        <v>91140</v>
      </c>
      <c r="B418" s="17" t="str">
        <f>VLOOKUP(A418,'List of Wells for HC assessment'!$A$2:$J$860,10,FALSE)</f>
        <v>Fraser-Sumas Floodplain</v>
      </c>
      <c r="C418" s="17" t="str">
        <f>IF(ISNUMBER(VLOOKUP(A418,'List of Wells for HC assessment'!$A$2:$J$860,1,FALSE)),"TRUE","FALSE")</f>
        <v>TRUE</v>
      </c>
      <c r="D418" s="17">
        <f>VLOOKUP(A418,'List of Wells for HC assessment'!$A$2:$J$860,9,FALSE)</f>
        <v>6</v>
      </c>
      <c r="E418" s="17" t="str">
        <f t="shared" si="130"/>
        <v>Stream</v>
      </c>
      <c r="F418" s="17">
        <f t="shared" si="131"/>
        <v>1</v>
      </c>
      <c r="G418" s="87">
        <f t="shared" si="132"/>
        <v>1</v>
      </c>
      <c r="H418" s="88">
        <f t="shared" si="150"/>
        <v>0.18123107089532256</v>
      </c>
      <c r="I418" s="89" t="str">
        <f t="shared" si="133"/>
        <v>Unnamed tributary to McGillivray Slough</v>
      </c>
      <c r="J418" s="90" t="str">
        <f t="shared" si="134"/>
        <v>-</v>
      </c>
      <c r="K418" s="91" t="str">
        <f t="shared" si="135"/>
        <v/>
      </c>
      <c r="L418" s="95" t="str">
        <f t="shared" si="136"/>
        <v xml:space="preserve"> </v>
      </c>
      <c r="M418" s="92" t="str">
        <f t="shared" si="137"/>
        <v>-</v>
      </c>
      <c r="N418" s="93" t="str">
        <f t="shared" si="138"/>
        <v/>
      </c>
      <c r="O418" s="96" t="str">
        <f t="shared" si="139"/>
        <v xml:space="preserve"> </v>
      </c>
      <c r="P418" s="94" t="str">
        <f>IF(ISNUMBER(VLOOKUP(A418,'Wells not assessed'!$A$5:$D$37,1,FALSE)),VLOOKUP(A418,'Wells not assessed'!$A$5:$D$37,4,FALSE),"")</f>
        <v/>
      </c>
      <c r="R418" s="35" t="str">
        <f t="shared" si="140"/>
        <v>Yes</v>
      </c>
      <c r="S418" s="15" t="str">
        <f t="shared" si="141"/>
        <v>FV-2031</v>
      </c>
      <c r="T418" s="18" t="str">
        <f>VLOOKUP(S418,'PoHC and SDF summary'!$AO$4:$AP$49974,2,FALSE)</f>
        <v>Unnamed tributary to McGillivray Slough</v>
      </c>
      <c r="U418" s="19">
        <f t="shared" si="142"/>
        <v>233.172299531048</v>
      </c>
      <c r="V418" s="56">
        <f>IF(C418="TRUE",(U418^2)*(VLOOKUP(D418,'Aquifer and SDF Parameters'!$A$6:$C$100,2,FALSE)/VLOOKUP(D418,'Aquifer and SDF Parameters'!$A$6:$C$100,3,FALSE)),"")</f>
        <v>0.18123107089532256</v>
      </c>
      <c r="W418" s="4"/>
      <c r="X418" s="29" t="str">
        <f t="shared" si="143"/>
        <v>No</v>
      </c>
      <c r="Y418" s="15" t="str">
        <f t="shared" si="144"/>
        <v/>
      </c>
      <c r="Z418" s="18" t="str">
        <f>IF(X418="Yes",VLOOKUP(Y418,'PoHC and SDF summary'!$AO$4:$AP$49974,2,FALSE)," ")</f>
        <v xml:space="preserve"> </v>
      </c>
      <c r="AA418" s="19" t="str">
        <f t="shared" si="145"/>
        <v xml:space="preserve"> </v>
      </c>
      <c r="AB418" s="58" t="str">
        <f>IF(X418="Yes",(AA418^2)*(VLOOKUP(D418,'Aquifer and SDF Parameters'!$A$6:$C$100,2,FALSE)/VLOOKUP(D418,'Aquifer and SDF Parameters'!$A$6:$C$100,3,FALSE)),"")</f>
        <v/>
      </c>
      <c r="AC418" s="20" t="str">
        <f>IF(X418="Yes",(1/(U418)^('Aquifer and SDF Parameters'!$B$2)/((1/U418^'Aquifer and SDF Parameters'!$B$2)+(1/AA418^'Aquifer and SDF Parameters'!$B$2))),"")</f>
        <v/>
      </c>
      <c r="AD418" s="21" t="str">
        <f>IF(X418="Yes",(1/(AA418)^('Aquifer and SDF Parameters'!$B$2)/((1/U418^'Aquifer and SDF Parameters'!$B$2)+(1/AA418^'Aquifer and SDF Parameters'!$B$2))),"")</f>
        <v/>
      </c>
      <c r="AE418" s="14"/>
      <c r="AF418" s="32" t="str">
        <f t="shared" si="146"/>
        <v>No</v>
      </c>
      <c r="AG418" s="15" t="str">
        <f t="shared" si="147"/>
        <v/>
      </c>
      <c r="AH418" s="18" t="str">
        <f t="shared" si="148"/>
        <v xml:space="preserve"> </v>
      </c>
      <c r="AI418" s="19" t="str">
        <f t="shared" si="149"/>
        <v xml:space="preserve"> </v>
      </c>
      <c r="AJ418" s="58" t="str">
        <f>IF(AF418="Yes",(AI418^2)*(VLOOKUP(D418,'Aquifer and SDF Parameters'!$A$6:$C$100,2,FALSE)/VLOOKUP(D418,'Aquifer and SDF Parameters'!$A$6:$C$100,3,FALSE)),"")</f>
        <v/>
      </c>
      <c r="AK418" s="20" t="str">
        <f>IF(AF418="Yes",(1/(U418)^('Aquifer and SDF Parameters'!$B$2)/((1/U418^'Aquifer and SDF Parameters'!$B$2)+(1/AI418^'Aquifer and SDF Parameters'!$B$2)+(1/AA418^'Aquifer and SDF Parameters'!$B$2))),"")</f>
        <v/>
      </c>
      <c r="AL418" s="20" t="str">
        <f>IF(AF418="Yes",(1/(AA418)^('Aquifer and SDF Parameters'!$B$2)/((1/U418^'Aquifer and SDF Parameters'!$B$2)+(1/AI418^'Aquifer and SDF Parameters'!$B$2)+(1/AA418^'Aquifer and SDF Parameters'!$B$2))),"")</f>
        <v/>
      </c>
      <c r="AM418" s="21" t="str">
        <f>IF(AF418="Yes",(1/(AI418)^('Aquifer and SDF Parameters'!$B$2)/((1/U418^'Aquifer and SDF Parameters'!$B$2)+(1/AI418^'Aquifer and SDF Parameters'!$B$2)+(1/AA418^'Aquifer and SDF Parameters'!$B$2))),"")</f>
        <v/>
      </c>
      <c r="AO418" s="30" t="s">
        <v>12693</v>
      </c>
      <c r="AP418" s="47" t="s">
        <v>8769</v>
      </c>
      <c r="AQ418" s="22">
        <v>57301</v>
      </c>
      <c r="AR418" s="22" t="s">
        <v>24</v>
      </c>
      <c r="AS418" s="24">
        <v>4815.6397712913204</v>
      </c>
      <c r="AT418" s="30"/>
      <c r="AU418" s="22"/>
      <c r="AV418" s="69"/>
      <c r="AW418" s="33"/>
      <c r="AX418" s="22"/>
      <c r="AY418" s="27"/>
    </row>
    <row r="419" spans="1:51" ht="15.6" customHeight="1" x14ac:dyDescent="0.3">
      <c r="A419" s="17">
        <v>91198</v>
      </c>
      <c r="B419" s="17" t="str">
        <f>VLOOKUP(A419,'List of Wells for HC assessment'!$A$2:$J$860,10,FALSE)</f>
        <v>Fraser-Sumas Floodplain</v>
      </c>
      <c r="C419" s="17" t="str">
        <f>IF(ISNUMBER(VLOOKUP(A419,'List of Wells for HC assessment'!$A$2:$J$860,1,FALSE)),"TRUE","FALSE")</f>
        <v>TRUE</v>
      </c>
      <c r="D419" s="17">
        <f>VLOOKUP(A419,'List of Wells for HC assessment'!$A$2:$J$860,9,FALSE)</f>
        <v>6</v>
      </c>
      <c r="E419" s="17" t="str">
        <f t="shared" si="130"/>
        <v>Stream</v>
      </c>
      <c r="F419" s="17">
        <f t="shared" si="131"/>
        <v>2</v>
      </c>
      <c r="G419" s="87">
        <f t="shared" si="132"/>
        <v>0.88378676541726997</v>
      </c>
      <c r="H419" s="88">
        <f t="shared" si="150"/>
        <v>0.77179271509762082</v>
      </c>
      <c r="I419" s="89" t="str">
        <f t="shared" si="133"/>
        <v>Camp Slough</v>
      </c>
      <c r="J419" s="90">
        <f t="shared" si="134"/>
        <v>0.11621323458273</v>
      </c>
      <c r="K419" s="91">
        <f t="shared" si="135"/>
        <v>5.8693847537920885</v>
      </c>
      <c r="L419" s="95" t="str">
        <f t="shared" si="136"/>
        <v>Unnamed tributary to Hope Slough</v>
      </c>
      <c r="M419" s="92" t="str">
        <f t="shared" si="137"/>
        <v>-</v>
      </c>
      <c r="N419" s="93" t="str">
        <f t="shared" si="138"/>
        <v/>
      </c>
      <c r="O419" s="96" t="str">
        <f t="shared" si="139"/>
        <v xml:space="preserve"> </v>
      </c>
      <c r="P419" s="94" t="str">
        <f>IF(ISNUMBER(VLOOKUP(A419,'Wells not assessed'!$A$5:$D$37,1,FALSE)),VLOOKUP(A419,'Wells not assessed'!$A$5:$D$37,4,FALSE),"")</f>
        <v/>
      </c>
      <c r="R419" s="35" t="str">
        <f t="shared" si="140"/>
        <v>Yes</v>
      </c>
      <c r="S419" s="15" t="str">
        <f t="shared" si="141"/>
        <v>FV-6855</v>
      </c>
      <c r="T419" s="18" t="str">
        <f>VLOOKUP(S419,'PoHC and SDF summary'!$AO$4:$AP$49974,2,FALSE)</f>
        <v>Camp Slough</v>
      </c>
      <c r="U419" s="19">
        <f t="shared" si="142"/>
        <v>481.183763783948</v>
      </c>
      <c r="V419" s="56">
        <f>IF(C419="TRUE",(U419^2)*(VLOOKUP(D419,'Aquifer and SDF Parameters'!$A$6:$C$100,2,FALSE)/VLOOKUP(D419,'Aquifer and SDF Parameters'!$A$6:$C$100,3,FALSE)),"")</f>
        <v>0.77179271509762082</v>
      </c>
      <c r="W419" s="4"/>
      <c r="X419" s="29" t="str">
        <f t="shared" si="143"/>
        <v>Yes</v>
      </c>
      <c r="Y419" s="15" t="str">
        <f t="shared" si="144"/>
        <v>FV-3635</v>
      </c>
      <c r="Z419" s="18" t="str">
        <f>IF(X419="Yes",VLOOKUP(Y419,'PoHC and SDF summary'!$AO$4:$AP$49974,2,FALSE)," ")</f>
        <v>Unnamed tributary to Hope Slough</v>
      </c>
      <c r="AA419" s="19">
        <f t="shared" si="145"/>
        <v>1326.9572058426099</v>
      </c>
      <c r="AB419" s="58">
        <f>IF(X419="Yes",(AA419^2)*(VLOOKUP(D419,'Aquifer and SDF Parameters'!$A$6:$C$100,2,FALSE)/VLOOKUP(D419,'Aquifer and SDF Parameters'!$A$6:$C$100,3,FALSE)),"")</f>
        <v>5.8693847537920885</v>
      </c>
      <c r="AC419" s="20">
        <f>IF(X419="Yes",(1/(U419)^('Aquifer and SDF Parameters'!$B$2)/((1/U419^'Aquifer and SDF Parameters'!$B$2)+(1/AA419^'Aquifer and SDF Parameters'!$B$2))),"")</f>
        <v>0.88378676541726997</v>
      </c>
      <c r="AD419" s="21">
        <f>IF(X419="Yes",(1/(AA419)^('Aquifer and SDF Parameters'!$B$2)/((1/U419^'Aquifer and SDF Parameters'!$B$2)+(1/AA419^'Aquifer and SDF Parameters'!$B$2))),"")</f>
        <v>0.11621323458273</v>
      </c>
      <c r="AE419" s="14"/>
      <c r="AF419" s="32" t="str">
        <f t="shared" si="146"/>
        <v>No</v>
      </c>
      <c r="AG419" s="15" t="str">
        <f t="shared" si="147"/>
        <v/>
      </c>
      <c r="AH419" s="18" t="str">
        <f t="shared" si="148"/>
        <v xml:space="preserve"> </v>
      </c>
      <c r="AI419" s="19" t="str">
        <f t="shared" si="149"/>
        <v xml:space="preserve"> </v>
      </c>
      <c r="AJ419" s="58" t="str">
        <f>IF(AF419="Yes",(AI419^2)*(VLOOKUP(D419,'Aquifer and SDF Parameters'!$A$6:$C$100,2,FALSE)/VLOOKUP(D419,'Aquifer and SDF Parameters'!$A$6:$C$100,3,FALSE)),"")</f>
        <v/>
      </c>
      <c r="AK419" s="20" t="str">
        <f>IF(AF419="Yes",(1/(U419)^('Aquifer and SDF Parameters'!$B$2)/((1/U419^'Aquifer and SDF Parameters'!$B$2)+(1/AI419^'Aquifer and SDF Parameters'!$B$2)+(1/AA419^'Aquifer and SDF Parameters'!$B$2))),"")</f>
        <v/>
      </c>
      <c r="AL419" s="20" t="str">
        <f>IF(AF419="Yes",(1/(AA419)^('Aquifer and SDF Parameters'!$B$2)/((1/U419^'Aquifer and SDF Parameters'!$B$2)+(1/AI419^'Aquifer and SDF Parameters'!$B$2)+(1/AA419^'Aquifer and SDF Parameters'!$B$2))),"")</f>
        <v/>
      </c>
      <c r="AM419" s="21" t="str">
        <f>IF(AF419="Yes",(1/(AI419)^('Aquifer and SDF Parameters'!$B$2)/((1/U419^'Aquifer and SDF Parameters'!$B$2)+(1/AI419^'Aquifer and SDF Parameters'!$B$2)+(1/AA419^'Aquifer and SDF Parameters'!$B$2))),"")</f>
        <v/>
      </c>
      <c r="AN419" s="1"/>
      <c r="AO419" s="30" t="s">
        <v>12690</v>
      </c>
      <c r="AP419" s="47" t="s">
        <v>8769</v>
      </c>
      <c r="AQ419" s="22">
        <v>57836</v>
      </c>
      <c r="AR419" s="22" t="s">
        <v>845</v>
      </c>
      <c r="AS419" s="24">
        <v>1792.88744588754</v>
      </c>
      <c r="AT419" s="30"/>
      <c r="AU419" s="22"/>
      <c r="AV419" s="69"/>
      <c r="AW419" s="33"/>
      <c r="AX419" s="22"/>
      <c r="AY419" s="27"/>
    </row>
    <row r="420" spans="1:51" ht="15.6" customHeight="1" x14ac:dyDescent="0.3">
      <c r="A420" s="17">
        <v>91210</v>
      </c>
      <c r="B420" s="17" t="str">
        <f>VLOOKUP(A420,'List of Wells for HC assessment'!$A$2:$J$860,10,FALSE)</f>
        <v>Fraser-Sumas Floodplain</v>
      </c>
      <c r="C420" s="17" t="str">
        <f>IF(ISNUMBER(VLOOKUP(A420,'List of Wells for HC assessment'!$A$2:$J$860,1,FALSE)),"TRUE","FALSE")</f>
        <v>TRUE</v>
      </c>
      <c r="D420" s="17">
        <f>VLOOKUP(A420,'List of Wells for HC assessment'!$A$2:$J$860,9,FALSE)</f>
        <v>6</v>
      </c>
      <c r="E420" s="17" t="str">
        <f t="shared" si="130"/>
        <v>Stream</v>
      </c>
      <c r="F420" s="17">
        <f t="shared" si="131"/>
        <v>2</v>
      </c>
      <c r="G420" s="87">
        <f t="shared" si="132"/>
        <v>0.63959062931313226</v>
      </c>
      <c r="H420" s="88">
        <f t="shared" si="150"/>
        <v>0.47609887054928579</v>
      </c>
      <c r="I420" s="89" t="str">
        <f t="shared" si="133"/>
        <v>Hope Slough</v>
      </c>
      <c r="J420" s="90">
        <f t="shared" si="134"/>
        <v>0.36040937068686779</v>
      </c>
      <c r="K420" s="91">
        <f t="shared" si="135"/>
        <v>0.84489583511537858</v>
      </c>
      <c r="L420" s="95" t="str">
        <f t="shared" si="136"/>
        <v>Gravel Slough</v>
      </c>
      <c r="M420" s="92" t="str">
        <f t="shared" si="137"/>
        <v>-</v>
      </c>
      <c r="N420" s="93" t="str">
        <f t="shared" si="138"/>
        <v/>
      </c>
      <c r="O420" s="96" t="str">
        <f t="shared" si="139"/>
        <v xml:space="preserve"> </v>
      </c>
      <c r="P420" s="94" t="str">
        <f>IF(ISNUMBER(VLOOKUP(A420,'Wells not assessed'!$A$5:$D$37,1,FALSE)),VLOOKUP(A420,'Wells not assessed'!$A$5:$D$37,4,FALSE),"")</f>
        <v/>
      </c>
      <c r="R420" s="35" t="str">
        <f t="shared" si="140"/>
        <v>Yes</v>
      </c>
      <c r="S420" s="15" t="str">
        <f t="shared" si="141"/>
        <v>FV-3586</v>
      </c>
      <c r="T420" s="18" t="str">
        <f>VLOOKUP(S420,'PoHC and SDF summary'!$AO$4:$AP$49974,2,FALSE)</f>
        <v>Hope Slough</v>
      </c>
      <c r="U420" s="19">
        <f t="shared" si="142"/>
        <v>377.928116398854</v>
      </c>
      <c r="V420" s="56">
        <f>IF(C420="TRUE",(U420^2)*(VLOOKUP(D420,'Aquifer and SDF Parameters'!$A$6:$C$100,2,FALSE)/VLOOKUP(D420,'Aquifer and SDF Parameters'!$A$6:$C$100,3,FALSE)),"")</f>
        <v>0.47609887054928579</v>
      </c>
      <c r="W420" s="4"/>
      <c r="X420" s="29" t="str">
        <f t="shared" si="143"/>
        <v>Yes</v>
      </c>
      <c r="Y420" s="15" t="str">
        <f t="shared" si="144"/>
        <v>FV-3581</v>
      </c>
      <c r="Z420" s="18" t="str">
        <f>IF(X420="Yes",VLOOKUP(Y420,'PoHC and SDF summary'!$AO$4:$AP$49974,2,FALSE)," ")</f>
        <v>Gravel Slough</v>
      </c>
      <c r="AA420" s="19">
        <f t="shared" si="145"/>
        <v>503.45680106103799</v>
      </c>
      <c r="AB420" s="58">
        <f>IF(X420="Yes",(AA420^2)*(VLOOKUP(D420,'Aquifer and SDF Parameters'!$A$6:$C$100,2,FALSE)/VLOOKUP(D420,'Aquifer and SDF Parameters'!$A$6:$C$100,3,FALSE)),"")</f>
        <v>0.84489583511537858</v>
      </c>
      <c r="AC420" s="20">
        <f>IF(X420="Yes",(1/(U420)^('Aquifer and SDF Parameters'!$B$2)/((1/U420^'Aquifer and SDF Parameters'!$B$2)+(1/AA420^'Aquifer and SDF Parameters'!$B$2))),"")</f>
        <v>0.63959062931313226</v>
      </c>
      <c r="AD420" s="21">
        <f>IF(X420="Yes",(1/(AA420)^('Aquifer and SDF Parameters'!$B$2)/((1/U420^'Aquifer and SDF Parameters'!$B$2)+(1/AA420^'Aquifer and SDF Parameters'!$B$2))),"")</f>
        <v>0.36040937068686779</v>
      </c>
      <c r="AE420" s="14"/>
      <c r="AF420" s="32" t="str">
        <f t="shared" si="146"/>
        <v>No</v>
      </c>
      <c r="AG420" s="15" t="str">
        <f t="shared" si="147"/>
        <v/>
      </c>
      <c r="AH420" s="18" t="str">
        <f t="shared" si="148"/>
        <v xml:space="preserve"> </v>
      </c>
      <c r="AI420" s="19" t="str">
        <f t="shared" si="149"/>
        <v xml:space="preserve"> </v>
      </c>
      <c r="AJ420" s="58" t="str">
        <f>IF(AF420="Yes",(AI420^2)*(VLOOKUP(D420,'Aquifer and SDF Parameters'!$A$6:$C$100,2,FALSE)/VLOOKUP(D420,'Aquifer and SDF Parameters'!$A$6:$C$100,3,FALSE)),"")</f>
        <v/>
      </c>
      <c r="AK420" s="20" t="str">
        <f>IF(AF420="Yes",(1/(U420)^('Aquifer and SDF Parameters'!$B$2)/((1/U420^'Aquifer and SDF Parameters'!$B$2)+(1/AI420^'Aquifer and SDF Parameters'!$B$2)+(1/AA420^'Aquifer and SDF Parameters'!$B$2))),"")</f>
        <v/>
      </c>
      <c r="AL420" s="20" t="str">
        <f>IF(AF420="Yes",(1/(AA420)^('Aquifer and SDF Parameters'!$B$2)/((1/U420^'Aquifer and SDF Parameters'!$B$2)+(1/AI420^'Aquifer and SDF Parameters'!$B$2)+(1/AA420^'Aquifer and SDF Parameters'!$B$2))),"")</f>
        <v/>
      </c>
      <c r="AM420" s="21" t="str">
        <f>IF(AF420="Yes",(1/(AI420)^('Aquifer and SDF Parameters'!$B$2)/((1/U420^'Aquifer and SDF Parameters'!$B$2)+(1/AI420^'Aquifer and SDF Parameters'!$B$2)+(1/AA420^'Aquifer and SDF Parameters'!$B$2))),"")</f>
        <v/>
      </c>
      <c r="AO420" s="30" t="s">
        <v>12689</v>
      </c>
      <c r="AP420" s="47" t="s">
        <v>8769</v>
      </c>
      <c r="AQ420" s="22">
        <v>58066</v>
      </c>
      <c r="AR420" s="22" t="s">
        <v>8768</v>
      </c>
      <c r="AS420" s="24">
        <v>58.293700963070997</v>
      </c>
      <c r="AT420" s="30"/>
      <c r="AU420" s="22"/>
      <c r="AV420" s="69"/>
      <c r="AW420" s="33"/>
      <c r="AX420" s="22"/>
      <c r="AY420" s="27"/>
    </row>
    <row r="421" spans="1:51" ht="15.6" customHeight="1" x14ac:dyDescent="0.3">
      <c r="A421" s="17">
        <v>91220</v>
      </c>
      <c r="B421" s="17" t="str">
        <f>VLOOKUP(A421,'List of Wells for HC assessment'!$A$2:$J$860,10,FALSE)</f>
        <v>Fraser-Sumas Floodplain</v>
      </c>
      <c r="C421" s="17" t="str">
        <f>IF(ISNUMBER(VLOOKUP(A421,'List of Wells for HC assessment'!$A$2:$J$860,1,FALSE)),"TRUE","FALSE")</f>
        <v>TRUE</v>
      </c>
      <c r="D421" s="17">
        <f>VLOOKUP(A421,'List of Wells for HC assessment'!$A$2:$J$860,9,FALSE)</f>
        <v>6</v>
      </c>
      <c r="E421" s="17" t="str">
        <f t="shared" si="130"/>
        <v>Stream</v>
      </c>
      <c r="F421" s="17">
        <f t="shared" si="131"/>
        <v>3</v>
      </c>
      <c r="G421" s="87">
        <f t="shared" si="132"/>
        <v>0.48213573914470953</v>
      </c>
      <c r="H421" s="88">
        <f t="shared" si="150"/>
        <v>2.6804887669604973</v>
      </c>
      <c r="I421" s="89" t="str">
        <f t="shared" si="133"/>
        <v>Unnamed tributary to Wilson Slough</v>
      </c>
      <c r="J421" s="90">
        <f t="shared" si="134"/>
        <v>0.28258579144441481</v>
      </c>
      <c r="K421" s="91">
        <f t="shared" si="135"/>
        <v>4.5733347962110829</v>
      </c>
      <c r="L421" s="95" t="str">
        <f t="shared" si="136"/>
        <v>Atchelitz Creek</v>
      </c>
      <c r="M421" s="92">
        <f t="shared" si="137"/>
        <v>0.2352784694108756</v>
      </c>
      <c r="N421" s="93">
        <f t="shared" si="138"/>
        <v>5.4928928948049842</v>
      </c>
      <c r="O421" s="96" t="str">
        <f t="shared" si="139"/>
        <v>Unnamed tributary to McGillivray Slough</v>
      </c>
      <c r="P421" s="94" t="str">
        <f>IF(ISNUMBER(VLOOKUP(A421,'Wells not assessed'!$A$5:$D$37,1,FALSE)),VLOOKUP(A421,'Wells not assessed'!$A$5:$D$37,4,FALSE),"")</f>
        <v/>
      </c>
      <c r="R421" s="35" t="str">
        <f t="shared" si="140"/>
        <v>Yes</v>
      </c>
      <c r="S421" s="15" t="str">
        <f t="shared" si="141"/>
        <v>FV-2844</v>
      </c>
      <c r="T421" s="18" t="str">
        <f>VLOOKUP(S421,'PoHC and SDF summary'!$AO$4:$AP$49974,2,FALSE)</f>
        <v>Unnamed tributary to Wilson Slough</v>
      </c>
      <c r="U421" s="19">
        <f t="shared" si="142"/>
        <v>896.74223168542096</v>
      </c>
      <c r="V421" s="56">
        <f>IF(C421="TRUE",(U421^2)*(VLOOKUP(D421,'Aquifer and SDF Parameters'!$A$6:$C$100,2,FALSE)/VLOOKUP(D421,'Aquifer and SDF Parameters'!$A$6:$C$100,3,FALSE)),"")</f>
        <v>2.6804887669604973</v>
      </c>
      <c r="W421" s="4"/>
      <c r="X421" s="29" t="str">
        <f t="shared" si="143"/>
        <v>Yes</v>
      </c>
      <c r="Y421" s="15" t="str">
        <f t="shared" si="144"/>
        <v>FV-2906</v>
      </c>
      <c r="Z421" s="18" t="str">
        <f>IF(X421="Yes",VLOOKUP(Y421,'PoHC and SDF summary'!$AO$4:$AP$49974,2,FALSE)," ")</f>
        <v>Atchelitz Creek</v>
      </c>
      <c r="AA421" s="19">
        <f t="shared" si="145"/>
        <v>1171.3242244841199</v>
      </c>
      <c r="AB421" s="58">
        <f>IF(X421="Yes",(AA421^2)*(VLOOKUP(D421,'Aquifer and SDF Parameters'!$A$6:$C$100,2,FALSE)/VLOOKUP(D421,'Aquifer and SDF Parameters'!$A$6:$C$100,3,FALSE)),"")</f>
        <v>4.5733347962110829</v>
      </c>
      <c r="AC421" s="20">
        <f>IF(X421="Yes",(1/(U421)^('Aquifer and SDF Parameters'!$B$2)/((1/U421^'Aquifer and SDF Parameters'!$B$2)+(1/AA421^'Aquifer and SDF Parameters'!$B$2))),"")</f>
        <v>0.63047229593925902</v>
      </c>
      <c r="AD421" s="21">
        <f>IF(X421="Yes",(1/(AA421)^('Aquifer and SDF Parameters'!$B$2)/((1/U421^'Aquifer and SDF Parameters'!$B$2)+(1/AA421^'Aquifer and SDF Parameters'!$B$2))),"")</f>
        <v>0.36952770406074092</v>
      </c>
      <c r="AE421" s="14"/>
      <c r="AF421" s="32" t="str">
        <f t="shared" si="146"/>
        <v>Yes</v>
      </c>
      <c r="AG421" s="15" t="str">
        <f t="shared" si="147"/>
        <v>FV-2166</v>
      </c>
      <c r="AH421" s="18" t="str">
        <f t="shared" si="148"/>
        <v>Unnamed tributary to McGillivray Slough</v>
      </c>
      <c r="AI421" s="19">
        <f t="shared" si="149"/>
        <v>1283.6930585001601</v>
      </c>
      <c r="AJ421" s="58">
        <f>IF(AF421="Yes",(AI421^2)*(VLOOKUP(D421,'Aquifer and SDF Parameters'!$A$6:$C$100,2,FALSE)/VLOOKUP(D421,'Aquifer and SDF Parameters'!$A$6:$C$100,3,FALSE)),"")</f>
        <v>5.4928928948049842</v>
      </c>
      <c r="AK421" s="20">
        <f>IF(AF421="Yes",(1/(U421)^('Aquifer and SDF Parameters'!$B$2)/((1/U421^'Aquifer and SDF Parameters'!$B$2)+(1/AI421^'Aquifer and SDF Parameters'!$B$2)+(1/AA421^'Aquifer and SDF Parameters'!$B$2))),"")</f>
        <v>0.48213573914470953</v>
      </c>
      <c r="AL421" s="20">
        <f>IF(AF421="Yes",(1/(AA421)^('Aquifer and SDF Parameters'!$B$2)/((1/U421^'Aquifer and SDF Parameters'!$B$2)+(1/AI421^'Aquifer and SDF Parameters'!$B$2)+(1/AA421^'Aquifer and SDF Parameters'!$B$2))),"")</f>
        <v>0.28258579144441481</v>
      </c>
      <c r="AM421" s="21">
        <f>IF(AF421="Yes",(1/(AI421)^('Aquifer and SDF Parameters'!$B$2)/((1/U421^'Aquifer and SDF Parameters'!$B$2)+(1/AI421^'Aquifer and SDF Parameters'!$B$2)+(1/AA421^'Aquifer and SDF Parameters'!$B$2))),"")</f>
        <v>0.2352784694108756</v>
      </c>
      <c r="AO421" s="30" t="s">
        <v>12687</v>
      </c>
      <c r="AP421" s="47" t="s">
        <v>8769</v>
      </c>
      <c r="AQ421" s="22">
        <v>58510</v>
      </c>
      <c r="AR421" s="22" t="s">
        <v>8709</v>
      </c>
      <c r="AS421" s="24">
        <v>1477.3556372134101</v>
      </c>
      <c r="AT421" s="30"/>
      <c r="AU421" s="22"/>
      <c r="AV421" s="69"/>
      <c r="AW421" s="33"/>
      <c r="AX421" s="22"/>
      <c r="AY421" s="27"/>
    </row>
    <row r="422" spans="1:51" ht="15.6" customHeight="1" x14ac:dyDescent="0.3">
      <c r="A422" s="17">
        <v>92163</v>
      </c>
      <c r="B422" s="17" t="str">
        <f>VLOOKUP(A422,'List of Wells for HC assessment'!$A$2:$J$860,10,FALSE)</f>
        <v>Fraser-Sumas Floodplain</v>
      </c>
      <c r="C422" s="17" t="str">
        <f>IF(ISNUMBER(VLOOKUP(A422,'List of Wells for HC assessment'!$A$2:$J$860,1,FALSE)),"TRUE","FALSE")</f>
        <v>TRUE</v>
      </c>
      <c r="D422" s="17">
        <f>VLOOKUP(A422,'List of Wells for HC assessment'!$A$2:$J$860,9,FALSE)</f>
        <v>6</v>
      </c>
      <c r="E422" s="17" t="str">
        <f t="shared" si="130"/>
        <v>Stream</v>
      </c>
      <c r="F422" s="17">
        <f t="shared" si="131"/>
        <v>2</v>
      </c>
      <c r="G422" s="87">
        <f t="shared" si="132"/>
        <v>0.59482314909748135</v>
      </c>
      <c r="H422" s="88">
        <f t="shared" si="150"/>
        <v>1.1781799383724265</v>
      </c>
      <c r="I422" s="89" t="str">
        <f t="shared" si="133"/>
        <v>Elk Brook</v>
      </c>
      <c r="J422" s="90">
        <f t="shared" si="134"/>
        <v>0.40517685090251854</v>
      </c>
      <c r="K422" s="91">
        <f t="shared" si="135"/>
        <v>1.7296365761892225</v>
      </c>
      <c r="L422" s="95" t="str">
        <f t="shared" si="136"/>
        <v>Gravel Slough</v>
      </c>
      <c r="M422" s="92" t="str">
        <f t="shared" si="137"/>
        <v>-</v>
      </c>
      <c r="N422" s="93" t="str">
        <f t="shared" si="138"/>
        <v/>
      </c>
      <c r="O422" s="96" t="str">
        <f t="shared" si="139"/>
        <v xml:space="preserve"> </v>
      </c>
      <c r="P422" s="94" t="str">
        <f>IF(ISNUMBER(VLOOKUP(A422,'Wells not assessed'!$A$5:$D$37,1,FALSE)),VLOOKUP(A422,'Wells not assessed'!$A$5:$D$37,4,FALSE),"")</f>
        <v/>
      </c>
      <c r="R422" s="35" t="str">
        <f t="shared" si="140"/>
        <v>Yes</v>
      </c>
      <c r="S422" s="15" t="str">
        <f t="shared" si="141"/>
        <v>FV-3336</v>
      </c>
      <c r="T422" s="18" t="str">
        <f>VLOOKUP(S422,'PoHC and SDF summary'!$AO$4:$AP$49974,2,FALSE)</f>
        <v>Elk Brook</v>
      </c>
      <c r="U422" s="19">
        <f t="shared" si="142"/>
        <v>594.51995888424801</v>
      </c>
      <c r="V422" s="56">
        <f>IF(C422="TRUE",(U422^2)*(VLOOKUP(D422,'Aquifer and SDF Parameters'!$A$6:$C$100,2,FALSE)/VLOOKUP(D422,'Aquifer and SDF Parameters'!$A$6:$C$100,3,FALSE)),"")</f>
        <v>1.1781799383724265</v>
      </c>
      <c r="W422" s="4"/>
      <c r="X422" s="29" t="str">
        <f t="shared" si="143"/>
        <v>Yes</v>
      </c>
      <c r="Y422" s="15" t="str">
        <f t="shared" si="144"/>
        <v>FV-3525</v>
      </c>
      <c r="Z422" s="18" t="str">
        <f>IF(X422="Yes",VLOOKUP(Y422,'PoHC and SDF summary'!$AO$4:$AP$49974,2,FALSE)," ")</f>
        <v>Gravel Slough</v>
      </c>
      <c r="AA422" s="19">
        <f t="shared" si="145"/>
        <v>720.34087268234805</v>
      </c>
      <c r="AB422" s="58">
        <f>IF(X422="Yes",(AA422^2)*(VLOOKUP(D422,'Aquifer and SDF Parameters'!$A$6:$C$100,2,FALSE)/VLOOKUP(D422,'Aquifer and SDF Parameters'!$A$6:$C$100,3,FALSE)),"")</f>
        <v>1.7296365761892225</v>
      </c>
      <c r="AC422" s="20">
        <f>IF(X422="Yes",(1/(U422)^('Aquifer and SDF Parameters'!$B$2)/((1/U422^'Aquifer and SDF Parameters'!$B$2)+(1/AA422^'Aquifer and SDF Parameters'!$B$2))),"")</f>
        <v>0.59482314909748135</v>
      </c>
      <c r="AD422" s="21">
        <f>IF(X422="Yes",(1/(AA422)^('Aquifer and SDF Parameters'!$B$2)/((1/U422^'Aquifer and SDF Parameters'!$B$2)+(1/AA422^'Aquifer and SDF Parameters'!$B$2))),"")</f>
        <v>0.40517685090251854</v>
      </c>
      <c r="AE422" s="14"/>
      <c r="AF422" s="32" t="str">
        <f t="shared" si="146"/>
        <v>No</v>
      </c>
      <c r="AG422" s="15" t="str">
        <f t="shared" si="147"/>
        <v/>
      </c>
      <c r="AH422" s="18" t="str">
        <f t="shared" si="148"/>
        <v xml:space="preserve"> </v>
      </c>
      <c r="AI422" s="19" t="str">
        <f t="shared" si="149"/>
        <v xml:space="preserve"> </v>
      </c>
      <c r="AJ422" s="58" t="str">
        <f>IF(AF422="Yes",(AI422^2)*(VLOOKUP(D422,'Aquifer and SDF Parameters'!$A$6:$C$100,2,FALSE)/VLOOKUP(D422,'Aquifer and SDF Parameters'!$A$6:$C$100,3,FALSE)),"")</f>
        <v/>
      </c>
      <c r="AK422" s="20" t="str">
        <f>IF(AF422="Yes",(1/(U422)^('Aquifer and SDF Parameters'!$B$2)/((1/U422^'Aquifer and SDF Parameters'!$B$2)+(1/AI422^'Aquifer and SDF Parameters'!$B$2)+(1/AA422^'Aquifer and SDF Parameters'!$B$2))),"")</f>
        <v/>
      </c>
      <c r="AL422" s="20" t="str">
        <f>IF(AF422="Yes",(1/(AA422)^('Aquifer and SDF Parameters'!$B$2)/((1/U422^'Aquifer and SDF Parameters'!$B$2)+(1/AI422^'Aquifer and SDF Parameters'!$B$2)+(1/AA422^'Aquifer and SDF Parameters'!$B$2))),"")</f>
        <v/>
      </c>
      <c r="AM422" s="21" t="str">
        <f>IF(AF422="Yes",(1/(AI422)^('Aquifer and SDF Parameters'!$B$2)/((1/U422^'Aquifer and SDF Parameters'!$B$2)+(1/AI422^'Aquifer and SDF Parameters'!$B$2)+(1/AA422^'Aquifer and SDF Parameters'!$B$2))),"")</f>
        <v/>
      </c>
      <c r="AO422" s="30" t="s">
        <v>12686</v>
      </c>
      <c r="AP422" s="47" t="s">
        <v>8769</v>
      </c>
      <c r="AQ422" s="22">
        <v>58768</v>
      </c>
      <c r="AR422" s="22" t="s">
        <v>8709</v>
      </c>
      <c r="AS422" s="24">
        <v>662.69703074414304</v>
      </c>
      <c r="AT422" s="30"/>
      <c r="AU422" s="22"/>
      <c r="AV422" s="69"/>
      <c r="AW422" s="33"/>
      <c r="AX422" s="22"/>
      <c r="AY422" s="27"/>
    </row>
    <row r="423" spans="1:51" ht="15.6" customHeight="1" x14ac:dyDescent="0.3">
      <c r="A423" s="17">
        <v>92186</v>
      </c>
      <c r="B423" s="17" t="str">
        <f>VLOOKUP(A423,'List of Wells for HC assessment'!$A$2:$J$860,10,FALSE)</f>
        <v>Fraser-Sumas Floodplain</v>
      </c>
      <c r="C423" s="17" t="str">
        <f>IF(ISNUMBER(VLOOKUP(A423,'List of Wells for HC assessment'!$A$2:$J$860,1,FALSE)),"TRUE","FALSE")</f>
        <v>TRUE</v>
      </c>
      <c r="D423" s="17">
        <f>VLOOKUP(A423,'List of Wells for HC assessment'!$A$2:$J$860,9,FALSE)</f>
        <v>6</v>
      </c>
      <c r="E423" s="17" t="str">
        <f t="shared" si="130"/>
        <v>Stream</v>
      </c>
      <c r="F423" s="17">
        <f t="shared" si="131"/>
        <v>1</v>
      </c>
      <c r="G423" s="87">
        <f t="shared" si="132"/>
        <v>1</v>
      </c>
      <c r="H423" s="88">
        <f t="shared" si="150"/>
        <v>0.18827849882724618</v>
      </c>
      <c r="I423" s="89" t="str">
        <f t="shared" si="133"/>
        <v>Chilliwack Creek</v>
      </c>
      <c r="J423" s="90" t="str">
        <f t="shared" si="134"/>
        <v>-</v>
      </c>
      <c r="K423" s="91" t="str">
        <f t="shared" si="135"/>
        <v/>
      </c>
      <c r="L423" s="95" t="str">
        <f t="shared" si="136"/>
        <v xml:space="preserve"> </v>
      </c>
      <c r="M423" s="92" t="str">
        <f t="shared" si="137"/>
        <v>-</v>
      </c>
      <c r="N423" s="93" t="str">
        <f t="shared" si="138"/>
        <v/>
      </c>
      <c r="O423" s="96" t="str">
        <f t="shared" si="139"/>
        <v xml:space="preserve"> </v>
      </c>
      <c r="P423" s="94" t="str">
        <f>IF(ISNUMBER(VLOOKUP(A423,'Wells not assessed'!$A$5:$D$37,1,FALSE)),VLOOKUP(A423,'Wells not assessed'!$A$5:$D$37,4,FALSE),"")</f>
        <v/>
      </c>
      <c r="R423" s="35" t="str">
        <f t="shared" si="140"/>
        <v>Yes</v>
      </c>
      <c r="S423" s="15" t="str">
        <f t="shared" si="141"/>
        <v>FV-5625</v>
      </c>
      <c r="T423" s="18" t="str">
        <f>VLOOKUP(S423,'PoHC and SDF summary'!$AO$4:$AP$49974,2,FALSE)</f>
        <v>Chilliwack Creek</v>
      </c>
      <c r="U423" s="19">
        <f t="shared" si="142"/>
        <v>237.66268038582299</v>
      </c>
      <c r="V423" s="56">
        <f>IF(C423="TRUE",(U423^2)*(VLOOKUP(D423,'Aquifer and SDF Parameters'!$A$6:$C$100,2,FALSE)/VLOOKUP(D423,'Aquifer and SDF Parameters'!$A$6:$C$100,3,FALSE)),"")</f>
        <v>0.18827849882724618</v>
      </c>
      <c r="W423" s="4"/>
      <c r="X423" s="29" t="str">
        <f t="shared" si="143"/>
        <v>No</v>
      </c>
      <c r="Y423" s="15" t="str">
        <f t="shared" si="144"/>
        <v/>
      </c>
      <c r="Z423" s="18" t="str">
        <f>IF(X423="Yes",VLOOKUP(Y423,'PoHC and SDF summary'!$AO$4:$AP$49974,2,FALSE)," ")</f>
        <v xml:space="preserve"> </v>
      </c>
      <c r="AA423" s="19" t="str">
        <f t="shared" si="145"/>
        <v xml:space="preserve"> </v>
      </c>
      <c r="AB423" s="58" t="str">
        <f>IF(X423="Yes",(AA423^2)*(VLOOKUP(D423,'Aquifer and SDF Parameters'!$A$6:$C$100,2,FALSE)/VLOOKUP(D423,'Aquifer and SDF Parameters'!$A$6:$C$100,3,FALSE)),"")</f>
        <v/>
      </c>
      <c r="AC423" s="20" t="str">
        <f>IF(X423="Yes",(1/(U423)^('Aquifer and SDF Parameters'!$B$2)/((1/U423^'Aquifer and SDF Parameters'!$B$2)+(1/AA423^'Aquifer and SDF Parameters'!$B$2))),"")</f>
        <v/>
      </c>
      <c r="AD423" s="21" t="str">
        <f>IF(X423="Yes",(1/(AA423)^('Aquifer and SDF Parameters'!$B$2)/((1/U423^'Aquifer and SDF Parameters'!$B$2)+(1/AA423^'Aquifer and SDF Parameters'!$B$2))),"")</f>
        <v/>
      </c>
      <c r="AE423" s="14"/>
      <c r="AF423" s="32" t="str">
        <f t="shared" si="146"/>
        <v>No</v>
      </c>
      <c r="AG423" s="15" t="str">
        <f t="shared" si="147"/>
        <v/>
      </c>
      <c r="AH423" s="18" t="str">
        <f t="shared" si="148"/>
        <v xml:space="preserve"> </v>
      </c>
      <c r="AI423" s="19" t="str">
        <f t="shared" si="149"/>
        <v xml:space="preserve"> </v>
      </c>
      <c r="AJ423" s="58" t="str">
        <f>IF(AF423="Yes",(AI423^2)*(VLOOKUP(D423,'Aquifer and SDF Parameters'!$A$6:$C$100,2,FALSE)/VLOOKUP(D423,'Aquifer and SDF Parameters'!$A$6:$C$100,3,FALSE)),"")</f>
        <v/>
      </c>
      <c r="AK423" s="20" t="str">
        <f>IF(AF423="Yes",(1/(U423)^('Aquifer and SDF Parameters'!$B$2)/((1/U423^'Aquifer and SDF Parameters'!$B$2)+(1/AI423^'Aquifer and SDF Parameters'!$B$2)+(1/AA423^'Aquifer and SDF Parameters'!$B$2))),"")</f>
        <v/>
      </c>
      <c r="AL423" s="20" t="str">
        <f>IF(AF423="Yes",(1/(AA423)^('Aquifer and SDF Parameters'!$B$2)/((1/U423^'Aquifer and SDF Parameters'!$B$2)+(1/AI423^'Aquifer and SDF Parameters'!$B$2)+(1/AA423^'Aquifer and SDF Parameters'!$B$2))),"")</f>
        <v/>
      </c>
      <c r="AM423" s="21" t="str">
        <f>IF(AF423="Yes",(1/(AI423)^('Aquifer and SDF Parameters'!$B$2)/((1/U423^'Aquifer and SDF Parameters'!$B$2)+(1/AI423^'Aquifer and SDF Parameters'!$B$2)+(1/AA423^'Aquifer and SDF Parameters'!$B$2))),"")</f>
        <v/>
      </c>
      <c r="AO423" s="30" t="s">
        <v>12681</v>
      </c>
      <c r="AP423" s="47" t="s">
        <v>8769</v>
      </c>
      <c r="AQ423" s="22">
        <v>58860</v>
      </c>
      <c r="AR423" s="22" t="s">
        <v>8262</v>
      </c>
      <c r="AS423" s="24">
        <v>649.99268503948804</v>
      </c>
      <c r="AT423" s="30"/>
      <c r="AU423" s="22"/>
      <c r="AV423" s="69"/>
      <c r="AW423" s="33"/>
      <c r="AX423" s="22"/>
      <c r="AY423" s="27"/>
    </row>
    <row r="424" spans="1:51" ht="15.6" customHeight="1" x14ac:dyDescent="0.3">
      <c r="A424" s="17">
        <v>92218</v>
      </c>
      <c r="B424" s="17" t="str">
        <f>VLOOKUP(A424,'List of Wells for HC assessment'!$A$2:$J$860,10,FALSE)</f>
        <v>Fraser-Sumas Floodplain</v>
      </c>
      <c r="C424" s="17" t="str">
        <f>IF(ISNUMBER(VLOOKUP(A424,'List of Wells for HC assessment'!$A$2:$J$860,1,FALSE)),"TRUE","FALSE")</f>
        <v>TRUE</v>
      </c>
      <c r="D424" s="17">
        <f>VLOOKUP(A424,'List of Wells for HC assessment'!$A$2:$J$860,9,FALSE)</f>
        <v>6</v>
      </c>
      <c r="E424" s="17" t="str">
        <f t="shared" si="130"/>
        <v>Stream</v>
      </c>
      <c r="F424" s="17">
        <f t="shared" si="131"/>
        <v>1</v>
      </c>
      <c r="G424" s="87">
        <f t="shared" si="132"/>
        <v>1</v>
      </c>
      <c r="H424" s="88">
        <f t="shared" si="150"/>
        <v>2.6186878082971338E-3</v>
      </c>
      <c r="I424" s="89" t="str">
        <f t="shared" si="133"/>
        <v>Unnamed tributary to Lewis Slough</v>
      </c>
      <c r="J424" s="90" t="str">
        <f t="shared" si="134"/>
        <v>-</v>
      </c>
      <c r="K424" s="91" t="str">
        <f t="shared" si="135"/>
        <v/>
      </c>
      <c r="L424" s="95" t="str">
        <f t="shared" si="136"/>
        <v xml:space="preserve"> </v>
      </c>
      <c r="M424" s="92" t="str">
        <f t="shared" si="137"/>
        <v>-</v>
      </c>
      <c r="N424" s="93" t="str">
        <f t="shared" si="138"/>
        <v/>
      </c>
      <c r="O424" s="96" t="str">
        <f t="shared" si="139"/>
        <v xml:space="preserve"> </v>
      </c>
      <c r="P424" s="94" t="str">
        <f>IF(ISNUMBER(VLOOKUP(A424,'Wells not assessed'!$A$5:$D$37,1,FALSE)),VLOOKUP(A424,'Wells not assessed'!$A$5:$D$37,4,FALSE),"")</f>
        <v/>
      </c>
      <c r="R424" s="35" t="str">
        <f t="shared" si="140"/>
        <v>Yes</v>
      </c>
      <c r="S424" s="15" t="str">
        <f t="shared" si="141"/>
        <v>FV-1416</v>
      </c>
      <c r="T424" s="18" t="str">
        <f>VLOOKUP(S424,'PoHC and SDF summary'!$AO$4:$AP$49974,2,FALSE)</f>
        <v>Unnamed tributary to Lewis Slough</v>
      </c>
      <c r="U424" s="19">
        <f t="shared" si="142"/>
        <v>28.0286700092805</v>
      </c>
      <c r="V424" s="56">
        <f>IF(C424="TRUE",(U424^2)*(VLOOKUP(D424,'Aquifer and SDF Parameters'!$A$6:$C$100,2,FALSE)/VLOOKUP(D424,'Aquifer and SDF Parameters'!$A$6:$C$100,3,FALSE)),"")</f>
        <v>2.6186878082971338E-3</v>
      </c>
      <c r="W424" s="4"/>
      <c r="X424" s="29" t="str">
        <f t="shared" si="143"/>
        <v>No</v>
      </c>
      <c r="Y424" s="15" t="str">
        <f t="shared" si="144"/>
        <v/>
      </c>
      <c r="Z424" s="18" t="str">
        <f>IF(X424="Yes",VLOOKUP(Y424,'PoHC and SDF summary'!$AO$4:$AP$49974,2,FALSE)," ")</f>
        <v xml:space="preserve"> </v>
      </c>
      <c r="AA424" s="19" t="str">
        <f t="shared" si="145"/>
        <v xml:space="preserve"> </v>
      </c>
      <c r="AB424" s="58" t="str">
        <f>IF(X424="Yes",(AA424^2)*(VLOOKUP(D424,'Aquifer and SDF Parameters'!$A$6:$C$100,2,FALSE)/VLOOKUP(D424,'Aquifer and SDF Parameters'!$A$6:$C$100,3,FALSE)),"")</f>
        <v/>
      </c>
      <c r="AC424" s="20" t="str">
        <f>IF(X424="Yes",(1/(U424)^('Aquifer and SDF Parameters'!$B$2)/((1/U424^'Aquifer and SDF Parameters'!$B$2)+(1/AA424^'Aquifer and SDF Parameters'!$B$2))),"")</f>
        <v/>
      </c>
      <c r="AD424" s="21" t="str">
        <f>IF(X424="Yes",(1/(AA424)^('Aquifer and SDF Parameters'!$B$2)/((1/U424^'Aquifer and SDF Parameters'!$B$2)+(1/AA424^'Aquifer and SDF Parameters'!$B$2))),"")</f>
        <v/>
      </c>
      <c r="AE424" s="14"/>
      <c r="AF424" s="32" t="str">
        <f t="shared" si="146"/>
        <v>No</v>
      </c>
      <c r="AG424" s="15" t="str">
        <f t="shared" si="147"/>
        <v/>
      </c>
      <c r="AH424" s="18" t="str">
        <f t="shared" si="148"/>
        <v xml:space="preserve"> </v>
      </c>
      <c r="AI424" s="19" t="str">
        <f t="shared" si="149"/>
        <v xml:space="preserve"> </v>
      </c>
      <c r="AJ424" s="58" t="str">
        <f>IF(AF424="Yes",(AI424^2)*(VLOOKUP(D424,'Aquifer and SDF Parameters'!$A$6:$C$100,2,FALSE)/VLOOKUP(D424,'Aquifer and SDF Parameters'!$A$6:$C$100,3,FALSE)),"")</f>
        <v/>
      </c>
      <c r="AK424" s="20" t="str">
        <f>IF(AF424="Yes",(1/(U424)^('Aquifer and SDF Parameters'!$B$2)/((1/U424^'Aquifer and SDF Parameters'!$B$2)+(1/AI424^'Aquifer and SDF Parameters'!$B$2)+(1/AA424^'Aquifer and SDF Parameters'!$B$2))),"")</f>
        <v/>
      </c>
      <c r="AL424" s="20" t="str">
        <f>IF(AF424="Yes",(1/(AA424)^('Aquifer and SDF Parameters'!$B$2)/((1/U424^'Aquifer and SDF Parameters'!$B$2)+(1/AI424^'Aquifer and SDF Parameters'!$B$2)+(1/AA424^'Aquifer and SDF Parameters'!$B$2))),"")</f>
        <v/>
      </c>
      <c r="AM424" s="21" t="str">
        <f>IF(AF424="Yes",(1/(AI424)^('Aquifer and SDF Parameters'!$B$2)/((1/U424^'Aquifer and SDF Parameters'!$B$2)+(1/AI424^'Aquifer and SDF Parameters'!$B$2)+(1/AA424^'Aquifer and SDF Parameters'!$B$2))),"")</f>
        <v/>
      </c>
      <c r="AO424" s="30" t="s">
        <v>12680</v>
      </c>
      <c r="AP424" s="47" t="s">
        <v>8769</v>
      </c>
      <c r="AQ424" s="22">
        <v>59166</v>
      </c>
      <c r="AR424" s="22" t="s">
        <v>12694</v>
      </c>
      <c r="AS424" s="24">
        <v>258.40663627227002</v>
      </c>
      <c r="AT424" s="30"/>
      <c r="AU424" s="22"/>
      <c r="AV424" s="69"/>
      <c r="AW424" s="33"/>
      <c r="AX424" s="22"/>
      <c r="AY424" s="27"/>
    </row>
    <row r="425" spans="1:51" ht="15.6" customHeight="1" x14ac:dyDescent="0.3">
      <c r="A425" s="17">
        <v>92221</v>
      </c>
      <c r="B425" s="17" t="str">
        <f>VLOOKUP(A425,'List of Wells for HC assessment'!$A$2:$J$860,10,FALSE)</f>
        <v>Fraser-Sumas Floodplain</v>
      </c>
      <c r="C425" s="17" t="str">
        <f>IF(ISNUMBER(VLOOKUP(A425,'List of Wells for HC assessment'!$A$2:$J$860,1,FALSE)),"TRUE","FALSE")</f>
        <v>TRUE</v>
      </c>
      <c r="D425" s="17">
        <f>VLOOKUP(A425,'List of Wells for HC assessment'!$A$2:$J$860,9,FALSE)</f>
        <v>6</v>
      </c>
      <c r="E425" s="17" t="str">
        <f t="shared" si="130"/>
        <v>Stream</v>
      </c>
      <c r="F425" s="17">
        <f t="shared" si="131"/>
        <v>1</v>
      </c>
      <c r="G425" s="87">
        <f t="shared" si="132"/>
        <v>1</v>
      </c>
      <c r="H425" s="88">
        <f t="shared" si="150"/>
        <v>5.7798397077371676E-3</v>
      </c>
      <c r="I425" s="89" t="str">
        <f t="shared" si="133"/>
        <v>Unnamed tributary to McGillivray Slough and Vedder Canal</v>
      </c>
      <c r="J425" s="90" t="str">
        <f t="shared" si="134"/>
        <v>-</v>
      </c>
      <c r="K425" s="91" t="str">
        <f t="shared" si="135"/>
        <v/>
      </c>
      <c r="L425" s="95" t="str">
        <f t="shared" si="136"/>
        <v xml:space="preserve"> </v>
      </c>
      <c r="M425" s="92" t="str">
        <f t="shared" si="137"/>
        <v>-</v>
      </c>
      <c r="N425" s="93" t="str">
        <f t="shared" si="138"/>
        <v/>
      </c>
      <c r="O425" s="96" t="str">
        <f t="shared" si="139"/>
        <v xml:space="preserve"> </v>
      </c>
      <c r="P425" s="94" t="str">
        <f>IF(ISNUMBER(VLOOKUP(A425,'Wells not assessed'!$A$5:$D$37,1,FALSE)),VLOOKUP(A425,'Wells not assessed'!$A$5:$D$37,4,FALSE),"")</f>
        <v/>
      </c>
      <c r="R425" s="35" t="str">
        <f t="shared" si="140"/>
        <v>Yes</v>
      </c>
      <c r="S425" s="15" t="str">
        <f t="shared" si="141"/>
        <v>FV-1813</v>
      </c>
      <c r="T425" s="18" t="str">
        <f>VLOOKUP(S425,'PoHC and SDF summary'!$AO$4:$AP$49974,2,FALSE)</f>
        <v>Unnamed tributary to McGillivray Slough and Vedder Canal</v>
      </c>
      <c r="U425" s="19">
        <f t="shared" si="142"/>
        <v>41.640748219996603</v>
      </c>
      <c r="V425" s="56">
        <f>IF(C425="TRUE",(U425^2)*(VLOOKUP(D425,'Aquifer and SDF Parameters'!$A$6:$C$100,2,FALSE)/VLOOKUP(D425,'Aquifer and SDF Parameters'!$A$6:$C$100,3,FALSE)),"")</f>
        <v>5.7798397077371676E-3</v>
      </c>
      <c r="W425" s="4"/>
      <c r="X425" s="29" t="str">
        <f t="shared" si="143"/>
        <v>No</v>
      </c>
      <c r="Y425" s="15" t="str">
        <f t="shared" si="144"/>
        <v/>
      </c>
      <c r="Z425" s="18" t="str">
        <f>IF(X425="Yes",VLOOKUP(Y425,'PoHC and SDF summary'!$AO$4:$AP$49974,2,FALSE)," ")</f>
        <v xml:space="preserve"> </v>
      </c>
      <c r="AA425" s="19" t="str">
        <f t="shared" si="145"/>
        <v xml:space="preserve"> </v>
      </c>
      <c r="AB425" s="58" t="str">
        <f>IF(X425="Yes",(AA425^2)*(VLOOKUP(D425,'Aquifer and SDF Parameters'!$A$6:$C$100,2,FALSE)/VLOOKUP(D425,'Aquifer and SDF Parameters'!$A$6:$C$100,3,FALSE)),"")</f>
        <v/>
      </c>
      <c r="AC425" s="20" t="str">
        <f>IF(X425="Yes",(1/(U425)^('Aquifer and SDF Parameters'!$B$2)/((1/U425^'Aquifer and SDF Parameters'!$B$2)+(1/AA425^'Aquifer and SDF Parameters'!$B$2))),"")</f>
        <v/>
      </c>
      <c r="AD425" s="21" t="str">
        <f>IF(X425="Yes",(1/(AA425)^('Aquifer and SDF Parameters'!$B$2)/((1/U425^'Aquifer and SDF Parameters'!$B$2)+(1/AA425^'Aquifer and SDF Parameters'!$B$2))),"")</f>
        <v/>
      </c>
      <c r="AE425" s="14"/>
      <c r="AF425" s="32" t="str">
        <f t="shared" si="146"/>
        <v>No</v>
      </c>
      <c r="AG425" s="15" t="str">
        <f t="shared" si="147"/>
        <v/>
      </c>
      <c r="AH425" s="18" t="str">
        <f t="shared" si="148"/>
        <v xml:space="preserve"> </v>
      </c>
      <c r="AI425" s="19" t="str">
        <f t="shared" si="149"/>
        <v xml:space="preserve"> </v>
      </c>
      <c r="AJ425" s="58" t="str">
        <f>IF(AF425="Yes",(AI425^2)*(VLOOKUP(D425,'Aquifer and SDF Parameters'!$A$6:$C$100,2,FALSE)/VLOOKUP(D425,'Aquifer and SDF Parameters'!$A$6:$C$100,3,FALSE)),"")</f>
        <v/>
      </c>
      <c r="AK425" s="20" t="str">
        <f>IF(AF425="Yes",(1/(U425)^('Aquifer and SDF Parameters'!$B$2)/((1/U425^'Aquifer and SDF Parameters'!$B$2)+(1/AI425^'Aquifer and SDF Parameters'!$B$2)+(1/AA425^'Aquifer and SDF Parameters'!$B$2))),"")</f>
        <v/>
      </c>
      <c r="AL425" s="20" t="str">
        <f>IF(AF425="Yes",(1/(AA425)^('Aquifer and SDF Parameters'!$B$2)/((1/U425^'Aquifer and SDF Parameters'!$B$2)+(1/AI425^'Aquifer and SDF Parameters'!$B$2)+(1/AA425^'Aquifer and SDF Parameters'!$B$2))),"")</f>
        <v/>
      </c>
      <c r="AM425" s="21" t="str">
        <f>IF(AF425="Yes",(1/(AI425)^('Aquifer and SDF Parameters'!$B$2)/((1/U425^'Aquifer and SDF Parameters'!$B$2)+(1/AI425^'Aquifer and SDF Parameters'!$B$2)+(1/AA425^'Aquifer and SDF Parameters'!$B$2))),"")</f>
        <v/>
      </c>
      <c r="AO425" s="30" t="s">
        <v>12679</v>
      </c>
      <c r="AP425" s="47" t="s">
        <v>8769</v>
      </c>
      <c r="AQ425" s="22">
        <v>59217</v>
      </c>
      <c r="AR425" s="22" t="s">
        <v>12001</v>
      </c>
      <c r="AS425" s="24">
        <v>112.867440223261</v>
      </c>
      <c r="AT425" s="30"/>
      <c r="AU425" s="22"/>
      <c r="AV425" s="69"/>
      <c r="AW425" s="33"/>
      <c r="AX425" s="22"/>
      <c r="AY425" s="27"/>
    </row>
    <row r="426" spans="1:51" ht="15.6" customHeight="1" x14ac:dyDescent="0.3">
      <c r="A426" s="17">
        <v>92254</v>
      </c>
      <c r="B426" s="17" t="str">
        <f>VLOOKUP(A426,'List of Wells for HC assessment'!$A$2:$J$860,10,FALSE)</f>
        <v>Fraser-Sumas Floodplain</v>
      </c>
      <c r="C426" s="17" t="str">
        <f>IF(ISNUMBER(VLOOKUP(A426,'List of Wells for HC assessment'!$A$2:$J$860,1,FALSE)),"TRUE","FALSE")</f>
        <v>TRUE</v>
      </c>
      <c r="D426" s="17">
        <f>VLOOKUP(A426,'List of Wells for HC assessment'!$A$2:$J$860,9,FALSE)</f>
        <v>6</v>
      </c>
      <c r="E426" s="17" t="str">
        <f t="shared" si="130"/>
        <v>Stream</v>
      </c>
      <c r="F426" s="17">
        <f t="shared" si="131"/>
        <v>1</v>
      </c>
      <c r="G426" s="87">
        <f t="shared" si="132"/>
        <v>1</v>
      </c>
      <c r="H426" s="88">
        <f t="shared" si="150"/>
        <v>1.0309738041228526E-3</v>
      </c>
      <c r="I426" s="89" t="str">
        <f t="shared" si="133"/>
        <v>Unnamed tributary to Wilson Slough</v>
      </c>
      <c r="J426" s="90" t="str">
        <f t="shared" si="134"/>
        <v>-</v>
      </c>
      <c r="K426" s="91" t="str">
        <f t="shared" si="135"/>
        <v/>
      </c>
      <c r="L426" s="95" t="str">
        <f t="shared" si="136"/>
        <v xml:space="preserve"> </v>
      </c>
      <c r="M426" s="92" t="str">
        <f t="shared" si="137"/>
        <v>-</v>
      </c>
      <c r="N426" s="93" t="str">
        <f t="shared" si="138"/>
        <v/>
      </c>
      <c r="O426" s="96" t="str">
        <f t="shared" si="139"/>
        <v xml:space="preserve"> </v>
      </c>
      <c r="P426" s="94" t="str">
        <f>IF(ISNUMBER(VLOOKUP(A426,'Wells not assessed'!$A$5:$D$37,1,FALSE)),VLOOKUP(A426,'Wells not assessed'!$A$5:$D$37,4,FALSE),"")</f>
        <v/>
      </c>
      <c r="R426" s="35" t="str">
        <f t="shared" si="140"/>
        <v>Yes</v>
      </c>
      <c r="S426" s="15" t="str">
        <f t="shared" si="141"/>
        <v>FV-2174</v>
      </c>
      <c r="T426" s="18" t="str">
        <f>VLOOKUP(S426,'PoHC and SDF summary'!$AO$4:$AP$49974,2,FALSE)</f>
        <v>Unnamed tributary to Wilson Slough</v>
      </c>
      <c r="U426" s="19">
        <f t="shared" si="142"/>
        <v>17.586703535252301</v>
      </c>
      <c r="V426" s="56">
        <f>IF(C426="TRUE",(U426^2)*(VLOOKUP(D426,'Aquifer and SDF Parameters'!$A$6:$C$100,2,FALSE)/VLOOKUP(D426,'Aquifer and SDF Parameters'!$A$6:$C$100,3,FALSE)),"")</f>
        <v>1.0309738041228526E-3</v>
      </c>
      <c r="W426" s="4"/>
      <c r="X426" s="29" t="str">
        <f t="shared" si="143"/>
        <v>No</v>
      </c>
      <c r="Y426" s="15" t="str">
        <f t="shared" si="144"/>
        <v/>
      </c>
      <c r="Z426" s="18" t="str">
        <f>IF(X426="Yes",VLOOKUP(Y426,'PoHC and SDF summary'!$AO$4:$AP$49974,2,FALSE)," ")</f>
        <v xml:space="preserve"> </v>
      </c>
      <c r="AA426" s="19" t="str">
        <f t="shared" si="145"/>
        <v xml:space="preserve"> </v>
      </c>
      <c r="AB426" s="58" t="str">
        <f>IF(X426="Yes",(AA426^2)*(VLOOKUP(D426,'Aquifer and SDF Parameters'!$A$6:$C$100,2,FALSE)/VLOOKUP(D426,'Aquifer and SDF Parameters'!$A$6:$C$100,3,FALSE)),"")</f>
        <v/>
      </c>
      <c r="AC426" s="20" t="str">
        <f>IF(X426="Yes",(1/(U426)^('Aquifer and SDF Parameters'!$B$2)/((1/U426^'Aquifer and SDF Parameters'!$B$2)+(1/AA426^'Aquifer and SDF Parameters'!$B$2))),"")</f>
        <v/>
      </c>
      <c r="AD426" s="21" t="str">
        <f>IF(X426="Yes",(1/(AA426)^('Aquifer and SDF Parameters'!$B$2)/((1/U426^'Aquifer and SDF Parameters'!$B$2)+(1/AA426^'Aquifer and SDF Parameters'!$B$2))),"")</f>
        <v/>
      </c>
      <c r="AE426" s="14"/>
      <c r="AF426" s="32" t="str">
        <f t="shared" si="146"/>
        <v>No</v>
      </c>
      <c r="AG426" s="15" t="str">
        <f t="shared" si="147"/>
        <v/>
      </c>
      <c r="AH426" s="18" t="str">
        <f t="shared" si="148"/>
        <v xml:space="preserve"> </v>
      </c>
      <c r="AI426" s="19" t="str">
        <f t="shared" si="149"/>
        <v xml:space="preserve"> </v>
      </c>
      <c r="AJ426" s="58" t="str">
        <f>IF(AF426="Yes",(AI426^2)*(VLOOKUP(D426,'Aquifer and SDF Parameters'!$A$6:$C$100,2,FALSE)/VLOOKUP(D426,'Aquifer and SDF Parameters'!$A$6:$C$100,3,FALSE)),"")</f>
        <v/>
      </c>
      <c r="AK426" s="20" t="str">
        <f>IF(AF426="Yes",(1/(U426)^('Aquifer and SDF Parameters'!$B$2)/((1/U426^'Aquifer and SDF Parameters'!$B$2)+(1/AI426^'Aquifer and SDF Parameters'!$B$2)+(1/AA426^'Aquifer and SDF Parameters'!$B$2))),"")</f>
        <v/>
      </c>
      <c r="AL426" s="20" t="str">
        <f>IF(AF426="Yes",(1/(AA426)^('Aquifer and SDF Parameters'!$B$2)/((1/U426^'Aquifer and SDF Parameters'!$B$2)+(1/AI426^'Aquifer and SDF Parameters'!$B$2)+(1/AA426^'Aquifer and SDF Parameters'!$B$2))),"")</f>
        <v/>
      </c>
      <c r="AM426" s="21" t="str">
        <f>IF(AF426="Yes",(1/(AI426)^('Aquifer and SDF Parameters'!$B$2)/((1/U426^'Aquifer and SDF Parameters'!$B$2)+(1/AI426^'Aquifer and SDF Parameters'!$B$2)+(1/AA426^'Aquifer and SDF Parameters'!$B$2))),"")</f>
        <v/>
      </c>
      <c r="AO426" s="30" t="s">
        <v>12678</v>
      </c>
      <c r="AP426" s="47" t="s">
        <v>8769</v>
      </c>
      <c r="AQ426" s="22">
        <v>59281</v>
      </c>
      <c r="AR426" s="22" t="s">
        <v>12650</v>
      </c>
      <c r="AS426" s="24">
        <v>1322.81861670028</v>
      </c>
      <c r="AT426" s="30"/>
      <c r="AU426" s="22"/>
      <c r="AV426" s="69"/>
      <c r="AW426" s="33"/>
      <c r="AX426" s="22"/>
      <c r="AY426" s="27"/>
    </row>
    <row r="427" spans="1:51" ht="15.6" customHeight="1" x14ac:dyDescent="0.3">
      <c r="A427" s="17">
        <v>92257</v>
      </c>
      <c r="B427" s="17" t="str">
        <f>VLOOKUP(A427,'List of Wells for HC assessment'!$A$2:$J$860,10,FALSE)</f>
        <v>Fraser-Sumas Floodplain</v>
      </c>
      <c r="C427" s="17" t="str">
        <f>IF(ISNUMBER(VLOOKUP(A427,'List of Wells for HC assessment'!$A$2:$J$860,1,FALSE)),"TRUE","FALSE")</f>
        <v>TRUE</v>
      </c>
      <c r="D427" s="17">
        <f>VLOOKUP(A427,'List of Wells for HC assessment'!$A$2:$J$860,9,FALSE)</f>
        <v>6</v>
      </c>
      <c r="E427" s="17" t="str">
        <f t="shared" si="130"/>
        <v>Stream</v>
      </c>
      <c r="F427" s="17">
        <f t="shared" si="131"/>
        <v>1</v>
      </c>
      <c r="G427" s="87">
        <f t="shared" si="132"/>
        <v>1</v>
      </c>
      <c r="H427" s="88">
        <f t="shared" si="150"/>
        <v>1.7783335827059328E-2</v>
      </c>
      <c r="I427" s="89" t="str">
        <f t="shared" si="133"/>
        <v>Unnamed tributary to Chilliwack Creek</v>
      </c>
      <c r="J427" s="90" t="str">
        <f t="shared" si="134"/>
        <v>-</v>
      </c>
      <c r="K427" s="91" t="str">
        <f t="shared" si="135"/>
        <v/>
      </c>
      <c r="L427" s="95" t="str">
        <f t="shared" si="136"/>
        <v xml:space="preserve"> </v>
      </c>
      <c r="M427" s="92" t="str">
        <f t="shared" si="137"/>
        <v>-</v>
      </c>
      <c r="N427" s="93" t="str">
        <f t="shared" si="138"/>
        <v/>
      </c>
      <c r="O427" s="96" t="str">
        <f t="shared" si="139"/>
        <v xml:space="preserve"> </v>
      </c>
      <c r="P427" s="94" t="str">
        <f>IF(ISNUMBER(VLOOKUP(A427,'Wells not assessed'!$A$5:$D$37,1,FALSE)),VLOOKUP(A427,'Wells not assessed'!$A$5:$D$37,4,FALSE),"")</f>
        <v/>
      </c>
      <c r="R427" s="35" t="str">
        <f t="shared" si="140"/>
        <v>Yes</v>
      </c>
      <c r="S427" s="15" t="str">
        <f t="shared" si="141"/>
        <v>FV-3277</v>
      </c>
      <c r="T427" s="18" t="str">
        <f>VLOOKUP(S427,'PoHC and SDF summary'!$AO$4:$AP$49974,2,FALSE)</f>
        <v>Unnamed tributary to Chilliwack Creek</v>
      </c>
      <c r="U427" s="19">
        <f t="shared" si="142"/>
        <v>73.0410894505127</v>
      </c>
      <c r="V427" s="56">
        <f>IF(C427="TRUE",(U427^2)*(VLOOKUP(D427,'Aquifer and SDF Parameters'!$A$6:$C$100,2,FALSE)/VLOOKUP(D427,'Aquifer and SDF Parameters'!$A$6:$C$100,3,FALSE)),"")</f>
        <v>1.7783335827059328E-2</v>
      </c>
      <c r="W427" s="4"/>
      <c r="X427" s="29" t="str">
        <f t="shared" si="143"/>
        <v>No</v>
      </c>
      <c r="Y427" s="15" t="str">
        <f t="shared" si="144"/>
        <v/>
      </c>
      <c r="Z427" s="18" t="str">
        <f>IF(X427="Yes",VLOOKUP(Y427,'PoHC and SDF summary'!$AO$4:$AP$49974,2,FALSE)," ")</f>
        <v xml:space="preserve"> </v>
      </c>
      <c r="AA427" s="19" t="str">
        <f t="shared" si="145"/>
        <v xml:space="preserve"> </v>
      </c>
      <c r="AB427" s="58" t="str">
        <f>IF(X427="Yes",(AA427^2)*(VLOOKUP(D427,'Aquifer and SDF Parameters'!$A$6:$C$100,2,FALSE)/VLOOKUP(D427,'Aquifer and SDF Parameters'!$A$6:$C$100,3,FALSE)),"")</f>
        <v/>
      </c>
      <c r="AC427" s="20" t="str">
        <f>IF(X427="Yes",(1/(U427)^('Aquifer and SDF Parameters'!$B$2)/((1/U427^'Aquifer and SDF Parameters'!$B$2)+(1/AA427^'Aquifer and SDF Parameters'!$B$2))),"")</f>
        <v/>
      </c>
      <c r="AD427" s="21" t="str">
        <f>IF(X427="Yes",(1/(AA427)^('Aquifer and SDF Parameters'!$B$2)/((1/U427^'Aquifer and SDF Parameters'!$B$2)+(1/AA427^'Aquifer and SDF Parameters'!$B$2))),"")</f>
        <v/>
      </c>
      <c r="AE427" s="14"/>
      <c r="AF427" s="32" t="str">
        <f t="shared" si="146"/>
        <v>No</v>
      </c>
      <c r="AG427" s="15" t="str">
        <f t="shared" si="147"/>
        <v/>
      </c>
      <c r="AH427" s="18" t="str">
        <f t="shared" si="148"/>
        <v xml:space="preserve"> </v>
      </c>
      <c r="AI427" s="19" t="str">
        <f t="shared" si="149"/>
        <v xml:space="preserve"> </v>
      </c>
      <c r="AJ427" s="58" t="str">
        <f>IF(AF427="Yes",(AI427^2)*(VLOOKUP(D427,'Aquifer and SDF Parameters'!$A$6:$C$100,2,FALSE)/VLOOKUP(D427,'Aquifer and SDF Parameters'!$A$6:$C$100,3,FALSE)),"")</f>
        <v/>
      </c>
      <c r="AK427" s="20" t="str">
        <f>IF(AF427="Yes",(1/(U427)^('Aquifer and SDF Parameters'!$B$2)/((1/U427^'Aquifer and SDF Parameters'!$B$2)+(1/AI427^'Aquifer and SDF Parameters'!$B$2)+(1/AA427^'Aquifer and SDF Parameters'!$B$2))),"")</f>
        <v/>
      </c>
      <c r="AL427" s="20" t="str">
        <f>IF(AF427="Yes",(1/(AA427)^('Aquifer and SDF Parameters'!$B$2)/((1/U427^'Aquifer and SDF Parameters'!$B$2)+(1/AI427^'Aquifer and SDF Parameters'!$B$2)+(1/AA427^'Aquifer and SDF Parameters'!$B$2))),"")</f>
        <v/>
      </c>
      <c r="AM427" s="21" t="str">
        <f>IF(AF427="Yes",(1/(AI427)^('Aquifer and SDF Parameters'!$B$2)/((1/U427^'Aquifer and SDF Parameters'!$B$2)+(1/AI427^'Aquifer and SDF Parameters'!$B$2)+(1/AA427^'Aquifer and SDF Parameters'!$B$2))),"")</f>
        <v/>
      </c>
      <c r="AO427" s="30" t="s">
        <v>12677</v>
      </c>
      <c r="AP427" s="47" t="s">
        <v>8769</v>
      </c>
      <c r="AQ427" s="22">
        <v>59294</v>
      </c>
      <c r="AR427" s="22" t="s">
        <v>12680</v>
      </c>
      <c r="AS427" s="24">
        <v>1088.44932452701</v>
      </c>
      <c r="AT427" s="30"/>
      <c r="AU427" s="22"/>
      <c r="AV427" s="69"/>
      <c r="AW427" s="33"/>
      <c r="AX427" s="22"/>
      <c r="AY427" s="27"/>
    </row>
    <row r="428" spans="1:51" ht="15.6" customHeight="1" x14ac:dyDescent="0.3">
      <c r="A428" s="17">
        <v>92263</v>
      </c>
      <c r="B428" s="17" t="str">
        <f>VLOOKUP(A428,'List of Wells for HC assessment'!$A$2:$J$860,10,FALSE)</f>
        <v>Fraser-Sumas Floodplain</v>
      </c>
      <c r="C428" s="17" t="str">
        <f>IF(ISNUMBER(VLOOKUP(A428,'List of Wells for HC assessment'!$A$2:$J$860,1,FALSE)),"TRUE","FALSE")</f>
        <v>TRUE</v>
      </c>
      <c r="D428" s="17">
        <f>VLOOKUP(A428,'List of Wells for HC assessment'!$A$2:$J$860,9,FALSE)</f>
        <v>6</v>
      </c>
      <c r="E428" s="17" t="str">
        <f t="shared" si="130"/>
        <v>Stream</v>
      </c>
      <c r="F428" s="17">
        <f t="shared" si="131"/>
        <v>2</v>
      </c>
      <c r="G428" s="87">
        <f t="shared" si="132"/>
        <v>0.77024311927961264</v>
      </c>
      <c r="H428" s="88">
        <f t="shared" si="150"/>
        <v>0.37301233161622327</v>
      </c>
      <c r="I428" s="89" t="str">
        <f t="shared" si="133"/>
        <v>Hope Slough</v>
      </c>
      <c r="J428" s="90">
        <f t="shared" si="134"/>
        <v>0.22975688072038736</v>
      </c>
      <c r="K428" s="91">
        <f t="shared" si="135"/>
        <v>1.2504965289091634</v>
      </c>
      <c r="L428" s="95" t="str">
        <f t="shared" si="136"/>
        <v>Unnamed slough</v>
      </c>
      <c r="M428" s="92" t="str">
        <f t="shared" si="137"/>
        <v>-</v>
      </c>
      <c r="N428" s="93" t="str">
        <f t="shared" si="138"/>
        <v/>
      </c>
      <c r="O428" s="96" t="str">
        <f t="shared" si="139"/>
        <v xml:space="preserve"> </v>
      </c>
      <c r="P428" s="94" t="str">
        <f>IF(ISNUMBER(VLOOKUP(A428,'Wells not assessed'!$A$5:$D$37,1,FALSE)),VLOOKUP(A428,'Wells not assessed'!$A$5:$D$37,4,FALSE),"")</f>
        <v/>
      </c>
      <c r="R428" s="35" t="str">
        <f t="shared" si="140"/>
        <v>Yes</v>
      </c>
      <c r="S428" s="15" t="str">
        <f t="shared" si="141"/>
        <v>FV-3824</v>
      </c>
      <c r="T428" s="18" t="str">
        <f>VLOOKUP(S428,'PoHC and SDF summary'!$AO$4:$AP$49974,2,FALSE)</f>
        <v>Hope Slough</v>
      </c>
      <c r="U428" s="19">
        <f t="shared" si="142"/>
        <v>334.52010325968001</v>
      </c>
      <c r="V428" s="56">
        <f>IF(C428="TRUE",(U428^2)*(VLOOKUP(D428,'Aquifer and SDF Parameters'!$A$6:$C$100,2,FALSE)/VLOOKUP(D428,'Aquifer and SDF Parameters'!$A$6:$C$100,3,FALSE)),"")</f>
        <v>0.37301233161622327</v>
      </c>
      <c r="W428" s="4"/>
      <c r="X428" s="29" t="str">
        <f t="shared" si="143"/>
        <v>Yes</v>
      </c>
      <c r="Y428" s="15" t="str">
        <f t="shared" si="144"/>
        <v>FV-7047</v>
      </c>
      <c r="Z428" s="18" t="str">
        <f>IF(X428="Yes",VLOOKUP(Y428,'PoHC and SDF summary'!$AO$4:$AP$49974,2,FALSE)," ")</f>
        <v>Unnamed slough</v>
      </c>
      <c r="AA428" s="19">
        <f t="shared" si="145"/>
        <v>612.49404786720095</v>
      </c>
      <c r="AB428" s="58">
        <f>IF(X428="Yes",(AA428^2)*(VLOOKUP(D428,'Aquifer and SDF Parameters'!$A$6:$C$100,2,FALSE)/VLOOKUP(D428,'Aquifer and SDF Parameters'!$A$6:$C$100,3,FALSE)),"")</f>
        <v>1.2504965289091634</v>
      </c>
      <c r="AC428" s="20">
        <f>IF(X428="Yes",(1/(U428)^('Aquifer and SDF Parameters'!$B$2)/((1/U428^'Aquifer and SDF Parameters'!$B$2)+(1/AA428^'Aquifer and SDF Parameters'!$B$2))),"")</f>
        <v>0.77024311927961264</v>
      </c>
      <c r="AD428" s="21">
        <f>IF(X428="Yes",(1/(AA428)^('Aquifer and SDF Parameters'!$B$2)/((1/U428^'Aquifer and SDF Parameters'!$B$2)+(1/AA428^'Aquifer and SDF Parameters'!$B$2))),"")</f>
        <v>0.22975688072038736</v>
      </c>
      <c r="AE428" s="14"/>
      <c r="AF428" s="32" t="str">
        <f t="shared" si="146"/>
        <v>No</v>
      </c>
      <c r="AG428" s="15" t="str">
        <f t="shared" si="147"/>
        <v/>
      </c>
      <c r="AH428" s="18" t="str">
        <f t="shared" si="148"/>
        <v xml:space="preserve"> </v>
      </c>
      <c r="AI428" s="19" t="str">
        <f t="shared" si="149"/>
        <v xml:space="preserve"> </v>
      </c>
      <c r="AJ428" s="58" t="str">
        <f>IF(AF428="Yes",(AI428^2)*(VLOOKUP(D428,'Aquifer and SDF Parameters'!$A$6:$C$100,2,FALSE)/VLOOKUP(D428,'Aquifer and SDF Parameters'!$A$6:$C$100,3,FALSE)),"")</f>
        <v/>
      </c>
      <c r="AK428" s="20" t="str">
        <f>IF(AF428="Yes",(1/(U428)^('Aquifer and SDF Parameters'!$B$2)/((1/U428^'Aquifer and SDF Parameters'!$B$2)+(1/AI428^'Aquifer and SDF Parameters'!$B$2)+(1/AA428^'Aquifer and SDF Parameters'!$B$2))),"")</f>
        <v/>
      </c>
      <c r="AL428" s="20" t="str">
        <f>IF(AF428="Yes",(1/(AA428)^('Aquifer and SDF Parameters'!$B$2)/((1/U428^'Aquifer and SDF Parameters'!$B$2)+(1/AI428^'Aquifer and SDF Parameters'!$B$2)+(1/AA428^'Aquifer and SDF Parameters'!$B$2))),"")</f>
        <v/>
      </c>
      <c r="AM428" s="21" t="str">
        <f>IF(AF428="Yes",(1/(AI428)^('Aquifer and SDF Parameters'!$B$2)/((1/U428^'Aquifer and SDF Parameters'!$B$2)+(1/AI428^'Aquifer and SDF Parameters'!$B$2)+(1/AA428^'Aquifer and SDF Parameters'!$B$2))),"")</f>
        <v/>
      </c>
      <c r="AO428" s="30" t="s">
        <v>12675</v>
      </c>
      <c r="AP428" s="47" t="s">
        <v>8769</v>
      </c>
      <c r="AQ428" s="22">
        <v>59299</v>
      </c>
      <c r="AR428" s="22" t="s">
        <v>12704</v>
      </c>
      <c r="AS428" s="24">
        <v>1015.93556878403</v>
      </c>
      <c r="AT428" s="30"/>
      <c r="AU428" s="22"/>
      <c r="AV428" s="69"/>
      <c r="AW428" s="33"/>
      <c r="AX428" s="22"/>
      <c r="AY428" s="27"/>
    </row>
    <row r="429" spans="1:51" ht="15.6" customHeight="1" x14ac:dyDescent="0.3">
      <c r="A429" s="17">
        <v>92266</v>
      </c>
      <c r="B429" s="17" t="str">
        <f>VLOOKUP(A429,'List of Wells for HC assessment'!$A$2:$J$860,10,FALSE)</f>
        <v>Fraser-Sumas Floodplain</v>
      </c>
      <c r="C429" s="17" t="str">
        <f>IF(ISNUMBER(VLOOKUP(A429,'List of Wells for HC assessment'!$A$2:$J$860,1,FALSE)),"TRUE","FALSE")</f>
        <v>TRUE</v>
      </c>
      <c r="D429" s="17">
        <f>VLOOKUP(A429,'List of Wells for HC assessment'!$A$2:$J$860,9,FALSE)</f>
        <v>6</v>
      </c>
      <c r="E429" s="17" t="str">
        <f t="shared" si="130"/>
        <v>Stream</v>
      </c>
      <c r="F429" s="17">
        <f t="shared" si="131"/>
        <v>1</v>
      </c>
      <c r="G429" s="87">
        <f t="shared" si="132"/>
        <v>1</v>
      </c>
      <c r="H429" s="88">
        <f t="shared" si="150"/>
        <v>1.7288481876716069E-2</v>
      </c>
      <c r="I429" s="89" t="str">
        <f t="shared" si="133"/>
        <v>Unnamed tributary to Hope Slough</v>
      </c>
      <c r="J429" s="90" t="str">
        <f t="shared" si="134"/>
        <v>-</v>
      </c>
      <c r="K429" s="91" t="str">
        <f t="shared" si="135"/>
        <v/>
      </c>
      <c r="L429" s="95" t="str">
        <f t="shared" si="136"/>
        <v xml:space="preserve"> </v>
      </c>
      <c r="M429" s="92" t="str">
        <f t="shared" si="137"/>
        <v>-</v>
      </c>
      <c r="N429" s="93" t="str">
        <f t="shared" si="138"/>
        <v/>
      </c>
      <c r="O429" s="96" t="str">
        <f t="shared" si="139"/>
        <v xml:space="preserve"> </v>
      </c>
      <c r="P429" s="94" t="str">
        <f>IF(ISNUMBER(VLOOKUP(A429,'Wells not assessed'!$A$5:$D$37,1,FALSE)),VLOOKUP(A429,'Wells not assessed'!$A$5:$D$37,4,FALSE),"")</f>
        <v/>
      </c>
      <c r="R429" s="35" t="str">
        <f t="shared" si="140"/>
        <v>Yes</v>
      </c>
      <c r="S429" s="15" t="str">
        <f t="shared" si="141"/>
        <v>FV-3635</v>
      </c>
      <c r="T429" s="18" t="str">
        <f>VLOOKUP(S429,'PoHC and SDF summary'!$AO$4:$AP$49974,2,FALSE)</f>
        <v>Unnamed tributary to Hope Slough</v>
      </c>
      <c r="U429" s="19">
        <f t="shared" si="142"/>
        <v>72.017668408626093</v>
      </c>
      <c r="V429" s="56">
        <f>IF(C429="TRUE",(U429^2)*(VLOOKUP(D429,'Aquifer and SDF Parameters'!$A$6:$C$100,2,FALSE)/VLOOKUP(D429,'Aquifer and SDF Parameters'!$A$6:$C$100,3,FALSE)),"")</f>
        <v>1.7288481876716069E-2</v>
      </c>
      <c r="W429" s="4"/>
      <c r="X429" s="29" t="str">
        <f t="shared" si="143"/>
        <v>No</v>
      </c>
      <c r="Y429" s="15" t="str">
        <f t="shared" si="144"/>
        <v/>
      </c>
      <c r="Z429" s="18" t="str">
        <f>IF(X429="Yes",VLOOKUP(Y429,'PoHC and SDF summary'!$AO$4:$AP$49974,2,FALSE)," ")</f>
        <v xml:space="preserve"> </v>
      </c>
      <c r="AA429" s="19" t="str">
        <f t="shared" si="145"/>
        <v xml:space="preserve"> </v>
      </c>
      <c r="AB429" s="58" t="str">
        <f>IF(X429="Yes",(AA429^2)*(VLOOKUP(D429,'Aquifer and SDF Parameters'!$A$6:$C$100,2,FALSE)/VLOOKUP(D429,'Aquifer and SDF Parameters'!$A$6:$C$100,3,FALSE)),"")</f>
        <v/>
      </c>
      <c r="AC429" s="20" t="str">
        <f>IF(X429="Yes",(1/(U429)^('Aquifer and SDF Parameters'!$B$2)/((1/U429^'Aquifer and SDF Parameters'!$B$2)+(1/AA429^'Aquifer and SDF Parameters'!$B$2))),"")</f>
        <v/>
      </c>
      <c r="AD429" s="21" t="str">
        <f>IF(X429="Yes",(1/(AA429)^('Aquifer and SDF Parameters'!$B$2)/((1/U429^'Aquifer and SDF Parameters'!$B$2)+(1/AA429^'Aquifer and SDF Parameters'!$B$2))),"")</f>
        <v/>
      </c>
      <c r="AE429" s="14"/>
      <c r="AF429" s="32" t="str">
        <f t="shared" si="146"/>
        <v>No</v>
      </c>
      <c r="AG429" s="15" t="str">
        <f t="shared" si="147"/>
        <v/>
      </c>
      <c r="AH429" s="18" t="str">
        <f t="shared" si="148"/>
        <v xml:space="preserve"> </v>
      </c>
      <c r="AI429" s="19" t="str">
        <f t="shared" si="149"/>
        <v xml:space="preserve"> </v>
      </c>
      <c r="AJ429" s="58" t="str">
        <f>IF(AF429="Yes",(AI429^2)*(VLOOKUP(D429,'Aquifer and SDF Parameters'!$A$6:$C$100,2,FALSE)/VLOOKUP(D429,'Aquifer and SDF Parameters'!$A$6:$C$100,3,FALSE)),"")</f>
        <v/>
      </c>
      <c r="AK429" s="20" t="str">
        <f>IF(AF429="Yes",(1/(U429)^('Aquifer and SDF Parameters'!$B$2)/((1/U429^'Aquifer and SDF Parameters'!$B$2)+(1/AI429^'Aquifer and SDF Parameters'!$B$2)+(1/AA429^'Aquifer and SDF Parameters'!$B$2))),"")</f>
        <v/>
      </c>
      <c r="AL429" s="20" t="str">
        <f>IF(AF429="Yes",(1/(AA429)^('Aquifer and SDF Parameters'!$B$2)/((1/U429^'Aquifer and SDF Parameters'!$B$2)+(1/AI429^'Aquifer and SDF Parameters'!$B$2)+(1/AA429^'Aquifer and SDF Parameters'!$B$2))),"")</f>
        <v/>
      </c>
      <c r="AM429" s="21" t="str">
        <f>IF(AF429="Yes",(1/(AI429)^('Aquifer and SDF Parameters'!$B$2)/((1/U429^'Aquifer and SDF Parameters'!$B$2)+(1/AI429^'Aquifer and SDF Parameters'!$B$2)+(1/AA429^'Aquifer and SDF Parameters'!$B$2))),"")</f>
        <v/>
      </c>
      <c r="AO429" s="30" t="s">
        <v>12674</v>
      </c>
      <c r="AP429" s="47" t="s">
        <v>8769</v>
      </c>
      <c r="AQ429" s="22">
        <v>59307</v>
      </c>
      <c r="AR429" s="22" t="s">
        <v>8709</v>
      </c>
      <c r="AS429" s="24">
        <v>2005.0326605867101</v>
      </c>
      <c r="AT429" s="30"/>
      <c r="AU429" s="22"/>
      <c r="AV429" s="69"/>
      <c r="AW429" s="33"/>
      <c r="AX429" s="22"/>
      <c r="AY429" s="27"/>
    </row>
    <row r="430" spans="1:51" ht="15.6" customHeight="1" x14ac:dyDescent="0.3">
      <c r="A430" s="17">
        <v>92267</v>
      </c>
      <c r="B430" s="17" t="str">
        <f>VLOOKUP(A430,'List of Wells for HC assessment'!$A$2:$J$860,10,FALSE)</f>
        <v>Fraser-Sumas Floodplain</v>
      </c>
      <c r="C430" s="17" t="str">
        <f>IF(ISNUMBER(VLOOKUP(A430,'List of Wells for HC assessment'!$A$2:$J$860,1,FALSE)),"TRUE","FALSE")</f>
        <v>TRUE</v>
      </c>
      <c r="D430" s="17">
        <f>VLOOKUP(A430,'List of Wells for HC assessment'!$A$2:$J$860,9,FALSE)</f>
        <v>6</v>
      </c>
      <c r="E430" s="17" t="str">
        <f t="shared" si="130"/>
        <v>Stream</v>
      </c>
      <c r="F430" s="17">
        <f t="shared" si="131"/>
        <v>1</v>
      </c>
      <c r="G430" s="87">
        <f t="shared" si="132"/>
        <v>1</v>
      </c>
      <c r="H430" s="88">
        <f t="shared" si="150"/>
        <v>4.9554502237219009E-2</v>
      </c>
      <c r="I430" s="89" t="str">
        <f t="shared" si="133"/>
        <v>Camp Slough</v>
      </c>
      <c r="J430" s="90" t="str">
        <f t="shared" si="134"/>
        <v>-</v>
      </c>
      <c r="K430" s="91" t="str">
        <f t="shared" si="135"/>
        <v/>
      </c>
      <c r="L430" s="95" t="str">
        <f t="shared" si="136"/>
        <v xml:space="preserve"> </v>
      </c>
      <c r="M430" s="92" t="str">
        <f t="shared" si="137"/>
        <v>-</v>
      </c>
      <c r="N430" s="93" t="str">
        <f t="shared" si="138"/>
        <v/>
      </c>
      <c r="O430" s="96" t="str">
        <f t="shared" si="139"/>
        <v xml:space="preserve"> </v>
      </c>
      <c r="P430" s="94" t="str">
        <f>IF(ISNUMBER(VLOOKUP(A430,'Wells not assessed'!$A$5:$D$37,1,FALSE)),VLOOKUP(A430,'Wells not assessed'!$A$5:$D$37,4,FALSE),"")</f>
        <v/>
      </c>
      <c r="R430" s="35" t="str">
        <f t="shared" si="140"/>
        <v>Yes</v>
      </c>
      <c r="S430" s="15" t="str">
        <f t="shared" si="141"/>
        <v>FV-6721</v>
      </c>
      <c r="T430" s="18" t="str">
        <f>VLOOKUP(S430,'PoHC and SDF summary'!$AO$4:$AP$49974,2,FALSE)</f>
        <v>Camp Slough</v>
      </c>
      <c r="U430" s="19">
        <f t="shared" si="142"/>
        <v>121.927645229315</v>
      </c>
      <c r="V430" s="56">
        <f>IF(C430="TRUE",(U430^2)*(VLOOKUP(D430,'Aquifer and SDF Parameters'!$A$6:$C$100,2,FALSE)/VLOOKUP(D430,'Aquifer and SDF Parameters'!$A$6:$C$100,3,FALSE)),"")</f>
        <v>4.9554502237219009E-2</v>
      </c>
      <c r="W430" s="4"/>
      <c r="X430" s="29" t="str">
        <f t="shared" si="143"/>
        <v>No</v>
      </c>
      <c r="Y430" s="15" t="str">
        <f t="shared" si="144"/>
        <v/>
      </c>
      <c r="Z430" s="18" t="str">
        <f>IF(X430="Yes",VLOOKUP(Y430,'PoHC and SDF summary'!$AO$4:$AP$49974,2,FALSE)," ")</f>
        <v xml:space="preserve"> </v>
      </c>
      <c r="AA430" s="19" t="str">
        <f t="shared" si="145"/>
        <v xml:space="preserve"> </v>
      </c>
      <c r="AB430" s="58" t="str">
        <f>IF(X430="Yes",(AA430^2)*(VLOOKUP(D430,'Aquifer and SDF Parameters'!$A$6:$C$100,2,FALSE)/VLOOKUP(D430,'Aquifer and SDF Parameters'!$A$6:$C$100,3,FALSE)),"")</f>
        <v/>
      </c>
      <c r="AC430" s="20" t="str">
        <f>IF(X430="Yes",(1/(U430)^('Aquifer and SDF Parameters'!$B$2)/((1/U430^'Aquifer and SDF Parameters'!$B$2)+(1/AA430^'Aquifer and SDF Parameters'!$B$2))),"")</f>
        <v/>
      </c>
      <c r="AD430" s="21" t="str">
        <f>IF(X430="Yes",(1/(AA430)^('Aquifer and SDF Parameters'!$B$2)/((1/U430^'Aquifer and SDF Parameters'!$B$2)+(1/AA430^'Aquifer and SDF Parameters'!$B$2))),"")</f>
        <v/>
      </c>
      <c r="AE430" s="14"/>
      <c r="AF430" s="32" t="str">
        <f t="shared" si="146"/>
        <v>No</v>
      </c>
      <c r="AG430" s="15" t="str">
        <f t="shared" si="147"/>
        <v/>
      </c>
      <c r="AH430" s="18" t="str">
        <f t="shared" si="148"/>
        <v xml:space="preserve"> </v>
      </c>
      <c r="AI430" s="19" t="str">
        <f t="shared" si="149"/>
        <v xml:space="preserve"> </v>
      </c>
      <c r="AJ430" s="58" t="str">
        <f>IF(AF430="Yes",(AI430^2)*(VLOOKUP(D430,'Aquifer and SDF Parameters'!$A$6:$C$100,2,FALSE)/VLOOKUP(D430,'Aquifer and SDF Parameters'!$A$6:$C$100,3,FALSE)),"")</f>
        <v/>
      </c>
      <c r="AK430" s="20" t="str">
        <f>IF(AF430="Yes",(1/(U430)^('Aquifer and SDF Parameters'!$B$2)/((1/U430^'Aquifer and SDF Parameters'!$B$2)+(1/AI430^'Aquifer and SDF Parameters'!$B$2)+(1/AA430^'Aquifer and SDF Parameters'!$B$2))),"")</f>
        <v/>
      </c>
      <c r="AL430" s="20" t="str">
        <f>IF(AF430="Yes",(1/(AA430)^('Aquifer and SDF Parameters'!$B$2)/((1/U430^'Aquifer and SDF Parameters'!$B$2)+(1/AI430^'Aquifer and SDF Parameters'!$B$2)+(1/AA430^'Aquifer and SDF Parameters'!$B$2))),"")</f>
        <v/>
      </c>
      <c r="AM430" s="21" t="str">
        <f>IF(AF430="Yes",(1/(AI430)^('Aquifer and SDF Parameters'!$B$2)/((1/U430^'Aquifer and SDF Parameters'!$B$2)+(1/AI430^'Aquifer and SDF Parameters'!$B$2)+(1/AA430^'Aquifer and SDF Parameters'!$B$2))),"")</f>
        <v/>
      </c>
      <c r="AO430" s="30" t="s">
        <v>12672</v>
      </c>
      <c r="AP430" s="47" t="s">
        <v>8769</v>
      </c>
      <c r="AQ430" s="22">
        <v>59530</v>
      </c>
      <c r="AR430" s="22" t="s">
        <v>13452</v>
      </c>
      <c r="AS430" s="24">
        <v>513.05874782812396</v>
      </c>
      <c r="AT430" s="30"/>
      <c r="AU430" s="22"/>
      <c r="AV430" s="69"/>
      <c r="AW430" s="65"/>
      <c r="AX430" s="62"/>
      <c r="AY430" s="64"/>
    </row>
    <row r="431" spans="1:51" ht="15.6" customHeight="1" x14ac:dyDescent="0.3">
      <c r="A431" s="17">
        <v>92279</v>
      </c>
      <c r="B431" s="17" t="str">
        <f>VLOOKUP(A431,'List of Wells for HC assessment'!$A$2:$J$860,10,FALSE)</f>
        <v>Fraser-Sumas Floodplain</v>
      </c>
      <c r="C431" s="17" t="str">
        <f>IF(ISNUMBER(VLOOKUP(A431,'List of Wells for HC assessment'!$A$2:$J$860,1,FALSE)),"TRUE","FALSE")</f>
        <v>TRUE</v>
      </c>
      <c r="D431" s="17">
        <f>VLOOKUP(A431,'List of Wells for HC assessment'!$A$2:$J$860,9,FALSE)</f>
        <v>6</v>
      </c>
      <c r="E431" s="17" t="str">
        <f t="shared" si="130"/>
        <v>Stream</v>
      </c>
      <c r="F431" s="17">
        <f t="shared" si="131"/>
        <v>2</v>
      </c>
      <c r="G431" s="87">
        <f t="shared" si="132"/>
        <v>0.80205687558642635</v>
      </c>
      <c r="H431" s="88">
        <f t="shared" si="150"/>
        <v>3.5201920329171084</v>
      </c>
      <c r="I431" s="89" t="str">
        <f t="shared" si="133"/>
        <v>Elk Brook</v>
      </c>
      <c r="J431" s="90">
        <f t="shared" si="134"/>
        <v>0.19794312441357359</v>
      </c>
      <c r="K431" s="91">
        <f t="shared" si="135"/>
        <v>14.263664028494627</v>
      </c>
      <c r="L431" s="95" t="str">
        <f t="shared" si="136"/>
        <v>Marblehill Creek</v>
      </c>
      <c r="M431" s="92" t="str">
        <f t="shared" si="137"/>
        <v>-</v>
      </c>
      <c r="N431" s="93" t="str">
        <f t="shared" si="138"/>
        <v/>
      </c>
      <c r="O431" s="96" t="str">
        <f t="shared" si="139"/>
        <v xml:space="preserve"> </v>
      </c>
      <c r="P431" s="94" t="str">
        <f>IF(ISNUMBER(VLOOKUP(A431,'Wells not assessed'!$A$5:$D$37,1,FALSE)),VLOOKUP(A431,'Wells not assessed'!$A$5:$D$37,4,FALSE),"")</f>
        <v/>
      </c>
      <c r="R431" s="35" t="str">
        <f t="shared" si="140"/>
        <v>Yes</v>
      </c>
      <c r="S431" s="15" t="str">
        <f t="shared" si="141"/>
        <v>FV-4093</v>
      </c>
      <c r="T431" s="18" t="str">
        <f>VLOOKUP(S431,'PoHC and SDF summary'!$AO$4:$AP$49974,2,FALSE)</f>
        <v>Elk Brook</v>
      </c>
      <c r="U431" s="19">
        <f t="shared" si="142"/>
        <v>1027.6466366777699</v>
      </c>
      <c r="V431" s="56">
        <f>IF(C431="TRUE",(U431^2)*(VLOOKUP(D431,'Aquifer and SDF Parameters'!$A$6:$C$100,2,FALSE)/VLOOKUP(D431,'Aquifer and SDF Parameters'!$A$6:$C$100,3,FALSE)),"")</f>
        <v>3.5201920329171084</v>
      </c>
      <c r="W431" s="4"/>
      <c r="X431" s="29" t="str">
        <f t="shared" si="143"/>
        <v>Yes</v>
      </c>
      <c r="Y431" s="15" t="str">
        <f t="shared" si="144"/>
        <v>FV-6504</v>
      </c>
      <c r="Z431" s="18" t="str">
        <f>IF(X431="Yes",VLOOKUP(Y431,'PoHC and SDF summary'!$AO$4:$AP$49974,2,FALSE)," ")</f>
        <v>Marblehill Creek</v>
      </c>
      <c r="AA431" s="19">
        <f t="shared" si="145"/>
        <v>2068.5983681102498</v>
      </c>
      <c r="AB431" s="58">
        <f>IF(X431="Yes",(AA431^2)*(VLOOKUP(D431,'Aquifer and SDF Parameters'!$A$6:$C$100,2,FALSE)/VLOOKUP(D431,'Aquifer and SDF Parameters'!$A$6:$C$100,3,FALSE)),"")</f>
        <v>14.263664028494627</v>
      </c>
      <c r="AC431" s="20">
        <f>IF(X431="Yes",(1/(U431)^('Aquifer and SDF Parameters'!$B$2)/((1/U431^'Aquifer and SDF Parameters'!$B$2)+(1/AA431^'Aquifer and SDF Parameters'!$B$2))),"")</f>
        <v>0.80205687558642635</v>
      </c>
      <c r="AD431" s="21">
        <f>IF(X431="Yes",(1/(AA431)^('Aquifer and SDF Parameters'!$B$2)/((1/U431^'Aquifer and SDF Parameters'!$B$2)+(1/AA431^'Aquifer and SDF Parameters'!$B$2))),"")</f>
        <v>0.19794312441357359</v>
      </c>
      <c r="AE431" s="14"/>
      <c r="AF431" s="32" t="str">
        <f t="shared" si="146"/>
        <v>No</v>
      </c>
      <c r="AG431" s="15" t="str">
        <f t="shared" si="147"/>
        <v/>
      </c>
      <c r="AH431" s="18" t="str">
        <f t="shared" si="148"/>
        <v xml:space="preserve"> </v>
      </c>
      <c r="AI431" s="19" t="str">
        <f t="shared" si="149"/>
        <v xml:space="preserve"> </v>
      </c>
      <c r="AJ431" s="58" t="str">
        <f>IF(AF431="Yes",(AI431^2)*(VLOOKUP(D431,'Aquifer and SDF Parameters'!$A$6:$C$100,2,FALSE)/VLOOKUP(D431,'Aquifer and SDF Parameters'!$A$6:$C$100,3,FALSE)),"")</f>
        <v/>
      </c>
      <c r="AK431" s="20" t="str">
        <f>IF(AF431="Yes",(1/(U431)^('Aquifer and SDF Parameters'!$B$2)/((1/U431^'Aquifer and SDF Parameters'!$B$2)+(1/AI431^'Aquifer and SDF Parameters'!$B$2)+(1/AA431^'Aquifer and SDF Parameters'!$B$2))),"")</f>
        <v/>
      </c>
      <c r="AL431" s="20" t="str">
        <f>IF(AF431="Yes",(1/(AA431)^('Aquifer and SDF Parameters'!$B$2)/((1/U431^'Aquifer and SDF Parameters'!$B$2)+(1/AI431^'Aquifer and SDF Parameters'!$B$2)+(1/AA431^'Aquifer and SDF Parameters'!$B$2))),"")</f>
        <v/>
      </c>
      <c r="AM431" s="21" t="str">
        <f>IF(AF431="Yes",(1/(AI431)^('Aquifer and SDF Parameters'!$B$2)/((1/U431^'Aquifer and SDF Parameters'!$B$2)+(1/AI431^'Aquifer and SDF Parameters'!$B$2)+(1/AA431^'Aquifer and SDF Parameters'!$B$2))),"")</f>
        <v/>
      </c>
      <c r="AO431" s="30" t="s">
        <v>12671</v>
      </c>
      <c r="AP431" s="47" t="s">
        <v>8769</v>
      </c>
      <c r="AQ431" s="22">
        <v>59632</v>
      </c>
      <c r="AR431" s="22" t="s">
        <v>12794</v>
      </c>
      <c r="AS431" s="24">
        <v>1116.26042005319</v>
      </c>
      <c r="AT431" s="30"/>
      <c r="AU431" s="22"/>
      <c r="AV431" s="69"/>
      <c r="AW431" s="33"/>
      <c r="AX431" s="22"/>
      <c r="AY431" s="27"/>
    </row>
    <row r="432" spans="1:51" ht="15.6" customHeight="1" x14ac:dyDescent="0.3">
      <c r="A432" s="17">
        <v>92304</v>
      </c>
      <c r="B432" s="17" t="str">
        <f>VLOOKUP(A432,'List of Wells for HC assessment'!$A$2:$J$860,10,FALSE)</f>
        <v>Fraser-Sumas Floodplain</v>
      </c>
      <c r="C432" s="17" t="str">
        <f>IF(ISNUMBER(VLOOKUP(A432,'List of Wells for HC assessment'!$A$2:$J$860,1,FALSE)),"TRUE","FALSE")</f>
        <v>TRUE</v>
      </c>
      <c r="D432" s="17">
        <f>VLOOKUP(A432,'List of Wells for HC assessment'!$A$2:$J$860,9,FALSE)</f>
        <v>6</v>
      </c>
      <c r="E432" s="17" t="str">
        <f t="shared" si="130"/>
        <v>Stream</v>
      </c>
      <c r="F432" s="17">
        <f t="shared" si="131"/>
        <v>2</v>
      </c>
      <c r="G432" s="87">
        <f t="shared" si="132"/>
        <v>0.79968695697400305</v>
      </c>
      <c r="H432" s="88">
        <f t="shared" si="150"/>
        <v>0.1847003839630228</v>
      </c>
      <c r="I432" s="89" t="str">
        <f t="shared" si="133"/>
        <v>McGillivray Slough</v>
      </c>
      <c r="J432" s="90">
        <f t="shared" si="134"/>
        <v>0.20031304302599698</v>
      </c>
      <c r="K432" s="91">
        <f t="shared" si="135"/>
        <v>0.73735831562476217</v>
      </c>
      <c r="L432" s="95" t="str">
        <f t="shared" si="136"/>
        <v>Unnamed tributary to McGillivray Slough and Vedder Canal</v>
      </c>
      <c r="M432" s="92" t="str">
        <f t="shared" si="137"/>
        <v>-</v>
      </c>
      <c r="N432" s="93" t="str">
        <f t="shared" si="138"/>
        <v/>
      </c>
      <c r="O432" s="96" t="str">
        <f t="shared" si="139"/>
        <v xml:space="preserve"> </v>
      </c>
      <c r="P432" s="94" t="str">
        <f>IF(ISNUMBER(VLOOKUP(A432,'Wells not assessed'!$A$5:$D$37,1,FALSE)),VLOOKUP(A432,'Wells not assessed'!$A$5:$D$37,4,FALSE),"")</f>
        <v/>
      </c>
      <c r="R432" s="35" t="str">
        <f t="shared" si="140"/>
        <v>Yes</v>
      </c>
      <c r="S432" s="15" t="str">
        <f t="shared" si="141"/>
        <v>FV-923</v>
      </c>
      <c r="T432" s="18" t="str">
        <f>VLOOKUP(S432,'PoHC and SDF summary'!$AO$4:$AP$49974,2,FALSE)</f>
        <v>McGillivray Slough</v>
      </c>
      <c r="U432" s="19">
        <f t="shared" si="142"/>
        <v>235.39353259787501</v>
      </c>
      <c r="V432" s="56">
        <f>IF(C432="TRUE",(U432^2)*(VLOOKUP(D432,'Aquifer and SDF Parameters'!$A$6:$C$100,2,FALSE)/VLOOKUP(D432,'Aquifer and SDF Parameters'!$A$6:$C$100,3,FALSE)),"")</f>
        <v>0.1847003839630228</v>
      </c>
      <c r="W432" s="4"/>
      <c r="X432" s="29" t="str">
        <f t="shared" si="143"/>
        <v>Yes</v>
      </c>
      <c r="Y432" s="15" t="str">
        <f t="shared" si="144"/>
        <v>FV-808</v>
      </c>
      <c r="Z432" s="18" t="str">
        <f>IF(X432="Yes",VLOOKUP(Y432,'PoHC and SDF summary'!$AO$4:$AP$49974,2,FALSE)," ")</f>
        <v>Unnamed tributary to McGillivray Slough and Vedder Canal</v>
      </c>
      <c r="AA432" s="19">
        <f t="shared" si="145"/>
        <v>470.32700824790902</v>
      </c>
      <c r="AB432" s="58">
        <f>IF(X432="Yes",(AA432^2)*(VLOOKUP(D432,'Aquifer and SDF Parameters'!$A$6:$C$100,2,FALSE)/VLOOKUP(D432,'Aquifer and SDF Parameters'!$A$6:$C$100,3,FALSE)),"")</f>
        <v>0.73735831562476217</v>
      </c>
      <c r="AC432" s="20">
        <f>IF(X432="Yes",(1/(U432)^('Aquifer and SDF Parameters'!$B$2)/((1/U432^'Aquifer and SDF Parameters'!$B$2)+(1/AA432^'Aquifer and SDF Parameters'!$B$2))),"")</f>
        <v>0.79968695697400305</v>
      </c>
      <c r="AD432" s="21">
        <f>IF(X432="Yes",(1/(AA432)^('Aquifer and SDF Parameters'!$B$2)/((1/U432^'Aquifer and SDF Parameters'!$B$2)+(1/AA432^'Aquifer and SDF Parameters'!$B$2))),"")</f>
        <v>0.20031304302599698</v>
      </c>
      <c r="AE432" s="14"/>
      <c r="AF432" s="32" t="str">
        <f t="shared" si="146"/>
        <v>No</v>
      </c>
      <c r="AG432" s="15" t="str">
        <f t="shared" si="147"/>
        <v/>
      </c>
      <c r="AH432" s="18" t="str">
        <f t="shared" si="148"/>
        <v xml:space="preserve"> </v>
      </c>
      <c r="AI432" s="19" t="str">
        <f t="shared" si="149"/>
        <v xml:space="preserve"> </v>
      </c>
      <c r="AJ432" s="58" t="str">
        <f>IF(AF432="Yes",(AI432^2)*(VLOOKUP(D432,'Aquifer and SDF Parameters'!$A$6:$C$100,2,FALSE)/VLOOKUP(D432,'Aquifer and SDF Parameters'!$A$6:$C$100,3,FALSE)),"")</f>
        <v/>
      </c>
      <c r="AK432" s="20" t="str">
        <f>IF(AF432="Yes",(1/(U432)^('Aquifer and SDF Parameters'!$B$2)/((1/U432^'Aquifer and SDF Parameters'!$B$2)+(1/AI432^'Aquifer and SDF Parameters'!$B$2)+(1/AA432^'Aquifer and SDF Parameters'!$B$2))),"")</f>
        <v/>
      </c>
      <c r="AL432" s="20" t="str">
        <f>IF(AF432="Yes",(1/(AA432)^('Aquifer and SDF Parameters'!$B$2)/((1/U432^'Aquifer and SDF Parameters'!$B$2)+(1/AI432^'Aquifer and SDF Parameters'!$B$2)+(1/AA432^'Aquifer and SDF Parameters'!$B$2))),"")</f>
        <v/>
      </c>
      <c r="AM432" s="21" t="str">
        <f>IF(AF432="Yes",(1/(AI432)^('Aquifer and SDF Parameters'!$B$2)/((1/U432^'Aquifer and SDF Parameters'!$B$2)+(1/AI432^'Aquifer and SDF Parameters'!$B$2)+(1/AA432^'Aquifer and SDF Parameters'!$B$2))),"")</f>
        <v/>
      </c>
      <c r="AO432" s="30" t="s">
        <v>12669</v>
      </c>
      <c r="AP432" s="47" t="s">
        <v>8769</v>
      </c>
      <c r="AQ432" s="22">
        <v>59674</v>
      </c>
      <c r="AR432" s="22" t="s">
        <v>12795</v>
      </c>
      <c r="AS432" s="24">
        <v>1741.18968222324</v>
      </c>
      <c r="AT432" s="30"/>
      <c r="AU432" s="22"/>
      <c r="AV432" s="69"/>
      <c r="AW432" s="33"/>
      <c r="AX432" s="22"/>
      <c r="AY432" s="27"/>
    </row>
    <row r="433" spans="1:51" ht="15.6" customHeight="1" x14ac:dyDescent="0.3">
      <c r="A433" s="17">
        <v>92315</v>
      </c>
      <c r="B433" s="17" t="str">
        <f>VLOOKUP(A433,'List of Wells for HC assessment'!$A$2:$J$860,10,FALSE)</f>
        <v>Fraser-Sumas Floodplain</v>
      </c>
      <c r="C433" s="17" t="str">
        <f>IF(ISNUMBER(VLOOKUP(A433,'List of Wells for HC assessment'!$A$2:$J$860,1,FALSE)),"TRUE","FALSE")</f>
        <v>TRUE</v>
      </c>
      <c r="D433" s="17">
        <f>VLOOKUP(A433,'List of Wells for HC assessment'!$A$2:$J$860,9,FALSE)</f>
        <v>6</v>
      </c>
      <c r="E433" s="17" t="str">
        <f t="shared" si="130"/>
        <v>Stream</v>
      </c>
      <c r="F433" s="17">
        <f t="shared" si="131"/>
        <v>3</v>
      </c>
      <c r="G433" s="87">
        <f t="shared" si="132"/>
        <v>0.66682028496731849</v>
      </c>
      <c r="H433" s="88">
        <f t="shared" si="150"/>
        <v>9.1171209491729729E-2</v>
      </c>
      <c r="I433" s="89" t="str">
        <f t="shared" si="133"/>
        <v>Nelson Slough</v>
      </c>
      <c r="J433" s="90">
        <f t="shared" si="134"/>
        <v>0.28379517203186372</v>
      </c>
      <c r="K433" s="91">
        <f t="shared" si="135"/>
        <v>0.2142207404686379</v>
      </c>
      <c r="L433" s="95" t="str">
        <f t="shared" si="136"/>
        <v>Bell Slough</v>
      </c>
      <c r="M433" s="92">
        <f t="shared" si="137"/>
        <v>4.9384543000817835E-2</v>
      </c>
      <c r="N433" s="93">
        <f t="shared" si="138"/>
        <v>1.2310493972392036</v>
      </c>
      <c r="O433" s="96" t="str">
        <f t="shared" si="139"/>
        <v>Gravel Slough</v>
      </c>
      <c r="P433" s="94" t="str">
        <f>IF(ISNUMBER(VLOOKUP(A433,'Wells not assessed'!$A$5:$D$37,1,FALSE)),VLOOKUP(A433,'Wells not assessed'!$A$5:$D$37,4,FALSE),"")</f>
        <v/>
      </c>
      <c r="R433" s="35" t="str">
        <f t="shared" si="140"/>
        <v>Yes</v>
      </c>
      <c r="S433" s="15" t="str">
        <f t="shared" si="141"/>
        <v>FV-5886</v>
      </c>
      <c r="T433" s="18" t="str">
        <f>VLOOKUP(S433,'PoHC and SDF summary'!$AO$4:$AP$49974,2,FALSE)</f>
        <v>Nelson Slough</v>
      </c>
      <c r="U433" s="19">
        <f t="shared" si="142"/>
        <v>165.382474426763</v>
      </c>
      <c r="V433" s="56">
        <f>IF(C433="TRUE",(U433^2)*(VLOOKUP(D433,'Aquifer and SDF Parameters'!$A$6:$C$100,2,FALSE)/VLOOKUP(D433,'Aquifer and SDF Parameters'!$A$6:$C$100,3,FALSE)),"")</f>
        <v>9.1171209491729729E-2</v>
      </c>
      <c r="W433" s="4"/>
      <c r="X433" s="29" t="str">
        <f t="shared" si="143"/>
        <v>Yes</v>
      </c>
      <c r="Y433" s="15" t="str">
        <f t="shared" si="144"/>
        <v>FV-5869</v>
      </c>
      <c r="Z433" s="18" t="str">
        <f>IF(X433="Yes",VLOOKUP(Y433,'PoHC and SDF summary'!$AO$4:$AP$49974,2,FALSE)," ")</f>
        <v>Bell Slough</v>
      </c>
      <c r="AA433" s="19">
        <f t="shared" si="145"/>
        <v>253.50783447576401</v>
      </c>
      <c r="AB433" s="58">
        <f>IF(X433="Yes",(AA433^2)*(VLOOKUP(D433,'Aquifer and SDF Parameters'!$A$6:$C$100,2,FALSE)/VLOOKUP(D433,'Aquifer and SDF Parameters'!$A$6:$C$100,3,FALSE)),"")</f>
        <v>0.2142207404686379</v>
      </c>
      <c r="AC433" s="20">
        <f>IF(X433="Yes",(1/(U433)^('Aquifer and SDF Parameters'!$B$2)/((1/U433^'Aquifer and SDF Parameters'!$B$2)+(1/AA433^'Aquifer and SDF Parameters'!$B$2))),"")</f>
        <v>0.70146164788049747</v>
      </c>
      <c r="AD433" s="21">
        <f>IF(X433="Yes",(1/(AA433)^('Aquifer and SDF Parameters'!$B$2)/((1/U433^'Aquifer and SDF Parameters'!$B$2)+(1/AA433^'Aquifer and SDF Parameters'!$B$2))),"")</f>
        <v>0.29853835211950258</v>
      </c>
      <c r="AE433" s="14"/>
      <c r="AF433" s="32" t="str">
        <f t="shared" si="146"/>
        <v>Yes</v>
      </c>
      <c r="AG433" s="15" t="str">
        <f t="shared" si="147"/>
        <v>FV-5939</v>
      </c>
      <c r="AH433" s="18" t="str">
        <f t="shared" si="148"/>
        <v>Gravel Slough</v>
      </c>
      <c r="AI433" s="19">
        <f t="shared" si="149"/>
        <v>607.71277687058796</v>
      </c>
      <c r="AJ433" s="58">
        <f>IF(AF433="Yes",(AI433^2)*(VLOOKUP(D433,'Aquifer and SDF Parameters'!$A$6:$C$100,2,FALSE)/VLOOKUP(D433,'Aquifer and SDF Parameters'!$A$6:$C$100,3,FALSE)),"")</f>
        <v>1.2310493972392036</v>
      </c>
      <c r="AK433" s="20">
        <f>IF(AF433="Yes",(1/(U433)^('Aquifer and SDF Parameters'!$B$2)/((1/U433^'Aquifer and SDF Parameters'!$B$2)+(1/AI433^'Aquifer and SDF Parameters'!$B$2)+(1/AA433^'Aquifer and SDF Parameters'!$B$2))),"")</f>
        <v>0.66682028496731849</v>
      </c>
      <c r="AL433" s="20">
        <f>IF(AF433="Yes",(1/(AA433)^('Aquifer and SDF Parameters'!$B$2)/((1/U433^'Aquifer and SDF Parameters'!$B$2)+(1/AI433^'Aquifer and SDF Parameters'!$B$2)+(1/AA433^'Aquifer and SDF Parameters'!$B$2))),"")</f>
        <v>0.28379517203186372</v>
      </c>
      <c r="AM433" s="21">
        <f>IF(AF433="Yes",(1/(AI433)^('Aquifer and SDF Parameters'!$B$2)/((1/U433^'Aquifer and SDF Parameters'!$B$2)+(1/AI433^'Aquifer and SDF Parameters'!$B$2)+(1/AA433^'Aquifer and SDF Parameters'!$B$2))),"")</f>
        <v>4.9384543000817835E-2</v>
      </c>
      <c r="AO433" s="30" t="s">
        <v>12667</v>
      </c>
      <c r="AP433" s="47" t="s">
        <v>8769</v>
      </c>
      <c r="AQ433" s="22">
        <v>59861</v>
      </c>
      <c r="AR433" s="22" t="s">
        <v>12695</v>
      </c>
      <c r="AS433" s="24">
        <v>424.13740650122998</v>
      </c>
      <c r="AT433" s="30"/>
      <c r="AU433" s="22"/>
      <c r="AV433" s="69"/>
      <c r="AW433" s="33"/>
      <c r="AX433" s="22"/>
      <c r="AY433" s="27"/>
    </row>
    <row r="434" spans="1:51" ht="15.6" customHeight="1" x14ac:dyDescent="0.3">
      <c r="A434" s="17">
        <v>92328</v>
      </c>
      <c r="B434" s="17" t="str">
        <f>VLOOKUP(A434,'List of Wells for HC assessment'!$A$2:$J$860,10,FALSE)</f>
        <v>Fraser-Sumas Floodplain</v>
      </c>
      <c r="C434" s="17" t="str">
        <f>IF(ISNUMBER(VLOOKUP(A434,'List of Wells for HC assessment'!$A$2:$J$860,1,FALSE)),"TRUE","FALSE")</f>
        <v>TRUE</v>
      </c>
      <c r="D434" s="17">
        <f>VLOOKUP(A434,'List of Wells for HC assessment'!$A$2:$J$860,9,FALSE)</f>
        <v>6</v>
      </c>
      <c r="E434" s="17" t="str">
        <f t="shared" si="130"/>
        <v>Stream</v>
      </c>
      <c r="F434" s="17">
        <f t="shared" si="131"/>
        <v>1</v>
      </c>
      <c r="G434" s="87">
        <f t="shared" si="132"/>
        <v>1</v>
      </c>
      <c r="H434" s="88">
        <f t="shared" si="150"/>
        <v>1.7003993364037568</v>
      </c>
      <c r="I434" s="89" t="str">
        <f t="shared" si="133"/>
        <v>Unnamed tributary to Dunville Creek</v>
      </c>
      <c r="J434" s="90" t="str">
        <f t="shared" si="134"/>
        <v>-</v>
      </c>
      <c r="K434" s="91" t="str">
        <f t="shared" si="135"/>
        <v/>
      </c>
      <c r="L434" s="95" t="str">
        <f t="shared" si="136"/>
        <v xml:space="preserve"> </v>
      </c>
      <c r="M434" s="92" t="str">
        <f t="shared" si="137"/>
        <v>-</v>
      </c>
      <c r="N434" s="93" t="str">
        <f t="shared" si="138"/>
        <v/>
      </c>
      <c r="O434" s="96" t="str">
        <f t="shared" si="139"/>
        <v xml:space="preserve"> </v>
      </c>
      <c r="P434" s="94" t="str">
        <f>IF(ISNUMBER(VLOOKUP(A434,'Wells not assessed'!$A$5:$D$37,1,FALSE)),VLOOKUP(A434,'Wells not assessed'!$A$5:$D$37,4,FALSE),"")</f>
        <v/>
      </c>
      <c r="R434" s="35" t="str">
        <f t="shared" si="140"/>
        <v>Yes</v>
      </c>
      <c r="S434" s="15" t="str">
        <f t="shared" si="141"/>
        <v>FV-7164</v>
      </c>
      <c r="T434" s="18" t="str">
        <f>VLOOKUP(S434,'PoHC and SDF summary'!$AO$4:$AP$49974,2,FALSE)</f>
        <v>Unnamed tributary to Dunville Creek</v>
      </c>
      <c r="U434" s="19">
        <f t="shared" si="142"/>
        <v>714.22671535103404</v>
      </c>
      <c r="V434" s="56">
        <f>IF(C434="TRUE",(U434^2)*(VLOOKUP(D434,'Aquifer and SDF Parameters'!$A$6:$C$100,2,FALSE)/VLOOKUP(D434,'Aquifer and SDF Parameters'!$A$6:$C$100,3,FALSE)),"")</f>
        <v>1.7003993364037568</v>
      </c>
      <c r="W434" s="4"/>
      <c r="X434" s="29" t="str">
        <f t="shared" si="143"/>
        <v>No</v>
      </c>
      <c r="Y434" s="15" t="str">
        <f t="shared" si="144"/>
        <v/>
      </c>
      <c r="Z434" s="18" t="str">
        <f>IF(X434="Yes",VLOOKUP(Y434,'PoHC and SDF summary'!$AO$4:$AP$49974,2,FALSE)," ")</f>
        <v xml:space="preserve"> </v>
      </c>
      <c r="AA434" s="19" t="str">
        <f t="shared" si="145"/>
        <v xml:space="preserve"> </v>
      </c>
      <c r="AB434" s="58" t="str">
        <f>IF(X434="Yes",(AA434^2)*(VLOOKUP(D434,'Aquifer and SDF Parameters'!$A$6:$C$100,2,FALSE)/VLOOKUP(D434,'Aquifer and SDF Parameters'!$A$6:$C$100,3,FALSE)),"")</f>
        <v/>
      </c>
      <c r="AC434" s="20" t="str">
        <f>IF(X434="Yes",(1/(U434)^('Aquifer and SDF Parameters'!$B$2)/((1/U434^'Aquifer and SDF Parameters'!$B$2)+(1/AA434^'Aquifer and SDF Parameters'!$B$2))),"")</f>
        <v/>
      </c>
      <c r="AD434" s="21" t="str">
        <f>IF(X434="Yes",(1/(AA434)^('Aquifer and SDF Parameters'!$B$2)/((1/U434^'Aquifer and SDF Parameters'!$B$2)+(1/AA434^'Aquifer and SDF Parameters'!$B$2))),"")</f>
        <v/>
      </c>
      <c r="AE434" s="14"/>
      <c r="AF434" s="32" t="str">
        <f t="shared" si="146"/>
        <v>No</v>
      </c>
      <c r="AG434" s="15" t="str">
        <f t="shared" si="147"/>
        <v/>
      </c>
      <c r="AH434" s="18" t="str">
        <f t="shared" si="148"/>
        <v xml:space="preserve"> </v>
      </c>
      <c r="AI434" s="19" t="str">
        <f t="shared" si="149"/>
        <v xml:space="preserve"> </v>
      </c>
      <c r="AJ434" s="58" t="str">
        <f>IF(AF434="Yes",(AI434^2)*(VLOOKUP(D434,'Aquifer and SDF Parameters'!$A$6:$C$100,2,FALSE)/VLOOKUP(D434,'Aquifer and SDF Parameters'!$A$6:$C$100,3,FALSE)),"")</f>
        <v/>
      </c>
      <c r="AK434" s="20" t="str">
        <f>IF(AF434="Yes",(1/(U434)^('Aquifer and SDF Parameters'!$B$2)/((1/U434^'Aquifer and SDF Parameters'!$B$2)+(1/AI434^'Aquifer and SDF Parameters'!$B$2)+(1/AA434^'Aquifer and SDF Parameters'!$B$2))),"")</f>
        <v/>
      </c>
      <c r="AL434" s="20" t="str">
        <f>IF(AF434="Yes",(1/(AA434)^('Aquifer and SDF Parameters'!$B$2)/((1/U434^'Aquifer and SDF Parameters'!$B$2)+(1/AI434^'Aquifer and SDF Parameters'!$B$2)+(1/AA434^'Aquifer and SDF Parameters'!$B$2))),"")</f>
        <v/>
      </c>
      <c r="AM434" s="21" t="str">
        <f>IF(AF434="Yes",(1/(AI434)^('Aquifer and SDF Parameters'!$B$2)/((1/U434^'Aquifer and SDF Parameters'!$B$2)+(1/AI434^'Aquifer and SDF Parameters'!$B$2)+(1/AA434^'Aquifer and SDF Parameters'!$B$2))),"")</f>
        <v/>
      </c>
      <c r="AO434" s="30" t="s">
        <v>12666</v>
      </c>
      <c r="AP434" s="47" t="s">
        <v>8769</v>
      </c>
      <c r="AQ434" s="22">
        <v>62633</v>
      </c>
      <c r="AR434" s="22" t="s">
        <v>24</v>
      </c>
      <c r="AS434" s="24">
        <v>5536.6762218454896</v>
      </c>
      <c r="AT434" s="30"/>
      <c r="AU434" s="22"/>
      <c r="AV434" s="69"/>
      <c r="AW434" s="33"/>
      <c r="AX434" s="22"/>
      <c r="AY434" s="27"/>
    </row>
    <row r="435" spans="1:51" ht="15.6" customHeight="1" x14ac:dyDescent="0.3">
      <c r="A435" s="17">
        <v>92334</v>
      </c>
      <c r="B435" s="17" t="str">
        <f>VLOOKUP(A435,'List of Wells for HC assessment'!$A$2:$J$860,10,FALSE)</f>
        <v>Fraser-Sumas Floodplain</v>
      </c>
      <c r="C435" s="17" t="str">
        <f>IF(ISNUMBER(VLOOKUP(A435,'List of Wells for HC assessment'!$A$2:$J$860,1,FALSE)),"TRUE","FALSE")</f>
        <v>TRUE</v>
      </c>
      <c r="D435" s="17">
        <f>VLOOKUP(A435,'List of Wells for HC assessment'!$A$2:$J$860,9,FALSE)</f>
        <v>6</v>
      </c>
      <c r="E435" s="17" t="str">
        <f t="shared" si="130"/>
        <v>Stream</v>
      </c>
      <c r="F435" s="17">
        <f t="shared" si="131"/>
        <v>3</v>
      </c>
      <c r="G435" s="87">
        <f t="shared" si="132"/>
        <v>0.54188047610702739</v>
      </c>
      <c r="H435" s="88">
        <f t="shared" si="150"/>
        <v>1.4553235857992783</v>
      </c>
      <c r="I435" s="89" t="str">
        <f t="shared" si="133"/>
        <v>Unnamed tributary to Dunville Creek</v>
      </c>
      <c r="J435" s="90">
        <f t="shared" si="134"/>
        <v>0.37591146681026749</v>
      </c>
      <c r="K435" s="91">
        <f t="shared" si="135"/>
        <v>2.097864809111377</v>
      </c>
      <c r="L435" s="95" t="str">
        <f t="shared" si="136"/>
        <v>Dunville Creek</v>
      </c>
      <c r="M435" s="92">
        <f t="shared" si="137"/>
        <v>8.2208057082705191E-2</v>
      </c>
      <c r="N435" s="93">
        <f t="shared" si="138"/>
        <v>9.5928728344634031</v>
      </c>
      <c r="O435" s="96" t="str">
        <f t="shared" si="139"/>
        <v>Unnamed tributary to Elk Creek</v>
      </c>
      <c r="P435" s="94" t="str">
        <f>IF(ISNUMBER(VLOOKUP(A435,'Wells not assessed'!$A$5:$D$37,1,FALSE)),VLOOKUP(A435,'Wells not assessed'!$A$5:$D$37,4,FALSE),"")</f>
        <v/>
      </c>
      <c r="R435" s="35" t="str">
        <f t="shared" si="140"/>
        <v>Yes</v>
      </c>
      <c r="S435" s="15" t="str">
        <f t="shared" si="141"/>
        <v>FV-7164</v>
      </c>
      <c r="T435" s="18" t="str">
        <f>VLOOKUP(S435,'PoHC and SDF summary'!$AO$4:$AP$49974,2,FALSE)</f>
        <v>Unnamed tributary to Dunville Creek</v>
      </c>
      <c r="U435" s="19">
        <f t="shared" si="142"/>
        <v>660.75492865341801</v>
      </c>
      <c r="V435" s="56">
        <f>IF(C435="TRUE",(U435^2)*(VLOOKUP(D435,'Aquifer and SDF Parameters'!$A$6:$C$100,2,FALSE)/VLOOKUP(D435,'Aquifer and SDF Parameters'!$A$6:$C$100,3,FALSE)),"")</f>
        <v>1.4553235857992783</v>
      </c>
      <c r="W435" s="4"/>
      <c r="X435" s="29" t="str">
        <f t="shared" si="143"/>
        <v>Yes</v>
      </c>
      <c r="Y435" s="15" t="str">
        <f t="shared" si="144"/>
        <v>FV-4080</v>
      </c>
      <c r="Z435" s="18" t="str">
        <f>IF(X435="Yes",VLOOKUP(Y435,'PoHC and SDF summary'!$AO$4:$AP$49974,2,FALSE)," ")</f>
        <v>Dunville Creek</v>
      </c>
      <c r="AA435" s="19">
        <f t="shared" si="145"/>
        <v>793.32177754894201</v>
      </c>
      <c r="AB435" s="58">
        <f>IF(X435="Yes",(AA435^2)*(VLOOKUP(D435,'Aquifer and SDF Parameters'!$A$6:$C$100,2,FALSE)/VLOOKUP(D435,'Aquifer and SDF Parameters'!$A$6:$C$100,3,FALSE)),"")</f>
        <v>2.097864809111377</v>
      </c>
      <c r="AC435" s="20">
        <f>IF(X435="Yes",(1/(U435)^('Aquifer and SDF Parameters'!$B$2)/((1/U435^'Aquifer and SDF Parameters'!$B$2)+(1/AA435^'Aquifer and SDF Parameters'!$B$2))),"")</f>
        <v>0.59041755627599568</v>
      </c>
      <c r="AD435" s="21">
        <f>IF(X435="Yes",(1/(AA435)^('Aquifer and SDF Parameters'!$B$2)/((1/U435^'Aquifer and SDF Parameters'!$B$2)+(1/AA435^'Aquifer and SDF Parameters'!$B$2))),"")</f>
        <v>0.40958244372400426</v>
      </c>
      <c r="AE435" s="14"/>
      <c r="AF435" s="32" t="str">
        <f t="shared" si="146"/>
        <v>Yes</v>
      </c>
      <c r="AG435" s="15" t="str">
        <f t="shared" si="147"/>
        <v>FV-3695</v>
      </c>
      <c r="AH435" s="18" t="str">
        <f t="shared" si="148"/>
        <v>Unnamed tributary to Elk Creek</v>
      </c>
      <c r="AI435" s="19">
        <f t="shared" si="149"/>
        <v>1696.4261994967601</v>
      </c>
      <c r="AJ435" s="58">
        <f>IF(AF435="Yes",(AI435^2)*(VLOOKUP(D435,'Aquifer and SDF Parameters'!$A$6:$C$100,2,FALSE)/VLOOKUP(D435,'Aquifer and SDF Parameters'!$A$6:$C$100,3,FALSE)),"")</f>
        <v>9.5928728344634031</v>
      </c>
      <c r="AK435" s="20">
        <f>IF(AF435="Yes",(1/(U435)^('Aquifer and SDF Parameters'!$B$2)/((1/U435^'Aquifer and SDF Parameters'!$B$2)+(1/AI435^'Aquifer and SDF Parameters'!$B$2)+(1/AA435^'Aquifer and SDF Parameters'!$B$2))),"")</f>
        <v>0.54188047610702739</v>
      </c>
      <c r="AL435" s="20">
        <f>IF(AF435="Yes",(1/(AA435)^('Aquifer and SDF Parameters'!$B$2)/((1/U435^'Aquifer and SDF Parameters'!$B$2)+(1/AI435^'Aquifer and SDF Parameters'!$B$2)+(1/AA435^'Aquifer and SDF Parameters'!$B$2))),"")</f>
        <v>0.37591146681026749</v>
      </c>
      <c r="AM435" s="21">
        <f>IF(AF435="Yes",(1/(AI435)^('Aquifer and SDF Parameters'!$B$2)/((1/U435^'Aquifer and SDF Parameters'!$B$2)+(1/AI435^'Aquifer and SDF Parameters'!$B$2)+(1/AA435^'Aquifer and SDF Parameters'!$B$2))),"")</f>
        <v>8.2208057082705191E-2</v>
      </c>
      <c r="AO435" s="30" t="s">
        <v>12665</v>
      </c>
      <c r="AP435" s="47" t="s">
        <v>8769</v>
      </c>
      <c r="AQ435" s="22">
        <v>62634</v>
      </c>
      <c r="AR435" s="22" t="s">
        <v>24</v>
      </c>
      <c r="AS435" s="24">
        <v>4143.7124749119403</v>
      </c>
      <c r="AT435" s="30"/>
      <c r="AU435" s="22"/>
      <c r="AV435" s="69"/>
      <c r="AW435" s="33"/>
      <c r="AX435" s="22"/>
      <c r="AY435" s="27"/>
    </row>
    <row r="436" spans="1:51" ht="15.6" customHeight="1" x14ac:dyDescent="0.3">
      <c r="A436" s="17">
        <v>92346</v>
      </c>
      <c r="B436" s="17" t="str">
        <f>VLOOKUP(A436,'List of Wells for HC assessment'!$A$2:$J$860,10,FALSE)</f>
        <v>Fraser-Sumas Floodplain</v>
      </c>
      <c r="C436" s="17" t="str">
        <f>IF(ISNUMBER(VLOOKUP(A436,'List of Wells for HC assessment'!$A$2:$J$860,1,FALSE)),"TRUE","FALSE")</f>
        <v>TRUE</v>
      </c>
      <c r="D436" s="17">
        <f>VLOOKUP(A436,'List of Wells for HC assessment'!$A$2:$J$860,9,FALSE)</f>
        <v>6</v>
      </c>
      <c r="E436" s="17" t="str">
        <f t="shared" si="130"/>
        <v>Stream</v>
      </c>
      <c r="F436" s="17">
        <f t="shared" si="131"/>
        <v>2</v>
      </c>
      <c r="G436" s="87">
        <f t="shared" si="132"/>
        <v>0.66076944740243093</v>
      </c>
      <c r="H436" s="88">
        <f t="shared" si="150"/>
        <v>1.0462761774333997</v>
      </c>
      <c r="I436" s="89" t="str">
        <f t="shared" si="133"/>
        <v>Unnamed tributary to Hope Slough</v>
      </c>
      <c r="J436" s="90">
        <f t="shared" si="134"/>
        <v>0.33923055259756907</v>
      </c>
      <c r="K436" s="91">
        <f t="shared" si="135"/>
        <v>2.0379866326873697</v>
      </c>
      <c r="L436" s="95" t="str">
        <f t="shared" si="136"/>
        <v>Camp Slough</v>
      </c>
      <c r="M436" s="92" t="str">
        <f t="shared" si="137"/>
        <v>-</v>
      </c>
      <c r="N436" s="93" t="str">
        <f t="shared" si="138"/>
        <v/>
      </c>
      <c r="O436" s="96" t="str">
        <f t="shared" si="139"/>
        <v xml:space="preserve"> </v>
      </c>
      <c r="P436" s="94" t="str">
        <f>IF(ISNUMBER(VLOOKUP(A436,'Wells not assessed'!$A$5:$D$37,1,FALSE)),VLOOKUP(A436,'Wells not assessed'!$A$5:$D$37,4,FALSE),"")</f>
        <v/>
      </c>
      <c r="R436" s="35" t="str">
        <f t="shared" si="140"/>
        <v>Yes</v>
      </c>
      <c r="S436" s="15" t="str">
        <f t="shared" si="141"/>
        <v>FV-3598</v>
      </c>
      <c r="T436" s="18" t="str">
        <f>VLOOKUP(S436,'PoHC and SDF summary'!$AO$4:$AP$49974,2,FALSE)</f>
        <v>Unnamed tributary to Hope Slough</v>
      </c>
      <c r="U436" s="19">
        <f t="shared" si="142"/>
        <v>560.25249060581598</v>
      </c>
      <c r="V436" s="56">
        <f>IF(C436="TRUE",(U436^2)*(VLOOKUP(D436,'Aquifer and SDF Parameters'!$A$6:$C$100,2,FALSE)/VLOOKUP(D436,'Aquifer and SDF Parameters'!$A$6:$C$100,3,FALSE)),"")</f>
        <v>1.0462761774333997</v>
      </c>
      <c r="W436" s="4"/>
      <c r="X436" s="29" t="str">
        <f t="shared" si="143"/>
        <v>Yes</v>
      </c>
      <c r="Y436" s="15" t="str">
        <f t="shared" si="144"/>
        <v>FV-6720</v>
      </c>
      <c r="Z436" s="18" t="str">
        <f>IF(X436="Yes",VLOOKUP(Y436,'PoHC and SDF summary'!$AO$4:$AP$49974,2,FALSE)," ")</f>
        <v>Camp Slough</v>
      </c>
      <c r="AA436" s="19">
        <f t="shared" si="145"/>
        <v>781.91814776625495</v>
      </c>
      <c r="AB436" s="58">
        <f>IF(X436="Yes",(AA436^2)*(VLOOKUP(D436,'Aquifer and SDF Parameters'!$A$6:$C$100,2,FALSE)/VLOOKUP(D436,'Aquifer and SDF Parameters'!$A$6:$C$100,3,FALSE)),"")</f>
        <v>2.0379866326873697</v>
      </c>
      <c r="AC436" s="20">
        <f>IF(X436="Yes",(1/(U436)^('Aquifer and SDF Parameters'!$B$2)/((1/U436^'Aquifer and SDF Parameters'!$B$2)+(1/AA436^'Aquifer and SDF Parameters'!$B$2))),"")</f>
        <v>0.66076944740243093</v>
      </c>
      <c r="AD436" s="21">
        <f>IF(X436="Yes",(1/(AA436)^('Aquifer and SDF Parameters'!$B$2)/((1/U436^'Aquifer and SDF Parameters'!$B$2)+(1/AA436^'Aquifer and SDF Parameters'!$B$2))),"")</f>
        <v>0.33923055259756907</v>
      </c>
      <c r="AE436" s="14"/>
      <c r="AF436" s="32" t="str">
        <f t="shared" si="146"/>
        <v>No</v>
      </c>
      <c r="AG436" s="15" t="str">
        <f t="shared" si="147"/>
        <v/>
      </c>
      <c r="AH436" s="18" t="str">
        <f t="shared" si="148"/>
        <v xml:space="preserve"> </v>
      </c>
      <c r="AI436" s="19" t="str">
        <f t="shared" si="149"/>
        <v xml:space="preserve"> </v>
      </c>
      <c r="AJ436" s="58" t="str">
        <f>IF(AF436="Yes",(AI436^2)*(VLOOKUP(D436,'Aquifer and SDF Parameters'!$A$6:$C$100,2,FALSE)/VLOOKUP(D436,'Aquifer and SDF Parameters'!$A$6:$C$100,3,FALSE)),"")</f>
        <v/>
      </c>
      <c r="AK436" s="20" t="str">
        <f>IF(AF436="Yes",(1/(U436)^('Aquifer and SDF Parameters'!$B$2)/((1/U436^'Aquifer and SDF Parameters'!$B$2)+(1/AI436^'Aquifer and SDF Parameters'!$B$2)+(1/AA436^'Aquifer and SDF Parameters'!$B$2))),"")</f>
        <v/>
      </c>
      <c r="AL436" s="20" t="str">
        <f>IF(AF436="Yes",(1/(AA436)^('Aquifer and SDF Parameters'!$B$2)/((1/U436^'Aquifer and SDF Parameters'!$B$2)+(1/AI436^'Aquifer and SDF Parameters'!$B$2)+(1/AA436^'Aquifer and SDF Parameters'!$B$2))),"")</f>
        <v/>
      </c>
      <c r="AM436" s="21" t="str">
        <f>IF(AF436="Yes",(1/(AI436)^('Aquifer and SDF Parameters'!$B$2)/((1/U436^'Aquifer and SDF Parameters'!$B$2)+(1/AI436^'Aquifer and SDF Parameters'!$B$2)+(1/AA436^'Aquifer and SDF Parameters'!$B$2))),"")</f>
        <v/>
      </c>
      <c r="AO436" s="30" t="s">
        <v>12664</v>
      </c>
      <c r="AP436" s="47" t="s">
        <v>8769</v>
      </c>
      <c r="AQ436" s="22">
        <v>62635</v>
      </c>
      <c r="AR436" s="22" t="s">
        <v>24</v>
      </c>
      <c r="AS436" s="24">
        <v>2841.6305427574898</v>
      </c>
      <c r="AT436" s="30"/>
      <c r="AU436" s="22"/>
      <c r="AV436" s="69"/>
      <c r="AW436" s="33"/>
      <c r="AX436" s="22"/>
      <c r="AY436" s="27"/>
    </row>
    <row r="437" spans="1:51" ht="15.6" customHeight="1" x14ac:dyDescent="0.3">
      <c r="A437" s="17">
        <v>92355</v>
      </c>
      <c r="B437" s="17" t="str">
        <f>VLOOKUP(A437,'List of Wells for HC assessment'!$A$2:$J$860,10,FALSE)</f>
        <v>Fraser-Sumas Floodplain</v>
      </c>
      <c r="C437" s="17" t="str">
        <f>IF(ISNUMBER(VLOOKUP(A437,'List of Wells for HC assessment'!$A$2:$J$860,1,FALSE)),"TRUE","FALSE")</f>
        <v>TRUE</v>
      </c>
      <c r="D437" s="17">
        <f>VLOOKUP(A437,'List of Wells for HC assessment'!$A$2:$J$860,9,FALSE)</f>
        <v>6</v>
      </c>
      <c r="E437" s="17" t="str">
        <f t="shared" si="130"/>
        <v>Stream</v>
      </c>
      <c r="F437" s="17">
        <f t="shared" si="131"/>
        <v>2</v>
      </c>
      <c r="G437" s="87">
        <f t="shared" si="132"/>
        <v>0.81763276588491063</v>
      </c>
      <c r="H437" s="88">
        <f t="shared" si="150"/>
        <v>0.51873800716607266</v>
      </c>
      <c r="I437" s="89" t="str">
        <f t="shared" si="133"/>
        <v>Camp Slough</v>
      </c>
      <c r="J437" s="90">
        <f t="shared" si="134"/>
        <v>0.18236723411508948</v>
      </c>
      <c r="K437" s="91">
        <f t="shared" si="135"/>
        <v>2.3257313388936707</v>
      </c>
      <c r="L437" s="95" t="str">
        <f t="shared" si="136"/>
        <v>Greyell Slough</v>
      </c>
      <c r="M437" s="92" t="str">
        <f t="shared" si="137"/>
        <v>-</v>
      </c>
      <c r="N437" s="93" t="str">
        <f t="shared" si="138"/>
        <v/>
      </c>
      <c r="O437" s="96" t="str">
        <f t="shared" si="139"/>
        <v xml:space="preserve"> </v>
      </c>
      <c r="P437" s="94" t="str">
        <f>IF(ISNUMBER(VLOOKUP(A437,'Wells not assessed'!$A$5:$D$37,1,FALSE)),VLOOKUP(A437,'Wells not assessed'!$A$5:$D$37,4,FALSE),"")</f>
        <v/>
      </c>
      <c r="R437" s="35" t="str">
        <f t="shared" si="140"/>
        <v>Yes</v>
      </c>
      <c r="S437" s="15" t="str">
        <f t="shared" si="141"/>
        <v>FV-6013</v>
      </c>
      <c r="T437" s="18" t="str">
        <f>VLOOKUP(S437,'PoHC and SDF summary'!$AO$4:$AP$49974,2,FALSE)</f>
        <v>Camp Slough</v>
      </c>
      <c r="U437" s="19">
        <f t="shared" si="142"/>
        <v>394.48878583531598</v>
      </c>
      <c r="V437" s="56">
        <f>IF(C437="TRUE",(U437^2)*(VLOOKUP(D437,'Aquifer and SDF Parameters'!$A$6:$C$100,2,FALSE)/VLOOKUP(D437,'Aquifer and SDF Parameters'!$A$6:$C$100,3,FALSE)),"")</f>
        <v>0.51873800716607266</v>
      </c>
      <c r="W437" s="4"/>
      <c r="X437" s="29" t="str">
        <f t="shared" si="143"/>
        <v>Yes</v>
      </c>
      <c r="Y437" s="15" t="str">
        <f t="shared" si="144"/>
        <v>FV-6102</v>
      </c>
      <c r="Z437" s="18" t="str">
        <f>IF(X437="Yes",VLOOKUP(Y437,'PoHC and SDF summary'!$AO$4:$AP$49974,2,FALSE)," ")</f>
        <v>Greyell Slough</v>
      </c>
      <c r="AA437" s="19">
        <f t="shared" si="145"/>
        <v>835.29599643964605</v>
      </c>
      <c r="AB437" s="58">
        <f>IF(X437="Yes",(AA437^2)*(VLOOKUP(D437,'Aquifer and SDF Parameters'!$A$6:$C$100,2,FALSE)/VLOOKUP(D437,'Aquifer and SDF Parameters'!$A$6:$C$100,3,FALSE)),"")</f>
        <v>2.3257313388936707</v>
      </c>
      <c r="AC437" s="20">
        <f>IF(X437="Yes",(1/(U437)^('Aquifer and SDF Parameters'!$B$2)/((1/U437^'Aquifer and SDF Parameters'!$B$2)+(1/AA437^'Aquifer and SDF Parameters'!$B$2))),"")</f>
        <v>0.81763276588491063</v>
      </c>
      <c r="AD437" s="21">
        <f>IF(X437="Yes",(1/(AA437)^('Aquifer and SDF Parameters'!$B$2)/((1/U437^'Aquifer and SDF Parameters'!$B$2)+(1/AA437^'Aquifer and SDF Parameters'!$B$2))),"")</f>
        <v>0.18236723411508948</v>
      </c>
      <c r="AE437" s="14"/>
      <c r="AF437" s="32" t="str">
        <f t="shared" si="146"/>
        <v>No</v>
      </c>
      <c r="AG437" s="15" t="str">
        <f t="shared" si="147"/>
        <v/>
      </c>
      <c r="AH437" s="18" t="str">
        <f t="shared" si="148"/>
        <v xml:space="preserve"> </v>
      </c>
      <c r="AI437" s="19" t="str">
        <f t="shared" si="149"/>
        <v xml:space="preserve"> </v>
      </c>
      <c r="AJ437" s="58" t="str">
        <f>IF(AF437="Yes",(AI437^2)*(VLOOKUP(D437,'Aquifer and SDF Parameters'!$A$6:$C$100,2,FALSE)/VLOOKUP(D437,'Aquifer and SDF Parameters'!$A$6:$C$100,3,FALSE)),"")</f>
        <v/>
      </c>
      <c r="AK437" s="20" t="str">
        <f>IF(AF437="Yes",(1/(U437)^('Aquifer and SDF Parameters'!$B$2)/((1/U437^'Aquifer and SDF Parameters'!$B$2)+(1/AI437^'Aquifer and SDF Parameters'!$B$2)+(1/AA437^'Aquifer and SDF Parameters'!$B$2))),"")</f>
        <v/>
      </c>
      <c r="AL437" s="20" t="str">
        <f>IF(AF437="Yes",(1/(AA437)^('Aquifer and SDF Parameters'!$B$2)/((1/U437^'Aquifer and SDF Parameters'!$B$2)+(1/AI437^'Aquifer and SDF Parameters'!$B$2)+(1/AA437^'Aquifer and SDF Parameters'!$B$2))),"")</f>
        <v/>
      </c>
      <c r="AM437" s="21" t="str">
        <f>IF(AF437="Yes",(1/(AI437)^('Aquifer and SDF Parameters'!$B$2)/((1/U437^'Aquifer and SDF Parameters'!$B$2)+(1/AI437^'Aquifer and SDF Parameters'!$B$2)+(1/AA437^'Aquifer and SDF Parameters'!$B$2))),"")</f>
        <v/>
      </c>
      <c r="AO437" s="30" t="s">
        <v>12663</v>
      </c>
      <c r="AP437" s="47" t="s">
        <v>8769</v>
      </c>
      <c r="AQ437" s="22">
        <v>62636</v>
      </c>
      <c r="AR437" s="22" t="s">
        <v>24</v>
      </c>
      <c r="AS437" s="24">
        <v>3160.8028708250899</v>
      </c>
      <c r="AT437" s="30"/>
      <c r="AU437" s="22"/>
      <c r="AV437" s="69"/>
      <c r="AW437" s="33"/>
      <c r="AX437" s="22"/>
      <c r="AY437" s="27"/>
    </row>
    <row r="438" spans="1:51" ht="15.6" customHeight="1" x14ac:dyDescent="0.3">
      <c r="A438" s="17">
        <v>92357</v>
      </c>
      <c r="B438" s="17" t="str">
        <f>VLOOKUP(A438,'List of Wells for HC assessment'!$A$2:$J$860,10,FALSE)</f>
        <v>Fraser-Sumas Floodplain</v>
      </c>
      <c r="C438" s="17" t="str">
        <f>IF(ISNUMBER(VLOOKUP(A438,'List of Wells for HC assessment'!$A$2:$J$860,1,FALSE)),"TRUE","FALSE")</f>
        <v>TRUE</v>
      </c>
      <c r="D438" s="17">
        <f>VLOOKUP(A438,'List of Wells for HC assessment'!$A$2:$J$860,9,FALSE)</f>
        <v>6</v>
      </c>
      <c r="E438" s="17" t="str">
        <f t="shared" si="130"/>
        <v>Stream</v>
      </c>
      <c r="F438" s="17">
        <f t="shared" si="131"/>
        <v>2</v>
      </c>
      <c r="G438" s="87">
        <f t="shared" si="132"/>
        <v>0.67041282874757846</v>
      </c>
      <c r="H438" s="88">
        <f t="shared" si="150"/>
        <v>1.5223542030760155</v>
      </c>
      <c r="I438" s="89" t="str">
        <f t="shared" si="133"/>
        <v>Elk Creek</v>
      </c>
      <c r="J438" s="90">
        <f t="shared" si="134"/>
        <v>0.3295871712524216</v>
      </c>
      <c r="K438" s="91">
        <f t="shared" si="135"/>
        <v>3.0966186692330435</v>
      </c>
      <c r="L438" s="95" t="str">
        <f t="shared" si="136"/>
        <v>Unnamed tributary to Hope Slough</v>
      </c>
      <c r="M438" s="92" t="str">
        <f t="shared" si="137"/>
        <v>-</v>
      </c>
      <c r="N438" s="93" t="str">
        <f t="shared" si="138"/>
        <v/>
      </c>
      <c r="O438" s="96" t="str">
        <f t="shared" si="139"/>
        <v xml:space="preserve"> </v>
      </c>
      <c r="P438" s="94" t="str">
        <f>IF(ISNUMBER(VLOOKUP(A438,'Wells not assessed'!$A$5:$D$37,1,FALSE)),VLOOKUP(A438,'Wells not assessed'!$A$5:$D$37,4,FALSE),"")</f>
        <v/>
      </c>
      <c r="R438" s="35" t="str">
        <f t="shared" si="140"/>
        <v>Yes</v>
      </c>
      <c r="S438" s="15" t="str">
        <f t="shared" si="141"/>
        <v>FV-3974</v>
      </c>
      <c r="T438" s="18" t="str">
        <f>VLOOKUP(S438,'PoHC and SDF summary'!$AO$4:$AP$49974,2,FALSE)</f>
        <v>Elk Creek</v>
      </c>
      <c r="U438" s="19">
        <f t="shared" si="142"/>
        <v>675.80045939819001</v>
      </c>
      <c r="V438" s="56">
        <f>IF(C438="TRUE",(U438^2)*(VLOOKUP(D438,'Aquifer and SDF Parameters'!$A$6:$C$100,2,FALSE)/VLOOKUP(D438,'Aquifer and SDF Parameters'!$A$6:$C$100,3,FALSE)),"")</f>
        <v>1.5223542030760155</v>
      </c>
      <c r="W438" s="4"/>
      <c r="X438" s="29" t="str">
        <f t="shared" si="143"/>
        <v>Yes</v>
      </c>
      <c r="Y438" s="15" t="str">
        <f t="shared" si="144"/>
        <v>FV-3605</v>
      </c>
      <c r="Z438" s="18" t="str">
        <f>IF(X438="Yes",VLOOKUP(Y438,'PoHC and SDF summary'!$AO$4:$AP$49974,2,FALSE)," ")</f>
        <v>Unnamed tributary to Hope Slough</v>
      </c>
      <c r="AA438" s="19">
        <f t="shared" si="145"/>
        <v>963.83899110272205</v>
      </c>
      <c r="AB438" s="58">
        <f>IF(X438="Yes",(AA438^2)*(VLOOKUP(D438,'Aquifer and SDF Parameters'!$A$6:$C$100,2,FALSE)/VLOOKUP(D438,'Aquifer and SDF Parameters'!$A$6:$C$100,3,FALSE)),"")</f>
        <v>3.0966186692330435</v>
      </c>
      <c r="AC438" s="20">
        <f>IF(X438="Yes",(1/(U438)^('Aquifer and SDF Parameters'!$B$2)/((1/U438^'Aquifer and SDF Parameters'!$B$2)+(1/AA438^'Aquifer and SDF Parameters'!$B$2))),"")</f>
        <v>0.67041282874757846</v>
      </c>
      <c r="AD438" s="21">
        <f>IF(X438="Yes",(1/(AA438)^('Aquifer and SDF Parameters'!$B$2)/((1/U438^'Aquifer and SDF Parameters'!$B$2)+(1/AA438^'Aquifer and SDF Parameters'!$B$2))),"")</f>
        <v>0.3295871712524216</v>
      </c>
      <c r="AE438" s="14"/>
      <c r="AF438" s="32" t="str">
        <f t="shared" si="146"/>
        <v>No</v>
      </c>
      <c r="AG438" s="15" t="str">
        <f t="shared" si="147"/>
        <v/>
      </c>
      <c r="AH438" s="18" t="str">
        <f t="shared" si="148"/>
        <v xml:space="preserve"> </v>
      </c>
      <c r="AI438" s="19" t="str">
        <f t="shared" si="149"/>
        <v xml:space="preserve"> </v>
      </c>
      <c r="AJ438" s="58" t="str">
        <f>IF(AF438="Yes",(AI438^2)*(VLOOKUP(D438,'Aquifer and SDF Parameters'!$A$6:$C$100,2,FALSE)/VLOOKUP(D438,'Aquifer and SDF Parameters'!$A$6:$C$100,3,FALSE)),"")</f>
        <v/>
      </c>
      <c r="AK438" s="20" t="str">
        <f>IF(AF438="Yes",(1/(U438)^('Aquifer and SDF Parameters'!$B$2)/((1/U438^'Aquifer and SDF Parameters'!$B$2)+(1/AI438^'Aquifer and SDF Parameters'!$B$2)+(1/AA438^'Aquifer and SDF Parameters'!$B$2))),"")</f>
        <v/>
      </c>
      <c r="AL438" s="20" t="str">
        <f>IF(AF438="Yes",(1/(AA438)^('Aquifer and SDF Parameters'!$B$2)/((1/U438^'Aquifer and SDF Parameters'!$B$2)+(1/AI438^'Aquifer and SDF Parameters'!$B$2)+(1/AA438^'Aquifer and SDF Parameters'!$B$2))),"")</f>
        <v/>
      </c>
      <c r="AM438" s="21" t="str">
        <f>IF(AF438="Yes",(1/(AI438)^('Aquifer and SDF Parameters'!$B$2)/((1/U438^'Aquifer and SDF Parameters'!$B$2)+(1/AI438^'Aquifer and SDF Parameters'!$B$2)+(1/AA438^'Aquifer and SDF Parameters'!$B$2))),"")</f>
        <v/>
      </c>
      <c r="AO438" s="30" t="s">
        <v>12662</v>
      </c>
      <c r="AP438" s="47" t="s">
        <v>8769</v>
      </c>
      <c r="AQ438" s="22">
        <v>62637</v>
      </c>
      <c r="AR438" s="22" t="s">
        <v>24</v>
      </c>
      <c r="AS438" s="24">
        <v>2534.61150373499</v>
      </c>
      <c r="AT438" s="30"/>
      <c r="AU438" s="22"/>
      <c r="AV438" s="69"/>
      <c r="AW438" s="33"/>
      <c r="AX438" s="22"/>
      <c r="AY438" s="27"/>
    </row>
    <row r="439" spans="1:51" ht="15.6" customHeight="1" x14ac:dyDescent="0.3">
      <c r="A439" s="37">
        <v>92363</v>
      </c>
      <c r="B439" s="17" t="str">
        <f>VLOOKUP(A439,'List of Wells for HC assessment'!$A$2:$J$860,10,FALSE)</f>
        <v>Fraser-Sumas Floodplain</v>
      </c>
      <c r="C439" s="17" t="str">
        <f>IF(ISNUMBER(VLOOKUP(A439,'List of Wells for HC assessment'!$A$2:$J$860,1,FALSE)),"TRUE","FALSE")</f>
        <v>TRUE</v>
      </c>
      <c r="D439" s="17">
        <f>VLOOKUP(A439,'List of Wells for HC assessment'!$A$2:$J$860,9,FALSE)</f>
        <v>6</v>
      </c>
      <c r="E439" s="17" t="str">
        <f t="shared" si="130"/>
        <v>Stream</v>
      </c>
      <c r="F439" s="17">
        <f t="shared" si="131"/>
        <v>3</v>
      </c>
      <c r="G439" s="87">
        <f t="shared" si="132"/>
        <v>0.42238662733977456</v>
      </c>
      <c r="H439" s="88">
        <f t="shared" si="150"/>
        <v>5.2669905445552256</v>
      </c>
      <c r="I439" s="89" t="str">
        <f t="shared" si="133"/>
        <v>Luckakuck Creek</v>
      </c>
      <c r="J439" s="90">
        <f t="shared" si="134"/>
        <v>0.32311528304815651</v>
      </c>
      <c r="K439" s="91">
        <f t="shared" si="135"/>
        <v>6.8851784148309623</v>
      </c>
      <c r="L439" s="95" t="str">
        <f t="shared" si="136"/>
        <v>Unnamed tributary to Atchelitz Creek</v>
      </c>
      <c r="M439" s="92">
        <f t="shared" si="137"/>
        <v>0.25449808961206899</v>
      </c>
      <c r="N439" s="93">
        <f t="shared" si="138"/>
        <v>8.7415444875687669</v>
      </c>
      <c r="O439" s="96" t="str">
        <f t="shared" si="139"/>
        <v>Unnamed tributary to Little Chilliwack River</v>
      </c>
      <c r="P439" s="94" t="str">
        <f>IF(ISNUMBER(VLOOKUP(A439,'Wells not assessed'!$A$5:$D$37,1,FALSE)),VLOOKUP(A439,'Wells not assessed'!$A$5:$D$37,4,FALSE),"")</f>
        <v/>
      </c>
      <c r="R439" s="35" t="str">
        <f t="shared" si="140"/>
        <v>Yes</v>
      </c>
      <c r="S439" s="15" t="str">
        <f t="shared" si="141"/>
        <v>FV-5558</v>
      </c>
      <c r="T439" s="18" t="str">
        <f>VLOOKUP(S439,'PoHC and SDF summary'!$AO$4:$AP$49974,2,FALSE)</f>
        <v>Luckakuck Creek</v>
      </c>
      <c r="U439" s="19">
        <f t="shared" si="142"/>
        <v>1257.01915791549</v>
      </c>
      <c r="V439" s="56">
        <f>IF(C439="TRUE",(U439^2)*(VLOOKUP(D439,'Aquifer and SDF Parameters'!$A$6:$C$100,2,FALSE)/VLOOKUP(D439,'Aquifer and SDF Parameters'!$A$6:$C$100,3,FALSE)),"")</f>
        <v>5.2669905445552256</v>
      </c>
      <c r="W439" s="4"/>
      <c r="X439" s="29" t="str">
        <f t="shared" si="143"/>
        <v>Yes</v>
      </c>
      <c r="Y439" s="15" t="str">
        <f t="shared" si="144"/>
        <v>FV-5341</v>
      </c>
      <c r="Z439" s="18" t="str">
        <f>IF(X439="Yes",VLOOKUP(Y439,'PoHC and SDF summary'!$AO$4:$AP$49974,2,FALSE)," ")</f>
        <v>Unnamed tributary to Atchelitz Creek</v>
      </c>
      <c r="AA439" s="19">
        <f t="shared" si="145"/>
        <v>1437.2033692032901</v>
      </c>
      <c r="AB439" s="58">
        <f>IF(X439="Yes",(AA439^2)*(VLOOKUP(D439,'Aquifer and SDF Parameters'!$A$6:$C$100,2,FALSE)/VLOOKUP(D439,'Aquifer and SDF Parameters'!$A$6:$C$100,3,FALSE)),"")</f>
        <v>6.8851784148309623</v>
      </c>
      <c r="AC439" s="20">
        <f>IF(X439="Yes",(1/(U439)^('Aquifer and SDF Parameters'!$B$2)/((1/U439^'Aquifer and SDF Parameters'!$B$2)+(1/AA439^'Aquifer and SDF Parameters'!$B$2))),"")</f>
        <v>0.56658020784947494</v>
      </c>
      <c r="AD439" s="21">
        <f>IF(X439="Yes",(1/(AA439)^('Aquifer and SDF Parameters'!$B$2)/((1/U439^'Aquifer and SDF Parameters'!$B$2)+(1/AA439^'Aquifer and SDF Parameters'!$B$2))),"")</f>
        <v>0.43341979215052523</v>
      </c>
      <c r="AE439" s="14"/>
      <c r="AF439" s="32" t="str">
        <f t="shared" si="146"/>
        <v>Yes</v>
      </c>
      <c r="AG439" s="15" t="str">
        <f t="shared" si="147"/>
        <v>FV-5674</v>
      </c>
      <c r="AH439" s="18" t="str">
        <f t="shared" si="148"/>
        <v>Unnamed tributary to Little Chilliwack River</v>
      </c>
      <c r="AI439" s="19">
        <f t="shared" si="149"/>
        <v>1619.40215705384</v>
      </c>
      <c r="AJ439" s="58">
        <f>IF(AF439="Yes",(AI439^2)*(VLOOKUP(D439,'Aquifer and SDF Parameters'!$A$6:$C$100,2,FALSE)/VLOOKUP(D439,'Aquifer and SDF Parameters'!$A$6:$C$100,3,FALSE)),"")</f>
        <v>8.7415444875687669</v>
      </c>
      <c r="AK439" s="20">
        <f>IF(AF439="Yes",(1/(U439)^('Aquifer and SDF Parameters'!$B$2)/((1/U439^'Aquifer and SDF Parameters'!$B$2)+(1/AI439^'Aquifer and SDF Parameters'!$B$2)+(1/AA439^'Aquifer and SDF Parameters'!$B$2))),"")</f>
        <v>0.42238662733977456</v>
      </c>
      <c r="AL439" s="20">
        <f>IF(AF439="Yes",(1/(AA439)^('Aquifer and SDF Parameters'!$B$2)/((1/U439^'Aquifer and SDF Parameters'!$B$2)+(1/AI439^'Aquifer and SDF Parameters'!$B$2)+(1/AA439^'Aquifer and SDF Parameters'!$B$2))),"")</f>
        <v>0.32311528304815651</v>
      </c>
      <c r="AM439" s="21">
        <f>IF(AF439="Yes",(1/(AI439)^('Aquifer and SDF Parameters'!$B$2)/((1/U439^'Aquifer and SDF Parameters'!$B$2)+(1/AI439^'Aquifer and SDF Parameters'!$B$2)+(1/AA439^'Aquifer and SDF Parameters'!$B$2))),"")</f>
        <v>0.25449808961206899</v>
      </c>
      <c r="AO439" s="30" t="s">
        <v>12661</v>
      </c>
      <c r="AP439" s="47" t="s">
        <v>8769</v>
      </c>
      <c r="AQ439" s="22">
        <v>62638</v>
      </c>
      <c r="AR439" s="22" t="s">
        <v>24</v>
      </c>
      <c r="AS439" s="24">
        <v>3009.9794001088399</v>
      </c>
      <c r="AT439" s="30"/>
      <c r="AU439" s="22"/>
      <c r="AV439" s="69"/>
      <c r="AW439" s="33"/>
      <c r="AX439" s="22"/>
      <c r="AY439" s="27"/>
    </row>
    <row r="440" spans="1:51" ht="15.6" customHeight="1" x14ac:dyDescent="0.3">
      <c r="A440" s="37">
        <v>92435</v>
      </c>
      <c r="B440" s="17" t="str">
        <f>VLOOKUP(A440,'List of Wells for HC assessment'!$A$2:$J$860,10,FALSE)</f>
        <v>Fraser-Sumas Floodplain</v>
      </c>
      <c r="C440" s="17" t="str">
        <f>IF(ISNUMBER(VLOOKUP(A440,'List of Wells for HC assessment'!$A$2:$J$860,1,FALSE)),"TRUE","FALSE")</f>
        <v>TRUE</v>
      </c>
      <c r="D440" s="17">
        <f>VLOOKUP(A440,'List of Wells for HC assessment'!$A$2:$J$860,9,FALSE)</f>
        <v>6</v>
      </c>
      <c r="E440" s="17" t="str">
        <f t="shared" si="130"/>
        <v>Stream</v>
      </c>
      <c r="F440" s="17">
        <f t="shared" si="131"/>
        <v>2</v>
      </c>
      <c r="G440" s="87">
        <f t="shared" si="132"/>
        <v>0.74336450616902583</v>
      </c>
      <c r="H440" s="88">
        <f t="shared" si="150"/>
        <v>4.2211445698301002</v>
      </c>
      <c r="I440" s="89" t="str">
        <f t="shared" si="133"/>
        <v>Gravel Slough</v>
      </c>
      <c r="J440" s="90">
        <f t="shared" si="134"/>
        <v>0.25663549383097412</v>
      </c>
      <c r="K440" s="91">
        <f t="shared" si="135"/>
        <v>12.226870889053545</v>
      </c>
      <c r="L440" s="95" t="str">
        <f t="shared" si="136"/>
        <v>Chilliwack Creek</v>
      </c>
      <c r="M440" s="92" t="str">
        <f t="shared" si="137"/>
        <v>-</v>
      </c>
      <c r="N440" s="93" t="str">
        <f t="shared" si="138"/>
        <v/>
      </c>
      <c r="O440" s="96" t="str">
        <f t="shared" si="139"/>
        <v xml:space="preserve"> </v>
      </c>
      <c r="P440" s="94" t="str">
        <f>IF(ISNUMBER(VLOOKUP(A440,'Wells not assessed'!$A$5:$D$37,1,FALSE)),VLOOKUP(A440,'Wells not assessed'!$A$5:$D$37,4,FALSE),"")</f>
        <v/>
      </c>
      <c r="R440" s="35" t="str">
        <f t="shared" si="140"/>
        <v>Yes</v>
      </c>
      <c r="S440" s="15" t="str">
        <f t="shared" si="141"/>
        <v>FV-3417</v>
      </c>
      <c r="T440" s="18" t="str">
        <f>VLOOKUP(S440,'PoHC and SDF summary'!$AO$4:$AP$49974,2,FALSE)</f>
        <v>Gravel Slough</v>
      </c>
      <c r="U440" s="19">
        <f t="shared" si="142"/>
        <v>1125.3192306848</v>
      </c>
      <c r="V440" s="56">
        <f>IF(C440="TRUE",(U440^2)*(VLOOKUP(D440,'Aquifer and SDF Parameters'!$A$6:$C$100,2,FALSE)/VLOOKUP(D440,'Aquifer and SDF Parameters'!$A$6:$C$100,3,FALSE)),"")</f>
        <v>4.2211445698301002</v>
      </c>
      <c r="W440" s="4"/>
      <c r="X440" s="29" t="str">
        <f t="shared" si="143"/>
        <v>Yes</v>
      </c>
      <c r="Y440" s="15" t="str">
        <f t="shared" si="144"/>
        <v>FV-5597</v>
      </c>
      <c r="Z440" s="18" t="str">
        <f>IF(X440="Yes",VLOOKUP(Y440,'PoHC and SDF summary'!$AO$4:$AP$49974,2,FALSE)," ")</f>
        <v>Chilliwack Creek</v>
      </c>
      <c r="AA440" s="19">
        <f t="shared" si="145"/>
        <v>1915.21833395466</v>
      </c>
      <c r="AB440" s="58">
        <f>IF(X440="Yes",(AA440^2)*(VLOOKUP(D440,'Aquifer and SDF Parameters'!$A$6:$C$100,2,FALSE)/VLOOKUP(D440,'Aquifer and SDF Parameters'!$A$6:$C$100,3,FALSE)),"")</f>
        <v>12.226870889053545</v>
      </c>
      <c r="AC440" s="20">
        <f>IF(X440="Yes",(1/(U440)^('Aquifer and SDF Parameters'!$B$2)/((1/U440^'Aquifer and SDF Parameters'!$B$2)+(1/AA440^'Aquifer and SDF Parameters'!$B$2))),"")</f>
        <v>0.74336450616902583</v>
      </c>
      <c r="AD440" s="21">
        <f>IF(X440="Yes",(1/(AA440)^('Aquifer and SDF Parameters'!$B$2)/((1/U440^'Aquifer and SDF Parameters'!$B$2)+(1/AA440^'Aquifer and SDF Parameters'!$B$2))),"")</f>
        <v>0.25663549383097412</v>
      </c>
      <c r="AE440" s="14"/>
      <c r="AF440" s="32" t="str">
        <f t="shared" si="146"/>
        <v>No</v>
      </c>
      <c r="AG440" s="15" t="str">
        <f t="shared" si="147"/>
        <v/>
      </c>
      <c r="AH440" s="18" t="str">
        <f t="shared" si="148"/>
        <v xml:space="preserve"> </v>
      </c>
      <c r="AI440" s="19" t="str">
        <f t="shared" si="149"/>
        <v xml:space="preserve"> </v>
      </c>
      <c r="AJ440" s="58" t="str">
        <f>IF(AF440="Yes",(AI440^2)*(VLOOKUP(D440,'Aquifer and SDF Parameters'!$A$6:$C$100,2,FALSE)/VLOOKUP(D440,'Aquifer and SDF Parameters'!$A$6:$C$100,3,FALSE)),"")</f>
        <v/>
      </c>
      <c r="AK440" s="20" t="str">
        <f>IF(AF440="Yes",(1/(U440)^('Aquifer and SDF Parameters'!$B$2)/((1/U440^'Aquifer and SDF Parameters'!$B$2)+(1/AI440^'Aquifer and SDF Parameters'!$B$2)+(1/AA440^'Aquifer and SDF Parameters'!$B$2))),"")</f>
        <v/>
      </c>
      <c r="AL440" s="20" t="str">
        <f>IF(AF440="Yes",(1/(AA440)^('Aquifer and SDF Parameters'!$B$2)/((1/U440^'Aquifer and SDF Parameters'!$B$2)+(1/AI440^'Aquifer and SDF Parameters'!$B$2)+(1/AA440^'Aquifer and SDF Parameters'!$B$2))),"")</f>
        <v/>
      </c>
      <c r="AM440" s="21" t="str">
        <f>IF(AF440="Yes",(1/(AI440)^('Aquifer and SDF Parameters'!$B$2)/((1/U440^'Aquifer and SDF Parameters'!$B$2)+(1/AI440^'Aquifer and SDF Parameters'!$B$2)+(1/AA440^'Aquifer and SDF Parameters'!$B$2))),"")</f>
        <v/>
      </c>
      <c r="AO440" s="30" t="s">
        <v>12659</v>
      </c>
      <c r="AP440" s="47" t="s">
        <v>8769</v>
      </c>
      <c r="AQ440" s="22">
        <v>62639</v>
      </c>
      <c r="AR440" s="22" t="s">
        <v>24</v>
      </c>
      <c r="AS440" s="24">
        <v>2652.5857554435402</v>
      </c>
      <c r="AT440" s="30"/>
      <c r="AU440" s="22"/>
      <c r="AV440" s="69"/>
      <c r="AW440" s="33"/>
      <c r="AX440" s="22"/>
      <c r="AY440" s="27"/>
    </row>
    <row r="441" spans="1:51" ht="15.6" customHeight="1" x14ac:dyDescent="0.3">
      <c r="A441" s="37">
        <v>92439</v>
      </c>
      <c r="B441" s="17" t="str">
        <f>VLOOKUP(A441,'List of Wells for HC assessment'!$A$2:$J$860,10,FALSE)</f>
        <v>Fraser-Sumas Floodplain</v>
      </c>
      <c r="C441" s="17" t="str">
        <f>IF(ISNUMBER(VLOOKUP(A441,'List of Wells for HC assessment'!$A$2:$J$860,1,FALSE)),"TRUE","FALSE")</f>
        <v>TRUE</v>
      </c>
      <c r="D441" s="17">
        <f>VLOOKUP(A441,'List of Wells for HC assessment'!$A$2:$J$860,9,FALSE)</f>
        <v>6</v>
      </c>
      <c r="E441" s="17" t="str">
        <f t="shared" si="130"/>
        <v>Stream</v>
      </c>
      <c r="F441" s="17">
        <f t="shared" si="131"/>
        <v>2</v>
      </c>
      <c r="G441" s="87">
        <f t="shared" si="132"/>
        <v>0.78746178167965586</v>
      </c>
      <c r="H441" s="88">
        <f t="shared" si="150"/>
        <v>0.64421986866943759</v>
      </c>
      <c r="I441" s="89" t="str">
        <f t="shared" si="133"/>
        <v>Fraser River</v>
      </c>
      <c r="J441" s="90">
        <f t="shared" si="134"/>
        <v>0.21253821832034411</v>
      </c>
      <c r="K441" s="91">
        <f t="shared" si="135"/>
        <v>2.3868579005929815</v>
      </c>
      <c r="L441" s="95" t="str">
        <f t="shared" si="136"/>
        <v>Gravel Slough</v>
      </c>
      <c r="M441" s="92" t="str">
        <f t="shared" si="137"/>
        <v>-</v>
      </c>
      <c r="N441" s="93" t="str">
        <f t="shared" si="138"/>
        <v/>
      </c>
      <c r="O441" s="96" t="str">
        <f t="shared" si="139"/>
        <v xml:space="preserve"> </v>
      </c>
      <c r="P441" s="94" t="str">
        <f>IF(ISNUMBER(VLOOKUP(A441,'Wells not assessed'!$A$5:$D$37,1,FALSE)),VLOOKUP(A441,'Wells not assessed'!$A$5:$D$37,4,FALSE),"")</f>
        <v/>
      </c>
      <c r="R441" s="35" t="str">
        <f t="shared" si="140"/>
        <v>Yes</v>
      </c>
      <c r="S441" s="15" t="str">
        <f t="shared" si="141"/>
        <v>FV-4709</v>
      </c>
      <c r="T441" s="18" t="str">
        <f>VLOOKUP(S441,'PoHC and SDF summary'!$AO$4:$AP$49974,2,FALSE)</f>
        <v>Fraser River</v>
      </c>
      <c r="U441" s="19">
        <f t="shared" si="142"/>
        <v>439.62024589505802</v>
      </c>
      <c r="V441" s="56">
        <f>IF(C441="TRUE",(U441^2)*(VLOOKUP(D441,'Aquifer and SDF Parameters'!$A$6:$C$100,2,FALSE)/VLOOKUP(D441,'Aquifer and SDF Parameters'!$A$6:$C$100,3,FALSE)),"")</f>
        <v>0.64421986866943759</v>
      </c>
      <c r="W441" s="4"/>
      <c r="X441" s="29" t="str">
        <f t="shared" si="143"/>
        <v>Yes</v>
      </c>
      <c r="Y441" s="15" t="str">
        <f t="shared" si="144"/>
        <v>FV-3944</v>
      </c>
      <c r="Z441" s="18" t="str">
        <f>IF(X441="Yes",VLOOKUP(Y441,'PoHC and SDF summary'!$AO$4:$AP$49974,2,FALSE)," ")</f>
        <v>Gravel Slough</v>
      </c>
      <c r="AA441" s="19">
        <f t="shared" si="145"/>
        <v>846.20173137254596</v>
      </c>
      <c r="AB441" s="58">
        <f>IF(X441="Yes",(AA441^2)*(VLOOKUP(D441,'Aquifer and SDF Parameters'!$A$6:$C$100,2,FALSE)/VLOOKUP(D441,'Aquifer and SDF Parameters'!$A$6:$C$100,3,FALSE)),"")</f>
        <v>2.3868579005929815</v>
      </c>
      <c r="AC441" s="20">
        <f>IF(X441="Yes",(1/(U441)^('Aquifer and SDF Parameters'!$B$2)/((1/U441^'Aquifer and SDF Parameters'!$B$2)+(1/AA441^'Aquifer and SDF Parameters'!$B$2))),"")</f>
        <v>0.78746178167965586</v>
      </c>
      <c r="AD441" s="21">
        <f>IF(X441="Yes",(1/(AA441)^('Aquifer and SDF Parameters'!$B$2)/((1/U441^'Aquifer and SDF Parameters'!$B$2)+(1/AA441^'Aquifer and SDF Parameters'!$B$2))),"")</f>
        <v>0.21253821832034411</v>
      </c>
      <c r="AE441" s="14"/>
      <c r="AF441" s="32" t="str">
        <f t="shared" si="146"/>
        <v>No</v>
      </c>
      <c r="AG441" s="15" t="str">
        <f t="shared" si="147"/>
        <v/>
      </c>
      <c r="AH441" s="18" t="str">
        <f t="shared" si="148"/>
        <v xml:space="preserve"> </v>
      </c>
      <c r="AI441" s="19" t="str">
        <f t="shared" si="149"/>
        <v xml:space="preserve"> </v>
      </c>
      <c r="AJ441" s="58" t="str">
        <f>IF(AF441="Yes",(AI441^2)*(VLOOKUP(D441,'Aquifer and SDF Parameters'!$A$6:$C$100,2,FALSE)/VLOOKUP(D441,'Aquifer and SDF Parameters'!$A$6:$C$100,3,FALSE)),"")</f>
        <v/>
      </c>
      <c r="AK441" s="20" t="str">
        <f>IF(AF441="Yes",(1/(U441)^('Aquifer and SDF Parameters'!$B$2)/((1/U441^'Aquifer and SDF Parameters'!$B$2)+(1/AI441^'Aquifer and SDF Parameters'!$B$2)+(1/AA441^'Aquifer and SDF Parameters'!$B$2))),"")</f>
        <v/>
      </c>
      <c r="AL441" s="20" t="str">
        <f>IF(AF441="Yes",(1/(AA441)^('Aquifer and SDF Parameters'!$B$2)/((1/U441^'Aquifer and SDF Parameters'!$B$2)+(1/AI441^'Aquifer and SDF Parameters'!$B$2)+(1/AA441^'Aquifer and SDF Parameters'!$B$2))),"")</f>
        <v/>
      </c>
      <c r="AM441" s="21" t="str">
        <f>IF(AF441="Yes",(1/(AI441)^('Aquifer and SDF Parameters'!$B$2)/((1/U441^'Aquifer and SDF Parameters'!$B$2)+(1/AI441^'Aquifer and SDF Parameters'!$B$2)+(1/AA441^'Aquifer and SDF Parameters'!$B$2))),"")</f>
        <v/>
      </c>
      <c r="AO441" s="30" t="s">
        <v>12657</v>
      </c>
      <c r="AP441" s="47" t="s">
        <v>8769</v>
      </c>
      <c r="AQ441" s="22">
        <v>62640</v>
      </c>
      <c r="AR441" s="22" t="s">
        <v>24</v>
      </c>
      <c r="AS441" s="24">
        <v>2661.05045022384</v>
      </c>
      <c r="AT441" s="30"/>
      <c r="AU441" s="22"/>
      <c r="AV441" s="69"/>
      <c r="AW441" s="33"/>
      <c r="AX441" s="22"/>
      <c r="AY441" s="27"/>
    </row>
    <row r="442" spans="1:51" ht="15.6" customHeight="1" x14ac:dyDescent="0.3">
      <c r="A442" s="37">
        <v>92456</v>
      </c>
      <c r="B442" s="17" t="str">
        <f>VLOOKUP(A442,'List of Wells for HC assessment'!$A$2:$J$860,10,FALSE)</f>
        <v>Fraser-Sumas Floodplain</v>
      </c>
      <c r="C442" s="17" t="str">
        <f>IF(ISNUMBER(VLOOKUP(A442,'List of Wells for HC assessment'!$A$2:$J$860,1,FALSE)),"TRUE","FALSE")</f>
        <v>TRUE</v>
      </c>
      <c r="D442" s="17">
        <f>VLOOKUP(A442,'List of Wells for HC assessment'!$A$2:$J$860,9,FALSE)</f>
        <v>6</v>
      </c>
      <c r="E442" s="17" t="str">
        <f t="shared" si="130"/>
        <v>Stream</v>
      </c>
      <c r="F442" s="17">
        <f t="shared" si="131"/>
        <v>2</v>
      </c>
      <c r="G442" s="87">
        <f t="shared" si="132"/>
        <v>0.77068008045309877</v>
      </c>
      <c r="H442" s="88">
        <f t="shared" si="150"/>
        <v>0.16002067487102559</v>
      </c>
      <c r="I442" s="89" t="str">
        <f t="shared" si="133"/>
        <v>Unnamed tributary to Camp Slough</v>
      </c>
      <c r="J442" s="90">
        <f t="shared" si="134"/>
        <v>0.22931991954690117</v>
      </c>
      <c r="K442" s="91">
        <f t="shared" si="135"/>
        <v>0.53778471066722322</v>
      </c>
      <c r="L442" s="95" t="str">
        <f t="shared" si="136"/>
        <v>Unnamed</v>
      </c>
      <c r="M442" s="92" t="str">
        <f t="shared" si="137"/>
        <v>-</v>
      </c>
      <c r="N442" s="93" t="str">
        <f t="shared" si="138"/>
        <v/>
      </c>
      <c r="O442" s="96" t="str">
        <f t="shared" si="139"/>
        <v xml:space="preserve"> </v>
      </c>
      <c r="P442" s="94" t="str">
        <f>IF(ISNUMBER(VLOOKUP(A442,'Wells not assessed'!$A$5:$D$37,1,FALSE)),VLOOKUP(A442,'Wells not assessed'!$A$5:$D$37,4,FALSE),"")</f>
        <v/>
      </c>
      <c r="R442" s="35" t="str">
        <f t="shared" si="140"/>
        <v>Yes</v>
      </c>
      <c r="S442" s="15" t="str">
        <f t="shared" si="141"/>
        <v>FV-6906</v>
      </c>
      <c r="T442" s="18" t="str">
        <f>VLOOKUP(S442,'PoHC and SDF summary'!$AO$4:$AP$49974,2,FALSE)</f>
        <v>Unnamed tributary to Camp Slough</v>
      </c>
      <c r="U442" s="19">
        <f t="shared" si="142"/>
        <v>219.10317766136501</v>
      </c>
      <c r="V442" s="56">
        <f>IF(C442="TRUE",(U442^2)*(VLOOKUP(D442,'Aquifer and SDF Parameters'!$A$6:$C$100,2,FALSE)/VLOOKUP(D442,'Aquifer and SDF Parameters'!$A$6:$C$100,3,FALSE)),"")</f>
        <v>0.16002067487102559</v>
      </c>
      <c r="W442" s="4"/>
      <c r="X442" s="29" t="str">
        <f t="shared" si="143"/>
        <v>Yes</v>
      </c>
      <c r="Y442" s="15" t="str">
        <f t="shared" si="144"/>
        <v>FV-6891</v>
      </c>
      <c r="Z442" s="18" t="str">
        <f>IF(X442="Yes",VLOOKUP(Y442,'PoHC and SDF summary'!$AO$4:$AP$49974,2,FALSE)," ")</f>
        <v>Unnamed</v>
      </c>
      <c r="AA442" s="19">
        <f t="shared" si="145"/>
        <v>401.66579789691701</v>
      </c>
      <c r="AB442" s="58">
        <f>IF(X442="Yes",(AA442^2)*(VLOOKUP(D442,'Aquifer and SDF Parameters'!$A$6:$C$100,2,FALSE)/VLOOKUP(D442,'Aquifer and SDF Parameters'!$A$6:$C$100,3,FALSE)),"")</f>
        <v>0.53778471066722322</v>
      </c>
      <c r="AC442" s="20">
        <f>IF(X442="Yes",(1/(U442)^('Aquifer and SDF Parameters'!$B$2)/((1/U442^'Aquifer and SDF Parameters'!$B$2)+(1/AA442^'Aquifer and SDF Parameters'!$B$2))),"")</f>
        <v>0.77068008045309877</v>
      </c>
      <c r="AD442" s="21">
        <f>IF(X442="Yes",(1/(AA442)^('Aquifer and SDF Parameters'!$B$2)/((1/U442^'Aquifer and SDF Parameters'!$B$2)+(1/AA442^'Aquifer and SDF Parameters'!$B$2))),"")</f>
        <v>0.22931991954690117</v>
      </c>
      <c r="AE442" s="14"/>
      <c r="AF442" s="32" t="str">
        <f t="shared" si="146"/>
        <v>No</v>
      </c>
      <c r="AG442" s="15" t="str">
        <f t="shared" si="147"/>
        <v/>
      </c>
      <c r="AH442" s="18" t="str">
        <f t="shared" si="148"/>
        <v xml:space="preserve"> </v>
      </c>
      <c r="AI442" s="19" t="str">
        <f t="shared" si="149"/>
        <v xml:space="preserve"> </v>
      </c>
      <c r="AJ442" s="58" t="str">
        <f>IF(AF442="Yes",(AI442^2)*(VLOOKUP(D442,'Aquifer and SDF Parameters'!$A$6:$C$100,2,FALSE)/VLOOKUP(D442,'Aquifer and SDF Parameters'!$A$6:$C$100,3,FALSE)),"")</f>
        <v/>
      </c>
      <c r="AK442" s="20" t="str">
        <f>IF(AF442="Yes",(1/(U442)^('Aquifer and SDF Parameters'!$B$2)/((1/U442^'Aquifer and SDF Parameters'!$B$2)+(1/AI442^'Aquifer and SDF Parameters'!$B$2)+(1/AA442^'Aquifer and SDF Parameters'!$B$2))),"")</f>
        <v/>
      </c>
      <c r="AL442" s="20" t="str">
        <f>IF(AF442="Yes",(1/(AA442)^('Aquifer and SDF Parameters'!$B$2)/((1/U442^'Aquifer and SDF Parameters'!$B$2)+(1/AI442^'Aquifer and SDF Parameters'!$B$2)+(1/AA442^'Aquifer and SDF Parameters'!$B$2))),"")</f>
        <v/>
      </c>
      <c r="AM442" s="21" t="str">
        <f>IF(AF442="Yes",(1/(AI442)^('Aquifer and SDF Parameters'!$B$2)/((1/U442^'Aquifer and SDF Parameters'!$B$2)+(1/AI442^'Aquifer and SDF Parameters'!$B$2)+(1/AA442^'Aquifer and SDF Parameters'!$B$2))),"")</f>
        <v/>
      </c>
      <c r="AO442" s="30" t="s">
        <v>12656</v>
      </c>
      <c r="AP442" s="47" t="s">
        <v>8769</v>
      </c>
      <c r="AQ442" s="22">
        <v>62641</v>
      </c>
      <c r="AR442" s="22" t="s">
        <v>24</v>
      </c>
      <c r="AS442" s="24">
        <v>2375.82469836677</v>
      </c>
      <c r="AT442" s="30"/>
      <c r="AU442" s="22"/>
      <c r="AV442" s="69"/>
      <c r="AW442" s="33"/>
      <c r="AX442" s="22"/>
      <c r="AY442" s="27"/>
    </row>
    <row r="443" spans="1:51" ht="15.6" customHeight="1" x14ac:dyDescent="0.3">
      <c r="A443" s="37">
        <v>93024</v>
      </c>
      <c r="B443" s="17" t="str">
        <f>VLOOKUP(A443,'List of Wells for HC assessment'!$A$2:$J$860,10,FALSE)</f>
        <v>Fraser-Sumas Floodplain</v>
      </c>
      <c r="C443" s="17" t="str">
        <f>IF(ISNUMBER(VLOOKUP(A443,'List of Wells for HC assessment'!$A$2:$J$860,1,FALSE)),"TRUE","FALSE")</f>
        <v>TRUE</v>
      </c>
      <c r="D443" s="17">
        <f>VLOOKUP(A443,'List of Wells for HC assessment'!$A$2:$J$860,9,FALSE)</f>
        <v>6</v>
      </c>
      <c r="E443" s="17" t="str">
        <f t="shared" si="130"/>
        <v>Stream</v>
      </c>
      <c r="F443" s="17">
        <f t="shared" si="131"/>
        <v>1</v>
      </c>
      <c r="G443" s="87">
        <f t="shared" si="132"/>
        <v>1</v>
      </c>
      <c r="H443" s="88">
        <f t="shared" si="150"/>
        <v>0.16723892796702006</v>
      </c>
      <c r="I443" s="89" t="str">
        <f t="shared" si="133"/>
        <v>Unnamed tributary to McGillivray Slough</v>
      </c>
      <c r="J443" s="90" t="str">
        <f t="shared" si="134"/>
        <v>-</v>
      </c>
      <c r="K443" s="91" t="str">
        <f t="shared" si="135"/>
        <v/>
      </c>
      <c r="L443" s="95" t="str">
        <f t="shared" si="136"/>
        <v xml:space="preserve"> </v>
      </c>
      <c r="M443" s="92" t="str">
        <f t="shared" si="137"/>
        <v>-</v>
      </c>
      <c r="N443" s="93" t="str">
        <f t="shared" si="138"/>
        <v/>
      </c>
      <c r="O443" s="96" t="str">
        <f t="shared" si="139"/>
        <v xml:space="preserve"> </v>
      </c>
      <c r="P443" s="94" t="str">
        <f>IF(ISNUMBER(VLOOKUP(A443,'Wells not assessed'!$A$5:$D$37,1,FALSE)),VLOOKUP(A443,'Wells not assessed'!$A$5:$D$37,4,FALSE),"")</f>
        <v/>
      </c>
      <c r="R443" s="35" t="str">
        <f t="shared" si="140"/>
        <v>Yes</v>
      </c>
      <c r="S443" s="15" t="str">
        <f t="shared" si="141"/>
        <v>FV-2749</v>
      </c>
      <c r="T443" s="18" t="str">
        <f>VLOOKUP(S443,'PoHC and SDF summary'!$AO$4:$AP$49974,2,FALSE)</f>
        <v>Unnamed tributary to McGillivray Slough</v>
      </c>
      <c r="U443" s="19">
        <f t="shared" si="142"/>
        <v>223.990353341625</v>
      </c>
      <c r="V443" s="56">
        <f>IF(C443="TRUE",(U443^2)*(VLOOKUP(D443,'Aquifer and SDF Parameters'!$A$6:$C$100,2,FALSE)/VLOOKUP(D443,'Aquifer and SDF Parameters'!$A$6:$C$100,3,FALSE)),"")</f>
        <v>0.16723892796702006</v>
      </c>
      <c r="W443" s="4"/>
      <c r="X443" s="29" t="str">
        <f t="shared" si="143"/>
        <v>No</v>
      </c>
      <c r="Y443" s="15" t="str">
        <f t="shared" si="144"/>
        <v/>
      </c>
      <c r="Z443" s="18" t="str">
        <f>IF(X443="Yes",VLOOKUP(Y443,'PoHC and SDF summary'!$AO$4:$AP$49974,2,FALSE)," ")</f>
        <v xml:space="preserve"> </v>
      </c>
      <c r="AA443" s="19" t="str">
        <f t="shared" si="145"/>
        <v xml:space="preserve"> </v>
      </c>
      <c r="AB443" s="58" t="str">
        <f>IF(X443="Yes",(AA443^2)*(VLOOKUP(D443,'Aquifer and SDF Parameters'!$A$6:$C$100,2,FALSE)/VLOOKUP(D443,'Aquifer and SDF Parameters'!$A$6:$C$100,3,FALSE)),"")</f>
        <v/>
      </c>
      <c r="AC443" s="20" t="str">
        <f>IF(X443="Yes",(1/(U443)^('Aquifer and SDF Parameters'!$B$2)/((1/U443^'Aquifer and SDF Parameters'!$B$2)+(1/AA443^'Aquifer and SDF Parameters'!$B$2))),"")</f>
        <v/>
      </c>
      <c r="AD443" s="21" t="str">
        <f>IF(X443="Yes",(1/(AA443)^('Aquifer and SDF Parameters'!$B$2)/((1/U443^'Aquifer and SDF Parameters'!$B$2)+(1/AA443^'Aquifer and SDF Parameters'!$B$2))),"")</f>
        <v/>
      </c>
      <c r="AE443" s="14"/>
      <c r="AF443" s="32" t="str">
        <f t="shared" si="146"/>
        <v>No</v>
      </c>
      <c r="AG443" s="15" t="str">
        <f t="shared" si="147"/>
        <v/>
      </c>
      <c r="AH443" s="18" t="str">
        <f t="shared" si="148"/>
        <v xml:space="preserve"> </v>
      </c>
      <c r="AI443" s="19" t="str">
        <f t="shared" si="149"/>
        <v xml:space="preserve"> </v>
      </c>
      <c r="AJ443" s="58" t="str">
        <f>IF(AF443="Yes",(AI443^2)*(VLOOKUP(D443,'Aquifer and SDF Parameters'!$A$6:$C$100,2,FALSE)/VLOOKUP(D443,'Aquifer and SDF Parameters'!$A$6:$C$100,3,FALSE)),"")</f>
        <v/>
      </c>
      <c r="AK443" s="20" t="str">
        <f>IF(AF443="Yes",(1/(U443)^('Aquifer and SDF Parameters'!$B$2)/((1/U443^'Aquifer and SDF Parameters'!$B$2)+(1/AI443^'Aquifer and SDF Parameters'!$B$2)+(1/AA443^'Aquifer and SDF Parameters'!$B$2))),"")</f>
        <v/>
      </c>
      <c r="AL443" s="20" t="str">
        <f>IF(AF443="Yes",(1/(AA443)^('Aquifer and SDF Parameters'!$B$2)/((1/U443^'Aquifer and SDF Parameters'!$B$2)+(1/AI443^'Aquifer and SDF Parameters'!$B$2)+(1/AA443^'Aquifer and SDF Parameters'!$B$2))),"")</f>
        <v/>
      </c>
      <c r="AM443" s="21" t="str">
        <f>IF(AF443="Yes",(1/(AI443)^('Aquifer and SDF Parameters'!$B$2)/((1/U443^'Aquifer and SDF Parameters'!$B$2)+(1/AI443^'Aquifer and SDF Parameters'!$B$2)+(1/AA443^'Aquifer and SDF Parameters'!$B$2))),"")</f>
        <v/>
      </c>
      <c r="AO443" s="30" t="s">
        <v>12655</v>
      </c>
      <c r="AP443" s="47" t="s">
        <v>8769</v>
      </c>
      <c r="AQ443" s="22">
        <v>62642</v>
      </c>
      <c r="AR443" s="22" t="s">
        <v>24</v>
      </c>
      <c r="AS443" s="24">
        <v>2838.1192768290298</v>
      </c>
      <c r="AT443" s="30"/>
      <c r="AU443" s="22"/>
      <c r="AV443" s="69"/>
      <c r="AW443" s="33"/>
      <c r="AX443" s="22"/>
      <c r="AY443" s="27"/>
    </row>
    <row r="444" spans="1:51" ht="15.6" customHeight="1" x14ac:dyDescent="0.3">
      <c r="A444" s="37">
        <v>93275</v>
      </c>
      <c r="B444" s="17" t="str">
        <f>VLOOKUP(A444,'List of Wells for HC assessment'!$A$2:$J$860,10,FALSE)</f>
        <v>Fraser-Sumas Floodplain</v>
      </c>
      <c r="C444" s="17" t="str">
        <f>IF(ISNUMBER(VLOOKUP(A444,'List of Wells for HC assessment'!$A$2:$J$860,1,FALSE)),"TRUE","FALSE")</f>
        <v>TRUE</v>
      </c>
      <c r="D444" s="17">
        <f>VLOOKUP(A444,'List of Wells for HC assessment'!$A$2:$J$860,9,FALSE)</f>
        <v>6</v>
      </c>
      <c r="E444" s="17" t="str">
        <f t="shared" si="130"/>
        <v>Stream</v>
      </c>
      <c r="F444" s="17">
        <f t="shared" si="131"/>
        <v>2</v>
      </c>
      <c r="G444" s="87">
        <f t="shared" si="132"/>
        <v>0.99299656041249129</v>
      </c>
      <c r="H444" s="88">
        <f t="shared" si="150"/>
        <v>2.6013975732653172E-2</v>
      </c>
      <c r="I444" s="89" t="str">
        <f t="shared" si="133"/>
        <v>Bell Slough</v>
      </c>
      <c r="J444" s="90">
        <f t="shared" si="134"/>
        <v>7.0034395875086366E-3</v>
      </c>
      <c r="K444" s="91">
        <f t="shared" si="135"/>
        <v>3.6884431003377687</v>
      </c>
      <c r="L444" s="95" t="str">
        <f t="shared" si="136"/>
        <v>Fraser River</v>
      </c>
      <c r="M444" s="92" t="str">
        <f t="shared" si="137"/>
        <v>-</v>
      </c>
      <c r="N444" s="93" t="str">
        <f t="shared" si="138"/>
        <v/>
      </c>
      <c r="O444" s="96" t="str">
        <f t="shared" si="139"/>
        <v xml:space="preserve"> </v>
      </c>
      <c r="P444" s="94" t="str">
        <f>IF(ISNUMBER(VLOOKUP(A444,'Wells not assessed'!$A$5:$D$37,1,FALSE)),VLOOKUP(A444,'Wells not assessed'!$A$5:$D$37,4,FALSE),"")</f>
        <v/>
      </c>
      <c r="R444" s="35" t="str">
        <f t="shared" si="140"/>
        <v>Yes</v>
      </c>
      <c r="S444" s="15" t="str">
        <f t="shared" si="141"/>
        <v>FV-5819</v>
      </c>
      <c r="T444" s="18" t="str">
        <f>VLOOKUP(S444,'PoHC and SDF summary'!$AO$4:$AP$49974,2,FALSE)</f>
        <v>Bell Slough</v>
      </c>
      <c r="U444" s="19">
        <f t="shared" si="142"/>
        <v>88.341342076040206</v>
      </c>
      <c r="V444" s="56">
        <f>IF(C444="TRUE",(U444^2)*(VLOOKUP(D444,'Aquifer and SDF Parameters'!$A$6:$C$100,2,FALSE)/VLOOKUP(D444,'Aquifer and SDF Parameters'!$A$6:$C$100,3,FALSE)),"")</f>
        <v>2.6013975732653172E-2</v>
      </c>
      <c r="W444" s="4"/>
      <c r="X444" s="29" t="str">
        <f t="shared" si="143"/>
        <v>Yes</v>
      </c>
      <c r="Y444" s="15" t="str">
        <f t="shared" si="144"/>
        <v>FV-4633</v>
      </c>
      <c r="Z444" s="18" t="str">
        <f>IF(X444="Yes",VLOOKUP(Y444,'PoHC and SDF summary'!$AO$4:$AP$49974,2,FALSE)," ")</f>
        <v>Fraser River</v>
      </c>
      <c r="AA444" s="19">
        <f t="shared" si="145"/>
        <v>1051.91868987167</v>
      </c>
      <c r="AB444" s="58">
        <f>IF(X444="Yes",(AA444^2)*(VLOOKUP(D444,'Aquifer and SDF Parameters'!$A$6:$C$100,2,FALSE)/VLOOKUP(D444,'Aquifer and SDF Parameters'!$A$6:$C$100,3,FALSE)),"")</f>
        <v>3.6884431003377687</v>
      </c>
      <c r="AC444" s="20">
        <f>IF(X444="Yes",(1/(U444)^('Aquifer and SDF Parameters'!$B$2)/((1/U444^'Aquifer and SDF Parameters'!$B$2)+(1/AA444^'Aquifer and SDF Parameters'!$B$2))),"")</f>
        <v>0.99299656041249129</v>
      </c>
      <c r="AD444" s="21">
        <f>IF(X444="Yes",(1/(AA444)^('Aquifer and SDF Parameters'!$B$2)/((1/U444^'Aquifer and SDF Parameters'!$B$2)+(1/AA444^'Aquifer and SDF Parameters'!$B$2))),"")</f>
        <v>7.0034395875086366E-3</v>
      </c>
      <c r="AE444" s="14"/>
      <c r="AF444" s="32" t="str">
        <f t="shared" si="146"/>
        <v>No</v>
      </c>
      <c r="AG444" s="15" t="str">
        <f t="shared" si="147"/>
        <v/>
      </c>
      <c r="AH444" s="18" t="str">
        <f t="shared" si="148"/>
        <v xml:space="preserve"> </v>
      </c>
      <c r="AI444" s="19" t="str">
        <f t="shared" si="149"/>
        <v xml:space="preserve"> </v>
      </c>
      <c r="AJ444" s="58" t="str">
        <f>IF(AF444="Yes",(AI444^2)*(VLOOKUP(D444,'Aquifer and SDF Parameters'!$A$6:$C$100,2,FALSE)/VLOOKUP(D444,'Aquifer and SDF Parameters'!$A$6:$C$100,3,FALSE)),"")</f>
        <v/>
      </c>
      <c r="AK444" s="20" t="str">
        <f>IF(AF444="Yes",(1/(U444)^('Aquifer and SDF Parameters'!$B$2)/((1/U444^'Aquifer and SDF Parameters'!$B$2)+(1/AI444^'Aquifer and SDF Parameters'!$B$2)+(1/AA444^'Aquifer and SDF Parameters'!$B$2))),"")</f>
        <v/>
      </c>
      <c r="AL444" s="20" t="str">
        <f>IF(AF444="Yes",(1/(AA444)^('Aquifer and SDF Parameters'!$B$2)/((1/U444^'Aquifer and SDF Parameters'!$B$2)+(1/AI444^'Aquifer and SDF Parameters'!$B$2)+(1/AA444^'Aquifer and SDF Parameters'!$B$2))),"")</f>
        <v/>
      </c>
      <c r="AM444" s="21" t="str">
        <f>IF(AF444="Yes",(1/(AI444)^('Aquifer and SDF Parameters'!$B$2)/((1/U444^'Aquifer and SDF Parameters'!$B$2)+(1/AI444^'Aquifer and SDF Parameters'!$B$2)+(1/AA444^'Aquifer and SDF Parameters'!$B$2))),"")</f>
        <v/>
      </c>
      <c r="AO444" s="30" t="s">
        <v>12654</v>
      </c>
      <c r="AP444" s="47" t="s">
        <v>8769</v>
      </c>
      <c r="AQ444" s="22">
        <v>62643</v>
      </c>
      <c r="AR444" s="22" t="s">
        <v>24</v>
      </c>
      <c r="AS444" s="24">
        <v>1664.48164721944</v>
      </c>
      <c r="AT444" s="30"/>
      <c r="AU444" s="22"/>
      <c r="AV444" s="69"/>
      <c r="AW444" s="33"/>
      <c r="AX444" s="22"/>
      <c r="AY444" s="27"/>
    </row>
    <row r="445" spans="1:51" ht="15.6" customHeight="1" x14ac:dyDescent="0.3">
      <c r="A445" s="37">
        <v>93280</v>
      </c>
      <c r="B445" s="17" t="str">
        <f>VLOOKUP(A445,'List of Wells for HC assessment'!$A$2:$J$860,10,FALSE)</f>
        <v>Fraser-Sumas Floodplain</v>
      </c>
      <c r="C445" s="17" t="str">
        <f>IF(ISNUMBER(VLOOKUP(A445,'List of Wells for HC assessment'!$A$2:$J$860,1,FALSE)),"TRUE","FALSE")</f>
        <v>TRUE</v>
      </c>
      <c r="D445" s="17">
        <f>VLOOKUP(A445,'List of Wells for HC assessment'!$A$2:$J$860,9,FALSE)</f>
        <v>6</v>
      </c>
      <c r="E445" s="17" t="str">
        <f t="shared" si="130"/>
        <v>Stream</v>
      </c>
      <c r="F445" s="17">
        <f t="shared" si="131"/>
        <v>1</v>
      </c>
      <c r="G445" s="87">
        <f t="shared" si="132"/>
        <v>1</v>
      </c>
      <c r="H445" s="88">
        <f t="shared" si="150"/>
        <v>0.13101842018638957</v>
      </c>
      <c r="I445" s="89" t="str">
        <f t="shared" si="133"/>
        <v>Dunville Creek</v>
      </c>
      <c r="J445" s="90" t="str">
        <f t="shared" si="134"/>
        <v>-</v>
      </c>
      <c r="K445" s="91" t="str">
        <f t="shared" si="135"/>
        <v/>
      </c>
      <c r="L445" s="95" t="str">
        <f t="shared" si="136"/>
        <v xml:space="preserve"> </v>
      </c>
      <c r="M445" s="92" t="str">
        <f t="shared" si="137"/>
        <v>-</v>
      </c>
      <c r="N445" s="93" t="str">
        <f t="shared" si="138"/>
        <v/>
      </c>
      <c r="O445" s="96" t="str">
        <f t="shared" si="139"/>
        <v xml:space="preserve"> </v>
      </c>
      <c r="P445" s="94" t="str">
        <f>IF(ISNUMBER(VLOOKUP(A445,'Wells not assessed'!$A$5:$D$37,1,FALSE)),VLOOKUP(A445,'Wells not assessed'!$A$5:$D$37,4,FALSE),"")</f>
        <v/>
      </c>
      <c r="R445" s="35" t="str">
        <f t="shared" si="140"/>
        <v>Yes</v>
      </c>
      <c r="S445" s="15" t="str">
        <f t="shared" si="141"/>
        <v>FV-4085</v>
      </c>
      <c r="T445" s="18" t="str">
        <f>VLOOKUP(S445,'PoHC and SDF summary'!$AO$4:$AP$49974,2,FALSE)</f>
        <v>Dunville Creek</v>
      </c>
      <c r="U445" s="19">
        <f t="shared" si="142"/>
        <v>198.25621315842</v>
      </c>
      <c r="V445" s="56">
        <f>IF(C445="TRUE",(U445^2)*(VLOOKUP(D445,'Aquifer and SDF Parameters'!$A$6:$C$100,2,FALSE)/VLOOKUP(D445,'Aquifer and SDF Parameters'!$A$6:$C$100,3,FALSE)),"")</f>
        <v>0.13101842018638957</v>
      </c>
      <c r="W445" s="4"/>
      <c r="X445" s="29" t="str">
        <f t="shared" si="143"/>
        <v>No</v>
      </c>
      <c r="Y445" s="15" t="str">
        <f t="shared" si="144"/>
        <v/>
      </c>
      <c r="Z445" s="18" t="str">
        <f>IF(X445="Yes",VLOOKUP(Y445,'PoHC and SDF summary'!$AO$4:$AP$49974,2,FALSE)," ")</f>
        <v xml:space="preserve"> </v>
      </c>
      <c r="AA445" s="19" t="str">
        <f t="shared" si="145"/>
        <v xml:space="preserve"> </v>
      </c>
      <c r="AB445" s="58" t="str">
        <f>IF(X445="Yes",(AA445^2)*(VLOOKUP(D445,'Aquifer and SDF Parameters'!$A$6:$C$100,2,FALSE)/VLOOKUP(D445,'Aquifer and SDF Parameters'!$A$6:$C$100,3,FALSE)),"")</f>
        <v/>
      </c>
      <c r="AC445" s="20" t="str">
        <f>IF(X445="Yes",(1/(U445)^('Aquifer and SDF Parameters'!$B$2)/((1/U445^'Aquifer and SDF Parameters'!$B$2)+(1/AA445^'Aquifer and SDF Parameters'!$B$2))),"")</f>
        <v/>
      </c>
      <c r="AD445" s="21" t="str">
        <f>IF(X445="Yes",(1/(AA445)^('Aquifer and SDF Parameters'!$B$2)/((1/U445^'Aquifer and SDF Parameters'!$B$2)+(1/AA445^'Aquifer and SDF Parameters'!$B$2))),"")</f>
        <v/>
      </c>
      <c r="AE445" s="14"/>
      <c r="AF445" s="32" t="str">
        <f t="shared" si="146"/>
        <v>No</v>
      </c>
      <c r="AG445" s="15" t="str">
        <f t="shared" si="147"/>
        <v/>
      </c>
      <c r="AH445" s="18" t="str">
        <f t="shared" si="148"/>
        <v xml:space="preserve"> </v>
      </c>
      <c r="AI445" s="19" t="str">
        <f t="shared" si="149"/>
        <v xml:space="preserve"> </v>
      </c>
      <c r="AJ445" s="58" t="str">
        <f>IF(AF445="Yes",(AI445^2)*(VLOOKUP(D445,'Aquifer and SDF Parameters'!$A$6:$C$100,2,FALSE)/VLOOKUP(D445,'Aquifer and SDF Parameters'!$A$6:$C$100,3,FALSE)),"")</f>
        <v/>
      </c>
      <c r="AK445" s="20" t="str">
        <f>IF(AF445="Yes",(1/(U445)^('Aquifer and SDF Parameters'!$B$2)/((1/U445^'Aquifer and SDF Parameters'!$B$2)+(1/AI445^'Aquifer and SDF Parameters'!$B$2)+(1/AA445^'Aquifer and SDF Parameters'!$B$2))),"")</f>
        <v/>
      </c>
      <c r="AL445" s="20" t="str">
        <f>IF(AF445="Yes",(1/(AA445)^('Aquifer and SDF Parameters'!$B$2)/((1/U445^'Aquifer and SDF Parameters'!$B$2)+(1/AI445^'Aquifer and SDF Parameters'!$B$2)+(1/AA445^'Aquifer and SDF Parameters'!$B$2))),"")</f>
        <v/>
      </c>
      <c r="AM445" s="21" t="str">
        <f>IF(AF445="Yes",(1/(AI445)^('Aquifer and SDF Parameters'!$B$2)/((1/U445^'Aquifer and SDF Parameters'!$B$2)+(1/AI445^'Aquifer and SDF Parameters'!$B$2)+(1/AA445^'Aquifer and SDF Parameters'!$B$2))),"")</f>
        <v/>
      </c>
      <c r="AO445" s="30" t="s">
        <v>12653</v>
      </c>
      <c r="AP445" s="47" t="s">
        <v>8769</v>
      </c>
      <c r="AQ445" s="22">
        <v>62644</v>
      </c>
      <c r="AR445" s="22" t="s">
        <v>24</v>
      </c>
      <c r="AS445" s="24">
        <v>1084.6649504437501</v>
      </c>
      <c r="AT445" s="30"/>
      <c r="AU445" s="22"/>
      <c r="AV445" s="69"/>
      <c r="AW445" s="33"/>
      <c r="AX445" s="22"/>
      <c r="AY445" s="27"/>
    </row>
    <row r="446" spans="1:51" ht="15.6" customHeight="1" x14ac:dyDescent="0.3">
      <c r="A446" s="17">
        <v>93410</v>
      </c>
      <c r="B446" s="17" t="str">
        <f>VLOOKUP(A446,'List of Wells for HC assessment'!$A$2:$J$860,10,FALSE)</f>
        <v>Fraser-Sumas Floodplain</v>
      </c>
      <c r="C446" s="17" t="str">
        <f>IF(ISNUMBER(VLOOKUP(A446,'List of Wells for HC assessment'!$A$2:$J$860,1,FALSE)),"TRUE","FALSE")</f>
        <v>TRUE</v>
      </c>
      <c r="D446" s="17">
        <f>VLOOKUP(A446,'List of Wells for HC assessment'!$A$2:$J$860,9,FALSE)</f>
        <v>6</v>
      </c>
      <c r="E446" s="17" t="str">
        <f t="shared" si="130"/>
        <v>Stream</v>
      </c>
      <c r="F446" s="17">
        <f t="shared" si="131"/>
        <v>2</v>
      </c>
      <c r="G446" s="87">
        <f t="shared" si="132"/>
        <v>0.81644244436169766</v>
      </c>
      <c r="H446" s="88">
        <f t="shared" si="150"/>
        <v>1.18070906758923</v>
      </c>
      <c r="I446" s="89" t="str">
        <f t="shared" si="133"/>
        <v>Unnamed tributary to Chilliwack Creek</v>
      </c>
      <c r="J446" s="90">
        <f t="shared" si="134"/>
        <v>0.18355755563830228</v>
      </c>
      <c r="K446" s="91">
        <f t="shared" si="135"/>
        <v>5.2516552308099129</v>
      </c>
      <c r="L446" s="95" t="str">
        <f t="shared" si="136"/>
        <v>Little Chilliwack River</v>
      </c>
      <c r="M446" s="92" t="str">
        <f t="shared" si="137"/>
        <v>-</v>
      </c>
      <c r="N446" s="93" t="str">
        <f t="shared" si="138"/>
        <v/>
      </c>
      <c r="O446" s="96" t="str">
        <f t="shared" si="139"/>
        <v xml:space="preserve"> </v>
      </c>
      <c r="P446" s="94" t="str">
        <f>IF(ISNUMBER(VLOOKUP(A446,'Wells not assessed'!$A$5:$D$37,1,FALSE)),VLOOKUP(A446,'Wells not assessed'!$A$5:$D$37,4,FALSE),"")</f>
        <v/>
      </c>
      <c r="R446" s="35" t="str">
        <f t="shared" si="140"/>
        <v>Yes</v>
      </c>
      <c r="S446" s="15" t="str">
        <f t="shared" si="141"/>
        <v>FV-5763</v>
      </c>
      <c r="T446" s="18" t="str">
        <f>VLOOKUP(S446,'PoHC and SDF summary'!$AO$4:$AP$49974,2,FALSE)</f>
        <v>Unnamed tributary to Chilliwack Creek</v>
      </c>
      <c r="U446" s="19">
        <f t="shared" si="142"/>
        <v>595.15772722595898</v>
      </c>
      <c r="V446" s="56">
        <f>IF(C446="TRUE",(U446^2)*(VLOOKUP(D446,'Aquifer and SDF Parameters'!$A$6:$C$100,2,FALSE)/VLOOKUP(D446,'Aquifer and SDF Parameters'!$A$6:$C$100,3,FALSE)),"")</f>
        <v>1.18070906758923</v>
      </c>
      <c r="W446" s="4"/>
      <c r="X446" s="29" t="str">
        <f t="shared" si="143"/>
        <v>Yes</v>
      </c>
      <c r="Y446" s="15" t="str">
        <f t="shared" si="144"/>
        <v>FV-5715</v>
      </c>
      <c r="Z446" s="18" t="str">
        <f>IF(X446="Yes",VLOOKUP(Y446,'PoHC and SDF summary'!$AO$4:$AP$49974,2,FALSE)," ")</f>
        <v>Little Chilliwack River</v>
      </c>
      <c r="AA446" s="19">
        <f t="shared" si="145"/>
        <v>1255.1878621317901</v>
      </c>
      <c r="AB446" s="58">
        <f>IF(X446="Yes",(AA446^2)*(VLOOKUP(D446,'Aquifer and SDF Parameters'!$A$6:$C$100,2,FALSE)/VLOOKUP(D446,'Aquifer and SDF Parameters'!$A$6:$C$100,3,FALSE)),"")</f>
        <v>5.2516552308099129</v>
      </c>
      <c r="AC446" s="20">
        <f>IF(X446="Yes",(1/(U446)^('Aquifer and SDF Parameters'!$B$2)/((1/U446^'Aquifer and SDF Parameters'!$B$2)+(1/AA446^'Aquifer and SDF Parameters'!$B$2))),"")</f>
        <v>0.81644244436169766</v>
      </c>
      <c r="AD446" s="21">
        <f>IF(X446="Yes",(1/(AA446)^('Aquifer and SDF Parameters'!$B$2)/((1/U446^'Aquifer and SDF Parameters'!$B$2)+(1/AA446^'Aquifer and SDF Parameters'!$B$2))),"")</f>
        <v>0.18355755563830228</v>
      </c>
      <c r="AE446" s="14"/>
      <c r="AF446" s="32" t="str">
        <f t="shared" si="146"/>
        <v>No</v>
      </c>
      <c r="AG446" s="15" t="str">
        <f t="shared" si="147"/>
        <v/>
      </c>
      <c r="AH446" s="18" t="str">
        <f t="shared" si="148"/>
        <v xml:space="preserve"> </v>
      </c>
      <c r="AI446" s="19" t="str">
        <f t="shared" si="149"/>
        <v xml:space="preserve"> </v>
      </c>
      <c r="AJ446" s="58" t="str">
        <f>IF(AF446="Yes",(AI446^2)*(VLOOKUP(D446,'Aquifer and SDF Parameters'!$A$6:$C$100,2,FALSE)/VLOOKUP(D446,'Aquifer and SDF Parameters'!$A$6:$C$100,3,FALSE)),"")</f>
        <v/>
      </c>
      <c r="AK446" s="20" t="str">
        <f>IF(AF446="Yes",(1/(U446)^('Aquifer and SDF Parameters'!$B$2)/((1/U446^'Aquifer and SDF Parameters'!$B$2)+(1/AI446^'Aquifer and SDF Parameters'!$B$2)+(1/AA446^'Aquifer and SDF Parameters'!$B$2))),"")</f>
        <v/>
      </c>
      <c r="AL446" s="20" t="str">
        <f>IF(AF446="Yes",(1/(AA446)^('Aquifer and SDF Parameters'!$B$2)/((1/U446^'Aquifer and SDF Parameters'!$B$2)+(1/AI446^'Aquifer and SDF Parameters'!$B$2)+(1/AA446^'Aquifer and SDF Parameters'!$B$2))),"")</f>
        <v/>
      </c>
      <c r="AM446" s="21" t="str">
        <f>IF(AF446="Yes",(1/(AI446)^('Aquifer and SDF Parameters'!$B$2)/((1/U446^'Aquifer and SDF Parameters'!$B$2)+(1/AI446^'Aquifer and SDF Parameters'!$B$2)+(1/AA446^'Aquifer and SDF Parameters'!$B$2))),"")</f>
        <v/>
      </c>
      <c r="AO446" s="30" t="s">
        <v>12652</v>
      </c>
      <c r="AP446" s="47" t="s">
        <v>8769</v>
      </c>
      <c r="AQ446" s="22">
        <v>62645</v>
      </c>
      <c r="AR446" s="22" t="s">
        <v>24</v>
      </c>
      <c r="AS446" s="24">
        <v>885.792503592598</v>
      </c>
      <c r="AT446" s="30"/>
      <c r="AU446" s="22"/>
      <c r="AV446" s="69"/>
      <c r="AW446" s="33"/>
      <c r="AX446" s="22"/>
      <c r="AY446" s="27"/>
    </row>
    <row r="447" spans="1:51" ht="15.6" customHeight="1" x14ac:dyDescent="0.3">
      <c r="A447" s="17">
        <v>93692</v>
      </c>
      <c r="B447" s="17" t="str">
        <f>VLOOKUP(A447,'List of Wells for HC assessment'!$A$2:$J$860,10,FALSE)</f>
        <v>Fraser-Sumas Floodplain</v>
      </c>
      <c r="C447" s="17" t="str">
        <f>IF(ISNUMBER(VLOOKUP(A447,'List of Wells for HC assessment'!$A$2:$J$860,1,FALSE)),"TRUE","FALSE")</f>
        <v>TRUE</v>
      </c>
      <c r="D447" s="17">
        <f>VLOOKUP(A447,'List of Wells for HC assessment'!$A$2:$J$860,9,FALSE)</f>
        <v>6</v>
      </c>
      <c r="E447" s="17" t="str">
        <f t="shared" si="130"/>
        <v>Stream</v>
      </c>
      <c r="F447" s="17">
        <f t="shared" si="131"/>
        <v>2</v>
      </c>
      <c r="G447" s="87">
        <f t="shared" si="132"/>
        <v>0.58227626630300922</v>
      </c>
      <c r="H447" s="88">
        <f t="shared" si="150"/>
        <v>0.36806718202575073</v>
      </c>
      <c r="I447" s="89" t="str">
        <f t="shared" si="133"/>
        <v>Nelson Slough</v>
      </c>
      <c r="J447" s="90">
        <f t="shared" si="134"/>
        <v>0.41772373369699073</v>
      </c>
      <c r="K447" s="91">
        <f t="shared" si="135"/>
        <v>0.51305867301781249</v>
      </c>
      <c r="L447" s="95" t="str">
        <f t="shared" si="136"/>
        <v>Fraser River</v>
      </c>
      <c r="M447" s="92" t="str">
        <f t="shared" si="137"/>
        <v>-</v>
      </c>
      <c r="N447" s="93" t="str">
        <f t="shared" si="138"/>
        <v/>
      </c>
      <c r="O447" s="96" t="str">
        <f t="shared" si="139"/>
        <v xml:space="preserve"> </v>
      </c>
      <c r="P447" s="94" t="str">
        <f>IF(ISNUMBER(VLOOKUP(A447,'Wells not assessed'!$A$5:$D$37,1,FALSE)),VLOOKUP(A447,'Wells not assessed'!$A$5:$D$37,4,FALSE),"")</f>
        <v/>
      </c>
      <c r="R447" s="35" t="str">
        <f t="shared" si="140"/>
        <v>Yes</v>
      </c>
      <c r="S447" s="15" t="str">
        <f t="shared" si="141"/>
        <v>FV-6415</v>
      </c>
      <c r="T447" s="18" t="str">
        <f>VLOOKUP(S447,'PoHC and SDF summary'!$AO$4:$AP$49974,2,FALSE)</f>
        <v>Nelson Slough</v>
      </c>
      <c r="U447" s="19">
        <f t="shared" si="142"/>
        <v>332.295282253187</v>
      </c>
      <c r="V447" s="56">
        <f>IF(C447="TRUE",(U447^2)*(VLOOKUP(D447,'Aquifer and SDF Parameters'!$A$6:$C$100,2,FALSE)/VLOOKUP(D447,'Aquifer and SDF Parameters'!$A$6:$C$100,3,FALSE)),"")</f>
        <v>0.36806718202575073</v>
      </c>
      <c r="W447" s="4"/>
      <c r="X447" s="29" t="str">
        <f t="shared" si="143"/>
        <v>Yes</v>
      </c>
      <c r="Y447" s="15" t="str">
        <f t="shared" si="144"/>
        <v>FV-4523</v>
      </c>
      <c r="Z447" s="18" t="str">
        <f>IF(X447="Yes",VLOOKUP(Y447,'PoHC and SDF summary'!$AO$4:$AP$49974,2,FALSE)," ")</f>
        <v>Fraser River</v>
      </c>
      <c r="AA447" s="19">
        <f t="shared" si="145"/>
        <v>392.32333846630098</v>
      </c>
      <c r="AB447" s="58">
        <f>IF(X447="Yes",(AA447^2)*(VLOOKUP(D447,'Aquifer and SDF Parameters'!$A$6:$C$100,2,FALSE)/VLOOKUP(D447,'Aquifer and SDF Parameters'!$A$6:$C$100,3,FALSE)),"")</f>
        <v>0.51305867301781249</v>
      </c>
      <c r="AC447" s="20">
        <f>IF(X447="Yes",(1/(U447)^('Aquifer and SDF Parameters'!$B$2)/((1/U447^'Aquifer and SDF Parameters'!$B$2)+(1/AA447^'Aquifer and SDF Parameters'!$B$2))),"")</f>
        <v>0.58227626630300922</v>
      </c>
      <c r="AD447" s="21">
        <f>IF(X447="Yes",(1/(AA447)^('Aquifer and SDF Parameters'!$B$2)/((1/U447^'Aquifer and SDF Parameters'!$B$2)+(1/AA447^'Aquifer and SDF Parameters'!$B$2))),"")</f>
        <v>0.41772373369699073</v>
      </c>
      <c r="AE447" s="14"/>
      <c r="AF447" s="32" t="str">
        <f t="shared" si="146"/>
        <v>No</v>
      </c>
      <c r="AG447" s="15" t="str">
        <f t="shared" si="147"/>
        <v/>
      </c>
      <c r="AH447" s="18" t="str">
        <f t="shared" si="148"/>
        <v xml:space="preserve"> </v>
      </c>
      <c r="AI447" s="19" t="str">
        <f t="shared" si="149"/>
        <v xml:space="preserve"> </v>
      </c>
      <c r="AJ447" s="58" t="str">
        <f>IF(AF447="Yes",(AI447^2)*(VLOOKUP(D447,'Aquifer and SDF Parameters'!$A$6:$C$100,2,FALSE)/VLOOKUP(D447,'Aquifer and SDF Parameters'!$A$6:$C$100,3,FALSE)),"")</f>
        <v/>
      </c>
      <c r="AK447" s="20" t="str">
        <f>IF(AF447="Yes",(1/(U447)^('Aquifer and SDF Parameters'!$B$2)/((1/U447^'Aquifer and SDF Parameters'!$B$2)+(1/AI447^'Aquifer and SDF Parameters'!$B$2)+(1/AA447^'Aquifer and SDF Parameters'!$B$2))),"")</f>
        <v/>
      </c>
      <c r="AL447" s="20" t="str">
        <f>IF(AF447="Yes",(1/(AA447)^('Aquifer and SDF Parameters'!$B$2)/((1/U447^'Aquifer and SDF Parameters'!$B$2)+(1/AI447^'Aquifer and SDF Parameters'!$B$2)+(1/AA447^'Aquifer and SDF Parameters'!$B$2))),"")</f>
        <v/>
      </c>
      <c r="AM447" s="21" t="str">
        <f>IF(AF447="Yes",(1/(AI447)^('Aquifer and SDF Parameters'!$B$2)/((1/U447^'Aquifer and SDF Parameters'!$B$2)+(1/AI447^'Aquifer and SDF Parameters'!$B$2)+(1/AA447^'Aquifer and SDF Parameters'!$B$2))),"")</f>
        <v/>
      </c>
      <c r="AO447" s="30" t="s">
        <v>12651</v>
      </c>
      <c r="AP447" s="47" t="s">
        <v>8769</v>
      </c>
      <c r="AQ447" s="22">
        <v>62646</v>
      </c>
      <c r="AR447" s="22" t="s">
        <v>24</v>
      </c>
      <c r="AS447" s="24">
        <v>647.714475800424</v>
      </c>
      <c r="AT447" s="30"/>
      <c r="AU447" s="22"/>
      <c r="AV447" s="69"/>
      <c r="AW447" s="33"/>
      <c r="AX447" s="22"/>
      <c r="AY447" s="27"/>
    </row>
    <row r="448" spans="1:51" ht="15.6" customHeight="1" x14ac:dyDescent="0.3">
      <c r="A448" s="17">
        <v>93744</v>
      </c>
      <c r="B448" s="17" t="str">
        <f>VLOOKUP(A448,'List of Wells for HC assessment'!$A$2:$J$860,10,FALSE)</f>
        <v>Fraser-Sumas Floodplain</v>
      </c>
      <c r="C448" s="17" t="str">
        <f>IF(ISNUMBER(VLOOKUP(A448,'List of Wells for HC assessment'!$A$2:$J$860,1,FALSE)),"TRUE","FALSE")</f>
        <v>TRUE</v>
      </c>
      <c r="D448" s="17">
        <f>VLOOKUP(A448,'List of Wells for HC assessment'!$A$2:$J$860,9,FALSE)</f>
        <v>6</v>
      </c>
      <c r="E448" s="17" t="str">
        <f t="shared" si="130"/>
        <v>Stream</v>
      </c>
      <c r="F448" s="17">
        <f t="shared" si="131"/>
        <v>1</v>
      </c>
      <c r="G448" s="87">
        <f t="shared" si="132"/>
        <v>1</v>
      </c>
      <c r="H448" s="88">
        <f t="shared" si="150"/>
        <v>3.6088360199879724E-2</v>
      </c>
      <c r="I448" s="89" t="str">
        <f t="shared" si="133"/>
        <v>Unnamed tributary to Hope Slough</v>
      </c>
      <c r="J448" s="90" t="str">
        <f t="shared" si="134"/>
        <v>-</v>
      </c>
      <c r="K448" s="91" t="str">
        <f t="shared" si="135"/>
        <v/>
      </c>
      <c r="L448" s="95" t="str">
        <f t="shared" si="136"/>
        <v xml:space="preserve"> </v>
      </c>
      <c r="M448" s="92" t="str">
        <f t="shared" si="137"/>
        <v>-</v>
      </c>
      <c r="N448" s="93" t="str">
        <f t="shared" si="138"/>
        <v/>
      </c>
      <c r="O448" s="96" t="str">
        <f t="shared" si="139"/>
        <v xml:space="preserve"> </v>
      </c>
      <c r="P448" s="94" t="str">
        <f>IF(ISNUMBER(VLOOKUP(A448,'Wells not assessed'!$A$5:$D$37,1,FALSE)),VLOOKUP(A448,'Wells not assessed'!$A$5:$D$37,4,FALSE),"")</f>
        <v/>
      </c>
      <c r="R448" s="35" t="str">
        <f t="shared" si="140"/>
        <v>Yes</v>
      </c>
      <c r="S448" s="15" t="str">
        <f t="shared" si="141"/>
        <v>FV-3634</v>
      </c>
      <c r="T448" s="18" t="str">
        <f>VLOOKUP(S448,'PoHC and SDF summary'!$AO$4:$AP$49974,2,FALSE)</f>
        <v>Unnamed tributary to Hope Slough</v>
      </c>
      <c r="U448" s="19">
        <f t="shared" si="142"/>
        <v>104.050507254717</v>
      </c>
      <c r="V448" s="56">
        <f>IF(C448="TRUE",(U448^2)*(VLOOKUP(D448,'Aquifer and SDF Parameters'!$A$6:$C$100,2,FALSE)/VLOOKUP(D448,'Aquifer and SDF Parameters'!$A$6:$C$100,3,FALSE)),"")</f>
        <v>3.6088360199879724E-2</v>
      </c>
      <c r="W448" s="4"/>
      <c r="X448" s="29" t="str">
        <f t="shared" si="143"/>
        <v>No</v>
      </c>
      <c r="Y448" s="15" t="str">
        <f t="shared" si="144"/>
        <v/>
      </c>
      <c r="Z448" s="18" t="str">
        <f>IF(X448="Yes",VLOOKUP(Y448,'PoHC and SDF summary'!$AO$4:$AP$49974,2,FALSE)," ")</f>
        <v xml:space="preserve"> </v>
      </c>
      <c r="AA448" s="19" t="str">
        <f t="shared" si="145"/>
        <v xml:space="preserve"> </v>
      </c>
      <c r="AB448" s="58" t="str">
        <f>IF(X448="Yes",(AA448^2)*(VLOOKUP(D448,'Aquifer and SDF Parameters'!$A$6:$C$100,2,FALSE)/VLOOKUP(D448,'Aquifer and SDF Parameters'!$A$6:$C$100,3,FALSE)),"")</f>
        <v/>
      </c>
      <c r="AC448" s="20" t="str">
        <f>IF(X448="Yes",(1/(U448)^('Aquifer and SDF Parameters'!$B$2)/((1/U448^'Aquifer and SDF Parameters'!$B$2)+(1/AA448^'Aquifer and SDF Parameters'!$B$2))),"")</f>
        <v/>
      </c>
      <c r="AD448" s="21" t="str">
        <f>IF(X448="Yes",(1/(AA448)^('Aquifer and SDF Parameters'!$B$2)/((1/U448^'Aquifer and SDF Parameters'!$B$2)+(1/AA448^'Aquifer and SDF Parameters'!$B$2))),"")</f>
        <v/>
      </c>
      <c r="AE448" s="14"/>
      <c r="AF448" s="32" t="str">
        <f t="shared" si="146"/>
        <v>No</v>
      </c>
      <c r="AG448" s="15" t="str">
        <f t="shared" si="147"/>
        <v/>
      </c>
      <c r="AH448" s="18" t="str">
        <f t="shared" si="148"/>
        <v xml:space="preserve"> </v>
      </c>
      <c r="AI448" s="19" t="str">
        <f t="shared" si="149"/>
        <v xml:space="preserve"> </v>
      </c>
      <c r="AJ448" s="58" t="str">
        <f>IF(AF448="Yes",(AI448^2)*(VLOOKUP(D448,'Aquifer and SDF Parameters'!$A$6:$C$100,2,FALSE)/VLOOKUP(D448,'Aquifer and SDF Parameters'!$A$6:$C$100,3,FALSE)),"")</f>
        <v/>
      </c>
      <c r="AK448" s="20" t="str">
        <f>IF(AF448="Yes",(1/(U448)^('Aquifer and SDF Parameters'!$B$2)/((1/U448^'Aquifer and SDF Parameters'!$B$2)+(1/AI448^'Aquifer and SDF Parameters'!$B$2)+(1/AA448^'Aquifer and SDF Parameters'!$B$2))),"")</f>
        <v/>
      </c>
      <c r="AL448" s="20" t="str">
        <f>IF(AF448="Yes",(1/(AA448)^('Aquifer and SDF Parameters'!$B$2)/((1/U448^'Aquifer and SDF Parameters'!$B$2)+(1/AI448^'Aquifer and SDF Parameters'!$B$2)+(1/AA448^'Aquifer and SDF Parameters'!$B$2))),"")</f>
        <v/>
      </c>
      <c r="AM448" s="21" t="str">
        <f>IF(AF448="Yes",(1/(AI448)^('Aquifer and SDF Parameters'!$B$2)/((1/U448^'Aquifer and SDF Parameters'!$B$2)+(1/AI448^'Aquifer and SDF Parameters'!$B$2)+(1/AA448^'Aquifer and SDF Parameters'!$B$2))),"")</f>
        <v/>
      </c>
      <c r="AO448" s="30" t="s">
        <v>12649</v>
      </c>
      <c r="AP448" s="47" t="s">
        <v>8769</v>
      </c>
      <c r="AQ448" s="22">
        <v>62708</v>
      </c>
      <c r="AR448" s="22" t="s">
        <v>4479</v>
      </c>
      <c r="AS448" s="24">
        <v>170.37984967949001</v>
      </c>
      <c r="AT448" s="30"/>
      <c r="AU448" s="22"/>
      <c r="AV448" s="69"/>
      <c r="AW448" s="33"/>
      <c r="AX448" s="22"/>
      <c r="AY448" s="27"/>
    </row>
    <row r="449" spans="1:51" ht="15.6" customHeight="1" x14ac:dyDescent="0.3">
      <c r="A449" s="17">
        <v>93863</v>
      </c>
      <c r="B449" s="17" t="str">
        <f>VLOOKUP(A449,'List of Wells for HC assessment'!$A$2:$J$860,10,FALSE)</f>
        <v>Fraser-Sumas Floodplain</v>
      </c>
      <c r="C449" s="17" t="str">
        <f>IF(ISNUMBER(VLOOKUP(A449,'List of Wells for HC assessment'!$A$2:$J$860,1,FALSE)),"TRUE","FALSE")</f>
        <v>TRUE</v>
      </c>
      <c r="D449" s="17">
        <f>VLOOKUP(A449,'List of Wells for HC assessment'!$A$2:$J$860,9,FALSE)</f>
        <v>6</v>
      </c>
      <c r="E449" s="17" t="str">
        <f t="shared" si="130"/>
        <v>Stream</v>
      </c>
      <c r="F449" s="17">
        <f t="shared" si="131"/>
        <v>3</v>
      </c>
      <c r="G449" s="87">
        <f t="shared" si="132"/>
        <v>0.72942262400213109</v>
      </c>
      <c r="H449" s="88">
        <f t="shared" si="150"/>
        <v>0.96774823268364418</v>
      </c>
      <c r="I449" s="89" t="str">
        <f t="shared" si="133"/>
        <v>Hope Slough</v>
      </c>
      <c r="J449" s="90">
        <f t="shared" si="134"/>
        <v>0.14162540803802506</v>
      </c>
      <c r="K449" s="91">
        <f t="shared" si="135"/>
        <v>4.9842571685159909</v>
      </c>
      <c r="L449" s="95" t="str">
        <f t="shared" si="136"/>
        <v>Hope Slough</v>
      </c>
      <c r="M449" s="92">
        <f t="shared" si="137"/>
        <v>0.12895196795984382</v>
      </c>
      <c r="N449" s="93">
        <f t="shared" si="138"/>
        <v>5.4741115349038187</v>
      </c>
      <c r="O449" s="96" t="str">
        <f t="shared" si="139"/>
        <v>Camp Slough</v>
      </c>
      <c r="P449" s="94" t="str">
        <f>IF(ISNUMBER(VLOOKUP(A449,'Wells not assessed'!$A$5:$D$37,1,FALSE)),VLOOKUP(A449,'Wells not assessed'!$A$5:$D$37,4,FALSE),"")</f>
        <v/>
      </c>
      <c r="R449" s="35" t="str">
        <f t="shared" si="140"/>
        <v>Yes</v>
      </c>
      <c r="S449" s="15" t="str">
        <f t="shared" si="141"/>
        <v>FV-4037</v>
      </c>
      <c r="T449" s="18" t="str">
        <f>VLOOKUP(S449,'PoHC and SDF summary'!$AO$4:$AP$49974,2,FALSE)</f>
        <v>Hope Slough</v>
      </c>
      <c r="U449" s="19">
        <f t="shared" si="142"/>
        <v>538.81765914369703</v>
      </c>
      <c r="V449" s="56">
        <f>IF(C449="TRUE",(U449^2)*(VLOOKUP(D449,'Aquifer and SDF Parameters'!$A$6:$C$100,2,FALSE)/VLOOKUP(D449,'Aquifer and SDF Parameters'!$A$6:$C$100,3,FALSE)),"")</f>
        <v>0.96774823268364418</v>
      </c>
      <c r="W449" s="4"/>
      <c r="X449" s="29" t="str">
        <f t="shared" si="143"/>
        <v>Yes</v>
      </c>
      <c r="Y449" s="15" t="str">
        <f t="shared" si="144"/>
        <v>FV-3586</v>
      </c>
      <c r="Z449" s="18" t="str">
        <f>IF(X449="Yes",VLOOKUP(Y449,'PoHC and SDF summary'!$AO$4:$AP$49974,2,FALSE)," ")</f>
        <v>Hope Slough</v>
      </c>
      <c r="AA449" s="19">
        <f t="shared" si="145"/>
        <v>1222.81525610159</v>
      </c>
      <c r="AB449" s="58">
        <f>IF(X449="Yes",(AA449^2)*(VLOOKUP(D449,'Aquifer and SDF Parameters'!$A$6:$C$100,2,FALSE)/VLOOKUP(D449,'Aquifer and SDF Parameters'!$A$6:$C$100,3,FALSE)),"")</f>
        <v>4.9842571685159909</v>
      </c>
      <c r="AC449" s="20">
        <f>IF(X449="Yes",(1/(U449)^('Aquifer and SDF Parameters'!$B$2)/((1/U449^'Aquifer and SDF Parameters'!$B$2)+(1/AA449^'Aquifer and SDF Parameters'!$B$2))),"")</f>
        <v>0.8374080385598115</v>
      </c>
      <c r="AD449" s="21">
        <f>IF(X449="Yes",(1/(AA449)^('Aquifer and SDF Parameters'!$B$2)/((1/U449^'Aquifer and SDF Parameters'!$B$2)+(1/AA449^'Aquifer and SDF Parameters'!$B$2))),"")</f>
        <v>0.16259196144018839</v>
      </c>
      <c r="AE449" s="14"/>
      <c r="AF449" s="32" t="str">
        <f t="shared" si="146"/>
        <v>Yes</v>
      </c>
      <c r="AG449" s="15" t="str">
        <f t="shared" si="147"/>
        <v>FV-6003</v>
      </c>
      <c r="AH449" s="18" t="str">
        <f t="shared" si="148"/>
        <v>Camp Slough</v>
      </c>
      <c r="AI449" s="19">
        <f t="shared" si="149"/>
        <v>1281.49657060452</v>
      </c>
      <c r="AJ449" s="58">
        <f>IF(AF449="Yes",(AI449^2)*(VLOOKUP(D449,'Aquifer and SDF Parameters'!$A$6:$C$100,2,FALSE)/VLOOKUP(D449,'Aquifer and SDF Parameters'!$A$6:$C$100,3,FALSE)),"")</f>
        <v>5.4741115349038187</v>
      </c>
      <c r="AK449" s="20">
        <f>IF(AF449="Yes",(1/(U449)^('Aquifer and SDF Parameters'!$B$2)/((1/U449^'Aquifer and SDF Parameters'!$B$2)+(1/AI449^'Aquifer and SDF Parameters'!$B$2)+(1/AA449^'Aquifer and SDF Parameters'!$B$2))),"")</f>
        <v>0.72942262400213109</v>
      </c>
      <c r="AL449" s="20">
        <f>IF(AF449="Yes",(1/(AA449)^('Aquifer and SDF Parameters'!$B$2)/((1/U449^'Aquifer and SDF Parameters'!$B$2)+(1/AI449^'Aquifer and SDF Parameters'!$B$2)+(1/AA449^'Aquifer and SDF Parameters'!$B$2))),"")</f>
        <v>0.14162540803802506</v>
      </c>
      <c r="AM449" s="21">
        <f>IF(AF449="Yes",(1/(AI449)^('Aquifer and SDF Parameters'!$B$2)/((1/U449^'Aquifer and SDF Parameters'!$B$2)+(1/AI449^'Aquifer and SDF Parameters'!$B$2)+(1/AA449^'Aquifer and SDF Parameters'!$B$2))),"")</f>
        <v>0.12895196795984382</v>
      </c>
      <c r="AO449" s="30" t="s">
        <v>12645</v>
      </c>
      <c r="AP449" s="47" t="s">
        <v>8769</v>
      </c>
      <c r="AQ449" s="22">
        <v>62723</v>
      </c>
      <c r="AR449" s="22" t="s">
        <v>8198</v>
      </c>
      <c r="AS449" s="24">
        <v>2022.0129935203599</v>
      </c>
      <c r="AT449" s="30"/>
      <c r="AU449" s="22"/>
      <c r="AV449" s="69"/>
      <c r="AW449" s="33"/>
      <c r="AX449" s="22"/>
      <c r="AY449" s="27"/>
    </row>
    <row r="450" spans="1:51" ht="15.6" customHeight="1" x14ac:dyDescent="0.3">
      <c r="A450" s="17">
        <v>93865</v>
      </c>
      <c r="B450" s="17" t="str">
        <f>VLOOKUP(A450,'List of Wells for HC assessment'!$A$2:$J$860,10,FALSE)</f>
        <v>Fraser-Sumas Floodplain</v>
      </c>
      <c r="C450" s="17" t="str">
        <f>IF(ISNUMBER(VLOOKUP(A450,'List of Wells for HC assessment'!$A$2:$J$860,1,FALSE)),"TRUE","FALSE")</f>
        <v>TRUE</v>
      </c>
      <c r="D450" s="17">
        <f>VLOOKUP(A450,'List of Wells for HC assessment'!$A$2:$J$860,9,FALSE)</f>
        <v>6</v>
      </c>
      <c r="E450" s="17" t="str">
        <f t="shared" si="130"/>
        <v>Stream</v>
      </c>
      <c r="F450" s="17">
        <f t="shared" si="131"/>
        <v>1</v>
      </c>
      <c r="G450" s="87">
        <f t="shared" si="132"/>
        <v>1</v>
      </c>
      <c r="H450" s="88">
        <f t="shared" si="150"/>
        <v>6.7179517082974691E-3</v>
      </c>
      <c r="I450" s="89" t="str">
        <f t="shared" si="133"/>
        <v>Fraser River</v>
      </c>
      <c r="J450" s="90" t="str">
        <f t="shared" si="134"/>
        <v>-</v>
      </c>
      <c r="K450" s="91" t="str">
        <f t="shared" si="135"/>
        <v/>
      </c>
      <c r="L450" s="95" t="str">
        <f t="shared" si="136"/>
        <v xml:space="preserve"> </v>
      </c>
      <c r="M450" s="92" t="str">
        <f t="shared" si="137"/>
        <v>-</v>
      </c>
      <c r="N450" s="93" t="str">
        <f t="shared" si="138"/>
        <v/>
      </c>
      <c r="O450" s="96" t="str">
        <f t="shared" si="139"/>
        <v xml:space="preserve"> </v>
      </c>
      <c r="P450" s="94" t="str">
        <f>IF(ISNUMBER(VLOOKUP(A450,'Wells not assessed'!$A$5:$D$37,1,FALSE)),VLOOKUP(A450,'Wells not assessed'!$A$5:$D$37,4,FALSE),"")</f>
        <v/>
      </c>
      <c r="R450" s="35" t="str">
        <f t="shared" si="140"/>
        <v>Yes</v>
      </c>
      <c r="S450" s="15" t="str">
        <f t="shared" si="141"/>
        <v>FV-5069</v>
      </c>
      <c r="T450" s="18" t="str">
        <f>VLOOKUP(S450,'PoHC and SDF summary'!$AO$4:$AP$49974,2,FALSE)</f>
        <v>Fraser River</v>
      </c>
      <c r="U450" s="19">
        <f t="shared" si="142"/>
        <v>44.8930452574699</v>
      </c>
      <c r="V450" s="56">
        <f>IF(C450="TRUE",(U450^2)*(VLOOKUP(D450,'Aquifer and SDF Parameters'!$A$6:$C$100,2,FALSE)/VLOOKUP(D450,'Aquifer and SDF Parameters'!$A$6:$C$100,3,FALSE)),"")</f>
        <v>6.7179517082974691E-3</v>
      </c>
      <c r="W450" s="4"/>
      <c r="X450" s="29" t="str">
        <f t="shared" si="143"/>
        <v>No</v>
      </c>
      <c r="Y450" s="15" t="str">
        <f t="shared" si="144"/>
        <v/>
      </c>
      <c r="Z450" s="18" t="str">
        <f>IF(X450="Yes",VLOOKUP(Y450,'PoHC and SDF summary'!$AO$4:$AP$49974,2,FALSE)," ")</f>
        <v xml:space="preserve"> </v>
      </c>
      <c r="AA450" s="19" t="str">
        <f t="shared" si="145"/>
        <v xml:space="preserve"> </v>
      </c>
      <c r="AB450" s="58" t="str">
        <f>IF(X450="Yes",(AA450^2)*(VLOOKUP(D450,'Aquifer and SDF Parameters'!$A$6:$C$100,2,FALSE)/VLOOKUP(D450,'Aquifer and SDF Parameters'!$A$6:$C$100,3,FALSE)),"")</f>
        <v/>
      </c>
      <c r="AC450" s="20" t="str">
        <f>IF(X450="Yes",(1/(U450)^('Aquifer and SDF Parameters'!$B$2)/((1/U450^'Aquifer and SDF Parameters'!$B$2)+(1/AA450^'Aquifer and SDF Parameters'!$B$2))),"")</f>
        <v/>
      </c>
      <c r="AD450" s="21" t="str">
        <f>IF(X450="Yes",(1/(AA450)^('Aquifer and SDF Parameters'!$B$2)/((1/U450^'Aquifer and SDF Parameters'!$B$2)+(1/AA450^'Aquifer and SDF Parameters'!$B$2))),"")</f>
        <v/>
      </c>
      <c r="AE450" s="14"/>
      <c r="AF450" s="32" t="str">
        <f t="shared" si="146"/>
        <v>No</v>
      </c>
      <c r="AG450" s="15" t="str">
        <f t="shared" si="147"/>
        <v/>
      </c>
      <c r="AH450" s="18" t="str">
        <f t="shared" si="148"/>
        <v xml:space="preserve"> </v>
      </c>
      <c r="AI450" s="19" t="str">
        <f t="shared" si="149"/>
        <v xml:space="preserve"> </v>
      </c>
      <c r="AJ450" s="58" t="str">
        <f>IF(AF450="Yes",(AI450^2)*(VLOOKUP(D450,'Aquifer and SDF Parameters'!$A$6:$C$100,2,FALSE)/VLOOKUP(D450,'Aquifer and SDF Parameters'!$A$6:$C$100,3,FALSE)),"")</f>
        <v/>
      </c>
      <c r="AK450" s="20" t="str">
        <f>IF(AF450="Yes",(1/(U450)^('Aquifer and SDF Parameters'!$B$2)/((1/U450^'Aquifer and SDF Parameters'!$B$2)+(1/AI450^'Aquifer and SDF Parameters'!$B$2)+(1/AA450^'Aquifer and SDF Parameters'!$B$2))),"")</f>
        <v/>
      </c>
      <c r="AL450" s="20" t="str">
        <f>IF(AF450="Yes",(1/(AA450)^('Aquifer and SDF Parameters'!$B$2)/((1/U450^'Aquifer and SDF Parameters'!$B$2)+(1/AI450^'Aquifer and SDF Parameters'!$B$2)+(1/AA450^'Aquifer and SDF Parameters'!$B$2))),"")</f>
        <v/>
      </c>
      <c r="AM450" s="21" t="str">
        <f>IF(AF450="Yes",(1/(AI450)^('Aquifer and SDF Parameters'!$B$2)/((1/U450^'Aquifer and SDF Parameters'!$B$2)+(1/AI450^'Aquifer and SDF Parameters'!$B$2)+(1/AA450^'Aquifer and SDF Parameters'!$B$2))),"")</f>
        <v/>
      </c>
      <c r="AO450" s="30" t="s">
        <v>12642</v>
      </c>
      <c r="AP450" s="47" t="s">
        <v>8769</v>
      </c>
      <c r="AQ450" s="22">
        <v>65688</v>
      </c>
      <c r="AR450" s="22" t="s">
        <v>845</v>
      </c>
      <c r="AS450" s="24">
        <v>1979.6036012765801</v>
      </c>
      <c r="AT450" s="30"/>
      <c r="AU450" s="22"/>
      <c r="AV450" s="69"/>
      <c r="AW450" s="33"/>
      <c r="AX450" s="22"/>
      <c r="AY450" s="27"/>
    </row>
    <row r="451" spans="1:51" ht="15.6" customHeight="1" x14ac:dyDescent="0.3">
      <c r="A451" s="17">
        <v>93869</v>
      </c>
      <c r="B451" s="17" t="str">
        <f>VLOOKUP(A451,'List of Wells for HC assessment'!$A$2:$J$860,10,FALSE)</f>
        <v>Fraser-Sumas Floodplain</v>
      </c>
      <c r="C451" s="17" t="str">
        <f>IF(ISNUMBER(VLOOKUP(A451,'List of Wells for HC assessment'!$A$2:$J$860,1,FALSE)),"TRUE","FALSE")</f>
        <v>TRUE</v>
      </c>
      <c r="D451" s="17">
        <f>VLOOKUP(A451,'List of Wells for HC assessment'!$A$2:$J$860,9,FALSE)</f>
        <v>6</v>
      </c>
      <c r="E451" s="17" t="str">
        <f t="shared" si="130"/>
        <v>Stream</v>
      </c>
      <c r="F451" s="17">
        <f t="shared" si="131"/>
        <v>1</v>
      </c>
      <c r="G451" s="87">
        <f t="shared" si="132"/>
        <v>1</v>
      </c>
      <c r="H451" s="88">
        <f t="shared" si="150"/>
        <v>0.70679115668318815</v>
      </c>
      <c r="I451" s="89" t="str">
        <f t="shared" si="133"/>
        <v>Chilliwack Creek</v>
      </c>
      <c r="J451" s="90" t="str">
        <f t="shared" si="134"/>
        <v>-</v>
      </c>
      <c r="K451" s="91" t="str">
        <f t="shared" si="135"/>
        <v/>
      </c>
      <c r="L451" s="95" t="str">
        <f t="shared" si="136"/>
        <v xml:space="preserve"> </v>
      </c>
      <c r="M451" s="92" t="str">
        <f t="shared" si="137"/>
        <v>-</v>
      </c>
      <c r="N451" s="93" t="str">
        <f t="shared" si="138"/>
        <v/>
      </c>
      <c r="O451" s="96" t="str">
        <f t="shared" si="139"/>
        <v xml:space="preserve"> </v>
      </c>
      <c r="P451" s="94" t="str">
        <f>IF(ISNUMBER(VLOOKUP(A451,'Wells not assessed'!$A$5:$D$37,1,FALSE)),VLOOKUP(A451,'Wells not assessed'!$A$5:$D$37,4,FALSE),"")</f>
        <v/>
      </c>
      <c r="R451" s="35" t="str">
        <f t="shared" si="140"/>
        <v>Yes</v>
      </c>
      <c r="S451" s="15" t="str">
        <f t="shared" si="141"/>
        <v>FV-5621</v>
      </c>
      <c r="T451" s="18" t="str">
        <f>VLOOKUP(S451,'PoHC and SDF summary'!$AO$4:$AP$49974,2,FALSE)</f>
        <v>Chilliwack Creek</v>
      </c>
      <c r="U451" s="19">
        <f t="shared" si="142"/>
        <v>460.47513179862</v>
      </c>
      <c r="V451" s="56">
        <f>IF(C451="TRUE",(U451^2)*(VLOOKUP(D451,'Aquifer and SDF Parameters'!$A$6:$C$100,2,FALSE)/VLOOKUP(D451,'Aquifer and SDF Parameters'!$A$6:$C$100,3,FALSE)),"")</f>
        <v>0.70679115668318815</v>
      </c>
      <c r="W451" s="4"/>
      <c r="X451" s="29" t="str">
        <f t="shared" si="143"/>
        <v>No</v>
      </c>
      <c r="Y451" s="15" t="str">
        <f t="shared" si="144"/>
        <v/>
      </c>
      <c r="Z451" s="18" t="str">
        <f>IF(X451="Yes",VLOOKUP(Y451,'PoHC and SDF summary'!$AO$4:$AP$49974,2,FALSE)," ")</f>
        <v xml:space="preserve"> </v>
      </c>
      <c r="AA451" s="19" t="str">
        <f t="shared" si="145"/>
        <v xml:space="preserve"> </v>
      </c>
      <c r="AB451" s="58" t="str">
        <f>IF(X451="Yes",(AA451^2)*(VLOOKUP(D451,'Aquifer and SDF Parameters'!$A$6:$C$100,2,FALSE)/VLOOKUP(D451,'Aquifer and SDF Parameters'!$A$6:$C$100,3,FALSE)),"")</f>
        <v/>
      </c>
      <c r="AC451" s="20" t="str">
        <f>IF(X451="Yes",(1/(U451)^('Aquifer and SDF Parameters'!$B$2)/((1/U451^'Aquifer and SDF Parameters'!$B$2)+(1/AA451^'Aquifer and SDF Parameters'!$B$2))),"")</f>
        <v/>
      </c>
      <c r="AD451" s="21" t="str">
        <f>IF(X451="Yes",(1/(AA451)^('Aquifer and SDF Parameters'!$B$2)/((1/U451^'Aquifer and SDF Parameters'!$B$2)+(1/AA451^'Aquifer and SDF Parameters'!$B$2))),"")</f>
        <v/>
      </c>
      <c r="AE451" s="14"/>
      <c r="AF451" s="32" t="str">
        <f t="shared" si="146"/>
        <v>No</v>
      </c>
      <c r="AG451" s="15" t="str">
        <f t="shared" si="147"/>
        <v/>
      </c>
      <c r="AH451" s="18" t="str">
        <f t="shared" si="148"/>
        <v xml:space="preserve"> </v>
      </c>
      <c r="AI451" s="19" t="str">
        <f t="shared" si="149"/>
        <v xml:space="preserve"> </v>
      </c>
      <c r="AJ451" s="58" t="str">
        <f>IF(AF451="Yes",(AI451^2)*(VLOOKUP(D451,'Aquifer and SDF Parameters'!$A$6:$C$100,2,FALSE)/VLOOKUP(D451,'Aquifer and SDF Parameters'!$A$6:$C$100,3,FALSE)),"")</f>
        <v/>
      </c>
      <c r="AK451" s="20" t="str">
        <f>IF(AF451="Yes",(1/(U451)^('Aquifer and SDF Parameters'!$B$2)/((1/U451^'Aquifer and SDF Parameters'!$B$2)+(1/AI451^'Aquifer and SDF Parameters'!$B$2)+(1/AA451^'Aquifer and SDF Parameters'!$B$2))),"")</f>
        <v/>
      </c>
      <c r="AL451" s="20" t="str">
        <f>IF(AF451="Yes",(1/(AA451)^('Aquifer and SDF Parameters'!$B$2)/((1/U451^'Aquifer and SDF Parameters'!$B$2)+(1/AI451^'Aquifer and SDF Parameters'!$B$2)+(1/AA451^'Aquifer and SDF Parameters'!$B$2))),"")</f>
        <v/>
      </c>
      <c r="AM451" s="21" t="str">
        <f>IF(AF451="Yes",(1/(AI451)^('Aquifer and SDF Parameters'!$B$2)/((1/U451^'Aquifer and SDF Parameters'!$B$2)+(1/AI451^'Aquifer and SDF Parameters'!$B$2)+(1/AA451^'Aquifer and SDF Parameters'!$B$2))),"")</f>
        <v/>
      </c>
      <c r="AO451" s="30" t="s">
        <v>12638</v>
      </c>
      <c r="AP451" s="47" t="s">
        <v>8769</v>
      </c>
      <c r="AQ451" s="22">
        <v>71130</v>
      </c>
      <c r="AR451" s="22" t="s">
        <v>1302</v>
      </c>
      <c r="AS451" s="24">
        <v>445.84776044608401</v>
      </c>
      <c r="AT451" s="30"/>
      <c r="AU451" s="22"/>
      <c r="AV451" s="69"/>
      <c r="AW451" s="33"/>
      <c r="AX451" s="22"/>
      <c r="AY451" s="27"/>
    </row>
    <row r="452" spans="1:51" ht="15.6" customHeight="1" x14ac:dyDescent="0.3">
      <c r="A452" s="17">
        <v>93894</v>
      </c>
      <c r="B452" s="17" t="str">
        <f>VLOOKUP(A452,'List of Wells for HC assessment'!$A$2:$J$860,10,FALSE)</f>
        <v>Fraser-Sumas Floodplain</v>
      </c>
      <c r="C452" s="17" t="str">
        <f>IF(ISNUMBER(VLOOKUP(A452,'List of Wells for HC assessment'!$A$2:$J$860,1,FALSE)),"TRUE","FALSE")</f>
        <v>TRUE</v>
      </c>
      <c r="D452" s="17">
        <f>VLOOKUP(A452,'List of Wells for HC assessment'!$A$2:$J$860,9,FALSE)</f>
        <v>6</v>
      </c>
      <c r="E452" s="17" t="str">
        <f t="shared" ref="E452:E515" si="151">IF(COUNTIF(T452,"*EDGE*"),"Boundary",IF(R452="N/A","Not Determined","Stream"))</f>
        <v>Stream</v>
      </c>
      <c r="F452" s="17">
        <f t="shared" ref="F452:F515" si="152">IF(AF452="Yes",3,IF(X452="Yes",2,1))</f>
        <v>1</v>
      </c>
      <c r="G452" s="87">
        <f t="shared" ref="G452:G515" si="153">IF(F452=1,1,IF(F452=2,AC452,IF(F452=3,AK452,"-")))</f>
        <v>1</v>
      </c>
      <c r="H452" s="88">
        <f t="shared" si="150"/>
        <v>0.16297614520796497</v>
      </c>
      <c r="I452" s="89" t="str">
        <f t="shared" ref="I452:I515" si="154">T452</f>
        <v>Lewis Slough</v>
      </c>
      <c r="J452" s="90" t="str">
        <f t="shared" ref="J452:J515" si="155">IF(F452=1,"-",IF(F452=2,AD452,IF(F452=3,AL452,"-")))</f>
        <v>-</v>
      </c>
      <c r="K452" s="91" t="str">
        <f t="shared" ref="K452:K515" si="156">AB452</f>
        <v/>
      </c>
      <c r="L452" s="95" t="str">
        <f t="shared" ref="L452:L515" si="157">Z452</f>
        <v xml:space="preserve"> </v>
      </c>
      <c r="M452" s="92" t="str">
        <f t="shared" ref="M452:M515" si="158">IF(F452=1,"-",IF(F452=2,"-",IF(F452=3,AM452,"-")))</f>
        <v>-</v>
      </c>
      <c r="N452" s="93" t="str">
        <f t="shared" ref="N452:N515" si="159">AJ452</f>
        <v/>
      </c>
      <c r="O452" s="96" t="str">
        <f t="shared" ref="O452:O515" si="160">AH452</f>
        <v xml:space="preserve"> </v>
      </c>
      <c r="P452" s="94" t="str">
        <f>IF(ISNUMBER(VLOOKUP(A452,'Wells not assessed'!$A$5:$D$37,1,FALSE)),VLOOKUP(A452,'Wells not assessed'!$A$5:$D$37,4,FALSE),"")</f>
        <v/>
      </c>
      <c r="R452" s="35" t="str">
        <f t="shared" ref="R452:R515" si="161">IF(ISNUMBER(VLOOKUP(A452,$AQ$4:$AQ$49974,1,FALSE)),"Yes","N/A")</f>
        <v>Yes</v>
      </c>
      <c r="S452" s="15" t="str">
        <f t="shared" ref="S452:S515" si="162">IF(C452="TRUE",VLOOKUP(A452,$AQ$4:$AS$49974,2,FALSE)," ")</f>
        <v>FV-1694</v>
      </c>
      <c r="T452" s="18" t="str">
        <f>VLOOKUP(S452,'PoHC and SDF summary'!$AO$4:$AP$49974,2,FALSE)</f>
        <v>Lewis Slough</v>
      </c>
      <c r="U452" s="19">
        <f t="shared" ref="U452:U515" si="163">IF(C452="TRUE",VLOOKUP(A452,$AQ$4:$AS$49974,3,FALSE)," ")</f>
        <v>221.11726201811899</v>
      </c>
      <c r="V452" s="56">
        <f>IF(C452="TRUE",(U452^2)*(VLOOKUP(D452,'Aquifer and SDF Parameters'!$A$6:$C$100,2,FALSE)/VLOOKUP(D452,'Aquifer and SDF Parameters'!$A$6:$C$100,3,FALSE)),"")</f>
        <v>0.16297614520796497</v>
      </c>
      <c r="W452" s="4"/>
      <c r="X452" s="29" t="str">
        <f t="shared" ref="X452:X515" si="164">IF(ISNUMBER(VLOOKUP(A452,$AT$4:$AT$49974,1,FALSE)),"Yes","No")</f>
        <v>No</v>
      </c>
      <c r="Y452" s="15" t="str">
        <f t="shared" ref="Y452:Y515" si="165">IF(X452="Yes",VLOOKUP(A452,$AT$4:$AV$49974,2,FALSE),"")</f>
        <v/>
      </c>
      <c r="Z452" s="18" t="str">
        <f>IF(X452="Yes",VLOOKUP(Y452,'PoHC and SDF summary'!$AO$4:$AP$49974,2,FALSE)," ")</f>
        <v xml:space="preserve"> </v>
      </c>
      <c r="AA452" s="19" t="str">
        <f t="shared" ref="AA452:AA515" si="166">IF(X452="Yes",VLOOKUP(A452,$AT$4:$AV$49974,3,FALSE)," ")</f>
        <v xml:space="preserve"> </v>
      </c>
      <c r="AB452" s="58" t="str">
        <f>IF(X452="Yes",(AA452^2)*(VLOOKUP(D452,'Aquifer and SDF Parameters'!$A$6:$C$100,2,FALSE)/VLOOKUP(D452,'Aquifer and SDF Parameters'!$A$6:$C$100,3,FALSE)),"")</f>
        <v/>
      </c>
      <c r="AC452" s="20" t="str">
        <f>IF(X452="Yes",(1/(U452)^('Aquifer and SDF Parameters'!$B$2)/((1/U452^'Aquifer and SDF Parameters'!$B$2)+(1/AA452^'Aquifer and SDF Parameters'!$B$2))),"")</f>
        <v/>
      </c>
      <c r="AD452" s="21" t="str">
        <f>IF(X452="Yes",(1/(AA452)^('Aquifer and SDF Parameters'!$B$2)/((1/U452^'Aquifer and SDF Parameters'!$B$2)+(1/AA452^'Aquifer and SDF Parameters'!$B$2))),"")</f>
        <v/>
      </c>
      <c r="AE452" s="14"/>
      <c r="AF452" s="32" t="str">
        <f t="shared" ref="AF452:AF515" si="167">IF(ISNUMBER(VLOOKUP(A452,$AW$4:$AY$49974,1,FALSE)),"Yes","No")</f>
        <v>No</v>
      </c>
      <c r="AG452" s="15" t="str">
        <f t="shared" ref="AG452:AG515" si="168">IF(AF452="Yes",VLOOKUP(A452,$AW$4:$AY$49974,2,FALSE),"")</f>
        <v/>
      </c>
      <c r="AH452" s="18" t="str">
        <f t="shared" ref="AH452:AH515" si="169">IF(AF452="Yes",VLOOKUP(AG452,$AO$4:$AP$49974,2,FALSE)," ")</f>
        <v xml:space="preserve"> </v>
      </c>
      <c r="AI452" s="19" t="str">
        <f t="shared" ref="AI452:AI515" si="170">IF(AF452="Yes",VLOOKUP(A452,$AW$4:$AY$49974,3,FALSE)," ")</f>
        <v xml:space="preserve"> </v>
      </c>
      <c r="AJ452" s="58" t="str">
        <f>IF(AF452="Yes",(AI452^2)*(VLOOKUP(D452,'Aquifer and SDF Parameters'!$A$6:$C$100,2,FALSE)/VLOOKUP(D452,'Aquifer and SDF Parameters'!$A$6:$C$100,3,FALSE)),"")</f>
        <v/>
      </c>
      <c r="AK452" s="20" t="str">
        <f>IF(AF452="Yes",(1/(U452)^('Aquifer and SDF Parameters'!$B$2)/((1/U452^'Aquifer and SDF Parameters'!$B$2)+(1/AI452^'Aquifer and SDF Parameters'!$B$2)+(1/AA452^'Aquifer and SDF Parameters'!$B$2))),"")</f>
        <v/>
      </c>
      <c r="AL452" s="20" t="str">
        <f>IF(AF452="Yes",(1/(AA452)^('Aquifer and SDF Parameters'!$B$2)/((1/U452^'Aquifer and SDF Parameters'!$B$2)+(1/AI452^'Aquifer and SDF Parameters'!$B$2)+(1/AA452^'Aquifer and SDF Parameters'!$B$2))),"")</f>
        <v/>
      </c>
      <c r="AM452" s="21" t="str">
        <f>IF(AF452="Yes",(1/(AI452)^('Aquifer and SDF Parameters'!$B$2)/((1/U452^'Aquifer and SDF Parameters'!$B$2)+(1/AI452^'Aquifer and SDF Parameters'!$B$2)+(1/AA452^'Aquifer and SDF Parameters'!$B$2))),"")</f>
        <v/>
      </c>
      <c r="AO452" s="30" t="s">
        <v>12633</v>
      </c>
      <c r="AP452" s="47" t="s">
        <v>8769</v>
      </c>
      <c r="AQ452" s="22">
        <v>71332</v>
      </c>
      <c r="AR452" s="22" t="s">
        <v>1068</v>
      </c>
      <c r="AS452" s="24">
        <v>1065.39991316332</v>
      </c>
      <c r="AT452" s="30"/>
      <c r="AU452" s="22"/>
      <c r="AV452" s="69"/>
      <c r="AW452" s="33"/>
      <c r="AX452" s="22"/>
      <c r="AY452" s="27"/>
    </row>
    <row r="453" spans="1:51" ht="15.6" customHeight="1" x14ac:dyDescent="0.3">
      <c r="A453" s="17">
        <v>94103</v>
      </c>
      <c r="B453" s="17" t="str">
        <f>VLOOKUP(A453,'List of Wells for HC assessment'!$A$2:$J$860,10,FALSE)</f>
        <v>Fraser-Sumas Floodplain</v>
      </c>
      <c r="C453" s="17" t="str">
        <f>IF(ISNUMBER(VLOOKUP(A453,'List of Wells for HC assessment'!$A$2:$J$860,1,FALSE)),"TRUE","FALSE")</f>
        <v>TRUE</v>
      </c>
      <c r="D453" s="17">
        <f>VLOOKUP(A453,'List of Wells for HC assessment'!$A$2:$J$860,9,FALSE)</f>
        <v>6</v>
      </c>
      <c r="E453" s="17" t="str">
        <f t="shared" si="151"/>
        <v>Stream</v>
      </c>
      <c r="F453" s="17">
        <f t="shared" si="152"/>
        <v>1</v>
      </c>
      <c r="G453" s="87">
        <f t="shared" si="153"/>
        <v>1</v>
      </c>
      <c r="H453" s="88">
        <f t="shared" si="150"/>
        <v>0.18239445001832524</v>
      </c>
      <c r="I453" s="89" t="str">
        <f t="shared" si="154"/>
        <v>Wilson Slough</v>
      </c>
      <c r="J453" s="90" t="str">
        <f t="shared" si="155"/>
        <v>-</v>
      </c>
      <c r="K453" s="91" t="str">
        <f t="shared" si="156"/>
        <v/>
      </c>
      <c r="L453" s="95" t="str">
        <f t="shared" si="157"/>
        <v xml:space="preserve"> </v>
      </c>
      <c r="M453" s="92" t="str">
        <f t="shared" si="158"/>
        <v>-</v>
      </c>
      <c r="N453" s="93" t="str">
        <f t="shared" si="159"/>
        <v/>
      </c>
      <c r="O453" s="96" t="str">
        <f t="shared" si="160"/>
        <v xml:space="preserve"> </v>
      </c>
      <c r="P453" s="94" t="str">
        <f>IF(ISNUMBER(VLOOKUP(A453,'Wells not assessed'!$A$5:$D$37,1,FALSE)),VLOOKUP(A453,'Wells not assessed'!$A$5:$D$37,4,FALSE),"")</f>
        <v/>
      </c>
      <c r="R453" s="35" t="str">
        <f t="shared" si="161"/>
        <v>Yes</v>
      </c>
      <c r="S453" s="15" t="str">
        <f t="shared" si="162"/>
        <v>FV-2065</v>
      </c>
      <c r="T453" s="18" t="str">
        <f>VLOOKUP(S453,'PoHC and SDF summary'!$AO$4:$AP$49974,2,FALSE)</f>
        <v>Wilson Slough</v>
      </c>
      <c r="U453" s="19">
        <f t="shared" si="163"/>
        <v>233.91950539768499</v>
      </c>
      <c r="V453" s="56">
        <f>IF(C453="TRUE",(U453^2)*(VLOOKUP(D453,'Aquifer and SDF Parameters'!$A$6:$C$100,2,FALSE)/VLOOKUP(D453,'Aquifer and SDF Parameters'!$A$6:$C$100,3,FALSE)),"")</f>
        <v>0.18239445001832524</v>
      </c>
      <c r="W453" s="4"/>
      <c r="X453" s="29" t="str">
        <f t="shared" si="164"/>
        <v>No</v>
      </c>
      <c r="Y453" s="15" t="str">
        <f t="shared" si="165"/>
        <v/>
      </c>
      <c r="Z453" s="18" t="str">
        <f>IF(X453="Yes",VLOOKUP(Y453,'PoHC and SDF summary'!$AO$4:$AP$49974,2,FALSE)," ")</f>
        <v xml:space="preserve"> </v>
      </c>
      <c r="AA453" s="19" t="str">
        <f t="shared" si="166"/>
        <v xml:space="preserve"> </v>
      </c>
      <c r="AB453" s="58" t="str">
        <f>IF(X453="Yes",(AA453^2)*(VLOOKUP(D453,'Aquifer and SDF Parameters'!$A$6:$C$100,2,FALSE)/VLOOKUP(D453,'Aquifer and SDF Parameters'!$A$6:$C$100,3,FALSE)),"")</f>
        <v/>
      </c>
      <c r="AC453" s="20" t="str">
        <f>IF(X453="Yes",(1/(U453)^('Aquifer and SDF Parameters'!$B$2)/((1/U453^'Aquifer and SDF Parameters'!$B$2)+(1/AA453^'Aquifer and SDF Parameters'!$B$2))),"")</f>
        <v/>
      </c>
      <c r="AD453" s="21" t="str">
        <f>IF(X453="Yes",(1/(AA453)^('Aquifer and SDF Parameters'!$B$2)/((1/U453^'Aquifer and SDF Parameters'!$B$2)+(1/AA453^'Aquifer and SDF Parameters'!$B$2))),"")</f>
        <v/>
      </c>
      <c r="AE453" s="14"/>
      <c r="AF453" s="32" t="str">
        <f t="shared" si="167"/>
        <v>No</v>
      </c>
      <c r="AG453" s="15" t="str">
        <f t="shared" si="168"/>
        <v/>
      </c>
      <c r="AH453" s="18" t="str">
        <f t="shared" si="169"/>
        <v xml:space="preserve"> </v>
      </c>
      <c r="AI453" s="19" t="str">
        <f t="shared" si="170"/>
        <v xml:space="preserve"> </v>
      </c>
      <c r="AJ453" s="58" t="str">
        <f>IF(AF453="Yes",(AI453^2)*(VLOOKUP(D453,'Aquifer and SDF Parameters'!$A$6:$C$100,2,FALSE)/VLOOKUP(D453,'Aquifer and SDF Parameters'!$A$6:$C$100,3,FALSE)),"")</f>
        <v/>
      </c>
      <c r="AK453" s="20" t="str">
        <f>IF(AF453="Yes",(1/(U453)^('Aquifer and SDF Parameters'!$B$2)/((1/U453^'Aquifer and SDF Parameters'!$B$2)+(1/AI453^'Aquifer and SDF Parameters'!$B$2)+(1/AA453^'Aquifer and SDF Parameters'!$B$2))),"")</f>
        <v/>
      </c>
      <c r="AL453" s="20" t="str">
        <f>IF(AF453="Yes",(1/(AA453)^('Aquifer and SDF Parameters'!$B$2)/((1/U453^'Aquifer and SDF Parameters'!$B$2)+(1/AI453^'Aquifer and SDF Parameters'!$B$2)+(1/AA453^'Aquifer and SDF Parameters'!$B$2))),"")</f>
        <v/>
      </c>
      <c r="AM453" s="21" t="str">
        <f>IF(AF453="Yes",(1/(AI453)^('Aquifer and SDF Parameters'!$B$2)/((1/U453^'Aquifer and SDF Parameters'!$B$2)+(1/AI453^'Aquifer and SDF Parameters'!$B$2)+(1/AA453^'Aquifer and SDF Parameters'!$B$2))),"")</f>
        <v/>
      </c>
      <c r="AO453" s="30" t="s">
        <v>12632</v>
      </c>
      <c r="AP453" s="47" t="s">
        <v>8769</v>
      </c>
      <c r="AQ453" s="22">
        <v>71366</v>
      </c>
      <c r="AR453" s="22" t="s">
        <v>837</v>
      </c>
      <c r="AS453" s="24">
        <v>1148.51930318363</v>
      </c>
      <c r="AT453" s="30"/>
      <c r="AU453" s="22"/>
      <c r="AV453" s="69"/>
      <c r="AW453" s="33"/>
      <c r="AX453" s="22"/>
      <c r="AY453" s="27"/>
    </row>
    <row r="454" spans="1:51" ht="15.6" customHeight="1" x14ac:dyDescent="0.3">
      <c r="A454" s="17">
        <v>94173</v>
      </c>
      <c r="B454" s="17" t="str">
        <f>VLOOKUP(A454,'List of Wells for HC assessment'!$A$2:$J$860,10,FALSE)</f>
        <v>Fraser-Sumas Floodplain</v>
      </c>
      <c r="C454" s="17" t="str">
        <f>IF(ISNUMBER(VLOOKUP(A454,'List of Wells for HC assessment'!$A$2:$J$860,1,FALSE)),"TRUE","FALSE")</f>
        <v>TRUE</v>
      </c>
      <c r="D454" s="17">
        <f>VLOOKUP(A454,'List of Wells for HC assessment'!$A$2:$J$860,9,FALSE)</f>
        <v>6</v>
      </c>
      <c r="E454" s="17" t="str">
        <f t="shared" si="151"/>
        <v>Stream</v>
      </c>
      <c r="F454" s="17">
        <f t="shared" si="152"/>
        <v>1</v>
      </c>
      <c r="G454" s="87">
        <f t="shared" si="153"/>
        <v>1</v>
      </c>
      <c r="H454" s="88">
        <f t="shared" si="150"/>
        <v>1.2108818439271527E-2</v>
      </c>
      <c r="I454" s="89" t="str">
        <f t="shared" si="154"/>
        <v>Camp Slough</v>
      </c>
      <c r="J454" s="90" t="str">
        <f t="shared" si="155"/>
        <v>-</v>
      </c>
      <c r="K454" s="91" t="str">
        <f t="shared" si="156"/>
        <v/>
      </c>
      <c r="L454" s="95" t="str">
        <f t="shared" si="157"/>
        <v xml:space="preserve"> </v>
      </c>
      <c r="M454" s="92" t="str">
        <f t="shared" si="158"/>
        <v>-</v>
      </c>
      <c r="N454" s="93" t="str">
        <f t="shared" si="159"/>
        <v/>
      </c>
      <c r="O454" s="96" t="str">
        <f t="shared" si="160"/>
        <v xml:space="preserve"> </v>
      </c>
      <c r="P454" s="94" t="str">
        <f>IF(ISNUMBER(VLOOKUP(A454,'Wells not assessed'!$A$5:$D$37,1,FALSE)),VLOOKUP(A454,'Wells not assessed'!$A$5:$D$37,4,FALSE),"")</f>
        <v/>
      </c>
      <c r="R454" s="35" t="str">
        <f t="shared" si="161"/>
        <v>Yes</v>
      </c>
      <c r="S454" s="15" t="str">
        <f t="shared" si="162"/>
        <v>FV-6038</v>
      </c>
      <c r="T454" s="18" t="str">
        <f>VLOOKUP(S454,'PoHC and SDF summary'!$AO$4:$AP$49974,2,FALSE)</f>
        <v>Camp Slough</v>
      </c>
      <c r="U454" s="19">
        <f t="shared" si="163"/>
        <v>60.271432136472903</v>
      </c>
      <c r="V454" s="56">
        <f>IF(C454="TRUE",(U454^2)*(VLOOKUP(D454,'Aquifer and SDF Parameters'!$A$6:$C$100,2,FALSE)/VLOOKUP(D454,'Aquifer and SDF Parameters'!$A$6:$C$100,3,FALSE)),"")</f>
        <v>1.2108818439271527E-2</v>
      </c>
      <c r="W454" s="4"/>
      <c r="X454" s="29" t="str">
        <f t="shared" si="164"/>
        <v>No</v>
      </c>
      <c r="Y454" s="15" t="str">
        <f t="shared" si="165"/>
        <v/>
      </c>
      <c r="Z454" s="18" t="str">
        <f>IF(X454="Yes",VLOOKUP(Y454,'PoHC and SDF summary'!$AO$4:$AP$49974,2,FALSE)," ")</f>
        <v xml:space="preserve"> </v>
      </c>
      <c r="AA454" s="19" t="str">
        <f t="shared" si="166"/>
        <v xml:space="preserve"> </v>
      </c>
      <c r="AB454" s="58" t="str">
        <f>IF(X454="Yes",(AA454^2)*(VLOOKUP(D454,'Aquifer and SDF Parameters'!$A$6:$C$100,2,FALSE)/VLOOKUP(D454,'Aquifer and SDF Parameters'!$A$6:$C$100,3,FALSE)),"")</f>
        <v/>
      </c>
      <c r="AC454" s="20" t="str">
        <f>IF(X454="Yes",(1/(U454)^('Aquifer and SDF Parameters'!$B$2)/((1/U454^'Aquifer and SDF Parameters'!$B$2)+(1/AA454^'Aquifer and SDF Parameters'!$B$2))),"")</f>
        <v/>
      </c>
      <c r="AD454" s="21" t="str">
        <f>IF(X454="Yes",(1/(AA454)^('Aquifer and SDF Parameters'!$B$2)/((1/U454^'Aquifer and SDF Parameters'!$B$2)+(1/AA454^'Aquifer and SDF Parameters'!$B$2))),"")</f>
        <v/>
      </c>
      <c r="AE454" s="14"/>
      <c r="AF454" s="32" t="str">
        <f t="shared" si="167"/>
        <v>No</v>
      </c>
      <c r="AG454" s="15" t="str">
        <f t="shared" si="168"/>
        <v/>
      </c>
      <c r="AH454" s="18" t="str">
        <f t="shared" si="169"/>
        <v xml:space="preserve"> </v>
      </c>
      <c r="AI454" s="19" t="str">
        <f t="shared" si="170"/>
        <v xml:space="preserve"> </v>
      </c>
      <c r="AJ454" s="58" t="str">
        <f>IF(AF454="Yes",(AI454^2)*(VLOOKUP(D454,'Aquifer and SDF Parameters'!$A$6:$C$100,2,FALSE)/VLOOKUP(D454,'Aquifer and SDF Parameters'!$A$6:$C$100,3,FALSE)),"")</f>
        <v/>
      </c>
      <c r="AK454" s="20" t="str">
        <f>IF(AF454="Yes",(1/(U454)^('Aquifer and SDF Parameters'!$B$2)/((1/U454^'Aquifer and SDF Parameters'!$B$2)+(1/AI454^'Aquifer and SDF Parameters'!$B$2)+(1/AA454^'Aquifer and SDF Parameters'!$B$2))),"")</f>
        <v/>
      </c>
      <c r="AL454" s="20" t="str">
        <f>IF(AF454="Yes",(1/(AA454)^('Aquifer and SDF Parameters'!$B$2)/((1/U454^'Aquifer and SDF Parameters'!$B$2)+(1/AI454^'Aquifer and SDF Parameters'!$B$2)+(1/AA454^'Aquifer and SDF Parameters'!$B$2))),"")</f>
        <v/>
      </c>
      <c r="AM454" s="21" t="str">
        <f>IF(AF454="Yes",(1/(AI454)^('Aquifer and SDF Parameters'!$B$2)/((1/U454^'Aquifer and SDF Parameters'!$B$2)+(1/AI454^'Aquifer and SDF Parameters'!$B$2)+(1/AA454^'Aquifer and SDF Parameters'!$B$2))),"")</f>
        <v/>
      </c>
      <c r="AO454" s="30" t="s">
        <v>12631</v>
      </c>
      <c r="AP454" s="47" t="s">
        <v>8769</v>
      </c>
      <c r="AQ454" s="22">
        <v>71367</v>
      </c>
      <c r="AR454" s="22" t="s">
        <v>6940</v>
      </c>
      <c r="AS454" s="24">
        <v>646.28131016758903</v>
      </c>
      <c r="AT454" s="30"/>
      <c r="AU454" s="22"/>
      <c r="AV454" s="69"/>
      <c r="AW454" s="33"/>
      <c r="AX454" s="22"/>
      <c r="AY454" s="27"/>
    </row>
    <row r="455" spans="1:51" ht="15.6" customHeight="1" x14ac:dyDescent="0.3">
      <c r="A455" s="17">
        <v>94194</v>
      </c>
      <c r="B455" s="17" t="str">
        <f>VLOOKUP(A455,'List of Wells for HC assessment'!$A$2:$J$860,10,FALSE)</f>
        <v>Fraser-Sumas Floodplain</v>
      </c>
      <c r="C455" s="17" t="str">
        <f>IF(ISNUMBER(VLOOKUP(A455,'List of Wells for HC assessment'!$A$2:$J$860,1,FALSE)),"TRUE","FALSE")</f>
        <v>TRUE</v>
      </c>
      <c r="D455" s="17">
        <f>VLOOKUP(A455,'List of Wells for HC assessment'!$A$2:$J$860,9,FALSE)</f>
        <v>6</v>
      </c>
      <c r="E455" s="17" t="str">
        <f t="shared" si="151"/>
        <v>Stream</v>
      </c>
      <c r="F455" s="17">
        <f t="shared" si="152"/>
        <v>1</v>
      </c>
      <c r="G455" s="87">
        <f t="shared" si="153"/>
        <v>1</v>
      </c>
      <c r="H455" s="88">
        <f t="shared" si="150"/>
        <v>9.0256612058569523E-4</v>
      </c>
      <c r="I455" s="89" t="str">
        <f t="shared" si="154"/>
        <v>Fraser River</v>
      </c>
      <c r="J455" s="90" t="str">
        <f t="shared" si="155"/>
        <v>-</v>
      </c>
      <c r="K455" s="91" t="str">
        <f t="shared" si="156"/>
        <v/>
      </c>
      <c r="L455" s="95" t="str">
        <f t="shared" si="157"/>
        <v xml:space="preserve"> </v>
      </c>
      <c r="M455" s="92" t="str">
        <f t="shared" si="158"/>
        <v>-</v>
      </c>
      <c r="N455" s="93" t="str">
        <f t="shared" si="159"/>
        <v/>
      </c>
      <c r="O455" s="96" t="str">
        <f t="shared" si="160"/>
        <v xml:space="preserve"> </v>
      </c>
      <c r="P455" s="94" t="str">
        <f>IF(ISNUMBER(VLOOKUP(A455,'Wells not assessed'!$A$5:$D$37,1,FALSE)),VLOOKUP(A455,'Wells not assessed'!$A$5:$D$37,4,FALSE),"")</f>
        <v/>
      </c>
      <c r="R455" s="35" t="str">
        <f t="shared" si="161"/>
        <v>Yes</v>
      </c>
      <c r="S455" s="15" t="str">
        <f t="shared" si="162"/>
        <v>FV-4654</v>
      </c>
      <c r="T455" s="18" t="str">
        <f>VLOOKUP(S455,'PoHC and SDF summary'!$AO$4:$AP$49974,2,FALSE)</f>
        <v>Fraser River</v>
      </c>
      <c r="U455" s="19">
        <f t="shared" si="163"/>
        <v>16.455085419884899</v>
      </c>
      <c r="V455" s="56">
        <f>IF(C455="TRUE",(U455^2)*(VLOOKUP(D455,'Aquifer and SDF Parameters'!$A$6:$C$100,2,FALSE)/VLOOKUP(D455,'Aquifer and SDF Parameters'!$A$6:$C$100,3,FALSE)),"")</f>
        <v>9.0256612058569523E-4</v>
      </c>
      <c r="W455" s="4"/>
      <c r="X455" s="29" t="str">
        <f t="shared" si="164"/>
        <v>No</v>
      </c>
      <c r="Y455" s="15" t="str">
        <f t="shared" si="165"/>
        <v/>
      </c>
      <c r="Z455" s="18" t="str">
        <f>IF(X455="Yes",VLOOKUP(Y455,'PoHC and SDF summary'!$AO$4:$AP$49974,2,FALSE)," ")</f>
        <v xml:space="preserve"> </v>
      </c>
      <c r="AA455" s="19" t="str">
        <f t="shared" si="166"/>
        <v xml:space="preserve"> </v>
      </c>
      <c r="AB455" s="58" t="str">
        <f>IF(X455="Yes",(AA455^2)*(VLOOKUP(D455,'Aquifer and SDF Parameters'!$A$6:$C$100,2,FALSE)/VLOOKUP(D455,'Aquifer and SDF Parameters'!$A$6:$C$100,3,FALSE)),"")</f>
        <v/>
      </c>
      <c r="AC455" s="20" t="str">
        <f>IF(X455="Yes",(1/(U455)^('Aquifer and SDF Parameters'!$B$2)/((1/U455^'Aquifer and SDF Parameters'!$B$2)+(1/AA455^'Aquifer and SDF Parameters'!$B$2))),"")</f>
        <v/>
      </c>
      <c r="AD455" s="21" t="str">
        <f>IF(X455="Yes",(1/(AA455)^('Aquifer and SDF Parameters'!$B$2)/((1/U455^'Aquifer and SDF Parameters'!$B$2)+(1/AA455^'Aquifer and SDF Parameters'!$B$2))),"")</f>
        <v/>
      </c>
      <c r="AE455" s="14"/>
      <c r="AF455" s="32" t="str">
        <f t="shared" si="167"/>
        <v>No</v>
      </c>
      <c r="AG455" s="15" t="str">
        <f t="shared" si="168"/>
        <v/>
      </c>
      <c r="AH455" s="18" t="str">
        <f t="shared" si="169"/>
        <v xml:space="preserve"> </v>
      </c>
      <c r="AI455" s="19" t="str">
        <f t="shared" si="170"/>
        <v xml:space="preserve"> </v>
      </c>
      <c r="AJ455" s="58" t="str">
        <f>IF(AF455="Yes",(AI455^2)*(VLOOKUP(D455,'Aquifer and SDF Parameters'!$A$6:$C$100,2,FALSE)/VLOOKUP(D455,'Aquifer and SDF Parameters'!$A$6:$C$100,3,FALSE)),"")</f>
        <v/>
      </c>
      <c r="AK455" s="20" t="str">
        <f>IF(AF455="Yes",(1/(U455)^('Aquifer and SDF Parameters'!$B$2)/((1/U455^'Aquifer and SDF Parameters'!$B$2)+(1/AI455^'Aquifer and SDF Parameters'!$B$2)+(1/AA455^'Aquifer and SDF Parameters'!$B$2))),"")</f>
        <v/>
      </c>
      <c r="AL455" s="20" t="str">
        <f>IF(AF455="Yes",(1/(AA455)^('Aquifer and SDF Parameters'!$B$2)/((1/U455^'Aquifer and SDF Parameters'!$B$2)+(1/AI455^'Aquifer and SDF Parameters'!$B$2)+(1/AA455^'Aquifer and SDF Parameters'!$B$2))),"")</f>
        <v/>
      </c>
      <c r="AM455" s="21" t="str">
        <f>IF(AF455="Yes",(1/(AI455)^('Aquifer and SDF Parameters'!$B$2)/((1/U455^'Aquifer and SDF Parameters'!$B$2)+(1/AI455^'Aquifer and SDF Parameters'!$B$2)+(1/AA455^'Aquifer and SDF Parameters'!$B$2))),"")</f>
        <v/>
      </c>
      <c r="AO455" s="30" t="s">
        <v>12630</v>
      </c>
      <c r="AP455" s="47" t="s">
        <v>8769</v>
      </c>
      <c r="AQ455" s="22">
        <v>72119</v>
      </c>
      <c r="AR455" s="22" t="s">
        <v>5274</v>
      </c>
      <c r="AS455" s="24">
        <v>1023.07073927333</v>
      </c>
      <c r="AT455" s="30"/>
      <c r="AU455" s="22"/>
      <c r="AV455" s="69"/>
      <c r="AW455" s="33"/>
      <c r="AX455" s="22"/>
      <c r="AY455" s="27"/>
    </row>
    <row r="456" spans="1:51" ht="15.6" customHeight="1" x14ac:dyDescent="0.3">
      <c r="A456" s="17">
        <v>94202</v>
      </c>
      <c r="B456" s="17" t="str">
        <f>VLOOKUP(A456,'List of Wells for HC assessment'!$A$2:$J$860,10,FALSE)</f>
        <v>Fraser-Sumas Floodplain</v>
      </c>
      <c r="C456" s="17" t="str">
        <f>IF(ISNUMBER(VLOOKUP(A456,'List of Wells for HC assessment'!$A$2:$J$860,1,FALSE)),"TRUE","FALSE")</f>
        <v>TRUE</v>
      </c>
      <c r="D456" s="17">
        <f>VLOOKUP(A456,'List of Wells for HC assessment'!$A$2:$J$860,9,FALSE)</f>
        <v>6</v>
      </c>
      <c r="E456" s="17" t="str">
        <f t="shared" si="151"/>
        <v>Stream</v>
      </c>
      <c r="F456" s="17">
        <f t="shared" si="152"/>
        <v>2</v>
      </c>
      <c r="G456" s="87">
        <f t="shared" si="153"/>
        <v>0.95607526385287422</v>
      </c>
      <c r="H456" s="88">
        <f t="shared" si="150"/>
        <v>0.89630453082755601</v>
      </c>
      <c r="I456" s="89" t="str">
        <f t="shared" si="154"/>
        <v>Marblehill Creek</v>
      </c>
      <c r="J456" s="90">
        <f t="shared" si="155"/>
        <v>4.3924736147125748E-2</v>
      </c>
      <c r="K456" s="91">
        <f t="shared" si="156"/>
        <v>19.5091573898858</v>
      </c>
      <c r="L456" s="95" t="str">
        <f t="shared" si="157"/>
        <v>Chilliwack Creek</v>
      </c>
      <c r="M456" s="92" t="str">
        <f t="shared" si="158"/>
        <v>-</v>
      </c>
      <c r="N456" s="93" t="str">
        <f t="shared" si="159"/>
        <v/>
      </c>
      <c r="O456" s="96" t="str">
        <f t="shared" si="160"/>
        <v xml:space="preserve"> </v>
      </c>
      <c r="P456" s="94" t="str">
        <f>IF(ISNUMBER(VLOOKUP(A456,'Wells not assessed'!$A$5:$D$37,1,FALSE)),VLOOKUP(A456,'Wells not assessed'!$A$5:$D$37,4,FALSE),"")</f>
        <v/>
      </c>
      <c r="R456" s="35" t="str">
        <f t="shared" si="161"/>
        <v>Yes</v>
      </c>
      <c r="S456" s="15" t="str">
        <f t="shared" si="162"/>
        <v>FV-6497</v>
      </c>
      <c r="T456" s="18" t="str">
        <f>VLOOKUP(S456,'PoHC and SDF summary'!$AO$4:$AP$49974,2,FALSE)</f>
        <v>Marblehill Creek</v>
      </c>
      <c r="U456" s="19">
        <f t="shared" si="163"/>
        <v>518.54735487539301</v>
      </c>
      <c r="V456" s="56">
        <f>IF(C456="TRUE",(U456^2)*(VLOOKUP(D456,'Aquifer and SDF Parameters'!$A$6:$C$100,2,FALSE)/VLOOKUP(D456,'Aquifer and SDF Parameters'!$A$6:$C$100,3,FALSE)),"")</f>
        <v>0.89630453082755601</v>
      </c>
      <c r="W456" s="4"/>
      <c r="X456" s="29" t="str">
        <f t="shared" si="164"/>
        <v>Yes</v>
      </c>
      <c r="Y456" s="15" t="str">
        <f t="shared" si="165"/>
        <v>FV-5816</v>
      </c>
      <c r="Z456" s="18" t="str">
        <f>IF(X456="Yes",VLOOKUP(Y456,'PoHC and SDF summary'!$AO$4:$AP$49974,2,FALSE)," ")</f>
        <v>Chilliwack Creek</v>
      </c>
      <c r="AA456" s="19">
        <f t="shared" si="166"/>
        <v>2419.2451750423602</v>
      </c>
      <c r="AB456" s="58">
        <f>IF(X456="Yes",(AA456^2)*(VLOOKUP(D456,'Aquifer and SDF Parameters'!$A$6:$C$100,2,FALSE)/VLOOKUP(D456,'Aquifer and SDF Parameters'!$A$6:$C$100,3,FALSE)),"")</f>
        <v>19.5091573898858</v>
      </c>
      <c r="AC456" s="20">
        <f>IF(X456="Yes",(1/(U456)^('Aquifer and SDF Parameters'!$B$2)/((1/U456^'Aquifer and SDF Parameters'!$B$2)+(1/AA456^'Aquifer and SDF Parameters'!$B$2))),"")</f>
        <v>0.95607526385287422</v>
      </c>
      <c r="AD456" s="21">
        <f>IF(X456="Yes",(1/(AA456)^('Aquifer and SDF Parameters'!$B$2)/((1/U456^'Aquifer and SDF Parameters'!$B$2)+(1/AA456^'Aquifer and SDF Parameters'!$B$2))),"")</f>
        <v>4.3924736147125748E-2</v>
      </c>
      <c r="AE456" s="14"/>
      <c r="AF456" s="32" t="str">
        <f t="shared" si="167"/>
        <v>No</v>
      </c>
      <c r="AG456" s="15" t="str">
        <f t="shared" si="168"/>
        <v/>
      </c>
      <c r="AH456" s="18" t="str">
        <f t="shared" si="169"/>
        <v xml:space="preserve"> </v>
      </c>
      <c r="AI456" s="19" t="str">
        <f t="shared" si="170"/>
        <v xml:space="preserve"> </v>
      </c>
      <c r="AJ456" s="58" t="str">
        <f>IF(AF456="Yes",(AI456^2)*(VLOOKUP(D456,'Aquifer and SDF Parameters'!$A$6:$C$100,2,FALSE)/VLOOKUP(D456,'Aquifer and SDF Parameters'!$A$6:$C$100,3,FALSE)),"")</f>
        <v/>
      </c>
      <c r="AK456" s="20" t="str">
        <f>IF(AF456="Yes",(1/(U456)^('Aquifer and SDF Parameters'!$B$2)/((1/U456^'Aquifer and SDF Parameters'!$B$2)+(1/AI456^'Aquifer and SDF Parameters'!$B$2)+(1/AA456^'Aquifer and SDF Parameters'!$B$2))),"")</f>
        <v/>
      </c>
      <c r="AL456" s="20" t="str">
        <f>IF(AF456="Yes",(1/(AA456)^('Aquifer and SDF Parameters'!$B$2)/((1/U456^'Aquifer and SDF Parameters'!$B$2)+(1/AI456^'Aquifer and SDF Parameters'!$B$2)+(1/AA456^'Aquifer and SDF Parameters'!$B$2))),"")</f>
        <v/>
      </c>
      <c r="AM456" s="21" t="str">
        <f>IF(AF456="Yes",(1/(AI456)^('Aquifer and SDF Parameters'!$B$2)/((1/U456^'Aquifer and SDF Parameters'!$B$2)+(1/AI456^'Aquifer and SDF Parameters'!$B$2)+(1/AA456^'Aquifer and SDF Parameters'!$B$2))),"")</f>
        <v/>
      </c>
      <c r="AO456" s="30" t="s">
        <v>12629</v>
      </c>
      <c r="AP456" s="47" t="s">
        <v>8769</v>
      </c>
      <c r="AQ456" s="22">
        <v>72406</v>
      </c>
      <c r="AR456" s="22" t="s">
        <v>4870</v>
      </c>
      <c r="AS456" s="24">
        <v>1284.5644458434999</v>
      </c>
      <c r="AT456" s="30"/>
      <c r="AU456" s="22"/>
      <c r="AV456" s="69"/>
      <c r="AW456" s="33"/>
      <c r="AX456" s="22"/>
      <c r="AY456" s="27"/>
    </row>
    <row r="457" spans="1:51" ht="15.6" customHeight="1" x14ac:dyDescent="0.3">
      <c r="A457" s="17">
        <v>94205</v>
      </c>
      <c r="B457" s="17" t="str">
        <f>VLOOKUP(A457,'List of Wells for HC assessment'!$A$2:$J$860,10,FALSE)</f>
        <v>Fraser-Sumas Floodplain</v>
      </c>
      <c r="C457" s="17" t="str">
        <f>IF(ISNUMBER(VLOOKUP(A457,'List of Wells for HC assessment'!$A$2:$J$860,1,FALSE)),"TRUE","FALSE")</f>
        <v>TRUE</v>
      </c>
      <c r="D457" s="17">
        <f>VLOOKUP(A457,'List of Wells for HC assessment'!$A$2:$J$860,9,FALSE)</f>
        <v>6</v>
      </c>
      <c r="E457" s="17" t="str">
        <f t="shared" si="151"/>
        <v>Stream</v>
      </c>
      <c r="F457" s="17">
        <f t="shared" si="152"/>
        <v>3</v>
      </c>
      <c r="G457" s="87">
        <f t="shared" si="153"/>
        <v>0.51591566727509108</v>
      </c>
      <c r="H457" s="88">
        <f t="shared" si="150"/>
        <v>1.8051061272005842</v>
      </c>
      <c r="I457" s="89" t="str">
        <f t="shared" si="154"/>
        <v>Hope Slough</v>
      </c>
      <c r="J457" s="90">
        <f t="shared" si="155"/>
        <v>0.2482009444550714</v>
      </c>
      <c r="K457" s="91">
        <f t="shared" si="156"/>
        <v>3.752131298942833</v>
      </c>
      <c r="L457" s="95" t="str">
        <f t="shared" si="157"/>
        <v>Unnamed tributary to Hope Slough</v>
      </c>
      <c r="M457" s="92">
        <f t="shared" si="158"/>
        <v>0.2358833882698374</v>
      </c>
      <c r="N457" s="93">
        <f t="shared" si="159"/>
        <v>3.9480632313612087</v>
      </c>
      <c r="O457" s="96" t="str">
        <f t="shared" si="160"/>
        <v>Camp Slough</v>
      </c>
      <c r="P457" s="94" t="str">
        <f>IF(ISNUMBER(VLOOKUP(A457,'Wells not assessed'!$A$5:$D$37,1,FALSE)),VLOOKUP(A457,'Wells not assessed'!$A$5:$D$37,4,FALSE),"")</f>
        <v/>
      </c>
      <c r="R457" s="35" t="str">
        <f t="shared" si="161"/>
        <v>Yes</v>
      </c>
      <c r="S457" s="15" t="str">
        <f t="shared" si="162"/>
        <v>FV-4077</v>
      </c>
      <c r="T457" s="18" t="str">
        <f>VLOOKUP(S457,'PoHC and SDF summary'!$AO$4:$AP$49974,2,FALSE)</f>
        <v>Hope Slough</v>
      </c>
      <c r="U457" s="19">
        <f t="shared" si="163"/>
        <v>735.888468560403</v>
      </c>
      <c r="V457" s="56">
        <f>IF(C457="TRUE",(U457^2)*(VLOOKUP(D457,'Aquifer and SDF Parameters'!$A$6:$C$100,2,FALSE)/VLOOKUP(D457,'Aquifer and SDF Parameters'!$A$6:$C$100,3,FALSE)),"")</f>
        <v>1.8051061272005842</v>
      </c>
      <c r="W457" s="4"/>
      <c r="X457" s="29" t="str">
        <f t="shared" si="164"/>
        <v>Yes</v>
      </c>
      <c r="Y457" s="15" t="str">
        <f t="shared" si="165"/>
        <v>FV-3588</v>
      </c>
      <c r="Z457" s="18" t="str">
        <f>IF(X457="Yes",VLOOKUP(Y457,'PoHC and SDF summary'!$AO$4:$AP$49974,2,FALSE)," ")</f>
        <v>Unnamed tributary to Hope Slough</v>
      </c>
      <c r="AA457" s="19">
        <f t="shared" si="166"/>
        <v>1060.96154015254</v>
      </c>
      <c r="AB457" s="58">
        <f>IF(X457="Yes",(AA457^2)*(VLOOKUP(D457,'Aquifer and SDF Parameters'!$A$6:$C$100,2,FALSE)/VLOOKUP(D457,'Aquifer and SDF Parameters'!$A$6:$C$100,3,FALSE)),"")</f>
        <v>3.752131298942833</v>
      </c>
      <c r="AC457" s="20">
        <f>IF(X457="Yes",(1/(U457)^('Aquifer and SDF Parameters'!$B$2)/((1/U457^'Aquifer and SDF Parameters'!$B$2)+(1/AA457^'Aquifer and SDF Parameters'!$B$2))),"")</f>
        <v>0.67517923227309684</v>
      </c>
      <c r="AD457" s="21">
        <f>IF(X457="Yes",(1/(AA457)^('Aquifer and SDF Parameters'!$B$2)/((1/U457^'Aquifer and SDF Parameters'!$B$2)+(1/AA457^'Aquifer and SDF Parameters'!$B$2))),"")</f>
        <v>0.32482076772690321</v>
      </c>
      <c r="AE457" s="14"/>
      <c r="AF457" s="32" t="str">
        <f t="shared" si="167"/>
        <v>Yes</v>
      </c>
      <c r="AG457" s="15" t="str">
        <f t="shared" si="168"/>
        <v>FV-6040</v>
      </c>
      <c r="AH457" s="18" t="str">
        <f t="shared" si="169"/>
        <v>Camp Slough</v>
      </c>
      <c r="AI457" s="19">
        <f t="shared" si="170"/>
        <v>1088.3101439426</v>
      </c>
      <c r="AJ457" s="58">
        <f>IF(AF457="Yes",(AI457^2)*(VLOOKUP(D457,'Aquifer and SDF Parameters'!$A$6:$C$100,2,FALSE)/VLOOKUP(D457,'Aquifer and SDF Parameters'!$A$6:$C$100,3,FALSE)),"")</f>
        <v>3.9480632313612087</v>
      </c>
      <c r="AK457" s="20">
        <f>IF(AF457="Yes",(1/(U457)^('Aquifer and SDF Parameters'!$B$2)/((1/U457^'Aquifer and SDF Parameters'!$B$2)+(1/AI457^'Aquifer and SDF Parameters'!$B$2)+(1/AA457^'Aquifer and SDF Parameters'!$B$2))),"")</f>
        <v>0.51591566727509108</v>
      </c>
      <c r="AL457" s="20">
        <f>IF(AF457="Yes",(1/(AA457)^('Aquifer and SDF Parameters'!$B$2)/((1/U457^'Aquifer and SDF Parameters'!$B$2)+(1/AI457^'Aquifer and SDF Parameters'!$B$2)+(1/AA457^'Aquifer and SDF Parameters'!$B$2))),"")</f>
        <v>0.2482009444550714</v>
      </c>
      <c r="AM457" s="21">
        <f>IF(AF457="Yes",(1/(AI457)^('Aquifer and SDF Parameters'!$B$2)/((1/U457^'Aquifer and SDF Parameters'!$B$2)+(1/AI457^'Aquifer and SDF Parameters'!$B$2)+(1/AA457^'Aquifer and SDF Parameters'!$B$2))),"")</f>
        <v>0.2358833882698374</v>
      </c>
      <c r="AO457" s="30" t="s">
        <v>12627</v>
      </c>
      <c r="AP457" s="47" t="s">
        <v>8769</v>
      </c>
      <c r="AQ457" s="22">
        <v>72407</v>
      </c>
      <c r="AR457" s="22" t="s">
        <v>4506</v>
      </c>
      <c r="AS457" s="24">
        <v>311.51179823435803</v>
      </c>
      <c r="AT457" s="30"/>
      <c r="AU457" s="22"/>
      <c r="AV457" s="69"/>
      <c r="AW457" s="33"/>
      <c r="AX457" s="22"/>
      <c r="AY457" s="27"/>
    </row>
    <row r="458" spans="1:51" ht="15.6" customHeight="1" x14ac:dyDescent="0.3">
      <c r="A458" s="17">
        <v>94417</v>
      </c>
      <c r="B458" s="17" t="str">
        <f>VLOOKUP(A458,'List of Wells for HC assessment'!$A$2:$J$860,10,FALSE)</f>
        <v>Fraser-Sumas Floodplain</v>
      </c>
      <c r="C458" s="17" t="str">
        <f>IF(ISNUMBER(VLOOKUP(A458,'List of Wells for HC assessment'!$A$2:$J$860,1,FALSE)),"TRUE","FALSE")</f>
        <v>TRUE</v>
      </c>
      <c r="D458" s="17">
        <f>VLOOKUP(A458,'List of Wells for HC assessment'!$A$2:$J$860,9,FALSE)</f>
        <v>6</v>
      </c>
      <c r="E458" s="17" t="str">
        <f t="shared" si="151"/>
        <v>Stream</v>
      </c>
      <c r="F458" s="17">
        <f t="shared" si="152"/>
        <v>2</v>
      </c>
      <c r="G458" s="87">
        <f t="shared" si="153"/>
        <v>0.96486670930595619</v>
      </c>
      <c r="H458" s="88">
        <f t="shared" si="150"/>
        <v>0.11453047916894306</v>
      </c>
      <c r="I458" s="89" t="str">
        <f t="shared" si="154"/>
        <v>Bell Slough</v>
      </c>
      <c r="J458" s="90">
        <f t="shared" si="155"/>
        <v>3.5133290694043889E-2</v>
      </c>
      <c r="K458" s="91">
        <f t="shared" si="156"/>
        <v>3.1453542884244126</v>
      </c>
      <c r="L458" s="95" t="str">
        <f t="shared" si="157"/>
        <v>Fraser River</v>
      </c>
      <c r="M458" s="92" t="str">
        <f t="shared" si="158"/>
        <v>-</v>
      </c>
      <c r="N458" s="93" t="str">
        <f t="shared" si="159"/>
        <v/>
      </c>
      <c r="O458" s="96" t="str">
        <f t="shared" si="160"/>
        <v xml:space="preserve"> </v>
      </c>
      <c r="P458" s="94" t="str">
        <f>IF(ISNUMBER(VLOOKUP(A458,'Wells not assessed'!$A$5:$D$37,1,FALSE)),VLOOKUP(A458,'Wells not assessed'!$A$5:$D$37,4,FALSE),"")</f>
        <v/>
      </c>
      <c r="R458" s="35" t="str">
        <f t="shared" si="161"/>
        <v>Yes</v>
      </c>
      <c r="S458" s="15" t="str">
        <f t="shared" si="162"/>
        <v>FV-5822</v>
      </c>
      <c r="T458" s="18" t="str">
        <f>VLOOKUP(S458,'PoHC and SDF summary'!$AO$4:$AP$49974,2,FALSE)</f>
        <v>Bell Slough</v>
      </c>
      <c r="U458" s="19">
        <f t="shared" si="163"/>
        <v>185.36219612068399</v>
      </c>
      <c r="V458" s="56">
        <f>IF(C458="TRUE",(U458^2)*(VLOOKUP(D458,'Aquifer and SDF Parameters'!$A$6:$C$100,2,FALSE)/VLOOKUP(D458,'Aquifer and SDF Parameters'!$A$6:$C$100,3,FALSE)),"")</f>
        <v>0.11453047916894306</v>
      </c>
      <c r="W458" s="4"/>
      <c r="X458" s="29" t="str">
        <f t="shared" si="164"/>
        <v>Yes</v>
      </c>
      <c r="Y458" s="15" t="str">
        <f t="shared" si="165"/>
        <v>FV-4633</v>
      </c>
      <c r="Z458" s="18" t="str">
        <f>IF(X458="Yes",VLOOKUP(Y458,'PoHC and SDF summary'!$AO$4:$AP$49974,2,FALSE)," ")</f>
        <v>Fraser River</v>
      </c>
      <c r="AA458" s="19">
        <f t="shared" si="166"/>
        <v>971.39399139963996</v>
      </c>
      <c r="AB458" s="58">
        <f>IF(X458="Yes",(AA458^2)*(VLOOKUP(D458,'Aquifer and SDF Parameters'!$A$6:$C$100,2,FALSE)/VLOOKUP(D458,'Aquifer and SDF Parameters'!$A$6:$C$100,3,FALSE)),"")</f>
        <v>3.1453542884244126</v>
      </c>
      <c r="AC458" s="20">
        <f>IF(X458="Yes",(1/(U458)^('Aquifer and SDF Parameters'!$B$2)/((1/U458^'Aquifer and SDF Parameters'!$B$2)+(1/AA458^'Aquifer and SDF Parameters'!$B$2))),"")</f>
        <v>0.96486670930595619</v>
      </c>
      <c r="AD458" s="21">
        <f>IF(X458="Yes",(1/(AA458)^('Aquifer and SDF Parameters'!$B$2)/((1/U458^'Aquifer and SDF Parameters'!$B$2)+(1/AA458^'Aquifer and SDF Parameters'!$B$2))),"")</f>
        <v>3.5133290694043889E-2</v>
      </c>
      <c r="AE458" s="14"/>
      <c r="AF458" s="32" t="str">
        <f t="shared" si="167"/>
        <v>No</v>
      </c>
      <c r="AG458" s="15" t="str">
        <f t="shared" si="168"/>
        <v/>
      </c>
      <c r="AH458" s="18" t="str">
        <f t="shared" si="169"/>
        <v xml:space="preserve"> </v>
      </c>
      <c r="AI458" s="19" t="str">
        <f t="shared" si="170"/>
        <v xml:space="preserve"> </v>
      </c>
      <c r="AJ458" s="58" t="str">
        <f>IF(AF458="Yes",(AI458^2)*(VLOOKUP(D458,'Aquifer and SDF Parameters'!$A$6:$C$100,2,FALSE)/VLOOKUP(D458,'Aquifer and SDF Parameters'!$A$6:$C$100,3,FALSE)),"")</f>
        <v/>
      </c>
      <c r="AK458" s="20" t="str">
        <f>IF(AF458="Yes",(1/(U458)^('Aquifer and SDF Parameters'!$B$2)/((1/U458^'Aquifer and SDF Parameters'!$B$2)+(1/AI458^'Aquifer and SDF Parameters'!$B$2)+(1/AA458^'Aquifer and SDF Parameters'!$B$2))),"")</f>
        <v/>
      </c>
      <c r="AL458" s="20" t="str">
        <f>IF(AF458="Yes",(1/(AA458)^('Aquifer and SDF Parameters'!$B$2)/((1/U458^'Aquifer and SDF Parameters'!$B$2)+(1/AI458^'Aquifer and SDF Parameters'!$B$2)+(1/AA458^'Aquifer and SDF Parameters'!$B$2))),"")</f>
        <v/>
      </c>
      <c r="AM458" s="21" t="str">
        <f>IF(AF458="Yes",(1/(AI458)^('Aquifer and SDF Parameters'!$B$2)/((1/U458^'Aquifer and SDF Parameters'!$B$2)+(1/AI458^'Aquifer and SDF Parameters'!$B$2)+(1/AA458^'Aquifer and SDF Parameters'!$B$2))),"")</f>
        <v/>
      </c>
      <c r="AO458" s="30" t="s">
        <v>12626</v>
      </c>
      <c r="AP458" s="47" t="s">
        <v>8769</v>
      </c>
      <c r="AQ458" s="22">
        <v>72408</v>
      </c>
      <c r="AR458" s="22" t="s">
        <v>13109</v>
      </c>
      <c r="AS458" s="24">
        <v>134.80341906607899</v>
      </c>
      <c r="AT458" s="30"/>
      <c r="AU458" s="22"/>
      <c r="AV458" s="69"/>
      <c r="AW458" s="33"/>
      <c r="AX458" s="22"/>
      <c r="AY458" s="27"/>
    </row>
    <row r="459" spans="1:51" ht="15.6" customHeight="1" x14ac:dyDescent="0.3">
      <c r="A459" s="17">
        <v>95321</v>
      </c>
      <c r="B459" s="17" t="str">
        <f>VLOOKUP(A459,'List of Wells for HC assessment'!$A$2:$J$860,10,FALSE)</f>
        <v>Fraser-Sumas Floodplain</v>
      </c>
      <c r="C459" s="17" t="str">
        <f>IF(ISNUMBER(VLOOKUP(A459,'List of Wells for HC assessment'!$A$2:$J$860,1,FALSE)),"TRUE","FALSE")</f>
        <v>TRUE</v>
      </c>
      <c r="D459" s="17">
        <f>VLOOKUP(A459,'List of Wells for HC assessment'!$A$2:$J$860,9,FALSE)</f>
        <v>6</v>
      </c>
      <c r="E459" s="17" t="str">
        <f t="shared" si="151"/>
        <v>Stream</v>
      </c>
      <c r="F459" s="17">
        <f t="shared" si="152"/>
        <v>2</v>
      </c>
      <c r="G459" s="87">
        <f t="shared" si="153"/>
        <v>0.76881934720364575</v>
      </c>
      <c r="H459" s="88">
        <f t="shared" si="150"/>
        <v>0.89169499327240087</v>
      </c>
      <c r="I459" s="89" t="str">
        <f t="shared" si="154"/>
        <v>Unnamed tributary to Hope Slough</v>
      </c>
      <c r="J459" s="90">
        <f t="shared" si="155"/>
        <v>0.23118065279635425</v>
      </c>
      <c r="K459" s="91">
        <f t="shared" si="156"/>
        <v>2.9654400328921375</v>
      </c>
      <c r="L459" s="95" t="str">
        <f t="shared" si="157"/>
        <v>Camp Slough</v>
      </c>
      <c r="M459" s="92" t="str">
        <f t="shared" si="158"/>
        <v>-</v>
      </c>
      <c r="N459" s="93" t="str">
        <f t="shared" si="159"/>
        <v/>
      </c>
      <c r="O459" s="96" t="str">
        <f t="shared" si="160"/>
        <v xml:space="preserve"> </v>
      </c>
      <c r="P459" s="94" t="str">
        <f>IF(ISNUMBER(VLOOKUP(A459,'Wells not assessed'!$A$5:$D$37,1,FALSE)),VLOOKUP(A459,'Wells not assessed'!$A$5:$D$37,4,FALSE),"")</f>
        <v/>
      </c>
      <c r="R459" s="35" t="str">
        <f t="shared" si="161"/>
        <v>Yes</v>
      </c>
      <c r="S459" s="15" t="str">
        <f t="shared" si="162"/>
        <v>FV-3634</v>
      </c>
      <c r="T459" s="18" t="str">
        <f>VLOOKUP(S459,'PoHC and SDF summary'!$AO$4:$AP$49974,2,FALSE)</f>
        <v>Unnamed tributary to Hope Slough</v>
      </c>
      <c r="U459" s="19">
        <f t="shared" si="163"/>
        <v>517.21223688319697</v>
      </c>
      <c r="V459" s="56">
        <f>IF(C459="TRUE",(U459^2)*(VLOOKUP(D459,'Aquifer and SDF Parameters'!$A$6:$C$100,2,FALSE)/VLOOKUP(D459,'Aquifer and SDF Parameters'!$A$6:$C$100,3,FALSE)),"")</f>
        <v>0.89169499327240087</v>
      </c>
      <c r="W459" s="4"/>
      <c r="X459" s="29" t="str">
        <f t="shared" si="164"/>
        <v>Yes</v>
      </c>
      <c r="Y459" s="15" t="str">
        <f t="shared" si="165"/>
        <v>FV-6739</v>
      </c>
      <c r="Z459" s="18" t="str">
        <f>IF(X459="Yes",VLOOKUP(Y459,'PoHC and SDF summary'!$AO$4:$AP$49974,2,FALSE)," ")</f>
        <v>Camp Slough</v>
      </c>
      <c r="AA459" s="19">
        <f t="shared" si="166"/>
        <v>943.203058661093</v>
      </c>
      <c r="AB459" s="58">
        <f>IF(X459="Yes",(AA459^2)*(VLOOKUP(D459,'Aquifer and SDF Parameters'!$A$6:$C$100,2,FALSE)/VLOOKUP(D459,'Aquifer and SDF Parameters'!$A$6:$C$100,3,FALSE)),"")</f>
        <v>2.9654400328921375</v>
      </c>
      <c r="AC459" s="20">
        <f>IF(X459="Yes",(1/(U459)^('Aquifer and SDF Parameters'!$B$2)/((1/U459^'Aquifer and SDF Parameters'!$B$2)+(1/AA459^'Aquifer and SDF Parameters'!$B$2))),"")</f>
        <v>0.76881934720364575</v>
      </c>
      <c r="AD459" s="21">
        <f>IF(X459="Yes",(1/(AA459)^('Aquifer and SDF Parameters'!$B$2)/((1/U459^'Aquifer and SDF Parameters'!$B$2)+(1/AA459^'Aquifer and SDF Parameters'!$B$2))),"")</f>
        <v>0.23118065279635425</v>
      </c>
      <c r="AE459" s="14"/>
      <c r="AF459" s="32" t="str">
        <f t="shared" si="167"/>
        <v>No</v>
      </c>
      <c r="AG459" s="15" t="str">
        <f t="shared" si="168"/>
        <v/>
      </c>
      <c r="AH459" s="18" t="str">
        <f t="shared" si="169"/>
        <v xml:space="preserve"> </v>
      </c>
      <c r="AI459" s="19" t="str">
        <f t="shared" si="170"/>
        <v xml:space="preserve"> </v>
      </c>
      <c r="AJ459" s="58" t="str">
        <f>IF(AF459="Yes",(AI459^2)*(VLOOKUP(D459,'Aquifer and SDF Parameters'!$A$6:$C$100,2,FALSE)/VLOOKUP(D459,'Aquifer and SDF Parameters'!$A$6:$C$100,3,FALSE)),"")</f>
        <v/>
      </c>
      <c r="AK459" s="20" t="str">
        <f>IF(AF459="Yes",(1/(U459)^('Aquifer and SDF Parameters'!$B$2)/((1/U459^'Aquifer and SDF Parameters'!$B$2)+(1/AI459^'Aquifer and SDF Parameters'!$B$2)+(1/AA459^'Aquifer and SDF Parameters'!$B$2))),"")</f>
        <v/>
      </c>
      <c r="AL459" s="20" t="str">
        <f>IF(AF459="Yes",(1/(AA459)^('Aquifer and SDF Parameters'!$B$2)/((1/U459^'Aquifer and SDF Parameters'!$B$2)+(1/AI459^'Aquifer and SDF Parameters'!$B$2)+(1/AA459^'Aquifer and SDF Parameters'!$B$2))),"")</f>
        <v/>
      </c>
      <c r="AM459" s="21" t="str">
        <f>IF(AF459="Yes",(1/(AI459)^('Aquifer and SDF Parameters'!$B$2)/((1/U459^'Aquifer and SDF Parameters'!$B$2)+(1/AI459^'Aquifer and SDF Parameters'!$B$2)+(1/AA459^'Aquifer and SDF Parameters'!$B$2))),"")</f>
        <v/>
      </c>
      <c r="AO459" s="30" t="s">
        <v>12624</v>
      </c>
      <c r="AP459" s="47" t="s">
        <v>8769</v>
      </c>
      <c r="AQ459" s="22">
        <v>72413</v>
      </c>
      <c r="AR459" s="22" t="s">
        <v>24</v>
      </c>
      <c r="AS459" s="24">
        <v>5234.2023355157999</v>
      </c>
      <c r="AT459" s="30"/>
      <c r="AU459" s="22"/>
      <c r="AV459" s="69"/>
      <c r="AW459" s="33"/>
      <c r="AX459" s="22"/>
      <c r="AY459" s="27"/>
    </row>
    <row r="460" spans="1:51" ht="15.6" customHeight="1" x14ac:dyDescent="0.3">
      <c r="A460" s="17">
        <v>95898</v>
      </c>
      <c r="B460" s="17" t="str">
        <f>VLOOKUP(A460,'List of Wells for HC assessment'!$A$2:$J$860,10,FALSE)</f>
        <v>Fraser-Sumas Floodplain</v>
      </c>
      <c r="C460" s="17" t="str">
        <f>IF(ISNUMBER(VLOOKUP(A460,'List of Wells for HC assessment'!$A$2:$J$860,1,FALSE)),"TRUE","FALSE")</f>
        <v>TRUE</v>
      </c>
      <c r="D460" s="17">
        <f>VLOOKUP(A460,'List of Wells for HC assessment'!$A$2:$J$860,9,FALSE)</f>
        <v>6</v>
      </c>
      <c r="E460" s="17" t="str">
        <f t="shared" si="151"/>
        <v>Stream</v>
      </c>
      <c r="F460" s="17">
        <f t="shared" si="152"/>
        <v>1</v>
      </c>
      <c r="G460" s="87">
        <f t="shared" si="153"/>
        <v>1</v>
      </c>
      <c r="H460" s="88">
        <f t="shared" si="150"/>
        <v>2.7999583128790521E-2</v>
      </c>
      <c r="I460" s="89" t="str">
        <f t="shared" si="154"/>
        <v>Unnamed tributary to Miller Slough</v>
      </c>
      <c r="J460" s="90" t="str">
        <f t="shared" si="155"/>
        <v>-</v>
      </c>
      <c r="K460" s="91" t="str">
        <f t="shared" si="156"/>
        <v/>
      </c>
      <c r="L460" s="95" t="str">
        <f t="shared" si="157"/>
        <v xml:space="preserve"> </v>
      </c>
      <c r="M460" s="92" t="str">
        <f t="shared" si="158"/>
        <v>-</v>
      </c>
      <c r="N460" s="93" t="str">
        <f t="shared" si="159"/>
        <v/>
      </c>
      <c r="O460" s="96" t="str">
        <f t="shared" si="160"/>
        <v xml:space="preserve"> </v>
      </c>
      <c r="P460" s="94" t="str">
        <f>IF(ISNUMBER(VLOOKUP(A460,'Wells not assessed'!$A$5:$D$37,1,FALSE)),VLOOKUP(A460,'Wells not assessed'!$A$5:$D$37,4,FALSE),"")</f>
        <v/>
      </c>
      <c r="R460" s="35" t="str">
        <f t="shared" si="161"/>
        <v>Yes</v>
      </c>
      <c r="S460" s="15" t="str">
        <f t="shared" si="162"/>
        <v>FV-1969</v>
      </c>
      <c r="T460" s="18" t="str">
        <f>VLOOKUP(S460,'PoHC and SDF summary'!$AO$4:$AP$49974,2,FALSE)</f>
        <v>Unnamed tributary to Miller Slough</v>
      </c>
      <c r="U460" s="19">
        <f t="shared" si="163"/>
        <v>91.650831630908598</v>
      </c>
      <c r="V460" s="56">
        <f>IF(C460="TRUE",(U460^2)*(VLOOKUP(D460,'Aquifer and SDF Parameters'!$A$6:$C$100,2,FALSE)/VLOOKUP(D460,'Aquifer and SDF Parameters'!$A$6:$C$100,3,FALSE)),"")</f>
        <v>2.7999583128790521E-2</v>
      </c>
      <c r="W460" s="4"/>
      <c r="X460" s="29" t="str">
        <f t="shared" si="164"/>
        <v>No</v>
      </c>
      <c r="Y460" s="15" t="str">
        <f t="shared" si="165"/>
        <v/>
      </c>
      <c r="Z460" s="18" t="str">
        <f>IF(X460="Yes",VLOOKUP(Y460,'PoHC and SDF summary'!$AO$4:$AP$49974,2,FALSE)," ")</f>
        <v xml:space="preserve"> </v>
      </c>
      <c r="AA460" s="19" t="str">
        <f t="shared" si="166"/>
        <v xml:space="preserve"> </v>
      </c>
      <c r="AB460" s="58" t="str">
        <f>IF(X460="Yes",(AA460^2)*(VLOOKUP(D460,'Aquifer and SDF Parameters'!$A$6:$C$100,2,FALSE)/VLOOKUP(D460,'Aquifer and SDF Parameters'!$A$6:$C$100,3,FALSE)),"")</f>
        <v/>
      </c>
      <c r="AC460" s="20" t="str">
        <f>IF(X460="Yes",(1/(U460)^('Aquifer and SDF Parameters'!$B$2)/((1/U460^'Aquifer and SDF Parameters'!$B$2)+(1/AA460^'Aquifer and SDF Parameters'!$B$2))),"")</f>
        <v/>
      </c>
      <c r="AD460" s="21" t="str">
        <f>IF(X460="Yes",(1/(AA460)^('Aquifer and SDF Parameters'!$B$2)/((1/U460^'Aquifer and SDF Parameters'!$B$2)+(1/AA460^'Aquifer and SDF Parameters'!$B$2))),"")</f>
        <v/>
      </c>
      <c r="AE460" s="14"/>
      <c r="AF460" s="32" t="str">
        <f t="shared" si="167"/>
        <v>No</v>
      </c>
      <c r="AG460" s="15" t="str">
        <f t="shared" si="168"/>
        <v/>
      </c>
      <c r="AH460" s="18" t="str">
        <f t="shared" si="169"/>
        <v xml:space="preserve"> </v>
      </c>
      <c r="AI460" s="19" t="str">
        <f t="shared" si="170"/>
        <v xml:space="preserve"> </v>
      </c>
      <c r="AJ460" s="58" t="str">
        <f>IF(AF460="Yes",(AI460^2)*(VLOOKUP(D460,'Aquifer and SDF Parameters'!$A$6:$C$100,2,FALSE)/VLOOKUP(D460,'Aquifer and SDF Parameters'!$A$6:$C$100,3,FALSE)),"")</f>
        <v/>
      </c>
      <c r="AK460" s="20" t="str">
        <f>IF(AF460="Yes",(1/(U460)^('Aquifer and SDF Parameters'!$B$2)/((1/U460^'Aquifer and SDF Parameters'!$B$2)+(1/AI460^'Aquifer and SDF Parameters'!$B$2)+(1/AA460^'Aquifer and SDF Parameters'!$B$2))),"")</f>
        <v/>
      </c>
      <c r="AL460" s="20" t="str">
        <f>IF(AF460="Yes",(1/(AA460)^('Aquifer and SDF Parameters'!$B$2)/((1/U460^'Aquifer and SDF Parameters'!$B$2)+(1/AI460^'Aquifer and SDF Parameters'!$B$2)+(1/AA460^'Aquifer and SDF Parameters'!$B$2))),"")</f>
        <v/>
      </c>
      <c r="AM460" s="21" t="str">
        <f>IF(AF460="Yes",(1/(AI460)^('Aquifer and SDF Parameters'!$B$2)/((1/U460^'Aquifer and SDF Parameters'!$B$2)+(1/AI460^'Aquifer and SDF Parameters'!$B$2)+(1/AA460^'Aquifer and SDF Parameters'!$B$2))),"")</f>
        <v/>
      </c>
      <c r="AO460" s="30" t="s">
        <v>12622</v>
      </c>
      <c r="AP460" s="47" t="s">
        <v>8769</v>
      </c>
      <c r="AQ460" s="22">
        <v>72414</v>
      </c>
      <c r="AR460" s="22" t="s">
        <v>1315</v>
      </c>
      <c r="AS460" s="24">
        <v>188.440180300202</v>
      </c>
      <c r="AT460" s="30"/>
      <c r="AU460" s="22"/>
      <c r="AV460" s="69"/>
      <c r="AW460" s="33"/>
      <c r="AX460" s="22"/>
      <c r="AY460" s="27"/>
    </row>
    <row r="461" spans="1:51" ht="15.6" customHeight="1" x14ac:dyDescent="0.3">
      <c r="A461" s="17">
        <v>95937</v>
      </c>
      <c r="B461" s="17" t="str">
        <f>VLOOKUP(A461,'List of Wells for HC assessment'!$A$2:$J$860,10,FALSE)</f>
        <v>Fraser-Sumas Floodplain</v>
      </c>
      <c r="C461" s="17" t="str">
        <f>IF(ISNUMBER(VLOOKUP(A461,'List of Wells for HC assessment'!$A$2:$J$860,1,FALSE)),"TRUE","FALSE")</f>
        <v>TRUE</v>
      </c>
      <c r="D461" s="17">
        <f>VLOOKUP(A461,'List of Wells for HC assessment'!$A$2:$J$860,9,FALSE)</f>
        <v>6</v>
      </c>
      <c r="E461" s="17" t="str">
        <f t="shared" si="151"/>
        <v>Stream</v>
      </c>
      <c r="F461" s="17">
        <f t="shared" si="152"/>
        <v>2</v>
      </c>
      <c r="G461" s="87">
        <f t="shared" si="153"/>
        <v>0.75487595159032173</v>
      </c>
      <c r="H461" s="88">
        <f t="shared" si="150"/>
        <v>1.0105681927406436</v>
      </c>
      <c r="I461" s="89" t="str">
        <f t="shared" si="154"/>
        <v>Unnamed tributary to Hope Slough</v>
      </c>
      <c r="J461" s="90">
        <f t="shared" si="155"/>
        <v>0.24512404840967827</v>
      </c>
      <c r="K461" s="91">
        <f t="shared" si="156"/>
        <v>3.1121125450206337</v>
      </c>
      <c r="L461" s="95" t="str">
        <f t="shared" si="157"/>
        <v>Camp Slough</v>
      </c>
      <c r="M461" s="92" t="str">
        <f t="shared" si="158"/>
        <v>-</v>
      </c>
      <c r="N461" s="93" t="str">
        <f t="shared" si="159"/>
        <v/>
      </c>
      <c r="O461" s="96" t="str">
        <f t="shared" si="160"/>
        <v xml:space="preserve"> </v>
      </c>
      <c r="P461" s="94" t="str">
        <f>IF(ISNUMBER(VLOOKUP(A461,'Wells not assessed'!$A$5:$D$37,1,FALSE)),VLOOKUP(A461,'Wells not assessed'!$A$5:$D$37,4,FALSE),"")</f>
        <v/>
      </c>
      <c r="R461" s="35" t="str">
        <f t="shared" si="161"/>
        <v>Yes</v>
      </c>
      <c r="S461" s="15" t="str">
        <f t="shared" si="162"/>
        <v>FV-3614</v>
      </c>
      <c r="T461" s="18" t="str">
        <f>VLOOKUP(S461,'PoHC and SDF summary'!$AO$4:$AP$49974,2,FALSE)</f>
        <v>Unnamed tributary to Hope Slough</v>
      </c>
      <c r="U461" s="19">
        <f t="shared" si="163"/>
        <v>550.609169758544</v>
      </c>
      <c r="V461" s="56">
        <f>IF(C461="TRUE",(U461^2)*(VLOOKUP(D461,'Aquifer and SDF Parameters'!$A$6:$C$100,2,FALSE)/VLOOKUP(D461,'Aquifer and SDF Parameters'!$A$6:$C$100,3,FALSE)),"")</f>
        <v>1.0105681927406436</v>
      </c>
      <c r="W461" s="4"/>
      <c r="X461" s="29" t="str">
        <f t="shared" si="164"/>
        <v>Yes</v>
      </c>
      <c r="Y461" s="15" t="str">
        <f t="shared" si="165"/>
        <v>FV-6730</v>
      </c>
      <c r="Z461" s="18" t="str">
        <f>IF(X461="Yes",VLOOKUP(Y461,'PoHC and SDF summary'!$AO$4:$AP$49974,2,FALSE)," ")</f>
        <v>Camp Slough</v>
      </c>
      <c r="AA461" s="19">
        <f t="shared" si="166"/>
        <v>966.247257955328</v>
      </c>
      <c r="AB461" s="58">
        <f>IF(X461="Yes",(AA461^2)*(VLOOKUP(D461,'Aquifer and SDF Parameters'!$A$6:$C$100,2,FALSE)/VLOOKUP(D461,'Aquifer and SDF Parameters'!$A$6:$C$100,3,FALSE)),"")</f>
        <v>3.1121125450206337</v>
      </c>
      <c r="AC461" s="20">
        <f>IF(X461="Yes",(1/(U461)^('Aquifer and SDF Parameters'!$B$2)/((1/U461^'Aquifer and SDF Parameters'!$B$2)+(1/AA461^'Aquifer and SDF Parameters'!$B$2))),"")</f>
        <v>0.75487595159032173</v>
      </c>
      <c r="AD461" s="21">
        <f>IF(X461="Yes",(1/(AA461)^('Aquifer and SDF Parameters'!$B$2)/((1/U461^'Aquifer and SDF Parameters'!$B$2)+(1/AA461^'Aquifer and SDF Parameters'!$B$2))),"")</f>
        <v>0.24512404840967827</v>
      </c>
      <c r="AE461" s="14"/>
      <c r="AF461" s="32" t="str">
        <f t="shared" si="167"/>
        <v>No</v>
      </c>
      <c r="AG461" s="15" t="str">
        <f t="shared" si="168"/>
        <v/>
      </c>
      <c r="AH461" s="18" t="str">
        <f t="shared" si="169"/>
        <v xml:space="preserve"> </v>
      </c>
      <c r="AI461" s="19" t="str">
        <f t="shared" si="170"/>
        <v xml:space="preserve"> </v>
      </c>
      <c r="AJ461" s="58" t="str">
        <f>IF(AF461="Yes",(AI461^2)*(VLOOKUP(D461,'Aquifer and SDF Parameters'!$A$6:$C$100,2,FALSE)/VLOOKUP(D461,'Aquifer and SDF Parameters'!$A$6:$C$100,3,FALSE)),"")</f>
        <v/>
      </c>
      <c r="AK461" s="20" t="str">
        <f>IF(AF461="Yes",(1/(U461)^('Aquifer and SDF Parameters'!$B$2)/((1/U461^'Aquifer and SDF Parameters'!$B$2)+(1/AI461^'Aquifer and SDF Parameters'!$B$2)+(1/AA461^'Aquifer and SDF Parameters'!$B$2))),"")</f>
        <v/>
      </c>
      <c r="AL461" s="20" t="str">
        <f>IF(AF461="Yes",(1/(AA461)^('Aquifer and SDF Parameters'!$B$2)/((1/U461^'Aquifer and SDF Parameters'!$B$2)+(1/AI461^'Aquifer and SDF Parameters'!$B$2)+(1/AA461^'Aquifer and SDF Parameters'!$B$2))),"")</f>
        <v/>
      </c>
      <c r="AM461" s="21" t="str">
        <f>IF(AF461="Yes",(1/(AI461)^('Aquifer and SDF Parameters'!$B$2)/((1/U461^'Aquifer and SDF Parameters'!$B$2)+(1/AI461^'Aquifer and SDF Parameters'!$B$2)+(1/AA461^'Aquifer and SDF Parameters'!$B$2))),"")</f>
        <v/>
      </c>
      <c r="AO461" s="30" t="s">
        <v>12619</v>
      </c>
      <c r="AP461" s="47" t="s">
        <v>8769</v>
      </c>
      <c r="AQ461" s="22">
        <v>72415</v>
      </c>
      <c r="AR461" s="22" t="s">
        <v>837</v>
      </c>
      <c r="AS461" s="24">
        <v>253.03277155746301</v>
      </c>
      <c r="AT461" s="30"/>
      <c r="AU461" s="22"/>
      <c r="AV461" s="69"/>
      <c r="AW461" s="33"/>
      <c r="AX461" s="22"/>
      <c r="AY461" s="27"/>
    </row>
    <row r="462" spans="1:51" ht="15.6" customHeight="1" x14ac:dyDescent="0.3">
      <c r="A462" s="17">
        <v>95948</v>
      </c>
      <c r="B462" s="17" t="str">
        <f>VLOOKUP(A462,'List of Wells for HC assessment'!$A$2:$J$860,10,FALSE)</f>
        <v>Fraser-Sumas Floodplain</v>
      </c>
      <c r="C462" s="17" t="str">
        <f>IF(ISNUMBER(VLOOKUP(A462,'List of Wells for HC assessment'!$A$2:$J$860,1,FALSE)),"TRUE","FALSE")</f>
        <v>TRUE</v>
      </c>
      <c r="D462" s="17">
        <f>VLOOKUP(A462,'List of Wells for HC assessment'!$A$2:$J$860,9,FALSE)</f>
        <v>6</v>
      </c>
      <c r="E462" s="17" t="str">
        <f t="shared" si="151"/>
        <v>Stream</v>
      </c>
      <c r="F462" s="17">
        <f t="shared" si="152"/>
        <v>1</v>
      </c>
      <c r="G462" s="87">
        <f t="shared" si="153"/>
        <v>1</v>
      </c>
      <c r="H462" s="88">
        <f t="shared" ref="H462:H480" si="171">V462</f>
        <v>0.57229861689123307</v>
      </c>
      <c r="I462" s="89" t="str">
        <f t="shared" si="154"/>
        <v>Hope Slough</v>
      </c>
      <c r="J462" s="90" t="str">
        <f t="shared" si="155"/>
        <v>-</v>
      </c>
      <c r="K462" s="91" t="str">
        <f t="shared" si="156"/>
        <v/>
      </c>
      <c r="L462" s="95" t="str">
        <f t="shared" si="157"/>
        <v xml:space="preserve"> </v>
      </c>
      <c r="M462" s="92" t="str">
        <f t="shared" si="158"/>
        <v>-</v>
      </c>
      <c r="N462" s="93" t="str">
        <f t="shared" si="159"/>
        <v/>
      </c>
      <c r="O462" s="96" t="str">
        <f t="shared" si="160"/>
        <v xml:space="preserve"> </v>
      </c>
      <c r="P462" s="94" t="str">
        <f>IF(ISNUMBER(VLOOKUP(A462,'Wells not assessed'!$A$5:$D$37,1,FALSE)),VLOOKUP(A462,'Wells not assessed'!$A$5:$D$37,4,FALSE),"")</f>
        <v/>
      </c>
      <c r="R462" s="35" t="str">
        <f t="shared" si="161"/>
        <v>Yes</v>
      </c>
      <c r="S462" s="15" t="str">
        <f t="shared" si="162"/>
        <v>FV-7090</v>
      </c>
      <c r="T462" s="18" t="str">
        <f>VLOOKUP(S462,'PoHC and SDF summary'!$AO$4:$AP$49974,2,FALSE)</f>
        <v>Hope Slough</v>
      </c>
      <c r="U462" s="19">
        <f t="shared" si="163"/>
        <v>414.35441963055001</v>
      </c>
      <c r="V462" s="56">
        <f>IF(C462="TRUE",(U462^2)*(VLOOKUP(D462,'Aquifer and SDF Parameters'!$A$6:$C$100,2,FALSE)/VLOOKUP(D462,'Aquifer and SDF Parameters'!$A$6:$C$100,3,FALSE)),"")</f>
        <v>0.57229861689123307</v>
      </c>
      <c r="W462" s="4"/>
      <c r="X462" s="29" t="str">
        <f t="shared" si="164"/>
        <v>No</v>
      </c>
      <c r="Y462" s="15" t="str">
        <f t="shared" si="165"/>
        <v/>
      </c>
      <c r="Z462" s="18" t="str">
        <f>IF(X462="Yes",VLOOKUP(Y462,'PoHC and SDF summary'!$AO$4:$AP$49974,2,FALSE)," ")</f>
        <v xml:space="preserve"> </v>
      </c>
      <c r="AA462" s="19" t="str">
        <f t="shared" si="166"/>
        <v xml:space="preserve"> </v>
      </c>
      <c r="AB462" s="58" t="str">
        <f>IF(X462="Yes",(AA462^2)*(VLOOKUP(D462,'Aquifer and SDF Parameters'!$A$6:$C$100,2,FALSE)/VLOOKUP(D462,'Aquifer and SDF Parameters'!$A$6:$C$100,3,FALSE)),"")</f>
        <v/>
      </c>
      <c r="AC462" s="20" t="str">
        <f>IF(X462="Yes",(1/(U462)^('Aquifer and SDF Parameters'!$B$2)/((1/U462^'Aquifer and SDF Parameters'!$B$2)+(1/AA462^'Aquifer and SDF Parameters'!$B$2))),"")</f>
        <v/>
      </c>
      <c r="AD462" s="21" t="str">
        <f>IF(X462="Yes",(1/(AA462)^('Aquifer and SDF Parameters'!$B$2)/((1/U462^'Aquifer and SDF Parameters'!$B$2)+(1/AA462^'Aquifer and SDF Parameters'!$B$2))),"")</f>
        <v/>
      </c>
      <c r="AE462" s="14"/>
      <c r="AF462" s="32" t="str">
        <f t="shared" si="167"/>
        <v>No</v>
      </c>
      <c r="AG462" s="15" t="str">
        <f t="shared" si="168"/>
        <v/>
      </c>
      <c r="AH462" s="18" t="str">
        <f t="shared" si="169"/>
        <v xml:space="preserve"> </v>
      </c>
      <c r="AI462" s="19" t="str">
        <f t="shared" si="170"/>
        <v xml:space="preserve"> </v>
      </c>
      <c r="AJ462" s="58" t="str">
        <f>IF(AF462="Yes",(AI462^2)*(VLOOKUP(D462,'Aquifer and SDF Parameters'!$A$6:$C$100,2,FALSE)/VLOOKUP(D462,'Aquifer and SDF Parameters'!$A$6:$C$100,3,FALSE)),"")</f>
        <v/>
      </c>
      <c r="AK462" s="20" t="str">
        <f>IF(AF462="Yes",(1/(U462)^('Aquifer and SDF Parameters'!$B$2)/((1/U462^'Aquifer and SDF Parameters'!$B$2)+(1/AI462^'Aquifer and SDF Parameters'!$B$2)+(1/AA462^'Aquifer and SDF Parameters'!$B$2))),"")</f>
        <v/>
      </c>
      <c r="AL462" s="20" t="str">
        <f>IF(AF462="Yes",(1/(AA462)^('Aquifer and SDF Parameters'!$B$2)/((1/U462^'Aquifer and SDF Parameters'!$B$2)+(1/AI462^'Aquifer and SDF Parameters'!$B$2)+(1/AA462^'Aquifer and SDF Parameters'!$B$2))),"")</f>
        <v/>
      </c>
      <c r="AM462" s="21" t="str">
        <f>IF(AF462="Yes",(1/(AI462)^('Aquifer and SDF Parameters'!$B$2)/((1/U462^'Aquifer and SDF Parameters'!$B$2)+(1/AI462^'Aquifer and SDF Parameters'!$B$2)+(1/AA462^'Aquifer and SDF Parameters'!$B$2))),"")</f>
        <v/>
      </c>
      <c r="AO462" s="30" t="s">
        <v>12618</v>
      </c>
      <c r="AP462" s="47" t="s">
        <v>8769</v>
      </c>
      <c r="AQ462" s="22">
        <v>72416</v>
      </c>
      <c r="AR462" s="22" t="s">
        <v>3324</v>
      </c>
      <c r="AS462" s="24">
        <v>128.58843107744099</v>
      </c>
      <c r="AT462" s="30"/>
      <c r="AU462" s="22"/>
      <c r="AV462" s="69"/>
      <c r="AW462" s="33"/>
      <c r="AX462" s="22"/>
      <c r="AY462" s="27"/>
    </row>
    <row r="463" spans="1:51" ht="15.6" customHeight="1" x14ac:dyDescent="0.3">
      <c r="A463" s="17">
        <v>97911</v>
      </c>
      <c r="B463" s="17" t="str">
        <f>VLOOKUP(A463,'List of Wells for HC assessment'!$A$2:$J$860,10,FALSE)</f>
        <v>Fraser-Sumas Floodplain</v>
      </c>
      <c r="C463" s="17" t="str">
        <f>IF(ISNUMBER(VLOOKUP(A463,'List of Wells for HC assessment'!$A$2:$J$860,1,FALSE)),"TRUE","FALSE")</f>
        <v>TRUE</v>
      </c>
      <c r="D463" s="17">
        <f>VLOOKUP(A463,'List of Wells for HC assessment'!$A$2:$J$860,9,FALSE)</f>
        <v>6</v>
      </c>
      <c r="E463" s="17" t="str">
        <f t="shared" si="151"/>
        <v>Stream</v>
      </c>
      <c r="F463" s="17">
        <f t="shared" si="152"/>
        <v>1</v>
      </c>
      <c r="G463" s="87">
        <f t="shared" si="153"/>
        <v>1</v>
      </c>
      <c r="H463" s="88">
        <f t="shared" si="171"/>
        <v>1.7462339530986176E-2</v>
      </c>
      <c r="I463" s="89" t="str">
        <f t="shared" si="154"/>
        <v>Camp Slough</v>
      </c>
      <c r="J463" s="90" t="str">
        <f t="shared" si="155"/>
        <v>-</v>
      </c>
      <c r="K463" s="91" t="str">
        <f t="shared" si="156"/>
        <v/>
      </c>
      <c r="L463" s="95" t="str">
        <f t="shared" si="157"/>
        <v xml:space="preserve"> </v>
      </c>
      <c r="M463" s="92" t="str">
        <f t="shared" si="158"/>
        <v>-</v>
      </c>
      <c r="N463" s="93" t="str">
        <f t="shared" si="159"/>
        <v/>
      </c>
      <c r="O463" s="96" t="str">
        <f t="shared" si="160"/>
        <v xml:space="preserve"> </v>
      </c>
      <c r="P463" s="94" t="str">
        <f>IF(ISNUMBER(VLOOKUP(A463,'Wells not assessed'!$A$5:$D$37,1,FALSE)),VLOOKUP(A463,'Wells not assessed'!$A$5:$D$37,4,FALSE),"")</f>
        <v/>
      </c>
      <c r="R463" s="35" t="str">
        <f t="shared" si="161"/>
        <v>Yes</v>
      </c>
      <c r="S463" s="15" t="str">
        <f t="shared" si="162"/>
        <v>FV-6029</v>
      </c>
      <c r="T463" s="18" t="str">
        <f>VLOOKUP(S463,'PoHC and SDF summary'!$AO$4:$AP$49974,2,FALSE)</f>
        <v>Camp Slough</v>
      </c>
      <c r="U463" s="19">
        <f t="shared" si="163"/>
        <v>72.378877162441896</v>
      </c>
      <c r="V463" s="56">
        <f>IF(C463="TRUE",(U463^2)*(VLOOKUP(D463,'Aquifer and SDF Parameters'!$A$6:$C$100,2,FALSE)/VLOOKUP(D463,'Aquifer and SDF Parameters'!$A$6:$C$100,3,FALSE)),"")</f>
        <v>1.7462339530986176E-2</v>
      </c>
      <c r="W463" s="4"/>
      <c r="X463" s="29" t="str">
        <f t="shared" si="164"/>
        <v>No</v>
      </c>
      <c r="Y463" s="15" t="str">
        <f t="shared" si="165"/>
        <v/>
      </c>
      <c r="Z463" s="18" t="str">
        <f>IF(X463="Yes",VLOOKUP(Y463,'PoHC and SDF summary'!$AO$4:$AP$49974,2,FALSE)," ")</f>
        <v xml:space="preserve"> </v>
      </c>
      <c r="AA463" s="19" t="str">
        <f t="shared" si="166"/>
        <v xml:space="preserve"> </v>
      </c>
      <c r="AB463" s="58" t="str">
        <f>IF(X463="Yes",(AA463^2)*(VLOOKUP(D463,'Aquifer and SDF Parameters'!$A$6:$C$100,2,FALSE)/VLOOKUP(D463,'Aquifer and SDF Parameters'!$A$6:$C$100,3,FALSE)),"")</f>
        <v/>
      </c>
      <c r="AC463" s="20" t="str">
        <f>IF(X463="Yes",(1/(U463)^('Aquifer and SDF Parameters'!$B$2)/((1/U463^'Aquifer and SDF Parameters'!$B$2)+(1/AA463^'Aquifer and SDF Parameters'!$B$2))),"")</f>
        <v/>
      </c>
      <c r="AD463" s="21" t="str">
        <f>IF(X463="Yes",(1/(AA463)^('Aquifer and SDF Parameters'!$B$2)/((1/U463^'Aquifer and SDF Parameters'!$B$2)+(1/AA463^'Aquifer and SDF Parameters'!$B$2))),"")</f>
        <v/>
      </c>
      <c r="AE463" s="14"/>
      <c r="AF463" s="32" t="str">
        <f t="shared" si="167"/>
        <v>No</v>
      </c>
      <c r="AG463" s="15" t="str">
        <f t="shared" si="168"/>
        <v/>
      </c>
      <c r="AH463" s="18" t="str">
        <f t="shared" si="169"/>
        <v xml:space="preserve"> </v>
      </c>
      <c r="AI463" s="19" t="str">
        <f t="shared" si="170"/>
        <v xml:space="preserve"> </v>
      </c>
      <c r="AJ463" s="58" t="str">
        <f>IF(AF463="Yes",(AI463^2)*(VLOOKUP(D463,'Aquifer and SDF Parameters'!$A$6:$C$100,2,FALSE)/VLOOKUP(D463,'Aquifer and SDF Parameters'!$A$6:$C$100,3,FALSE)),"")</f>
        <v/>
      </c>
      <c r="AK463" s="20" t="str">
        <f>IF(AF463="Yes",(1/(U463)^('Aquifer and SDF Parameters'!$B$2)/((1/U463^'Aquifer and SDF Parameters'!$B$2)+(1/AI463^'Aquifer and SDF Parameters'!$B$2)+(1/AA463^'Aquifer and SDF Parameters'!$B$2))),"")</f>
        <v/>
      </c>
      <c r="AL463" s="20" t="str">
        <f>IF(AF463="Yes",(1/(AA463)^('Aquifer and SDF Parameters'!$B$2)/((1/U463^'Aquifer and SDF Parameters'!$B$2)+(1/AI463^'Aquifer and SDF Parameters'!$B$2)+(1/AA463^'Aquifer and SDF Parameters'!$B$2))),"")</f>
        <v/>
      </c>
      <c r="AM463" s="21" t="str">
        <f>IF(AF463="Yes",(1/(AI463)^('Aquifer and SDF Parameters'!$B$2)/((1/U463^'Aquifer and SDF Parameters'!$B$2)+(1/AI463^'Aquifer and SDF Parameters'!$B$2)+(1/AA463^'Aquifer and SDF Parameters'!$B$2))),"")</f>
        <v/>
      </c>
      <c r="AO463" s="30" t="s">
        <v>12616</v>
      </c>
      <c r="AP463" s="47" t="s">
        <v>8769</v>
      </c>
      <c r="AQ463" s="22">
        <v>72417</v>
      </c>
      <c r="AR463" s="22" t="s">
        <v>7462</v>
      </c>
      <c r="AS463" s="24">
        <v>158.15912761818899</v>
      </c>
      <c r="AT463" s="30"/>
      <c r="AU463" s="22"/>
      <c r="AV463" s="69"/>
      <c r="AW463" s="33"/>
      <c r="AX463" s="22"/>
      <c r="AY463" s="27"/>
    </row>
    <row r="464" spans="1:51" ht="15.6" customHeight="1" x14ac:dyDescent="0.3">
      <c r="A464" s="17">
        <v>97913</v>
      </c>
      <c r="B464" s="17" t="str">
        <f>VLOOKUP(A464,'List of Wells for HC assessment'!$A$2:$J$860,10,FALSE)</f>
        <v>Fraser-Sumas Floodplain</v>
      </c>
      <c r="C464" s="17" t="str">
        <f>IF(ISNUMBER(VLOOKUP(A464,'List of Wells for HC assessment'!$A$2:$J$860,1,FALSE)),"TRUE","FALSE")</f>
        <v>TRUE</v>
      </c>
      <c r="D464" s="17">
        <f>VLOOKUP(A464,'List of Wells for HC assessment'!$A$2:$J$860,9,FALSE)</f>
        <v>6</v>
      </c>
      <c r="E464" s="17" t="str">
        <f t="shared" si="151"/>
        <v>Stream</v>
      </c>
      <c r="F464" s="17">
        <f t="shared" si="152"/>
        <v>1</v>
      </c>
      <c r="G464" s="87">
        <f t="shared" si="153"/>
        <v>1</v>
      </c>
      <c r="H464" s="88">
        <f t="shared" si="171"/>
        <v>6.5758415027002552</v>
      </c>
      <c r="I464" s="89" t="str">
        <f t="shared" si="154"/>
        <v>Little Chilliwack River</v>
      </c>
      <c r="J464" s="90" t="str">
        <f t="shared" si="155"/>
        <v>-</v>
      </c>
      <c r="K464" s="91" t="str">
        <f t="shared" si="156"/>
        <v/>
      </c>
      <c r="L464" s="95" t="str">
        <f t="shared" si="157"/>
        <v xml:space="preserve"> </v>
      </c>
      <c r="M464" s="92" t="str">
        <f t="shared" si="158"/>
        <v>-</v>
      </c>
      <c r="N464" s="93" t="str">
        <f t="shared" si="159"/>
        <v/>
      </c>
      <c r="O464" s="96" t="str">
        <f t="shared" si="160"/>
        <v xml:space="preserve"> </v>
      </c>
      <c r="P464" s="94" t="str">
        <f>IF(ISNUMBER(VLOOKUP(A464,'Wells not assessed'!$A$5:$D$37,1,FALSE)),VLOOKUP(A464,'Wells not assessed'!$A$5:$D$37,4,FALSE),"")</f>
        <v/>
      </c>
      <c r="R464" s="35" t="str">
        <f t="shared" si="161"/>
        <v>Yes</v>
      </c>
      <c r="S464" s="15" t="str">
        <f t="shared" si="162"/>
        <v>FV-5710</v>
      </c>
      <c r="T464" s="18" t="str">
        <f>VLOOKUP(S464,'PoHC and SDF summary'!$AO$4:$AP$49974,2,FALSE)</f>
        <v>Little Chilliwack River</v>
      </c>
      <c r="U464" s="19">
        <f t="shared" si="163"/>
        <v>1404.54706251164</v>
      </c>
      <c r="V464" s="56">
        <f>IF(C464="TRUE",(U464^2)*(VLOOKUP(D464,'Aquifer and SDF Parameters'!$A$6:$C$100,2,FALSE)/VLOOKUP(D464,'Aquifer and SDF Parameters'!$A$6:$C$100,3,FALSE)),"")</f>
        <v>6.5758415027002552</v>
      </c>
      <c r="W464" s="4"/>
      <c r="X464" s="29" t="str">
        <f t="shared" si="164"/>
        <v>No</v>
      </c>
      <c r="Y464" s="15" t="str">
        <f t="shared" si="165"/>
        <v/>
      </c>
      <c r="Z464" s="18" t="str">
        <f>IF(X464="Yes",VLOOKUP(Y464,'PoHC and SDF summary'!$AO$4:$AP$49974,2,FALSE)," ")</f>
        <v xml:space="preserve"> </v>
      </c>
      <c r="AA464" s="19" t="str">
        <f t="shared" si="166"/>
        <v xml:space="preserve"> </v>
      </c>
      <c r="AB464" s="58" t="str">
        <f>IF(X464="Yes",(AA464^2)*(VLOOKUP(D464,'Aquifer and SDF Parameters'!$A$6:$C$100,2,FALSE)/VLOOKUP(D464,'Aquifer and SDF Parameters'!$A$6:$C$100,3,FALSE)),"")</f>
        <v/>
      </c>
      <c r="AC464" s="20" t="str">
        <f>IF(X464="Yes",(1/(U464)^('Aquifer and SDF Parameters'!$B$2)/((1/U464^'Aquifer and SDF Parameters'!$B$2)+(1/AA464^'Aquifer and SDF Parameters'!$B$2))),"")</f>
        <v/>
      </c>
      <c r="AD464" s="21" t="str">
        <f>IF(X464="Yes",(1/(AA464)^('Aquifer and SDF Parameters'!$B$2)/((1/U464^'Aquifer and SDF Parameters'!$B$2)+(1/AA464^'Aquifer and SDF Parameters'!$B$2))),"")</f>
        <v/>
      </c>
      <c r="AE464" s="14"/>
      <c r="AF464" s="32" t="str">
        <f t="shared" si="167"/>
        <v>No</v>
      </c>
      <c r="AG464" s="15" t="str">
        <f t="shared" si="168"/>
        <v/>
      </c>
      <c r="AH464" s="18" t="str">
        <f t="shared" si="169"/>
        <v xml:space="preserve"> </v>
      </c>
      <c r="AI464" s="19" t="str">
        <f t="shared" si="170"/>
        <v xml:space="preserve"> </v>
      </c>
      <c r="AJ464" s="58" t="str">
        <f>IF(AF464="Yes",(AI464^2)*(VLOOKUP(D464,'Aquifer and SDF Parameters'!$A$6:$C$100,2,FALSE)/VLOOKUP(D464,'Aquifer and SDF Parameters'!$A$6:$C$100,3,FALSE)),"")</f>
        <v/>
      </c>
      <c r="AK464" s="20" t="str">
        <f>IF(AF464="Yes",(1/(U464)^('Aquifer and SDF Parameters'!$B$2)/((1/U464^'Aquifer and SDF Parameters'!$B$2)+(1/AI464^'Aquifer and SDF Parameters'!$B$2)+(1/AA464^'Aquifer and SDF Parameters'!$B$2))),"")</f>
        <v/>
      </c>
      <c r="AL464" s="20" t="str">
        <f>IF(AF464="Yes",(1/(AA464)^('Aquifer and SDF Parameters'!$B$2)/((1/U464^'Aquifer and SDF Parameters'!$B$2)+(1/AI464^'Aquifer and SDF Parameters'!$B$2)+(1/AA464^'Aquifer and SDF Parameters'!$B$2))),"")</f>
        <v/>
      </c>
      <c r="AM464" s="21" t="str">
        <f>IF(AF464="Yes",(1/(AI464)^('Aquifer and SDF Parameters'!$B$2)/((1/U464^'Aquifer and SDF Parameters'!$B$2)+(1/AI464^'Aquifer and SDF Parameters'!$B$2)+(1/AA464^'Aquifer and SDF Parameters'!$B$2))),"")</f>
        <v/>
      </c>
      <c r="AO464" s="30" t="s">
        <v>12615</v>
      </c>
      <c r="AP464" s="47" t="s">
        <v>8769</v>
      </c>
      <c r="AQ464" s="22">
        <v>72418</v>
      </c>
      <c r="AR464" s="22" t="s">
        <v>13286</v>
      </c>
      <c r="AS464" s="24">
        <v>98.143322455468606</v>
      </c>
      <c r="AT464" s="30"/>
      <c r="AU464" s="22"/>
      <c r="AV464" s="69"/>
      <c r="AW464" s="33"/>
      <c r="AX464" s="22"/>
      <c r="AY464" s="27"/>
    </row>
    <row r="465" spans="1:51" ht="15.6" customHeight="1" x14ac:dyDescent="0.3">
      <c r="A465" s="17">
        <v>98015</v>
      </c>
      <c r="B465" s="17" t="str">
        <f>VLOOKUP(A465,'List of Wells for HC assessment'!$A$2:$J$860,10,FALSE)</f>
        <v>Fraser-Sumas Floodplain</v>
      </c>
      <c r="C465" s="17" t="str">
        <f>IF(ISNUMBER(VLOOKUP(A465,'List of Wells for HC assessment'!$A$2:$J$860,1,FALSE)),"TRUE","FALSE")</f>
        <v>TRUE</v>
      </c>
      <c r="D465" s="17">
        <f>VLOOKUP(A465,'List of Wells for HC assessment'!$A$2:$J$860,9,FALSE)</f>
        <v>6</v>
      </c>
      <c r="E465" s="17" t="str">
        <f t="shared" si="151"/>
        <v>Stream</v>
      </c>
      <c r="F465" s="17">
        <f t="shared" si="152"/>
        <v>2</v>
      </c>
      <c r="G465" s="87">
        <f t="shared" si="153"/>
        <v>0.79896524734397179</v>
      </c>
      <c r="H465" s="88">
        <f t="shared" si="171"/>
        <v>0.46661549127072621</v>
      </c>
      <c r="I465" s="89" t="str">
        <f t="shared" si="154"/>
        <v>Unnamed tributary to Vedder River</v>
      </c>
      <c r="J465" s="90">
        <f t="shared" si="155"/>
        <v>0.20103475265602821</v>
      </c>
      <c r="K465" s="91">
        <f t="shared" si="156"/>
        <v>1.8544533045762703</v>
      </c>
      <c r="L465" s="95" t="str">
        <f t="shared" si="157"/>
        <v>Unnamed tributary to Lewis Slough</v>
      </c>
      <c r="M465" s="92" t="str">
        <f t="shared" si="158"/>
        <v>-</v>
      </c>
      <c r="N465" s="93" t="str">
        <f t="shared" si="159"/>
        <v/>
      </c>
      <c r="O465" s="96" t="str">
        <f t="shared" si="160"/>
        <v xml:space="preserve"> </v>
      </c>
      <c r="P465" s="94" t="str">
        <f>IF(ISNUMBER(VLOOKUP(A465,'Wells not assessed'!$A$5:$D$37,1,FALSE)),VLOOKUP(A465,'Wells not assessed'!$A$5:$D$37,4,FALSE),"")</f>
        <v/>
      </c>
      <c r="R465" s="35" t="str">
        <f t="shared" si="161"/>
        <v>Yes</v>
      </c>
      <c r="S465" s="15" t="str">
        <f t="shared" si="162"/>
        <v>FV-2580</v>
      </c>
      <c r="T465" s="18" t="str">
        <f>VLOOKUP(S465,'PoHC and SDF summary'!$AO$4:$AP$49974,2,FALSE)</f>
        <v>Unnamed tributary to Vedder River</v>
      </c>
      <c r="U465" s="19">
        <f t="shared" si="163"/>
        <v>374.14522231510301</v>
      </c>
      <c r="V465" s="56">
        <f>IF(C465="TRUE",(U465^2)*(VLOOKUP(D465,'Aquifer and SDF Parameters'!$A$6:$C$100,2,FALSE)/VLOOKUP(D465,'Aquifer and SDF Parameters'!$A$6:$C$100,3,FALSE)),"")</f>
        <v>0.46661549127072621</v>
      </c>
      <c r="W465" s="4"/>
      <c r="X465" s="29" t="str">
        <f t="shared" si="164"/>
        <v>Yes</v>
      </c>
      <c r="Y465" s="15" t="str">
        <f t="shared" si="165"/>
        <v>FV-2662</v>
      </c>
      <c r="Z465" s="18" t="str">
        <f>IF(X465="Yes",VLOOKUP(Y465,'PoHC and SDF summary'!$AO$4:$AP$49974,2,FALSE)," ")</f>
        <v>Unnamed tributary to Lewis Slough</v>
      </c>
      <c r="AA465" s="19">
        <f t="shared" si="166"/>
        <v>745.87934102834697</v>
      </c>
      <c r="AB465" s="58">
        <f>IF(X465="Yes",(AA465^2)*(VLOOKUP(D465,'Aquifer and SDF Parameters'!$A$6:$C$100,2,FALSE)/VLOOKUP(D465,'Aquifer and SDF Parameters'!$A$6:$C$100,3,FALSE)),"")</f>
        <v>1.8544533045762703</v>
      </c>
      <c r="AC465" s="20">
        <f>IF(X465="Yes",(1/(U465)^('Aquifer and SDF Parameters'!$B$2)/((1/U465^'Aquifer and SDF Parameters'!$B$2)+(1/AA465^'Aquifer and SDF Parameters'!$B$2))),"")</f>
        <v>0.79896524734397179</v>
      </c>
      <c r="AD465" s="21">
        <f>IF(X465="Yes",(1/(AA465)^('Aquifer and SDF Parameters'!$B$2)/((1/U465^'Aquifer and SDF Parameters'!$B$2)+(1/AA465^'Aquifer and SDF Parameters'!$B$2))),"")</f>
        <v>0.20103475265602821</v>
      </c>
      <c r="AE465" s="14"/>
      <c r="AF465" s="32" t="str">
        <f t="shared" si="167"/>
        <v>No</v>
      </c>
      <c r="AG465" s="15" t="str">
        <f t="shared" si="168"/>
        <v/>
      </c>
      <c r="AH465" s="18" t="str">
        <f t="shared" si="169"/>
        <v xml:space="preserve"> </v>
      </c>
      <c r="AI465" s="19" t="str">
        <f t="shared" si="170"/>
        <v xml:space="preserve"> </v>
      </c>
      <c r="AJ465" s="58" t="str">
        <f>IF(AF465="Yes",(AI465^2)*(VLOOKUP(D465,'Aquifer and SDF Parameters'!$A$6:$C$100,2,FALSE)/VLOOKUP(D465,'Aquifer and SDF Parameters'!$A$6:$C$100,3,FALSE)),"")</f>
        <v/>
      </c>
      <c r="AK465" s="20" t="str">
        <f>IF(AF465="Yes",(1/(U465)^('Aquifer and SDF Parameters'!$B$2)/((1/U465^'Aquifer and SDF Parameters'!$B$2)+(1/AI465^'Aquifer and SDF Parameters'!$B$2)+(1/AA465^'Aquifer and SDF Parameters'!$B$2))),"")</f>
        <v/>
      </c>
      <c r="AL465" s="20" t="str">
        <f>IF(AF465="Yes",(1/(AA465)^('Aquifer and SDF Parameters'!$B$2)/((1/U465^'Aquifer and SDF Parameters'!$B$2)+(1/AI465^'Aquifer and SDF Parameters'!$B$2)+(1/AA465^'Aquifer and SDF Parameters'!$B$2))),"")</f>
        <v/>
      </c>
      <c r="AM465" s="21" t="str">
        <f>IF(AF465="Yes",(1/(AI465)^('Aquifer and SDF Parameters'!$B$2)/((1/U465^'Aquifer and SDF Parameters'!$B$2)+(1/AI465^'Aquifer and SDF Parameters'!$B$2)+(1/AA465^'Aquifer and SDF Parameters'!$B$2))),"")</f>
        <v/>
      </c>
      <c r="AO465" s="30" t="s">
        <v>12614</v>
      </c>
      <c r="AP465" s="47" t="s">
        <v>8769</v>
      </c>
      <c r="AQ465" s="22">
        <v>72419</v>
      </c>
      <c r="AR465" s="22" t="s">
        <v>3559</v>
      </c>
      <c r="AS465" s="24">
        <v>545.55102025518295</v>
      </c>
      <c r="AT465" s="30"/>
      <c r="AU465" s="22"/>
      <c r="AV465" s="69"/>
      <c r="AW465" s="33"/>
      <c r="AX465" s="22"/>
      <c r="AY465" s="27"/>
    </row>
    <row r="466" spans="1:51" ht="15.6" customHeight="1" x14ac:dyDescent="0.3">
      <c r="A466" s="17">
        <v>98079</v>
      </c>
      <c r="B466" s="17" t="str">
        <f>VLOOKUP(A466,'List of Wells for HC assessment'!$A$2:$J$860,10,FALSE)</f>
        <v>Fraser-Sumas Floodplain</v>
      </c>
      <c r="C466" s="17" t="str">
        <f>IF(ISNUMBER(VLOOKUP(A466,'List of Wells for HC assessment'!$A$2:$J$860,1,FALSE)),"TRUE","FALSE")</f>
        <v>TRUE</v>
      </c>
      <c r="D466" s="17">
        <f>VLOOKUP(A466,'List of Wells for HC assessment'!$A$2:$J$860,9,FALSE)</f>
        <v>6</v>
      </c>
      <c r="E466" s="17" t="str">
        <f t="shared" si="151"/>
        <v>Stream</v>
      </c>
      <c r="F466" s="17">
        <f t="shared" si="152"/>
        <v>1</v>
      </c>
      <c r="G466" s="87">
        <f t="shared" si="153"/>
        <v>1</v>
      </c>
      <c r="H466" s="88">
        <f t="shared" si="171"/>
        <v>0.76853758337564548</v>
      </c>
      <c r="I466" s="89" t="str">
        <f t="shared" si="154"/>
        <v>Fraser River</v>
      </c>
      <c r="J466" s="90" t="str">
        <f t="shared" si="155"/>
        <v>-</v>
      </c>
      <c r="K466" s="91" t="str">
        <f t="shared" si="156"/>
        <v/>
      </c>
      <c r="L466" s="95" t="str">
        <f t="shared" si="157"/>
        <v xml:space="preserve"> </v>
      </c>
      <c r="M466" s="92" t="str">
        <f t="shared" si="158"/>
        <v>-</v>
      </c>
      <c r="N466" s="93" t="str">
        <f t="shared" si="159"/>
        <v/>
      </c>
      <c r="O466" s="96" t="str">
        <f t="shared" si="160"/>
        <v xml:space="preserve"> </v>
      </c>
      <c r="P466" s="94" t="str">
        <f>IF(ISNUMBER(VLOOKUP(A466,'Wells not assessed'!$A$5:$D$37,1,FALSE)),VLOOKUP(A466,'Wells not assessed'!$A$5:$D$37,4,FALSE),"")</f>
        <v/>
      </c>
      <c r="R466" s="35" t="str">
        <f t="shared" si="161"/>
        <v>Yes</v>
      </c>
      <c r="S466" s="15" t="str">
        <f t="shared" si="162"/>
        <v>FV-4674</v>
      </c>
      <c r="T466" s="18" t="str">
        <f>VLOOKUP(S466,'PoHC and SDF summary'!$AO$4:$AP$49974,2,FALSE)</f>
        <v>Fraser River</v>
      </c>
      <c r="U466" s="19">
        <f t="shared" si="163"/>
        <v>480.16796541699199</v>
      </c>
      <c r="V466" s="56">
        <f>IF(C466="TRUE",(U466^2)*(VLOOKUP(D466,'Aquifer and SDF Parameters'!$A$6:$C$100,2,FALSE)/VLOOKUP(D466,'Aquifer and SDF Parameters'!$A$6:$C$100,3,FALSE)),"")</f>
        <v>0.76853758337564548</v>
      </c>
      <c r="W466" s="4"/>
      <c r="X466" s="29" t="str">
        <f t="shared" si="164"/>
        <v>No</v>
      </c>
      <c r="Y466" s="15" t="str">
        <f t="shared" si="165"/>
        <v/>
      </c>
      <c r="Z466" s="18" t="str">
        <f>IF(X466="Yes",VLOOKUP(Y466,'PoHC and SDF summary'!$AO$4:$AP$49974,2,FALSE)," ")</f>
        <v xml:space="preserve"> </v>
      </c>
      <c r="AA466" s="19" t="str">
        <f t="shared" si="166"/>
        <v xml:space="preserve"> </v>
      </c>
      <c r="AB466" s="58" t="str">
        <f>IF(X466="Yes",(AA466^2)*(VLOOKUP(D466,'Aquifer and SDF Parameters'!$A$6:$C$100,2,FALSE)/VLOOKUP(D466,'Aquifer and SDF Parameters'!$A$6:$C$100,3,FALSE)),"")</f>
        <v/>
      </c>
      <c r="AC466" s="20" t="str">
        <f>IF(X466="Yes",(1/(U466)^('Aquifer and SDF Parameters'!$B$2)/((1/U466^'Aquifer and SDF Parameters'!$B$2)+(1/AA466^'Aquifer and SDF Parameters'!$B$2))),"")</f>
        <v/>
      </c>
      <c r="AD466" s="21" t="str">
        <f>IF(X466="Yes",(1/(AA466)^('Aquifer and SDF Parameters'!$B$2)/((1/U466^'Aquifer and SDF Parameters'!$B$2)+(1/AA466^'Aquifer and SDF Parameters'!$B$2))),"")</f>
        <v/>
      </c>
      <c r="AE466" s="14"/>
      <c r="AF466" s="32" t="str">
        <f t="shared" si="167"/>
        <v>No</v>
      </c>
      <c r="AG466" s="15" t="str">
        <f t="shared" si="168"/>
        <v/>
      </c>
      <c r="AH466" s="18" t="str">
        <f t="shared" si="169"/>
        <v xml:space="preserve"> </v>
      </c>
      <c r="AI466" s="19" t="str">
        <f t="shared" si="170"/>
        <v xml:space="preserve"> </v>
      </c>
      <c r="AJ466" s="58" t="str">
        <f>IF(AF466="Yes",(AI466^2)*(VLOOKUP(D466,'Aquifer and SDF Parameters'!$A$6:$C$100,2,FALSE)/VLOOKUP(D466,'Aquifer and SDF Parameters'!$A$6:$C$100,3,FALSE)),"")</f>
        <v/>
      </c>
      <c r="AK466" s="20" t="str">
        <f>IF(AF466="Yes",(1/(U466)^('Aquifer and SDF Parameters'!$B$2)/((1/U466^'Aquifer and SDF Parameters'!$B$2)+(1/AI466^'Aquifer and SDF Parameters'!$B$2)+(1/AA466^'Aquifer and SDF Parameters'!$B$2))),"")</f>
        <v/>
      </c>
      <c r="AL466" s="20" t="str">
        <f>IF(AF466="Yes",(1/(AA466)^('Aquifer and SDF Parameters'!$B$2)/((1/U466^'Aquifer and SDF Parameters'!$B$2)+(1/AI466^'Aquifer and SDF Parameters'!$B$2)+(1/AA466^'Aquifer and SDF Parameters'!$B$2))),"")</f>
        <v/>
      </c>
      <c r="AM466" s="21" t="str">
        <f>IF(AF466="Yes",(1/(AI466)^('Aquifer and SDF Parameters'!$B$2)/((1/U466^'Aquifer and SDF Parameters'!$B$2)+(1/AI466^'Aquifer and SDF Parameters'!$B$2)+(1/AA466^'Aquifer and SDF Parameters'!$B$2))),"")</f>
        <v/>
      </c>
      <c r="AO466" s="30" t="s">
        <v>12610</v>
      </c>
      <c r="AP466" s="47" t="s">
        <v>8769</v>
      </c>
      <c r="AQ466" s="22">
        <v>72428</v>
      </c>
      <c r="AR466" s="22" t="s">
        <v>845</v>
      </c>
      <c r="AS466" s="24">
        <v>295.62995242954702</v>
      </c>
      <c r="AT466" s="30"/>
      <c r="AU466" s="22"/>
      <c r="AV466" s="69"/>
      <c r="AW466" s="33"/>
      <c r="AX466" s="22"/>
      <c r="AY466" s="27"/>
    </row>
    <row r="467" spans="1:51" ht="15.6" customHeight="1" x14ac:dyDescent="0.3">
      <c r="A467" s="17">
        <v>98626</v>
      </c>
      <c r="B467" s="17" t="str">
        <f>VLOOKUP(A467,'List of Wells for HC assessment'!$A$2:$J$860,10,FALSE)</f>
        <v>Fraser-Sumas Floodplain</v>
      </c>
      <c r="C467" s="17" t="str">
        <f>IF(ISNUMBER(VLOOKUP(A467,'List of Wells for HC assessment'!$A$2:$J$860,1,FALSE)),"TRUE","FALSE")</f>
        <v>TRUE</v>
      </c>
      <c r="D467" s="17">
        <f>VLOOKUP(A467,'List of Wells for HC assessment'!$A$2:$J$860,9,FALSE)</f>
        <v>6</v>
      </c>
      <c r="E467" s="17" t="str">
        <f t="shared" si="151"/>
        <v>Stream</v>
      </c>
      <c r="F467" s="17">
        <f t="shared" si="152"/>
        <v>1</v>
      </c>
      <c r="G467" s="87">
        <f t="shared" si="153"/>
        <v>1</v>
      </c>
      <c r="H467" s="88">
        <f t="shared" si="171"/>
        <v>0.34668760713293018</v>
      </c>
      <c r="I467" s="89" t="str">
        <f t="shared" si="154"/>
        <v>Miller Slough</v>
      </c>
      <c r="J467" s="90" t="str">
        <f t="shared" si="155"/>
        <v>-</v>
      </c>
      <c r="K467" s="91" t="str">
        <f t="shared" si="156"/>
        <v/>
      </c>
      <c r="L467" s="95" t="str">
        <f t="shared" si="157"/>
        <v xml:space="preserve"> </v>
      </c>
      <c r="M467" s="92" t="str">
        <f t="shared" si="158"/>
        <v>-</v>
      </c>
      <c r="N467" s="93" t="str">
        <f t="shared" si="159"/>
        <v/>
      </c>
      <c r="O467" s="96" t="str">
        <f t="shared" si="160"/>
        <v xml:space="preserve"> </v>
      </c>
      <c r="P467" s="94" t="str">
        <f>IF(ISNUMBER(VLOOKUP(A467,'Wells not assessed'!$A$5:$D$37,1,FALSE)),VLOOKUP(A467,'Wells not assessed'!$A$5:$D$37,4,FALSE),"")</f>
        <v/>
      </c>
      <c r="R467" s="35" t="str">
        <f t="shared" si="161"/>
        <v>Yes</v>
      </c>
      <c r="S467" s="15" t="str">
        <f t="shared" si="162"/>
        <v>FV-1207</v>
      </c>
      <c r="T467" s="18" t="str">
        <f>VLOOKUP(S467,'PoHC and SDF summary'!$AO$4:$AP$49974,2,FALSE)</f>
        <v>Miller Slough</v>
      </c>
      <c r="U467" s="19">
        <f t="shared" si="163"/>
        <v>322.500049829266</v>
      </c>
      <c r="V467" s="56">
        <f>IF(C467="TRUE",(U467^2)*(VLOOKUP(D467,'Aquifer and SDF Parameters'!$A$6:$C$100,2,FALSE)/VLOOKUP(D467,'Aquifer and SDF Parameters'!$A$6:$C$100,3,FALSE)),"")</f>
        <v>0.34668760713293018</v>
      </c>
      <c r="W467" s="4"/>
      <c r="X467" s="29" t="str">
        <f t="shared" si="164"/>
        <v>No</v>
      </c>
      <c r="Y467" s="15" t="str">
        <f t="shared" si="165"/>
        <v/>
      </c>
      <c r="Z467" s="18" t="str">
        <f>IF(X467="Yes",VLOOKUP(Y467,'PoHC and SDF summary'!$AO$4:$AP$49974,2,FALSE)," ")</f>
        <v xml:space="preserve"> </v>
      </c>
      <c r="AA467" s="19" t="str">
        <f t="shared" si="166"/>
        <v xml:space="preserve"> </v>
      </c>
      <c r="AB467" s="58" t="str">
        <f>IF(X467="Yes",(AA467^2)*(VLOOKUP(D467,'Aquifer and SDF Parameters'!$A$6:$C$100,2,FALSE)/VLOOKUP(D467,'Aquifer and SDF Parameters'!$A$6:$C$100,3,FALSE)),"")</f>
        <v/>
      </c>
      <c r="AC467" s="66" t="str">
        <f>IF(X467="Yes",(1/(U467)^('Aquifer and SDF Parameters'!$B$2)/((1/U467^'Aquifer and SDF Parameters'!$B$2)+(1/AA467^'Aquifer and SDF Parameters'!$B$2))),"")</f>
        <v/>
      </c>
      <c r="AD467" s="67" t="str">
        <f>IF(X467="Yes",(1/(AA467)^('Aquifer and SDF Parameters'!$B$2)/((1/U467^'Aquifer and SDF Parameters'!$B$2)+(1/AA467^'Aquifer and SDF Parameters'!$B$2))),"")</f>
        <v/>
      </c>
      <c r="AE467" s="60"/>
      <c r="AF467" s="32" t="str">
        <f t="shared" si="167"/>
        <v>No</v>
      </c>
      <c r="AG467" s="15" t="str">
        <f t="shared" si="168"/>
        <v/>
      </c>
      <c r="AH467" s="18" t="str">
        <f t="shared" si="169"/>
        <v xml:space="preserve"> </v>
      </c>
      <c r="AI467" s="19" t="str">
        <f t="shared" si="170"/>
        <v xml:space="preserve"> </v>
      </c>
      <c r="AJ467" s="58" t="str">
        <f>IF(AF467="Yes",(AI467^2)*(VLOOKUP(D467,'Aquifer and SDF Parameters'!$A$6:$C$100,2,FALSE)/VLOOKUP(D467,'Aquifer and SDF Parameters'!$A$6:$C$100,3,FALSE)),"")</f>
        <v/>
      </c>
      <c r="AK467" s="66" t="str">
        <f>IF(AF467="Yes",(1/(U467)^('Aquifer and SDF Parameters'!$B$2)/((1/U467^'Aquifer and SDF Parameters'!$B$2)+(1/AI467^'Aquifer and SDF Parameters'!$B$2)+(1/AA467^'Aquifer and SDF Parameters'!$B$2))),"")</f>
        <v/>
      </c>
      <c r="AL467" s="66" t="str">
        <f>IF(AF467="Yes",(1/(AA467)^('Aquifer and SDF Parameters'!$B$2)/((1/U467^'Aquifer and SDF Parameters'!$B$2)+(1/AI467^'Aquifer and SDF Parameters'!$B$2)+(1/AA467^'Aquifer and SDF Parameters'!$B$2))),"")</f>
        <v/>
      </c>
      <c r="AM467" s="67" t="str">
        <f>IF(AF467="Yes",(1/(AI467)^('Aquifer and SDF Parameters'!$B$2)/((1/U467^'Aquifer and SDF Parameters'!$B$2)+(1/AI467^'Aquifer and SDF Parameters'!$B$2)+(1/AA467^'Aquifer and SDF Parameters'!$B$2))),"")</f>
        <v/>
      </c>
      <c r="AO467" s="30" t="s">
        <v>12608</v>
      </c>
      <c r="AP467" s="47" t="s">
        <v>8769</v>
      </c>
      <c r="AQ467" s="22">
        <v>72431</v>
      </c>
      <c r="AR467" s="22" t="s">
        <v>6991</v>
      </c>
      <c r="AS467" s="24">
        <v>192.461906441542</v>
      </c>
      <c r="AT467" s="30"/>
      <c r="AU467" s="22"/>
      <c r="AV467" s="69"/>
      <c r="AW467" s="33"/>
      <c r="AX467" s="22"/>
      <c r="AY467" s="27"/>
    </row>
    <row r="468" spans="1:51" ht="15.6" customHeight="1" x14ac:dyDescent="0.3">
      <c r="A468" s="17">
        <v>98631</v>
      </c>
      <c r="B468" s="17" t="str">
        <f>VLOOKUP(A468,'List of Wells for HC assessment'!$A$2:$J$860,10,FALSE)</f>
        <v>Fraser-Sumas Floodplain</v>
      </c>
      <c r="C468" s="17" t="str">
        <f>IF(ISNUMBER(VLOOKUP(A468,'List of Wells for HC assessment'!$A$2:$J$860,1,FALSE)),"TRUE","FALSE")</f>
        <v>TRUE</v>
      </c>
      <c r="D468" s="17">
        <f>VLOOKUP(A468,'List of Wells for HC assessment'!$A$2:$J$860,9,FALSE)</f>
        <v>6</v>
      </c>
      <c r="E468" s="17" t="str">
        <f t="shared" si="151"/>
        <v>Stream</v>
      </c>
      <c r="F468" s="17">
        <f t="shared" si="152"/>
        <v>1</v>
      </c>
      <c r="G468" s="87">
        <f t="shared" si="153"/>
        <v>1</v>
      </c>
      <c r="H468" s="88">
        <f t="shared" si="171"/>
        <v>1.1050075200306821</v>
      </c>
      <c r="I468" s="89" t="str">
        <f t="shared" si="154"/>
        <v>Chilliwack Creek</v>
      </c>
      <c r="J468" s="90" t="str">
        <f t="shared" si="155"/>
        <v>-</v>
      </c>
      <c r="K468" s="91" t="str">
        <f t="shared" si="156"/>
        <v/>
      </c>
      <c r="L468" s="95" t="str">
        <f t="shared" si="157"/>
        <v xml:space="preserve"> </v>
      </c>
      <c r="M468" s="92" t="str">
        <f t="shared" si="158"/>
        <v>-</v>
      </c>
      <c r="N468" s="93" t="str">
        <f t="shared" si="159"/>
        <v/>
      </c>
      <c r="O468" s="96" t="str">
        <f t="shared" si="160"/>
        <v xml:space="preserve"> </v>
      </c>
      <c r="P468" s="94" t="str">
        <f>IF(ISNUMBER(VLOOKUP(A468,'Wells not assessed'!$A$5:$D$37,1,FALSE)),VLOOKUP(A468,'Wells not assessed'!$A$5:$D$37,4,FALSE),"")</f>
        <v/>
      </c>
      <c r="R468" s="35" t="str">
        <f t="shared" si="161"/>
        <v>Yes</v>
      </c>
      <c r="S468" s="15" t="str">
        <f t="shared" si="162"/>
        <v>FV-5795</v>
      </c>
      <c r="T468" s="18" t="str">
        <f>VLOOKUP(S468,'PoHC and SDF summary'!$AO$4:$AP$49974,2,FALSE)</f>
        <v>Chilliwack Creek</v>
      </c>
      <c r="U468" s="19">
        <f t="shared" si="163"/>
        <v>575.76232597244905</v>
      </c>
      <c r="V468" s="56">
        <f>IF(C468="TRUE",(U468^2)*(VLOOKUP(D468,'Aquifer and SDF Parameters'!$A$6:$C$100,2,FALSE)/VLOOKUP(D468,'Aquifer and SDF Parameters'!$A$6:$C$100,3,FALSE)),"")</f>
        <v>1.1050075200306821</v>
      </c>
      <c r="W468" s="4"/>
      <c r="X468" s="29" t="str">
        <f t="shared" si="164"/>
        <v>No</v>
      </c>
      <c r="Y468" s="15" t="str">
        <f t="shared" si="165"/>
        <v/>
      </c>
      <c r="Z468" s="18" t="str">
        <f>IF(X468="Yes",VLOOKUP(Y468,'PoHC and SDF summary'!$AO$4:$AP$49974,2,FALSE)," ")</f>
        <v xml:space="preserve"> </v>
      </c>
      <c r="AA468" s="19" t="str">
        <f t="shared" si="166"/>
        <v xml:space="preserve"> </v>
      </c>
      <c r="AB468" s="58" t="str">
        <f>IF(X468="Yes",(AA468^2)*(VLOOKUP(D468,'Aquifer and SDF Parameters'!$A$6:$C$100,2,FALSE)/VLOOKUP(D468,'Aquifer and SDF Parameters'!$A$6:$C$100,3,FALSE)),"")</f>
        <v/>
      </c>
      <c r="AC468" s="20" t="str">
        <f>IF(X468="Yes",(1/(U468)^('Aquifer and SDF Parameters'!$B$2)/((1/U468^'Aquifer and SDF Parameters'!$B$2)+(1/AA468^'Aquifer and SDF Parameters'!$B$2))),"")</f>
        <v/>
      </c>
      <c r="AD468" s="21" t="str">
        <f>IF(X468="Yes",(1/(AA468)^('Aquifer and SDF Parameters'!$B$2)/((1/U468^'Aquifer and SDF Parameters'!$B$2)+(1/AA468^'Aquifer and SDF Parameters'!$B$2))),"")</f>
        <v/>
      </c>
      <c r="AE468" s="14"/>
      <c r="AF468" s="32" t="str">
        <f t="shared" si="167"/>
        <v>No</v>
      </c>
      <c r="AG468" s="15" t="str">
        <f t="shared" si="168"/>
        <v/>
      </c>
      <c r="AH468" s="18" t="str">
        <f t="shared" si="169"/>
        <v xml:space="preserve"> </v>
      </c>
      <c r="AI468" s="19" t="str">
        <f t="shared" si="170"/>
        <v xml:space="preserve"> </v>
      </c>
      <c r="AJ468" s="58" t="str">
        <f>IF(AF468="Yes",(AI468^2)*(VLOOKUP(D468,'Aquifer and SDF Parameters'!$A$6:$C$100,2,FALSE)/VLOOKUP(D468,'Aquifer and SDF Parameters'!$A$6:$C$100,3,FALSE)),"")</f>
        <v/>
      </c>
      <c r="AK468" s="20" t="str">
        <f>IF(AF468="Yes",(1/(U468)^('Aquifer and SDF Parameters'!$B$2)/((1/U468^'Aquifer and SDF Parameters'!$B$2)+(1/AI468^'Aquifer and SDF Parameters'!$B$2)+(1/AA468^'Aquifer and SDF Parameters'!$B$2))),"")</f>
        <v/>
      </c>
      <c r="AL468" s="20" t="str">
        <f>IF(AF468="Yes",(1/(AA468)^('Aquifer and SDF Parameters'!$B$2)/((1/U468^'Aquifer and SDF Parameters'!$B$2)+(1/AI468^'Aquifer and SDF Parameters'!$B$2)+(1/AA468^'Aquifer and SDF Parameters'!$B$2))),"")</f>
        <v/>
      </c>
      <c r="AM468" s="21" t="str">
        <f>IF(AF468="Yes",(1/(AI468)^('Aquifer and SDF Parameters'!$B$2)/((1/U468^'Aquifer and SDF Parameters'!$B$2)+(1/AI468^'Aquifer and SDF Parameters'!$B$2)+(1/AA468^'Aquifer and SDF Parameters'!$B$2))),"")</f>
        <v/>
      </c>
      <c r="AO468" s="30" t="s">
        <v>12607</v>
      </c>
      <c r="AP468" s="47" t="s">
        <v>8769</v>
      </c>
      <c r="AQ468" s="22">
        <v>72432</v>
      </c>
      <c r="AR468" s="22" t="s">
        <v>837</v>
      </c>
      <c r="AS468" s="24">
        <v>438.31046425374097</v>
      </c>
      <c r="AT468" s="30"/>
      <c r="AU468" s="22"/>
      <c r="AV468" s="69"/>
      <c r="AW468" s="33"/>
      <c r="AX468" s="22"/>
      <c r="AY468" s="27"/>
    </row>
    <row r="469" spans="1:51" ht="15.6" customHeight="1" x14ac:dyDescent="0.3">
      <c r="A469" s="17">
        <v>98801</v>
      </c>
      <c r="B469" s="17" t="str">
        <f>VLOOKUP(A469,'List of Wells for HC assessment'!$A$2:$J$860,10,FALSE)</f>
        <v>Fraser-Sumas Floodplain</v>
      </c>
      <c r="C469" s="17" t="str">
        <f>IF(ISNUMBER(VLOOKUP(A469,'List of Wells for HC assessment'!$A$2:$J$860,1,FALSE)),"TRUE","FALSE")</f>
        <v>TRUE</v>
      </c>
      <c r="D469" s="17">
        <f>VLOOKUP(A469,'List of Wells for HC assessment'!$A$2:$J$860,9,FALSE)</f>
        <v>6</v>
      </c>
      <c r="E469" s="17" t="str">
        <f t="shared" si="151"/>
        <v>Stream</v>
      </c>
      <c r="F469" s="17">
        <f t="shared" si="152"/>
        <v>1</v>
      </c>
      <c r="G469" s="87">
        <f t="shared" si="153"/>
        <v>1</v>
      </c>
      <c r="H469" s="88">
        <f t="shared" si="171"/>
        <v>7.7038450375494491E-2</v>
      </c>
      <c r="I469" s="89" t="str">
        <f t="shared" si="154"/>
        <v>Gravel Slough</v>
      </c>
      <c r="J469" s="90" t="str">
        <f t="shared" si="155"/>
        <v>-</v>
      </c>
      <c r="K469" s="91" t="str">
        <f t="shared" si="156"/>
        <v/>
      </c>
      <c r="L469" s="95" t="str">
        <f t="shared" si="157"/>
        <v xml:space="preserve"> </v>
      </c>
      <c r="M469" s="92" t="str">
        <f t="shared" si="158"/>
        <v>-</v>
      </c>
      <c r="N469" s="93" t="str">
        <f t="shared" si="159"/>
        <v/>
      </c>
      <c r="O469" s="96" t="str">
        <f t="shared" si="160"/>
        <v xml:space="preserve"> </v>
      </c>
      <c r="P469" s="94" t="str">
        <f>IF(ISNUMBER(VLOOKUP(A469,'Wells not assessed'!$A$5:$D$37,1,FALSE)),VLOOKUP(A469,'Wells not assessed'!$A$5:$D$37,4,FALSE),"")</f>
        <v/>
      </c>
      <c r="R469" s="35" t="str">
        <f t="shared" si="161"/>
        <v>Yes</v>
      </c>
      <c r="S469" s="15" t="str">
        <f t="shared" si="162"/>
        <v>FV-3565</v>
      </c>
      <c r="T469" s="18" t="str">
        <f>VLOOKUP(S469,'PoHC and SDF summary'!$AO$4:$AP$49974,2,FALSE)</f>
        <v>Gravel Slough</v>
      </c>
      <c r="U469" s="19">
        <f t="shared" si="163"/>
        <v>152.024784534129</v>
      </c>
      <c r="V469" s="56">
        <f>IF(C469="TRUE",(U469^2)*(VLOOKUP(D469,'Aquifer and SDF Parameters'!$A$6:$C$100,2,FALSE)/VLOOKUP(D469,'Aquifer and SDF Parameters'!$A$6:$C$100,3,FALSE)),"")</f>
        <v>7.7038450375494491E-2</v>
      </c>
      <c r="W469" s="4"/>
      <c r="X469" s="29" t="str">
        <f t="shared" si="164"/>
        <v>No</v>
      </c>
      <c r="Y469" s="15" t="str">
        <f t="shared" si="165"/>
        <v/>
      </c>
      <c r="Z469" s="18" t="str">
        <f>IF(X469="Yes",VLOOKUP(Y469,'PoHC and SDF summary'!$AO$4:$AP$49974,2,FALSE)," ")</f>
        <v xml:space="preserve"> </v>
      </c>
      <c r="AA469" s="19" t="str">
        <f t="shared" si="166"/>
        <v xml:space="preserve"> </v>
      </c>
      <c r="AB469" s="58" t="str">
        <f>IF(X469="Yes",(AA469^2)*(VLOOKUP(D469,'Aquifer and SDF Parameters'!$A$6:$C$100,2,FALSE)/VLOOKUP(D469,'Aquifer and SDF Parameters'!$A$6:$C$100,3,FALSE)),"")</f>
        <v/>
      </c>
      <c r="AC469" s="20" t="str">
        <f>IF(X469="Yes",(1/(U469)^('Aquifer and SDF Parameters'!$B$2)/((1/U469^'Aquifer and SDF Parameters'!$B$2)+(1/AA469^'Aquifer and SDF Parameters'!$B$2))),"")</f>
        <v/>
      </c>
      <c r="AD469" s="21" t="str">
        <f>IF(X469="Yes",(1/(AA469)^('Aquifer and SDF Parameters'!$B$2)/((1/U469^'Aquifer and SDF Parameters'!$B$2)+(1/AA469^'Aquifer and SDF Parameters'!$B$2))),"")</f>
        <v/>
      </c>
      <c r="AE469" s="14"/>
      <c r="AF469" s="32" t="str">
        <f t="shared" si="167"/>
        <v>No</v>
      </c>
      <c r="AG469" s="15" t="str">
        <f t="shared" si="168"/>
        <v/>
      </c>
      <c r="AH469" s="18" t="str">
        <f t="shared" si="169"/>
        <v xml:space="preserve"> </v>
      </c>
      <c r="AI469" s="19" t="str">
        <f t="shared" si="170"/>
        <v xml:space="preserve"> </v>
      </c>
      <c r="AJ469" s="58" t="str">
        <f>IF(AF469="Yes",(AI469^2)*(VLOOKUP(D469,'Aquifer and SDF Parameters'!$A$6:$C$100,2,FALSE)/VLOOKUP(D469,'Aquifer and SDF Parameters'!$A$6:$C$100,3,FALSE)),"")</f>
        <v/>
      </c>
      <c r="AK469" s="20" t="str">
        <f>IF(AF469="Yes",(1/(U469)^('Aquifer and SDF Parameters'!$B$2)/((1/U469^'Aquifer and SDF Parameters'!$B$2)+(1/AI469^'Aquifer and SDF Parameters'!$B$2)+(1/AA469^'Aquifer and SDF Parameters'!$B$2))),"")</f>
        <v/>
      </c>
      <c r="AL469" s="20" t="str">
        <f>IF(AF469="Yes",(1/(AA469)^('Aquifer and SDF Parameters'!$B$2)/((1/U469^'Aquifer and SDF Parameters'!$B$2)+(1/AI469^'Aquifer and SDF Parameters'!$B$2)+(1/AA469^'Aquifer and SDF Parameters'!$B$2))),"")</f>
        <v/>
      </c>
      <c r="AM469" s="21" t="str">
        <f>IF(AF469="Yes",(1/(AI469)^('Aquifer and SDF Parameters'!$B$2)/((1/U469^'Aquifer and SDF Parameters'!$B$2)+(1/AI469^'Aquifer and SDF Parameters'!$B$2)+(1/AA469^'Aquifer and SDF Parameters'!$B$2))),"")</f>
        <v/>
      </c>
      <c r="AO469" s="30" t="s">
        <v>12606</v>
      </c>
      <c r="AP469" s="47" t="s">
        <v>8769</v>
      </c>
      <c r="AQ469" s="22">
        <v>75183</v>
      </c>
      <c r="AR469" s="22" t="s">
        <v>2571</v>
      </c>
      <c r="AS469" s="24">
        <v>108.272419552538</v>
      </c>
      <c r="AT469" s="30"/>
      <c r="AU469" s="22"/>
      <c r="AV469" s="69"/>
      <c r="AW469" s="33"/>
      <c r="AX469" s="22"/>
      <c r="AY469" s="27"/>
    </row>
    <row r="470" spans="1:51" ht="15.6" customHeight="1" x14ac:dyDescent="0.3">
      <c r="A470" s="17">
        <v>98806</v>
      </c>
      <c r="B470" s="17" t="str">
        <f>VLOOKUP(A470,'List of Wells for HC assessment'!$A$2:$J$860,10,FALSE)</f>
        <v>Fraser-Sumas Floodplain</v>
      </c>
      <c r="C470" s="17" t="str">
        <f>IF(ISNUMBER(VLOOKUP(A470,'List of Wells for HC assessment'!$A$2:$J$860,1,FALSE)),"TRUE","FALSE")</f>
        <v>TRUE</v>
      </c>
      <c r="D470" s="17">
        <f>VLOOKUP(A470,'List of Wells for HC assessment'!$A$2:$J$860,9,FALSE)</f>
        <v>6</v>
      </c>
      <c r="E470" s="17" t="str">
        <f t="shared" si="151"/>
        <v>Stream</v>
      </c>
      <c r="F470" s="17">
        <f t="shared" si="152"/>
        <v>3</v>
      </c>
      <c r="G470" s="87">
        <f t="shared" si="153"/>
        <v>0.60449264939741421</v>
      </c>
      <c r="H470" s="88">
        <f t="shared" si="171"/>
        <v>1.2820874880529201</v>
      </c>
      <c r="I470" s="89" t="str">
        <f t="shared" si="154"/>
        <v>Unnamed tributary to Wilson Slough</v>
      </c>
      <c r="J470" s="90">
        <f t="shared" si="155"/>
        <v>0.30749357757079882</v>
      </c>
      <c r="K470" s="91">
        <f t="shared" si="156"/>
        <v>2.5204183727510299</v>
      </c>
      <c r="L470" s="95" t="str">
        <f t="shared" si="157"/>
        <v>Unnamed tributary to McGillivray Slough</v>
      </c>
      <c r="M470" s="92">
        <f t="shared" si="158"/>
        <v>8.8013773031786813E-2</v>
      </c>
      <c r="N470" s="93">
        <f t="shared" si="159"/>
        <v>8.805581623372559</v>
      </c>
      <c r="O470" s="96" t="str">
        <f t="shared" si="160"/>
        <v>Atchelitz Creek</v>
      </c>
      <c r="P470" s="94" t="str">
        <f>IF(ISNUMBER(VLOOKUP(A470,'Wells not assessed'!$A$5:$D$37,1,FALSE)),VLOOKUP(A470,'Wells not assessed'!$A$5:$D$37,4,FALSE),"")</f>
        <v/>
      </c>
      <c r="R470" s="35" t="str">
        <f t="shared" si="161"/>
        <v>Yes</v>
      </c>
      <c r="S470" s="15" t="str">
        <f t="shared" si="162"/>
        <v>FV-2844</v>
      </c>
      <c r="T470" s="18" t="str">
        <f>VLOOKUP(S470,'PoHC and SDF summary'!$AO$4:$AP$49974,2,FALSE)</f>
        <v>Unnamed tributary to Wilson Slough</v>
      </c>
      <c r="U470" s="19">
        <f t="shared" si="163"/>
        <v>620.18242994773402</v>
      </c>
      <c r="V470" s="56">
        <f>IF(C470="TRUE",(U470^2)*(VLOOKUP(D470,'Aquifer and SDF Parameters'!$A$6:$C$100,2,FALSE)/VLOOKUP(D470,'Aquifer and SDF Parameters'!$A$6:$C$100,3,FALSE)),"")</f>
        <v>1.2820874880529201</v>
      </c>
      <c r="W470" s="4"/>
      <c r="X470" s="29" t="str">
        <f t="shared" si="164"/>
        <v>Yes</v>
      </c>
      <c r="Y470" s="15" t="str">
        <f t="shared" si="165"/>
        <v>FV-2166</v>
      </c>
      <c r="Z470" s="18" t="str">
        <f>IF(X470="Yes",VLOOKUP(Y470,'PoHC and SDF summary'!$AO$4:$AP$49974,2,FALSE)," ")</f>
        <v>Unnamed tributary to McGillivray Slough</v>
      </c>
      <c r="AA470" s="19">
        <f t="shared" si="166"/>
        <v>869.55477793253999</v>
      </c>
      <c r="AB470" s="58">
        <f>IF(X470="Yes",(AA470^2)*(VLOOKUP(D470,'Aquifer and SDF Parameters'!$A$6:$C$100,2,FALSE)/VLOOKUP(D470,'Aquifer and SDF Parameters'!$A$6:$C$100,3,FALSE)),"")</f>
        <v>2.5204183727510299</v>
      </c>
      <c r="AC470" s="20">
        <f>IF(X470="Yes",(1/(U470)^('Aquifer and SDF Parameters'!$B$2)/((1/U470^'Aquifer and SDF Parameters'!$B$2)+(1/AA470^'Aquifer and SDF Parameters'!$B$2))),"")</f>
        <v>0.66283089757503943</v>
      </c>
      <c r="AD470" s="21">
        <f>IF(X470="Yes",(1/(AA470)^('Aquifer and SDF Parameters'!$B$2)/((1/U470^'Aquifer and SDF Parameters'!$B$2)+(1/AA470^'Aquifer and SDF Parameters'!$B$2))),"")</f>
        <v>0.33716910242496068</v>
      </c>
      <c r="AE470" s="14"/>
      <c r="AF470" s="32" t="str">
        <f t="shared" si="167"/>
        <v>Yes</v>
      </c>
      <c r="AG470" s="15" t="str">
        <f t="shared" si="168"/>
        <v>FV-2914</v>
      </c>
      <c r="AH470" s="18" t="str">
        <f t="shared" si="169"/>
        <v>Atchelitz Creek</v>
      </c>
      <c r="AI470" s="19">
        <f t="shared" si="170"/>
        <v>1625.3228870017699</v>
      </c>
      <c r="AJ470" s="58">
        <f>IF(AF470="Yes",(AI470^2)*(VLOOKUP(D470,'Aquifer and SDF Parameters'!$A$6:$C$100,2,FALSE)/VLOOKUP(D470,'Aquifer and SDF Parameters'!$A$6:$C$100,3,FALSE)),"")</f>
        <v>8.805581623372559</v>
      </c>
      <c r="AK470" s="20">
        <f>IF(AF470="Yes",(1/(U470)^('Aquifer and SDF Parameters'!$B$2)/((1/U470^'Aquifer and SDF Parameters'!$B$2)+(1/AI470^'Aquifer and SDF Parameters'!$B$2)+(1/AA470^'Aquifer and SDF Parameters'!$B$2))),"")</f>
        <v>0.60449264939741421</v>
      </c>
      <c r="AL470" s="20">
        <f>IF(AF470="Yes",(1/(AA470)^('Aquifer and SDF Parameters'!$B$2)/((1/U470^'Aquifer and SDF Parameters'!$B$2)+(1/AI470^'Aquifer and SDF Parameters'!$B$2)+(1/AA470^'Aquifer and SDF Parameters'!$B$2))),"")</f>
        <v>0.30749357757079882</v>
      </c>
      <c r="AM470" s="21">
        <f>IF(AF470="Yes",(1/(AI470)^('Aquifer and SDF Parameters'!$B$2)/((1/U470^'Aquifer and SDF Parameters'!$B$2)+(1/AI470^'Aquifer and SDF Parameters'!$B$2)+(1/AA470^'Aquifer and SDF Parameters'!$B$2))),"")</f>
        <v>8.8013773031786813E-2</v>
      </c>
      <c r="AO470" s="30" t="s">
        <v>12605</v>
      </c>
      <c r="AP470" s="47" t="s">
        <v>8769</v>
      </c>
      <c r="AQ470" s="22">
        <v>75184</v>
      </c>
      <c r="AR470" s="22" t="s">
        <v>2572</v>
      </c>
      <c r="AS470" s="24">
        <v>303.44810563870698</v>
      </c>
      <c r="AT470" s="30"/>
      <c r="AU470" s="22"/>
      <c r="AV470" s="69"/>
      <c r="AW470" s="33"/>
      <c r="AX470" s="22"/>
      <c r="AY470" s="27"/>
    </row>
    <row r="471" spans="1:51" ht="15.6" customHeight="1" x14ac:dyDescent="0.3">
      <c r="A471" s="17">
        <v>98860</v>
      </c>
      <c r="B471" s="17" t="str">
        <f>VLOOKUP(A471,'List of Wells for HC assessment'!$A$2:$J$860,10,FALSE)</f>
        <v>Fraser-Sumas Floodplain</v>
      </c>
      <c r="C471" s="17" t="str">
        <f>IF(ISNUMBER(VLOOKUP(A471,'List of Wells for HC assessment'!$A$2:$J$860,1,FALSE)),"TRUE","FALSE")</f>
        <v>TRUE</v>
      </c>
      <c r="D471" s="17">
        <f>VLOOKUP(A471,'List of Wells for HC assessment'!$A$2:$J$860,9,FALSE)</f>
        <v>6</v>
      </c>
      <c r="E471" s="17" t="str">
        <f t="shared" si="151"/>
        <v>Stream</v>
      </c>
      <c r="F471" s="17">
        <f t="shared" si="152"/>
        <v>1</v>
      </c>
      <c r="G471" s="87">
        <f t="shared" si="153"/>
        <v>1</v>
      </c>
      <c r="H471" s="88">
        <f t="shared" si="171"/>
        <v>0.16359502873538276</v>
      </c>
      <c r="I471" s="89" t="str">
        <f t="shared" si="154"/>
        <v>Fraser River</v>
      </c>
      <c r="J471" s="90" t="str">
        <f t="shared" si="155"/>
        <v>-</v>
      </c>
      <c r="K471" s="91" t="str">
        <f t="shared" si="156"/>
        <v/>
      </c>
      <c r="L471" s="95" t="str">
        <f t="shared" si="157"/>
        <v xml:space="preserve"> </v>
      </c>
      <c r="M471" s="92" t="str">
        <f t="shared" si="158"/>
        <v>-</v>
      </c>
      <c r="N471" s="93" t="str">
        <f t="shared" si="159"/>
        <v/>
      </c>
      <c r="O471" s="96" t="str">
        <f t="shared" si="160"/>
        <v xml:space="preserve"> </v>
      </c>
      <c r="P471" s="94" t="str">
        <f>IF(ISNUMBER(VLOOKUP(A471,'Wells not assessed'!$A$5:$D$37,1,FALSE)),VLOOKUP(A471,'Wells not assessed'!$A$5:$D$37,4,FALSE),"")</f>
        <v/>
      </c>
      <c r="R471" s="35" t="str">
        <f t="shared" si="161"/>
        <v>Yes</v>
      </c>
      <c r="S471" s="15" t="str">
        <f t="shared" si="162"/>
        <v>FV-4700</v>
      </c>
      <c r="T471" s="18" t="str">
        <f>VLOOKUP(S471,'PoHC and SDF summary'!$AO$4:$AP$49974,2,FALSE)</f>
        <v>Fraser River</v>
      </c>
      <c r="U471" s="19">
        <f t="shared" si="163"/>
        <v>221.53669813512801</v>
      </c>
      <c r="V471" s="56">
        <f>IF(C471="TRUE",(U471^2)*(VLOOKUP(D471,'Aquifer and SDF Parameters'!$A$6:$C$100,2,FALSE)/VLOOKUP(D471,'Aquifer and SDF Parameters'!$A$6:$C$100,3,FALSE)),"")</f>
        <v>0.16359502873538276</v>
      </c>
      <c r="W471" s="4"/>
      <c r="X471" s="29" t="str">
        <f t="shared" si="164"/>
        <v>No</v>
      </c>
      <c r="Y471" s="15" t="str">
        <f t="shared" si="165"/>
        <v/>
      </c>
      <c r="Z471" s="18" t="str">
        <f>IF(X471="Yes",VLOOKUP(Y471,'PoHC and SDF summary'!$AO$4:$AP$49974,2,FALSE)," ")</f>
        <v xml:space="preserve"> </v>
      </c>
      <c r="AA471" s="19" t="str">
        <f t="shared" si="166"/>
        <v xml:space="preserve"> </v>
      </c>
      <c r="AB471" s="58" t="str">
        <f>IF(X471="Yes",(AA471^2)*(VLOOKUP(D471,'Aquifer and SDF Parameters'!$A$6:$C$100,2,FALSE)/VLOOKUP(D471,'Aquifer and SDF Parameters'!$A$6:$C$100,3,FALSE)),"")</f>
        <v/>
      </c>
      <c r="AC471" s="20" t="str">
        <f>IF(X471="Yes",(1/(U471)^('Aquifer and SDF Parameters'!$B$2)/((1/U471^'Aquifer and SDF Parameters'!$B$2)+(1/AA471^'Aquifer and SDF Parameters'!$B$2))),"")</f>
        <v/>
      </c>
      <c r="AD471" s="21" t="str">
        <f>IF(X471="Yes",(1/(AA471)^('Aquifer and SDF Parameters'!$B$2)/((1/U471^'Aquifer and SDF Parameters'!$B$2)+(1/AA471^'Aquifer and SDF Parameters'!$B$2))),"")</f>
        <v/>
      </c>
      <c r="AE471" s="14"/>
      <c r="AF471" s="32" t="str">
        <f t="shared" si="167"/>
        <v>No</v>
      </c>
      <c r="AG471" s="15" t="str">
        <f t="shared" si="168"/>
        <v/>
      </c>
      <c r="AH471" s="18" t="str">
        <f t="shared" si="169"/>
        <v xml:space="preserve"> </v>
      </c>
      <c r="AI471" s="19" t="str">
        <f t="shared" si="170"/>
        <v xml:space="preserve"> </v>
      </c>
      <c r="AJ471" s="58" t="str">
        <f>IF(AF471="Yes",(AI471^2)*(VLOOKUP(D471,'Aquifer and SDF Parameters'!$A$6:$C$100,2,FALSE)/VLOOKUP(D471,'Aquifer and SDF Parameters'!$A$6:$C$100,3,FALSE)),"")</f>
        <v/>
      </c>
      <c r="AK471" s="20" t="str">
        <f>IF(AF471="Yes",(1/(U471)^('Aquifer and SDF Parameters'!$B$2)/((1/U471^'Aquifer and SDF Parameters'!$B$2)+(1/AI471^'Aquifer and SDF Parameters'!$B$2)+(1/AA471^'Aquifer and SDF Parameters'!$B$2))),"")</f>
        <v/>
      </c>
      <c r="AL471" s="20" t="str">
        <f>IF(AF471="Yes",(1/(AA471)^('Aquifer and SDF Parameters'!$B$2)/((1/U471^'Aquifer and SDF Parameters'!$B$2)+(1/AI471^'Aquifer and SDF Parameters'!$B$2)+(1/AA471^'Aquifer and SDF Parameters'!$B$2))),"")</f>
        <v/>
      </c>
      <c r="AM471" s="21" t="str">
        <f>IF(AF471="Yes",(1/(AI471)^('Aquifer and SDF Parameters'!$B$2)/((1/U471^'Aquifer and SDF Parameters'!$B$2)+(1/AI471^'Aquifer and SDF Parameters'!$B$2)+(1/AA471^'Aquifer and SDF Parameters'!$B$2))),"")</f>
        <v/>
      </c>
      <c r="AO471" s="30" t="s">
        <v>12603</v>
      </c>
      <c r="AP471" s="47" t="s">
        <v>8769</v>
      </c>
      <c r="AQ471" s="22">
        <v>75300</v>
      </c>
      <c r="AR471" s="22" t="s">
        <v>4456</v>
      </c>
      <c r="AS471" s="24">
        <v>997.43977607713202</v>
      </c>
      <c r="AT471" s="30"/>
      <c r="AU471" s="22"/>
      <c r="AV471" s="69"/>
      <c r="AW471" s="33"/>
      <c r="AX471" s="22"/>
      <c r="AY471" s="27"/>
    </row>
    <row r="472" spans="1:51" ht="15.6" customHeight="1" x14ac:dyDescent="0.3">
      <c r="A472" s="17">
        <v>98879</v>
      </c>
      <c r="B472" s="17" t="str">
        <f>VLOOKUP(A472,'List of Wells for HC assessment'!$A$2:$J$860,10,FALSE)</f>
        <v>Fraser-Sumas Floodplain</v>
      </c>
      <c r="C472" s="17" t="str">
        <f>IF(ISNUMBER(VLOOKUP(A472,'List of Wells for HC assessment'!$A$2:$J$860,1,FALSE)),"TRUE","FALSE")</f>
        <v>TRUE</v>
      </c>
      <c r="D472" s="17">
        <f>VLOOKUP(A472,'List of Wells for HC assessment'!$A$2:$J$860,9,FALSE)</f>
        <v>6</v>
      </c>
      <c r="E472" s="17" t="str">
        <f t="shared" si="151"/>
        <v>Stream</v>
      </c>
      <c r="F472" s="17">
        <f t="shared" si="152"/>
        <v>3</v>
      </c>
      <c r="G472" s="87">
        <f t="shared" si="153"/>
        <v>0.4262262496379583</v>
      </c>
      <c r="H472" s="88">
        <f t="shared" si="171"/>
        <v>2.836594413404677</v>
      </c>
      <c r="I472" s="89" t="str">
        <f t="shared" si="154"/>
        <v>Unnamed tributary to Hope Slough</v>
      </c>
      <c r="J472" s="90">
        <f t="shared" si="155"/>
        <v>0.32289842118397805</v>
      </c>
      <c r="K472" s="91">
        <f t="shared" si="156"/>
        <v>3.7443075569594977</v>
      </c>
      <c r="L472" s="95" t="str">
        <f t="shared" si="157"/>
        <v>Camp Slough</v>
      </c>
      <c r="M472" s="92">
        <f t="shared" si="158"/>
        <v>0.25087532917806354</v>
      </c>
      <c r="N472" s="93">
        <f t="shared" si="159"/>
        <v>4.8192502727572988</v>
      </c>
      <c r="O472" s="96" t="str">
        <f t="shared" si="160"/>
        <v>Hope Slough</v>
      </c>
      <c r="P472" s="94" t="str">
        <f>IF(ISNUMBER(VLOOKUP(A472,'Wells not assessed'!$A$5:$D$37,1,FALSE)),VLOOKUP(A472,'Wells not assessed'!$A$5:$D$37,4,FALSE),"")</f>
        <v/>
      </c>
      <c r="R472" s="35" t="str">
        <f t="shared" si="161"/>
        <v>Yes</v>
      </c>
      <c r="S472" s="15" t="str">
        <f t="shared" si="162"/>
        <v>FV-3588</v>
      </c>
      <c r="T472" s="18" t="str">
        <f>VLOOKUP(S472,'PoHC and SDF summary'!$AO$4:$AP$49974,2,FALSE)</f>
        <v>Unnamed tributary to Hope Slough</v>
      </c>
      <c r="U472" s="19">
        <f t="shared" si="163"/>
        <v>922.48486384406499</v>
      </c>
      <c r="V472" s="56">
        <f>IF(C472="TRUE",(U472^2)*(VLOOKUP(D472,'Aquifer and SDF Parameters'!$A$6:$C$100,2,FALSE)/VLOOKUP(D472,'Aquifer and SDF Parameters'!$A$6:$C$100,3,FALSE)),"")</f>
        <v>2.836594413404677</v>
      </c>
      <c r="W472" s="4"/>
      <c r="X472" s="29" t="str">
        <f t="shared" si="164"/>
        <v>Yes</v>
      </c>
      <c r="Y472" s="15" t="str">
        <f t="shared" si="165"/>
        <v>FV-6280</v>
      </c>
      <c r="Z472" s="18" t="str">
        <f>IF(X472="Yes",VLOOKUP(Y472,'PoHC and SDF summary'!$AO$4:$AP$49974,2,FALSE)," ")</f>
        <v>Camp Slough</v>
      </c>
      <c r="AA472" s="19">
        <f t="shared" si="166"/>
        <v>1059.8548330256599</v>
      </c>
      <c r="AB472" s="58">
        <f>IF(X472="Yes",(AA472^2)*(VLOOKUP(D472,'Aquifer and SDF Parameters'!$A$6:$C$100,2,FALSE)/VLOOKUP(D472,'Aquifer and SDF Parameters'!$A$6:$C$100,3,FALSE)),"")</f>
        <v>3.7443075569594977</v>
      </c>
      <c r="AC472" s="20">
        <f>IF(X472="Yes",(1/(U472)^('Aquifer and SDF Parameters'!$B$2)/((1/U472^'Aquifer and SDF Parameters'!$B$2)+(1/AA472^'Aquifer and SDF Parameters'!$B$2))),"")</f>
        <v>0.56896570923275658</v>
      </c>
      <c r="AD472" s="21">
        <f>IF(X472="Yes",(1/(AA472)^('Aquifer and SDF Parameters'!$B$2)/((1/U472^'Aquifer and SDF Parameters'!$B$2)+(1/AA472^'Aquifer and SDF Parameters'!$B$2))),"")</f>
        <v>0.43103429076724348</v>
      </c>
      <c r="AE472" s="14"/>
      <c r="AF472" s="32" t="str">
        <f t="shared" si="167"/>
        <v>Yes</v>
      </c>
      <c r="AG472" s="15" t="str">
        <f t="shared" si="168"/>
        <v>FV-4077</v>
      </c>
      <c r="AH472" s="18" t="str">
        <f t="shared" si="169"/>
        <v>Hope Slough</v>
      </c>
      <c r="AI472" s="19">
        <f t="shared" si="170"/>
        <v>1202.40387633573</v>
      </c>
      <c r="AJ472" s="58">
        <f>IF(AF472="Yes",(AI472^2)*(VLOOKUP(D472,'Aquifer and SDF Parameters'!$A$6:$C$100,2,FALSE)/VLOOKUP(D472,'Aquifer and SDF Parameters'!$A$6:$C$100,3,FALSE)),"")</f>
        <v>4.8192502727572988</v>
      </c>
      <c r="AK472" s="20">
        <f>IF(AF472="Yes",(1/(U472)^('Aquifer and SDF Parameters'!$B$2)/((1/U472^'Aquifer and SDF Parameters'!$B$2)+(1/AI472^'Aquifer and SDF Parameters'!$B$2)+(1/AA472^'Aquifer and SDF Parameters'!$B$2))),"")</f>
        <v>0.4262262496379583</v>
      </c>
      <c r="AL472" s="20">
        <f>IF(AF472="Yes",(1/(AA472)^('Aquifer and SDF Parameters'!$B$2)/((1/U472^'Aquifer and SDF Parameters'!$B$2)+(1/AI472^'Aquifer and SDF Parameters'!$B$2)+(1/AA472^'Aquifer and SDF Parameters'!$B$2))),"")</f>
        <v>0.32289842118397805</v>
      </c>
      <c r="AM472" s="21">
        <f>IF(AF472="Yes",(1/(AI472)^('Aquifer and SDF Parameters'!$B$2)/((1/U472^'Aquifer and SDF Parameters'!$B$2)+(1/AI472^'Aquifer and SDF Parameters'!$B$2)+(1/AA472^'Aquifer and SDF Parameters'!$B$2))),"")</f>
        <v>0.25087532917806354</v>
      </c>
      <c r="AO472" s="30" t="s">
        <v>12602</v>
      </c>
      <c r="AP472" s="47" t="s">
        <v>8769</v>
      </c>
      <c r="AQ472" s="22">
        <v>75302</v>
      </c>
      <c r="AR472" s="22" t="s">
        <v>24</v>
      </c>
      <c r="AS472" s="24">
        <v>4030.2826846800999</v>
      </c>
      <c r="AT472" s="30"/>
      <c r="AU472" s="22"/>
      <c r="AV472" s="69"/>
      <c r="AW472" s="33"/>
      <c r="AX472" s="22"/>
      <c r="AY472" s="27"/>
    </row>
    <row r="473" spans="1:51" ht="15.6" customHeight="1" x14ac:dyDescent="0.3">
      <c r="A473" s="17">
        <v>98960</v>
      </c>
      <c r="B473" s="17" t="str">
        <f>VLOOKUP(A473,'List of Wells for HC assessment'!$A$2:$J$860,10,FALSE)</f>
        <v>Fraser-Sumas Floodplain</v>
      </c>
      <c r="C473" s="17" t="str">
        <f>IF(ISNUMBER(VLOOKUP(A473,'List of Wells for HC assessment'!$A$2:$J$860,1,FALSE)),"TRUE","FALSE")</f>
        <v>TRUE</v>
      </c>
      <c r="D473" s="17">
        <f>VLOOKUP(A473,'List of Wells for HC assessment'!$A$2:$J$860,9,FALSE)</f>
        <v>6</v>
      </c>
      <c r="E473" s="17" t="str">
        <f t="shared" si="151"/>
        <v>Stream</v>
      </c>
      <c r="F473" s="17">
        <f t="shared" si="152"/>
        <v>1</v>
      </c>
      <c r="G473" s="87">
        <f t="shared" si="153"/>
        <v>1</v>
      </c>
      <c r="H473" s="88">
        <f t="shared" si="171"/>
        <v>8.6369828654731001E-2</v>
      </c>
      <c r="I473" s="89" t="str">
        <f t="shared" si="154"/>
        <v>Unnamed tributary to Miller Slough</v>
      </c>
      <c r="J473" s="90" t="str">
        <f t="shared" si="155"/>
        <v>-</v>
      </c>
      <c r="K473" s="91" t="str">
        <f t="shared" si="156"/>
        <v/>
      </c>
      <c r="L473" s="95" t="str">
        <f t="shared" si="157"/>
        <v xml:space="preserve"> </v>
      </c>
      <c r="M473" s="92" t="str">
        <f t="shared" si="158"/>
        <v>-</v>
      </c>
      <c r="N473" s="93" t="str">
        <f t="shared" si="159"/>
        <v/>
      </c>
      <c r="O473" s="96" t="str">
        <f t="shared" si="160"/>
        <v xml:space="preserve"> </v>
      </c>
      <c r="P473" s="94" t="str">
        <f>IF(ISNUMBER(VLOOKUP(A473,'Wells not assessed'!$A$5:$D$37,1,FALSE)),VLOOKUP(A473,'Wells not assessed'!$A$5:$D$37,4,FALSE),"")</f>
        <v/>
      </c>
      <c r="R473" s="35" t="str">
        <f t="shared" si="161"/>
        <v>Yes</v>
      </c>
      <c r="S473" s="15" t="str">
        <f t="shared" si="162"/>
        <v>FV-1228</v>
      </c>
      <c r="T473" s="18" t="str">
        <f>VLOOKUP(S473,'PoHC and SDF summary'!$AO$4:$AP$49974,2,FALSE)</f>
        <v>Unnamed tributary to Miller Slough</v>
      </c>
      <c r="U473" s="19">
        <f t="shared" si="163"/>
        <v>160.96878143422501</v>
      </c>
      <c r="V473" s="56">
        <f>IF(C473="TRUE",(U473^2)*(VLOOKUP(D473,'Aquifer and SDF Parameters'!$A$6:$C$100,2,FALSE)/VLOOKUP(D473,'Aquifer and SDF Parameters'!$A$6:$C$100,3,FALSE)),"")</f>
        <v>8.6369828654731001E-2</v>
      </c>
      <c r="W473" s="4"/>
      <c r="X473" s="29" t="str">
        <f t="shared" si="164"/>
        <v>No</v>
      </c>
      <c r="Y473" s="15" t="str">
        <f t="shared" si="165"/>
        <v/>
      </c>
      <c r="Z473" s="18" t="str">
        <f>IF(X473="Yes",VLOOKUP(Y473,'PoHC and SDF summary'!$AO$4:$AP$49974,2,FALSE)," ")</f>
        <v xml:space="preserve"> </v>
      </c>
      <c r="AA473" s="19" t="str">
        <f t="shared" si="166"/>
        <v xml:space="preserve"> </v>
      </c>
      <c r="AB473" s="58" t="str">
        <f>IF(X473="Yes",(AA473^2)*(VLOOKUP(D473,'Aquifer and SDF Parameters'!$A$6:$C$100,2,FALSE)/VLOOKUP(D473,'Aquifer and SDF Parameters'!$A$6:$C$100,3,FALSE)),"")</f>
        <v/>
      </c>
      <c r="AC473" s="20" t="str">
        <f>IF(X473="Yes",(1/(U473)^('Aquifer and SDF Parameters'!$B$2)/((1/U473^'Aquifer and SDF Parameters'!$B$2)+(1/AA473^'Aquifer and SDF Parameters'!$B$2))),"")</f>
        <v/>
      </c>
      <c r="AD473" s="21" t="str">
        <f>IF(X473="Yes",(1/(AA473)^('Aquifer and SDF Parameters'!$B$2)/((1/U473^'Aquifer and SDF Parameters'!$B$2)+(1/AA473^'Aquifer and SDF Parameters'!$B$2))),"")</f>
        <v/>
      </c>
      <c r="AE473" s="14"/>
      <c r="AF473" s="32" t="str">
        <f t="shared" si="167"/>
        <v>No</v>
      </c>
      <c r="AG473" s="15" t="str">
        <f t="shared" si="168"/>
        <v/>
      </c>
      <c r="AH473" s="18" t="str">
        <f t="shared" si="169"/>
        <v xml:space="preserve"> </v>
      </c>
      <c r="AI473" s="19" t="str">
        <f t="shared" si="170"/>
        <v xml:space="preserve"> </v>
      </c>
      <c r="AJ473" s="58" t="str">
        <f>IF(AF473="Yes",(AI473^2)*(VLOOKUP(D473,'Aquifer and SDF Parameters'!$A$6:$C$100,2,FALSE)/VLOOKUP(D473,'Aquifer and SDF Parameters'!$A$6:$C$100,3,FALSE)),"")</f>
        <v/>
      </c>
      <c r="AK473" s="20" t="str">
        <f>IF(AF473="Yes",(1/(U473)^('Aquifer and SDF Parameters'!$B$2)/((1/U473^'Aquifer and SDF Parameters'!$B$2)+(1/AI473^'Aquifer and SDF Parameters'!$B$2)+(1/AA473^'Aquifer and SDF Parameters'!$B$2))),"")</f>
        <v/>
      </c>
      <c r="AL473" s="20" t="str">
        <f>IF(AF473="Yes",(1/(AA473)^('Aquifer and SDF Parameters'!$B$2)/((1/U473^'Aquifer and SDF Parameters'!$B$2)+(1/AI473^'Aquifer and SDF Parameters'!$B$2)+(1/AA473^'Aquifer and SDF Parameters'!$B$2))),"")</f>
        <v/>
      </c>
      <c r="AM473" s="21" t="str">
        <f>IF(AF473="Yes",(1/(AI473)^('Aquifer and SDF Parameters'!$B$2)/((1/U473^'Aquifer and SDF Parameters'!$B$2)+(1/AI473^'Aquifer and SDF Parameters'!$B$2)+(1/AA473^'Aquifer and SDF Parameters'!$B$2))),"")</f>
        <v/>
      </c>
      <c r="AO473" s="30" t="s">
        <v>12601</v>
      </c>
      <c r="AP473" s="47" t="s">
        <v>8769</v>
      </c>
      <c r="AQ473" s="79">
        <v>75355</v>
      </c>
      <c r="AR473" s="37" t="s">
        <v>24</v>
      </c>
      <c r="AS473" s="82">
        <v>5791.0511918384</v>
      </c>
      <c r="AT473" s="30"/>
      <c r="AU473" s="22"/>
      <c r="AV473" s="69"/>
      <c r="AW473" s="33"/>
      <c r="AX473" s="22"/>
      <c r="AY473" s="27"/>
    </row>
    <row r="474" spans="1:51" ht="15.6" customHeight="1" x14ac:dyDescent="0.3">
      <c r="A474" s="17">
        <v>98970</v>
      </c>
      <c r="B474" s="17" t="str">
        <f>VLOOKUP(A474,'List of Wells for HC assessment'!$A$2:$J$860,10,FALSE)</f>
        <v>Fraser-Sumas Floodplain</v>
      </c>
      <c r="C474" s="17" t="str">
        <f>IF(ISNUMBER(VLOOKUP(A474,'List of Wells for HC assessment'!$A$2:$J$860,1,FALSE)),"TRUE","FALSE")</f>
        <v>TRUE</v>
      </c>
      <c r="D474" s="17">
        <f>VLOOKUP(A474,'List of Wells for HC assessment'!$A$2:$J$860,9,FALSE)</f>
        <v>6</v>
      </c>
      <c r="E474" s="17" t="str">
        <f t="shared" si="151"/>
        <v>Stream</v>
      </c>
      <c r="F474" s="17">
        <f t="shared" si="152"/>
        <v>2</v>
      </c>
      <c r="G474" s="87">
        <f t="shared" si="153"/>
        <v>0.63367766259693148</v>
      </c>
      <c r="H474" s="88">
        <f t="shared" si="171"/>
        <v>5.4847035219200642</v>
      </c>
      <c r="I474" s="89" t="str">
        <f t="shared" si="154"/>
        <v>Hope Slough</v>
      </c>
      <c r="J474" s="90">
        <f t="shared" si="155"/>
        <v>0.36632233740306858</v>
      </c>
      <c r="K474" s="91">
        <f t="shared" si="156"/>
        <v>9.4876390351901883</v>
      </c>
      <c r="L474" s="95" t="str">
        <f t="shared" si="157"/>
        <v>Nevin Creek</v>
      </c>
      <c r="M474" s="92" t="str">
        <f t="shared" si="158"/>
        <v>-</v>
      </c>
      <c r="N474" s="93" t="str">
        <f t="shared" si="159"/>
        <v/>
      </c>
      <c r="O474" s="96" t="str">
        <f t="shared" si="160"/>
        <v xml:space="preserve"> </v>
      </c>
      <c r="P474" s="94" t="str">
        <f>IF(ISNUMBER(VLOOKUP(A474,'Wells not assessed'!$A$5:$D$37,1,FALSE)),VLOOKUP(A474,'Wells not assessed'!$A$5:$D$37,4,FALSE),"")</f>
        <v/>
      </c>
      <c r="R474" s="35" t="str">
        <f t="shared" si="161"/>
        <v>Yes</v>
      </c>
      <c r="S474" s="15" t="str">
        <f t="shared" si="162"/>
        <v>FV-7101</v>
      </c>
      <c r="T474" s="18" t="str">
        <f>VLOOKUP(S474,'PoHC and SDF summary'!$AO$4:$AP$49974,2,FALSE)</f>
        <v>Hope Slough</v>
      </c>
      <c r="U474" s="19">
        <f t="shared" si="163"/>
        <v>1282.7357703658299</v>
      </c>
      <c r="V474" s="56">
        <f>IF(C474="TRUE",(U474^2)*(VLOOKUP(D474,'Aquifer and SDF Parameters'!$A$6:$C$100,2,FALSE)/VLOOKUP(D474,'Aquifer and SDF Parameters'!$A$6:$C$100,3,FALSE)),"")</f>
        <v>5.4847035219200642</v>
      </c>
      <c r="W474" s="4"/>
      <c r="X474" s="29" t="str">
        <f t="shared" si="164"/>
        <v>Yes</v>
      </c>
      <c r="Y474" s="15" t="str">
        <f t="shared" si="165"/>
        <v>FV-7159</v>
      </c>
      <c r="Z474" s="18" t="str">
        <f>IF(X474="Yes",VLOOKUP(Y474,'PoHC and SDF summary'!$AO$4:$AP$49974,2,FALSE)," ")</f>
        <v>Nevin Creek</v>
      </c>
      <c r="AA474" s="19">
        <f t="shared" si="166"/>
        <v>1687.0956435712401</v>
      </c>
      <c r="AB474" s="58">
        <f>IF(X474="Yes",(AA474^2)*(VLOOKUP(D474,'Aquifer and SDF Parameters'!$A$6:$C$100,2,FALSE)/VLOOKUP(D474,'Aquifer and SDF Parameters'!$A$6:$C$100,3,FALSE)),"")</f>
        <v>9.4876390351901883</v>
      </c>
      <c r="AC474" s="20">
        <f>IF(X474="Yes",(1/(U474)^('Aquifer and SDF Parameters'!$B$2)/((1/U474^'Aquifer and SDF Parameters'!$B$2)+(1/AA474^'Aquifer and SDF Parameters'!$B$2))),"")</f>
        <v>0.63367766259693148</v>
      </c>
      <c r="AD474" s="21">
        <f>IF(X474="Yes",(1/(AA474)^('Aquifer and SDF Parameters'!$B$2)/((1/U474^'Aquifer and SDF Parameters'!$B$2)+(1/AA474^'Aquifer and SDF Parameters'!$B$2))),"")</f>
        <v>0.36632233740306858</v>
      </c>
      <c r="AE474" s="14"/>
      <c r="AF474" s="32" t="str">
        <f t="shared" si="167"/>
        <v>No</v>
      </c>
      <c r="AG474" s="15" t="str">
        <f t="shared" si="168"/>
        <v/>
      </c>
      <c r="AH474" s="18" t="str">
        <f t="shared" si="169"/>
        <v xml:space="preserve"> </v>
      </c>
      <c r="AI474" s="19" t="str">
        <f t="shared" si="170"/>
        <v xml:space="preserve"> </v>
      </c>
      <c r="AJ474" s="58" t="str">
        <f>IF(AF474="Yes",(AI474^2)*(VLOOKUP(D474,'Aquifer and SDF Parameters'!$A$6:$C$100,2,FALSE)/VLOOKUP(D474,'Aquifer and SDF Parameters'!$A$6:$C$100,3,FALSE)),"")</f>
        <v/>
      </c>
      <c r="AK474" s="20" t="str">
        <f>IF(AF474="Yes",(1/(U474)^('Aquifer and SDF Parameters'!$B$2)/((1/U474^'Aquifer and SDF Parameters'!$B$2)+(1/AI474^'Aquifer and SDF Parameters'!$B$2)+(1/AA474^'Aquifer and SDF Parameters'!$B$2))),"")</f>
        <v/>
      </c>
      <c r="AL474" s="20" t="str">
        <f>IF(AF474="Yes",(1/(AA474)^('Aquifer and SDF Parameters'!$B$2)/((1/U474^'Aquifer and SDF Parameters'!$B$2)+(1/AI474^'Aquifer and SDF Parameters'!$B$2)+(1/AA474^'Aquifer and SDF Parameters'!$B$2))),"")</f>
        <v/>
      </c>
      <c r="AM474" s="21" t="str">
        <f>IF(AF474="Yes",(1/(AI474)^('Aquifer and SDF Parameters'!$B$2)/((1/U474^'Aquifer and SDF Parameters'!$B$2)+(1/AI474^'Aquifer and SDF Parameters'!$B$2)+(1/AA474^'Aquifer and SDF Parameters'!$B$2))),"")</f>
        <v/>
      </c>
      <c r="AO474" s="30" t="s">
        <v>12598</v>
      </c>
      <c r="AP474" s="47" t="s">
        <v>8769</v>
      </c>
      <c r="AQ474" s="79">
        <v>75356</v>
      </c>
      <c r="AR474" s="37" t="s">
        <v>24</v>
      </c>
      <c r="AS474" s="82">
        <v>5976.7555541031197</v>
      </c>
      <c r="AT474" s="30"/>
      <c r="AU474" s="22"/>
      <c r="AV474" s="69"/>
      <c r="AW474" s="33"/>
      <c r="AX474" s="22"/>
      <c r="AY474" s="27"/>
    </row>
    <row r="475" spans="1:51" ht="15.6" customHeight="1" x14ac:dyDescent="0.3">
      <c r="A475" s="17">
        <v>98995</v>
      </c>
      <c r="B475" s="17" t="str">
        <f>VLOOKUP(A475,'List of Wells for HC assessment'!$A$2:$J$860,10,FALSE)</f>
        <v>Fraser-Sumas Floodplain</v>
      </c>
      <c r="C475" s="17" t="str">
        <f>IF(ISNUMBER(VLOOKUP(A475,'List of Wells for HC assessment'!$A$2:$J$860,1,FALSE)),"TRUE","FALSE")</f>
        <v>TRUE</v>
      </c>
      <c r="D475" s="17">
        <f>VLOOKUP(A475,'List of Wells for HC assessment'!$A$2:$J$860,9,FALSE)</f>
        <v>6</v>
      </c>
      <c r="E475" s="17" t="str">
        <f t="shared" si="151"/>
        <v>Stream</v>
      </c>
      <c r="F475" s="17">
        <f t="shared" si="152"/>
        <v>3</v>
      </c>
      <c r="G475" s="87">
        <f t="shared" si="153"/>
        <v>0.50638511019525523</v>
      </c>
      <c r="H475" s="88">
        <f t="shared" si="171"/>
        <v>0.58741719667830461</v>
      </c>
      <c r="I475" s="89" t="str">
        <f t="shared" si="154"/>
        <v>Unnamed tributary to Dunville Creek</v>
      </c>
      <c r="J475" s="90">
        <f t="shared" si="155"/>
        <v>0.46061252232999061</v>
      </c>
      <c r="K475" s="91">
        <f t="shared" si="156"/>
        <v>0.6457907839019329</v>
      </c>
      <c r="L475" s="95" t="str">
        <f t="shared" si="157"/>
        <v>Dunville Creek</v>
      </c>
      <c r="M475" s="92">
        <f t="shared" si="158"/>
        <v>3.3002367474754254E-2</v>
      </c>
      <c r="N475" s="93">
        <f t="shared" si="159"/>
        <v>9.013272217457672</v>
      </c>
      <c r="O475" s="96" t="str">
        <f t="shared" si="160"/>
        <v>Unnamed tributary to Elk Creek</v>
      </c>
      <c r="P475" s="94" t="str">
        <f>IF(ISNUMBER(VLOOKUP(A475,'Wells not assessed'!$A$5:$D$37,1,FALSE)),VLOOKUP(A475,'Wells not assessed'!$A$5:$D$37,4,FALSE),"")</f>
        <v/>
      </c>
      <c r="R475" s="35" t="str">
        <f t="shared" si="161"/>
        <v>Yes</v>
      </c>
      <c r="S475" s="15" t="str">
        <f t="shared" si="162"/>
        <v>FV-7164</v>
      </c>
      <c r="T475" s="18" t="str">
        <f>VLOOKUP(S475,'PoHC and SDF summary'!$AO$4:$AP$49974,2,FALSE)</f>
        <v>Unnamed tributary to Dunville Creek</v>
      </c>
      <c r="U475" s="19">
        <f t="shared" si="163"/>
        <v>419.79180435483897</v>
      </c>
      <c r="V475" s="56">
        <f>IF(C475="TRUE",(U475^2)*(VLOOKUP(D475,'Aquifer and SDF Parameters'!$A$6:$C$100,2,FALSE)/VLOOKUP(D475,'Aquifer and SDF Parameters'!$A$6:$C$100,3,FALSE)),"")</f>
        <v>0.58741719667830461</v>
      </c>
      <c r="W475" s="4"/>
      <c r="X475" s="29" t="str">
        <f t="shared" si="164"/>
        <v>Yes</v>
      </c>
      <c r="Y475" s="15" t="str">
        <f t="shared" si="165"/>
        <v>FV-4080</v>
      </c>
      <c r="Z475" s="18" t="str">
        <f>IF(X475="Yes",VLOOKUP(Y475,'PoHC and SDF summary'!$AO$4:$AP$49974,2,FALSE)," ")</f>
        <v>Dunville Creek</v>
      </c>
      <c r="AA475" s="19">
        <f t="shared" si="166"/>
        <v>440.15592143078101</v>
      </c>
      <c r="AB475" s="58">
        <f>IF(X475="Yes",(AA475^2)*(VLOOKUP(D475,'Aquifer and SDF Parameters'!$A$6:$C$100,2,FALSE)/VLOOKUP(D475,'Aquifer and SDF Parameters'!$A$6:$C$100,3,FALSE)),"")</f>
        <v>0.6457907839019329</v>
      </c>
      <c r="AC475" s="20">
        <f>IF(X475="Yes",(1/(U475)^('Aquifer and SDF Parameters'!$B$2)/((1/U475^'Aquifer and SDF Parameters'!$B$2)+(1/AA475^'Aquifer and SDF Parameters'!$B$2))),"")</f>
        <v>0.52366737328287594</v>
      </c>
      <c r="AD475" s="21">
        <f>IF(X475="Yes",(1/(AA475)^('Aquifer and SDF Parameters'!$B$2)/((1/U475^'Aquifer and SDF Parameters'!$B$2)+(1/AA475^'Aquifer and SDF Parameters'!$B$2))),"")</f>
        <v>0.47633262671712406</v>
      </c>
      <c r="AE475" s="14"/>
      <c r="AF475" s="32" t="str">
        <f t="shared" si="167"/>
        <v>Yes</v>
      </c>
      <c r="AG475" s="15" t="str">
        <f t="shared" si="168"/>
        <v>FV-3695</v>
      </c>
      <c r="AH475" s="18" t="str">
        <f t="shared" si="169"/>
        <v>Unnamed tributary to Elk Creek</v>
      </c>
      <c r="AI475" s="19">
        <f t="shared" si="170"/>
        <v>1644.37880831556</v>
      </c>
      <c r="AJ475" s="58">
        <f>IF(AF475="Yes",(AI475^2)*(VLOOKUP(D475,'Aquifer and SDF Parameters'!$A$6:$C$100,2,FALSE)/VLOOKUP(D475,'Aquifer and SDF Parameters'!$A$6:$C$100,3,FALSE)),"")</f>
        <v>9.013272217457672</v>
      </c>
      <c r="AK475" s="20">
        <f>IF(AF475="Yes",(1/(U475)^('Aquifer and SDF Parameters'!$B$2)/((1/U475^'Aquifer and SDF Parameters'!$B$2)+(1/AI475^'Aquifer and SDF Parameters'!$B$2)+(1/AA475^'Aquifer and SDF Parameters'!$B$2))),"")</f>
        <v>0.50638511019525523</v>
      </c>
      <c r="AL475" s="20">
        <f>IF(AF475="Yes",(1/(AA475)^('Aquifer and SDF Parameters'!$B$2)/((1/U475^'Aquifer and SDF Parameters'!$B$2)+(1/AI475^'Aquifer and SDF Parameters'!$B$2)+(1/AA475^'Aquifer and SDF Parameters'!$B$2))),"")</f>
        <v>0.46061252232999061</v>
      </c>
      <c r="AM475" s="21">
        <f>IF(AF475="Yes",(1/(AI475)^('Aquifer and SDF Parameters'!$B$2)/((1/U475^'Aquifer and SDF Parameters'!$B$2)+(1/AI475^'Aquifer and SDF Parameters'!$B$2)+(1/AA475^'Aquifer and SDF Parameters'!$B$2))),"")</f>
        <v>3.3002367474754254E-2</v>
      </c>
      <c r="AO475" s="30" t="s">
        <v>12597</v>
      </c>
      <c r="AP475" s="47" t="s">
        <v>8769</v>
      </c>
      <c r="AQ475" s="79">
        <v>75357</v>
      </c>
      <c r="AR475" s="37" t="s">
        <v>24</v>
      </c>
      <c r="AS475" s="82">
        <v>5484.3154363742196</v>
      </c>
      <c r="AT475" s="30"/>
      <c r="AU475" s="22"/>
      <c r="AV475" s="69"/>
      <c r="AW475" s="33"/>
      <c r="AX475" s="22"/>
      <c r="AY475" s="27"/>
    </row>
    <row r="476" spans="1:51" ht="15.6" customHeight="1" x14ac:dyDescent="0.3">
      <c r="A476" s="17">
        <v>99002</v>
      </c>
      <c r="B476" s="17" t="str">
        <f>VLOOKUP(A476,'List of Wells for HC assessment'!$A$2:$J$860,10,FALSE)</f>
        <v>Fraser-Sumas Floodplain</v>
      </c>
      <c r="C476" s="17" t="str">
        <f>IF(ISNUMBER(VLOOKUP(A476,'List of Wells for HC assessment'!$A$2:$J$860,1,FALSE)),"TRUE","FALSE")</f>
        <v>TRUE</v>
      </c>
      <c r="D476" s="17">
        <f>VLOOKUP(A476,'List of Wells for HC assessment'!$A$2:$J$860,9,FALSE)</f>
        <v>6</v>
      </c>
      <c r="E476" s="17" t="str">
        <f t="shared" si="151"/>
        <v>Stream</v>
      </c>
      <c r="F476" s="17">
        <f t="shared" si="152"/>
        <v>1</v>
      </c>
      <c r="G476" s="87">
        <f t="shared" si="153"/>
        <v>1</v>
      </c>
      <c r="H476" s="88">
        <f t="shared" si="171"/>
        <v>0.10427867459484942</v>
      </c>
      <c r="I476" s="89" t="str">
        <f t="shared" si="154"/>
        <v>Miller Slough</v>
      </c>
      <c r="J476" s="90" t="str">
        <f t="shared" si="155"/>
        <v>-</v>
      </c>
      <c r="K476" s="91" t="str">
        <f t="shared" si="156"/>
        <v/>
      </c>
      <c r="L476" s="95" t="str">
        <f t="shared" si="157"/>
        <v xml:space="preserve"> </v>
      </c>
      <c r="M476" s="92" t="str">
        <f t="shared" si="158"/>
        <v>-</v>
      </c>
      <c r="N476" s="93" t="str">
        <f t="shared" si="159"/>
        <v/>
      </c>
      <c r="O476" s="96" t="str">
        <f t="shared" si="160"/>
        <v xml:space="preserve"> </v>
      </c>
      <c r="P476" s="94" t="str">
        <f>IF(ISNUMBER(VLOOKUP(A476,'Wells not assessed'!$A$5:$D$37,1,FALSE)),VLOOKUP(A476,'Wells not assessed'!$A$5:$D$37,4,FALSE),"")</f>
        <v/>
      </c>
      <c r="R476" s="35" t="str">
        <f t="shared" si="161"/>
        <v>Yes</v>
      </c>
      <c r="S476" s="15" t="str">
        <f t="shared" si="162"/>
        <v>FV-906</v>
      </c>
      <c r="T476" s="18" t="str">
        <f>VLOOKUP(S476,'PoHC and SDF summary'!$AO$4:$AP$49974,2,FALSE)</f>
        <v>Miller Slough</v>
      </c>
      <c r="U476" s="19">
        <f t="shared" si="163"/>
        <v>176.87171163997601</v>
      </c>
      <c r="V476" s="56">
        <f>IF(C476="TRUE",(U476^2)*(VLOOKUP(D476,'Aquifer and SDF Parameters'!$A$6:$C$100,2,FALSE)/VLOOKUP(D476,'Aquifer and SDF Parameters'!$A$6:$C$100,3,FALSE)),"")</f>
        <v>0.10427867459484942</v>
      </c>
      <c r="W476" s="4"/>
      <c r="X476" s="29" t="str">
        <f t="shared" si="164"/>
        <v>No</v>
      </c>
      <c r="Y476" s="15" t="str">
        <f t="shared" si="165"/>
        <v/>
      </c>
      <c r="Z476" s="18" t="str">
        <f>IF(X476="Yes",VLOOKUP(Y476,'PoHC and SDF summary'!$AO$4:$AP$49974,2,FALSE)," ")</f>
        <v xml:space="preserve"> </v>
      </c>
      <c r="AA476" s="19" t="str">
        <f t="shared" si="166"/>
        <v xml:space="preserve"> </v>
      </c>
      <c r="AB476" s="58" t="str">
        <f>IF(X476="Yes",(AA476^2)*(VLOOKUP(D476,'Aquifer and SDF Parameters'!$A$6:$C$100,2,FALSE)/VLOOKUP(D476,'Aquifer and SDF Parameters'!$A$6:$C$100,3,FALSE)),"")</f>
        <v/>
      </c>
      <c r="AC476" s="20" t="str">
        <f>IF(X476="Yes",(1/(U476)^('Aquifer and SDF Parameters'!$B$2)/((1/U476^'Aquifer and SDF Parameters'!$B$2)+(1/AA476^'Aquifer and SDF Parameters'!$B$2))),"")</f>
        <v/>
      </c>
      <c r="AD476" s="21" t="str">
        <f>IF(X476="Yes",(1/(AA476)^('Aquifer and SDF Parameters'!$B$2)/((1/U476^'Aquifer and SDF Parameters'!$B$2)+(1/AA476^'Aquifer and SDF Parameters'!$B$2))),"")</f>
        <v/>
      </c>
      <c r="AE476" s="14"/>
      <c r="AF476" s="32" t="str">
        <f t="shared" si="167"/>
        <v>No</v>
      </c>
      <c r="AG476" s="15" t="str">
        <f t="shared" si="168"/>
        <v/>
      </c>
      <c r="AH476" s="18" t="str">
        <f t="shared" si="169"/>
        <v xml:space="preserve"> </v>
      </c>
      <c r="AI476" s="19" t="str">
        <f t="shared" si="170"/>
        <v xml:space="preserve"> </v>
      </c>
      <c r="AJ476" s="58" t="str">
        <f>IF(AF476="Yes",(AI476^2)*(VLOOKUP(D476,'Aquifer and SDF Parameters'!$A$6:$C$100,2,FALSE)/VLOOKUP(D476,'Aquifer and SDF Parameters'!$A$6:$C$100,3,FALSE)),"")</f>
        <v/>
      </c>
      <c r="AK476" s="20" t="str">
        <f>IF(AF476="Yes",(1/(U476)^('Aquifer and SDF Parameters'!$B$2)/((1/U476^'Aquifer and SDF Parameters'!$B$2)+(1/AI476^'Aquifer and SDF Parameters'!$B$2)+(1/AA476^'Aquifer and SDF Parameters'!$B$2))),"")</f>
        <v/>
      </c>
      <c r="AL476" s="20" t="str">
        <f>IF(AF476="Yes",(1/(AA476)^('Aquifer and SDF Parameters'!$B$2)/((1/U476^'Aquifer and SDF Parameters'!$B$2)+(1/AI476^'Aquifer and SDF Parameters'!$B$2)+(1/AA476^'Aquifer and SDF Parameters'!$B$2))),"")</f>
        <v/>
      </c>
      <c r="AM476" s="21" t="str">
        <f>IF(AF476="Yes",(1/(AI476)^('Aquifer and SDF Parameters'!$B$2)/((1/U476^'Aquifer and SDF Parameters'!$B$2)+(1/AI476^'Aquifer and SDF Parameters'!$B$2)+(1/AA476^'Aquifer and SDF Parameters'!$B$2))),"")</f>
        <v/>
      </c>
      <c r="AO476" s="30" t="s">
        <v>12595</v>
      </c>
      <c r="AP476" s="47" t="s">
        <v>8769</v>
      </c>
      <c r="AQ476" s="79">
        <v>75358</v>
      </c>
      <c r="AR476" s="37" t="s">
        <v>24</v>
      </c>
      <c r="AS476" s="82">
        <v>5240.07611250634</v>
      </c>
      <c r="AT476" s="30"/>
      <c r="AU476" s="22"/>
      <c r="AV476" s="69"/>
      <c r="AW476" s="33"/>
      <c r="AX476" s="22"/>
      <c r="AY476" s="27"/>
    </row>
    <row r="477" spans="1:51" ht="15.6" customHeight="1" x14ac:dyDescent="0.3">
      <c r="A477" s="17">
        <v>99007</v>
      </c>
      <c r="B477" s="17" t="str">
        <f>VLOOKUP(A477,'List of Wells for HC assessment'!$A$2:$J$860,10,FALSE)</f>
        <v>Fraser-Sumas Floodplain</v>
      </c>
      <c r="C477" s="17" t="str">
        <f>IF(ISNUMBER(VLOOKUP(A477,'List of Wells for HC assessment'!$A$2:$J$860,1,FALSE)),"TRUE","FALSE")</f>
        <v>TRUE</v>
      </c>
      <c r="D477" s="17">
        <f>VLOOKUP(A477,'List of Wells for HC assessment'!$A$2:$J$860,9,FALSE)</f>
        <v>6</v>
      </c>
      <c r="E477" s="17" t="str">
        <f t="shared" si="151"/>
        <v>Stream</v>
      </c>
      <c r="F477" s="17">
        <f t="shared" si="152"/>
        <v>1</v>
      </c>
      <c r="G477" s="87">
        <f t="shared" si="153"/>
        <v>1</v>
      </c>
      <c r="H477" s="88">
        <f t="shared" si="171"/>
        <v>4.0615280369719703E-2</v>
      </c>
      <c r="I477" s="89" t="str">
        <f t="shared" si="154"/>
        <v>Miller Slough</v>
      </c>
      <c r="J477" s="90" t="str">
        <f t="shared" si="155"/>
        <v>-</v>
      </c>
      <c r="K477" s="91" t="str">
        <f t="shared" si="156"/>
        <v/>
      </c>
      <c r="L477" s="95" t="str">
        <f t="shared" si="157"/>
        <v xml:space="preserve"> </v>
      </c>
      <c r="M477" s="92" t="str">
        <f t="shared" si="158"/>
        <v>-</v>
      </c>
      <c r="N477" s="93" t="str">
        <f t="shared" si="159"/>
        <v/>
      </c>
      <c r="O477" s="96" t="str">
        <f t="shared" si="160"/>
        <v xml:space="preserve"> </v>
      </c>
      <c r="P477" s="94" t="str">
        <f>IF(ISNUMBER(VLOOKUP(A477,'Wells not assessed'!$A$5:$D$37,1,FALSE)),VLOOKUP(A477,'Wells not assessed'!$A$5:$D$37,4,FALSE),"")</f>
        <v/>
      </c>
      <c r="R477" s="35" t="str">
        <f t="shared" si="161"/>
        <v>Yes</v>
      </c>
      <c r="S477" s="15" t="str">
        <f t="shared" si="162"/>
        <v>FV-997</v>
      </c>
      <c r="T477" s="18" t="str">
        <f>VLOOKUP(S477,'PoHC and SDF summary'!$AO$4:$AP$49974,2,FALSE)</f>
        <v>Miller Slough</v>
      </c>
      <c r="U477" s="19">
        <f t="shared" si="163"/>
        <v>110.383803662113</v>
      </c>
      <c r="V477" s="56">
        <f>IF(C477="TRUE",(U477^2)*(VLOOKUP(D477,'Aquifer and SDF Parameters'!$A$6:$C$100,2,FALSE)/VLOOKUP(D477,'Aquifer and SDF Parameters'!$A$6:$C$100,3,FALSE)),"")</f>
        <v>4.0615280369719703E-2</v>
      </c>
      <c r="W477" s="4"/>
      <c r="X477" s="29" t="str">
        <f t="shared" si="164"/>
        <v>No</v>
      </c>
      <c r="Y477" s="15" t="str">
        <f t="shared" si="165"/>
        <v/>
      </c>
      <c r="Z477" s="18" t="str">
        <f>IF(X477="Yes",VLOOKUP(Y477,'PoHC and SDF summary'!$AO$4:$AP$49974,2,FALSE)," ")</f>
        <v xml:space="preserve"> </v>
      </c>
      <c r="AA477" s="19" t="str">
        <f t="shared" si="166"/>
        <v xml:space="preserve"> </v>
      </c>
      <c r="AB477" s="58" t="str">
        <f>IF(X477="Yes",(AA477^2)*(VLOOKUP(D477,'Aquifer and SDF Parameters'!$A$6:$C$100,2,FALSE)/VLOOKUP(D477,'Aquifer and SDF Parameters'!$A$6:$C$100,3,FALSE)),"")</f>
        <v/>
      </c>
      <c r="AC477" s="20" t="str">
        <f>IF(X477="Yes",(1/(U477)^('Aquifer and SDF Parameters'!$B$2)/((1/U477^'Aquifer and SDF Parameters'!$B$2)+(1/AA477^'Aquifer and SDF Parameters'!$B$2))),"")</f>
        <v/>
      </c>
      <c r="AD477" s="21" t="str">
        <f>IF(X477="Yes",(1/(AA477)^('Aquifer and SDF Parameters'!$B$2)/((1/U477^'Aquifer and SDF Parameters'!$B$2)+(1/AA477^'Aquifer and SDF Parameters'!$B$2))),"")</f>
        <v/>
      </c>
      <c r="AE477" s="14"/>
      <c r="AF477" s="32" t="str">
        <f t="shared" si="167"/>
        <v>No</v>
      </c>
      <c r="AG477" s="15" t="str">
        <f t="shared" si="168"/>
        <v/>
      </c>
      <c r="AH477" s="18" t="str">
        <f t="shared" si="169"/>
        <v xml:space="preserve"> </v>
      </c>
      <c r="AI477" s="19" t="str">
        <f t="shared" si="170"/>
        <v xml:space="preserve"> </v>
      </c>
      <c r="AJ477" s="58" t="str">
        <f>IF(AF477="Yes",(AI477^2)*(VLOOKUP(D477,'Aquifer and SDF Parameters'!$A$6:$C$100,2,FALSE)/VLOOKUP(D477,'Aquifer and SDF Parameters'!$A$6:$C$100,3,FALSE)),"")</f>
        <v/>
      </c>
      <c r="AK477" s="20" t="str">
        <f>IF(AF477="Yes",(1/(U477)^('Aquifer and SDF Parameters'!$B$2)/((1/U477^'Aquifer and SDF Parameters'!$B$2)+(1/AI477^'Aquifer and SDF Parameters'!$B$2)+(1/AA477^'Aquifer and SDF Parameters'!$B$2))),"")</f>
        <v/>
      </c>
      <c r="AL477" s="20" t="str">
        <f>IF(AF477="Yes",(1/(AA477)^('Aquifer and SDF Parameters'!$B$2)/((1/U477^'Aquifer and SDF Parameters'!$B$2)+(1/AI477^'Aquifer and SDF Parameters'!$B$2)+(1/AA477^'Aquifer and SDF Parameters'!$B$2))),"")</f>
        <v/>
      </c>
      <c r="AM477" s="21" t="str">
        <f>IF(AF477="Yes",(1/(AI477)^('Aquifer and SDF Parameters'!$B$2)/((1/U477^'Aquifer and SDF Parameters'!$B$2)+(1/AI477^'Aquifer and SDF Parameters'!$B$2)+(1/AA477^'Aquifer and SDF Parameters'!$B$2))),"")</f>
        <v/>
      </c>
      <c r="AO477" s="30" t="s">
        <v>12593</v>
      </c>
      <c r="AP477" s="47" t="s">
        <v>8769</v>
      </c>
      <c r="AQ477" s="22">
        <v>75359</v>
      </c>
      <c r="AR477" s="22" t="s">
        <v>24</v>
      </c>
      <c r="AS477" s="24">
        <v>5054.3830919847196</v>
      </c>
      <c r="AT477" s="30"/>
      <c r="AU477" s="22"/>
      <c r="AV477" s="69"/>
      <c r="AW477" s="33"/>
      <c r="AX477" s="22"/>
      <c r="AY477" s="27"/>
    </row>
    <row r="478" spans="1:51" ht="15.6" customHeight="1" x14ac:dyDescent="0.3">
      <c r="A478" s="17">
        <v>99103</v>
      </c>
      <c r="B478" s="17" t="str">
        <f>VLOOKUP(A478,'List of Wells for HC assessment'!$A$2:$J$860,10,FALSE)</f>
        <v>Fraser-Sumas Floodplain</v>
      </c>
      <c r="C478" s="17" t="str">
        <f>IF(ISNUMBER(VLOOKUP(A478,'List of Wells for HC assessment'!$A$2:$J$860,1,FALSE)),"TRUE","FALSE")</f>
        <v>TRUE</v>
      </c>
      <c r="D478" s="17">
        <f>VLOOKUP(A478,'List of Wells for HC assessment'!$A$2:$J$860,9,FALSE)</f>
        <v>6</v>
      </c>
      <c r="E478" s="17" t="str">
        <f t="shared" si="151"/>
        <v>Stream</v>
      </c>
      <c r="F478" s="17">
        <f t="shared" si="152"/>
        <v>2</v>
      </c>
      <c r="G478" s="87">
        <f t="shared" si="153"/>
        <v>0.78175766136475033</v>
      </c>
      <c r="H478" s="88">
        <f t="shared" si="171"/>
        <v>1.5907010087698663</v>
      </c>
      <c r="I478" s="89" t="str">
        <f t="shared" si="154"/>
        <v>Chilliwack Creek</v>
      </c>
      <c r="J478" s="90">
        <f t="shared" si="155"/>
        <v>0.21824233863524964</v>
      </c>
      <c r="K478" s="91">
        <f t="shared" si="156"/>
        <v>5.6979901714892449</v>
      </c>
      <c r="L478" s="95" t="str">
        <f t="shared" si="157"/>
        <v>Fraser River</v>
      </c>
      <c r="M478" s="92" t="str">
        <f t="shared" si="158"/>
        <v>-</v>
      </c>
      <c r="N478" s="93" t="str">
        <f t="shared" si="159"/>
        <v/>
      </c>
      <c r="O478" s="96" t="str">
        <f t="shared" si="160"/>
        <v xml:space="preserve"> </v>
      </c>
      <c r="P478" s="94" t="str">
        <f>IF(ISNUMBER(VLOOKUP(A478,'Wells not assessed'!$A$5:$D$37,1,FALSE)),VLOOKUP(A478,'Wells not assessed'!$A$5:$D$37,4,FALSE),"")</f>
        <v/>
      </c>
      <c r="R478" s="35" t="str">
        <f t="shared" si="161"/>
        <v>Yes</v>
      </c>
      <c r="S478" s="15" t="str">
        <f t="shared" si="162"/>
        <v>FV-3186</v>
      </c>
      <c r="T478" s="18" t="str">
        <f>VLOOKUP(S478,'PoHC and SDF summary'!$AO$4:$AP$49974,2,FALSE)</f>
        <v>Chilliwack Creek</v>
      </c>
      <c r="U478" s="19">
        <f t="shared" si="163"/>
        <v>690.804098591605</v>
      </c>
      <c r="V478" s="56">
        <f>IF(C478="TRUE",(U478^2)*(VLOOKUP(D478,'Aquifer and SDF Parameters'!$A$6:$C$100,2,FALSE)/VLOOKUP(D478,'Aquifer and SDF Parameters'!$A$6:$C$100,3,FALSE)),"")</f>
        <v>1.5907010087698663</v>
      </c>
      <c r="W478" s="4"/>
      <c r="X478" s="29" t="str">
        <f t="shared" si="164"/>
        <v>Yes</v>
      </c>
      <c r="Y478" s="15" t="str">
        <f t="shared" si="165"/>
        <v>FV-4923</v>
      </c>
      <c r="Z478" s="18" t="str">
        <f>IF(X478="Yes",VLOOKUP(Y478,'PoHC and SDF summary'!$AO$4:$AP$49974,2,FALSE)," ")</f>
        <v>Fraser River</v>
      </c>
      <c r="AA478" s="19">
        <f t="shared" si="166"/>
        <v>1307.4391195947801</v>
      </c>
      <c r="AB478" s="58">
        <f>IF(X478="Yes",(AA478^2)*(VLOOKUP(D478,'Aquifer and SDF Parameters'!$A$6:$C$100,2,FALSE)/VLOOKUP(D478,'Aquifer and SDF Parameters'!$A$6:$C$100,3,FALSE)),"")</f>
        <v>5.6979901714892449</v>
      </c>
      <c r="AC478" s="20">
        <f>IF(X478="Yes",(1/(U478)^('Aquifer and SDF Parameters'!$B$2)/((1/U478^'Aquifer and SDF Parameters'!$B$2)+(1/AA478^'Aquifer and SDF Parameters'!$B$2))),"")</f>
        <v>0.78175766136475033</v>
      </c>
      <c r="AD478" s="21">
        <f>IF(X478="Yes",(1/(AA478)^('Aquifer and SDF Parameters'!$B$2)/((1/U478^'Aquifer and SDF Parameters'!$B$2)+(1/AA478^'Aquifer and SDF Parameters'!$B$2))),"")</f>
        <v>0.21824233863524964</v>
      </c>
      <c r="AE478" s="14"/>
      <c r="AF478" s="32" t="str">
        <f t="shared" si="167"/>
        <v>No</v>
      </c>
      <c r="AG478" s="15" t="str">
        <f t="shared" si="168"/>
        <v/>
      </c>
      <c r="AH478" s="18" t="str">
        <f t="shared" si="169"/>
        <v xml:space="preserve"> </v>
      </c>
      <c r="AI478" s="19" t="str">
        <f t="shared" si="170"/>
        <v xml:space="preserve"> </v>
      </c>
      <c r="AJ478" s="58" t="str">
        <f>IF(AF478="Yes",(AI478^2)*(VLOOKUP(D478,'Aquifer and SDF Parameters'!$A$6:$C$100,2,FALSE)/VLOOKUP(D478,'Aquifer and SDF Parameters'!$A$6:$C$100,3,FALSE)),"")</f>
        <v/>
      </c>
      <c r="AK478" s="20" t="str">
        <f>IF(AF478="Yes",(1/(U478)^('Aquifer and SDF Parameters'!$B$2)/((1/U478^'Aquifer and SDF Parameters'!$B$2)+(1/AI478^'Aquifer and SDF Parameters'!$B$2)+(1/AA478^'Aquifer and SDF Parameters'!$B$2))),"")</f>
        <v/>
      </c>
      <c r="AL478" s="20" t="str">
        <f>IF(AF478="Yes",(1/(AA478)^('Aquifer and SDF Parameters'!$B$2)/((1/U478^'Aquifer and SDF Parameters'!$B$2)+(1/AI478^'Aquifer and SDF Parameters'!$B$2)+(1/AA478^'Aquifer and SDF Parameters'!$B$2))),"")</f>
        <v/>
      </c>
      <c r="AM478" s="21" t="str">
        <f>IF(AF478="Yes",(1/(AI478)^('Aquifer and SDF Parameters'!$B$2)/((1/U478^'Aquifer and SDF Parameters'!$B$2)+(1/AI478^'Aquifer and SDF Parameters'!$B$2)+(1/AA478^'Aquifer and SDF Parameters'!$B$2))),"")</f>
        <v/>
      </c>
      <c r="AO478" s="30" t="s">
        <v>12592</v>
      </c>
      <c r="AP478" s="47" t="s">
        <v>8769</v>
      </c>
      <c r="AQ478" s="79">
        <v>75360</v>
      </c>
      <c r="AR478" s="37" t="s">
        <v>24</v>
      </c>
      <c r="AS478" s="82">
        <v>5309.5147779458202</v>
      </c>
      <c r="AT478" s="30"/>
      <c r="AU478" s="22"/>
      <c r="AV478" s="69"/>
      <c r="AW478" s="33"/>
      <c r="AX478" s="22"/>
      <c r="AY478" s="27"/>
    </row>
    <row r="479" spans="1:51" ht="15.6" customHeight="1" x14ac:dyDescent="0.3">
      <c r="A479" s="17">
        <v>99782</v>
      </c>
      <c r="B479" s="17" t="str">
        <f>VLOOKUP(A479,'List of Wells for HC assessment'!$A$2:$J$860,10,FALSE)</f>
        <v>Fraser-Sumas Floodplain</v>
      </c>
      <c r="C479" s="17" t="str">
        <f>IF(ISNUMBER(VLOOKUP(A479,'List of Wells for HC assessment'!$A$2:$J$860,1,FALSE)),"TRUE","FALSE")</f>
        <v>TRUE</v>
      </c>
      <c r="D479" s="17">
        <f>VLOOKUP(A479,'List of Wells for HC assessment'!$A$2:$J$860,9,FALSE)</f>
        <v>6</v>
      </c>
      <c r="E479" s="17" t="str">
        <f t="shared" si="151"/>
        <v>Stream</v>
      </c>
      <c r="F479" s="17">
        <f t="shared" si="152"/>
        <v>1</v>
      </c>
      <c r="G479" s="87">
        <f t="shared" si="153"/>
        <v>1</v>
      </c>
      <c r="H479" s="88">
        <f t="shared" si="171"/>
        <v>0.63154420161619418</v>
      </c>
      <c r="I479" s="89" t="str">
        <f t="shared" si="154"/>
        <v>Elk Brook</v>
      </c>
      <c r="J479" s="90" t="str">
        <f t="shared" si="155"/>
        <v>-</v>
      </c>
      <c r="K479" s="91" t="str">
        <f t="shared" si="156"/>
        <v/>
      </c>
      <c r="L479" s="95" t="str">
        <f t="shared" si="157"/>
        <v xml:space="preserve"> </v>
      </c>
      <c r="M479" s="92" t="str">
        <f t="shared" si="158"/>
        <v>-</v>
      </c>
      <c r="N479" s="93" t="str">
        <f t="shared" si="159"/>
        <v/>
      </c>
      <c r="O479" s="96" t="str">
        <f t="shared" si="160"/>
        <v xml:space="preserve"> </v>
      </c>
      <c r="P479" s="94" t="str">
        <f>IF(ISNUMBER(VLOOKUP(A479,'Wells not assessed'!$A$5:$D$37,1,FALSE)),VLOOKUP(A479,'Wells not assessed'!$A$5:$D$37,4,FALSE),"")</f>
        <v/>
      </c>
      <c r="R479" s="35" t="str">
        <f t="shared" si="161"/>
        <v>Yes</v>
      </c>
      <c r="S479" s="15" t="str">
        <f t="shared" si="162"/>
        <v>FV-3314</v>
      </c>
      <c r="T479" s="18" t="str">
        <f>VLOOKUP(S479,'PoHC and SDF summary'!$AO$4:$AP$49974,2,FALSE)</f>
        <v>Elk Brook</v>
      </c>
      <c r="U479" s="19">
        <f t="shared" si="163"/>
        <v>435.27377647276001</v>
      </c>
      <c r="V479" s="56">
        <f>IF(C479="TRUE",(U479^2)*(VLOOKUP(D479,'Aquifer and SDF Parameters'!$A$6:$C$100,2,FALSE)/VLOOKUP(D479,'Aquifer and SDF Parameters'!$A$6:$C$100,3,FALSE)),"")</f>
        <v>0.63154420161619418</v>
      </c>
      <c r="W479" s="4"/>
      <c r="X479" s="29" t="str">
        <f t="shared" si="164"/>
        <v>No</v>
      </c>
      <c r="Y479" s="15" t="str">
        <f t="shared" si="165"/>
        <v/>
      </c>
      <c r="Z479" s="18" t="str">
        <f>IF(X479="Yes",VLOOKUP(Y479,'PoHC and SDF summary'!$AO$4:$AP$49974,2,FALSE)," ")</f>
        <v xml:space="preserve"> </v>
      </c>
      <c r="AA479" s="19" t="str">
        <f t="shared" si="166"/>
        <v xml:space="preserve"> </v>
      </c>
      <c r="AB479" s="58" t="str">
        <f>IF(X479="Yes",(AA479^2)*(VLOOKUP(D479,'Aquifer and SDF Parameters'!$A$6:$C$100,2,FALSE)/VLOOKUP(D479,'Aquifer and SDF Parameters'!$A$6:$C$100,3,FALSE)),"")</f>
        <v/>
      </c>
      <c r="AC479" s="66" t="str">
        <f>IF(X479="Yes",(1/(U479)^('Aquifer and SDF Parameters'!$B$2)/((1/U479^'Aquifer and SDF Parameters'!$B$2)+(1/AA479^'Aquifer and SDF Parameters'!$B$2))),"")</f>
        <v/>
      </c>
      <c r="AD479" s="67" t="str">
        <f>IF(X479="Yes",(1/(AA479)^('Aquifer and SDF Parameters'!$B$2)/((1/U479^'Aquifer and SDF Parameters'!$B$2)+(1/AA479^'Aquifer and SDF Parameters'!$B$2))),"")</f>
        <v/>
      </c>
      <c r="AE479" s="60"/>
      <c r="AF479" s="32" t="str">
        <f t="shared" si="167"/>
        <v>No</v>
      </c>
      <c r="AG479" s="15" t="str">
        <f t="shared" si="168"/>
        <v/>
      </c>
      <c r="AH479" s="18" t="str">
        <f t="shared" si="169"/>
        <v xml:space="preserve"> </v>
      </c>
      <c r="AI479" s="19" t="str">
        <f t="shared" si="170"/>
        <v xml:space="preserve"> </v>
      </c>
      <c r="AJ479" s="58" t="str">
        <f>IF(AF479="Yes",(AI479^2)*(VLOOKUP(D479,'Aquifer and SDF Parameters'!$A$6:$C$100,2,FALSE)/VLOOKUP(D479,'Aquifer and SDF Parameters'!$A$6:$C$100,3,FALSE)),"")</f>
        <v/>
      </c>
      <c r="AK479" s="66" t="str">
        <f>IF(AF479="Yes",(1/(U479)^('Aquifer and SDF Parameters'!$B$2)/((1/U479^'Aquifer and SDF Parameters'!$B$2)+(1/AI479^'Aquifer and SDF Parameters'!$B$2)+(1/AA479^'Aquifer and SDF Parameters'!$B$2))),"")</f>
        <v/>
      </c>
      <c r="AL479" s="66" t="str">
        <f>IF(AF479="Yes",(1/(AA479)^('Aquifer and SDF Parameters'!$B$2)/((1/U479^'Aquifer and SDF Parameters'!$B$2)+(1/AI479^'Aquifer and SDF Parameters'!$B$2)+(1/AA479^'Aquifer and SDF Parameters'!$B$2))),"")</f>
        <v/>
      </c>
      <c r="AM479" s="67" t="str">
        <f>IF(AF479="Yes",(1/(AI479)^('Aquifer and SDF Parameters'!$B$2)/((1/U479^'Aquifer and SDF Parameters'!$B$2)+(1/AI479^'Aquifer and SDF Parameters'!$B$2)+(1/AA479^'Aquifer and SDF Parameters'!$B$2))),"")</f>
        <v/>
      </c>
      <c r="AO479" s="30" t="s">
        <v>12591</v>
      </c>
      <c r="AP479" s="47" t="s">
        <v>8769</v>
      </c>
      <c r="AQ479" s="22">
        <v>75361</v>
      </c>
      <c r="AR479" s="22" t="s">
        <v>24</v>
      </c>
      <c r="AS479" s="24">
        <v>5154.6328152933102</v>
      </c>
      <c r="AT479" s="30"/>
      <c r="AU479" s="22"/>
      <c r="AV479" s="69"/>
      <c r="AW479" s="33"/>
      <c r="AX479" s="22"/>
      <c r="AY479" s="27"/>
    </row>
    <row r="480" spans="1:51" ht="15.6" customHeight="1" x14ac:dyDescent="0.3">
      <c r="A480" s="17">
        <v>99798</v>
      </c>
      <c r="B480" s="17" t="str">
        <f>VLOOKUP(A480,'List of Wells for HC assessment'!$A$2:$J$860,10,FALSE)</f>
        <v>Fraser-Sumas Floodplain</v>
      </c>
      <c r="C480" s="17" t="str">
        <f>IF(ISNUMBER(VLOOKUP(A480,'List of Wells for HC assessment'!$A$2:$J$860,1,FALSE)),"TRUE","FALSE")</f>
        <v>TRUE</v>
      </c>
      <c r="D480" s="17">
        <f>VLOOKUP(A480,'List of Wells for HC assessment'!$A$2:$J$860,9,FALSE)</f>
        <v>6</v>
      </c>
      <c r="E480" s="17" t="str">
        <f t="shared" si="151"/>
        <v>Stream</v>
      </c>
      <c r="F480" s="17">
        <f t="shared" si="152"/>
        <v>1</v>
      </c>
      <c r="G480" s="87">
        <f t="shared" si="153"/>
        <v>1</v>
      </c>
      <c r="H480" s="88">
        <f t="shared" si="171"/>
        <v>0.81882545603613366</v>
      </c>
      <c r="I480" s="89" t="str">
        <f t="shared" si="154"/>
        <v>Semmihault Creek</v>
      </c>
      <c r="J480" s="90" t="str">
        <f t="shared" si="155"/>
        <v>-</v>
      </c>
      <c r="K480" s="91" t="str">
        <f t="shared" si="156"/>
        <v/>
      </c>
      <c r="L480" s="95" t="str">
        <f t="shared" si="157"/>
        <v xml:space="preserve"> </v>
      </c>
      <c r="M480" s="92" t="str">
        <f t="shared" si="158"/>
        <v>-</v>
      </c>
      <c r="N480" s="93" t="str">
        <f t="shared" si="159"/>
        <v/>
      </c>
      <c r="O480" s="96" t="str">
        <f t="shared" si="160"/>
        <v xml:space="preserve"> </v>
      </c>
      <c r="P480" s="94" t="str">
        <f>IF(ISNUMBER(VLOOKUP(A480,'Wells not assessed'!$A$5:$D$37,1,FALSE)),VLOOKUP(A480,'Wells not assessed'!$A$5:$D$37,4,FALSE),"")</f>
        <v/>
      </c>
      <c r="R480" s="35" t="str">
        <f t="shared" si="161"/>
        <v>Yes</v>
      </c>
      <c r="S480" s="15" t="str">
        <f t="shared" si="162"/>
        <v>FV-5673</v>
      </c>
      <c r="T480" s="18" t="str">
        <f>VLOOKUP(S480,'PoHC and SDF summary'!$AO$4:$AP$49974,2,FALSE)</f>
        <v>Semmihault Creek</v>
      </c>
      <c r="U480" s="19">
        <f t="shared" si="163"/>
        <v>495.62852703495599</v>
      </c>
      <c r="V480" s="56">
        <f>IF(C480="TRUE",(U480^2)*(VLOOKUP(D480,'Aquifer and SDF Parameters'!$A$6:$C$100,2,FALSE)/VLOOKUP(D480,'Aquifer and SDF Parameters'!$A$6:$C$100,3,FALSE)),"")</f>
        <v>0.81882545603613366</v>
      </c>
      <c r="W480" s="4"/>
      <c r="X480" s="29" t="str">
        <f t="shared" si="164"/>
        <v>No</v>
      </c>
      <c r="Y480" s="15" t="str">
        <f t="shared" si="165"/>
        <v/>
      </c>
      <c r="Z480" s="18" t="str">
        <f>IF(X480="Yes",VLOOKUP(Y480,'PoHC and SDF summary'!$AO$4:$AP$49974,2,FALSE)," ")</f>
        <v xml:space="preserve"> </v>
      </c>
      <c r="AA480" s="19" t="str">
        <f t="shared" si="166"/>
        <v xml:space="preserve"> </v>
      </c>
      <c r="AB480" s="58" t="str">
        <f>IF(X480="Yes",(AA480^2)*(VLOOKUP(D480,'Aquifer and SDF Parameters'!$A$6:$C$100,2,FALSE)/VLOOKUP(D480,'Aquifer and SDF Parameters'!$A$6:$C$100,3,FALSE)),"")</f>
        <v/>
      </c>
      <c r="AC480" s="20" t="str">
        <f>IF(X480="Yes",(1/(U480)^('Aquifer and SDF Parameters'!$B$2)/((1/U480^'Aquifer and SDF Parameters'!$B$2)+(1/AA480^'Aquifer and SDF Parameters'!$B$2))),"")</f>
        <v/>
      </c>
      <c r="AD480" s="21" t="str">
        <f>IF(X480="Yes",(1/(AA480)^('Aquifer and SDF Parameters'!$B$2)/((1/U480^'Aquifer and SDF Parameters'!$B$2)+(1/AA480^'Aquifer and SDF Parameters'!$B$2))),"")</f>
        <v/>
      </c>
      <c r="AE480" s="14"/>
      <c r="AF480" s="32" t="str">
        <f t="shared" si="167"/>
        <v>No</v>
      </c>
      <c r="AG480" s="15" t="str">
        <f t="shared" si="168"/>
        <v/>
      </c>
      <c r="AH480" s="18" t="str">
        <f t="shared" si="169"/>
        <v xml:space="preserve"> </v>
      </c>
      <c r="AI480" s="19" t="str">
        <f t="shared" si="170"/>
        <v xml:space="preserve"> </v>
      </c>
      <c r="AJ480" s="58" t="str">
        <f>IF(AF480="Yes",(AI480^2)*(VLOOKUP(D480,'Aquifer and SDF Parameters'!$A$6:$C$100,2,FALSE)/VLOOKUP(D480,'Aquifer and SDF Parameters'!$A$6:$C$100,3,FALSE)),"")</f>
        <v/>
      </c>
      <c r="AK480" s="20" t="str">
        <f>IF(AF480="Yes",(1/(U480)^('Aquifer and SDF Parameters'!$B$2)/((1/U480^'Aquifer and SDF Parameters'!$B$2)+(1/AI480^'Aquifer and SDF Parameters'!$B$2)+(1/AA480^'Aquifer and SDF Parameters'!$B$2))),"")</f>
        <v/>
      </c>
      <c r="AL480" s="20" t="str">
        <f>IF(AF480="Yes",(1/(AA480)^('Aquifer and SDF Parameters'!$B$2)/((1/U480^'Aquifer and SDF Parameters'!$B$2)+(1/AI480^'Aquifer and SDF Parameters'!$B$2)+(1/AA480^'Aquifer and SDF Parameters'!$B$2))),"")</f>
        <v/>
      </c>
      <c r="AM480" s="21" t="str">
        <f>IF(AF480="Yes",(1/(AI480)^('Aquifer and SDF Parameters'!$B$2)/((1/U480^'Aquifer and SDF Parameters'!$B$2)+(1/AI480^'Aquifer and SDF Parameters'!$B$2)+(1/AA480^'Aquifer and SDF Parameters'!$B$2))),"")</f>
        <v/>
      </c>
      <c r="AO480" s="30" t="s">
        <v>12590</v>
      </c>
      <c r="AP480" s="47" t="s">
        <v>8769</v>
      </c>
      <c r="AQ480" s="22">
        <v>75363</v>
      </c>
      <c r="AR480" s="22" t="s">
        <v>24</v>
      </c>
      <c r="AS480" s="24">
        <v>4572.7370126510204</v>
      </c>
      <c r="AT480" s="30"/>
      <c r="AU480" s="22"/>
      <c r="AV480" s="69"/>
      <c r="AW480" s="33"/>
      <c r="AX480" s="22"/>
      <c r="AY480" s="27"/>
    </row>
    <row r="481" spans="1:51" ht="15.6" hidden="1" customHeight="1" x14ac:dyDescent="0.3">
      <c r="A481" s="17">
        <v>99878</v>
      </c>
      <c r="B481" s="17" t="str">
        <f>VLOOKUP(A481,'List of Wells for HC assessment'!$A$2:$J$860,10,FALSE)</f>
        <v>Fraser-Sumas Floodplain</v>
      </c>
      <c r="C481" s="17" t="str">
        <f>IF(ISNUMBER(VLOOKUP(A481,'List of Wells for HC assessment'!$A$2:$J$860,1,FALSE)),"TRUE","FALSE")</f>
        <v>TRUE</v>
      </c>
      <c r="D481" s="17">
        <f>VLOOKUP(A481,'List of Wells for HC assessment'!$A$2:$J$860,9,FALSE)</f>
        <v>6</v>
      </c>
      <c r="E481" s="17" t="str">
        <f t="shared" si="151"/>
        <v>Not Determined</v>
      </c>
      <c r="F481" s="17">
        <f t="shared" si="152"/>
        <v>1</v>
      </c>
      <c r="G481" s="87">
        <f t="shared" si="153"/>
        <v>1</v>
      </c>
      <c r="H481" s="87"/>
      <c r="I481" s="89" t="e">
        <f t="shared" si="154"/>
        <v>#N/A</v>
      </c>
      <c r="J481" s="90" t="str">
        <f t="shared" si="155"/>
        <v>-</v>
      </c>
      <c r="K481" s="91" t="str">
        <f t="shared" si="156"/>
        <v/>
      </c>
      <c r="L481" s="95" t="str">
        <f t="shared" si="157"/>
        <v xml:space="preserve"> </v>
      </c>
      <c r="M481" s="92" t="str">
        <f t="shared" si="158"/>
        <v>-</v>
      </c>
      <c r="N481" s="93" t="str">
        <f t="shared" si="159"/>
        <v/>
      </c>
      <c r="O481" s="96" t="str">
        <f t="shared" si="160"/>
        <v xml:space="preserve"> </v>
      </c>
      <c r="P481" s="94" t="str">
        <f>IF(ISNUMBER(VLOOKUP(A481,'Wells not assessed'!$A$5:$D$37,1,FALSE)),VLOOKUP(A481,'Wells not assessed'!$A$5:$D$37,4,FALSE),"")</f>
        <v>Not assessed because  not correlated to the correct aquifer</v>
      </c>
      <c r="R481" s="35" t="str">
        <f t="shared" si="161"/>
        <v>N/A</v>
      </c>
      <c r="S481" s="15" t="e">
        <f t="shared" si="162"/>
        <v>#N/A</v>
      </c>
      <c r="T481" s="18" t="e">
        <f>VLOOKUP(S481,'PoHC and SDF summary'!$AO$4:$AP$49974,2,FALSE)</f>
        <v>#N/A</v>
      </c>
      <c r="U481" s="19" t="e">
        <f t="shared" si="163"/>
        <v>#N/A</v>
      </c>
      <c r="V481" s="56" t="e">
        <f>IF(C481="TRUE",(U481^2)*(VLOOKUP(D481,'Aquifer and SDF Parameters'!$A$6:$C$100,2,FALSE)/VLOOKUP(D481,'Aquifer and SDF Parameters'!$A$6:$C$100,3,FALSE)),"")</f>
        <v>#N/A</v>
      </c>
      <c r="W481" s="4"/>
      <c r="X481" s="29" t="str">
        <f t="shared" si="164"/>
        <v>No</v>
      </c>
      <c r="Y481" s="15" t="str">
        <f t="shared" si="165"/>
        <v/>
      </c>
      <c r="Z481" s="18" t="str">
        <f>IF(X481="Yes",VLOOKUP(Y481,'PoHC and SDF summary'!$AO$4:$AP$49974,2,FALSE)," ")</f>
        <v xml:space="preserve"> </v>
      </c>
      <c r="AA481" s="19" t="str">
        <f t="shared" si="166"/>
        <v xml:space="preserve"> </v>
      </c>
      <c r="AB481" s="58" t="str">
        <f>IF(X481="Yes",(AA481^2)*(VLOOKUP(D481,'Aquifer and SDF Parameters'!$A$6:$C$100,2,FALSE)/VLOOKUP(D481,'Aquifer and SDF Parameters'!$A$6:$C$100,3,FALSE)),"")</f>
        <v/>
      </c>
      <c r="AC481" s="20" t="str">
        <f>IF(X481="Yes",(1/(U481)^('Aquifer and SDF Parameters'!$B$2)/((1/U481^'Aquifer and SDF Parameters'!$B$2)+(1/AA481^'Aquifer and SDF Parameters'!$B$2))),"")</f>
        <v/>
      </c>
      <c r="AD481" s="21" t="str">
        <f>IF(X481="Yes",(1/(AA481)^('Aquifer and SDF Parameters'!$B$2)/((1/U481^'Aquifer and SDF Parameters'!$B$2)+(1/AA481^'Aquifer and SDF Parameters'!$B$2))),"")</f>
        <v/>
      </c>
      <c r="AE481" s="14"/>
      <c r="AF481" s="32" t="str">
        <f t="shared" si="167"/>
        <v>No</v>
      </c>
      <c r="AG481" s="15" t="str">
        <f t="shared" si="168"/>
        <v/>
      </c>
      <c r="AH481" s="18" t="str">
        <f t="shared" si="169"/>
        <v xml:space="preserve"> </v>
      </c>
      <c r="AI481" s="19" t="str">
        <f t="shared" si="170"/>
        <v xml:space="preserve"> </v>
      </c>
      <c r="AJ481" s="58" t="str">
        <f>IF(AF481="Yes",(AI481^2)*(VLOOKUP(D481,'Aquifer and SDF Parameters'!$A$6:$C$100,2,FALSE)/VLOOKUP(D481,'Aquifer and SDF Parameters'!$A$6:$C$100,3,FALSE)),"")</f>
        <v/>
      </c>
      <c r="AK481" s="20" t="str">
        <f>IF(AF481="Yes",(1/(U481)^('Aquifer and SDF Parameters'!$B$2)/((1/U481^'Aquifer and SDF Parameters'!$B$2)+(1/AI481^'Aquifer and SDF Parameters'!$B$2)+(1/AA481^'Aquifer and SDF Parameters'!$B$2))),"")</f>
        <v/>
      </c>
      <c r="AL481" s="20" t="str">
        <f>IF(AF481="Yes",(1/(AA481)^('Aquifer and SDF Parameters'!$B$2)/((1/U481^'Aquifer and SDF Parameters'!$B$2)+(1/AI481^'Aquifer and SDF Parameters'!$B$2)+(1/AA481^'Aquifer and SDF Parameters'!$B$2))),"")</f>
        <v/>
      </c>
      <c r="AM481" s="21" t="str">
        <f>IF(AF481="Yes",(1/(AI481)^('Aquifer and SDF Parameters'!$B$2)/((1/U481^'Aquifer and SDF Parameters'!$B$2)+(1/AI481^'Aquifer and SDF Parameters'!$B$2)+(1/AA481^'Aquifer and SDF Parameters'!$B$2))),"")</f>
        <v/>
      </c>
      <c r="AO481" s="30" t="s">
        <v>12319</v>
      </c>
      <c r="AP481" s="47" t="s">
        <v>8769</v>
      </c>
      <c r="AQ481" s="22">
        <v>75365</v>
      </c>
      <c r="AR481" s="22" t="s">
        <v>24</v>
      </c>
      <c r="AS481" s="24">
        <v>3973.4947146796699</v>
      </c>
      <c r="AT481" s="30"/>
      <c r="AU481" s="22"/>
      <c r="AV481" s="69"/>
      <c r="AW481" s="33"/>
      <c r="AX481" s="22"/>
      <c r="AY481" s="27"/>
    </row>
    <row r="482" spans="1:51" ht="15.6" customHeight="1" x14ac:dyDescent="0.3">
      <c r="A482" s="17">
        <v>100202</v>
      </c>
      <c r="B482" s="17" t="str">
        <f>VLOOKUP(A482,'List of Wells for HC assessment'!$A$2:$J$860,10,FALSE)</f>
        <v>Fraser-Sumas Floodplain</v>
      </c>
      <c r="C482" s="17" t="str">
        <f>IF(ISNUMBER(VLOOKUP(A482,'List of Wells for HC assessment'!$A$2:$J$860,1,FALSE)),"TRUE","FALSE")</f>
        <v>TRUE</v>
      </c>
      <c r="D482" s="17">
        <f>VLOOKUP(A482,'List of Wells for HC assessment'!$A$2:$J$860,9,FALSE)</f>
        <v>6</v>
      </c>
      <c r="E482" s="17" t="str">
        <f t="shared" si="151"/>
        <v>Stream</v>
      </c>
      <c r="F482" s="17">
        <f t="shared" si="152"/>
        <v>3</v>
      </c>
      <c r="G482" s="87">
        <f t="shared" si="153"/>
        <v>0.3596512174559176</v>
      </c>
      <c r="H482" s="88">
        <f t="shared" ref="H482:H513" si="172">V482</f>
        <v>6.3678589829385386</v>
      </c>
      <c r="I482" s="89" t="str">
        <f t="shared" si="154"/>
        <v>Luckakuck Creek</v>
      </c>
      <c r="J482" s="90">
        <f t="shared" si="155"/>
        <v>0.32803946201446427</v>
      </c>
      <c r="K482" s="91">
        <f t="shared" si="156"/>
        <v>6.9815022306690189</v>
      </c>
      <c r="L482" s="95" t="str">
        <f t="shared" si="157"/>
        <v>Unnamed tributary to Atchelitz Creek</v>
      </c>
      <c r="M482" s="92">
        <f t="shared" si="158"/>
        <v>0.3123093205296183</v>
      </c>
      <c r="N482" s="93">
        <f t="shared" si="159"/>
        <v>7.3331408486870693</v>
      </c>
      <c r="O482" s="96" t="str">
        <f t="shared" si="160"/>
        <v>Unnamed tributary to Little Chilliwack River</v>
      </c>
      <c r="P482" s="94" t="str">
        <f>IF(ISNUMBER(VLOOKUP(A482,'Wells not assessed'!$A$5:$D$37,1,FALSE)),VLOOKUP(A482,'Wells not assessed'!$A$5:$D$37,4,FALSE),"")</f>
        <v/>
      </c>
      <c r="R482" s="35" t="str">
        <f t="shared" si="161"/>
        <v>Yes</v>
      </c>
      <c r="S482" s="15" t="str">
        <f t="shared" si="162"/>
        <v>FV-5558</v>
      </c>
      <c r="T482" s="18" t="str">
        <f>VLOOKUP(S482,'PoHC and SDF summary'!$AO$4:$AP$49974,2,FALSE)</f>
        <v>Luckakuck Creek</v>
      </c>
      <c r="U482" s="19">
        <f t="shared" si="163"/>
        <v>1382.1568995166799</v>
      </c>
      <c r="V482" s="56">
        <f>IF(C482="TRUE",(U482^2)*(VLOOKUP(D482,'Aquifer and SDF Parameters'!$A$6:$C$100,2,FALSE)/VLOOKUP(D482,'Aquifer and SDF Parameters'!$A$6:$C$100,3,FALSE)),"")</f>
        <v>6.3678589829385386</v>
      </c>
      <c r="W482" s="4"/>
      <c r="X482" s="29" t="str">
        <f t="shared" si="164"/>
        <v>Yes</v>
      </c>
      <c r="Y482" s="15" t="str">
        <f t="shared" si="165"/>
        <v>FV-5341</v>
      </c>
      <c r="Z482" s="18" t="str">
        <f>IF(X482="Yes",VLOOKUP(Y482,'PoHC and SDF summary'!$AO$4:$AP$49974,2,FALSE)," ")</f>
        <v>Unnamed tributary to Atchelitz Creek</v>
      </c>
      <c r="AA482" s="19">
        <f t="shared" si="166"/>
        <v>1447.2217069961</v>
      </c>
      <c r="AB482" s="58">
        <f>IF(X482="Yes",(AA482^2)*(VLOOKUP(D482,'Aquifer and SDF Parameters'!$A$6:$C$100,2,FALSE)/VLOOKUP(D482,'Aquifer and SDF Parameters'!$A$6:$C$100,3,FALSE)),"")</f>
        <v>6.9815022306690189</v>
      </c>
      <c r="AC482" s="20">
        <f>IF(X482="Yes",(1/(U482)^('Aquifer and SDF Parameters'!$B$2)/((1/U482^'Aquifer and SDF Parameters'!$B$2)+(1/AA482^'Aquifer and SDF Parameters'!$B$2))),"")</f>
        <v>0.52298399293836495</v>
      </c>
      <c r="AD482" s="21">
        <f>IF(X482="Yes",(1/(AA482)^('Aquifer and SDF Parameters'!$B$2)/((1/U482^'Aquifer and SDF Parameters'!$B$2)+(1/AA482^'Aquifer and SDF Parameters'!$B$2))),"")</f>
        <v>0.47701600706163499</v>
      </c>
      <c r="AE482" s="14"/>
      <c r="AF482" s="32" t="str">
        <f t="shared" si="167"/>
        <v>Yes</v>
      </c>
      <c r="AG482" s="15" t="str">
        <f t="shared" si="168"/>
        <v>FV-5674</v>
      </c>
      <c r="AH482" s="18" t="str">
        <f t="shared" si="169"/>
        <v>Unnamed tributary to Little Chilliwack River</v>
      </c>
      <c r="AI482" s="19">
        <f t="shared" si="170"/>
        <v>1483.22023132309</v>
      </c>
      <c r="AJ482" s="58">
        <f>IF(AF482="Yes",(AI482^2)*(VLOOKUP(D482,'Aquifer and SDF Parameters'!$A$6:$C$100,2,FALSE)/VLOOKUP(D482,'Aquifer and SDF Parameters'!$A$6:$C$100,3,FALSE)),"")</f>
        <v>7.3331408486870693</v>
      </c>
      <c r="AK482" s="20">
        <f>IF(AF482="Yes",(1/(U482)^('Aquifer and SDF Parameters'!$B$2)/((1/U482^'Aquifer and SDF Parameters'!$B$2)+(1/AI482^'Aquifer and SDF Parameters'!$B$2)+(1/AA482^'Aquifer and SDF Parameters'!$B$2))),"")</f>
        <v>0.3596512174559176</v>
      </c>
      <c r="AL482" s="20">
        <f>IF(AF482="Yes",(1/(AA482)^('Aquifer and SDF Parameters'!$B$2)/((1/U482^'Aquifer and SDF Parameters'!$B$2)+(1/AI482^'Aquifer and SDF Parameters'!$B$2)+(1/AA482^'Aquifer and SDF Parameters'!$B$2))),"")</f>
        <v>0.32803946201446427</v>
      </c>
      <c r="AM482" s="21">
        <f>IF(AF482="Yes",(1/(AI482)^('Aquifer and SDF Parameters'!$B$2)/((1/U482^'Aquifer and SDF Parameters'!$B$2)+(1/AI482^'Aquifer and SDF Parameters'!$B$2)+(1/AA482^'Aquifer and SDF Parameters'!$B$2))),"")</f>
        <v>0.3123093205296183</v>
      </c>
      <c r="AO482" s="30" t="s">
        <v>12589</v>
      </c>
      <c r="AP482" s="47" t="s">
        <v>8769</v>
      </c>
      <c r="AQ482" s="22">
        <v>75366</v>
      </c>
      <c r="AR482" s="22" t="s">
        <v>24</v>
      </c>
      <c r="AS482" s="24">
        <v>3856.8018193181301</v>
      </c>
      <c r="AT482" s="30"/>
      <c r="AU482" s="22"/>
      <c r="AV482" s="69"/>
      <c r="AW482" s="33"/>
      <c r="AX482" s="22"/>
      <c r="AY482" s="27"/>
    </row>
    <row r="483" spans="1:51" ht="15.6" customHeight="1" x14ac:dyDescent="0.3">
      <c r="A483" s="17">
        <v>100203</v>
      </c>
      <c r="B483" s="17" t="str">
        <f>VLOOKUP(A483,'List of Wells for HC assessment'!$A$2:$J$860,10,FALSE)</f>
        <v>Fraser-Sumas Floodplain</v>
      </c>
      <c r="C483" s="17" t="str">
        <f>IF(ISNUMBER(VLOOKUP(A483,'List of Wells for HC assessment'!$A$2:$J$860,1,FALSE)),"TRUE","FALSE")</f>
        <v>TRUE</v>
      </c>
      <c r="D483" s="17">
        <f>VLOOKUP(A483,'List of Wells for HC assessment'!$A$2:$J$860,9,FALSE)</f>
        <v>6</v>
      </c>
      <c r="E483" s="17" t="str">
        <f t="shared" si="151"/>
        <v>Stream</v>
      </c>
      <c r="F483" s="17">
        <f t="shared" si="152"/>
        <v>2</v>
      </c>
      <c r="G483" s="87">
        <f t="shared" si="153"/>
        <v>0.61362001557790691</v>
      </c>
      <c r="H483" s="88">
        <f t="shared" si="172"/>
        <v>1.2401098535075132</v>
      </c>
      <c r="I483" s="89" t="str">
        <f t="shared" si="154"/>
        <v>Hope Slough</v>
      </c>
      <c r="J483" s="90">
        <f t="shared" si="155"/>
        <v>0.38637998442209309</v>
      </c>
      <c r="K483" s="91">
        <f t="shared" si="156"/>
        <v>1.9694504330128668</v>
      </c>
      <c r="L483" s="95" t="str">
        <f t="shared" si="157"/>
        <v>Nevin Creek</v>
      </c>
      <c r="M483" s="92" t="str">
        <f t="shared" si="158"/>
        <v>-</v>
      </c>
      <c r="N483" s="93" t="str">
        <f t="shared" si="159"/>
        <v/>
      </c>
      <c r="O483" s="96" t="str">
        <f t="shared" si="160"/>
        <v xml:space="preserve"> </v>
      </c>
      <c r="P483" s="94" t="str">
        <f>IF(ISNUMBER(VLOOKUP(A483,'Wells not assessed'!$A$5:$D$37,1,FALSE)),VLOOKUP(A483,'Wells not assessed'!$A$5:$D$37,4,FALSE),"")</f>
        <v/>
      </c>
      <c r="R483" s="35" t="str">
        <f t="shared" si="161"/>
        <v>Yes</v>
      </c>
      <c r="S483" s="15" t="str">
        <f t="shared" si="162"/>
        <v>FV-3783</v>
      </c>
      <c r="T483" s="18" t="str">
        <f>VLOOKUP(S483,'PoHC and SDF summary'!$AO$4:$AP$49974,2,FALSE)</f>
        <v>Hope Slough</v>
      </c>
      <c r="U483" s="19">
        <f t="shared" si="163"/>
        <v>609.94504346888004</v>
      </c>
      <c r="V483" s="56">
        <f>IF(C483="TRUE",(U483^2)*(VLOOKUP(D483,'Aquifer and SDF Parameters'!$A$6:$C$100,2,FALSE)/VLOOKUP(D483,'Aquifer and SDF Parameters'!$A$6:$C$100,3,FALSE)),"")</f>
        <v>1.2401098535075132</v>
      </c>
      <c r="W483" s="4"/>
      <c r="X483" s="29" t="str">
        <f t="shared" si="164"/>
        <v>Yes</v>
      </c>
      <c r="Y483" s="15" t="str">
        <f t="shared" si="165"/>
        <v>FV-7141</v>
      </c>
      <c r="Z483" s="18" t="str">
        <f>IF(X483="Yes",VLOOKUP(Y483,'PoHC and SDF summary'!$AO$4:$AP$49974,2,FALSE)," ")</f>
        <v>Nevin Creek</v>
      </c>
      <c r="AA483" s="19">
        <f t="shared" si="166"/>
        <v>768.65800581523899</v>
      </c>
      <c r="AB483" s="58">
        <f>IF(X483="Yes",(AA483^2)*(VLOOKUP(D483,'Aquifer and SDF Parameters'!$A$6:$C$100,2,FALSE)/VLOOKUP(D483,'Aquifer and SDF Parameters'!$A$6:$C$100,3,FALSE)),"")</f>
        <v>1.9694504330128668</v>
      </c>
      <c r="AC483" s="20">
        <f>IF(X483="Yes",(1/(U483)^('Aquifer and SDF Parameters'!$B$2)/((1/U483^'Aquifer and SDF Parameters'!$B$2)+(1/AA483^'Aquifer and SDF Parameters'!$B$2))),"")</f>
        <v>0.61362001557790691</v>
      </c>
      <c r="AD483" s="21">
        <f>IF(X483="Yes",(1/(AA483)^('Aquifer and SDF Parameters'!$B$2)/((1/U483^'Aquifer and SDF Parameters'!$B$2)+(1/AA483^'Aquifer and SDF Parameters'!$B$2))),"")</f>
        <v>0.38637998442209309</v>
      </c>
      <c r="AE483" s="14"/>
      <c r="AF483" s="32" t="str">
        <f t="shared" si="167"/>
        <v>No</v>
      </c>
      <c r="AG483" s="15" t="str">
        <f t="shared" si="168"/>
        <v/>
      </c>
      <c r="AH483" s="18" t="str">
        <f t="shared" si="169"/>
        <v xml:space="preserve"> </v>
      </c>
      <c r="AI483" s="19" t="str">
        <f t="shared" si="170"/>
        <v xml:space="preserve"> </v>
      </c>
      <c r="AJ483" s="58" t="str">
        <f>IF(AF483="Yes",(AI483^2)*(VLOOKUP(D483,'Aquifer and SDF Parameters'!$A$6:$C$100,2,FALSE)/VLOOKUP(D483,'Aquifer and SDF Parameters'!$A$6:$C$100,3,FALSE)),"")</f>
        <v/>
      </c>
      <c r="AK483" s="20" t="str">
        <f>IF(AF483="Yes",(1/(U483)^('Aquifer and SDF Parameters'!$B$2)/((1/U483^'Aquifer and SDF Parameters'!$B$2)+(1/AI483^'Aquifer and SDF Parameters'!$B$2)+(1/AA483^'Aquifer and SDF Parameters'!$B$2))),"")</f>
        <v/>
      </c>
      <c r="AL483" s="20" t="str">
        <f>IF(AF483="Yes",(1/(AA483)^('Aquifer and SDF Parameters'!$B$2)/((1/U483^'Aquifer and SDF Parameters'!$B$2)+(1/AI483^'Aquifer and SDF Parameters'!$B$2)+(1/AA483^'Aquifer and SDF Parameters'!$B$2))),"")</f>
        <v/>
      </c>
      <c r="AM483" s="21" t="str">
        <f>IF(AF483="Yes",(1/(AI483)^('Aquifer and SDF Parameters'!$B$2)/((1/U483^'Aquifer and SDF Parameters'!$B$2)+(1/AI483^'Aquifer and SDF Parameters'!$B$2)+(1/AA483^'Aquifer and SDF Parameters'!$B$2))),"")</f>
        <v/>
      </c>
      <c r="AO483" s="30" t="s">
        <v>12588</v>
      </c>
      <c r="AP483" s="47" t="s">
        <v>8769</v>
      </c>
      <c r="AQ483" s="22">
        <v>75367</v>
      </c>
      <c r="AR483" s="22" t="s">
        <v>24</v>
      </c>
      <c r="AS483" s="24">
        <v>3514.9559406325702</v>
      </c>
      <c r="AT483" s="30"/>
      <c r="AU483" s="22"/>
      <c r="AV483" s="69"/>
      <c r="AW483" s="33"/>
      <c r="AX483" s="22"/>
      <c r="AY483" s="27"/>
    </row>
    <row r="484" spans="1:51" ht="15.6" customHeight="1" x14ac:dyDescent="0.3">
      <c r="A484" s="17">
        <v>100242</v>
      </c>
      <c r="B484" s="17" t="str">
        <f>VLOOKUP(A484,'List of Wells for HC assessment'!$A$2:$J$860,10,FALSE)</f>
        <v>Fraser-Sumas Floodplain</v>
      </c>
      <c r="C484" s="17" t="str">
        <f>IF(ISNUMBER(VLOOKUP(A484,'List of Wells for HC assessment'!$A$2:$J$860,1,FALSE)),"TRUE","FALSE")</f>
        <v>TRUE</v>
      </c>
      <c r="D484" s="17">
        <f>VLOOKUP(A484,'List of Wells for HC assessment'!$A$2:$J$860,9,FALSE)</f>
        <v>6</v>
      </c>
      <c r="E484" s="17" t="str">
        <f t="shared" si="151"/>
        <v>Stream</v>
      </c>
      <c r="F484" s="17">
        <f t="shared" si="152"/>
        <v>2</v>
      </c>
      <c r="G484" s="87">
        <f t="shared" si="153"/>
        <v>0.7503735285713522</v>
      </c>
      <c r="H484" s="88">
        <f t="shared" si="172"/>
        <v>2.5407815671708804</v>
      </c>
      <c r="I484" s="89" t="str">
        <f t="shared" si="154"/>
        <v>Elk Creek</v>
      </c>
      <c r="J484" s="90">
        <f t="shared" si="155"/>
        <v>0.24962647142864786</v>
      </c>
      <c r="K484" s="91">
        <f t="shared" si="156"/>
        <v>7.6375522955385735</v>
      </c>
      <c r="L484" s="95" t="str">
        <f t="shared" si="157"/>
        <v>Hope Slough</v>
      </c>
      <c r="M484" s="92" t="str">
        <f t="shared" si="158"/>
        <v>-</v>
      </c>
      <c r="N484" s="93" t="str">
        <f t="shared" si="159"/>
        <v/>
      </c>
      <c r="O484" s="96" t="str">
        <f t="shared" si="160"/>
        <v xml:space="preserve"> </v>
      </c>
      <c r="P484" s="94" t="str">
        <f>IF(ISNUMBER(VLOOKUP(A484,'Wells not assessed'!$A$5:$D$37,1,FALSE)),VLOOKUP(A484,'Wells not assessed'!$A$5:$D$37,4,FALSE),"")</f>
        <v/>
      </c>
      <c r="R484" s="35" t="str">
        <f t="shared" si="161"/>
        <v>Yes</v>
      </c>
      <c r="S484" s="15" t="str">
        <f t="shared" si="162"/>
        <v>FV-3982</v>
      </c>
      <c r="T484" s="18" t="str">
        <f>VLOOKUP(S484,'PoHC and SDF summary'!$AO$4:$AP$49974,2,FALSE)</f>
        <v>Elk Creek</v>
      </c>
      <c r="U484" s="19">
        <f t="shared" si="163"/>
        <v>873.06040464063199</v>
      </c>
      <c r="V484" s="56">
        <f>IF(C484="TRUE",(U484^2)*(VLOOKUP(D484,'Aquifer and SDF Parameters'!$A$6:$C$100,2,FALSE)/VLOOKUP(D484,'Aquifer and SDF Parameters'!$A$6:$C$100,3,FALSE)),"")</f>
        <v>2.5407815671708804</v>
      </c>
      <c r="W484" s="4"/>
      <c r="X484" s="29" t="str">
        <f t="shared" si="164"/>
        <v>Yes</v>
      </c>
      <c r="Y484" s="15" t="str">
        <f t="shared" si="165"/>
        <v>FV-4077</v>
      </c>
      <c r="Z484" s="18" t="str">
        <f>IF(X484="Yes",VLOOKUP(Y484,'PoHC and SDF summary'!$AO$4:$AP$49974,2,FALSE)," ")</f>
        <v>Hope Slough</v>
      </c>
      <c r="AA484" s="19">
        <f t="shared" si="166"/>
        <v>1513.6927325787001</v>
      </c>
      <c r="AB484" s="58">
        <f>IF(X484="Yes",(AA484^2)*(VLOOKUP(D484,'Aquifer and SDF Parameters'!$A$6:$C$100,2,FALSE)/VLOOKUP(D484,'Aquifer and SDF Parameters'!$A$6:$C$100,3,FALSE)),"")</f>
        <v>7.6375522955385735</v>
      </c>
      <c r="AC484" s="20">
        <f>IF(X484="Yes",(1/(U484)^('Aquifer and SDF Parameters'!$B$2)/((1/U484^'Aquifer and SDF Parameters'!$B$2)+(1/AA484^'Aquifer and SDF Parameters'!$B$2))),"")</f>
        <v>0.7503735285713522</v>
      </c>
      <c r="AD484" s="21">
        <f>IF(X484="Yes",(1/(AA484)^('Aquifer and SDF Parameters'!$B$2)/((1/U484^'Aquifer and SDF Parameters'!$B$2)+(1/AA484^'Aquifer and SDF Parameters'!$B$2))),"")</f>
        <v>0.24962647142864786</v>
      </c>
      <c r="AE484" s="14"/>
      <c r="AF484" s="32" t="str">
        <f t="shared" si="167"/>
        <v>No</v>
      </c>
      <c r="AG484" s="15" t="str">
        <f t="shared" si="168"/>
        <v/>
      </c>
      <c r="AH484" s="18" t="str">
        <f t="shared" si="169"/>
        <v xml:space="preserve"> </v>
      </c>
      <c r="AI484" s="19" t="str">
        <f t="shared" si="170"/>
        <v xml:space="preserve"> </v>
      </c>
      <c r="AJ484" s="58" t="str">
        <f>IF(AF484="Yes",(AI484^2)*(VLOOKUP(D484,'Aquifer and SDF Parameters'!$A$6:$C$100,2,FALSE)/VLOOKUP(D484,'Aquifer and SDF Parameters'!$A$6:$C$100,3,FALSE)),"")</f>
        <v/>
      </c>
      <c r="AK484" s="20" t="str">
        <f>IF(AF484="Yes",(1/(U484)^('Aquifer and SDF Parameters'!$B$2)/((1/U484^'Aquifer and SDF Parameters'!$B$2)+(1/AI484^'Aquifer and SDF Parameters'!$B$2)+(1/AA484^'Aquifer and SDF Parameters'!$B$2))),"")</f>
        <v/>
      </c>
      <c r="AL484" s="20" t="str">
        <f>IF(AF484="Yes",(1/(AA484)^('Aquifer and SDF Parameters'!$B$2)/((1/U484^'Aquifer and SDF Parameters'!$B$2)+(1/AI484^'Aquifer and SDF Parameters'!$B$2)+(1/AA484^'Aquifer and SDF Parameters'!$B$2))),"")</f>
        <v/>
      </c>
      <c r="AM484" s="21" t="str">
        <f>IF(AF484="Yes",(1/(AI484)^('Aquifer and SDF Parameters'!$B$2)/((1/U484^'Aquifer and SDF Parameters'!$B$2)+(1/AI484^'Aquifer and SDF Parameters'!$B$2)+(1/AA484^'Aquifer and SDF Parameters'!$B$2))),"")</f>
        <v/>
      </c>
      <c r="AO484" s="30" t="s">
        <v>12584</v>
      </c>
      <c r="AP484" s="47" t="s">
        <v>8769</v>
      </c>
      <c r="AQ484" s="22">
        <v>75368</v>
      </c>
      <c r="AR484" s="22" t="s">
        <v>24</v>
      </c>
      <c r="AS484" s="24">
        <v>3407.1074281947599</v>
      </c>
      <c r="AT484" s="30"/>
      <c r="AU484" s="22"/>
      <c r="AV484" s="69"/>
      <c r="AW484" s="33"/>
      <c r="AX484" s="22"/>
      <c r="AY484" s="27"/>
    </row>
    <row r="485" spans="1:51" ht="15.6" customHeight="1" x14ac:dyDescent="0.3">
      <c r="A485" s="17">
        <v>100254</v>
      </c>
      <c r="B485" s="17" t="str">
        <f>VLOOKUP(A485,'List of Wells for HC assessment'!$A$2:$J$860,10,FALSE)</f>
        <v>Fraser-Sumas Floodplain</v>
      </c>
      <c r="C485" s="17" t="str">
        <f>IF(ISNUMBER(VLOOKUP(A485,'List of Wells for HC assessment'!$A$2:$J$860,1,FALSE)),"TRUE","FALSE")</f>
        <v>TRUE</v>
      </c>
      <c r="D485" s="17">
        <f>VLOOKUP(A485,'List of Wells for HC assessment'!$A$2:$J$860,9,FALSE)</f>
        <v>6</v>
      </c>
      <c r="E485" s="17" t="str">
        <f t="shared" si="151"/>
        <v>Stream</v>
      </c>
      <c r="F485" s="17">
        <f t="shared" si="152"/>
        <v>1</v>
      </c>
      <c r="G485" s="87">
        <f t="shared" si="153"/>
        <v>1</v>
      </c>
      <c r="H485" s="88">
        <f t="shared" si="172"/>
        <v>0.1470685284197675</v>
      </c>
      <c r="I485" s="89" t="str">
        <f t="shared" si="154"/>
        <v>Hope Slough</v>
      </c>
      <c r="J485" s="90" t="str">
        <f t="shared" si="155"/>
        <v>-</v>
      </c>
      <c r="K485" s="91" t="str">
        <f t="shared" si="156"/>
        <v/>
      </c>
      <c r="L485" s="95" t="str">
        <f t="shared" si="157"/>
        <v xml:space="preserve"> </v>
      </c>
      <c r="M485" s="92" t="str">
        <f t="shared" si="158"/>
        <v>-</v>
      </c>
      <c r="N485" s="93" t="str">
        <f t="shared" si="159"/>
        <v/>
      </c>
      <c r="O485" s="96" t="str">
        <f t="shared" si="160"/>
        <v xml:space="preserve"> </v>
      </c>
      <c r="P485" s="94" t="str">
        <f>IF(ISNUMBER(VLOOKUP(A485,'Wells not assessed'!$A$5:$D$37,1,FALSE)),VLOOKUP(A485,'Wells not assessed'!$A$5:$D$37,4,FALSE),"")</f>
        <v/>
      </c>
      <c r="R485" s="35" t="str">
        <f t="shared" si="161"/>
        <v>Yes</v>
      </c>
      <c r="S485" s="15" t="str">
        <f t="shared" si="162"/>
        <v>FV-3696</v>
      </c>
      <c r="T485" s="18" t="str">
        <f>VLOOKUP(S485,'PoHC and SDF summary'!$AO$4:$AP$49974,2,FALSE)</f>
        <v>Hope Slough</v>
      </c>
      <c r="U485" s="19">
        <f t="shared" si="163"/>
        <v>210.04894316784899</v>
      </c>
      <c r="V485" s="56">
        <f>IF(C485="TRUE",(U485^2)*(VLOOKUP(D485,'Aquifer and SDF Parameters'!$A$6:$C$100,2,FALSE)/VLOOKUP(D485,'Aquifer and SDF Parameters'!$A$6:$C$100,3,FALSE)),"")</f>
        <v>0.1470685284197675</v>
      </c>
      <c r="W485" s="4"/>
      <c r="X485" s="29" t="str">
        <f t="shared" si="164"/>
        <v>No</v>
      </c>
      <c r="Y485" s="15" t="str">
        <f t="shared" si="165"/>
        <v/>
      </c>
      <c r="Z485" s="18" t="str">
        <f>IF(X485="Yes",VLOOKUP(Y485,'PoHC and SDF summary'!$AO$4:$AP$49974,2,FALSE)," ")</f>
        <v xml:space="preserve"> </v>
      </c>
      <c r="AA485" s="19" t="str">
        <f t="shared" si="166"/>
        <v xml:space="preserve"> </v>
      </c>
      <c r="AB485" s="58" t="str">
        <f>IF(X485="Yes",(AA485^2)*(VLOOKUP(D485,'Aquifer and SDF Parameters'!$A$6:$C$100,2,FALSE)/VLOOKUP(D485,'Aquifer and SDF Parameters'!$A$6:$C$100,3,FALSE)),"")</f>
        <v/>
      </c>
      <c r="AC485" s="20" t="str">
        <f>IF(X485="Yes",(1/(U485)^('Aquifer and SDF Parameters'!$B$2)/((1/U485^'Aquifer and SDF Parameters'!$B$2)+(1/AA485^'Aquifer and SDF Parameters'!$B$2))),"")</f>
        <v/>
      </c>
      <c r="AD485" s="21" t="str">
        <f>IF(X485="Yes",(1/(AA485)^('Aquifer and SDF Parameters'!$B$2)/((1/U485^'Aquifer and SDF Parameters'!$B$2)+(1/AA485^'Aquifer and SDF Parameters'!$B$2))),"")</f>
        <v/>
      </c>
      <c r="AE485" s="14"/>
      <c r="AF485" s="32" t="str">
        <f t="shared" si="167"/>
        <v>No</v>
      </c>
      <c r="AG485" s="15" t="str">
        <f t="shared" si="168"/>
        <v/>
      </c>
      <c r="AH485" s="18" t="str">
        <f t="shared" si="169"/>
        <v xml:space="preserve"> </v>
      </c>
      <c r="AI485" s="19" t="str">
        <f t="shared" si="170"/>
        <v xml:space="preserve"> </v>
      </c>
      <c r="AJ485" s="58" t="str">
        <f>IF(AF485="Yes",(AI485^2)*(VLOOKUP(D485,'Aquifer and SDF Parameters'!$A$6:$C$100,2,FALSE)/VLOOKUP(D485,'Aquifer and SDF Parameters'!$A$6:$C$100,3,FALSE)),"")</f>
        <v/>
      </c>
      <c r="AK485" s="20" t="str">
        <f>IF(AF485="Yes",(1/(U485)^('Aquifer and SDF Parameters'!$B$2)/((1/U485^'Aquifer and SDF Parameters'!$B$2)+(1/AI485^'Aquifer and SDF Parameters'!$B$2)+(1/AA485^'Aquifer and SDF Parameters'!$B$2))),"")</f>
        <v/>
      </c>
      <c r="AL485" s="20" t="str">
        <f>IF(AF485="Yes",(1/(AA485)^('Aquifer and SDF Parameters'!$B$2)/((1/U485^'Aquifer and SDF Parameters'!$B$2)+(1/AI485^'Aquifer and SDF Parameters'!$B$2)+(1/AA485^'Aquifer and SDF Parameters'!$B$2))),"")</f>
        <v/>
      </c>
      <c r="AM485" s="21" t="str">
        <f>IF(AF485="Yes",(1/(AI485)^('Aquifer and SDF Parameters'!$B$2)/((1/U485^'Aquifer and SDF Parameters'!$B$2)+(1/AI485^'Aquifer and SDF Parameters'!$B$2)+(1/AA485^'Aquifer and SDF Parameters'!$B$2))),"")</f>
        <v/>
      </c>
      <c r="AO485" s="30" t="s">
        <v>12575</v>
      </c>
      <c r="AP485" s="47" t="s">
        <v>8769</v>
      </c>
      <c r="AQ485" s="22">
        <v>75369</v>
      </c>
      <c r="AR485" s="22" t="s">
        <v>24</v>
      </c>
      <c r="AS485" s="24">
        <v>897.13419953881703</v>
      </c>
      <c r="AT485" s="30"/>
      <c r="AU485" s="22"/>
      <c r="AV485" s="69"/>
      <c r="AW485" s="33"/>
      <c r="AX485" s="22"/>
      <c r="AY485" s="27"/>
    </row>
    <row r="486" spans="1:51" ht="15.6" customHeight="1" x14ac:dyDescent="0.3">
      <c r="A486" s="17">
        <v>100328</v>
      </c>
      <c r="B486" s="17" t="str">
        <f>VLOOKUP(A486,'List of Wells for HC assessment'!$A$2:$J$860,10,FALSE)</f>
        <v>Fraser-Sumas Floodplain</v>
      </c>
      <c r="C486" s="17" t="str">
        <f>IF(ISNUMBER(VLOOKUP(A486,'List of Wells for HC assessment'!$A$2:$J$860,1,FALSE)),"TRUE","FALSE")</f>
        <v>TRUE</v>
      </c>
      <c r="D486" s="17">
        <f>VLOOKUP(A486,'List of Wells for HC assessment'!$A$2:$J$860,9,FALSE)</f>
        <v>6</v>
      </c>
      <c r="E486" s="17" t="str">
        <f t="shared" si="151"/>
        <v>Stream</v>
      </c>
      <c r="F486" s="17">
        <f t="shared" si="152"/>
        <v>1</v>
      </c>
      <c r="G486" s="87">
        <f t="shared" si="153"/>
        <v>1</v>
      </c>
      <c r="H486" s="88">
        <f t="shared" si="172"/>
        <v>0.35390697002499677</v>
      </c>
      <c r="I486" s="89" t="str">
        <f t="shared" si="154"/>
        <v>Elk Creek</v>
      </c>
      <c r="J486" s="90" t="str">
        <f t="shared" si="155"/>
        <v>-</v>
      </c>
      <c r="K486" s="91" t="str">
        <f t="shared" si="156"/>
        <v/>
      </c>
      <c r="L486" s="95" t="str">
        <f t="shared" si="157"/>
        <v xml:space="preserve"> </v>
      </c>
      <c r="M486" s="92" t="str">
        <f t="shared" si="158"/>
        <v>-</v>
      </c>
      <c r="N486" s="93" t="str">
        <f t="shared" si="159"/>
        <v/>
      </c>
      <c r="O486" s="96" t="str">
        <f t="shared" si="160"/>
        <v xml:space="preserve"> </v>
      </c>
      <c r="P486" s="94" t="str">
        <f>IF(ISNUMBER(VLOOKUP(A486,'Wells not assessed'!$A$5:$D$37,1,FALSE)),VLOOKUP(A486,'Wells not assessed'!$A$5:$D$37,4,FALSE),"")</f>
        <v/>
      </c>
      <c r="R486" s="35" t="str">
        <f t="shared" si="161"/>
        <v>Yes</v>
      </c>
      <c r="S486" s="15" t="str">
        <f t="shared" si="162"/>
        <v>FV-3970</v>
      </c>
      <c r="T486" s="18" t="str">
        <f>VLOOKUP(S486,'PoHC and SDF summary'!$AO$4:$AP$49974,2,FALSE)</f>
        <v>Elk Creek</v>
      </c>
      <c r="U486" s="19">
        <f t="shared" si="163"/>
        <v>325.84059140552</v>
      </c>
      <c r="V486" s="56">
        <f>IF(C486="TRUE",(U486^2)*(VLOOKUP(D486,'Aquifer and SDF Parameters'!$A$6:$C$100,2,FALSE)/VLOOKUP(D486,'Aquifer and SDF Parameters'!$A$6:$C$100,3,FALSE)),"")</f>
        <v>0.35390697002499677</v>
      </c>
      <c r="W486" s="4"/>
      <c r="X486" s="29" t="str">
        <f t="shared" si="164"/>
        <v>No</v>
      </c>
      <c r="Y486" s="15" t="str">
        <f t="shared" si="165"/>
        <v/>
      </c>
      <c r="Z486" s="18" t="str">
        <f>IF(X486="Yes",VLOOKUP(Y486,'PoHC and SDF summary'!$AO$4:$AP$49974,2,FALSE)," ")</f>
        <v xml:space="preserve"> </v>
      </c>
      <c r="AA486" s="19" t="str">
        <f t="shared" si="166"/>
        <v xml:space="preserve"> </v>
      </c>
      <c r="AB486" s="58" t="str">
        <f>IF(X486="Yes",(AA486^2)*(VLOOKUP(D486,'Aquifer and SDF Parameters'!$A$6:$C$100,2,FALSE)/VLOOKUP(D486,'Aquifer and SDF Parameters'!$A$6:$C$100,3,FALSE)),"")</f>
        <v/>
      </c>
      <c r="AC486" s="20" t="str">
        <f>IF(X486="Yes",(1/(U486)^('Aquifer and SDF Parameters'!$B$2)/((1/U486^'Aquifer and SDF Parameters'!$B$2)+(1/AA486^'Aquifer and SDF Parameters'!$B$2))),"")</f>
        <v/>
      </c>
      <c r="AD486" s="21" t="str">
        <f>IF(X486="Yes",(1/(AA486)^('Aquifer and SDF Parameters'!$B$2)/((1/U486^'Aquifer and SDF Parameters'!$B$2)+(1/AA486^'Aquifer and SDF Parameters'!$B$2))),"")</f>
        <v/>
      </c>
      <c r="AE486" s="14"/>
      <c r="AF486" s="32" t="str">
        <f t="shared" si="167"/>
        <v>No</v>
      </c>
      <c r="AG486" s="15" t="str">
        <f t="shared" si="168"/>
        <v/>
      </c>
      <c r="AH486" s="18" t="str">
        <f t="shared" si="169"/>
        <v xml:space="preserve"> </v>
      </c>
      <c r="AI486" s="19" t="str">
        <f t="shared" si="170"/>
        <v xml:space="preserve"> </v>
      </c>
      <c r="AJ486" s="58" t="str">
        <f>IF(AF486="Yes",(AI486^2)*(VLOOKUP(D486,'Aquifer and SDF Parameters'!$A$6:$C$100,2,FALSE)/VLOOKUP(D486,'Aquifer and SDF Parameters'!$A$6:$C$100,3,FALSE)),"")</f>
        <v/>
      </c>
      <c r="AK486" s="20" t="str">
        <f>IF(AF486="Yes",(1/(U486)^('Aquifer and SDF Parameters'!$B$2)/((1/U486^'Aquifer and SDF Parameters'!$B$2)+(1/AI486^'Aquifer and SDF Parameters'!$B$2)+(1/AA486^'Aquifer and SDF Parameters'!$B$2))),"")</f>
        <v/>
      </c>
      <c r="AL486" s="20" t="str">
        <f>IF(AF486="Yes",(1/(AA486)^('Aquifer and SDF Parameters'!$B$2)/((1/U486^'Aquifer and SDF Parameters'!$B$2)+(1/AI486^'Aquifer and SDF Parameters'!$B$2)+(1/AA486^'Aquifer and SDF Parameters'!$B$2))),"")</f>
        <v/>
      </c>
      <c r="AM486" s="21" t="str">
        <f>IF(AF486="Yes",(1/(AI486)^('Aquifer and SDF Parameters'!$B$2)/((1/U486^'Aquifer and SDF Parameters'!$B$2)+(1/AI486^'Aquifer and SDF Parameters'!$B$2)+(1/AA486^'Aquifer and SDF Parameters'!$B$2))),"")</f>
        <v/>
      </c>
      <c r="AO486" s="30" t="s">
        <v>12574</v>
      </c>
      <c r="AP486" s="47" t="s">
        <v>8769</v>
      </c>
      <c r="AQ486" s="22">
        <v>75370</v>
      </c>
      <c r="AR486" s="22" t="s">
        <v>24</v>
      </c>
      <c r="AS486" s="24">
        <v>716.66471470536499</v>
      </c>
      <c r="AT486" s="30"/>
      <c r="AU486" s="22"/>
      <c r="AV486" s="69"/>
      <c r="AW486" s="33"/>
      <c r="AX486" s="22"/>
      <c r="AY486" s="27"/>
    </row>
    <row r="487" spans="1:51" ht="15.6" customHeight="1" x14ac:dyDescent="0.3">
      <c r="A487" s="17">
        <v>100372</v>
      </c>
      <c r="B487" s="17" t="str">
        <f>VLOOKUP(A487,'List of Wells for HC assessment'!$A$2:$J$860,10,FALSE)</f>
        <v>Fraser-Sumas Floodplain</v>
      </c>
      <c r="C487" s="17" t="str">
        <f>IF(ISNUMBER(VLOOKUP(A487,'List of Wells for HC assessment'!$A$2:$J$860,1,FALSE)),"TRUE","FALSE")</f>
        <v>TRUE</v>
      </c>
      <c r="D487" s="17">
        <f>VLOOKUP(A487,'List of Wells for HC assessment'!$A$2:$J$860,9,FALSE)</f>
        <v>6</v>
      </c>
      <c r="E487" s="17" t="str">
        <f t="shared" si="151"/>
        <v>Stream</v>
      </c>
      <c r="F487" s="17">
        <f t="shared" si="152"/>
        <v>2</v>
      </c>
      <c r="G487" s="87">
        <f t="shared" si="153"/>
        <v>0.9889399912954967</v>
      </c>
      <c r="H487" s="88">
        <f t="shared" si="172"/>
        <v>7.786897596944794E-3</v>
      </c>
      <c r="I487" s="89" t="str">
        <f t="shared" si="154"/>
        <v>Calkins Creek</v>
      </c>
      <c r="J487" s="90">
        <f t="shared" si="155"/>
        <v>1.1060008704503362E-2</v>
      </c>
      <c r="K487" s="91">
        <f t="shared" si="156"/>
        <v>0.69627200551894186</v>
      </c>
      <c r="L487" s="95" t="str">
        <f t="shared" si="157"/>
        <v>Marblehill Creek</v>
      </c>
      <c r="M487" s="92" t="str">
        <f t="shared" si="158"/>
        <v>-</v>
      </c>
      <c r="N487" s="93" t="str">
        <f t="shared" si="159"/>
        <v/>
      </c>
      <c r="O487" s="96" t="str">
        <f t="shared" si="160"/>
        <v xml:space="preserve"> </v>
      </c>
      <c r="P487" s="94" t="str">
        <f>IF(ISNUMBER(VLOOKUP(A487,'Wells not assessed'!$A$5:$D$37,1,FALSE)),VLOOKUP(A487,'Wells not assessed'!$A$5:$D$37,4,FALSE),"")</f>
        <v/>
      </c>
      <c r="R487" s="35" t="str">
        <f t="shared" si="161"/>
        <v>Yes</v>
      </c>
      <c r="S487" s="15" t="str">
        <f t="shared" si="162"/>
        <v>FV-6555</v>
      </c>
      <c r="T487" s="18" t="str">
        <f>VLOOKUP(S487,'PoHC and SDF summary'!$AO$4:$AP$49974,2,FALSE)</f>
        <v>Calkins Creek</v>
      </c>
      <c r="U487" s="19">
        <f t="shared" si="163"/>
        <v>48.3329005862822</v>
      </c>
      <c r="V487" s="56">
        <f>IF(C487="TRUE",(U487^2)*(VLOOKUP(D487,'Aquifer and SDF Parameters'!$A$6:$C$100,2,FALSE)/VLOOKUP(D487,'Aquifer and SDF Parameters'!$A$6:$C$100,3,FALSE)),"")</f>
        <v>7.786897596944794E-3</v>
      </c>
      <c r="W487" s="4"/>
      <c r="X487" s="29" t="str">
        <f t="shared" si="164"/>
        <v>Yes</v>
      </c>
      <c r="Y487" s="15" t="str">
        <f t="shared" si="165"/>
        <v>FV-6482</v>
      </c>
      <c r="Z487" s="18" t="str">
        <f>IF(X487="Yes",VLOOKUP(Y487,'PoHC and SDF summary'!$AO$4:$AP$49974,2,FALSE)," ")</f>
        <v>Marblehill Creek</v>
      </c>
      <c r="AA487" s="19">
        <f t="shared" si="166"/>
        <v>457.03566781563399</v>
      </c>
      <c r="AB487" s="58">
        <f>IF(X487="Yes",(AA487^2)*(VLOOKUP(D487,'Aquifer and SDF Parameters'!$A$6:$C$100,2,FALSE)/VLOOKUP(D487,'Aquifer and SDF Parameters'!$A$6:$C$100,3,FALSE)),"")</f>
        <v>0.69627200551894186</v>
      </c>
      <c r="AC487" s="20">
        <f>IF(X487="Yes",(1/(U487)^('Aquifer and SDF Parameters'!$B$2)/((1/U487^'Aquifer and SDF Parameters'!$B$2)+(1/AA487^'Aquifer and SDF Parameters'!$B$2))),"")</f>
        <v>0.9889399912954967</v>
      </c>
      <c r="AD487" s="21">
        <f>IF(X487="Yes",(1/(AA487)^('Aquifer and SDF Parameters'!$B$2)/((1/U487^'Aquifer and SDF Parameters'!$B$2)+(1/AA487^'Aquifer and SDF Parameters'!$B$2))),"")</f>
        <v>1.1060008704503362E-2</v>
      </c>
      <c r="AE487" s="14"/>
      <c r="AF487" s="32" t="str">
        <f t="shared" si="167"/>
        <v>No</v>
      </c>
      <c r="AG487" s="15" t="str">
        <f t="shared" si="168"/>
        <v/>
      </c>
      <c r="AH487" s="18" t="str">
        <f t="shared" si="169"/>
        <v xml:space="preserve"> </v>
      </c>
      <c r="AI487" s="19" t="str">
        <f t="shared" si="170"/>
        <v xml:space="preserve"> </v>
      </c>
      <c r="AJ487" s="58" t="str">
        <f>IF(AF487="Yes",(AI487^2)*(VLOOKUP(D487,'Aquifer and SDF Parameters'!$A$6:$C$100,2,FALSE)/VLOOKUP(D487,'Aquifer and SDF Parameters'!$A$6:$C$100,3,FALSE)),"")</f>
        <v/>
      </c>
      <c r="AK487" s="20" t="str">
        <f>IF(AF487="Yes",(1/(U487)^('Aquifer and SDF Parameters'!$B$2)/((1/U487^'Aquifer and SDF Parameters'!$B$2)+(1/AI487^'Aquifer and SDF Parameters'!$B$2)+(1/AA487^'Aquifer and SDF Parameters'!$B$2))),"")</f>
        <v/>
      </c>
      <c r="AL487" s="20" t="str">
        <f>IF(AF487="Yes",(1/(AA487)^('Aquifer and SDF Parameters'!$B$2)/((1/U487^'Aquifer and SDF Parameters'!$B$2)+(1/AI487^'Aquifer and SDF Parameters'!$B$2)+(1/AA487^'Aquifer and SDF Parameters'!$B$2))),"")</f>
        <v/>
      </c>
      <c r="AM487" s="21" t="str">
        <f>IF(AF487="Yes",(1/(AI487)^('Aquifer and SDF Parameters'!$B$2)/((1/U487^'Aquifer and SDF Parameters'!$B$2)+(1/AI487^'Aquifer and SDF Parameters'!$B$2)+(1/AA487^'Aquifer and SDF Parameters'!$B$2))),"")</f>
        <v/>
      </c>
      <c r="AO487" s="30" t="s">
        <v>12569</v>
      </c>
      <c r="AP487" s="47" t="s">
        <v>8769</v>
      </c>
      <c r="AQ487" s="22">
        <v>75633</v>
      </c>
      <c r="AR487" s="22" t="s">
        <v>3028</v>
      </c>
      <c r="AS487" s="24">
        <v>823.36287590337997</v>
      </c>
      <c r="AT487" s="30"/>
      <c r="AU487" s="22"/>
      <c r="AV487" s="69"/>
      <c r="AW487" s="33"/>
      <c r="AX487" s="22"/>
      <c r="AY487" s="27"/>
    </row>
    <row r="488" spans="1:51" ht="15.6" customHeight="1" x14ac:dyDescent="0.3">
      <c r="A488" s="37">
        <v>100888</v>
      </c>
      <c r="B488" s="17" t="str">
        <f>VLOOKUP(A488,'List of Wells for HC assessment'!$A$2:$J$860,10,FALSE)</f>
        <v>Fraser-Sumas Floodplain</v>
      </c>
      <c r="C488" s="17" t="str">
        <f>IF(ISNUMBER(VLOOKUP(A488,'List of Wells for HC assessment'!$A$2:$J$860,1,FALSE)),"TRUE","FALSE")</f>
        <v>TRUE</v>
      </c>
      <c r="D488" s="17">
        <f>VLOOKUP(A488,'List of Wells for HC assessment'!$A$2:$J$860,9,FALSE)</f>
        <v>6</v>
      </c>
      <c r="E488" s="17" t="str">
        <f t="shared" si="151"/>
        <v>Stream</v>
      </c>
      <c r="F488" s="17">
        <f t="shared" si="152"/>
        <v>2</v>
      </c>
      <c r="G488" s="87">
        <f t="shared" si="153"/>
        <v>0.57806496123257622</v>
      </c>
      <c r="H488" s="88">
        <f t="shared" si="172"/>
        <v>17.97609012267716</v>
      </c>
      <c r="I488" s="89" t="str">
        <f t="shared" si="154"/>
        <v>Hope Slough</v>
      </c>
      <c r="J488" s="90">
        <f t="shared" si="155"/>
        <v>0.42193503876742372</v>
      </c>
      <c r="K488" s="91">
        <f t="shared" si="156"/>
        <v>24.627838138862224</v>
      </c>
      <c r="L488" s="95" t="str">
        <f t="shared" si="157"/>
        <v>Fraser River</v>
      </c>
      <c r="M488" s="92" t="str">
        <f t="shared" si="158"/>
        <v>-</v>
      </c>
      <c r="N488" s="93" t="str">
        <f t="shared" si="159"/>
        <v/>
      </c>
      <c r="O488" s="96" t="str">
        <f t="shared" si="160"/>
        <v xml:space="preserve"> </v>
      </c>
      <c r="P488" s="94" t="str">
        <f>IF(ISNUMBER(VLOOKUP(A488,'Wells not assessed'!$A$5:$D$37,1,FALSE)),VLOOKUP(A488,'Wells not assessed'!$A$5:$D$37,4,FALSE),"")</f>
        <v/>
      </c>
      <c r="R488" s="35" t="str">
        <f t="shared" si="161"/>
        <v>Yes</v>
      </c>
      <c r="S488" s="15" t="str">
        <f t="shared" si="162"/>
        <v>FV-7114</v>
      </c>
      <c r="T488" s="18" t="str">
        <f>VLOOKUP(S488,'PoHC and SDF summary'!$AO$4:$AP$49974,2,FALSE)</f>
        <v>Hope Slough</v>
      </c>
      <c r="U488" s="19">
        <f t="shared" si="163"/>
        <v>2322.2461189122801</v>
      </c>
      <c r="V488" s="56">
        <f>IF(C488="TRUE",(U488^2)*(VLOOKUP(D488,'Aquifer and SDF Parameters'!$A$6:$C$100,2,FALSE)/VLOOKUP(D488,'Aquifer and SDF Parameters'!$A$6:$C$100,3,FALSE)),"")</f>
        <v>17.97609012267716</v>
      </c>
      <c r="W488" s="4"/>
      <c r="X488" s="29" t="str">
        <f t="shared" si="164"/>
        <v>Yes</v>
      </c>
      <c r="Y488" s="15" t="str">
        <f t="shared" si="165"/>
        <v>FV-4141</v>
      </c>
      <c r="Z488" s="18" t="str">
        <f>IF(X488="Yes",VLOOKUP(Y488,'PoHC and SDF summary'!$AO$4:$AP$49974,2,FALSE)," ")</f>
        <v>Fraser River</v>
      </c>
      <c r="AA488" s="19">
        <f t="shared" si="166"/>
        <v>2718.1522109070102</v>
      </c>
      <c r="AB488" s="58">
        <f>IF(X488="Yes",(AA488^2)*(VLOOKUP(D488,'Aquifer and SDF Parameters'!$A$6:$C$100,2,FALSE)/VLOOKUP(D488,'Aquifer and SDF Parameters'!$A$6:$C$100,3,FALSE)),"")</f>
        <v>24.627838138862224</v>
      </c>
      <c r="AC488" s="20">
        <f>IF(X488="Yes",(1/(U488)^('Aquifer and SDF Parameters'!$B$2)/((1/U488^'Aquifer and SDF Parameters'!$B$2)+(1/AA488^'Aquifer and SDF Parameters'!$B$2))),"")</f>
        <v>0.57806496123257622</v>
      </c>
      <c r="AD488" s="21">
        <f>IF(X488="Yes",(1/(AA488)^('Aquifer and SDF Parameters'!$B$2)/((1/U488^'Aquifer and SDF Parameters'!$B$2)+(1/AA488^'Aquifer and SDF Parameters'!$B$2))),"")</f>
        <v>0.42193503876742372</v>
      </c>
      <c r="AE488" s="14"/>
      <c r="AF488" s="32" t="str">
        <f t="shared" si="167"/>
        <v>No</v>
      </c>
      <c r="AG488" s="15" t="str">
        <f t="shared" si="168"/>
        <v/>
      </c>
      <c r="AH488" s="18" t="str">
        <f t="shared" si="169"/>
        <v xml:space="preserve"> </v>
      </c>
      <c r="AI488" s="19" t="str">
        <f t="shared" si="170"/>
        <v xml:space="preserve"> </v>
      </c>
      <c r="AJ488" s="58" t="str">
        <f>IF(AF488="Yes",(AI488^2)*(VLOOKUP(D488,'Aquifer and SDF Parameters'!$A$6:$C$100,2,FALSE)/VLOOKUP(D488,'Aquifer and SDF Parameters'!$A$6:$C$100,3,FALSE)),"")</f>
        <v/>
      </c>
      <c r="AK488" s="20" t="str">
        <f>IF(AF488="Yes",(1/(U488)^('Aquifer and SDF Parameters'!$B$2)/((1/U488^'Aquifer and SDF Parameters'!$B$2)+(1/AI488^'Aquifer and SDF Parameters'!$B$2)+(1/AA488^'Aquifer and SDF Parameters'!$B$2))),"")</f>
        <v/>
      </c>
      <c r="AL488" s="20" t="str">
        <f>IF(AF488="Yes",(1/(AA488)^('Aquifer and SDF Parameters'!$B$2)/((1/U488^'Aquifer and SDF Parameters'!$B$2)+(1/AI488^'Aquifer and SDF Parameters'!$B$2)+(1/AA488^'Aquifer and SDF Parameters'!$B$2))),"")</f>
        <v/>
      </c>
      <c r="AM488" s="21" t="str">
        <f>IF(AF488="Yes",(1/(AI488)^('Aquifer and SDF Parameters'!$B$2)/((1/U488^'Aquifer and SDF Parameters'!$B$2)+(1/AI488^'Aquifer and SDF Parameters'!$B$2)+(1/AA488^'Aquifer and SDF Parameters'!$B$2))),"")</f>
        <v/>
      </c>
      <c r="AO488" s="30" t="s">
        <v>12566</v>
      </c>
      <c r="AP488" s="47" t="s">
        <v>8769</v>
      </c>
      <c r="AQ488" s="22">
        <v>76078</v>
      </c>
      <c r="AR488" s="22" t="s">
        <v>6420</v>
      </c>
      <c r="AS488" s="24">
        <v>312.48017467646702</v>
      </c>
      <c r="AT488" s="30"/>
      <c r="AU488" s="22"/>
      <c r="AV488" s="69"/>
      <c r="AW488" s="33"/>
      <c r="AX488" s="22"/>
      <c r="AY488" s="27"/>
    </row>
    <row r="489" spans="1:51" ht="15.6" customHeight="1" x14ac:dyDescent="0.3">
      <c r="A489" s="17">
        <v>100918</v>
      </c>
      <c r="B489" s="17" t="str">
        <f>VLOOKUP(A489,'List of Wells for HC assessment'!$A$2:$J$860,10,FALSE)</f>
        <v>Fraser-Sumas Floodplain</v>
      </c>
      <c r="C489" s="17" t="str">
        <f>IF(ISNUMBER(VLOOKUP(A489,'List of Wells for HC assessment'!$A$2:$J$860,1,FALSE)),"TRUE","FALSE")</f>
        <v>TRUE</v>
      </c>
      <c r="D489" s="17">
        <f>VLOOKUP(A489,'List of Wells for HC assessment'!$A$2:$J$860,9,FALSE)</f>
        <v>6</v>
      </c>
      <c r="E489" s="17" t="str">
        <f t="shared" si="151"/>
        <v>Stream</v>
      </c>
      <c r="F489" s="17">
        <f t="shared" si="152"/>
        <v>2</v>
      </c>
      <c r="G489" s="87">
        <f t="shared" si="153"/>
        <v>0.93246089664673171</v>
      </c>
      <c r="H489" s="88">
        <f t="shared" si="172"/>
        <v>0.33817544816976186</v>
      </c>
      <c r="I489" s="89" t="str">
        <f t="shared" si="154"/>
        <v>Gravel Slough</v>
      </c>
      <c r="J489" s="90">
        <f t="shared" si="155"/>
        <v>6.7539103353268265E-2</v>
      </c>
      <c r="K489" s="91">
        <f t="shared" si="156"/>
        <v>4.6689305301389847</v>
      </c>
      <c r="L489" s="95" t="str">
        <f t="shared" si="157"/>
        <v>Fraser River</v>
      </c>
      <c r="M489" s="92" t="str">
        <f t="shared" si="158"/>
        <v>-</v>
      </c>
      <c r="N489" s="93" t="str">
        <f t="shared" si="159"/>
        <v/>
      </c>
      <c r="O489" s="96" t="str">
        <f t="shared" si="160"/>
        <v xml:space="preserve"> </v>
      </c>
      <c r="P489" s="94" t="str">
        <f>IF(ISNUMBER(VLOOKUP(A489,'Wells not assessed'!$A$5:$D$37,1,FALSE)),VLOOKUP(A489,'Wells not assessed'!$A$5:$D$37,4,FALSE),"")</f>
        <v/>
      </c>
      <c r="R489" s="35" t="str">
        <f t="shared" si="161"/>
        <v>Yes</v>
      </c>
      <c r="S489" s="15" t="str">
        <f t="shared" si="162"/>
        <v>FV-3410</v>
      </c>
      <c r="T489" s="18" t="str">
        <f>VLOOKUP(S489,'PoHC and SDF summary'!$AO$4:$AP$49974,2,FALSE)</f>
        <v>Gravel Slough</v>
      </c>
      <c r="U489" s="19">
        <f t="shared" si="163"/>
        <v>318.51630170358402</v>
      </c>
      <c r="V489" s="56">
        <f>IF(C489="TRUE",(U489^2)*(VLOOKUP(D489,'Aquifer and SDF Parameters'!$A$6:$C$100,2,FALSE)/VLOOKUP(D489,'Aquifer and SDF Parameters'!$A$6:$C$100,3,FALSE)),"")</f>
        <v>0.33817544816976186</v>
      </c>
      <c r="W489" s="4"/>
      <c r="X489" s="29" t="str">
        <f t="shared" si="164"/>
        <v>Yes</v>
      </c>
      <c r="Y489" s="15" t="str">
        <f t="shared" si="165"/>
        <v>FV-4732</v>
      </c>
      <c r="Z489" s="18" t="str">
        <f>IF(X489="Yes",VLOOKUP(Y489,'PoHC and SDF summary'!$AO$4:$AP$49974,2,FALSE)," ")</f>
        <v>Fraser River</v>
      </c>
      <c r="AA489" s="19">
        <f t="shared" si="166"/>
        <v>1183.50291889868</v>
      </c>
      <c r="AB489" s="58">
        <f>IF(X489="Yes",(AA489^2)*(VLOOKUP(D489,'Aquifer and SDF Parameters'!$A$6:$C$100,2,FALSE)/VLOOKUP(D489,'Aquifer and SDF Parameters'!$A$6:$C$100,3,FALSE)),"")</f>
        <v>4.6689305301389847</v>
      </c>
      <c r="AC489" s="20">
        <f>IF(X489="Yes",(1/(U489)^('Aquifer and SDF Parameters'!$B$2)/((1/U489^'Aquifer and SDF Parameters'!$B$2)+(1/AA489^'Aquifer and SDF Parameters'!$B$2))),"")</f>
        <v>0.93246089664673171</v>
      </c>
      <c r="AD489" s="21">
        <f>IF(X489="Yes",(1/(AA489)^('Aquifer and SDF Parameters'!$B$2)/((1/U489^'Aquifer and SDF Parameters'!$B$2)+(1/AA489^'Aquifer and SDF Parameters'!$B$2))),"")</f>
        <v>6.7539103353268265E-2</v>
      </c>
      <c r="AE489" s="14"/>
      <c r="AF489" s="32" t="str">
        <f t="shared" si="167"/>
        <v>No</v>
      </c>
      <c r="AG489" s="15" t="str">
        <f t="shared" si="168"/>
        <v/>
      </c>
      <c r="AH489" s="18" t="str">
        <f t="shared" si="169"/>
        <v xml:space="preserve"> </v>
      </c>
      <c r="AI489" s="19" t="str">
        <f t="shared" si="170"/>
        <v xml:space="preserve"> </v>
      </c>
      <c r="AJ489" s="58" t="str">
        <f>IF(AF489="Yes",(AI489^2)*(VLOOKUP(D489,'Aquifer and SDF Parameters'!$A$6:$C$100,2,FALSE)/VLOOKUP(D489,'Aquifer and SDF Parameters'!$A$6:$C$100,3,FALSE)),"")</f>
        <v/>
      </c>
      <c r="AK489" s="20" t="str">
        <f>IF(AF489="Yes",(1/(U489)^('Aquifer and SDF Parameters'!$B$2)/((1/U489^'Aquifer and SDF Parameters'!$B$2)+(1/AI489^'Aquifer and SDF Parameters'!$B$2)+(1/AA489^'Aquifer and SDF Parameters'!$B$2))),"")</f>
        <v/>
      </c>
      <c r="AL489" s="20" t="str">
        <f>IF(AF489="Yes",(1/(AA489)^('Aquifer and SDF Parameters'!$B$2)/((1/U489^'Aquifer and SDF Parameters'!$B$2)+(1/AI489^'Aquifer and SDF Parameters'!$B$2)+(1/AA489^'Aquifer and SDF Parameters'!$B$2))),"")</f>
        <v/>
      </c>
      <c r="AM489" s="21" t="str">
        <f>IF(AF489="Yes",(1/(AI489)^('Aquifer and SDF Parameters'!$B$2)/((1/U489^'Aquifer and SDF Parameters'!$B$2)+(1/AI489^'Aquifer and SDF Parameters'!$B$2)+(1/AA489^'Aquifer and SDF Parameters'!$B$2))),"")</f>
        <v/>
      </c>
      <c r="AO489" s="30" t="s">
        <v>12565</v>
      </c>
      <c r="AP489" s="47" t="s">
        <v>8769</v>
      </c>
      <c r="AQ489" s="22">
        <v>76114</v>
      </c>
      <c r="AR489" s="22" t="s">
        <v>7570</v>
      </c>
      <c r="AS489" s="24">
        <v>885.61373141355602</v>
      </c>
      <c r="AT489" s="30"/>
      <c r="AU489" s="22"/>
      <c r="AV489" s="69"/>
      <c r="AW489" s="33"/>
      <c r="AX489" s="22"/>
      <c r="AY489" s="27"/>
    </row>
    <row r="490" spans="1:51" ht="15.6" customHeight="1" x14ac:dyDescent="0.3">
      <c r="A490" s="17">
        <v>100925</v>
      </c>
      <c r="B490" s="17" t="str">
        <f>VLOOKUP(A490,'List of Wells for HC assessment'!$A$2:$J$860,10,FALSE)</f>
        <v>Fraser-Sumas Floodplain</v>
      </c>
      <c r="C490" s="17" t="str">
        <f>IF(ISNUMBER(VLOOKUP(A490,'List of Wells for HC assessment'!$A$2:$J$860,1,FALSE)),"TRUE","FALSE")</f>
        <v>TRUE</v>
      </c>
      <c r="D490" s="17">
        <f>VLOOKUP(A490,'List of Wells for HC assessment'!$A$2:$J$860,9,FALSE)</f>
        <v>6</v>
      </c>
      <c r="E490" s="17" t="str">
        <f t="shared" si="151"/>
        <v>Stream</v>
      </c>
      <c r="F490" s="17">
        <f t="shared" si="152"/>
        <v>2</v>
      </c>
      <c r="G490" s="87">
        <f t="shared" si="153"/>
        <v>0.9439145200175173</v>
      </c>
      <c r="H490" s="88">
        <f t="shared" si="172"/>
        <v>0.39694916144838938</v>
      </c>
      <c r="I490" s="89" t="str">
        <f t="shared" si="154"/>
        <v>Unnamed tributary to Chilliwack Creek</v>
      </c>
      <c r="J490" s="90">
        <f t="shared" si="155"/>
        <v>5.6085479982482728E-2</v>
      </c>
      <c r="K490" s="91">
        <f t="shared" si="156"/>
        <v>6.6806253118799859</v>
      </c>
      <c r="L490" s="95" t="str">
        <f t="shared" si="157"/>
        <v>Little Chilliwack River</v>
      </c>
      <c r="M490" s="92" t="str">
        <f t="shared" si="158"/>
        <v>-</v>
      </c>
      <c r="N490" s="93" t="str">
        <f t="shared" si="159"/>
        <v/>
      </c>
      <c r="O490" s="96" t="str">
        <f t="shared" si="160"/>
        <v xml:space="preserve"> </v>
      </c>
      <c r="P490" s="94" t="str">
        <f>IF(ISNUMBER(VLOOKUP(A490,'Wells not assessed'!$A$5:$D$37,1,FALSE)),VLOOKUP(A490,'Wells not assessed'!$A$5:$D$37,4,FALSE),"")</f>
        <v/>
      </c>
      <c r="R490" s="35" t="str">
        <f t="shared" si="161"/>
        <v>Yes</v>
      </c>
      <c r="S490" s="15" t="str">
        <f t="shared" si="162"/>
        <v>FV-5763</v>
      </c>
      <c r="T490" s="18" t="str">
        <f>VLOOKUP(S490,'PoHC and SDF summary'!$AO$4:$AP$49974,2,FALSE)</f>
        <v>Unnamed tributary to Chilliwack Creek</v>
      </c>
      <c r="U490" s="19">
        <f t="shared" si="163"/>
        <v>345.086581069906</v>
      </c>
      <c r="V490" s="56">
        <f>IF(C490="TRUE",(U490^2)*(VLOOKUP(D490,'Aquifer and SDF Parameters'!$A$6:$C$100,2,FALSE)/VLOOKUP(D490,'Aquifer and SDF Parameters'!$A$6:$C$100,3,FALSE)),"")</f>
        <v>0.39694916144838938</v>
      </c>
      <c r="W490" s="4"/>
      <c r="X490" s="29" t="str">
        <f t="shared" si="164"/>
        <v>Yes</v>
      </c>
      <c r="Y490" s="15" t="str">
        <f t="shared" si="165"/>
        <v>FV-5713</v>
      </c>
      <c r="Z490" s="18" t="str">
        <f>IF(X490="Yes",VLOOKUP(Y490,'PoHC and SDF summary'!$AO$4:$AP$49974,2,FALSE)," ")</f>
        <v>Little Chilliwack River</v>
      </c>
      <c r="AA490" s="19">
        <f t="shared" si="166"/>
        <v>1415.6933260999699</v>
      </c>
      <c r="AB490" s="58">
        <f>IF(X490="Yes",(AA490^2)*(VLOOKUP(D490,'Aquifer and SDF Parameters'!$A$6:$C$100,2,FALSE)/VLOOKUP(D490,'Aquifer and SDF Parameters'!$A$6:$C$100,3,FALSE)),"")</f>
        <v>6.6806253118799859</v>
      </c>
      <c r="AC490" s="20">
        <f>IF(X490="Yes",(1/(U490)^('Aquifer and SDF Parameters'!$B$2)/((1/U490^'Aquifer and SDF Parameters'!$B$2)+(1/AA490^'Aquifer and SDF Parameters'!$B$2))),"")</f>
        <v>0.9439145200175173</v>
      </c>
      <c r="AD490" s="21">
        <f>IF(X490="Yes",(1/(AA490)^('Aquifer and SDF Parameters'!$B$2)/((1/U490^'Aquifer and SDF Parameters'!$B$2)+(1/AA490^'Aquifer and SDF Parameters'!$B$2))),"")</f>
        <v>5.6085479982482728E-2</v>
      </c>
      <c r="AE490" s="14"/>
      <c r="AF490" s="32" t="str">
        <f t="shared" si="167"/>
        <v>No</v>
      </c>
      <c r="AG490" s="15" t="str">
        <f t="shared" si="168"/>
        <v/>
      </c>
      <c r="AH490" s="18" t="str">
        <f t="shared" si="169"/>
        <v xml:space="preserve"> </v>
      </c>
      <c r="AI490" s="19" t="str">
        <f t="shared" si="170"/>
        <v xml:space="preserve"> </v>
      </c>
      <c r="AJ490" s="58" t="str">
        <f>IF(AF490="Yes",(AI490^2)*(VLOOKUP(D490,'Aquifer and SDF Parameters'!$A$6:$C$100,2,FALSE)/VLOOKUP(D490,'Aquifer and SDF Parameters'!$A$6:$C$100,3,FALSE)),"")</f>
        <v/>
      </c>
      <c r="AK490" s="20" t="str">
        <f>IF(AF490="Yes",(1/(U490)^('Aquifer and SDF Parameters'!$B$2)/((1/U490^'Aquifer and SDF Parameters'!$B$2)+(1/AI490^'Aquifer and SDF Parameters'!$B$2)+(1/AA490^'Aquifer and SDF Parameters'!$B$2))),"")</f>
        <v/>
      </c>
      <c r="AL490" s="20" t="str">
        <f>IF(AF490="Yes",(1/(AA490)^('Aquifer and SDF Parameters'!$B$2)/((1/U490^'Aquifer and SDF Parameters'!$B$2)+(1/AI490^'Aquifer and SDF Parameters'!$B$2)+(1/AA490^'Aquifer and SDF Parameters'!$B$2))),"")</f>
        <v/>
      </c>
      <c r="AM490" s="21" t="str">
        <f>IF(AF490="Yes",(1/(AI490)^('Aquifer and SDF Parameters'!$B$2)/((1/U490^'Aquifer and SDF Parameters'!$B$2)+(1/AI490^'Aquifer and SDF Parameters'!$B$2)+(1/AA490^'Aquifer and SDF Parameters'!$B$2))),"")</f>
        <v/>
      </c>
      <c r="AO490" s="30" t="s">
        <v>12563</v>
      </c>
      <c r="AP490" s="47" t="s">
        <v>8769</v>
      </c>
      <c r="AQ490" s="22">
        <v>76127</v>
      </c>
      <c r="AR490" s="22" t="s">
        <v>7570</v>
      </c>
      <c r="AS490" s="24">
        <v>260.46290081529997</v>
      </c>
      <c r="AT490" s="30"/>
      <c r="AU490" s="22"/>
      <c r="AV490" s="69"/>
      <c r="AW490" s="33"/>
      <c r="AX490" s="22"/>
      <c r="AY490" s="27"/>
    </row>
    <row r="491" spans="1:51" ht="15.6" customHeight="1" x14ac:dyDescent="0.3">
      <c r="A491" s="17">
        <v>100979</v>
      </c>
      <c r="B491" s="17" t="str">
        <f>VLOOKUP(A491,'List of Wells for HC assessment'!$A$2:$J$860,10,FALSE)</f>
        <v>Fraser-Sumas Floodplain</v>
      </c>
      <c r="C491" s="17" t="str">
        <f>IF(ISNUMBER(VLOOKUP(A491,'List of Wells for HC assessment'!$A$2:$J$860,1,FALSE)),"TRUE","FALSE")</f>
        <v>TRUE</v>
      </c>
      <c r="D491" s="17">
        <f>VLOOKUP(A491,'List of Wells for HC assessment'!$A$2:$J$860,9,FALSE)</f>
        <v>6</v>
      </c>
      <c r="E491" s="17" t="str">
        <f t="shared" si="151"/>
        <v>Stream</v>
      </c>
      <c r="F491" s="17">
        <f t="shared" si="152"/>
        <v>2</v>
      </c>
      <c r="G491" s="87">
        <f t="shared" si="153"/>
        <v>0.7299809944106268</v>
      </c>
      <c r="H491" s="88">
        <f t="shared" si="172"/>
        <v>5.1677027417513052E-2</v>
      </c>
      <c r="I491" s="89" t="str">
        <f t="shared" si="154"/>
        <v>Hope Slough</v>
      </c>
      <c r="J491" s="90">
        <f t="shared" si="155"/>
        <v>0.27001900558937325</v>
      </c>
      <c r="K491" s="91">
        <f t="shared" si="156"/>
        <v>0.13970589877583794</v>
      </c>
      <c r="L491" s="95" t="str">
        <f t="shared" si="157"/>
        <v>Gravel Slough</v>
      </c>
      <c r="M491" s="92" t="str">
        <f t="shared" si="158"/>
        <v>-</v>
      </c>
      <c r="N491" s="93" t="str">
        <f t="shared" si="159"/>
        <v/>
      </c>
      <c r="O491" s="96" t="str">
        <f t="shared" si="160"/>
        <v xml:space="preserve"> </v>
      </c>
      <c r="P491" s="94" t="str">
        <f>IF(ISNUMBER(VLOOKUP(A491,'Wells not assessed'!$A$5:$D$37,1,FALSE)),VLOOKUP(A491,'Wells not assessed'!$A$5:$D$37,4,FALSE),"")</f>
        <v/>
      </c>
      <c r="R491" s="35" t="str">
        <f t="shared" si="161"/>
        <v>Yes</v>
      </c>
      <c r="S491" s="15" t="str">
        <f t="shared" si="162"/>
        <v>FV-3586</v>
      </c>
      <c r="T491" s="18" t="str">
        <f>VLOOKUP(S491,'PoHC and SDF summary'!$AO$4:$AP$49974,2,FALSE)</f>
        <v>Hope Slough</v>
      </c>
      <c r="U491" s="19">
        <f t="shared" si="163"/>
        <v>124.51147828716</v>
      </c>
      <c r="V491" s="56">
        <f>IF(C491="TRUE",(U491^2)*(VLOOKUP(D491,'Aquifer and SDF Parameters'!$A$6:$C$100,2,FALSE)/VLOOKUP(D491,'Aquifer and SDF Parameters'!$A$6:$C$100,3,FALSE)),"")</f>
        <v>5.1677027417513052E-2</v>
      </c>
      <c r="W491" s="4"/>
      <c r="X491" s="29" t="str">
        <f t="shared" si="164"/>
        <v>Yes</v>
      </c>
      <c r="Y491" s="15" t="str">
        <f t="shared" si="165"/>
        <v>FV-5956</v>
      </c>
      <c r="Z491" s="18" t="str">
        <f>IF(X491="Yes",VLOOKUP(Y491,'PoHC and SDF summary'!$AO$4:$AP$49974,2,FALSE)," ")</f>
        <v>Gravel Slough</v>
      </c>
      <c r="AA491" s="19">
        <f t="shared" si="166"/>
        <v>204.72364209526799</v>
      </c>
      <c r="AB491" s="58">
        <f>IF(X491="Yes",(AA491^2)*(VLOOKUP(D491,'Aquifer and SDF Parameters'!$A$6:$C$100,2,FALSE)/VLOOKUP(D491,'Aquifer and SDF Parameters'!$A$6:$C$100,3,FALSE)),"")</f>
        <v>0.13970589877583794</v>
      </c>
      <c r="AC491" s="20">
        <f>IF(X491="Yes",(1/(U491)^('Aquifer and SDF Parameters'!$B$2)/((1/U491^'Aquifer and SDF Parameters'!$B$2)+(1/AA491^'Aquifer and SDF Parameters'!$B$2))),"")</f>
        <v>0.7299809944106268</v>
      </c>
      <c r="AD491" s="21">
        <f>IF(X491="Yes",(1/(AA491)^('Aquifer and SDF Parameters'!$B$2)/((1/U491^'Aquifer and SDF Parameters'!$B$2)+(1/AA491^'Aquifer and SDF Parameters'!$B$2))),"")</f>
        <v>0.27001900558937325</v>
      </c>
      <c r="AE491" s="14"/>
      <c r="AF491" s="32" t="str">
        <f t="shared" si="167"/>
        <v>No</v>
      </c>
      <c r="AG491" s="15" t="str">
        <f t="shared" si="168"/>
        <v/>
      </c>
      <c r="AH491" s="18" t="str">
        <f t="shared" si="169"/>
        <v xml:space="preserve"> </v>
      </c>
      <c r="AI491" s="19" t="str">
        <f t="shared" si="170"/>
        <v xml:space="preserve"> </v>
      </c>
      <c r="AJ491" s="58" t="str">
        <f>IF(AF491="Yes",(AI491^2)*(VLOOKUP(D491,'Aquifer and SDF Parameters'!$A$6:$C$100,2,FALSE)/VLOOKUP(D491,'Aquifer and SDF Parameters'!$A$6:$C$100,3,FALSE)),"")</f>
        <v/>
      </c>
      <c r="AK491" s="20" t="str">
        <f>IF(AF491="Yes",(1/(U491)^('Aquifer and SDF Parameters'!$B$2)/((1/U491^'Aquifer and SDF Parameters'!$B$2)+(1/AI491^'Aquifer and SDF Parameters'!$B$2)+(1/AA491^'Aquifer and SDF Parameters'!$B$2))),"")</f>
        <v/>
      </c>
      <c r="AL491" s="20" t="str">
        <f>IF(AF491="Yes",(1/(AA491)^('Aquifer and SDF Parameters'!$B$2)/((1/U491^'Aquifer and SDF Parameters'!$B$2)+(1/AI491^'Aquifer and SDF Parameters'!$B$2)+(1/AA491^'Aquifer and SDF Parameters'!$B$2))),"")</f>
        <v/>
      </c>
      <c r="AM491" s="21" t="str">
        <f>IF(AF491="Yes",(1/(AI491)^('Aquifer and SDF Parameters'!$B$2)/((1/U491^'Aquifer and SDF Parameters'!$B$2)+(1/AI491^'Aquifer and SDF Parameters'!$B$2)+(1/AA491^'Aquifer and SDF Parameters'!$B$2))),"")</f>
        <v/>
      </c>
      <c r="AO491" s="30" t="s">
        <v>12562</v>
      </c>
      <c r="AP491" s="47" t="s">
        <v>8769</v>
      </c>
      <c r="AQ491" s="22">
        <v>76128</v>
      </c>
      <c r="AR491" s="22" t="s">
        <v>5591</v>
      </c>
      <c r="AS491" s="24">
        <v>906.62184601353704</v>
      </c>
      <c r="AT491" s="30"/>
      <c r="AU491" s="22"/>
      <c r="AV491" s="69"/>
      <c r="AW491" s="33"/>
      <c r="AX491" s="22"/>
      <c r="AY491" s="27"/>
    </row>
    <row r="492" spans="1:51" ht="15.6" customHeight="1" x14ac:dyDescent="0.3">
      <c r="A492" s="17">
        <v>101004</v>
      </c>
      <c r="B492" s="17" t="str">
        <f>VLOOKUP(A492,'List of Wells for HC assessment'!$A$2:$J$860,10,FALSE)</f>
        <v>Fraser-Sumas Floodplain</v>
      </c>
      <c r="C492" s="17" t="str">
        <f>IF(ISNUMBER(VLOOKUP(A492,'List of Wells for HC assessment'!$A$2:$J$860,1,FALSE)),"TRUE","FALSE")</f>
        <v>TRUE</v>
      </c>
      <c r="D492" s="17">
        <f>VLOOKUP(A492,'List of Wells for HC assessment'!$A$2:$J$860,9,FALSE)</f>
        <v>6</v>
      </c>
      <c r="E492" s="17" t="str">
        <f t="shared" si="151"/>
        <v>Stream</v>
      </c>
      <c r="F492" s="17">
        <f t="shared" si="152"/>
        <v>1</v>
      </c>
      <c r="G492" s="87">
        <f t="shared" si="153"/>
        <v>1</v>
      </c>
      <c r="H492" s="88">
        <f t="shared" si="172"/>
        <v>0.44623192060089517</v>
      </c>
      <c r="I492" s="89" t="str">
        <f t="shared" si="154"/>
        <v>Semmihault Creek</v>
      </c>
      <c r="J492" s="90" t="str">
        <f t="shared" si="155"/>
        <v>-</v>
      </c>
      <c r="K492" s="91" t="str">
        <f t="shared" si="156"/>
        <v/>
      </c>
      <c r="L492" s="95" t="str">
        <f t="shared" si="157"/>
        <v xml:space="preserve"> </v>
      </c>
      <c r="M492" s="92" t="str">
        <f t="shared" si="158"/>
        <v>-</v>
      </c>
      <c r="N492" s="93" t="str">
        <f t="shared" si="159"/>
        <v/>
      </c>
      <c r="O492" s="96" t="str">
        <f t="shared" si="160"/>
        <v xml:space="preserve"> </v>
      </c>
      <c r="P492" s="94" t="str">
        <f>IF(ISNUMBER(VLOOKUP(A492,'Wells not assessed'!$A$5:$D$37,1,FALSE)),VLOOKUP(A492,'Wells not assessed'!$A$5:$D$37,4,FALSE),"")</f>
        <v/>
      </c>
      <c r="R492" s="35" t="str">
        <f t="shared" si="161"/>
        <v>Yes</v>
      </c>
      <c r="S492" s="15" t="str">
        <f t="shared" si="162"/>
        <v>FV-5673</v>
      </c>
      <c r="T492" s="18" t="str">
        <f>VLOOKUP(S492,'PoHC and SDF summary'!$AO$4:$AP$49974,2,FALSE)</f>
        <v>Semmihault Creek</v>
      </c>
      <c r="U492" s="19">
        <f t="shared" si="163"/>
        <v>365.88191562342701</v>
      </c>
      <c r="V492" s="56">
        <f>IF(C492="TRUE",(U492^2)*(VLOOKUP(D492,'Aquifer and SDF Parameters'!$A$6:$C$100,2,FALSE)/VLOOKUP(D492,'Aquifer and SDF Parameters'!$A$6:$C$100,3,FALSE)),"")</f>
        <v>0.44623192060089517</v>
      </c>
      <c r="W492" s="4"/>
      <c r="X492" s="29" t="str">
        <f t="shared" si="164"/>
        <v>No</v>
      </c>
      <c r="Y492" s="15" t="str">
        <f t="shared" si="165"/>
        <v/>
      </c>
      <c r="Z492" s="18" t="str">
        <f>IF(X492="Yes",VLOOKUP(Y492,'PoHC and SDF summary'!$AO$4:$AP$49974,2,FALSE)," ")</f>
        <v xml:space="preserve"> </v>
      </c>
      <c r="AA492" s="19" t="str">
        <f t="shared" si="166"/>
        <v xml:space="preserve"> </v>
      </c>
      <c r="AB492" s="58" t="str">
        <f>IF(X492="Yes",(AA492^2)*(VLOOKUP(D492,'Aquifer and SDF Parameters'!$A$6:$C$100,2,FALSE)/VLOOKUP(D492,'Aquifer and SDF Parameters'!$A$6:$C$100,3,FALSE)),"")</f>
        <v/>
      </c>
      <c r="AC492" s="20" t="str">
        <f>IF(X492="Yes",(1/(U492)^('Aquifer and SDF Parameters'!$B$2)/((1/U492^'Aquifer and SDF Parameters'!$B$2)+(1/AA492^'Aquifer and SDF Parameters'!$B$2))),"")</f>
        <v/>
      </c>
      <c r="AD492" s="21" t="str">
        <f>IF(X492="Yes",(1/(AA492)^('Aquifer and SDF Parameters'!$B$2)/((1/U492^'Aquifer and SDF Parameters'!$B$2)+(1/AA492^'Aquifer and SDF Parameters'!$B$2))),"")</f>
        <v/>
      </c>
      <c r="AE492" s="14"/>
      <c r="AF492" s="32" t="str">
        <f t="shared" si="167"/>
        <v>No</v>
      </c>
      <c r="AG492" s="15" t="str">
        <f t="shared" si="168"/>
        <v/>
      </c>
      <c r="AH492" s="18" t="str">
        <f t="shared" si="169"/>
        <v xml:space="preserve"> </v>
      </c>
      <c r="AI492" s="19" t="str">
        <f t="shared" si="170"/>
        <v xml:space="preserve"> </v>
      </c>
      <c r="AJ492" s="58" t="str">
        <f>IF(AF492="Yes",(AI492^2)*(VLOOKUP(D492,'Aquifer and SDF Parameters'!$A$6:$C$100,2,FALSE)/VLOOKUP(D492,'Aquifer and SDF Parameters'!$A$6:$C$100,3,FALSE)),"")</f>
        <v/>
      </c>
      <c r="AK492" s="20" t="str">
        <f>IF(AF492="Yes",(1/(U492)^('Aquifer and SDF Parameters'!$B$2)/((1/U492^'Aquifer and SDF Parameters'!$B$2)+(1/AI492^'Aquifer and SDF Parameters'!$B$2)+(1/AA492^'Aquifer and SDF Parameters'!$B$2))),"")</f>
        <v/>
      </c>
      <c r="AL492" s="20" t="str">
        <f>IF(AF492="Yes",(1/(AA492)^('Aquifer and SDF Parameters'!$B$2)/((1/U492^'Aquifer and SDF Parameters'!$B$2)+(1/AI492^'Aquifer and SDF Parameters'!$B$2)+(1/AA492^'Aquifer and SDF Parameters'!$B$2))),"")</f>
        <v/>
      </c>
      <c r="AM492" s="21" t="str">
        <f>IF(AF492="Yes",(1/(AI492)^('Aquifer and SDF Parameters'!$B$2)/((1/U492^'Aquifer and SDF Parameters'!$B$2)+(1/AI492^'Aquifer and SDF Parameters'!$B$2)+(1/AA492^'Aquifer and SDF Parameters'!$B$2))),"")</f>
        <v/>
      </c>
      <c r="AO492" s="30" t="s">
        <v>12557</v>
      </c>
      <c r="AP492" s="47" t="s">
        <v>8769</v>
      </c>
      <c r="AQ492" s="22">
        <v>76163</v>
      </c>
      <c r="AR492" s="22" t="s">
        <v>845</v>
      </c>
      <c r="AS492" s="24">
        <v>1800.84921471191</v>
      </c>
      <c r="AT492" s="30"/>
      <c r="AU492" s="22"/>
      <c r="AV492" s="69"/>
      <c r="AW492" s="33"/>
      <c r="AX492" s="22"/>
      <c r="AY492" s="27"/>
    </row>
    <row r="493" spans="1:51" ht="15.6" customHeight="1" x14ac:dyDescent="0.3">
      <c r="A493" s="17">
        <v>101017</v>
      </c>
      <c r="B493" s="17" t="str">
        <f>VLOOKUP(A493,'List of Wells for HC assessment'!$A$2:$J$860,10,FALSE)</f>
        <v>Fraser-Sumas Floodplain</v>
      </c>
      <c r="C493" s="17" t="str">
        <f>IF(ISNUMBER(VLOOKUP(A493,'List of Wells for HC assessment'!$A$2:$J$860,1,FALSE)),"TRUE","FALSE")</f>
        <v>TRUE</v>
      </c>
      <c r="D493" s="17">
        <f>VLOOKUP(A493,'List of Wells for HC assessment'!$A$2:$J$860,9,FALSE)</f>
        <v>6</v>
      </c>
      <c r="E493" s="17" t="str">
        <f t="shared" si="151"/>
        <v>Stream</v>
      </c>
      <c r="F493" s="17">
        <f t="shared" si="152"/>
        <v>1</v>
      </c>
      <c r="G493" s="87">
        <f t="shared" si="153"/>
        <v>1</v>
      </c>
      <c r="H493" s="88">
        <f t="shared" si="172"/>
        <v>0.3195065224709307</v>
      </c>
      <c r="I493" s="89" t="str">
        <f t="shared" si="154"/>
        <v>Little Chilliwack River</v>
      </c>
      <c r="J493" s="90" t="str">
        <f t="shared" si="155"/>
        <v>-</v>
      </c>
      <c r="K493" s="91" t="str">
        <f t="shared" si="156"/>
        <v/>
      </c>
      <c r="L493" s="95" t="str">
        <f t="shared" si="157"/>
        <v xml:space="preserve"> </v>
      </c>
      <c r="M493" s="92" t="str">
        <f t="shared" si="158"/>
        <v>-</v>
      </c>
      <c r="N493" s="93" t="str">
        <f t="shared" si="159"/>
        <v/>
      </c>
      <c r="O493" s="96" t="str">
        <f t="shared" si="160"/>
        <v xml:space="preserve"> </v>
      </c>
      <c r="P493" s="94" t="str">
        <f>IF(ISNUMBER(VLOOKUP(A493,'Wells not assessed'!$A$5:$D$37,1,FALSE)),VLOOKUP(A493,'Wells not assessed'!$A$5:$D$37,4,FALSE),"")</f>
        <v/>
      </c>
      <c r="R493" s="35" t="str">
        <f t="shared" si="161"/>
        <v>Yes</v>
      </c>
      <c r="S493" s="15" t="str">
        <f t="shared" si="162"/>
        <v>FV-5719</v>
      </c>
      <c r="T493" s="18" t="str">
        <f>VLOOKUP(S493,'PoHC and SDF summary'!$AO$4:$AP$49974,2,FALSE)</f>
        <v>Little Chilliwack River</v>
      </c>
      <c r="U493" s="19">
        <f t="shared" si="163"/>
        <v>309.59967173961797</v>
      </c>
      <c r="V493" s="56">
        <f>IF(C493="TRUE",(U493^2)*(VLOOKUP(D493,'Aquifer and SDF Parameters'!$A$6:$C$100,2,FALSE)/VLOOKUP(D493,'Aquifer and SDF Parameters'!$A$6:$C$100,3,FALSE)),"")</f>
        <v>0.3195065224709307</v>
      </c>
      <c r="W493" s="4"/>
      <c r="X493" s="29" t="str">
        <f t="shared" si="164"/>
        <v>No</v>
      </c>
      <c r="Y493" s="15" t="str">
        <f t="shared" si="165"/>
        <v/>
      </c>
      <c r="Z493" s="18" t="str">
        <f>IF(X493="Yes",VLOOKUP(Y493,'PoHC and SDF summary'!$AO$4:$AP$49974,2,FALSE)," ")</f>
        <v xml:space="preserve"> </v>
      </c>
      <c r="AA493" s="19" t="str">
        <f t="shared" si="166"/>
        <v xml:space="preserve"> </v>
      </c>
      <c r="AB493" s="58" t="str">
        <f>IF(X493="Yes",(AA493^2)*(VLOOKUP(D493,'Aquifer and SDF Parameters'!$A$6:$C$100,2,FALSE)/VLOOKUP(D493,'Aquifer and SDF Parameters'!$A$6:$C$100,3,FALSE)),"")</f>
        <v/>
      </c>
      <c r="AC493" s="20" t="str">
        <f>IF(X493="Yes",(1/(U493)^('Aquifer and SDF Parameters'!$B$2)/((1/U493^'Aquifer and SDF Parameters'!$B$2)+(1/AA493^'Aquifer and SDF Parameters'!$B$2))),"")</f>
        <v/>
      </c>
      <c r="AD493" s="21" t="str">
        <f>IF(X493="Yes",(1/(AA493)^('Aquifer and SDF Parameters'!$B$2)/((1/U493^'Aquifer and SDF Parameters'!$B$2)+(1/AA493^'Aquifer and SDF Parameters'!$B$2))),"")</f>
        <v/>
      </c>
      <c r="AE493" s="14"/>
      <c r="AF493" s="32" t="str">
        <f t="shared" si="167"/>
        <v>No</v>
      </c>
      <c r="AG493" s="15" t="str">
        <f t="shared" si="168"/>
        <v/>
      </c>
      <c r="AH493" s="18" t="str">
        <f t="shared" si="169"/>
        <v xml:space="preserve"> </v>
      </c>
      <c r="AI493" s="19" t="str">
        <f t="shared" si="170"/>
        <v xml:space="preserve"> </v>
      </c>
      <c r="AJ493" s="58" t="str">
        <f>IF(AF493="Yes",(AI493^2)*(VLOOKUP(D493,'Aquifer and SDF Parameters'!$A$6:$C$100,2,FALSE)/VLOOKUP(D493,'Aquifer and SDF Parameters'!$A$6:$C$100,3,FALSE)),"")</f>
        <v/>
      </c>
      <c r="AK493" s="20" t="str">
        <f>IF(AF493="Yes",(1/(U493)^('Aquifer and SDF Parameters'!$B$2)/((1/U493^'Aquifer and SDF Parameters'!$B$2)+(1/AI493^'Aquifer and SDF Parameters'!$B$2)+(1/AA493^'Aquifer and SDF Parameters'!$B$2))),"")</f>
        <v/>
      </c>
      <c r="AL493" s="20" t="str">
        <f>IF(AF493="Yes",(1/(AA493)^('Aquifer and SDF Parameters'!$B$2)/((1/U493^'Aquifer and SDF Parameters'!$B$2)+(1/AI493^'Aquifer and SDF Parameters'!$B$2)+(1/AA493^'Aquifer and SDF Parameters'!$B$2))),"")</f>
        <v/>
      </c>
      <c r="AM493" s="21" t="str">
        <f>IF(AF493="Yes",(1/(AI493)^('Aquifer and SDF Parameters'!$B$2)/((1/U493^'Aquifer and SDF Parameters'!$B$2)+(1/AI493^'Aquifer and SDF Parameters'!$B$2)+(1/AA493^'Aquifer and SDF Parameters'!$B$2))),"")</f>
        <v/>
      </c>
      <c r="AO493" s="30" t="s">
        <v>12556</v>
      </c>
      <c r="AP493" s="47" t="s">
        <v>8769</v>
      </c>
      <c r="AQ493" s="22">
        <v>76164</v>
      </c>
      <c r="AR493" s="22" t="s">
        <v>845</v>
      </c>
      <c r="AS493" s="24">
        <v>1800.84921471191</v>
      </c>
      <c r="AT493" s="30"/>
      <c r="AU493" s="22"/>
      <c r="AV493" s="69"/>
      <c r="AW493" s="33"/>
      <c r="AX493" s="22"/>
      <c r="AY493" s="27"/>
    </row>
    <row r="494" spans="1:51" ht="15.6" customHeight="1" x14ac:dyDescent="0.3">
      <c r="A494" s="17">
        <v>101028</v>
      </c>
      <c r="B494" s="17" t="str">
        <f>VLOOKUP(A494,'List of Wells for HC assessment'!$A$2:$J$860,10,FALSE)</f>
        <v>Fraser-Sumas Floodplain</v>
      </c>
      <c r="C494" s="17" t="str">
        <f>IF(ISNUMBER(VLOOKUP(A494,'List of Wells for HC assessment'!$A$2:$J$860,1,FALSE)),"TRUE","FALSE")</f>
        <v>TRUE</v>
      </c>
      <c r="D494" s="17">
        <f>VLOOKUP(A494,'List of Wells for HC assessment'!$A$2:$J$860,9,FALSE)</f>
        <v>6</v>
      </c>
      <c r="E494" s="17" t="str">
        <f t="shared" si="151"/>
        <v>Stream</v>
      </c>
      <c r="F494" s="17">
        <f t="shared" si="152"/>
        <v>3</v>
      </c>
      <c r="G494" s="87">
        <f t="shared" si="153"/>
        <v>0.49938731300871186</v>
      </c>
      <c r="H494" s="88">
        <f t="shared" si="172"/>
        <v>13.691828585003984</v>
      </c>
      <c r="I494" s="89" t="str">
        <f t="shared" si="154"/>
        <v>Elk Brook</v>
      </c>
      <c r="J494" s="90">
        <f t="shared" si="155"/>
        <v>0.30838155499698044</v>
      </c>
      <c r="K494" s="91">
        <f t="shared" si="156"/>
        <v>22.172290710798066</v>
      </c>
      <c r="L494" s="95" t="str">
        <f t="shared" si="157"/>
        <v>Chilliwack Creek</v>
      </c>
      <c r="M494" s="92">
        <f t="shared" si="158"/>
        <v>0.19223113199430777</v>
      </c>
      <c r="N494" s="93">
        <f t="shared" si="159"/>
        <v>35.569293154053113</v>
      </c>
      <c r="O494" s="96" t="str">
        <f t="shared" si="160"/>
        <v>Semmihault Creek</v>
      </c>
      <c r="P494" s="94" t="str">
        <f>IF(ISNUMBER(VLOOKUP(A494,'Wells not assessed'!$A$5:$D$37,1,FALSE)),VLOOKUP(A494,'Wells not assessed'!$A$5:$D$37,4,FALSE),"")</f>
        <v/>
      </c>
      <c r="R494" s="35" t="str">
        <f t="shared" si="161"/>
        <v>Yes</v>
      </c>
      <c r="S494" s="15" t="str">
        <f t="shared" si="162"/>
        <v>FV-3321</v>
      </c>
      <c r="T494" s="18" t="str">
        <f>VLOOKUP(S494,'PoHC and SDF summary'!$AO$4:$AP$49974,2,FALSE)</f>
        <v>Elk Brook</v>
      </c>
      <c r="U494" s="19">
        <f t="shared" si="163"/>
        <v>2026.7088038248601</v>
      </c>
      <c r="V494" s="56">
        <f>IF(C494="TRUE",(U494^2)*(VLOOKUP(D494,'Aquifer and SDF Parameters'!$A$6:$C$100,2,FALSE)/VLOOKUP(D494,'Aquifer and SDF Parameters'!$A$6:$C$100,3,FALSE)),"")</f>
        <v>13.691828585003984</v>
      </c>
      <c r="W494" s="4"/>
      <c r="X494" s="29" t="str">
        <f t="shared" si="164"/>
        <v>Yes</v>
      </c>
      <c r="Y494" s="15" t="str">
        <f t="shared" si="165"/>
        <v>FV-5721</v>
      </c>
      <c r="Z494" s="18" t="str">
        <f>IF(X494="Yes",VLOOKUP(Y494,'PoHC and SDF summary'!$AO$4:$AP$49974,2,FALSE)," ")</f>
        <v>Chilliwack Creek</v>
      </c>
      <c r="AA494" s="19">
        <f t="shared" si="166"/>
        <v>2579.0865075137399</v>
      </c>
      <c r="AB494" s="58">
        <f>IF(X494="Yes",(AA494^2)*(VLOOKUP(D494,'Aquifer and SDF Parameters'!$A$6:$C$100,2,FALSE)/VLOOKUP(D494,'Aquifer and SDF Parameters'!$A$6:$C$100,3,FALSE)),"")</f>
        <v>22.172290710798066</v>
      </c>
      <c r="AC494" s="20">
        <f>IF(X494="Yes",(1/(U494)^('Aquifer and SDF Parameters'!$B$2)/((1/U494^'Aquifer and SDF Parameters'!$B$2)+(1/AA494^'Aquifer and SDF Parameters'!$B$2))),"")</f>
        <v>0.61823045277995625</v>
      </c>
      <c r="AD494" s="21">
        <f>IF(X494="Yes",(1/(AA494)^('Aquifer and SDF Parameters'!$B$2)/((1/U494^'Aquifer and SDF Parameters'!$B$2)+(1/AA494^'Aquifer and SDF Parameters'!$B$2))),"")</f>
        <v>0.38176954722004375</v>
      </c>
      <c r="AE494" s="14"/>
      <c r="AF494" s="32" t="str">
        <f t="shared" si="167"/>
        <v>Yes</v>
      </c>
      <c r="AG494" s="15" t="str">
        <f t="shared" si="168"/>
        <v>FV-5673</v>
      </c>
      <c r="AH494" s="18" t="str">
        <f t="shared" si="169"/>
        <v>Semmihault Creek</v>
      </c>
      <c r="AI494" s="19">
        <f t="shared" si="170"/>
        <v>3266.6172022776</v>
      </c>
      <c r="AJ494" s="58">
        <f>IF(AF494="Yes",(AI494^2)*(VLOOKUP(D494,'Aquifer and SDF Parameters'!$A$6:$C$100,2,FALSE)/VLOOKUP(D494,'Aquifer and SDF Parameters'!$A$6:$C$100,3,FALSE)),"")</f>
        <v>35.569293154053113</v>
      </c>
      <c r="AK494" s="20">
        <f>IF(AF494="Yes",(1/(U494)^('Aquifer and SDF Parameters'!$B$2)/((1/U494^'Aquifer and SDF Parameters'!$B$2)+(1/AI494^'Aquifer and SDF Parameters'!$B$2)+(1/AA494^'Aquifer and SDF Parameters'!$B$2))),"")</f>
        <v>0.49938731300871186</v>
      </c>
      <c r="AL494" s="20">
        <f>IF(AF494="Yes",(1/(AA494)^('Aquifer and SDF Parameters'!$B$2)/((1/U494^'Aquifer and SDF Parameters'!$B$2)+(1/AI494^'Aquifer and SDF Parameters'!$B$2)+(1/AA494^'Aquifer and SDF Parameters'!$B$2))),"")</f>
        <v>0.30838155499698044</v>
      </c>
      <c r="AM494" s="21">
        <f>IF(AF494="Yes",(1/(AI494)^('Aquifer and SDF Parameters'!$B$2)/((1/U494^'Aquifer and SDF Parameters'!$B$2)+(1/AI494^'Aquifer and SDF Parameters'!$B$2)+(1/AA494^'Aquifer and SDF Parameters'!$B$2))),"")</f>
        <v>0.19223113199430777</v>
      </c>
      <c r="AO494" s="30" t="s">
        <v>12555</v>
      </c>
      <c r="AP494" s="47" t="s">
        <v>8769</v>
      </c>
      <c r="AQ494" s="22">
        <v>76165</v>
      </c>
      <c r="AR494" s="22" t="s">
        <v>24</v>
      </c>
      <c r="AS494" s="24">
        <v>3204.1393158804299</v>
      </c>
      <c r="AT494" s="30"/>
      <c r="AU494" s="22"/>
      <c r="AV494" s="69"/>
      <c r="AW494" s="33"/>
      <c r="AX494" s="22"/>
      <c r="AY494" s="27"/>
    </row>
    <row r="495" spans="1:51" ht="15.6" customHeight="1" x14ac:dyDescent="0.3">
      <c r="A495" s="17">
        <v>101052</v>
      </c>
      <c r="B495" s="17" t="str">
        <f>VLOOKUP(A495,'List of Wells for HC assessment'!$A$2:$J$860,10,FALSE)</f>
        <v>Fraser-Sumas Floodplain</v>
      </c>
      <c r="C495" s="17" t="str">
        <f>IF(ISNUMBER(VLOOKUP(A495,'List of Wells for HC assessment'!$A$2:$J$860,1,FALSE)),"TRUE","FALSE")</f>
        <v>TRUE</v>
      </c>
      <c r="D495" s="17">
        <f>VLOOKUP(A495,'List of Wells for HC assessment'!$A$2:$J$860,9,FALSE)</f>
        <v>6</v>
      </c>
      <c r="E495" s="17" t="str">
        <f t="shared" si="151"/>
        <v>Stream</v>
      </c>
      <c r="F495" s="17">
        <f t="shared" si="152"/>
        <v>1</v>
      </c>
      <c r="G495" s="87">
        <f t="shared" si="153"/>
        <v>1</v>
      </c>
      <c r="H495" s="88">
        <f t="shared" si="172"/>
        <v>0.63965914997206608</v>
      </c>
      <c r="I495" s="89" t="str">
        <f t="shared" si="154"/>
        <v>Marblehill Creek</v>
      </c>
      <c r="J495" s="90" t="str">
        <f t="shared" si="155"/>
        <v>-</v>
      </c>
      <c r="K495" s="91" t="str">
        <f t="shared" si="156"/>
        <v/>
      </c>
      <c r="L495" s="95" t="str">
        <f t="shared" si="157"/>
        <v xml:space="preserve"> </v>
      </c>
      <c r="M495" s="92" t="str">
        <f t="shared" si="158"/>
        <v>-</v>
      </c>
      <c r="N495" s="93" t="str">
        <f t="shared" si="159"/>
        <v/>
      </c>
      <c r="O495" s="96" t="str">
        <f t="shared" si="160"/>
        <v xml:space="preserve"> </v>
      </c>
      <c r="P495" s="94" t="str">
        <f>IF(ISNUMBER(VLOOKUP(A495,'Wells not assessed'!$A$5:$D$37,1,FALSE)),VLOOKUP(A495,'Wells not assessed'!$A$5:$D$37,4,FALSE),"")</f>
        <v/>
      </c>
      <c r="R495" s="35" t="str">
        <f t="shared" si="161"/>
        <v>Yes</v>
      </c>
      <c r="S495" s="15" t="str">
        <f t="shared" si="162"/>
        <v>FV-6549</v>
      </c>
      <c r="T495" s="18" t="str">
        <f>VLOOKUP(S495,'PoHC and SDF summary'!$AO$4:$AP$49974,2,FALSE)</f>
        <v>Marblehill Creek</v>
      </c>
      <c r="U495" s="19">
        <f t="shared" si="163"/>
        <v>438.06134843377799</v>
      </c>
      <c r="V495" s="56">
        <f>IF(C495="TRUE",(U495^2)*(VLOOKUP(D495,'Aquifer and SDF Parameters'!$A$6:$C$100,2,FALSE)/VLOOKUP(D495,'Aquifer and SDF Parameters'!$A$6:$C$100,3,FALSE)),"")</f>
        <v>0.63965914997206608</v>
      </c>
      <c r="W495" s="4"/>
      <c r="X495" s="29" t="str">
        <f t="shared" si="164"/>
        <v>No</v>
      </c>
      <c r="Y495" s="15" t="str">
        <f t="shared" si="165"/>
        <v/>
      </c>
      <c r="Z495" s="18" t="str">
        <f>IF(X495="Yes",VLOOKUP(Y495,'PoHC and SDF summary'!$AO$4:$AP$49974,2,FALSE)," ")</f>
        <v xml:space="preserve"> </v>
      </c>
      <c r="AA495" s="19" t="str">
        <f t="shared" si="166"/>
        <v xml:space="preserve"> </v>
      </c>
      <c r="AB495" s="58" t="str">
        <f>IF(X495="Yes",(AA495^2)*(VLOOKUP(D495,'Aquifer and SDF Parameters'!$A$6:$C$100,2,FALSE)/VLOOKUP(D495,'Aquifer and SDF Parameters'!$A$6:$C$100,3,FALSE)),"")</f>
        <v/>
      </c>
      <c r="AC495" s="20" t="str">
        <f>IF(X495="Yes",(1/(U495)^('Aquifer and SDF Parameters'!$B$2)/((1/U495^'Aquifer and SDF Parameters'!$B$2)+(1/AA495^'Aquifer and SDF Parameters'!$B$2))),"")</f>
        <v/>
      </c>
      <c r="AD495" s="21" t="str">
        <f>IF(X495="Yes",(1/(AA495)^('Aquifer and SDF Parameters'!$B$2)/((1/U495^'Aquifer and SDF Parameters'!$B$2)+(1/AA495^'Aquifer and SDF Parameters'!$B$2))),"")</f>
        <v/>
      </c>
      <c r="AE495" s="14"/>
      <c r="AF495" s="32" t="str">
        <f t="shared" si="167"/>
        <v>No</v>
      </c>
      <c r="AG495" s="15" t="str">
        <f t="shared" si="168"/>
        <v/>
      </c>
      <c r="AH495" s="18" t="str">
        <f t="shared" si="169"/>
        <v xml:space="preserve"> </v>
      </c>
      <c r="AI495" s="19" t="str">
        <f t="shared" si="170"/>
        <v xml:space="preserve"> </v>
      </c>
      <c r="AJ495" s="58" t="str">
        <f>IF(AF495="Yes",(AI495^2)*(VLOOKUP(D495,'Aquifer and SDF Parameters'!$A$6:$C$100,2,FALSE)/VLOOKUP(D495,'Aquifer and SDF Parameters'!$A$6:$C$100,3,FALSE)),"")</f>
        <v/>
      </c>
      <c r="AK495" s="20" t="str">
        <f>IF(AF495="Yes",(1/(U495)^('Aquifer and SDF Parameters'!$B$2)/((1/U495^'Aquifer and SDF Parameters'!$B$2)+(1/AI495^'Aquifer and SDF Parameters'!$B$2)+(1/AA495^'Aquifer and SDF Parameters'!$B$2))),"")</f>
        <v/>
      </c>
      <c r="AL495" s="20" t="str">
        <f>IF(AF495="Yes",(1/(AA495)^('Aquifer and SDF Parameters'!$B$2)/((1/U495^'Aquifer and SDF Parameters'!$B$2)+(1/AI495^'Aquifer and SDF Parameters'!$B$2)+(1/AA495^'Aquifer and SDF Parameters'!$B$2))),"")</f>
        <v/>
      </c>
      <c r="AM495" s="21" t="str">
        <f>IF(AF495="Yes",(1/(AI495)^('Aquifer and SDF Parameters'!$B$2)/((1/U495^'Aquifer and SDF Parameters'!$B$2)+(1/AI495^'Aquifer and SDF Parameters'!$B$2)+(1/AA495^'Aquifer and SDF Parameters'!$B$2))),"")</f>
        <v/>
      </c>
      <c r="AO495" s="30" t="s">
        <v>12554</v>
      </c>
      <c r="AP495" s="47" t="s">
        <v>8769</v>
      </c>
      <c r="AQ495" s="22">
        <v>76167</v>
      </c>
      <c r="AR495" s="22" t="s">
        <v>5254</v>
      </c>
      <c r="AS495" s="24">
        <v>524.88010953455</v>
      </c>
      <c r="AT495" s="30"/>
      <c r="AU495" s="22"/>
      <c r="AV495" s="69"/>
      <c r="AW495" s="33"/>
      <c r="AX495" s="22"/>
      <c r="AY495" s="27"/>
    </row>
    <row r="496" spans="1:51" ht="15.6" customHeight="1" x14ac:dyDescent="0.3">
      <c r="A496" s="17">
        <v>101103</v>
      </c>
      <c r="B496" s="17" t="str">
        <f>VLOOKUP(A496,'List of Wells for HC assessment'!$A$2:$J$860,10,FALSE)</f>
        <v>Fraser-Sumas Floodplain</v>
      </c>
      <c r="C496" s="17" t="str">
        <f>IF(ISNUMBER(VLOOKUP(A496,'List of Wells for HC assessment'!$A$2:$J$860,1,FALSE)),"TRUE","FALSE")</f>
        <v>TRUE</v>
      </c>
      <c r="D496" s="17">
        <f>VLOOKUP(A496,'List of Wells for HC assessment'!$A$2:$J$860,9,FALSE)</f>
        <v>6</v>
      </c>
      <c r="E496" s="17" t="str">
        <f t="shared" si="151"/>
        <v>Stream</v>
      </c>
      <c r="F496" s="17">
        <f t="shared" si="152"/>
        <v>1</v>
      </c>
      <c r="G496" s="87">
        <f t="shared" si="153"/>
        <v>1</v>
      </c>
      <c r="H496" s="88">
        <f t="shared" si="172"/>
        <v>0.35375609111479156</v>
      </c>
      <c r="I496" s="89" t="str">
        <f t="shared" si="154"/>
        <v>Unnamed tributary to Little Chilliwack River</v>
      </c>
      <c r="J496" s="90" t="str">
        <f t="shared" si="155"/>
        <v>-</v>
      </c>
      <c r="K496" s="91" t="str">
        <f t="shared" si="156"/>
        <v/>
      </c>
      <c r="L496" s="95" t="str">
        <f t="shared" si="157"/>
        <v xml:space="preserve"> </v>
      </c>
      <c r="M496" s="92" t="str">
        <f t="shared" si="158"/>
        <v>-</v>
      </c>
      <c r="N496" s="93" t="str">
        <f t="shared" si="159"/>
        <v/>
      </c>
      <c r="O496" s="96" t="str">
        <f t="shared" si="160"/>
        <v xml:space="preserve"> </v>
      </c>
      <c r="P496" s="94" t="str">
        <f>IF(ISNUMBER(VLOOKUP(A496,'Wells not assessed'!$A$5:$D$37,1,FALSE)),VLOOKUP(A496,'Wells not assessed'!$A$5:$D$37,4,FALSE),"")</f>
        <v/>
      </c>
      <c r="R496" s="35" t="str">
        <f t="shared" si="161"/>
        <v>Yes</v>
      </c>
      <c r="S496" s="15" t="str">
        <f t="shared" si="162"/>
        <v>FV-5702</v>
      </c>
      <c r="T496" s="18" t="str">
        <f>VLOOKUP(S496,'PoHC and SDF summary'!$AO$4:$AP$49974,2,FALSE)</f>
        <v>Unnamed tributary to Little Chilliwack River</v>
      </c>
      <c r="U496" s="19">
        <f t="shared" si="163"/>
        <v>325.77112722651998</v>
      </c>
      <c r="V496" s="56">
        <f>IF(C496="TRUE",(U496^2)*(VLOOKUP(D496,'Aquifer and SDF Parameters'!$A$6:$C$100,2,FALSE)/VLOOKUP(D496,'Aquifer and SDF Parameters'!$A$6:$C$100,3,FALSE)),"")</f>
        <v>0.35375609111479156</v>
      </c>
      <c r="W496" s="4"/>
      <c r="X496" s="29" t="str">
        <f t="shared" si="164"/>
        <v>No</v>
      </c>
      <c r="Y496" s="15" t="str">
        <f t="shared" si="165"/>
        <v/>
      </c>
      <c r="Z496" s="18" t="str">
        <f>IF(X496="Yes",VLOOKUP(Y496,'PoHC and SDF summary'!$AO$4:$AP$49974,2,FALSE)," ")</f>
        <v xml:space="preserve"> </v>
      </c>
      <c r="AA496" s="19" t="str">
        <f t="shared" si="166"/>
        <v xml:space="preserve"> </v>
      </c>
      <c r="AB496" s="58" t="str">
        <f>IF(X496="Yes",(AA496^2)*(VLOOKUP(D496,'Aquifer and SDF Parameters'!$A$6:$C$100,2,FALSE)/VLOOKUP(D496,'Aquifer and SDF Parameters'!$A$6:$C$100,3,FALSE)),"")</f>
        <v/>
      </c>
      <c r="AC496" s="20" t="str">
        <f>IF(X496="Yes",(1/(U496)^('Aquifer and SDF Parameters'!$B$2)/((1/U496^'Aquifer and SDF Parameters'!$B$2)+(1/AA496^'Aquifer and SDF Parameters'!$B$2))),"")</f>
        <v/>
      </c>
      <c r="AD496" s="21" t="str">
        <f>IF(X496="Yes",(1/(AA496)^('Aquifer and SDF Parameters'!$B$2)/((1/U496^'Aquifer and SDF Parameters'!$B$2)+(1/AA496^'Aquifer and SDF Parameters'!$B$2))),"")</f>
        <v/>
      </c>
      <c r="AE496" s="14"/>
      <c r="AF496" s="32" t="str">
        <f t="shared" si="167"/>
        <v>No</v>
      </c>
      <c r="AG496" s="15" t="str">
        <f t="shared" si="168"/>
        <v/>
      </c>
      <c r="AH496" s="18" t="str">
        <f t="shared" si="169"/>
        <v xml:space="preserve"> </v>
      </c>
      <c r="AI496" s="19" t="str">
        <f t="shared" si="170"/>
        <v xml:space="preserve"> </v>
      </c>
      <c r="AJ496" s="58" t="str">
        <f>IF(AF496="Yes",(AI496^2)*(VLOOKUP(D496,'Aquifer and SDF Parameters'!$A$6:$C$100,2,FALSE)/VLOOKUP(D496,'Aquifer and SDF Parameters'!$A$6:$C$100,3,FALSE)),"")</f>
        <v/>
      </c>
      <c r="AK496" s="20" t="str">
        <f>IF(AF496="Yes",(1/(U496)^('Aquifer and SDF Parameters'!$B$2)/((1/U496^'Aquifer and SDF Parameters'!$B$2)+(1/AI496^'Aquifer and SDF Parameters'!$B$2)+(1/AA496^'Aquifer and SDF Parameters'!$B$2))),"")</f>
        <v/>
      </c>
      <c r="AL496" s="20" t="str">
        <f>IF(AF496="Yes",(1/(AA496)^('Aquifer and SDF Parameters'!$B$2)/((1/U496^'Aquifer and SDF Parameters'!$B$2)+(1/AI496^'Aquifer and SDF Parameters'!$B$2)+(1/AA496^'Aquifer and SDF Parameters'!$B$2))),"")</f>
        <v/>
      </c>
      <c r="AM496" s="21" t="str">
        <f>IF(AF496="Yes",(1/(AI496)^('Aquifer and SDF Parameters'!$B$2)/((1/U496^'Aquifer and SDF Parameters'!$B$2)+(1/AI496^'Aquifer and SDF Parameters'!$B$2)+(1/AA496^'Aquifer and SDF Parameters'!$B$2))),"")</f>
        <v/>
      </c>
      <c r="AO496" s="30" t="s">
        <v>12551</v>
      </c>
      <c r="AP496" s="47" t="s">
        <v>8769</v>
      </c>
      <c r="AQ496" s="22">
        <v>76171</v>
      </c>
      <c r="AR496" s="22" t="s">
        <v>837</v>
      </c>
      <c r="AS496" s="24">
        <v>378.04362146607201</v>
      </c>
      <c r="AT496" s="30"/>
      <c r="AU496" s="22"/>
      <c r="AV496" s="69"/>
      <c r="AW496" s="33"/>
      <c r="AX496" s="22"/>
      <c r="AY496" s="27"/>
    </row>
    <row r="497" spans="1:51" ht="15.6" customHeight="1" x14ac:dyDescent="0.3">
      <c r="A497" s="17">
        <v>101149</v>
      </c>
      <c r="B497" s="17" t="str">
        <f>VLOOKUP(A497,'List of Wells for HC assessment'!$A$2:$J$860,10,FALSE)</f>
        <v>Fraser-Sumas Floodplain</v>
      </c>
      <c r="C497" s="17" t="str">
        <f>IF(ISNUMBER(VLOOKUP(A497,'List of Wells for HC assessment'!$A$2:$J$860,1,FALSE)),"TRUE","FALSE")</f>
        <v>TRUE</v>
      </c>
      <c r="D497" s="17">
        <f>VLOOKUP(A497,'List of Wells for HC assessment'!$A$2:$J$860,9,FALSE)</f>
        <v>6</v>
      </c>
      <c r="E497" s="17" t="str">
        <f t="shared" si="151"/>
        <v>Stream</v>
      </c>
      <c r="F497" s="17">
        <f t="shared" si="152"/>
        <v>3</v>
      </c>
      <c r="G497" s="87">
        <f t="shared" si="153"/>
        <v>0.56292958722366282</v>
      </c>
      <c r="H497" s="88">
        <f t="shared" si="172"/>
        <v>1.139716900196788</v>
      </c>
      <c r="I497" s="89" t="str">
        <f t="shared" si="154"/>
        <v>Unnamed</v>
      </c>
      <c r="J497" s="90">
        <f t="shared" si="155"/>
        <v>0.2490744851188528</v>
      </c>
      <c r="K497" s="91">
        <f t="shared" si="156"/>
        <v>2.5758574342669518</v>
      </c>
      <c r="L497" s="95" t="str">
        <f t="shared" si="157"/>
        <v>Elk Creek</v>
      </c>
      <c r="M497" s="92">
        <f t="shared" si="158"/>
        <v>0.18799592765748441</v>
      </c>
      <c r="N497" s="93">
        <f t="shared" si="159"/>
        <v>3.4127354362086262</v>
      </c>
      <c r="O497" s="96" t="str">
        <f t="shared" si="160"/>
        <v>Unnamed tributary to Hope Slough</v>
      </c>
      <c r="P497" s="94" t="str">
        <f>IF(ISNUMBER(VLOOKUP(A497,'Wells not assessed'!$A$5:$D$37,1,FALSE)),VLOOKUP(A497,'Wells not assessed'!$A$5:$D$37,4,FALSE),"")</f>
        <v/>
      </c>
      <c r="R497" s="35" t="str">
        <f t="shared" si="161"/>
        <v>Yes</v>
      </c>
      <c r="S497" s="15" t="str">
        <f t="shared" si="162"/>
        <v>FV-4078</v>
      </c>
      <c r="T497" s="18" t="str">
        <f>VLOOKUP(S497,'PoHC and SDF summary'!$AO$4:$AP$49974,2,FALSE)</f>
        <v>Unnamed</v>
      </c>
      <c r="U497" s="19">
        <f t="shared" si="163"/>
        <v>584.73504261249502</v>
      </c>
      <c r="V497" s="56">
        <f>IF(C497="TRUE",(U497^2)*(VLOOKUP(D497,'Aquifer and SDF Parameters'!$A$6:$C$100,2,FALSE)/VLOOKUP(D497,'Aquifer and SDF Parameters'!$A$6:$C$100,3,FALSE)),"")</f>
        <v>1.139716900196788</v>
      </c>
      <c r="W497" s="4"/>
      <c r="X497" s="29" t="str">
        <f t="shared" si="164"/>
        <v>Yes</v>
      </c>
      <c r="Y497" s="15" t="str">
        <f t="shared" si="165"/>
        <v>FV-3976</v>
      </c>
      <c r="Z497" s="18" t="str">
        <f>IF(X497="Yes",VLOOKUP(Y497,'PoHC and SDF summary'!$AO$4:$AP$49974,2,FALSE)," ")</f>
        <v>Elk Creek</v>
      </c>
      <c r="AA497" s="19">
        <f t="shared" si="166"/>
        <v>879.06611257634404</v>
      </c>
      <c r="AB497" s="58">
        <f>IF(X497="Yes",(AA497^2)*(VLOOKUP(D497,'Aquifer and SDF Parameters'!$A$6:$C$100,2,FALSE)/VLOOKUP(D497,'Aquifer and SDF Parameters'!$A$6:$C$100,3,FALSE)),"")</f>
        <v>2.5758574342669518</v>
      </c>
      <c r="AC497" s="20">
        <f>IF(X497="Yes",(1/(U497)^('Aquifer and SDF Parameters'!$B$2)/((1/U497^'Aquifer and SDF Parameters'!$B$2)+(1/AA497^'Aquifer and SDF Parameters'!$B$2))),"")</f>
        <v>0.6932595616173346</v>
      </c>
      <c r="AD497" s="21">
        <f>IF(X497="Yes",(1/(AA497)^('Aquifer and SDF Parameters'!$B$2)/((1/U497^'Aquifer and SDF Parameters'!$B$2)+(1/AA497^'Aquifer and SDF Parameters'!$B$2))),"")</f>
        <v>0.3067404383826654</v>
      </c>
      <c r="AE497" s="14"/>
      <c r="AF497" s="32" t="str">
        <f t="shared" si="167"/>
        <v>Yes</v>
      </c>
      <c r="AG497" s="15" t="str">
        <f t="shared" si="168"/>
        <v>FV-3606</v>
      </c>
      <c r="AH497" s="18" t="str">
        <f t="shared" si="169"/>
        <v>Unnamed tributary to Hope Slough</v>
      </c>
      <c r="AI497" s="19">
        <f t="shared" si="170"/>
        <v>1011.84022002616</v>
      </c>
      <c r="AJ497" s="58">
        <f>IF(AF497="Yes",(AI497^2)*(VLOOKUP(D497,'Aquifer and SDF Parameters'!$A$6:$C$100,2,FALSE)/VLOOKUP(D497,'Aquifer and SDF Parameters'!$A$6:$C$100,3,FALSE)),"")</f>
        <v>3.4127354362086262</v>
      </c>
      <c r="AK497" s="20">
        <f>IF(AF497="Yes",(1/(U497)^('Aquifer and SDF Parameters'!$B$2)/((1/U497^'Aquifer and SDF Parameters'!$B$2)+(1/AI497^'Aquifer and SDF Parameters'!$B$2)+(1/AA497^'Aquifer and SDF Parameters'!$B$2))),"")</f>
        <v>0.56292958722366282</v>
      </c>
      <c r="AL497" s="20">
        <f>IF(AF497="Yes",(1/(AA497)^('Aquifer and SDF Parameters'!$B$2)/((1/U497^'Aquifer and SDF Parameters'!$B$2)+(1/AI497^'Aquifer and SDF Parameters'!$B$2)+(1/AA497^'Aquifer and SDF Parameters'!$B$2))),"")</f>
        <v>0.2490744851188528</v>
      </c>
      <c r="AM497" s="21">
        <f>IF(AF497="Yes",(1/(AI497)^('Aquifer and SDF Parameters'!$B$2)/((1/U497^'Aquifer and SDF Parameters'!$B$2)+(1/AI497^'Aquifer and SDF Parameters'!$B$2)+(1/AA497^'Aquifer and SDF Parameters'!$B$2))),"")</f>
        <v>0.18799592765748441</v>
      </c>
      <c r="AO497" s="30" t="s">
        <v>12548</v>
      </c>
      <c r="AP497" s="47" t="s">
        <v>8769</v>
      </c>
      <c r="AQ497" s="78">
        <v>76183</v>
      </c>
      <c r="AR497" s="78" t="s">
        <v>3380</v>
      </c>
      <c r="AS497" s="81">
        <v>488.02245568723799</v>
      </c>
      <c r="AT497" s="30"/>
      <c r="AU497" s="22"/>
      <c r="AV497" s="69"/>
      <c r="AW497" s="33"/>
      <c r="AX497" s="22"/>
      <c r="AY497" s="27"/>
    </row>
    <row r="498" spans="1:51" ht="15.6" customHeight="1" x14ac:dyDescent="0.3">
      <c r="A498" s="17">
        <v>101155</v>
      </c>
      <c r="B498" s="17" t="str">
        <f>VLOOKUP(A498,'List of Wells for HC assessment'!$A$2:$J$860,10,FALSE)</f>
        <v>Fraser-Sumas Floodplain</v>
      </c>
      <c r="C498" s="17" t="str">
        <f>IF(ISNUMBER(VLOOKUP(A498,'List of Wells for HC assessment'!$A$2:$J$860,1,FALSE)),"TRUE","FALSE")</f>
        <v>TRUE</v>
      </c>
      <c r="D498" s="17">
        <f>VLOOKUP(A498,'List of Wells for HC assessment'!$A$2:$J$860,9,FALSE)</f>
        <v>6</v>
      </c>
      <c r="E498" s="17" t="str">
        <f t="shared" si="151"/>
        <v>Stream</v>
      </c>
      <c r="F498" s="17">
        <f t="shared" si="152"/>
        <v>2</v>
      </c>
      <c r="G498" s="87">
        <f t="shared" si="153"/>
        <v>0.83658226960305759</v>
      </c>
      <c r="H498" s="88">
        <f t="shared" si="172"/>
        <v>0.14766765346140856</v>
      </c>
      <c r="I498" s="89" t="str">
        <f t="shared" si="154"/>
        <v>Unnamed</v>
      </c>
      <c r="J498" s="90">
        <f t="shared" si="155"/>
        <v>0.16341773039694241</v>
      </c>
      <c r="K498" s="91">
        <f t="shared" si="156"/>
        <v>0.75595310484139711</v>
      </c>
      <c r="L498" s="95" t="str">
        <f t="shared" si="157"/>
        <v>Unnamed tributary to Camp Slough</v>
      </c>
      <c r="M498" s="92" t="str">
        <f t="shared" si="158"/>
        <v>-</v>
      </c>
      <c r="N498" s="93" t="str">
        <f t="shared" si="159"/>
        <v/>
      </c>
      <c r="O498" s="96" t="str">
        <f t="shared" si="160"/>
        <v xml:space="preserve"> </v>
      </c>
      <c r="P498" s="94" t="str">
        <f>IF(ISNUMBER(VLOOKUP(A498,'Wells not assessed'!$A$5:$D$37,1,FALSE)),VLOOKUP(A498,'Wells not assessed'!$A$5:$D$37,4,FALSE),"")</f>
        <v/>
      </c>
      <c r="R498" s="35" t="str">
        <f t="shared" si="161"/>
        <v>Yes</v>
      </c>
      <c r="S498" s="15" t="str">
        <f t="shared" si="162"/>
        <v>FV-6965</v>
      </c>
      <c r="T498" s="18" t="str">
        <f>VLOOKUP(S498,'PoHC and SDF summary'!$AO$4:$AP$49974,2,FALSE)</f>
        <v>Unnamed</v>
      </c>
      <c r="U498" s="19">
        <f t="shared" si="163"/>
        <v>210.47635505781301</v>
      </c>
      <c r="V498" s="56">
        <f>IF(C498="TRUE",(U498^2)*(VLOOKUP(D498,'Aquifer and SDF Parameters'!$A$6:$C$100,2,FALSE)/VLOOKUP(D498,'Aquifer and SDF Parameters'!$A$6:$C$100,3,FALSE)),"")</f>
        <v>0.14766765346140856</v>
      </c>
      <c r="W498" s="4"/>
      <c r="X498" s="29" t="str">
        <f t="shared" si="164"/>
        <v>Yes</v>
      </c>
      <c r="Y498" s="15" t="str">
        <f t="shared" si="165"/>
        <v>FV-6915</v>
      </c>
      <c r="Z498" s="18" t="str">
        <f>IF(X498="Yes",VLOOKUP(Y498,'PoHC and SDF summary'!$AO$4:$AP$49974,2,FALSE)," ")</f>
        <v>Unnamed tributary to Camp Slough</v>
      </c>
      <c r="AA498" s="19">
        <f t="shared" si="166"/>
        <v>476.22046517597198</v>
      </c>
      <c r="AB498" s="58">
        <f>IF(X498="Yes",(AA498^2)*(VLOOKUP(D498,'Aquifer and SDF Parameters'!$A$6:$C$100,2,FALSE)/VLOOKUP(D498,'Aquifer and SDF Parameters'!$A$6:$C$100,3,FALSE)),"")</f>
        <v>0.75595310484139711</v>
      </c>
      <c r="AC498" s="20">
        <f>IF(X498="Yes",(1/(U498)^('Aquifer and SDF Parameters'!$B$2)/((1/U498^'Aquifer and SDF Parameters'!$B$2)+(1/AA498^'Aquifer and SDF Parameters'!$B$2))),"")</f>
        <v>0.83658226960305759</v>
      </c>
      <c r="AD498" s="21">
        <f>IF(X498="Yes",(1/(AA498)^('Aquifer and SDF Parameters'!$B$2)/((1/U498^'Aquifer and SDF Parameters'!$B$2)+(1/AA498^'Aquifer and SDF Parameters'!$B$2))),"")</f>
        <v>0.16341773039694241</v>
      </c>
      <c r="AE498" s="14"/>
      <c r="AF498" s="32" t="str">
        <f t="shared" si="167"/>
        <v>No</v>
      </c>
      <c r="AG498" s="15" t="str">
        <f t="shared" si="168"/>
        <v/>
      </c>
      <c r="AH498" s="18" t="str">
        <f t="shared" si="169"/>
        <v xml:space="preserve"> </v>
      </c>
      <c r="AI498" s="19" t="str">
        <f t="shared" si="170"/>
        <v xml:space="preserve"> </v>
      </c>
      <c r="AJ498" s="58" t="str">
        <f>IF(AF498="Yes",(AI498^2)*(VLOOKUP(D498,'Aquifer and SDF Parameters'!$A$6:$C$100,2,FALSE)/VLOOKUP(D498,'Aquifer and SDF Parameters'!$A$6:$C$100,3,FALSE)),"")</f>
        <v/>
      </c>
      <c r="AK498" s="20" t="str">
        <f>IF(AF498="Yes",(1/(U498)^('Aquifer and SDF Parameters'!$B$2)/((1/U498^'Aquifer and SDF Parameters'!$B$2)+(1/AI498^'Aquifer and SDF Parameters'!$B$2)+(1/AA498^'Aquifer and SDF Parameters'!$B$2))),"")</f>
        <v/>
      </c>
      <c r="AL498" s="20" t="str">
        <f>IF(AF498="Yes",(1/(AA498)^('Aquifer and SDF Parameters'!$B$2)/((1/U498^'Aquifer and SDF Parameters'!$B$2)+(1/AI498^'Aquifer and SDF Parameters'!$B$2)+(1/AA498^'Aquifer and SDF Parameters'!$B$2))),"")</f>
        <v/>
      </c>
      <c r="AM498" s="21" t="str">
        <f>IF(AF498="Yes",(1/(AI498)^('Aquifer and SDF Parameters'!$B$2)/((1/U498^'Aquifer and SDF Parameters'!$B$2)+(1/AI498^'Aquifer and SDF Parameters'!$B$2)+(1/AA498^'Aquifer and SDF Parameters'!$B$2))),"")</f>
        <v/>
      </c>
      <c r="AO498" s="30" t="s">
        <v>12542</v>
      </c>
      <c r="AP498" s="47" t="s">
        <v>8769</v>
      </c>
      <c r="AQ498" s="78">
        <v>76190</v>
      </c>
      <c r="AR498" s="78" t="s">
        <v>7380</v>
      </c>
      <c r="AS498" s="81">
        <v>1763.6251538495101</v>
      </c>
      <c r="AT498" s="30"/>
      <c r="AU498" s="22"/>
      <c r="AV498" s="69"/>
      <c r="AW498" s="33"/>
      <c r="AX498" s="22"/>
      <c r="AY498" s="27"/>
    </row>
    <row r="499" spans="1:51" ht="15.6" customHeight="1" x14ac:dyDescent="0.3">
      <c r="A499" s="17">
        <v>101159</v>
      </c>
      <c r="B499" s="17" t="str">
        <f>VLOOKUP(A499,'List of Wells for HC assessment'!$A$2:$J$860,10,FALSE)</f>
        <v>Fraser-Sumas Floodplain</v>
      </c>
      <c r="C499" s="17" t="str">
        <f>IF(ISNUMBER(VLOOKUP(A499,'List of Wells for HC assessment'!$A$2:$J$860,1,FALSE)),"TRUE","FALSE")</f>
        <v>TRUE</v>
      </c>
      <c r="D499" s="17">
        <f>VLOOKUP(A499,'List of Wells for HC assessment'!$A$2:$J$860,9,FALSE)</f>
        <v>6</v>
      </c>
      <c r="E499" s="17" t="str">
        <f t="shared" si="151"/>
        <v>Stream</v>
      </c>
      <c r="F499" s="17">
        <f t="shared" si="152"/>
        <v>1</v>
      </c>
      <c r="G499" s="87">
        <f t="shared" si="153"/>
        <v>1</v>
      </c>
      <c r="H499" s="88">
        <f t="shared" si="172"/>
        <v>2.8840434956458119E-2</v>
      </c>
      <c r="I499" s="89" t="str">
        <f t="shared" si="154"/>
        <v>Camp Slough</v>
      </c>
      <c r="J499" s="90" t="str">
        <f t="shared" si="155"/>
        <v>-</v>
      </c>
      <c r="K499" s="91" t="str">
        <f t="shared" si="156"/>
        <v/>
      </c>
      <c r="L499" s="95" t="str">
        <f t="shared" si="157"/>
        <v xml:space="preserve"> </v>
      </c>
      <c r="M499" s="92" t="str">
        <f t="shared" si="158"/>
        <v>-</v>
      </c>
      <c r="N499" s="93" t="str">
        <f t="shared" si="159"/>
        <v/>
      </c>
      <c r="O499" s="96" t="str">
        <f t="shared" si="160"/>
        <v xml:space="preserve"> </v>
      </c>
      <c r="P499" s="94" t="str">
        <f>IF(ISNUMBER(VLOOKUP(A499,'Wells not assessed'!$A$5:$D$37,1,FALSE)),VLOOKUP(A499,'Wells not assessed'!$A$5:$D$37,4,FALSE),"")</f>
        <v/>
      </c>
      <c r="R499" s="35" t="str">
        <f t="shared" si="161"/>
        <v>Yes</v>
      </c>
      <c r="S499" s="15" t="str">
        <f t="shared" si="162"/>
        <v>FV-6951</v>
      </c>
      <c r="T499" s="18" t="str">
        <f>VLOOKUP(S499,'PoHC and SDF summary'!$AO$4:$AP$49974,2,FALSE)</f>
        <v>Camp Slough</v>
      </c>
      <c r="U499" s="19">
        <f t="shared" si="163"/>
        <v>93.016829052260405</v>
      </c>
      <c r="V499" s="56">
        <f>IF(C499="TRUE",(U499^2)*(VLOOKUP(D499,'Aquifer and SDF Parameters'!$A$6:$C$100,2,FALSE)/VLOOKUP(D499,'Aquifer and SDF Parameters'!$A$6:$C$100,3,FALSE)),"")</f>
        <v>2.8840434956458119E-2</v>
      </c>
      <c r="W499" s="4"/>
      <c r="X499" s="29" t="str">
        <f t="shared" si="164"/>
        <v>No</v>
      </c>
      <c r="Y499" s="15" t="str">
        <f t="shared" si="165"/>
        <v/>
      </c>
      <c r="Z499" s="18" t="str">
        <f>IF(X499="Yes",VLOOKUP(Y499,'PoHC and SDF summary'!$AO$4:$AP$49974,2,FALSE)," ")</f>
        <v xml:space="preserve"> </v>
      </c>
      <c r="AA499" s="19" t="str">
        <f t="shared" si="166"/>
        <v xml:space="preserve"> </v>
      </c>
      <c r="AB499" s="58" t="str">
        <f>IF(X499="Yes",(AA499^2)*(VLOOKUP(D499,'Aquifer and SDF Parameters'!$A$6:$C$100,2,FALSE)/VLOOKUP(D499,'Aquifer and SDF Parameters'!$A$6:$C$100,3,FALSE)),"")</f>
        <v/>
      </c>
      <c r="AC499" s="20" t="str">
        <f>IF(X499="Yes",(1/(U499)^('Aquifer and SDF Parameters'!$B$2)/((1/U499^'Aquifer and SDF Parameters'!$B$2)+(1/AA499^'Aquifer and SDF Parameters'!$B$2))),"")</f>
        <v/>
      </c>
      <c r="AD499" s="21" t="str">
        <f>IF(X499="Yes",(1/(AA499)^('Aquifer and SDF Parameters'!$B$2)/((1/U499^'Aquifer and SDF Parameters'!$B$2)+(1/AA499^'Aquifer and SDF Parameters'!$B$2))),"")</f>
        <v/>
      </c>
      <c r="AE499" s="14"/>
      <c r="AF499" s="32" t="str">
        <f t="shared" si="167"/>
        <v>No</v>
      </c>
      <c r="AG499" s="15" t="str">
        <f t="shared" si="168"/>
        <v/>
      </c>
      <c r="AH499" s="18" t="str">
        <f t="shared" si="169"/>
        <v xml:space="preserve"> </v>
      </c>
      <c r="AI499" s="19" t="str">
        <f t="shared" si="170"/>
        <v xml:space="preserve"> </v>
      </c>
      <c r="AJ499" s="58" t="str">
        <f>IF(AF499="Yes",(AI499^2)*(VLOOKUP(D499,'Aquifer and SDF Parameters'!$A$6:$C$100,2,FALSE)/VLOOKUP(D499,'Aquifer and SDF Parameters'!$A$6:$C$100,3,FALSE)),"")</f>
        <v/>
      </c>
      <c r="AK499" s="20" t="str">
        <f>IF(AF499="Yes",(1/(U499)^('Aquifer and SDF Parameters'!$B$2)/((1/U499^'Aquifer and SDF Parameters'!$B$2)+(1/AI499^'Aquifer and SDF Parameters'!$B$2)+(1/AA499^'Aquifer and SDF Parameters'!$B$2))),"")</f>
        <v/>
      </c>
      <c r="AL499" s="20" t="str">
        <f>IF(AF499="Yes",(1/(AA499)^('Aquifer and SDF Parameters'!$B$2)/((1/U499^'Aquifer and SDF Parameters'!$B$2)+(1/AI499^'Aquifer and SDF Parameters'!$B$2)+(1/AA499^'Aquifer and SDF Parameters'!$B$2))),"")</f>
        <v/>
      </c>
      <c r="AM499" s="21" t="str">
        <f>IF(AF499="Yes",(1/(AI499)^('Aquifer and SDF Parameters'!$B$2)/((1/U499^'Aquifer and SDF Parameters'!$B$2)+(1/AI499^'Aquifer and SDF Parameters'!$B$2)+(1/AA499^'Aquifer and SDF Parameters'!$B$2))),"")</f>
        <v/>
      </c>
      <c r="AO499" s="30" t="s">
        <v>12517</v>
      </c>
      <c r="AP499" s="47" t="s">
        <v>8769</v>
      </c>
      <c r="AQ499" s="78">
        <v>76195</v>
      </c>
      <c r="AR499" s="78" t="s">
        <v>7493</v>
      </c>
      <c r="AS499" s="81">
        <v>821.48512732852998</v>
      </c>
      <c r="AT499" s="30"/>
      <c r="AU499" s="22"/>
      <c r="AV499" s="69"/>
      <c r="AW499" s="33"/>
      <c r="AX499" s="22"/>
      <c r="AY499" s="27"/>
    </row>
    <row r="500" spans="1:51" ht="15.6" customHeight="1" x14ac:dyDescent="0.3">
      <c r="A500" s="17">
        <v>101163</v>
      </c>
      <c r="B500" s="17" t="str">
        <f>VLOOKUP(A500,'List of Wells for HC assessment'!$A$2:$J$860,10,FALSE)</f>
        <v>Fraser-Sumas Floodplain</v>
      </c>
      <c r="C500" s="17" t="str">
        <f>IF(ISNUMBER(VLOOKUP(A500,'List of Wells for HC assessment'!$A$2:$J$860,1,FALSE)),"TRUE","FALSE")</f>
        <v>TRUE</v>
      </c>
      <c r="D500" s="17">
        <f>VLOOKUP(A500,'List of Wells for HC assessment'!$A$2:$J$860,9,FALSE)</f>
        <v>6</v>
      </c>
      <c r="E500" s="17" t="str">
        <f t="shared" si="151"/>
        <v>Stream</v>
      </c>
      <c r="F500" s="17">
        <f t="shared" si="152"/>
        <v>1</v>
      </c>
      <c r="G500" s="87">
        <f t="shared" si="153"/>
        <v>1</v>
      </c>
      <c r="H500" s="88">
        <f t="shared" si="172"/>
        <v>8.9139463875293409E-2</v>
      </c>
      <c r="I500" s="89" t="str">
        <f t="shared" si="154"/>
        <v>Hope Slough</v>
      </c>
      <c r="J500" s="90" t="str">
        <f t="shared" si="155"/>
        <v>-</v>
      </c>
      <c r="K500" s="91" t="str">
        <f t="shared" si="156"/>
        <v/>
      </c>
      <c r="L500" s="95" t="str">
        <f t="shared" si="157"/>
        <v xml:space="preserve"> </v>
      </c>
      <c r="M500" s="92" t="str">
        <f t="shared" si="158"/>
        <v>-</v>
      </c>
      <c r="N500" s="93" t="str">
        <f t="shared" si="159"/>
        <v/>
      </c>
      <c r="O500" s="96" t="str">
        <f t="shared" si="160"/>
        <v xml:space="preserve"> </v>
      </c>
      <c r="P500" s="94" t="str">
        <f>IF(ISNUMBER(VLOOKUP(A500,'Wells not assessed'!$A$5:$D$37,1,FALSE)),VLOOKUP(A500,'Wells not assessed'!$A$5:$D$37,4,FALSE),"")</f>
        <v/>
      </c>
      <c r="R500" s="35" t="str">
        <f t="shared" si="161"/>
        <v>Yes</v>
      </c>
      <c r="S500" s="15" t="str">
        <f t="shared" si="162"/>
        <v>FV-3800</v>
      </c>
      <c r="T500" s="18" t="str">
        <f>VLOOKUP(S500,'PoHC and SDF summary'!$AO$4:$AP$49974,2,FALSE)</f>
        <v>Hope Slough</v>
      </c>
      <c r="U500" s="19">
        <f t="shared" si="163"/>
        <v>163.52932202693199</v>
      </c>
      <c r="V500" s="56">
        <f>IF(C500="TRUE",(U500^2)*(VLOOKUP(D500,'Aquifer and SDF Parameters'!$A$6:$C$100,2,FALSE)/VLOOKUP(D500,'Aquifer and SDF Parameters'!$A$6:$C$100,3,FALSE)),"")</f>
        <v>8.9139463875293409E-2</v>
      </c>
      <c r="W500" s="4"/>
      <c r="X500" s="29" t="str">
        <f t="shared" si="164"/>
        <v>No</v>
      </c>
      <c r="Y500" s="15" t="str">
        <f t="shared" si="165"/>
        <v/>
      </c>
      <c r="Z500" s="18" t="str">
        <f>IF(X500="Yes",VLOOKUP(Y500,'PoHC and SDF summary'!$AO$4:$AP$49974,2,FALSE)," ")</f>
        <v xml:space="preserve"> </v>
      </c>
      <c r="AA500" s="19" t="str">
        <f t="shared" si="166"/>
        <v xml:space="preserve"> </v>
      </c>
      <c r="AB500" s="58" t="str">
        <f>IF(X500="Yes",(AA500^2)*(VLOOKUP(D500,'Aquifer and SDF Parameters'!$A$6:$C$100,2,FALSE)/VLOOKUP(D500,'Aquifer and SDF Parameters'!$A$6:$C$100,3,FALSE)),"")</f>
        <v/>
      </c>
      <c r="AC500" s="20" t="str">
        <f>IF(X500="Yes",(1/(U500)^('Aquifer and SDF Parameters'!$B$2)/((1/U500^'Aquifer and SDF Parameters'!$B$2)+(1/AA500^'Aquifer and SDF Parameters'!$B$2))),"")</f>
        <v/>
      </c>
      <c r="AD500" s="21" t="str">
        <f>IF(X500="Yes",(1/(AA500)^('Aquifer and SDF Parameters'!$B$2)/((1/U500^'Aquifer and SDF Parameters'!$B$2)+(1/AA500^'Aquifer and SDF Parameters'!$B$2))),"")</f>
        <v/>
      </c>
      <c r="AE500" s="14"/>
      <c r="AF500" s="32" t="str">
        <f t="shared" si="167"/>
        <v>No</v>
      </c>
      <c r="AG500" s="15" t="str">
        <f t="shared" si="168"/>
        <v/>
      </c>
      <c r="AH500" s="18" t="str">
        <f t="shared" si="169"/>
        <v xml:space="preserve"> </v>
      </c>
      <c r="AI500" s="19" t="str">
        <f t="shared" si="170"/>
        <v xml:space="preserve"> </v>
      </c>
      <c r="AJ500" s="58" t="str">
        <f>IF(AF500="Yes",(AI500^2)*(VLOOKUP(D500,'Aquifer and SDF Parameters'!$A$6:$C$100,2,FALSE)/VLOOKUP(D500,'Aquifer and SDF Parameters'!$A$6:$C$100,3,FALSE)),"")</f>
        <v/>
      </c>
      <c r="AK500" s="20" t="str">
        <f>IF(AF500="Yes",(1/(U500)^('Aquifer and SDF Parameters'!$B$2)/((1/U500^'Aquifer and SDF Parameters'!$B$2)+(1/AI500^'Aquifer and SDF Parameters'!$B$2)+(1/AA500^'Aquifer and SDF Parameters'!$B$2))),"")</f>
        <v/>
      </c>
      <c r="AL500" s="20" t="str">
        <f>IF(AF500="Yes",(1/(AA500)^('Aquifer and SDF Parameters'!$B$2)/((1/U500^'Aquifer and SDF Parameters'!$B$2)+(1/AI500^'Aquifer and SDF Parameters'!$B$2)+(1/AA500^'Aquifer and SDF Parameters'!$B$2))),"")</f>
        <v/>
      </c>
      <c r="AM500" s="21" t="str">
        <f>IF(AF500="Yes",(1/(AI500)^('Aquifer and SDF Parameters'!$B$2)/((1/U500^'Aquifer and SDF Parameters'!$B$2)+(1/AI500^'Aquifer and SDF Parameters'!$B$2)+(1/AA500^'Aquifer and SDF Parameters'!$B$2))),"")</f>
        <v/>
      </c>
      <c r="AO500" s="30" t="s">
        <v>12516</v>
      </c>
      <c r="AP500" s="47" t="s">
        <v>8769</v>
      </c>
      <c r="AQ500" s="78">
        <v>76213</v>
      </c>
      <c r="AR500" s="78" t="s">
        <v>3278</v>
      </c>
      <c r="AS500" s="81">
        <v>73.512649452155998</v>
      </c>
      <c r="AT500" s="30"/>
      <c r="AU500" s="22"/>
      <c r="AV500" s="69"/>
      <c r="AW500" s="33"/>
      <c r="AX500" s="22"/>
      <c r="AY500" s="27"/>
    </row>
    <row r="501" spans="1:51" ht="15.6" customHeight="1" x14ac:dyDescent="0.3">
      <c r="A501" s="17">
        <v>101173</v>
      </c>
      <c r="B501" s="17" t="str">
        <f>VLOOKUP(A501,'List of Wells for HC assessment'!$A$2:$J$860,10,FALSE)</f>
        <v>Fraser-Sumas Floodplain</v>
      </c>
      <c r="C501" s="17" t="str">
        <f>IF(ISNUMBER(VLOOKUP(A501,'List of Wells for HC assessment'!$A$2:$J$860,1,FALSE)),"TRUE","FALSE")</f>
        <v>TRUE</v>
      </c>
      <c r="D501" s="17">
        <f>VLOOKUP(A501,'List of Wells for HC assessment'!$A$2:$J$860,9,FALSE)</f>
        <v>6</v>
      </c>
      <c r="E501" s="17" t="str">
        <f t="shared" si="151"/>
        <v>Stream</v>
      </c>
      <c r="F501" s="17">
        <f t="shared" si="152"/>
        <v>2</v>
      </c>
      <c r="G501" s="87">
        <f t="shared" si="153"/>
        <v>0.91307544148911479</v>
      </c>
      <c r="H501" s="88">
        <f t="shared" si="172"/>
        <v>7.8650870287917826E-2</v>
      </c>
      <c r="I501" s="89" t="str">
        <f t="shared" si="154"/>
        <v>Fraser River</v>
      </c>
      <c r="J501" s="90">
        <f t="shared" si="155"/>
        <v>8.6924558510885278E-2</v>
      </c>
      <c r="K501" s="91">
        <f t="shared" si="156"/>
        <v>0.82616672827450277</v>
      </c>
      <c r="L501" s="95" t="str">
        <f t="shared" si="157"/>
        <v>Gravel Slough</v>
      </c>
      <c r="M501" s="92" t="str">
        <f t="shared" si="158"/>
        <v>-</v>
      </c>
      <c r="N501" s="93" t="str">
        <f t="shared" si="159"/>
        <v/>
      </c>
      <c r="O501" s="96" t="str">
        <f t="shared" si="160"/>
        <v xml:space="preserve"> </v>
      </c>
      <c r="P501" s="94" t="str">
        <f>IF(ISNUMBER(VLOOKUP(A501,'Wells not assessed'!$A$5:$D$37,1,FALSE)),VLOOKUP(A501,'Wells not assessed'!$A$5:$D$37,4,FALSE),"")</f>
        <v/>
      </c>
      <c r="R501" s="35" t="str">
        <f t="shared" si="161"/>
        <v>Yes</v>
      </c>
      <c r="S501" s="15" t="str">
        <f t="shared" si="162"/>
        <v>FV-4730</v>
      </c>
      <c r="T501" s="18" t="str">
        <f>VLOOKUP(S501,'PoHC and SDF summary'!$AO$4:$AP$49974,2,FALSE)</f>
        <v>Fraser River</v>
      </c>
      <c r="U501" s="19">
        <f t="shared" si="163"/>
        <v>153.607490332911</v>
      </c>
      <c r="V501" s="56">
        <f>IF(C501="TRUE",(U501^2)*(VLOOKUP(D501,'Aquifer and SDF Parameters'!$A$6:$C$100,2,FALSE)/VLOOKUP(D501,'Aquifer and SDF Parameters'!$A$6:$C$100,3,FALSE)),"")</f>
        <v>7.8650870287917826E-2</v>
      </c>
      <c r="W501" s="4"/>
      <c r="X501" s="29" t="str">
        <f t="shared" si="164"/>
        <v>Yes</v>
      </c>
      <c r="Y501" s="15" t="str">
        <f t="shared" si="165"/>
        <v>FV-3944</v>
      </c>
      <c r="Z501" s="18" t="str">
        <f>IF(X501="Yes",VLOOKUP(Y501,'PoHC and SDF summary'!$AO$4:$AP$49974,2,FALSE)," ")</f>
        <v>Gravel Slough</v>
      </c>
      <c r="AA501" s="19">
        <f t="shared" si="166"/>
        <v>497.84537607810603</v>
      </c>
      <c r="AB501" s="58">
        <f>IF(X501="Yes",(AA501^2)*(VLOOKUP(D501,'Aquifer and SDF Parameters'!$A$6:$C$100,2,FALSE)/VLOOKUP(D501,'Aquifer and SDF Parameters'!$A$6:$C$100,3,FALSE)),"")</f>
        <v>0.82616672827450277</v>
      </c>
      <c r="AC501" s="20">
        <f>IF(X501="Yes",(1/(U501)^('Aquifer and SDF Parameters'!$B$2)/((1/U501^'Aquifer and SDF Parameters'!$B$2)+(1/AA501^'Aquifer and SDF Parameters'!$B$2))),"")</f>
        <v>0.91307544148911479</v>
      </c>
      <c r="AD501" s="21">
        <f>IF(X501="Yes",(1/(AA501)^('Aquifer and SDF Parameters'!$B$2)/((1/U501^'Aquifer and SDF Parameters'!$B$2)+(1/AA501^'Aquifer and SDF Parameters'!$B$2))),"")</f>
        <v>8.6924558510885278E-2</v>
      </c>
      <c r="AE501" s="14"/>
      <c r="AF501" s="32" t="str">
        <f t="shared" si="167"/>
        <v>No</v>
      </c>
      <c r="AG501" s="15" t="str">
        <f t="shared" si="168"/>
        <v/>
      </c>
      <c r="AH501" s="18" t="str">
        <f t="shared" si="169"/>
        <v xml:space="preserve"> </v>
      </c>
      <c r="AI501" s="19" t="str">
        <f t="shared" si="170"/>
        <v xml:space="preserve"> </v>
      </c>
      <c r="AJ501" s="58" t="str">
        <f>IF(AF501="Yes",(AI501^2)*(VLOOKUP(D501,'Aquifer and SDF Parameters'!$A$6:$C$100,2,FALSE)/VLOOKUP(D501,'Aquifer and SDF Parameters'!$A$6:$C$100,3,FALSE)),"")</f>
        <v/>
      </c>
      <c r="AK501" s="20" t="str">
        <f>IF(AF501="Yes",(1/(U501)^('Aquifer and SDF Parameters'!$B$2)/((1/U501^'Aquifer and SDF Parameters'!$B$2)+(1/AI501^'Aquifer and SDF Parameters'!$B$2)+(1/AA501^'Aquifer and SDF Parameters'!$B$2))),"")</f>
        <v/>
      </c>
      <c r="AL501" s="20" t="str">
        <f>IF(AF501="Yes",(1/(AA501)^('Aquifer and SDF Parameters'!$B$2)/((1/U501^'Aquifer and SDF Parameters'!$B$2)+(1/AI501^'Aquifer and SDF Parameters'!$B$2)+(1/AA501^'Aquifer and SDF Parameters'!$B$2))),"")</f>
        <v/>
      </c>
      <c r="AM501" s="21" t="str">
        <f>IF(AF501="Yes",(1/(AI501)^('Aquifer and SDF Parameters'!$B$2)/((1/U501^'Aquifer and SDF Parameters'!$B$2)+(1/AI501^'Aquifer and SDF Parameters'!$B$2)+(1/AA501^'Aquifer and SDF Parameters'!$B$2))),"")</f>
        <v/>
      </c>
      <c r="AO501" s="30" t="s">
        <v>12511</v>
      </c>
      <c r="AP501" s="47" t="s">
        <v>8769</v>
      </c>
      <c r="AQ501" s="78">
        <v>77717</v>
      </c>
      <c r="AR501" s="78" t="s">
        <v>837</v>
      </c>
      <c r="AS501" s="81">
        <v>605.039659512036</v>
      </c>
      <c r="AT501" s="30"/>
      <c r="AU501" s="22"/>
      <c r="AV501" s="69"/>
      <c r="AW501" s="33"/>
      <c r="AX501" s="22"/>
      <c r="AY501" s="27"/>
    </row>
    <row r="502" spans="1:51" ht="15.6" customHeight="1" x14ac:dyDescent="0.3">
      <c r="A502" s="17">
        <v>101194</v>
      </c>
      <c r="B502" s="17" t="str">
        <f>VLOOKUP(A502,'List of Wells for HC assessment'!$A$2:$J$860,10,FALSE)</f>
        <v>Fraser-Sumas Floodplain</v>
      </c>
      <c r="C502" s="17" t="str">
        <f>IF(ISNUMBER(VLOOKUP(A502,'List of Wells for HC assessment'!$A$2:$J$860,1,FALSE)),"TRUE","FALSE")</f>
        <v>TRUE</v>
      </c>
      <c r="D502" s="17">
        <f>VLOOKUP(A502,'List of Wells for HC assessment'!$A$2:$J$860,9,FALSE)</f>
        <v>6</v>
      </c>
      <c r="E502" s="17" t="str">
        <f t="shared" si="151"/>
        <v>Stream</v>
      </c>
      <c r="F502" s="17">
        <f t="shared" si="152"/>
        <v>2</v>
      </c>
      <c r="G502" s="87">
        <f t="shared" si="153"/>
        <v>0.6658054362212088</v>
      </c>
      <c r="H502" s="88">
        <f t="shared" si="172"/>
        <v>8.2957913097033309</v>
      </c>
      <c r="I502" s="89" t="str">
        <f t="shared" si="154"/>
        <v>Hope Slough</v>
      </c>
      <c r="J502" s="90">
        <f t="shared" si="155"/>
        <v>0.33419456377879131</v>
      </c>
      <c r="K502" s="91">
        <f t="shared" si="156"/>
        <v>16.527447033558435</v>
      </c>
      <c r="L502" s="95" t="str">
        <f t="shared" si="157"/>
        <v>Nevin Creek</v>
      </c>
      <c r="M502" s="92" t="str">
        <f t="shared" si="158"/>
        <v>-</v>
      </c>
      <c r="N502" s="93" t="str">
        <f t="shared" si="159"/>
        <v/>
      </c>
      <c r="O502" s="96" t="str">
        <f t="shared" si="160"/>
        <v xml:space="preserve"> </v>
      </c>
      <c r="P502" s="94" t="str">
        <f>IF(ISNUMBER(VLOOKUP(A502,'Wells not assessed'!$A$5:$D$37,1,FALSE)),VLOOKUP(A502,'Wells not assessed'!$A$5:$D$37,4,FALSE),"")</f>
        <v/>
      </c>
      <c r="R502" s="35" t="str">
        <f t="shared" si="161"/>
        <v>Yes</v>
      </c>
      <c r="S502" s="15" t="str">
        <f t="shared" si="162"/>
        <v>FV-7114</v>
      </c>
      <c r="T502" s="18" t="str">
        <f>VLOOKUP(S502,'PoHC and SDF summary'!$AO$4:$AP$49974,2,FALSE)</f>
        <v>Hope Slough</v>
      </c>
      <c r="U502" s="19">
        <f t="shared" si="163"/>
        <v>1577.57326071121</v>
      </c>
      <c r="V502" s="56">
        <f>IF(C502="TRUE",(U502^2)*(VLOOKUP(D502,'Aquifer and SDF Parameters'!$A$6:$C$100,2,FALSE)/VLOOKUP(D502,'Aquifer and SDF Parameters'!$A$6:$C$100,3,FALSE)),"")</f>
        <v>8.2957913097033309</v>
      </c>
      <c r="W502" s="4"/>
      <c r="X502" s="29" t="str">
        <f t="shared" si="164"/>
        <v>Yes</v>
      </c>
      <c r="Y502" s="15" t="str">
        <f t="shared" si="165"/>
        <v>FV-7159</v>
      </c>
      <c r="Z502" s="18" t="str">
        <f>IF(X502="Yes",VLOOKUP(Y502,'PoHC and SDF summary'!$AO$4:$AP$49974,2,FALSE)," ")</f>
        <v>Nevin Creek</v>
      </c>
      <c r="AA502" s="19">
        <f t="shared" si="166"/>
        <v>2226.7092558453901</v>
      </c>
      <c r="AB502" s="58">
        <f>IF(X502="Yes",(AA502^2)*(VLOOKUP(D502,'Aquifer and SDF Parameters'!$A$6:$C$100,2,FALSE)/VLOOKUP(D502,'Aquifer and SDF Parameters'!$A$6:$C$100,3,FALSE)),"")</f>
        <v>16.527447033558435</v>
      </c>
      <c r="AC502" s="20">
        <f>IF(X502="Yes",(1/(U502)^('Aquifer and SDF Parameters'!$B$2)/((1/U502^'Aquifer and SDF Parameters'!$B$2)+(1/AA502^'Aquifer and SDF Parameters'!$B$2))),"")</f>
        <v>0.6658054362212088</v>
      </c>
      <c r="AD502" s="21">
        <f>IF(X502="Yes",(1/(AA502)^('Aquifer and SDF Parameters'!$B$2)/((1/U502^'Aquifer and SDF Parameters'!$B$2)+(1/AA502^'Aquifer and SDF Parameters'!$B$2))),"")</f>
        <v>0.33419456377879131</v>
      </c>
      <c r="AE502" s="14"/>
      <c r="AF502" s="32" t="str">
        <f t="shared" si="167"/>
        <v>No</v>
      </c>
      <c r="AG502" s="15" t="str">
        <f t="shared" si="168"/>
        <v/>
      </c>
      <c r="AH502" s="18" t="str">
        <f t="shared" si="169"/>
        <v xml:space="preserve"> </v>
      </c>
      <c r="AI502" s="19" t="str">
        <f t="shared" si="170"/>
        <v xml:space="preserve"> </v>
      </c>
      <c r="AJ502" s="58" t="str">
        <f>IF(AF502="Yes",(AI502^2)*(VLOOKUP(D502,'Aquifer and SDF Parameters'!$A$6:$C$100,2,FALSE)/VLOOKUP(D502,'Aquifer and SDF Parameters'!$A$6:$C$100,3,FALSE)),"")</f>
        <v/>
      </c>
      <c r="AK502" s="20" t="str">
        <f>IF(AF502="Yes",(1/(U502)^('Aquifer and SDF Parameters'!$B$2)/((1/U502^'Aquifer and SDF Parameters'!$B$2)+(1/AI502^'Aquifer and SDF Parameters'!$B$2)+(1/AA502^'Aquifer and SDF Parameters'!$B$2))),"")</f>
        <v/>
      </c>
      <c r="AL502" s="20" t="str">
        <f>IF(AF502="Yes",(1/(AA502)^('Aquifer and SDF Parameters'!$B$2)/((1/U502^'Aquifer and SDF Parameters'!$B$2)+(1/AI502^'Aquifer and SDF Parameters'!$B$2)+(1/AA502^'Aquifer and SDF Parameters'!$B$2))),"")</f>
        <v/>
      </c>
      <c r="AM502" s="21" t="str">
        <f>IF(AF502="Yes",(1/(AI502)^('Aquifer and SDF Parameters'!$B$2)/((1/U502^'Aquifer and SDF Parameters'!$B$2)+(1/AI502^'Aquifer and SDF Parameters'!$B$2)+(1/AA502^'Aquifer and SDF Parameters'!$B$2))),"")</f>
        <v/>
      </c>
      <c r="AO502" s="30" t="s">
        <v>12510</v>
      </c>
      <c r="AP502" s="47" t="s">
        <v>8769</v>
      </c>
      <c r="AQ502" s="78">
        <v>77722</v>
      </c>
      <c r="AR502" s="78" t="s">
        <v>3321</v>
      </c>
      <c r="AS502" s="81">
        <v>878.14742099234195</v>
      </c>
      <c r="AT502" s="30"/>
      <c r="AU502" s="22"/>
      <c r="AV502" s="69"/>
      <c r="AW502" s="33"/>
      <c r="AX502" s="22"/>
      <c r="AY502" s="27"/>
    </row>
    <row r="503" spans="1:51" ht="15.6" customHeight="1" x14ac:dyDescent="0.3">
      <c r="A503" s="17">
        <v>101211</v>
      </c>
      <c r="B503" s="17" t="str">
        <f>VLOOKUP(A503,'List of Wells for HC assessment'!$A$2:$J$860,10,FALSE)</f>
        <v>Fraser-Sumas Floodplain</v>
      </c>
      <c r="C503" s="17" t="str">
        <f>IF(ISNUMBER(VLOOKUP(A503,'List of Wells for HC assessment'!$A$2:$J$860,1,FALSE)),"TRUE","FALSE")</f>
        <v>TRUE</v>
      </c>
      <c r="D503" s="17">
        <f>VLOOKUP(A503,'List of Wells for HC assessment'!$A$2:$J$860,9,FALSE)</f>
        <v>6</v>
      </c>
      <c r="E503" s="17" t="str">
        <f t="shared" si="151"/>
        <v>Stream</v>
      </c>
      <c r="F503" s="17">
        <f t="shared" si="152"/>
        <v>1</v>
      </c>
      <c r="G503" s="87">
        <f t="shared" si="153"/>
        <v>1</v>
      </c>
      <c r="H503" s="88">
        <f t="shared" si="172"/>
        <v>6.2214464977854378E-2</v>
      </c>
      <c r="I503" s="89" t="str">
        <f t="shared" si="154"/>
        <v>Elk Brook</v>
      </c>
      <c r="J503" s="90" t="str">
        <f t="shared" si="155"/>
        <v>-</v>
      </c>
      <c r="K503" s="91" t="str">
        <f t="shared" si="156"/>
        <v/>
      </c>
      <c r="L503" s="95" t="str">
        <f t="shared" si="157"/>
        <v xml:space="preserve"> </v>
      </c>
      <c r="M503" s="92" t="str">
        <f t="shared" si="158"/>
        <v>-</v>
      </c>
      <c r="N503" s="93" t="str">
        <f t="shared" si="159"/>
        <v/>
      </c>
      <c r="O503" s="96" t="str">
        <f t="shared" si="160"/>
        <v xml:space="preserve"> </v>
      </c>
      <c r="P503" s="94" t="str">
        <f>IF(ISNUMBER(VLOOKUP(A503,'Wells not assessed'!$A$5:$D$37,1,FALSE)),VLOOKUP(A503,'Wells not assessed'!$A$5:$D$37,4,FALSE),"")</f>
        <v/>
      </c>
      <c r="R503" s="35" t="str">
        <f t="shared" si="161"/>
        <v>Yes</v>
      </c>
      <c r="S503" s="15" t="str">
        <f t="shared" si="162"/>
        <v>FV-3333</v>
      </c>
      <c r="T503" s="18" t="str">
        <f>VLOOKUP(S503,'PoHC and SDF summary'!$AO$4:$AP$49974,2,FALSE)</f>
        <v>Elk Brook</v>
      </c>
      <c r="U503" s="19">
        <f t="shared" si="163"/>
        <v>136.61749336507501</v>
      </c>
      <c r="V503" s="56">
        <f>IF(C503="TRUE",(U503^2)*(VLOOKUP(D503,'Aquifer and SDF Parameters'!$A$6:$C$100,2,FALSE)/VLOOKUP(D503,'Aquifer and SDF Parameters'!$A$6:$C$100,3,FALSE)),"")</f>
        <v>6.2214464977854378E-2</v>
      </c>
      <c r="W503" s="4"/>
      <c r="X503" s="29" t="str">
        <f t="shared" si="164"/>
        <v>No</v>
      </c>
      <c r="Y503" s="15" t="str">
        <f t="shared" si="165"/>
        <v/>
      </c>
      <c r="Z503" s="18" t="str">
        <f>IF(X503="Yes",VLOOKUP(Y503,'PoHC and SDF summary'!$AO$4:$AP$49974,2,FALSE)," ")</f>
        <v xml:space="preserve"> </v>
      </c>
      <c r="AA503" s="19" t="str">
        <f t="shared" si="166"/>
        <v xml:space="preserve"> </v>
      </c>
      <c r="AB503" s="58" t="str">
        <f>IF(X503="Yes",(AA503^2)*(VLOOKUP(D503,'Aquifer and SDF Parameters'!$A$6:$C$100,2,FALSE)/VLOOKUP(D503,'Aquifer and SDF Parameters'!$A$6:$C$100,3,FALSE)),"")</f>
        <v/>
      </c>
      <c r="AC503" s="20" t="str">
        <f>IF(X503="Yes",(1/(U503)^('Aquifer and SDF Parameters'!$B$2)/((1/U503^'Aquifer and SDF Parameters'!$B$2)+(1/AA503^'Aquifer and SDF Parameters'!$B$2))),"")</f>
        <v/>
      </c>
      <c r="AD503" s="21" t="str">
        <f>IF(X503="Yes",(1/(AA503)^('Aquifer and SDF Parameters'!$B$2)/((1/U503^'Aquifer and SDF Parameters'!$B$2)+(1/AA503^'Aquifer and SDF Parameters'!$B$2))),"")</f>
        <v/>
      </c>
      <c r="AE503" s="14"/>
      <c r="AF503" s="32" t="str">
        <f t="shared" si="167"/>
        <v>No</v>
      </c>
      <c r="AG503" s="15" t="str">
        <f t="shared" si="168"/>
        <v/>
      </c>
      <c r="AH503" s="18" t="str">
        <f t="shared" si="169"/>
        <v xml:space="preserve"> </v>
      </c>
      <c r="AI503" s="19" t="str">
        <f t="shared" si="170"/>
        <v xml:space="preserve"> </v>
      </c>
      <c r="AJ503" s="58" t="str">
        <f>IF(AF503="Yes",(AI503^2)*(VLOOKUP(D503,'Aquifer and SDF Parameters'!$A$6:$C$100,2,FALSE)/VLOOKUP(D503,'Aquifer and SDF Parameters'!$A$6:$C$100,3,FALSE)),"")</f>
        <v/>
      </c>
      <c r="AK503" s="20" t="str">
        <f>IF(AF503="Yes",(1/(U503)^('Aquifer and SDF Parameters'!$B$2)/((1/U503^'Aquifer and SDF Parameters'!$B$2)+(1/AI503^'Aquifer and SDF Parameters'!$B$2)+(1/AA503^'Aquifer and SDF Parameters'!$B$2))),"")</f>
        <v/>
      </c>
      <c r="AL503" s="20" t="str">
        <f>IF(AF503="Yes",(1/(AA503)^('Aquifer and SDF Parameters'!$B$2)/((1/U503^'Aquifer and SDF Parameters'!$B$2)+(1/AI503^'Aquifer and SDF Parameters'!$B$2)+(1/AA503^'Aquifer and SDF Parameters'!$B$2))),"")</f>
        <v/>
      </c>
      <c r="AM503" s="21" t="str">
        <f>IF(AF503="Yes",(1/(AI503)^('Aquifer and SDF Parameters'!$B$2)/((1/U503^'Aquifer and SDF Parameters'!$B$2)+(1/AI503^'Aquifer and SDF Parameters'!$B$2)+(1/AA503^'Aquifer and SDF Parameters'!$B$2))),"")</f>
        <v/>
      </c>
      <c r="AO503" s="30" t="s">
        <v>12509</v>
      </c>
      <c r="AP503" s="47" t="s">
        <v>8769</v>
      </c>
      <c r="AQ503" s="78">
        <v>77726</v>
      </c>
      <c r="AR503" s="78" t="s">
        <v>1065</v>
      </c>
      <c r="AS503" s="81">
        <v>173.96152997719199</v>
      </c>
      <c r="AT503" s="30"/>
      <c r="AU503" s="22"/>
      <c r="AV503" s="69"/>
      <c r="AW503" s="33"/>
      <c r="AX503" s="22"/>
      <c r="AY503" s="27"/>
    </row>
    <row r="504" spans="1:51" ht="15.6" customHeight="1" x14ac:dyDescent="0.3">
      <c r="A504" s="17">
        <v>101242</v>
      </c>
      <c r="B504" s="17" t="str">
        <f>VLOOKUP(A504,'List of Wells for HC assessment'!$A$2:$J$860,10,FALSE)</f>
        <v>Fraser-Sumas Floodplain</v>
      </c>
      <c r="C504" s="17" t="str">
        <f>IF(ISNUMBER(VLOOKUP(A504,'List of Wells for HC assessment'!$A$2:$J$860,1,FALSE)),"TRUE","FALSE")</f>
        <v>TRUE</v>
      </c>
      <c r="D504" s="17">
        <f>VLOOKUP(A504,'List of Wells for HC assessment'!$A$2:$J$860,9,FALSE)</f>
        <v>6</v>
      </c>
      <c r="E504" s="17" t="str">
        <f t="shared" si="151"/>
        <v>Stream</v>
      </c>
      <c r="F504" s="17">
        <f t="shared" si="152"/>
        <v>2</v>
      </c>
      <c r="G504" s="87">
        <f t="shared" si="153"/>
        <v>0.58880916865270194</v>
      </c>
      <c r="H504" s="88">
        <f t="shared" si="172"/>
        <v>11.357323623217789</v>
      </c>
      <c r="I504" s="89" t="str">
        <f t="shared" si="154"/>
        <v>Hope Slough</v>
      </c>
      <c r="J504" s="90">
        <f t="shared" si="155"/>
        <v>0.41119083134729806</v>
      </c>
      <c r="K504" s="91">
        <f t="shared" si="156"/>
        <v>16.263242686601558</v>
      </c>
      <c r="L504" s="95" t="str">
        <f t="shared" si="157"/>
        <v>Nevin Creek</v>
      </c>
      <c r="M504" s="92" t="str">
        <f t="shared" si="158"/>
        <v>-</v>
      </c>
      <c r="N504" s="93" t="str">
        <f t="shared" si="159"/>
        <v/>
      </c>
      <c r="O504" s="96" t="str">
        <f t="shared" si="160"/>
        <v xml:space="preserve"> </v>
      </c>
      <c r="P504" s="94" t="str">
        <f>IF(ISNUMBER(VLOOKUP(A504,'Wells not assessed'!$A$5:$D$37,1,FALSE)),VLOOKUP(A504,'Wells not assessed'!$A$5:$D$37,4,FALSE),"")</f>
        <v/>
      </c>
      <c r="R504" s="35" t="str">
        <f t="shared" si="161"/>
        <v>Yes</v>
      </c>
      <c r="S504" s="15" t="str">
        <f t="shared" si="162"/>
        <v>FV-7114</v>
      </c>
      <c r="T504" s="18" t="str">
        <f>VLOOKUP(S504,'PoHC and SDF summary'!$AO$4:$AP$49974,2,FALSE)</f>
        <v>Hope Slough</v>
      </c>
      <c r="U504" s="19">
        <f t="shared" si="163"/>
        <v>1845.8594439895301</v>
      </c>
      <c r="V504" s="56">
        <f>IF(C504="TRUE",(U504^2)*(VLOOKUP(D504,'Aquifer and SDF Parameters'!$A$6:$C$100,2,FALSE)/VLOOKUP(D504,'Aquifer and SDF Parameters'!$A$6:$C$100,3,FALSE)),"")</f>
        <v>11.357323623217789</v>
      </c>
      <c r="W504" s="4"/>
      <c r="X504" s="29" t="str">
        <f t="shared" si="164"/>
        <v>Yes</v>
      </c>
      <c r="Y504" s="15" t="str">
        <f t="shared" si="165"/>
        <v>FV-7159</v>
      </c>
      <c r="Z504" s="18" t="str">
        <f>IF(X504="Yes",VLOOKUP(Y504,'PoHC and SDF summary'!$AO$4:$AP$49974,2,FALSE)," ")</f>
        <v>Nevin Creek</v>
      </c>
      <c r="AA504" s="19">
        <f t="shared" si="166"/>
        <v>2208.8396967594699</v>
      </c>
      <c r="AB504" s="58">
        <f>IF(X504="Yes",(AA504^2)*(VLOOKUP(D504,'Aquifer and SDF Parameters'!$A$6:$C$100,2,FALSE)/VLOOKUP(D504,'Aquifer and SDF Parameters'!$A$6:$C$100,3,FALSE)),"")</f>
        <v>16.263242686601558</v>
      </c>
      <c r="AC504" s="20">
        <f>IF(X504="Yes",(1/(U504)^('Aquifer and SDF Parameters'!$B$2)/((1/U504^'Aquifer and SDF Parameters'!$B$2)+(1/AA504^'Aquifer and SDF Parameters'!$B$2))),"")</f>
        <v>0.58880916865270194</v>
      </c>
      <c r="AD504" s="21">
        <f>IF(X504="Yes",(1/(AA504)^('Aquifer and SDF Parameters'!$B$2)/((1/U504^'Aquifer and SDF Parameters'!$B$2)+(1/AA504^'Aquifer and SDF Parameters'!$B$2))),"")</f>
        <v>0.41119083134729806</v>
      </c>
      <c r="AE504" s="14"/>
      <c r="AF504" s="32" t="str">
        <f t="shared" si="167"/>
        <v>No</v>
      </c>
      <c r="AG504" s="15" t="str">
        <f t="shared" si="168"/>
        <v/>
      </c>
      <c r="AH504" s="18" t="str">
        <f t="shared" si="169"/>
        <v xml:space="preserve"> </v>
      </c>
      <c r="AI504" s="19" t="str">
        <f t="shared" si="170"/>
        <v xml:space="preserve"> </v>
      </c>
      <c r="AJ504" s="58" t="str">
        <f>IF(AF504="Yes",(AI504^2)*(VLOOKUP(D504,'Aquifer and SDF Parameters'!$A$6:$C$100,2,FALSE)/VLOOKUP(D504,'Aquifer and SDF Parameters'!$A$6:$C$100,3,FALSE)),"")</f>
        <v/>
      </c>
      <c r="AK504" s="20" t="str">
        <f>IF(AF504="Yes",(1/(U504)^('Aquifer and SDF Parameters'!$B$2)/((1/U504^'Aquifer and SDF Parameters'!$B$2)+(1/AI504^'Aquifer and SDF Parameters'!$B$2)+(1/AA504^'Aquifer and SDF Parameters'!$B$2))),"")</f>
        <v/>
      </c>
      <c r="AL504" s="20" t="str">
        <f>IF(AF504="Yes",(1/(AA504)^('Aquifer and SDF Parameters'!$B$2)/((1/U504^'Aquifer and SDF Parameters'!$B$2)+(1/AI504^'Aquifer and SDF Parameters'!$B$2)+(1/AA504^'Aquifer and SDF Parameters'!$B$2))),"")</f>
        <v/>
      </c>
      <c r="AM504" s="21" t="str">
        <f>IF(AF504="Yes",(1/(AI504)^('Aquifer and SDF Parameters'!$B$2)/((1/U504^'Aquifer and SDF Parameters'!$B$2)+(1/AI504^'Aquifer and SDF Parameters'!$B$2)+(1/AA504^'Aquifer and SDF Parameters'!$B$2))),"")</f>
        <v/>
      </c>
      <c r="AO504" s="30" t="s">
        <v>12508</v>
      </c>
      <c r="AP504" s="47" t="s">
        <v>8769</v>
      </c>
      <c r="AQ504" s="78">
        <v>78329</v>
      </c>
      <c r="AR504" s="78" t="s">
        <v>4922</v>
      </c>
      <c r="AS504" s="81">
        <v>1602.4853050110601</v>
      </c>
      <c r="AT504" s="30"/>
      <c r="AU504" s="22"/>
      <c r="AV504" s="69"/>
      <c r="AW504" s="33"/>
      <c r="AX504" s="22"/>
      <c r="AY504" s="27"/>
    </row>
    <row r="505" spans="1:51" ht="15.6" customHeight="1" x14ac:dyDescent="0.3">
      <c r="A505" s="17">
        <v>101314</v>
      </c>
      <c r="B505" s="17" t="str">
        <f>VLOOKUP(A505,'List of Wells for HC assessment'!$A$2:$J$860,10,FALSE)</f>
        <v>Fraser-Sumas Floodplain</v>
      </c>
      <c r="C505" s="17" t="str">
        <f>IF(ISNUMBER(VLOOKUP(A505,'List of Wells for HC assessment'!$A$2:$J$860,1,FALSE)),"TRUE","FALSE")</f>
        <v>TRUE</v>
      </c>
      <c r="D505" s="17">
        <f>VLOOKUP(A505,'List of Wells for HC assessment'!$A$2:$J$860,9,FALSE)</f>
        <v>6</v>
      </c>
      <c r="E505" s="17" t="str">
        <f t="shared" si="151"/>
        <v>Stream</v>
      </c>
      <c r="F505" s="17">
        <f t="shared" si="152"/>
        <v>1</v>
      </c>
      <c r="G505" s="87">
        <f t="shared" si="153"/>
        <v>1</v>
      </c>
      <c r="H505" s="88">
        <f t="shared" si="172"/>
        <v>4.8217680278826634E-2</v>
      </c>
      <c r="I505" s="89" t="str">
        <f t="shared" si="154"/>
        <v>Lewis Slough</v>
      </c>
      <c r="J505" s="90" t="str">
        <f t="shared" si="155"/>
        <v>-</v>
      </c>
      <c r="K505" s="91" t="str">
        <f t="shared" si="156"/>
        <v/>
      </c>
      <c r="L505" s="95" t="str">
        <f t="shared" si="157"/>
        <v xml:space="preserve"> </v>
      </c>
      <c r="M505" s="92" t="str">
        <f t="shared" si="158"/>
        <v>-</v>
      </c>
      <c r="N505" s="93" t="str">
        <f t="shared" si="159"/>
        <v/>
      </c>
      <c r="O505" s="96" t="str">
        <f t="shared" si="160"/>
        <v xml:space="preserve"> </v>
      </c>
      <c r="P505" s="94" t="str">
        <f>IF(ISNUMBER(VLOOKUP(A505,'Wells not assessed'!$A$5:$D$37,1,FALSE)),VLOOKUP(A505,'Wells not assessed'!$A$5:$D$37,4,FALSE),"")</f>
        <v/>
      </c>
      <c r="R505" s="35" t="str">
        <f t="shared" si="161"/>
        <v>Yes</v>
      </c>
      <c r="S505" s="15" t="str">
        <f t="shared" si="162"/>
        <v>FV-1673</v>
      </c>
      <c r="T505" s="18" t="str">
        <f>VLOOKUP(S505,'PoHC and SDF summary'!$AO$4:$AP$49974,2,FALSE)</f>
        <v>Lewis Slough</v>
      </c>
      <c r="U505" s="19">
        <f t="shared" si="163"/>
        <v>120.271792551903</v>
      </c>
      <c r="V505" s="56">
        <f>IF(C505="TRUE",(U505^2)*(VLOOKUP(D505,'Aquifer and SDF Parameters'!$A$6:$C$100,2,FALSE)/VLOOKUP(D505,'Aquifer and SDF Parameters'!$A$6:$C$100,3,FALSE)),"")</f>
        <v>4.8217680278826634E-2</v>
      </c>
      <c r="W505" s="4"/>
      <c r="X505" s="29" t="str">
        <f t="shared" si="164"/>
        <v>No</v>
      </c>
      <c r="Y505" s="15" t="str">
        <f t="shared" si="165"/>
        <v/>
      </c>
      <c r="Z505" s="18" t="str">
        <f>IF(X505="Yes",VLOOKUP(Y505,'PoHC and SDF summary'!$AO$4:$AP$49974,2,FALSE)," ")</f>
        <v xml:space="preserve"> </v>
      </c>
      <c r="AA505" s="19" t="str">
        <f t="shared" si="166"/>
        <v xml:space="preserve"> </v>
      </c>
      <c r="AB505" s="58" t="str">
        <f>IF(X505="Yes",(AA505^2)*(VLOOKUP(D505,'Aquifer and SDF Parameters'!$A$6:$C$100,2,FALSE)/VLOOKUP(D505,'Aquifer and SDF Parameters'!$A$6:$C$100,3,FALSE)),"")</f>
        <v/>
      </c>
      <c r="AC505" s="20" t="str">
        <f>IF(X505="Yes",(1/(U505)^('Aquifer and SDF Parameters'!$B$2)/((1/U505^'Aquifer and SDF Parameters'!$B$2)+(1/AA505^'Aquifer and SDF Parameters'!$B$2))),"")</f>
        <v/>
      </c>
      <c r="AD505" s="21" t="str">
        <f>IF(X505="Yes",(1/(AA505)^('Aquifer and SDF Parameters'!$B$2)/((1/U505^'Aquifer and SDF Parameters'!$B$2)+(1/AA505^'Aquifer and SDF Parameters'!$B$2))),"")</f>
        <v/>
      </c>
      <c r="AE505" s="14"/>
      <c r="AF505" s="32" t="str">
        <f t="shared" si="167"/>
        <v>No</v>
      </c>
      <c r="AG505" s="15" t="str">
        <f t="shared" si="168"/>
        <v/>
      </c>
      <c r="AH505" s="18" t="str">
        <f t="shared" si="169"/>
        <v xml:space="preserve"> </v>
      </c>
      <c r="AI505" s="19" t="str">
        <f t="shared" si="170"/>
        <v xml:space="preserve"> </v>
      </c>
      <c r="AJ505" s="58" t="str">
        <f>IF(AF505="Yes",(AI505^2)*(VLOOKUP(D505,'Aquifer and SDF Parameters'!$A$6:$C$100,2,FALSE)/VLOOKUP(D505,'Aquifer and SDF Parameters'!$A$6:$C$100,3,FALSE)),"")</f>
        <v/>
      </c>
      <c r="AK505" s="20" t="str">
        <f>IF(AF505="Yes",(1/(U505)^('Aquifer and SDF Parameters'!$B$2)/((1/U505^'Aquifer and SDF Parameters'!$B$2)+(1/AI505^'Aquifer and SDF Parameters'!$B$2)+(1/AA505^'Aquifer and SDF Parameters'!$B$2))),"")</f>
        <v/>
      </c>
      <c r="AL505" s="20" t="str">
        <f>IF(AF505="Yes",(1/(AA505)^('Aquifer and SDF Parameters'!$B$2)/((1/U505^'Aquifer and SDF Parameters'!$B$2)+(1/AI505^'Aquifer and SDF Parameters'!$B$2)+(1/AA505^'Aquifer and SDF Parameters'!$B$2))),"")</f>
        <v/>
      </c>
      <c r="AM505" s="21" t="str">
        <f>IF(AF505="Yes",(1/(AI505)^('Aquifer and SDF Parameters'!$B$2)/((1/U505^'Aquifer and SDF Parameters'!$B$2)+(1/AI505^'Aquifer and SDF Parameters'!$B$2)+(1/AA505^'Aquifer and SDF Parameters'!$B$2))),"")</f>
        <v/>
      </c>
      <c r="AO505" s="30" t="s">
        <v>12504</v>
      </c>
      <c r="AP505" s="47" t="s">
        <v>8769</v>
      </c>
      <c r="AQ505" s="78">
        <v>79149</v>
      </c>
      <c r="AR505" s="78" t="s">
        <v>5159</v>
      </c>
      <c r="AS505" s="81">
        <v>137.31857217668201</v>
      </c>
      <c r="AT505" s="30"/>
      <c r="AU505" s="22"/>
      <c r="AV505" s="69"/>
      <c r="AW505" s="33"/>
      <c r="AX505" s="22"/>
      <c r="AY505" s="27"/>
    </row>
    <row r="506" spans="1:51" ht="15.6" customHeight="1" x14ac:dyDescent="0.3">
      <c r="A506" s="17">
        <v>101345</v>
      </c>
      <c r="B506" s="17" t="str">
        <f>VLOOKUP(A506,'List of Wells for HC assessment'!$A$2:$J$860,10,FALSE)</f>
        <v>Fraser-Sumas Floodplain</v>
      </c>
      <c r="C506" s="17" t="str">
        <f>IF(ISNUMBER(VLOOKUP(A506,'List of Wells for HC assessment'!$A$2:$J$860,1,FALSE)),"TRUE","FALSE")</f>
        <v>TRUE</v>
      </c>
      <c r="D506" s="17">
        <f>VLOOKUP(A506,'List of Wells for HC assessment'!$A$2:$J$860,9,FALSE)</f>
        <v>6</v>
      </c>
      <c r="E506" s="17" t="str">
        <f t="shared" si="151"/>
        <v>Stream</v>
      </c>
      <c r="F506" s="17">
        <f t="shared" si="152"/>
        <v>3</v>
      </c>
      <c r="G506" s="87">
        <f t="shared" si="153"/>
        <v>0.57509423067058585</v>
      </c>
      <c r="H506" s="88">
        <f t="shared" si="172"/>
        <v>6.8271703659841796</v>
      </c>
      <c r="I506" s="89" t="str">
        <f t="shared" si="154"/>
        <v>Marblehill Creek</v>
      </c>
      <c r="J506" s="90">
        <f t="shared" si="155"/>
        <v>0.35911137268362264</v>
      </c>
      <c r="K506" s="91">
        <f t="shared" si="156"/>
        <v>10.933283064643396</v>
      </c>
      <c r="L506" s="95" t="str">
        <f t="shared" si="157"/>
        <v>Elk Brook</v>
      </c>
      <c r="M506" s="92">
        <f t="shared" si="158"/>
        <v>6.5794396645791481E-2</v>
      </c>
      <c r="N506" s="93">
        <f t="shared" si="159"/>
        <v>59.674782191863706</v>
      </c>
      <c r="O506" s="96" t="str">
        <f t="shared" si="160"/>
        <v>Semmihault Creek</v>
      </c>
      <c r="P506" s="94" t="str">
        <f>IF(ISNUMBER(VLOOKUP(A506,'Wells not assessed'!$A$5:$D$37,1,FALSE)),VLOOKUP(A506,'Wells not assessed'!$A$5:$D$37,4,FALSE),"")</f>
        <v/>
      </c>
      <c r="R506" s="35" t="str">
        <f t="shared" si="161"/>
        <v>Yes</v>
      </c>
      <c r="S506" s="15" t="str">
        <f t="shared" si="162"/>
        <v>FV-6496</v>
      </c>
      <c r="T506" s="18" t="str">
        <f>VLOOKUP(S506,'PoHC and SDF summary'!$AO$4:$AP$49974,2,FALSE)</f>
        <v>Marblehill Creek</v>
      </c>
      <c r="U506" s="19">
        <f t="shared" si="163"/>
        <v>1431.13630021576</v>
      </c>
      <c r="V506" s="56">
        <f>IF(C506="TRUE",(U506^2)*(VLOOKUP(D506,'Aquifer and SDF Parameters'!$A$6:$C$100,2,FALSE)/VLOOKUP(D506,'Aquifer and SDF Parameters'!$A$6:$C$100,3,FALSE)),"")</f>
        <v>6.8271703659841796</v>
      </c>
      <c r="W506" s="4"/>
      <c r="X506" s="29" t="str">
        <f t="shared" si="164"/>
        <v>Yes</v>
      </c>
      <c r="Y506" s="15" t="str">
        <f t="shared" si="165"/>
        <v>FV-4088</v>
      </c>
      <c r="Z506" s="18" t="str">
        <f>IF(X506="Yes",VLOOKUP(Y506,'PoHC and SDF summary'!$AO$4:$AP$49974,2,FALSE)," ")</f>
        <v>Elk Brook</v>
      </c>
      <c r="AA506" s="19">
        <f t="shared" si="166"/>
        <v>1811.0728641865901</v>
      </c>
      <c r="AB506" s="58">
        <f>IF(X506="Yes",(AA506^2)*(VLOOKUP(D506,'Aquifer and SDF Parameters'!$A$6:$C$100,2,FALSE)/VLOOKUP(D506,'Aquifer and SDF Parameters'!$A$6:$C$100,3,FALSE)),"")</f>
        <v>10.933283064643396</v>
      </c>
      <c r="AC506" s="20">
        <f>IF(X506="Yes",(1/(U506)^('Aquifer and SDF Parameters'!$B$2)/((1/U506^'Aquifer and SDF Parameters'!$B$2)+(1/AA506^'Aquifer and SDF Parameters'!$B$2))),"")</f>
        <v>0.61559706836026773</v>
      </c>
      <c r="AD506" s="21">
        <f>IF(X506="Yes",(1/(AA506)^('Aquifer and SDF Parameters'!$B$2)/((1/U506^'Aquifer and SDF Parameters'!$B$2)+(1/AA506^'Aquifer and SDF Parameters'!$B$2))),"")</f>
        <v>0.38440293163973227</v>
      </c>
      <c r="AE506" s="14"/>
      <c r="AF506" s="32" t="str">
        <f t="shared" si="167"/>
        <v>Yes</v>
      </c>
      <c r="AG506" s="15" t="str">
        <f t="shared" si="168"/>
        <v>FV-5673</v>
      </c>
      <c r="AH506" s="18" t="str">
        <f t="shared" si="169"/>
        <v>Semmihault Creek</v>
      </c>
      <c r="AI506" s="19">
        <f t="shared" si="170"/>
        <v>4231.1268779793299</v>
      </c>
      <c r="AJ506" s="58">
        <f>IF(AF506="Yes",(AI506^2)*(VLOOKUP(D506,'Aquifer and SDF Parameters'!$A$6:$C$100,2,FALSE)/VLOOKUP(D506,'Aquifer and SDF Parameters'!$A$6:$C$100,3,FALSE)),"")</f>
        <v>59.674782191863706</v>
      </c>
      <c r="AK506" s="20">
        <f>IF(AF506="Yes",(1/(U506)^('Aquifer and SDF Parameters'!$B$2)/((1/U506^'Aquifer and SDF Parameters'!$B$2)+(1/AI506^'Aquifer and SDF Parameters'!$B$2)+(1/AA506^'Aquifer and SDF Parameters'!$B$2))),"")</f>
        <v>0.57509423067058585</v>
      </c>
      <c r="AL506" s="20">
        <f>IF(AF506="Yes",(1/(AA506)^('Aquifer and SDF Parameters'!$B$2)/((1/U506^'Aquifer and SDF Parameters'!$B$2)+(1/AI506^'Aquifer and SDF Parameters'!$B$2)+(1/AA506^'Aquifer and SDF Parameters'!$B$2))),"")</f>
        <v>0.35911137268362264</v>
      </c>
      <c r="AM506" s="21">
        <f>IF(AF506="Yes",(1/(AI506)^('Aquifer and SDF Parameters'!$B$2)/((1/U506^'Aquifer and SDF Parameters'!$B$2)+(1/AI506^'Aquifer and SDF Parameters'!$B$2)+(1/AA506^'Aquifer and SDF Parameters'!$B$2))),"")</f>
        <v>6.5794396645791481E-2</v>
      </c>
      <c r="AO506" s="30" t="s">
        <v>12503</v>
      </c>
      <c r="AP506" s="47" t="s">
        <v>8769</v>
      </c>
      <c r="AQ506" s="78">
        <v>80268</v>
      </c>
      <c r="AR506" s="78" t="s">
        <v>25</v>
      </c>
      <c r="AS506" s="81">
        <v>285.11424474094503</v>
      </c>
      <c r="AT506" s="30"/>
      <c r="AU506" s="22"/>
      <c r="AV506" s="69"/>
      <c r="AW506" s="33"/>
      <c r="AX506" s="22"/>
      <c r="AY506" s="27"/>
    </row>
    <row r="507" spans="1:51" ht="15.6" customHeight="1" x14ac:dyDescent="0.3">
      <c r="A507" s="17">
        <v>101707</v>
      </c>
      <c r="B507" s="17" t="str">
        <f>VLOOKUP(A507,'List of Wells for HC assessment'!$A$2:$J$860,10,FALSE)</f>
        <v>Fraser-Sumas Floodplain</v>
      </c>
      <c r="C507" s="17" t="str">
        <f>IF(ISNUMBER(VLOOKUP(A507,'List of Wells for HC assessment'!$A$2:$J$860,1,FALSE)),"TRUE","FALSE")</f>
        <v>TRUE</v>
      </c>
      <c r="D507" s="17">
        <f>VLOOKUP(A507,'List of Wells for HC assessment'!$A$2:$J$860,9,FALSE)</f>
        <v>6</v>
      </c>
      <c r="E507" s="17" t="str">
        <f t="shared" si="151"/>
        <v>Stream</v>
      </c>
      <c r="F507" s="17">
        <f t="shared" si="152"/>
        <v>2</v>
      </c>
      <c r="G507" s="87">
        <f t="shared" si="153"/>
        <v>0.73870248083776324</v>
      </c>
      <c r="H507" s="88">
        <f t="shared" si="172"/>
        <v>3.9603589589849912</v>
      </c>
      <c r="I507" s="89" t="str">
        <f t="shared" si="154"/>
        <v>Hope Slough</v>
      </c>
      <c r="J507" s="90">
        <f t="shared" si="155"/>
        <v>0.26129751916223681</v>
      </c>
      <c r="K507" s="91">
        <f t="shared" si="156"/>
        <v>11.196152942400676</v>
      </c>
      <c r="L507" s="95" t="str">
        <f t="shared" si="157"/>
        <v>Nevin Creek</v>
      </c>
      <c r="M507" s="92" t="str">
        <f t="shared" si="158"/>
        <v>-</v>
      </c>
      <c r="N507" s="93" t="str">
        <f t="shared" si="159"/>
        <v/>
      </c>
      <c r="O507" s="96" t="str">
        <f t="shared" si="160"/>
        <v xml:space="preserve"> </v>
      </c>
      <c r="P507" s="94" t="str">
        <f>IF(ISNUMBER(VLOOKUP(A507,'Wells not assessed'!$A$5:$D$37,1,FALSE)),VLOOKUP(A507,'Wells not assessed'!$A$5:$D$37,4,FALSE),"")</f>
        <v/>
      </c>
      <c r="R507" s="35" t="str">
        <f t="shared" si="161"/>
        <v>Yes</v>
      </c>
      <c r="S507" s="15" t="str">
        <f t="shared" si="162"/>
        <v>FV-7102</v>
      </c>
      <c r="T507" s="18" t="str">
        <f>VLOOKUP(S507,'PoHC and SDF summary'!$AO$4:$AP$49974,2,FALSE)</f>
        <v>Hope Slough</v>
      </c>
      <c r="U507" s="19">
        <f t="shared" si="163"/>
        <v>1090.0035264601199</v>
      </c>
      <c r="V507" s="56">
        <f>IF(C507="TRUE",(U507^2)*(VLOOKUP(D507,'Aquifer and SDF Parameters'!$A$6:$C$100,2,FALSE)/VLOOKUP(D507,'Aquifer and SDF Parameters'!$A$6:$C$100,3,FALSE)),"")</f>
        <v>3.9603589589849912</v>
      </c>
      <c r="W507" s="4"/>
      <c r="X507" s="29" t="str">
        <f t="shared" si="164"/>
        <v>Yes</v>
      </c>
      <c r="Y507" s="15" t="str">
        <f t="shared" si="165"/>
        <v>FV-7159</v>
      </c>
      <c r="Z507" s="18" t="str">
        <f>IF(X507="Yes",VLOOKUP(Y507,'PoHC and SDF summary'!$AO$4:$AP$49974,2,FALSE)," ")</f>
        <v>Nevin Creek</v>
      </c>
      <c r="AA507" s="19">
        <f t="shared" si="166"/>
        <v>1832.71543964692</v>
      </c>
      <c r="AB507" s="58">
        <f>IF(X507="Yes",(AA507^2)*(VLOOKUP(D507,'Aquifer and SDF Parameters'!$A$6:$C$100,2,FALSE)/VLOOKUP(D507,'Aquifer and SDF Parameters'!$A$6:$C$100,3,FALSE)),"")</f>
        <v>11.196152942400676</v>
      </c>
      <c r="AC507" s="20">
        <f>IF(X507="Yes",(1/(U507)^('Aquifer and SDF Parameters'!$B$2)/((1/U507^'Aquifer and SDF Parameters'!$B$2)+(1/AA507^'Aquifer and SDF Parameters'!$B$2))),"")</f>
        <v>0.73870248083776324</v>
      </c>
      <c r="AD507" s="21">
        <f>IF(X507="Yes",(1/(AA507)^('Aquifer and SDF Parameters'!$B$2)/((1/U507^'Aquifer and SDF Parameters'!$B$2)+(1/AA507^'Aquifer and SDF Parameters'!$B$2))),"")</f>
        <v>0.26129751916223681</v>
      </c>
      <c r="AE507" s="14"/>
      <c r="AF507" s="32" t="str">
        <f t="shared" si="167"/>
        <v>No</v>
      </c>
      <c r="AG507" s="15" t="str">
        <f t="shared" si="168"/>
        <v/>
      </c>
      <c r="AH507" s="18" t="str">
        <f t="shared" si="169"/>
        <v xml:space="preserve"> </v>
      </c>
      <c r="AI507" s="19" t="str">
        <f t="shared" si="170"/>
        <v xml:space="preserve"> </v>
      </c>
      <c r="AJ507" s="58" t="str">
        <f>IF(AF507="Yes",(AI507^2)*(VLOOKUP(D507,'Aquifer and SDF Parameters'!$A$6:$C$100,2,FALSE)/VLOOKUP(D507,'Aquifer and SDF Parameters'!$A$6:$C$100,3,FALSE)),"")</f>
        <v/>
      </c>
      <c r="AK507" s="20" t="str">
        <f>IF(AF507="Yes",(1/(U507)^('Aquifer and SDF Parameters'!$B$2)/((1/U507^'Aquifer and SDF Parameters'!$B$2)+(1/AI507^'Aquifer and SDF Parameters'!$B$2)+(1/AA507^'Aquifer and SDF Parameters'!$B$2))),"")</f>
        <v/>
      </c>
      <c r="AL507" s="20" t="str">
        <f>IF(AF507="Yes",(1/(AA507)^('Aquifer and SDF Parameters'!$B$2)/((1/U507^'Aquifer and SDF Parameters'!$B$2)+(1/AI507^'Aquifer and SDF Parameters'!$B$2)+(1/AA507^'Aquifer and SDF Parameters'!$B$2))),"")</f>
        <v/>
      </c>
      <c r="AM507" s="21" t="str">
        <f>IF(AF507="Yes",(1/(AI507)^('Aquifer and SDF Parameters'!$B$2)/((1/U507^'Aquifer and SDF Parameters'!$B$2)+(1/AI507^'Aquifer and SDF Parameters'!$B$2)+(1/AA507^'Aquifer and SDF Parameters'!$B$2))),"")</f>
        <v/>
      </c>
      <c r="AO507" s="30" t="s">
        <v>12501</v>
      </c>
      <c r="AP507" s="47" t="s">
        <v>8769</v>
      </c>
      <c r="AQ507" s="77">
        <v>83623</v>
      </c>
      <c r="AR507" s="84" t="s">
        <v>512</v>
      </c>
      <c r="AS507" s="77">
        <v>918.46670116948599</v>
      </c>
      <c r="AT507" s="30"/>
      <c r="AU507" s="22"/>
      <c r="AV507" s="69"/>
      <c r="AW507" s="33"/>
      <c r="AX507" s="22"/>
      <c r="AY507" s="27"/>
    </row>
    <row r="508" spans="1:51" ht="15.6" customHeight="1" x14ac:dyDescent="0.3">
      <c r="A508" s="17">
        <v>103079</v>
      </c>
      <c r="B508" s="17" t="str">
        <f>VLOOKUP(A508,'List of Wells for HC assessment'!$A$2:$J$860,10,FALSE)</f>
        <v>Fraser-Sumas Floodplain</v>
      </c>
      <c r="C508" s="17" t="str">
        <f>IF(ISNUMBER(VLOOKUP(A508,'List of Wells for HC assessment'!$A$2:$J$860,1,FALSE)),"TRUE","FALSE")</f>
        <v>TRUE</v>
      </c>
      <c r="D508" s="17">
        <f>VLOOKUP(A508,'List of Wells for HC assessment'!$A$2:$J$860,9,FALSE)</f>
        <v>6</v>
      </c>
      <c r="E508" s="17" t="str">
        <f t="shared" si="151"/>
        <v>Stream</v>
      </c>
      <c r="F508" s="17">
        <f t="shared" si="152"/>
        <v>2</v>
      </c>
      <c r="G508" s="87">
        <f t="shared" si="153"/>
        <v>0.51555381749470575</v>
      </c>
      <c r="H508" s="88">
        <f t="shared" si="172"/>
        <v>1.7021403828392532</v>
      </c>
      <c r="I508" s="89" t="str">
        <f t="shared" si="154"/>
        <v>Camp Slough</v>
      </c>
      <c r="J508" s="90">
        <f t="shared" si="155"/>
        <v>0.48444618250529431</v>
      </c>
      <c r="K508" s="91">
        <f t="shared" si="156"/>
        <v>1.8114395447322706</v>
      </c>
      <c r="L508" s="95" t="str">
        <f t="shared" si="157"/>
        <v>Unnamed tributary to Hope Slough</v>
      </c>
      <c r="M508" s="92" t="str">
        <f t="shared" si="158"/>
        <v>-</v>
      </c>
      <c r="N508" s="93" t="str">
        <f t="shared" si="159"/>
        <v/>
      </c>
      <c r="O508" s="96" t="str">
        <f t="shared" si="160"/>
        <v xml:space="preserve"> </v>
      </c>
      <c r="P508" s="94" t="str">
        <f>IF(ISNUMBER(VLOOKUP(A508,'Wells not assessed'!$A$5:$D$37,1,FALSE)),VLOOKUP(A508,'Wells not assessed'!$A$5:$D$37,4,FALSE),"")</f>
        <v/>
      </c>
      <c r="R508" s="35" t="str">
        <f t="shared" si="161"/>
        <v>Yes</v>
      </c>
      <c r="S508" s="15" t="str">
        <f t="shared" si="162"/>
        <v>FV-6732</v>
      </c>
      <c r="T508" s="18" t="str">
        <f>VLOOKUP(S508,'PoHC and SDF summary'!$AO$4:$AP$49974,2,FALSE)</f>
        <v>Camp Slough</v>
      </c>
      <c r="U508" s="19">
        <f t="shared" si="163"/>
        <v>714.59227175486296</v>
      </c>
      <c r="V508" s="56">
        <f>IF(C508="TRUE",(U508^2)*(VLOOKUP(D508,'Aquifer and SDF Parameters'!$A$6:$C$100,2,FALSE)/VLOOKUP(D508,'Aquifer and SDF Parameters'!$A$6:$C$100,3,FALSE)),"")</f>
        <v>1.7021403828392532</v>
      </c>
      <c r="W508" s="4"/>
      <c r="X508" s="29" t="str">
        <f t="shared" si="164"/>
        <v>Yes</v>
      </c>
      <c r="Y508" s="15" t="str">
        <f t="shared" si="165"/>
        <v>FV-3627</v>
      </c>
      <c r="Z508" s="18" t="str">
        <f>IF(X508="Yes",VLOOKUP(Y508,'PoHC and SDF summary'!$AO$4:$AP$49974,2,FALSE)," ")</f>
        <v>Unnamed tributary to Hope Slough</v>
      </c>
      <c r="AA508" s="19">
        <f t="shared" si="166"/>
        <v>737.178311821286</v>
      </c>
      <c r="AB508" s="58">
        <f>IF(X508="Yes",(AA508^2)*(VLOOKUP(D508,'Aquifer and SDF Parameters'!$A$6:$C$100,2,FALSE)/VLOOKUP(D508,'Aquifer and SDF Parameters'!$A$6:$C$100,3,FALSE)),"")</f>
        <v>1.8114395447322706</v>
      </c>
      <c r="AC508" s="20">
        <f>IF(X508="Yes",(1/(U508)^('Aquifer and SDF Parameters'!$B$2)/((1/U508^'Aquifer and SDF Parameters'!$B$2)+(1/AA508^'Aquifer and SDF Parameters'!$B$2))),"")</f>
        <v>0.51555381749470575</v>
      </c>
      <c r="AD508" s="21">
        <f>IF(X508="Yes",(1/(AA508)^('Aquifer and SDF Parameters'!$B$2)/((1/U508^'Aquifer and SDF Parameters'!$B$2)+(1/AA508^'Aquifer and SDF Parameters'!$B$2))),"")</f>
        <v>0.48444618250529431</v>
      </c>
      <c r="AE508" s="14"/>
      <c r="AF508" s="32" t="str">
        <f t="shared" si="167"/>
        <v>No</v>
      </c>
      <c r="AG508" s="15" t="str">
        <f t="shared" si="168"/>
        <v/>
      </c>
      <c r="AH508" s="18" t="str">
        <f t="shared" si="169"/>
        <v xml:space="preserve"> </v>
      </c>
      <c r="AI508" s="19" t="str">
        <f t="shared" si="170"/>
        <v xml:space="preserve"> </v>
      </c>
      <c r="AJ508" s="58" t="str">
        <f>IF(AF508="Yes",(AI508^2)*(VLOOKUP(D508,'Aquifer and SDF Parameters'!$A$6:$C$100,2,FALSE)/VLOOKUP(D508,'Aquifer and SDF Parameters'!$A$6:$C$100,3,FALSE)),"")</f>
        <v/>
      </c>
      <c r="AK508" s="20" t="str">
        <f>IF(AF508="Yes",(1/(U508)^('Aquifer and SDF Parameters'!$B$2)/((1/U508^'Aquifer and SDF Parameters'!$B$2)+(1/AI508^'Aquifer and SDF Parameters'!$B$2)+(1/AA508^'Aquifer and SDF Parameters'!$B$2))),"")</f>
        <v/>
      </c>
      <c r="AL508" s="20" t="str">
        <f>IF(AF508="Yes",(1/(AA508)^('Aquifer and SDF Parameters'!$B$2)/((1/U508^'Aquifer and SDF Parameters'!$B$2)+(1/AI508^'Aquifer and SDF Parameters'!$B$2)+(1/AA508^'Aquifer and SDF Parameters'!$B$2))),"")</f>
        <v/>
      </c>
      <c r="AM508" s="21" t="str">
        <f>IF(AF508="Yes",(1/(AI508)^('Aquifer and SDF Parameters'!$B$2)/((1/U508^'Aquifer and SDF Parameters'!$B$2)+(1/AI508^'Aquifer and SDF Parameters'!$B$2)+(1/AA508^'Aquifer and SDF Parameters'!$B$2))),"")</f>
        <v/>
      </c>
      <c r="AO508" s="30" t="s">
        <v>12497</v>
      </c>
      <c r="AP508" s="47" t="s">
        <v>8769</v>
      </c>
      <c r="AQ508" s="77">
        <v>85195</v>
      </c>
      <c r="AR508" s="84" t="s">
        <v>1475</v>
      </c>
      <c r="AS508" s="77">
        <v>83.954133089008295</v>
      </c>
      <c r="AT508" s="30"/>
      <c r="AU508" s="22"/>
      <c r="AV508" s="69"/>
      <c r="AW508" s="33"/>
      <c r="AX508" s="22"/>
      <c r="AY508" s="27"/>
    </row>
    <row r="509" spans="1:51" ht="15.6" customHeight="1" x14ac:dyDescent="0.3">
      <c r="A509" s="17">
        <v>103090</v>
      </c>
      <c r="B509" s="17" t="str">
        <f>VLOOKUP(A509,'List of Wells for HC assessment'!$A$2:$J$860,10,FALSE)</f>
        <v>Fraser-Sumas Floodplain</v>
      </c>
      <c r="C509" s="17" t="str">
        <f>IF(ISNUMBER(VLOOKUP(A509,'List of Wells for HC assessment'!$A$2:$J$860,1,FALSE)),"TRUE","FALSE")</f>
        <v>TRUE</v>
      </c>
      <c r="D509" s="17">
        <f>VLOOKUP(A509,'List of Wells for HC assessment'!$A$2:$J$860,9,FALSE)</f>
        <v>6</v>
      </c>
      <c r="E509" s="17" t="str">
        <f t="shared" si="151"/>
        <v>Stream</v>
      </c>
      <c r="F509" s="17">
        <f t="shared" si="152"/>
        <v>2</v>
      </c>
      <c r="G509" s="87">
        <f t="shared" si="153"/>
        <v>0.56792408555443752</v>
      </c>
      <c r="H509" s="88">
        <f t="shared" si="172"/>
        <v>0.26390665292320886</v>
      </c>
      <c r="I509" s="89" t="str">
        <f t="shared" si="154"/>
        <v>Lewis Slough</v>
      </c>
      <c r="J509" s="90">
        <f t="shared" si="155"/>
        <v>0.43207591444556259</v>
      </c>
      <c r="K509" s="91">
        <f t="shared" si="156"/>
        <v>0.34688104456243418</v>
      </c>
      <c r="L509" s="95" t="str">
        <f t="shared" si="157"/>
        <v>Unnamed tributary to Lewis Slough</v>
      </c>
      <c r="M509" s="92" t="str">
        <f t="shared" si="158"/>
        <v>-</v>
      </c>
      <c r="N509" s="93" t="str">
        <f t="shared" si="159"/>
        <v/>
      </c>
      <c r="O509" s="96" t="str">
        <f t="shared" si="160"/>
        <v xml:space="preserve"> </v>
      </c>
      <c r="P509" s="94" t="str">
        <f>IF(ISNUMBER(VLOOKUP(A509,'Wells not assessed'!$A$5:$D$37,1,FALSE)),VLOOKUP(A509,'Wells not assessed'!$A$5:$D$37,4,FALSE),"")</f>
        <v/>
      </c>
      <c r="R509" s="35" t="str">
        <f t="shared" si="161"/>
        <v>Yes</v>
      </c>
      <c r="S509" s="15" t="str">
        <f t="shared" si="162"/>
        <v>FV-1670</v>
      </c>
      <c r="T509" s="18" t="str">
        <f>VLOOKUP(S509,'PoHC and SDF summary'!$AO$4:$AP$49974,2,FALSE)</f>
        <v>Lewis Slough</v>
      </c>
      <c r="U509" s="19">
        <f t="shared" si="163"/>
        <v>281.37518703141302</v>
      </c>
      <c r="V509" s="56">
        <f>IF(C509="TRUE",(U509^2)*(VLOOKUP(D509,'Aquifer and SDF Parameters'!$A$6:$C$100,2,FALSE)/VLOOKUP(D509,'Aquifer and SDF Parameters'!$A$6:$C$100,3,FALSE)),"")</f>
        <v>0.26390665292320886</v>
      </c>
      <c r="W509" s="4"/>
      <c r="X509" s="29" t="str">
        <f t="shared" si="164"/>
        <v>Yes</v>
      </c>
      <c r="Y509" s="15" t="str">
        <f t="shared" si="165"/>
        <v>FV-2629</v>
      </c>
      <c r="Z509" s="18" t="str">
        <f>IF(X509="Yes",VLOOKUP(Y509,'PoHC and SDF summary'!$AO$4:$AP$49974,2,FALSE)," ")</f>
        <v>Unnamed tributary to Lewis Slough</v>
      </c>
      <c r="AA509" s="19">
        <f t="shared" si="166"/>
        <v>322.59000816629498</v>
      </c>
      <c r="AB509" s="58">
        <f>IF(X509="Yes",(AA509^2)*(VLOOKUP(D509,'Aquifer and SDF Parameters'!$A$6:$C$100,2,FALSE)/VLOOKUP(D509,'Aquifer and SDF Parameters'!$A$6:$C$100,3,FALSE)),"")</f>
        <v>0.34688104456243418</v>
      </c>
      <c r="AC509" s="20">
        <f>IF(X509="Yes",(1/(U509)^('Aquifer and SDF Parameters'!$B$2)/((1/U509^'Aquifer and SDF Parameters'!$B$2)+(1/AA509^'Aquifer and SDF Parameters'!$B$2))),"")</f>
        <v>0.56792408555443752</v>
      </c>
      <c r="AD509" s="21">
        <f>IF(X509="Yes",(1/(AA509)^('Aquifer and SDF Parameters'!$B$2)/((1/U509^'Aquifer and SDF Parameters'!$B$2)+(1/AA509^'Aquifer and SDF Parameters'!$B$2))),"")</f>
        <v>0.43207591444556259</v>
      </c>
      <c r="AE509" s="14"/>
      <c r="AF509" s="32" t="str">
        <f t="shared" si="167"/>
        <v>No</v>
      </c>
      <c r="AG509" s="15" t="str">
        <f t="shared" si="168"/>
        <v/>
      </c>
      <c r="AH509" s="18" t="str">
        <f t="shared" si="169"/>
        <v xml:space="preserve"> </v>
      </c>
      <c r="AI509" s="19" t="str">
        <f t="shared" si="170"/>
        <v xml:space="preserve"> </v>
      </c>
      <c r="AJ509" s="58" t="str">
        <f>IF(AF509="Yes",(AI509^2)*(VLOOKUP(D509,'Aquifer and SDF Parameters'!$A$6:$C$100,2,FALSE)/VLOOKUP(D509,'Aquifer and SDF Parameters'!$A$6:$C$100,3,FALSE)),"")</f>
        <v/>
      </c>
      <c r="AK509" s="20" t="str">
        <f>IF(AF509="Yes",(1/(U509)^('Aquifer and SDF Parameters'!$B$2)/((1/U509^'Aquifer and SDF Parameters'!$B$2)+(1/AI509^'Aquifer and SDF Parameters'!$B$2)+(1/AA509^'Aquifer and SDF Parameters'!$B$2))),"")</f>
        <v/>
      </c>
      <c r="AL509" s="20" t="str">
        <f>IF(AF509="Yes",(1/(AA509)^('Aquifer and SDF Parameters'!$B$2)/((1/U509^'Aquifer and SDF Parameters'!$B$2)+(1/AI509^'Aquifer and SDF Parameters'!$B$2)+(1/AA509^'Aquifer and SDF Parameters'!$B$2))),"")</f>
        <v/>
      </c>
      <c r="AM509" s="21" t="str">
        <f>IF(AF509="Yes",(1/(AI509)^('Aquifer and SDF Parameters'!$B$2)/((1/U509^'Aquifer and SDF Parameters'!$B$2)+(1/AI509^'Aquifer and SDF Parameters'!$B$2)+(1/AA509^'Aquifer and SDF Parameters'!$B$2))),"")</f>
        <v/>
      </c>
      <c r="AO509" s="30" t="s">
        <v>12496</v>
      </c>
      <c r="AP509" s="47" t="s">
        <v>8769</v>
      </c>
      <c r="AQ509" s="77">
        <v>88987</v>
      </c>
      <c r="AR509" s="84" t="s">
        <v>3469</v>
      </c>
      <c r="AS509" s="77">
        <v>334.39315241704702</v>
      </c>
      <c r="AT509" s="30"/>
      <c r="AU509" s="22"/>
      <c r="AV509" s="69"/>
      <c r="AW509" s="33"/>
      <c r="AX509" s="22"/>
      <c r="AY509" s="27"/>
    </row>
    <row r="510" spans="1:51" ht="15.6" customHeight="1" x14ac:dyDescent="0.3">
      <c r="A510" s="17">
        <v>103091</v>
      </c>
      <c r="B510" s="17" t="str">
        <f>VLOOKUP(A510,'List of Wells for HC assessment'!$A$2:$J$860,10,FALSE)</f>
        <v>Fraser-Sumas Floodplain</v>
      </c>
      <c r="C510" s="17" t="str">
        <f>IF(ISNUMBER(VLOOKUP(A510,'List of Wells for HC assessment'!$A$2:$J$860,1,FALSE)),"TRUE","FALSE")</f>
        <v>TRUE</v>
      </c>
      <c r="D510" s="17">
        <f>VLOOKUP(A510,'List of Wells for HC assessment'!$A$2:$J$860,9,FALSE)</f>
        <v>6</v>
      </c>
      <c r="E510" s="17" t="str">
        <f t="shared" si="151"/>
        <v>Stream</v>
      </c>
      <c r="F510" s="17">
        <f t="shared" si="152"/>
        <v>3</v>
      </c>
      <c r="G510" s="87">
        <f t="shared" si="153"/>
        <v>0.47514162110419728</v>
      </c>
      <c r="H510" s="88">
        <f t="shared" si="172"/>
        <v>4.1078447458349725</v>
      </c>
      <c r="I510" s="89" t="str">
        <f t="shared" si="154"/>
        <v>Unnamed tributary to Atchelitz Creek</v>
      </c>
      <c r="J510" s="90">
        <f t="shared" si="155"/>
        <v>0.32295119084167967</v>
      </c>
      <c r="K510" s="91">
        <f t="shared" si="156"/>
        <v>6.0436625320797255</v>
      </c>
      <c r="L510" s="95" t="str">
        <f t="shared" si="157"/>
        <v>Unnamed tributary to Little Chilliwack River</v>
      </c>
      <c r="M510" s="92">
        <f t="shared" si="158"/>
        <v>0.20190718805412311</v>
      </c>
      <c r="N510" s="93">
        <f t="shared" si="159"/>
        <v>9.6668574833362921</v>
      </c>
      <c r="O510" s="96" t="str">
        <f t="shared" si="160"/>
        <v>Chilliwack Creek</v>
      </c>
      <c r="P510" s="94" t="str">
        <f>IF(ISNUMBER(VLOOKUP(A510,'Wells not assessed'!$A$5:$D$37,1,FALSE)),VLOOKUP(A510,'Wells not assessed'!$A$5:$D$37,4,FALSE),"")</f>
        <v/>
      </c>
      <c r="R510" s="35" t="str">
        <f t="shared" si="161"/>
        <v>Yes</v>
      </c>
      <c r="S510" s="15" t="str">
        <f t="shared" si="162"/>
        <v>FV-5341</v>
      </c>
      <c r="T510" s="18" t="str">
        <f>VLOOKUP(S510,'PoHC and SDF summary'!$AO$4:$AP$49974,2,FALSE)</f>
        <v>Unnamed tributary to Atchelitz Creek</v>
      </c>
      <c r="U510" s="19">
        <f t="shared" si="163"/>
        <v>1110.1141489731999</v>
      </c>
      <c r="V510" s="56">
        <f>IF(C510="TRUE",(U510^2)*(VLOOKUP(D510,'Aquifer and SDF Parameters'!$A$6:$C$100,2,FALSE)/VLOOKUP(D510,'Aquifer and SDF Parameters'!$A$6:$C$100,3,FALSE)),"")</f>
        <v>4.1078447458349725</v>
      </c>
      <c r="W510" s="4"/>
      <c r="X510" s="29" t="str">
        <f t="shared" si="164"/>
        <v>Yes</v>
      </c>
      <c r="Y510" s="15" t="str">
        <f t="shared" si="165"/>
        <v>FV-5675</v>
      </c>
      <c r="Z510" s="18" t="str">
        <f>IF(X510="Yes",VLOOKUP(Y510,'PoHC and SDF summary'!$AO$4:$AP$49974,2,FALSE)," ")</f>
        <v>Unnamed tributary to Little Chilliwack River</v>
      </c>
      <c r="AA510" s="19">
        <f t="shared" si="166"/>
        <v>1346.5135571630601</v>
      </c>
      <c r="AB510" s="58">
        <f>IF(X510="Yes",(AA510^2)*(VLOOKUP(D510,'Aquifer and SDF Parameters'!$A$6:$C$100,2,FALSE)/VLOOKUP(D510,'Aquifer and SDF Parameters'!$A$6:$C$100,3,FALSE)),"")</f>
        <v>6.0436625320797255</v>
      </c>
      <c r="AC510" s="20">
        <f>IF(X510="Yes",(1/(U510)^('Aquifer and SDF Parameters'!$B$2)/((1/U510^'Aquifer and SDF Parameters'!$B$2)+(1/AA510^'Aquifer and SDF Parameters'!$B$2))),"")</f>
        <v>0.59534632312465841</v>
      </c>
      <c r="AD510" s="21">
        <f>IF(X510="Yes",(1/(AA510)^('Aquifer and SDF Parameters'!$B$2)/((1/U510^'Aquifer and SDF Parameters'!$B$2)+(1/AA510^'Aquifer and SDF Parameters'!$B$2))),"")</f>
        <v>0.40465367687534165</v>
      </c>
      <c r="AE510" s="14"/>
      <c r="AF510" s="32" t="str">
        <f t="shared" si="167"/>
        <v>Yes</v>
      </c>
      <c r="AG510" s="15" t="str">
        <f t="shared" si="168"/>
        <v>FV-5471</v>
      </c>
      <c r="AH510" s="18" t="str">
        <f t="shared" si="169"/>
        <v>Chilliwack Creek</v>
      </c>
      <c r="AI510" s="19">
        <f t="shared" si="170"/>
        <v>1702.95544422069</v>
      </c>
      <c r="AJ510" s="58">
        <f>IF(AF510="Yes",(AI510^2)*(VLOOKUP(D510,'Aquifer and SDF Parameters'!$A$6:$C$100,2,FALSE)/VLOOKUP(D510,'Aquifer and SDF Parameters'!$A$6:$C$100,3,FALSE)),"")</f>
        <v>9.6668574833362921</v>
      </c>
      <c r="AK510" s="20">
        <f>IF(AF510="Yes",(1/(U510)^('Aquifer and SDF Parameters'!$B$2)/((1/U510^'Aquifer and SDF Parameters'!$B$2)+(1/AI510^'Aquifer and SDF Parameters'!$B$2)+(1/AA510^'Aquifer and SDF Parameters'!$B$2))),"")</f>
        <v>0.47514162110419728</v>
      </c>
      <c r="AL510" s="20">
        <f>IF(AF510="Yes",(1/(AA510)^('Aquifer and SDF Parameters'!$B$2)/((1/U510^'Aquifer and SDF Parameters'!$B$2)+(1/AI510^'Aquifer and SDF Parameters'!$B$2)+(1/AA510^'Aquifer and SDF Parameters'!$B$2))),"")</f>
        <v>0.32295119084167967</v>
      </c>
      <c r="AM510" s="21">
        <f>IF(AF510="Yes",(1/(AI510)^('Aquifer and SDF Parameters'!$B$2)/((1/U510^'Aquifer and SDF Parameters'!$B$2)+(1/AI510^'Aquifer and SDF Parameters'!$B$2)+(1/AA510^'Aquifer and SDF Parameters'!$B$2))),"")</f>
        <v>0.20190718805412311</v>
      </c>
      <c r="AO510" s="30" t="s">
        <v>12495</v>
      </c>
      <c r="AP510" s="47" t="s">
        <v>8769</v>
      </c>
      <c r="AQ510" s="77">
        <v>88988</v>
      </c>
      <c r="AR510" s="84" t="s">
        <v>3825</v>
      </c>
      <c r="AS510" s="77">
        <v>1125.89996115709</v>
      </c>
      <c r="AT510" s="30"/>
      <c r="AU510" s="22"/>
      <c r="AV510" s="69"/>
      <c r="AW510" s="33"/>
      <c r="AX510" s="22"/>
      <c r="AY510" s="27"/>
    </row>
    <row r="511" spans="1:51" ht="15.6" customHeight="1" x14ac:dyDescent="0.3">
      <c r="A511" s="17">
        <v>103094</v>
      </c>
      <c r="B511" s="17" t="str">
        <f>VLOOKUP(A511,'List of Wells for HC assessment'!$A$2:$J$860,10,FALSE)</f>
        <v>Fraser-Sumas Floodplain</v>
      </c>
      <c r="C511" s="17" t="str">
        <f>IF(ISNUMBER(VLOOKUP(A511,'List of Wells for HC assessment'!$A$2:$J$860,1,FALSE)),"TRUE","FALSE")</f>
        <v>TRUE</v>
      </c>
      <c r="D511" s="17">
        <f>VLOOKUP(A511,'List of Wells for HC assessment'!$A$2:$J$860,9,FALSE)</f>
        <v>6</v>
      </c>
      <c r="E511" s="17" t="str">
        <f t="shared" si="151"/>
        <v>Stream</v>
      </c>
      <c r="F511" s="17">
        <f t="shared" si="152"/>
        <v>3</v>
      </c>
      <c r="G511" s="87">
        <f t="shared" si="153"/>
        <v>0.78209361700433733</v>
      </c>
      <c r="H511" s="88">
        <f t="shared" si="172"/>
        <v>1.335099317058845</v>
      </c>
      <c r="I511" s="89" t="str">
        <f t="shared" si="154"/>
        <v>Atchelitz Creek</v>
      </c>
      <c r="J511" s="90">
        <f t="shared" si="155"/>
        <v>0.14363570374888943</v>
      </c>
      <c r="K511" s="91">
        <f t="shared" si="156"/>
        <v>7.2695898490812798</v>
      </c>
      <c r="L511" s="95" t="str">
        <f t="shared" si="157"/>
        <v>Unnamed tributary to Wilson Slough</v>
      </c>
      <c r="M511" s="92">
        <f t="shared" si="158"/>
        <v>7.427067924677315E-2</v>
      </c>
      <c r="N511" s="93">
        <f t="shared" si="159"/>
        <v>14.05901581254138</v>
      </c>
      <c r="O511" s="96" t="str">
        <f t="shared" si="160"/>
        <v>Unnamed tributary to McGillivray Slough</v>
      </c>
      <c r="P511" s="94" t="str">
        <f>IF(ISNUMBER(VLOOKUP(A511,'Wells not assessed'!$A$5:$D$37,1,FALSE)),VLOOKUP(A511,'Wells not assessed'!$A$5:$D$37,4,FALSE),"")</f>
        <v/>
      </c>
      <c r="R511" s="35" t="str">
        <f t="shared" si="161"/>
        <v>Yes</v>
      </c>
      <c r="S511" s="15" t="str">
        <f t="shared" si="162"/>
        <v>FV-3028</v>
      </c>
      <c r="T511" s="18" t="str">
        <f>VLOOKUP(S511,'PoHC and SDF summary'!$AO$4:$AP$49974,2,FALSE)</f>
        <v>Atchelitz Creek</v>
      </c>
      <c r="U511" s="19">
        <f t="shared" si="163"/>
        <v>632.87423325464397</v>
      </c>
      <c r="V511" s="56">
        <f>IF(C511="TRUE",(U511^2)*(VLOOKUP(D511,'Aquifer and SDF Parameters'!$A$6:$C$100,2,FALSE)/VLOOKUP(D511,'Aquifer and SDF Parameters'!$A$6:$C$100,3,FALSE)),"")</f>
        <v>1.335099317058845</v>
      </c>
      <c r="W511" s="4"/>
      <c r="X511" s="29" t="str">
        <f t="shared" si="164"/>
        <v>Yes</v>
      </c>
      <c r="Y511" s="15" t="str">
        <f t="shared" si="165"/>
        <v>FV-2844</v>
      </c>
      <c r="Z511" s="18" t="str">
        <f>IF(X511="Yes",VLOOKUP(Y511,'PoHC and SDF summary'!$AO$4:$AP$49974,2,FALSE)," ")</f>
        <v>Unnamed tributary to Wilson Slough</v>
      </c>
      <c r="AA511" s="19">
        <f t="shared" si="166"/>
        <v>1476.7792505057701</v>
      </c>
      <c r="AB511" s="58">
        <f>IF(X511="Yes",(AA511^2)*(VLOOKUP(D511,'Aquifer and SDF Parameters'!$A$6:$C$100,2,FALSE)/VLOOKUP(D511,'Aquifer and SDF Parameters'!$A$6:$C$100,3,FALSE)),"")</f>
        <v>7.2695898490812798</v>
      </c>
      <c r="AC511" s="20">
        <f>IF(X511="Yes",(1/(U511)^('Aquifer and SDF Parameters'!$B$2)/((1/U511^'Aquifer and SDF Parameters'!$B$2)+(1/AA511^'Aquifer and SDF Parameters'!$B$2))),"")</f>
        <v>0.84484049437688846</v>
      </c>
      <c r="AD511" s="21">
        <f>IF(X511="Yes",(1/(AA511)^('Aquifer and SDF Parameters'!$B$2)/((1/U511^'Aquifer and SDF Parameters'!$B$2)+(1/AA511^'Aquifer and SDF Parameters'!$B$2))),"")</f>
        <v>0.15515950562311145</v>
      </c>
      <c r="AE511" s="14"/>
      <c r="AF511" s="32" t="str">
        <f t="shared" si="167"/>
        <v>Yes</v>
      </c>
      <c r="AG511" s="15" t="str">
        <f t="shared" si="168"/>
        <v>FV-2166</v>
      </c>
      <c r="AH511" s="18" t="str">
        <f t="shared" si="169"/>
        <v>Unnamed tributary to McGillivray Slough</v>
      </c>
      <c r="AI511" s="19">
        <f t="shared" si="170"/>
        <v>2053.7051258061401</v>
      </c>
      <c r="AJ511" s="58">
        <f>IF(AF511="Yes",(AI511^2)*(VLOOKUP(D511,'Aquifer and SDF Parameters'!$A$6:$C$100,2,FALSE)/VLOOKUP(D511,'Aquifer and SDF Parameters'!$A$6:$C$100,3,FALSE)),"")</f>
        <v>14.05901581254138</v>
      </c>
      <c r="AK511" s="20">
        <f>IF(AF511="Yes",(1/(U511)^('Aquifer and SDF Parameters'!$B$2)/((1/U511^'Aquifer and SDF Parameters'!$B$2)+(1/AI511^'Aquifer and SDF Parameters'!$B$2)+(1/AA511^'Aquifer and SDF Parameters'!$B$2))),"")</f>
        <v>0.78209361700433733</v>
      </c>
      <c r="AL511" s="20">
        <f>IF(AF511="Yes",(1/(AA511)^('Aquifer and SDF Parameters'!$B$2)/((1/U511^'Aquifer and SDF Parameters'!$B$2)+(1/AI511^'Aquifer and SDF Parameters'!$B$2)+(1/AA511^'Aquifer and SDF Parameters'!$B$2))),"")</f>
        <v>0.14363570374888943</v>
      </c>
      <c r="AM511" s="21">
        <f>IF(AF511="Yes",(1/(AI511)^('Aquifer and SDF Parameters'!$B$2)/((1/U511^'Aquifer and SDF Parameters'!$B$2)+(1/AI511^'Aquifer and SDF Parameters'!$B$2)+(1/AA511^'Aquifer and SDF Parameters'!$B$2))),"")</f>
        <v>7.427067924677315E-2</v>
      </c>
      <c r="AO511" s="30" t="s">
        <v>12480</v>
      </c>
      <c r="AP511" s="47" t="s">
        <v>8769</v>
      </c>
      <c r="AQ511" s="77">
        <v>88989</v>
      </c>
      <c r="AR511" s="84" t="s">
        <v>3825</v>
      </c>
      <c r="AS511" s="77">
        <v>1122.47954327152</v>
      </c>
      <c r="AT511" s="30"/>
      <c r="AU511" s="22"/>
      <c r="AV511" s="69"/>
      <c r="AW511" s="33"/>
      <c r="AX511" s="22"/>
      <c r="AY511" s="27"/>
    </row>
    <row r="512" spans="1:51" ht="15.6" customHeight="1" x14ac:dyDescent="0.3">
      <c r="A512" s="17">
        <v>103096</v>
      </c>
      <c r="B512" s="17" t="str">
        <f>VLOOKUP(A512,'List of Wells for HC assessment'!$A$2:$J$860,10,FALSE)</f>
        <v>Fraser-Sumas Floodplain</v>
      </c>
      <c r="C512" s="17" t="str">
        <f>IF(ISNUMBER(VLOOKUP(A512,'List of Wells for HC assessment'!$A$2:$J$860,1,FALSE)),"TRUE","FALSE")</f>
        <v>TRUE</v>
      </c>
      <c r="D512" s="17">
        <f>VLOOKUP(A512,'List of Wells for HC assessment'!$A$2:$J$860,9,FALSE)</f>
        <v>6</v>
      </c>
      <c r="E512" s="17" t="str">
        <f t="shared" si="151"/>
        <v>Stream</v>
      </c>
      <c r="F512" s="17">
        <f t="shared" si="152"/>
        <v>2</v>
      </c>
      <c r="G512" s="87">
        <f t="shared" si="153"/>
        <v>0.8805588422555064</v>
      </c>
      <c r="H512" s="88">
        <f t="shared" si="172"/>
        <v>0.43621674459659859</v>
      </c>
      <c r="I512" s="89" t="str">
        <f t="shared" si="154"/>
        <v>Fraser River</v>
      </c>
      <c r="J512" s="90">
        <f t="shared" si="155"/>
        <v>0.1194411577444936</v>
      </c>
      <c r="K512" s="91">
        <f t="shared" si="156"/>
        <v>3.2159309139998271</v>
      </c>
      <c r="L512" s="95" t="str">
        <f t="shared" si="157"/>
        <v>Gravel Slough</v>
      </c>
      <c r="M512" s="92" t="str">
        <f t="shared" si="158"/>
        <v>-</v>
      </c>
      <c r="N512" s="93" t="str">
        <f t="shared" si="159"/>
        <v/>
      </c>
      <c r="O512" s="96" t="str">
        <f t="shared" si="160"/>
        <v xml:space="preserve"> </v>
      </c>
      <c r="P512" s="94" t="str">
        <f>IF(ISNUMBER(VLOOKUP(A512,'Wells not assessed'!$A$5:$D$37,1,FALSE)),VLOOKUP(A512,'Wells not assessed'!$A$5:$D$37,4,FALSE),"")</f>
        <v/>
      </c>
      <c r="R512" s="35" t="str">
        <f t="shared" si="161"/>
        <v>Yes</v>
      </c>
      <c r="S512" s="15" t="str">
        <f t="shared" si="162"/>
        <v>FV-4709</v>
      </c>
      <c r="T512" s="18" t="str">
        <f>VLOOKUP(S512,'PoHC and SDF summary'!$AO$4:$AP$49974,2,FALSE)</f>
        <v>Fraser River</v>
      </c>
      <c r="U512" s="19">
        <f t="shared" si="163"/>
        <v>361.75271025796002</v>
      </c>
      <c r="V512" s="56">
        <f>IF(C512="TRUE",(U512^2)*(VLOOKUP(D512,'Aquifer and SDF Parameters'!$A$6:$C$100,2,FALSE)/VLOOKUP(D512,'Aquifer and SDF Parameters'!$A$6:$C$100,3,FALSE)),"")</f>
        <v>0.43621674459659859</v>
      </c>
      <c r="W512" s="4"/>
      <c r="X512" s="29" t="str">
        <f t="shared" si="164"/>
        <v>Yes</v>
      </c>
      <c r="Y512" s="15" t="str">
        <f t="shared" si="165"/>
        <v>FV-3944</v>
      </c>
      <c r="Z512" s="18" t="str">
        <f>IF(X512="Yes",VLOOKUP(Y512,'PoHC and SDF summary'!$AO$4:$AP$49974,2,FALSE)," ")</f>
        <v>Gravel Slough</v>
      </c>
      <c r="AA512" s="19">
        <f t="shared" si="166"/>
        <v>982.23178232021598</v>
      </c>
      <c r="AB512" s="58">
        <f>IF(X512="Yes",(AA512^2)*(VLOOKUP(D512,'Aquifer and SDF Parameters'!$A$6:$C$100,2,FALSE)/VLOOKUP(D512,'Aquifer and SDF Parameters'!$A$6:$C$100,3,FALSE)),"")</f>
        <v>3.2159309139998271</v>
      </c>
      <c r="AC512" s="20">
        <f>IF(X512="Yes",(1/(U512)^('Aquifer and SDF Parameters'!$B$2)/((1/U512^'Aquifer and SDF Parameters'!$B$2)+(1/AA512^'Aquifer and SDF Parameters'!$B$2))),"")</f>
        <v>0.8805588422555064</v>
      </c>
      <c r="AD512" s="21">
        <f>IF(X512="Yes",(1/(AA512)^('Aquifer and SDF Parameters'!$B$2)/((1/U512^'Aquifer and SDF Parameters'!$B$2)+(1/AA512^'Aquifer and SDF Parameters'!$B$2))),"")</f>
        <v>0.1194411577444936</v>
      </c>
      <c r="AE512" s="14"/>
      <c r="AF512" s="32" t="str">
        <f t="shared" si="167"/>
        <v>No</v>
      </c>
      <c r="AG512" s="15" t="str">
        <f t="shared" si="168"/>
        <v/>
      </c>
      <c r="AH512" s="18" t="str">
        <f t="shared" si="169"/>
        <v xml:space="preserve"> </v>
      </c>
      <c r="AI512" s="19" t="str">
        <f t="shared" si="170"/>
        <v xml:space="preserve"> </v>
      </c>
      <c r="AJ512" s="58" t="str">
        <f>IF(AF512="Yes",(AI512^2)*(VLOOKUP(D512,'Aquifer and SDF Parameters'!$A$6:$C$100,2,FALSE)/VLOOKUP(D512,'Aquifer and SDF Parameters'!$A$6:$C$100,3,FALSE)),"")</f>
        <v/>
      </c>
      <c r="AK512" s="20" t="str">
        <f>IF(AF512="Yes",(1/(U512)^('Aquifer and SDF Parameters'!$B$2)/((1/U512^'Aquifer and SDF Parameters'!$B$2)+(1/AI512^'Aquifer and SDF Parameters'!$B$2)+(1/AA512^'Aquifer and SDF Parameters'!$B$2))),"")</f>
        <v/>
      </c>
      <c r="AL512" s="20" t="str">
        <f>IF(AF512="Yes",(1/(AA512)^('Aquifer and SDF Parameters'!$B$2)/((1/U512^'Aquifer and SDF Parameters'!$B$2)+(1/AI512^'Aquifer and SDF Parameters'!$B$2)+(1/AA512^'Aquifer and SDF Parameters'!$B$2))),"")</f>
        <v/>
      </c>
      <c r="AM512" s="21" t="str">
        <f>IF(AF512="Yes",(1/(AI512)^('Aquifer and SDF Parameters'!$B$2)/((1/U512^'Aquifer and SDF Parameters'!$B$2)+(1/AI512^'Aquifer and SDF Parameters'!$B$2)+(1/AA512^'Aquifer and SDF Parameters'!$B$2))),"")</f>
        <v/>
      </c>
      <c r="AO512" s="30" t="s">
        <v>12479</v>
      </c>
      <c r="AP512" s="47" t="s">
        <v>8769</v>
      </c>
      <c r="AQ512" s="77">
        <v>88990</v>
      </c>
      <c r="AR512" s="84" t="s">
        <v>8133</v>
      </c>
      <c r="AS512" s="77">
        <v>896.90904336654796</v>
      </c>
      <c r="AT512" s="30"/>
      <c r="AU512" s="22"/>
      <c r="AV512" s="69"/>
      <c r="AW512" s="33"/>
      <c r="AX512" s="22"/>
      <c r="AY512" s="27"/>
    </row>
    <row r="513" spans="1:51" ht="15.6" customHeight="1" x14ac:dyDescent="0.3">
      <c r="A513" s="17">
        <v>103110</v>
      </c>
      <c r="B513" s="17" t="str">
        <f>VLOOKUP(A513,'List of Wells for HC assessment'!$A$2:$J$860,10,FALSE)</f>
        <v>Fraser-Sumas Floodplain</v>
      </c>
      <c r="C513" s="17" t="str">
        <f>IF(ISNUMBER(VLOOKUP(A513,'List of Wells for HC assessment'!$A$2:$J$860,1,FALSE)),"TRUE","FALSE")</f>
        <v>TRUE</v>
      </c>
      <c r="D513" s="17">
        <f>VLOOKUP(A513,'List of Wells for HC assessment'!$A$2:$J$860,9,FALSE)</f>
        <v>6</v>
      </c>
      <c r="E513" s="17" t="str">
        <f t="shared" si="151"/>
        <v>Stream</v>
      </c>
      <c r="F513" s="17">
        <f t="shared" si="152"/>
        <v>2</v>
      </c>
      <c r="G513" s="87">
        <f t="shared" si="153"/>
        <v>0.89609102301151444</v>
      </c>
      <c r="H513" s="88">
        <f t="shared" si="172"/>
        <v>0.56680633721732232</v>
      </c>
      <c r="I513" s="89" t="str">
        <f t="shared" si="154"/>
        <v>Unnamed tributary to Hope Slough</v>
      </c>
      <c r="J513" s="90">
        <f t="shared" si="155"/>
        <v>0.10390897698848561</v>
      </c>
      <c r="K513" s="91">
        <f t="shared" si="156"/>
        <v>4.8880287852584914</v>
      </c>
      <c r="L513" s="95" t="str">
        <f t="shared" si="157"/>
        <v>Camp Slough</v>
      </c>
      <c r="M513" s="92" t="str">
        <f t="shared" si="158"/>
        <v>-</v>
      </c>
      <c r="N513" s="93" t="str">
        <f t="shared" si="159"/>
        <v/>
      </c>
      <c r="O513" s="96" t="str">
        <f t="shared" si="160"/>
        <v xml:space="preserve"> </v>
      </c>
      <c r="P513" s="94" t="str">
        <f>IF(ISNUMBER(VLOOKUP(A513,'Wells not assessed'!$A$5:$D$37,1,FALSE)),VLOOKUP(A513,'Wells not assessed'!$A$5:$D$37,4,FALSE),"")</f>
        <v/>
      </c>
      <c r="R513" s="35" t="str">
        <f t="shared" si="161"/>
        <v>Yes</v>
      </c>
      <c r="S513" s="15" t="str">
        <f t="shared" si="162"/>
        <v>FV-3636</v>
      </c>
      <c r="T513" s="18" t="str">
        <f>VLOOKUP(S513,'PoHC and SDF summary'!$AO$4:$AP$49974,2,FALSE)</f>
        <v>Unnamed tributary to Hope Slough</v>
      </c>
      <c r="U513" s="19">
        <f t="shared" si="163"/>
        <v>412.36137205756398</v>
      </c>
      <c r="V513" s="56">
        <f>IF(C513="TRUE",(U513^2)*(VLOOKUP(D513,'Aquifer and SDF Parameters'!$A$6:$C$100,2,FALSE)/VLOOKUP(D513,'Aquifer and SDF Parameters'!$A$6:$C$100,3,FALSE)),"")</f>
        <v>0.56680633721732232</v>
      </c>
      <c r="W513" s="4"/>
      <c r="X513" s="29" t="str">
        <f t="shared" si="164"/>
        <v>Yes</v>
      </c>
      <c r="Y513" s="15" t="str">
        <f t="shared" si="165"/>
        <v>FV-6803</v>
      </c>
      <c r="Z513" s="18" t="str">
        <f>IF(X513="Yes",VLOOKUP(Y513,'PoHC and SDF summary'!$AO$4:$AP$49974,2,FALSE)," ")</f>
        <v>Camp Slough</v>
      </c>
      <c r="AA513" s="19">
        <f t="shared" si="166"/>
        <v>1210.9536058732999</v>
      </c>
      <c r="AB513" s="58">
        <f>IF(X513="Yes",(AA513^2)*(VLOOKUP(D513,'Aquifer and SDF Parameters'!$A$6:$C$100,2,FALSE)/VLOOKUP(D513,'Aquifer and SDF Parameters'!$A$6:$C$100,3,FALSE)),"")</f>
        <v>4.8880287852584914</v>
      </c>
      <c r="AC513" s="20">
        <f>IF(X513="Yes",(1/(U513)^('Aquifer and SDF Parameters'!$B$2)/((1/U513^'Aquifer and SDF Parameters'!$B$2)+(1/AA513^'Aquifer and SDF Parameters'!$B$2))),"")</f>
        <v>0.89609102301151444</v>
      </c>
      <c r="AD513" s="21">
        <f>IF(X513="Yes",(1/(AA513)^('Aquifer and SDF Parameters'!$B$2)/((1/U513^'Aquifer and SDF Parameters'!$B$2)+(1/AA513^'Aquifer and SDF Parameters'!$B$2))),"")</f>
        <v>0.10390897698848561</v>
      </c>
      <c r="AE513" s="14"/>
      <c r="AF513" s="32" t="str">
        <f t="shared" si="167"/>
        <v>No</v>
      </c>
      <c r="AG513" s="15" t="str">
        <f t="shared" si="168"/>
        <v/>
      </c>
      <c r="AH513" s="18" t="str">
        <f t="shared" si="169"/>
        <v xml:space="preserve"> </v>
      </c>
      <c r="AI513" s="19" t="str">
        <f t="shared" si="170"/>
        <v xml:space="preserve"> </v>
      </c>
      <c r="AJ513" s="58" t="str">
        <f>IF(AF513="Yes",(AI513^2)*(VLOOKUP(D513,'Aquifer and SDF Parameters'!$A$6:$C$100,2,FALSE)/VLOOKUP(D513,'Aquifer and SDF Parameters'!$A$6:$C$100,3,FALSE)),"")</f>
        <v/>
      </c>
      <c r="AK513" s="20" t="str">
        <f>IF(AF513="Yes",(1/(U513)^('Aquifer and SDF Parameters'!$B$2)/((1/U513^'Aquifer and SDF Parameters'!$B$2)+(1/AI513^'Aquifer and SDF Parameters'!$B$2)+(1/AA513^'Aquifer and SDF Parameters'!$B$2))),"")</f>
        <v/>
      </c>
      <c r="AL513" s="20" t="str">
        <f>IF(AF513="Yes",(1/(AA513)^('Aquifer and SDF Parameters'!$B$2)/((1/U513^'Aquifer and SDF Parameters'!$B$2)+(1/AI513^'Aquifer and SDF Parameters'!$B$2)+(1/AA513^'Aquifer and SDF Parameters'!$B$2))),"")</f>
        <v/>
      </c>
      <c r="AM513" s="21" t="str">
        <f>IF(AF513="Yes",(1/(AI513)^('Aquifer and SDF Parameters'!$B$2)/((1/U513^'Aquifer and SDF Parameters'!$B$2)+(1/AI513^'Aquifer and SDF Parameters'!$B$2)+(1/AA513^'Aquifer and SDF Parameters'!$B$2))),"")</f>
        <v/>
      </c>
      <c r="AO513" s="30" t="s">
        <v>12478</v>
      </c>
      <c r="AP513" s="47" t="s">
        <v>8769</v>
      </c>
      <c r="AQ513" s="77">
        <v>89252</v>
      </c>
      <c r="AR513" s="84" t="s">
        <v>5026</v>
      </c>
      <c r="AS513" s="77">
        <v>72.606061902136702</v>
      </c>
      <c r="AT513" s="30"/>
      <c r="AU513" s="22"/>
      <c r="AV513" s="69"/>
      <c r="AW513" s="33"/>
      <c r="AX513" s="22"/>
      <c r="AY513" s="27"/>
    </row>
    <row r="514" spans="1:51" ht="15.6" customHeight="1" x14ac:dyDescent="0.3">
      <c r="A514" s="17">
        <v>103148</v>
      </c>
      <c r="B514" s="17" t="str">
        <f>VLOOKUP(A514,'List of Wells for HC assessment'!$A$2:$J$860,10,FALSE)</f>
        <v>Fraser-Sumas Floodplain</v>
      </c>
      <c r="C514" s="17" t="str">
        <f>IF(ISNUMBER(VLOOKUP(A514,'List of Wells for HC assessment'!$A$2:$J$860,1,FALSE)),"TRUE","FALSE")</f>
        <v>TRUE</v>
      </c>
      <c r="D514" s="17">
        <f>VLOOKUP(A514,'List of Wells for HC assessment'!$A$2:$J$860,9,FALSE)</f>
        <v>6</v>
      </c>
      <c r="E514" s="17" t="str">
        <f t="shared" si="151"/>
        <v>Stream</v>
      </c>
      <c r="F514" s="17">
        <f t="shared" si="152"/>
        <v>2</v>
      </c>
      <c r="G514" s="87">
        <f t="shared" si="153"/>
        <v>0.64907524494086677</v>
      </c>
      <c r="H514" s="88">
        <f t="shared" ref="H514:H545" si="173">V514</f>
        <v>3.2668646531527972</v>
      </c>
      <c r="I514" s="89" t="str">
        <f t="shared" si="154"/>
        <v>Hope Slough</v>
      </c>
      <c r="J514" s="90">
        <f t="shared" si="155"/>
        <v>0.35092475505913318</v>
      </c>
      <c r="K514" s="91">
        <f t="shared" si="156"/>
        <v>6.0424377145365629</v>
      </c>
      <c r="L514" s="95" t="str">
        <f t="shared" si="157"/>
        <v>Nevin Creek</v>
      </c>
      <c r="M514" s="92" t="str">
        <f t="shared" si="158"/>
        <v>-</v>
      </c>
      <c r="N514" s="93" t="str">
        <f t="shared" si="159"/>
        <v/>
      </c>
      <c r="O514" s="96" t="str">
        <f t="shared" si="160"/>
        <v xml:space="preserve"> </v>
      </c>
      <c r="P514" s="94" t="str">
        <f>IF(ISNUMBER(VLOOKUP(A514,'Wells not assessed'!$A$5:$D$37,1,FALSE)),VLOOKUP(A514,'Wells not assessed'!$A$5:$D$37,4,FALSE),"")</f>
        <v/>
      </c>
      <c r="R514" s="35" t="str">
        <f t="shared" si="161"/>
        <v>Yes</v>
      </c>
      <c r="S514" s="15" t="str">
        <f t="shared" si="162"/>
        <v>FV-7098</v>
      </c>
      <c r="T514" s="18" t="str">
        <f>VLOOKUP(S514,'PoHC and SDF summary'!$AO$4:$AP$49974,2,FALSE)</f>
        <v>Hope Slough</v>
      </c>
      <c r="U514" s="19">
        <f t="shared" si="163"/>
        <v>989.97949268954005</v>
      </c>
      <c r="V514" s="56">
        <f>IF(C514="TRUE",(U514^2)*(VLOOKUP(D514,'Aquifer and SDF Parameters'!$A$6:$C$100,2,FALSE)/VLOOKUP(D514,'Aquifer and SDF Parameters'!$A$6:$C$100,3,FALSE)),"")</f>
        <v>3.2668646531527972</v>
      </c>
      <c r="W514" s="4"/>
      <c r="X514" s="29" t="str">
        <f t="shared" si="164"/>
        <v>Yes</v>
      </c>
      <c r="Y514" s="15" t="str">
        <f t="shared" si="165"/>
        <v>FV-7159</v>
      </c>
      <c r="Z514" s="18" t="str">
        <f>IF(X514="Yes",VLOOKUP(Y514,'PoHC and SDF summary'!$AO$4:$AP$49974,2,FALSE)," ")</f>
        <v>Nevin Creek</v>
      </c>
      <c r="AA514" s="19">
        <f t="shared" si="166"/>
        <v>1346.37710703984</v>
      </c>
      <c r="AB514" s="58">
        <f>IF(X514="Yes",(AA514^2)*(VLOOKUP(D514,'Aquifer and SDF Parameters'!$A$6:$C$100,2,FALSE)/VLOOKUP(D514,'Aquifer and SDF Parameters'!$A$6:$C$100,3,FALSE)),"")</f>
        <v>6.0424377145365629</v>
      </c>
      <c r="AC514" s="20">
        <f>IF(X514="Yes",(1/(U514)^('Aquifer and SDF Parameters'!$B$2)/((1/U514^'Aquifer and SDF Parameters'!$B$2)+(1/AA514^'Aquifer and SDF Parameters'!$B$2))),"")</f>
        <v>0.64907524494086677</v>
      </c>
      <c r="AD514" s="21">
        <f>IF(X514="Yes",(1/(AA514)^('Aquifer and SDF Parameters'!$B$2)/((1/U514^'Aquifer and SDF Parameters'!$B$2)+(1/AA514^'Aquifer and SDF Parameters'!$B$2))),"")</f>
        <v>0.35092475505913318</v>
      </c>
      <c r="AE514" s="14"/>
      <c r="AF514" s="32" t="str">
        <f t="shared" si="167"/>
        <v>No</v>
      </c>
      <c r="AG514" s="15" t="str">
        <f t="shared" si="168"/>
        <v/>
      </c>
      <c r="AH514" s="18" t="str">
        <f t="shared" si="169"/>
        <v xml:space="preserve"> </v>
      </c>
      <c r="AI514" s="19" t="str">
        <f t="shared" si="170"/>
        <v xml:space="preserve"> </v>
      </c>
      <c r="AJ514" s="58" t="str">
        <f>IF(AF514="Yes",(AI514^2)*(VLOOKUP(D514,'Aquifer and SDF Parameters'!$A$6:$C$100,2,FALSE)/VLOOKUP(D514,'Aquifer and SDF Parameters'!$A$6:$C$100,3,FALSE)),"")</f>
        <v/>
      </c>
      <c r="AK514" s="20" t="str">
        <f>IF(AF514="Yes",(1/(U514)^('Aquifer and SDF Parameters'!$B$2)/((1/U514^'Aquifer and SDF Parameters'!$B$2)+(1/AI514^'Aquifer and SDF Parameters'!$B$2)+(1/AA514^'Aquifer and SDF Parameters'!$B$2))),"")</f>
        <v/>
      </c>
      <c r="AL514" s="20" t="str">
        <f>IF(AF514="Yes",(1/(AA514)^('Aquifer and SDF Parameters'!$B$2)/((1/U514^'Aquifer and SDF Parameters'!$B$2)+(1/AI514^'Aquifer and SDF Parameters'!$B$2)+(1/AA514^'Aquifer and SDF Parameters'!$B$2))),"")</f>
        <v/>
      </c>
      <c r="AM514" s="21" t="str">
        <f>IF(AF514="Yes",(1/(AI514)^('Aquifer and SDF Parameters'!$B$2)/((1/U514^'Aquifer and SDF Parameters'!$B$2)+(1/AI514^'Aquifer and SDF Parameters'!$B$2)+(1/AA514^'Aquifer and SDF Parameters'!$B$2))),"")</f>
        <v/>
      </c>
      <c r="AO514" s="30" t="s">
        <v>12477</v>
      </c>
      <c r="AP514" s="47" t="s">
        <v>8769</v>
      </c>
      <c r="AQ514" s="77">
        <v>89717</v>
      </c>
      <c r="AR514" s="84" t="s">
        <v>3578</v>
      </c>
      <c r="AS514" s="77">
        <v>655.07940415639496</v>
      </c>
      <c r="AT514" s="30"/>
      <c r="AU514" s="22"/>
      <c r="AV514" s="69"/>
      <c r="AW514" s="33"/>
      <c r="AX514" s="22"/>
      <c r="AY514" s="27"/>
    </row>
    <row r="515" spans="1:51" ht="15.6" customHeight="1" x14ac:dyDescent="0.3">
      <c r="A515" s="17">
        <v>103151</v>
      </c>
      <c r="B515" s="17" t="str">
        <f>VLOOKUP(A515,'List of Wells for HC assessment'!$A$2:$J$860,10,FALSE)</f>
        <v>Fraser-Sumas Floodplain</v>
      </c>
      <c r="C515" s="17" t="str">
        <f>IF(ISNUMBER(VLOOKUP(A515,'List of Wells for HC assessment'!$A$2:$J$860,1,FALSE)),"TRUE","FALSE")</f>
        <v>TRUE</v>
      </c>
      <c r="D515" s="17">
        <f>VLOOKUP(A515,'List of Wells for HC assessment'!$A$2:$J$860,9,FALSE)</f>
        <v>6</v>
      </c>
      <c r="E515" s="17" t="str">
        <f t="shared" si="151"/>
        <v>Stream</v>
      </c>
      <c r="F515" s="17">
        <f t="shared" si="152"/>
        <v>1</v>
      </c>
      <c r="G515" s="87">
        <f t="shared" si="153"/>
        <v>1</v>
      </c>
      <c r="H515" s="88">
        <f t="shared" si="173"/>
        <v>0.31895460699392902</v>
      </c>
      <c r="I515" s="89" t="str">
        <f t="shared" si="154"/>
        <v>Marblehill Creek</v>
      </c>
      <c r="J515" s="90" t="str">
        <f t="shared" si="155"/>
        <v>-</v>
      </c>
      <c r="K515" s="91" t="str">
        <f t="shared" si="156"/>
        <v/>
      </c>
      <c r="L515" s="95" t="str">
        <f t="shared" si="157"/>
        <v xml:space="preserve"> </v>
      </c>
      <c r="M515" s="92" t="str">
        <f t="shared" si="158"/>
        <v>-</v>
      </c>
      <c r="N515" s="93" t="str">
        <f t="shared" si="159"/>
        <v/>
      </c>
      <c r="O515" s="96" t="str">
        <f t="shared" si="160"/>
        <v xml:space="preserve"> </v>
      </c>
      <c r="P515" s="94" t="str">
        <f>IF(ISNUMBER(VLOOKUP(A515,'Wells not assessed'!$A$5:$D$37,1,FALSE)),VLOOKUP(A515,'Wells not assessed'!$A$5:$D$37,4,FALSE),"")</f>
        <v/>
      </c>
      <c r="R515" s="35" t="str">
        <f t="shared" si="161"/>
        <v>Yes</v>
      </c>
      <c r="S515" s="15" t="str">
        <f t="shared" si="162"/>
        <v>FV-6512</v>
      </c>
      <c r="T515" s="18" t="str">
        <f>VLOOKUP(S515,'PoHC and SDF summary'!$AO$4:$AP$49974,2,FALSE)</f>
        <v>Marblehill Creek</v>
      </c>
      <c r="U515" s="19">
        <f t="shared" si="163"/>
        <v>309.33215496966801</v>
      </c>
      <c r="V515" s="56">
        <f>IF(C515="TRUE",(U515^2)*(VLOOKUP(D515,'Aquifer and SDF Parameters'!$A$6:$C$100,2,FALSE)/VLOOKUP(D515,'Aquifer and SDF Parameters'!$A$6:$C$100,3,FALSE)),"")</f>
        <v>0.31895460699392902</v>
      </c>
      <c r="W515" s="4"/>
      <c r="X515" s="29" t="str">
        <f t="shared" si="164"/>
        <v>No</v>
      </c>
      <c r="Y515" s="15" t="str">
        <f t="shared" si="165"/>
        <v/>
      </c>
      <c r="Z515" s="18" t="str">
        <f>IF(X515="Yes",VLOOKUP(Y515,'PoHC and SDF summary'!$AO$4:$AP$49974,2,FALSE)," ")</f>
        <v xml:space="preserve"> </v>
      </c>
      <c r="AA515" s="19" t="str">
        <f t="shared" si="166"/>
        <v xml:space="preserve"> </v>
      </c>
      <c r="AB515" s="58" t="str">
        <f>IF(X515="Yes",(AA515^2)*(VLOOKUP(D515,'Aquifer and SDF Parameters'!$A$6:$C$100,2,FALSE)/VLOOKUP(D515,'Aquifer and SDF Parameters'!$A$6:$C$100,3,FALSE)),"")</f>
        <v/>
      </c>
      <c r="AC515" s="20" t="str">
        <f>IF(X515="Yes",(1/(U515)^('Aquifer and SDF Parameters'!$B$2)/((1/U515^'Aquifer and SDF Parameters'!$B$2)+(1/AA515^'Aquifer and SDF Parameters'!$B$2))),"")</f>
        <v/>
      </c>
      <c r="AD515" s="21" t="str">
        <f>IF(X515="Yes",(1/(AA515)^('Aquifer and SDF Parameters'!$B$2)/((1/U515^'Aquifer and SDF Parameters'!$B$2)+(1/AA515^'Aquifer and SDF Parameters'!$B$2))),"")</f>
        <v/>
      </c>
      <c r="AE515" s="14"/>
      <c r="AF515" s="32" t="str">
        <f t="shared" si="167"/>
        <v>No</v>
      </c>
      <c r="AG515" s="15" t="str">
        <f t="shared" si="168"/>
        <v/>
      </c>
      <c r="AH515" s="18" t="str">
        <f t="shared" si="169"/>
        <v xml:space="preserve"> </v>
      </c>
      <c r="AI515" s="19" t="str">
        <f t="shared" si="170"/>
        <v xml:space="preserve"> </v>
      </c>
      <c r="AJ515" s="58" t="str">
        <f>IF(AF515="Yes",(AI515^2)*(VLOOKUP(D515,'Aquifer and SDF Parameters'!$A$6:$C$100,2,FALSE)/VLOOKUP(D515,'Aquifer and SDF Parameters'!$A$6:$C$100,3,FALSE)),"")</f>
        <v/>
      </c>
      <c r="AK515" s="20" t="str">
        <f>IF(AF515="Yes",(1/(U515)^('Aquifer and SDF Parameters'!$B$2)/((1/U515^'Aquifer and SDF Parameters'!$B$2)+(1/AI515^'Aquifer and SDF Parameters'!$B$2)+(1/AA515^'Aquifer and SDF Parameters'!$B$2))),"")</f>
        <v/>
      </c>
      <c r="AL515" s="20" t="str">
        <f>IF(AF515="Yes",(1/(AA515)^('Aquifer and SDF Parameters'!$B$2)/((1/U515^'Aquifer and SDF Parameters'!$B$2)+(1/AI515^'Aquifer and SDF Parameters'!$B$2)+(1/AA515^'Aquifer and SDF Parameters'!$B$2))),"")</f>
        <v/>
      </c>
      <c r="AM515" s="21" t="str">
        <f>IF(AF515="Yes",(1/(AI515)^('Aquifer and SDF Parameters'!$B$2)/((1/U515^'Aquifer and SDF Parameters'!$B$2)+(1/AI515^'Aquifer and SDF Parameters'!$B$2)+(1/AA515^'Aquifer and SDF Parameters'!$B$2))),"")</f>
        <v/>
      </c>
      <c r="AO515" s="30" t="s">
        <v>12476</v>
      </c>
      <c r="AP515" s="47" t="s">
        <v>8769</v>
      </c>
      <c r="AQ515" s="77">
        <v>91117</v>
      </c>
      <c r="AR515" s="84" t="s">
        <v>448</v>
      </c>
      <c r="AS515" s="77">
        <v>57.492437473230098</v>
      </c>
      <c r="AT515" s="30"/>
      <c r="AU515" s="22"/>
      <c r="AV515" s="69"/>
      <c r="AW515" s="33"/>
      <c r="AX515" s="22"/>
      <c r="AY515" s="27"/>
    </row>
    <row r="516" spans="1:51" ht="15.6" customHeight="1" x14ac:dyDescent="0.3">
      <c r="A516" s="17">
        <v>103179</v>
      </c>
      <c r="B516" s="17" t="str">
        <f>VLOOKUP(A516,'List of Wells for HC assessment'!$A$2:$J$860,10,FALSE)</f>
        <v>Fraser-Sumas Floodplain</v>
      </c>
      <c r="C516" s="17" t="str">
        <f>IF(ISNUMBER(VLOOKUP(A516,'List of Wells for HC assessment'!$A$2:$J$860,1,FALSE)),"TRUE","FALSE")</f>
        <v>TRUE</v>
      </c>
      <c r="D516" s="17">
        <f>VLOOKUP(A516,'List of Wells for HC assessment'!$A$2:$J$860,9,FALSE)</f>
        <v>6</v>
      </c>
      <c r="E516" s="17" t="str">
        <f t="shared" ref="E516:E579" si="174">IF(COUNTIF(T516,"*EDGE*"),"Boundary",IF(R516="N/A","Not Determined","Stream"))</f>
        <v>Stream</v>
      </c>
      <c r="F516" s="17">
        <f t="shared" ref="F516:F579" si="175">IF(AF516="Yes",3,IF(X516="Yes",2,1))</f>
        <v>3</v>
      </c>
      <c r="G516" s="87">
        <f t="shared" ref="G516:G579" si="176">IF(F516=1,1,IF(F516=2,AC516,IF(F516=3,AK516,"-")))</f>
        <v>0.78605635736658319</v>
      </c>
      <c r="H516" s="88">
        <f t="shared" si="173"/>
        <v>0.74923471895913685</v>
      </c>
      <c r="I516" s="89" t="str">
        <f t="shared" ref="I516:I579" si="177">T516</f>
        <v>Unnamed tributary to Wilson Slough</v>
      </c>
      <c r="J516" s="90">
        <f t="shared" ref="J516:J579" si="178">IF(F516=1,"-",IF(F516=2,AD516,IF(F516=3,AL516,"-")))</f>
        <v>0.14537171685663711</v>
      </c>
      <c r="K516" s="91">
        <f t="shared" ref="K516:K579" si="179">AB516</f>
        <v>4.0512743932053654</v>
      </c>
      <c r="L516" s="95" t="str">
        <f t="shared" ref="L516:L579" si="180">Z516</f>
        <v>Unnamed tributary to McGillivray Slough</v>
      </c>
      <c r="M516" s="92">
        <f t="shared" ref="M516:M579" si="181">IF(F516=1,"-",IF(F516=2,"-",IF(F516=3,AM516,"-")))</f>
        <v>6.8571925776779785E-2</v>
      </c>
      <c r="N516" s="93">
        <f t="shared" ref="N516:N579" si="182">AJ516</f>
        <v>8.5886564702113883</v>
      </c>
      <c r="O516" s="96" t="str">
        <f t="shared" ref="O516:O579" si="183">AH516</f>
        <v>Atchelitz Creek</v>
      </c>
      <c r="P516" s="94" t="str">
        <f>IF(ISNUMBER(VLOOKUP(A516,'Wells not assessed'!$A$5:$D$37,1,FALSE)),VLOOKUP(A516,'Wells not assessed'!$A$5:$D$37,4,FALSE),"")</f>
        <v/>
      </c>
      <c r="R516" s="35" t="str">
        <f t="shared" ref="R516:R579" si="184">IF(ISNUMBER(VLOOKUP(A516,$AQ$4:$AQ$49974,1,FALSE)),"Yes","N/A")</f>
        <v>Yes</v>
      </c>
      <c r="S516" s="15" t="str">
        <f t="shared" ref="S516:S579" si="185">IF(C516="TRUE",VLOOKUP(A516,$AQ$4:$AS$49974,2,FALSE)," ")</f>
        <v>FV-2844</v>
      </c>
      <c r="T516" s="18" t="str">
        <f>VLOOKUP(S516,'PoHC and SDF summary'!$AO$4:$AP$49974,2,FALSE)</f>
        <v>Unnamed tributary to Wilson Slough</v>
      </c>
      <c r="U516" s="19">
        <f t="shared" ref="U516:U579" si="186">IF(C516="TRUE",VLOOKUP(A516,$AQ$4:$AS$49974,3,FALSE)," ")</f>
        <v>474.099584146349</v>
      </c>
      <c r="V516" s="56">
        <f>IF(C516="TRUE",(U516^2)*(VLOOKUP(D516,'Aquifer and SDF Parameters'!$A$6:$C$100,2,FALSE)/VLOOKUP(D516,'Aquifer and SDF Parameters'!$A$6:$C$100,3,FALSE)),"")</f>
        <v>0.74923471895913685</v>
      </c>
      <c r="W516" s="4"/>
      <c r="X516" s="29" t="str">
        <f t="shared" ref="X516:X579" si="187">IF(ISNUMBER(VLOOKUP(A516,$AT$4:$AT$49974,1,FALSE)),"Yes","No")</f>
        <v>Yes</v>
      </c>
      <c r="Y516" s="15" t="str">
        <f t="shared" ref="Y516:Y579" si="188">IF(X516="Yes",VLOOKUP(A516,$AT$4:$AV$49974,2,FALSE),"")</f>
        <v>FV-2166</v>
      </c>
      <c r="Z516" s="18" t="str">
        <f>IF(X516="Yes",VLOOKUP(Y516,'PoHC and SDF summary'!$AO$4:$AP$49974,2,FALSE)," ")</f>
        <v>Unnamed tributary to McGillivray Slough</v>
      </c>
      <c r="AA516" s="19">
        <f t="shared" ref="AA516:AA579" si="189">IF(X516="Yes",VLOOKUP(A516,$AT$4:$AV$49974,3,FALSE)," ")</f>
        <v>1102.4437935612</v>
      </c>
      <c r="AB516" s="58">
        <f>IF(X516="Yes",(AA516^2)*(VLOOKUP(D516,'Aquifer and SDF Parameters'!$A$6:$C$100,2,FALSE)/VLOOKUP(D516,'Aquifer and SDF Parameters'!$A$6:$C$100,3,FALSE)),"")</f>
        <v>4.0512743932053654</v>
      </c>
      <c r="AC516" s="20">
        <f>IF(X516="Yes",(1/(U516)^('Aquifer and SDF Parameters'!$B$2)/((1/U516^'Aquifer and SDF Parameters'!$B$2)+(1/AA516^'Aquifer and SDF Parameters'!$B$2))),"")</f>
        <v>0.84392598754565973</v>
      </c>
      <c r="AD516" s="21">
        <f>IF(X516="Yes",(1/(AA516)^('Aquifer and SDF Parameters'!$B$2)/((1/U516^'Aquifer and SDF Parameters'!$B$2)+(1/AA516^'Aquifer and SDF Parameters'!$B$2))),"")</f>
        <v>0.15607401245434036</v>
      </c>
      <c r="AE516" s="14"/>
      <c r="AF516" s="32" t="str">
        <f t="shared" ref="AF516:AF579" si="190">IF(ISNUMBER(VLOOKUP(A516,$AW$4:$AY$49974,1,FALSE)),"Yes","No")</f>
        <v>Yes</v>
      </c>
      <c r="AG516" s="15" t="str">
        <f t="shared" ref="AG516:AG579" si="191">IF(AF516="Yes",VLOOKUP(A516,$AW$4:$AY$49974,2,FALSE),"")</f>
        <v>FV-2906</v>
      </c>
      <c r="AH516" s="18" t="str">
        <f t="shared" ref="AH516:AH579" si="192">IF(AF516="Yes",VLOOKUP(AG516,$AO$4:$AP$49974,2,FALSE)," ")</f>
        <v>Atchelitz Creek</v>
      </c>
      <c r="AI516" s="19">
        <f t="shared" ref="AI516:AI579" si="193">IF(AF516="Yes",VLOOKUP(A516,$AW$4:$AY$49974,3,FALSE)," ")</f>
        <v>1605.1781648974099</v>
      </c>
      <c r="AJ516" s="58">
        <f>IF(AF516="Yes",(AI516^2)*(VLOOKUP(D516,'Aquifer and SDF Parameters'!$A$6:$C$100,2,FALSE)/VLOOKUP(D516,'Aquifer and SDF Parameters'!$A$6:$C$100,3,FALSE)),"")</f>
        <v>8.5886564702113883</v>
      </c>
      <c r="AK516" s="20">
        <f>IF(AF516="Yes",(1/(U516)^('Aquifer and SDF Parameters'!$B$2)/((1/U516^'Aquifer and SDF Parameters'!$B$2)+(1/AI516^'Aquifer and SDF Parameters'!$B$2)+(1/AA516^'Aquifer and SDF Parameters'!$B$2))),"")</f>
        <v>0.78605635736658319</v>
      </c>
      <c r="AL516" s="20">
        <f>IF(AF516="Yes",(1/(AA516)^('Aquifer and SDF Parameters'!$B$2)/((1/U516^'Aquifer and SDF Parameters'!$B$2)+(1/AI516^'Aquifer and SDF Parameters'!$B$2)+(1/AA516^'Aquifer and SDF Parameters'!$B$2))),"")</f>
        <v>0.14537171685663711</v>
      </c>
      <c r="AM516" s="21">
        <f>IF(AF516="Yes",(1/(AI516)^('Aquifer and SDF Parameters'!$B$2)/((1/U516^'Aquifer and SDF Parameters'!$B$2)+(1/AI516^'Aquifer and SDF Parameters'!$B$2)+(1/AA516^'Aquifer and SDF Parameters'!$B$2))),"")</f>
        <v>6.8571925776779785E-2</v>
      </c>
      <c r="AO516" s="30" t="s">
        <v>12472</v>
      </c>
      <c r="AP516" s="47" t="s">
        <v>8769</v>
      </c>
      <c r="AQ516" s="77">
        <v>91140</v>
      </c>
      <c r="AR516" s="84" t="s">
        <v>2967</v>
      </c>
      <c r="AS516" s="77">
        <v>233.172299531048</v>
      </c>
      <c r="AT516" s="30"/>
      <c r="AU516" s="22"/>
      <c r="AV516" s="69"/>
      <c r="AW516" s="33"/>
      <c r="AX516" s="22"/>
      <c r="AY516" s="27"/>
    </row>
    <row r="517" spans="1:51" ht="15.6" customHeight="1" x14ac:dyDescent="0.3">
      <c r="A517" s="17">
        <v>103183</v>
      </c>
      <c r="B517" s="17" t="str">
        <f>VLOOKUP(A517,'List of Wells for HC assessment'!$A$2:$J$860,10,FALSE)</f>
        <v>Fraser-Sumas Floodplain</v>
      </c>
      <c r="C517" s="17" t="str">
        <f>IF(ISNUMBER(VLOOKUP(A517,'List of Wells for HC assessment'!$A$2:$J$860,1,FALSE)),"TRUE","FALSE")</f>
        <v>TRUE</v>
      </c>
      <c r="D517" s="17">
        <f>VLOOKUP(A517,'List of Wells for HC assessment'!$A$2:$J$860,9,FALSE)</f>
        <v>6</v>
      </c>
      <c r="E517" s="17" t="str">
        <f t="shared" si="174"/>
        <v>Stream</v>
      </c>
      <c r="F517" s="17">
        <f t="shared" si="175"/>
        <v>1</v>
      </c>
      <c r="G517" s="87">
        <f t="shared" si="176"/>
        <v>1</v>
      </c>
      <c r="H517" s="88">
        <f t="shared" si="173"/>
        <v>1.4212988122729111E-2</v>
      </c>
      <c r="I517" s="89" t="str">
        <f t="shared" si="177"/>
        <v>Unnamed tributary to Lewis Slough</v>
      </c>
      <c r="J517" s="90" t="str">
        <f t="shared" si="178"/>
        <v>-</v>
      </c>
      <c r="K517" s="91" t="str">
        <f t="shared" si="179"/>
        <v/>
      </c>
      <c r="L517" s="95" t="str">
        <f t="shared" si="180"/>
        <v xml:space="preserve"> </v>
      </c>
      <c r="M517" s="92" t="str">
        <f t="shared" si="181"/>
        <v>-</v>
      </c>
      <c r="N517" s="93" t="str">
        <f t="shared" si="182"/>
        <v/>
      </c>
      <c r="O517" s="96" t="str">
        <f t="shared" si="183"/>
        <v xml:space="preserve"> </v>
      </c>
      <c r="P517" s="94" t="str">
        <f>IF(ISNUMBER(VLOOKUP(A517,'Wells not assessed'!$A$5:$D$37,1,FALSE)),VLOOKUP(A517,'Wells not assessed'!$A$5:$D$37,4,FALSE),"")</f>
        <v/>
      </c>
      <c r="R517" s="35" t="str">
        <f t="shared" si="184"/>
        <v>Yes</v>
      </c>
      <c r="S517" s="15" t="str">
        <f t="shared" si="185"/>
        <v>FV-2716</v>
      </c>
      <c r="T517" s="18" t="str">
        <f>VLOOKUP(S517,'PoHC and SDF summary'!$AO$4:$AP$49974,2,FALSE)</f>
        <v>Unnamed tributary to Lewis Slough</v>
      </c>
      <c r="U517" s="19">
        <f t="shared" si="186"/>
        <v>65.298517876125899</v>
      </c>
      <c r="V517" s="56">
        <f>IF(C517="TRUE",(U517^2)*(VLOOKUP(D517,'Aquifer and SDF Parameters'!$A$6:$C$100,2,FALSE)/VLOOKUP(D517,'Aquifer and SDF Parameters'!$A$6:$C$100,3,FALSE)),"")</f>
        <v>1.4212988122729111E-2</v>
      </c>
      <c r="W517" s="4"/>
      <c r="X517" s="29" t="str">
        <f t="shared" si="187"/>
        <v>No</v>
      </c>
      <c r="Y517" s="15" t="str">
        <f t="shared" si="188"/>
        <v/>
      </c>
      <c r="Z517" s="18" t="str">
        <f>IF(X517="Yes",VLOOKUP(Y517,'PoHC and SDF summary'!$AO$4:$AP$49974,2,FALSE)," ")</f>
        <v xml:space="preserve"> </v>
      </c>
      <c r="AA517" s="19" t="str">
        <f t="shared" si="189"/>
        <v xml:space="preserve"> </v>
      </c>
      <c r="AB517" s="58" t="str">
        <f>IF(X517="Yes",(AA517^2)*(VLOOKUP(D517,'Aquifer and SDF Parameters'!$A$6:$C$100,2,FALSE)/VLOOKUP(D517,'Aquifer and SDF Parameters'!$A$6:$C$100,3,FALSE)),"")</f>
        <v/>
      </c>
      <c r="AC517" s="20" t="str">
        <f>IF(X517="Yes",(1/(U517)^('Aquifer and SDF Parameters'!$B$2)/((1/U517^'Aquifer and SDF Parameters'!$B$2)+(1/AA517^'Aquifer and SDF Parameters'!$B$2))),"")</f>
        <v/>
      </c>
      <c r="AD517" s="21" t="str">
        <f>IF(X517="Yes",(1/(AA517)^('Aquifer and SDF Parameters'!$B$2)/((1/U517^'Aquifer and SDF Parameters'!$B$2)+(1/AA517^'Aquifer and SDF Parameters'!$B$2))),"")</f>
        <v/>
      </c>
      <c r="AE517" s="14"/>
      <c r="AF517" s="32" t="str">
        <f t="shared" si="190"/>
        <v>No</v>
      </c>
      <c r="AG517" s="15" t="str">
        <f t="shared" si="191"/>
        <v/>
      </c>
      <c r="AH517" s="18" t="str">
        <f t="shared" si="192"/>
        <v xml:space="preserve"> </v>
      </c>
      <c r="AI517" s="19" t="str">
        <f t="shared" si="193"/>
        <v xml:space="preserve"> </v>
      </c>
      <c r="AJ517" s="58" t="str">
        <f>IF(AF517="Yes",(AI517^2)*(VLOOKUP(D517,'Aquifer and SDF Parameters'!$A$6:$C$100,2,FALSE)/VLOOKUP(D517,'Aquifer and SDF Parameters'!$A$6:$C$100,3,FALSE)),"")</f>
        <v/>
      </c>
      <c r="AK517" s="20" t="str">
        <f>IF(AF517="Yes",(1/(U517)^('Aquifer and SDF Parameters'!$B$2)/((1/U517^'Aquifer and SDF Parameters'!$B$2)+(1/AI517^'Aquifer and SDF Parameters'!$B$2)+(1/AA517^'Aquifer and SDF Parameters'!$B$2))),"")</f>
        <v/>
      </c>
      <c r="AL517" s="20" t="str">
        <f>IF(AF517="Yes",(1/(AA517)^('Aquifer and SDF Parameters'!$B$2)/((1/U517^'Aquifer and SDF Parameters'!$B$2)+(1/AI517^'Aquifer and SDF Parameters'!$B$2)+(1/AA517^'Aquifer and SDF Parameters'!$B$2))),"")</f>
        <v/>
      </c>
      <c r="AM517" s="21" t="str">
        <f>IF(AF517="Yes",(1/(AI517)^('Aquifer and SDF Parameters'!$B$2)/((1/U517^'Aquifer and SDF Parameters'!$B$2)+(1/AI517^'Aquifer and SDF Parameters'!$B$2)+(1/AA517^'Aquifer and SDF Parameters'!$B$2))),"")</f>
        <v/>
      </c>
      <c r="AO517" s="30" t="s">
        <v>12470</v>
      </c>
      <c r="AP517" s="47" t="s">
        <v>8769</v>
      </c>
      <c r="AQ517" s="77">
        <v>91143</v>
      </c>
      <c r="AR517" s="84" t="s">
        <v>3232</v>
      </c>
      <c r="AS517" s="77">
        <v>271.335515866197</v>
      </c>
      <c r="AT517" s="30"/>
      <c r="AU517" s="22"/>
      <c r="AV517" s="69"/>
      <c r="AW517" s="33"/>
      <c r="AX517" s="22"/>
      <c r="AY517" s="27"/>
    </row>
    <row r="518" spans="1:51" ht="15.6" customHeight="1" x14ac:dyDescent="0.3">
      <c r="A518" s="17">
        <v>103185</v>
      </c>
      <c r="B518" s="17" t="str">
        <f>VLOOKUP(A518,'List of Wells for HC assessment'!$A$2:$J$860,10,FALSE)</f>
        <v>Fraser-Sumas Floodplain</v>
      </c>
      <c r="C518" s="17" t="str">
        <f>IF(ISNUMBER(VLOOKUP(A518,'List of Wells for HC assessment'!$A$2:$J$860,1,FALSE)),"TRUE","FALSE")</f>
        <v>TRUE</v>
      </c>
      <c r="D518" s="17">
        <f>VLOOKUP(A518,'List of Wells for HC assessment'!$A$2:$J$860,9,FALSE)</f>
        <v>6</v>
      </c>
      <c r="E518" s="17" t="str">
        <f t="shared" si="174"/>
        <v>Stream</v>
      </c>
      <c r="F518" s="17">
        <f t="shared" si="175"/>
        <v>1</v>
      </c>
      <c r="G518" s="87">
        <f t="shared" si="176"/>
        <v>1</v>
      </c>
      <c r="H518" s="88">
        <f t="shared" si="173"/>
        <v>7.1085050950301518</v>
      </c>
      <c r="I518" s="89" t="str">
        <f t="shared" si="177"/>
        <v>Little Chilliwack River</v>
      </c>
      <c r="J518" s="90" t="str">
        <f t="shared" si="178"/>
        <v>-</v>
      </c>
      <c r="K518" s="91" t="str">
        <f t="shared" si="179"/>
        <v/>
      </c>
      <c r="L518" s="95" t="str">
        <f t="shared" si="180"/>
        <v xml:space="preserve"> </v>
      </c>
      <c r="M518" s="92" t="str">
        <f t="shared" si="181"/>
        <v>-</v>
      </c>
      <c r="N518" s="93" t="str">
        <f t="shared" si="182"/>
        <v/>
      </c>
      <c r="O518" s="96" t="str">
        <f t="shared" si="183"/>
        <v xml:space="preserve"> </v>
      </c>
      <c r="P518" s="94" t="str">
        <f>IF(ISNUMBER(VLOOKUP(A518,'Wells not assessed'!$A$5:$D$37,1,FALSE)),VLOOKUP(A518,'Wells not assessed'!$A$5:$D$37,4,FALSE),"")</f>
        <v/>
      </c>
      <c r="R518" s="35" t="str">
        <f t="shared" si="184"/>
        <v>Yes</v>
      </c>
      <c r="S518" s="15" t="str">
        <f t="shared" si="185"/>
        <v>FV-5710</v>
      </c>
      <c r="T518" s="18" t="str">
        <f>VLOOKUP(S518,'PoHC and SDF summary'!$AO$4:$AP$49974,2,FALSE)</f>
        <v>Little Chilliwack River</v>
      </c>
      <c r="U518" s="19">
        <f t="shared" si="186"/>
        <v>1460.32582956991</v>
      </c>
      <c r="V518" s="56">
        <f>IF(C518="TRUE",(U518^2)*(VLOOKUP(D518,'Aquifer and SDF Parameters'!$A$6:$C$100,2,FALSE)/VLOOKUP(D518,'Aquifer and SDF Parameters'!$A$6:$C$100,3,FALSE)),"")</f>
        <v>7.1085050950301518</v>
      </c>
      <c r="W518" s="4"/>
      <c r="X518" s="29" t="str">
        <f t="shared" si="187"/>
        <v>No</v>
      </c>
      <c r="Y518" s="15" t="str">
        <f t="shared" si="188"/>
        <v/>
      </c>
      <c r="Z518" s="18" t="str">
        <f>IF(X518="Yes",VLOOKUP(Y518,'PoHC and SDF summary'!$AO$4:$AP$49974,2,FALSE)," ")</f>
        <v xml:space="preserve"> </v>
      </c>
      <c r="AA518" s="19" t="str">
        <f t="shared" si="189"/>
        <v xml:space="preserve"> </v>
      </c>
      <c r="AB518" s="58" t="str">
        <f>IF(X518="Yes",(AA518^2)*(VLOOKUP(D518,'Aquifer and SDF Parameters'!$A$6:$C$100,2,FALSE)/VLOOKUP(D518,'Aquifer and SDF Parameters'!$A$6:$C$100,3,FALSE)),"")</f>
        <v/>
      </c>
      <c r="AC518" s="20" t="str">
        <f>IF(X518="Yes",(1/(U518)^('Aquifer and SDF Parameters'!$B$2)/((1/U518^'Aquifer and SDF Parameters'!$B$2)+(1/AA518^'Aquifer and SDF Parameters'!$B$2))),"")</f>
        <v/>
      </c>
      <c r="AD518" s="21" t="str">
        <f>IF(X518="Yes",(1/(AA518)^('Aquifer and SDF Parameters'!$B$2)/((1/U518^'Aquifer and SDF Parameters'!$B$2)+(1/AA518^'Aquifer and SDF Parameters'!$B$2))),"")</f>
        <v/>
      </c>
      <c r="AE518" s="14"/>
      <c r="AF518" s="32" t="str">
        <f t="shared" si="190"/>
        <v>No</v>
      </c>
      <c r="AG518" s="15" t="str">
        <f t="shared" si="191"/>
        <v/>
      </c>
      <c r="AH518" s="18" t="str">
        <f t="shared" si="192"/>
        <v xml:space="preserve"> </v>
      </c>
      <c r="AI518" s="19" t="str">
        <f t="shared" si="193"/>
        <v xml:space="preserve"> </v>
      </c>
      <c r="AJ518" s="58" t="str">
        <f>IF(AF518="Yes",(AI518^2)*(VLOOKUP(D518,'Aquifer and SDF Parameters'!$A$6:$C$100,2,FALSE)/VLOOKUP(D518,'Aquifer and SDF Parameters'!$A$6:$C$100,3,FALSE)),"")</f>
        <v/>
      </c>
      <c r="AK518" s="20" t="str">
        <f>IF(AF518="Yes",(1/(U518)^('Aquifer and SDF Parameters'!$B$2)/((1/U518^'Aquifer and SDF Parameters'!$B$2)+(1/AI518^'Aquifer and SDF Parameters'!$B$2)+(1/AA518^'Aquifer and SDF Parameters'!$B$2))),"")</f>
        <v/>
      </c>
      <c r="AL518" s="20" t="str">
        <f>IF(AF518="Yes",(1/(AA518)^('Aquifer and SDF Parameters'!$B$2)/((1/U518^'Aquifer and SDF Parameters'!$B$2)+(1/AI518^'Aquifer and SDF Parameters'!$B$2)+(1/AA518^'Aquifer and SDF Parameters'!$B$2))),"")</f>
        <v/>
      </c>
      <c r="AM518" s="21" t="str">
        <f>IF(AF518="Yes",(1/(AI518)^('Aquifer and SDF Parameters'!$B$2)/((1/U518^'Aquifer and SDF Parameters'!$B$2)+(1/AI518^'Aquifer and SDF Parameters'!$B$2)+(1/AA518^'Aquifer and SDF Parameters'!$B$2))),"")</f>
        <v/>
      </c>
      <c r="AO518" s="30" t="s">
        <v>12469</v>
      </c>
      <c r="AP518" s="47" t="s">
        <v>8769</v>
      </c>
      <c r="AQ518" s="77">
        <v>91145</v>
      </c>
      <c r="AR518" s="84" t="s">
        <v>457</v>
      </c>
      <c r="AS518" s="77">
        <v>271.80104409524802</v>
      </c>
      <c r="AT518" s="30"/>
      <c r="AU518" s="22"/>
      <c r="AV518" s="69"/>
      <c r="AW518" s="33"/>
      <c r="AX518" s="22"/>
      <c r="AY518" s="27"/>
    </row>
    <row r="519" spans="1:51" ht="15.6" customHeight="1" x14ac:dyDescent="0.3">
      <c r="A519" s="17">
        <v>103290</v>
      </c>
      <c r="B519" s="17" t="str">
        <f>VLOOKUP(A519,'List of Wells for HC assessment'!$A$2:$J$860,10,FALSE)</f>
        <v>Fraser-Sumas Floodplain</v>
      </c>
      <c r="C519" s="17" t="str">
        <f>IF(ISNUMBER(VLOOKUP(A519,'List of Wells for HC assessment'!$A$2:$J$860,1,FALSE)),"TRUE","FALSE")</f>
        <v>TRUE</v>
      </c>
      <c r="D519" s="17">
        <f>VLOOKUP(A519,'List of Wells for HC assessment'!$A$2:$J$860,9,FALSE)</f>
        <v>6</v>
      </c>
      <c r="E519" s="17" t="str">
        <f t="shared" si="174"/>
        <v>Stream</v>
      </c>
      <c r="F519" s="17">
        <f t="shared" si="175"/>
        <v>3</v>
      </c>
      <c r="G519" s="87">
        <f t="shared" si="176"/>
        <v>0.60507315087927582</v>
      </c>
      <c r="H519" s="88">
        <f t="shared" si="173"/>
        <v>3.0140332339458875</v>
      </c>
      <c r="I519" s="89" t="str">
        <f t="shared" si="177"/>
        <v>Unnamed tributary to Little Chilliwack River</v>
      </c>
      <c r="J519" s="90">
        <f t="shared" si="178"/>
        <v>0.24128838435570982</v>
      </c>
      <c r="K519" s="91">
        <f t="shared" si="179"/>
        <v>7.5582195578464262</v>
      </c>
      <c r="L519" s="95" t="str">
        <f t="shared" si="180"/>
        <v>Unnamed tributary to Atchelitz Creek</v>
      </c>
      <c r="M519" s="92">
        <f t="shared" si="181"/>
        <v>0.15363846476501436</v>
      </c>
      <c r="N519" s="93">
        <f t="shared" si="182"/>
        <v>11.870143251612184</v>
      </c>
      <c r="O519" s="96" t="str">
        <f t="shared" si="183"/>
        <v>Chilliwack Creek</v>
      </c>
      <c r="P519" s="94" t="str">
        <f>IF(ISNUMBER(VLOOKUP(A519,'Wells not assessed'!$A$5:$D$37,1,FALSE)),VLOOKUP(A519,'Wells not assessed'!$A$5:$D$37,4,FALSE),"")</f>
        <v/>
      </c>
      <c r="R519" s="35" t="str">
        <f t="shared" si="184"/>
        <v>Yes</v>
      </c>
      <c r="S519" s="15" t="str">
        <f t="shared" si="185"/>
        <v>FV-5674</v>
      </c>
      <c r="T519" s="18" t="str">
        <f>VLOOKUP(S519,'PoHC and SDF summary'!$AO$4:$AP$49974,2,FALSE)</f>
        <v>Unnamed tributary to Little Chilliwack River</v>
      </c>
      <c r="U519" s="19">
        <f t="shared" si="186"/>
        <v>950.89955840970197</v>
      </c>
      <c r="V519" s="56">
        <f>IF(C519="TRUE",(U519^2)*(VLOOKUP(D519,'Aquifer and SDF Parameters'!$A$6:$C$100,2,FALSE)/VLOOKUP(D519,'Aquifer and SDF Parameters'!$A$6:$C$100,3,FALSE)),"")</f>
        <v>3.0140332339458875</v>
      </c>
      <c r="W519" s="4"/>
      <c r="X519" s="29" t="str">
        <f t="shared" si="187"/>
        <v>Yes</v>
      </c>
      <c r="Y519" s="15" t="str">
        <f t="shared" si="188"/>
        <v>FV-5342</v>
      </c>
      <c r="Z519" s="18" t="str">
        <f>IF(X519="Yes",VLOOKUP(Y519,'PoHC and SDF summary'!$AO$4:$AP$49974,2,FALSE)," ")</f>
        <v>Unnamed tributary to Atchelitz Creek</v>
      </c>
      <c r="AA519" s="19">
        <f t="shared" si="189"/>
        <v>1505.8107010358001</v>
      </c>
      <c r="AB519" s="58">
        <f>IF(X519="Yes",(AA519^2)*(VLOOKUP(D519,'Aquifer and SDF Parameters'!$A$6:$C$100,2,FALSE)/VLOOKUP(D519,'Aquifer and SDF Parameters'!$A$6:$C$100,3,FALSE)),"")</f>
        <v>7.5582195578464262</v>
      </c>
      <c r="AC519" s="20">
        <f>IF(X519="Yes",(1/(U519)^('Aquifer and SDF Parameters'!$B$2)/((1/U519^'Aquifer and SDF Parameters'!$B$2)+(1/AA519^'Aquifer and SDF Parameters'!$B$2))),"")</f>
        <v>0.71491097561668138</v>
      </c>
      <c r="AD519" s="21">
        <f>IF(X519="Yes",(1/(AA519)^('Aquifer and SDF Parameters'!$B$2)/((1/U519^'Aquifer and SDF Parameters'!$B$2)+(1/AA519^'Aquifer and SDF Parameters'!$B$2))),"")</f>
        <v>0.28508902438331862</v>
      </c>
      <c r="AE519" s="14"/>
      <c r="AF519" s="32" t="str">
        <f t="shared" si="190"/>
        <v>Yes</v>
      </c>
      <c r="AG519" s="15" t="str">
        <f t="shared" si="191"/>
        <v>FV-5618</v>
      </c>
      <c r="AH519" s="18" t="str">
        <f t="shared" si="192"/>
        <v>Chilliwack Creek</v>
      </c>
      <c r="AI519" s="19">
        <f t="shared" si="193"/>
        <v>1887.07259412129</v>
      </c>
      <c r="AJ519" s="58">
        <f>IF(AF519="Yes",(AI519^2)*(VLOOKUP(D519,'Aquifer and SDF Parameters'!$A$6:$C$100,2,FALSE)/VLOOKUP(D519,'Aquifer and SDF Parameters'!$A$6:$C$100,3,FALSE)),"")</f>
        <v>11.870143251612184</v>
      </c>
      <c r="AK519" s="20">
        <f>IF(AF519="Yes",(1/(U519)^('Aquifer and SDF Parameters'!$B$2)/((1/U519^'Aquifer and SDF Parameters'!$B$2)+(1/AI519^'Aquifer and SDF Parameters'!$B$2)+(1/AA519^'Aquifer and SDF Parameters'!$B$2))),"")</f>
        <v>0.60507315087927582</v>
      </c>
      <c r="AL519" s="20">
        <f>IF(AF519="Yes",(1/(AA519)^('Aquifer and SDF Parameters'!$B$2)/((1/U519^'Aquifer and SDF Parameters'!$B$2)+(1/AI519^'Aquifer and SDF Parameters'!$B$2)+(1/AA519^'Aquifer and SDF Parameters'!$B$2))),"")</f>
        <v>0.24128838435570982</v>
      </c>
      <c r="AM519" s="21">
        <f>IF(AF519="Yes",(1/(AI519)^('Aquifer and SDF Parameters'!$B$2)/((1/U519^'Aquifer and SDF Parameters'!$B$2)+(1/AI519^'Aquifer and SDF Parameters'!$B$2)+(1/AA519^'Aquifer and SDF Parameters'!$B$2))),"")</f>
        <v>0.15363846476501436</v>
      </c>
      <c r="AO519" s="30" t="s">
        <v>12468</v>
      </c>
      <c r="AP519" s="47" t="s">
        <v>8769</v>
      </c>
      <c r="AQ519" s="77">
        <v>91152</v>
      </c>
      <c r="AR519" s="84" t="s">
        <v>1159</v>
      </c>
      <c r="AS519" s="77">
        <v>76.058164525897396</v>
      </c>
      <c r="AT519" s="30"/>
      <c r="AU519" s="22"/>
      <c r="AV519" s="69"/>
      <c r="AW519" s="33"/>
      <c r="AX519" s="22"/>
      <c r="AY519" s="27"/>
    </row>
    <row r="520" spans="1:51" ht="15.6" customHeight="1" x14ac:dyDescent="0.3">
      <c r="A520" s="17">
        <v>103296</v>
      </c>
      <c r="B520" s="17" t="str">
        <f>VLOOKUP(A520,'List of Wells for HC assessment'!$A$2:$J$860,10,FALSE)</f>
        <v>Fraser-Sumas Floodplain</v>
      </c>
      <c r="C520" s="17" t="str">
        <f>IF(ISNUMBER(VLOOKUP(A520,'List of Wells for HC assessment'!$A$2:$J$860,1,FALSE)),"TRUE","FALSE")</f>
        <v>TRUE</v>
      </c>
      <c r="D520" s="17">
        <f>VLOOKUP(A520,'List of Wells for HC assessment'!$A$2:$J$860,9,FALSE)</f>
        <v>6</v>
      </c>
      <c r="E520" s="17" t="str">
        <f t="shared" si="174"/>
        <v>Stream</v>
      </c>
      <c r="F520" s="17">
        <f t="shared" si="175"/>
        <v>3</v>
      </c>
      <c r="G520" s="87">
        <f t="shared" si="176"/>
        <v>0.56072173518014456</v>
      </c>
      <c r="H520" s="88">
        <f t="shared" si="173"/>
        <v>3.4524083668091663</v>
      </c>
      <c r="I520" s="89" t="str">
        <f t="shared" si="177"/>
        <v>Unnamed tributary to Little Chilliwack River</v>
      </c>
      <c r="J520" s="90">
        <f t="shared" si="178"/>
        <v>0.26705178286340325</v>
      </c>
      <c r="K520" s="91">
        <f t="shared" si="179"/>
        <v>7.2489327321879937</v>
      </c>
      <c r="L520" s="95" t="str">
        <f t="shared" si="180"/>
        <v>Unnamed tributary to Atchelitz Creek</v>
      </c>
      <c r="M520" s="92">
        <f t="shared" si="181"/>
        <v>0.17222648195645232</v>
      </c>
      <c r="N520" s="93">
        <f t="shared" si="182"/>
        <v>11.240085659284176</v>
      </c>
      <c r="O520" s="96" t="str">
        <f t="shared" si="183"/>
        <v>Chilliwack Creek</v>
      </c>
      <c r="P520" s="94" t="str">
        <f>IF(ISNUMBER(VLOOKUP(A520,'Wells not assessed'!$A$5:$D$37,1,FALSE)),VLOOKUP(A520,'Wells not assessed'!$A$5:$D$37,4,FALSE),"")</f>
        <v/>
      </c>
      <c r="R520" s="35" t="str">
        <f t="shared" si="184"/>
        <v>Yes</v>
      </c>
      <c r="S520" s="15" t="str">
        <f t="shared" si="185"/>
        <v>FV-5674</v>
      </c>
      <c r="T520" s="18" t="str">
        <f>VLOOKUP(S520,'PoHC and SDF summary'!$AO$4:$AP$49974,2,FALSE)</f>
        <v>Unnamed tributary to Little Chilliwack River</v>
      </c>
      <c r="U520" s="19">
        <f t="shared" si="186"/>
        <v>1017.70452983307</v>
      </c>
      <c r="V520" s="56">
        <f>IF(C520="TRUE",(U520^2)*(VLOOKUP(D520,'Aquifer and SDF Parameters'!$A$6:$C$100,2,FALSE)/VLOOKUP(D520,'Aquifer and SDF Parameters'!$A$6:$C$100,3,FALSE)),"")</f>
        <v>3.4524083668091663</v>
      </c>
      <c r="W520" s="4"/>
      <c r="X520" s="29" t="str">
        <f t="shared" si="187"/>
        <v>Yes</v>
      </c>
      <c r="Y520" s="15" t="str">
        <f t="shared" si="188"/>
        <v>FV-5342</v>
      </c>
      <c r="Z520" s="18" t="str">
        <f>IF(X520="Yes",VLOOKUP(Y520,'PoHC and SDF summary'!$AO$4:$AP$49974,2,FALSE)," ")</f>
        <v>Unnamed tributary to Atchelitz Creek</v>
      </c>
      <c r="AA520" s="19">
        <f t="shared" si="189"/>
        <v>1474.6795650772401</v>
      </c>
      <c r="AB520" s="58">
        <f>IF(X520="Yes",(AA520^2)*(VLOOKUP(D520,'Aquifer and SDF Parameters'!$A$6:$C$100,2,FALSE)/VLOOKUP(D520,'Aquifer and SDF Parameters'!$A$6:$C$100,3,FALSE)),"")</f>
        <v>7.2489327321879937</v>
      </c>
      <c r="AC520" s="20">
        <f>IF(X520="Yes",(1/(U520)^('Aquifer and SDF Parameters'!$B$2)/((1/U520^'Aquifer and SDF Parameters'!$B$2)+(1/AA520^'Aquifer and SDF Parameters'!$B$2))),"")</f>
        <v>0.67738544777974641</v>
      </c>
      <c r="AD520" s="21">
        <f>IF(X520="Yes",(1/(AA520)^('Aquifer and SDF Parameters'!$B$2)/((1/U520^'Aquifer and SDF Parameters'!$B$2)+(1/AA520^'Aquifer and SDF Parameters'!$B$2))),"")</f>
        <v>0.3226145522202537</v>
      </c>
      <c r="AE520" s="14"/>
      <c r="AF520" s="32" t="str">
        <f t="shared" si="190"/>
        <v>Yes</v>
      </c>
      <c r="AG520" s="15" t="str">
        <f t="shared" si="191"/>
        <v>FV-5618</v>
      </c>
      <c r="AH520" s="18" t="str">
        <f t="shared" si="192"/>
        <v>Chilliwack Creek</v>
      </c>
      <c r="AI520" s="19">
        <f t="shared" si="193"/>
        <v>1836.30762613056</v>
      </c>
      <c r="AJ520" s="58">
        <f>IF(AF520="Yes",(AI520^2)*(VLOOKUP(D520,'Aquifer and SDF Parameters'!$A$6:$C$100,2,FALSE)/VLOOKUP(D520,'Aquifer and SDF Parameters'!$A$6:$C$100,3,FALSE)),"")</f>
        <v>11.240085659284176</v>
      </c>
      <c r="AK520" s="20">
        <f>IF(AF520="Yes",(1/(U520)^('Aquifer and SDF Parameters'!$B$2)/((1/U520^'Aquifer and SDF Parameters'!$B$2)+(1/AI520^'Aquifer and SDF Parameters'!$B$2)+(1/AA520^'Aquifer and SDF Parameters'!$B$2))),"")</f>
        <v>0.56072173518014456</v>
      </c>
      <c r="AL520" s="20">
        <f>IF(AF520="Yes",(1/(AA520)^('Aquifer and SDF Parameters'!$B$2)/((1/U520^'Aquifer and SDF Parameters'!$B$2)+(1/AI520^'Aquifer and SDF Parameters'!$B$2)+(1/AA520^'Aquifer and SDF Parameters'!$B$2))),"")</f>
        <v>0.26705178286340325</v>
      </c>
      <c r="AM520" s="21">
        <f>IF(AF520="Yes",(1/(AI520)^('Aquifer and SDF Parameters'!$B$2)/((1/U520^'Aquifer and SDF Parameters'!$B$2)+(1/AI520^'Aquifer and SDF Parameters'!$B$2)+(1/AA520^'Aquifer and SDF Parameters'!$B$2))),"")</f>
        <v>0.17222648195645232</v>
      </c>
      <c r="AO520" s="30" t="s">
        <v>12467</v>
      </c>
      <c r="AP520" s="47" t="s">
        <v>8769</v>
      </c>
      <c r="AQ520" s="77">
        <v>91154</v>
      </c>
      <c r="AR520" s="84" t="s">
        <v>989</v>
      </c>
      <c r="AS520" s="77">
        <v>225.474199569814</v>
      </c>
      <c r="AT520" s="30"/>
      <c r="AU520" s="22"/>
      <c r="AV520" s="69"/>
      <c r="AW520" s="33"/>
      <c r="AX520" s="22"/>
      <c r="AY520" s="27"/>
    </row>
    <row r="521" spans="1:51" ht="15.6" customHeight="1" x14ac:dyDescent="0.3">
      <c r="A521" s="17">
        <v>103424</v>
      </c>
      <c r="B521" s="17" t="str">
        <f>VLOOKUP(A521,'List of Wells for HC assessment'!$A$2:$J$860,10,FALSE)</f>
        <v>Fraser-Sumas Floodplain</v>
      </c>
      <c r="C521" s="17" t="str">
        <f>IF(ISNUMBER(VLOOKUP(A521,'List of Wells for HC assessment'!$A$2:$J$860,1,FALSE)),"TRUE","FALSE")</f>
        <v>TRUE</v>
      </c>
      <c r="D521" s="17">
        <f>VLOOKUP(A521,'List of Wells for HC assessment'!$A$2:$J$860,9,FALSE)</f>
        <v>6</v>
      </c>
      <c r="E521" s="17" t="str">
        <f t="shared" si="174"/>
        <v>Stream</v>
      </c>
      <c r="F521" s="17">
        <f t="shared" si="175"/>
        <v>1</v>
      </c>
      <c r="G521" s="87">
        <f t="shared" si="176"/>
        <v>1</v>
      </c>
      <c r="H521" s="88">
        <f t="shared" si="173"/>
        <v>2.2537281605028894E-2</v>
      </c>
      <c r="I521" s="89" t="str">
        <f t="shared" si="177"/>
        <v>Atchelitz Creek</v>
      </c>
      <c r="J521" s="90" t="str">
        <f t="shared" si="178"/>
        <v>-</v>
      </c>
      <c r="K521" s="91" t="str">
        <f t="shared" si="179"/>
        <v/>
      </c>
      <c r="L521" s="95" t="str">
        <f t="shared" si="180"/>
        <v xml:space="preserve"> </v>
      </c>
      <c r="M521" s="92" t="str">
        <f t="shared" si="181"/>
        <v>-</v>
      </c>
      <c r="N521" s="93" t="str">
        <f t="shared" si="182"/>
        <v/>
      </c>
      <c r="O521" s="96" t="str">
        <f t="shared" si="183"/>
        <v xml:space="preserve"> </v>
      </c>
      <c r="P521" s="94" t="str">
        <f>IF(ISNUMBER(VLOOKUP(A521,'Wells not assessed'!$A$5:$D$37,1,FALSE)),VLOOKUP(A521,'Wells not assessed'!$A$5:$D$37,4,FALSE),"")</f>
        <v/>
      </c>
      <c r="R521" s="35" t="str">
        <f t="shared" si="184"/>
        <v>Yes</v>
      </c>
      <c r="S521" s="15" t="str">
        <f t="shared" si="185"/>
        <v>FV-2942</v>
      </c>
      <c r="T521" s="18" t="str">
        <f>VLOOKUP(S521,'PoHC and SDF summary'!$AO$4:$AP$49974,2,FALSE)</f>
        <v>Atchelitz Creek</v>
      </c>
      <c r="U521" s="19">
        <f t="shared" si="186"/>
        <v>82.226422040051503</v>
      </c>
      <c r="V521" s="56">
        <f>IF(C521="TRUE",(U521^2)*(VLOOKUP(D521,'Aquifer and SDF Parameters'!$A$6:$C$100,2,FALSE)/VLOOKUP(D521,'Aquifer and SDF Parameters'!$A$6:$C$100,3,FALSE)),"")</f>
        <v>2.2537281605028894E-2</v>
      </c>
      <c r="W521" s="4"/>
      <c r="X521" s="29" t="str">
        <f t="shared" si="187"/>
        <v>No</v>
      </c>
      <c r="Y521" s="15" t="str">
        <f t="shared" si="188"/>
        <v/>
      </c>
      <c r="Z521" s="18" t="str">
        <f>IF(X521="Yes",VLOOKUP(Y521,'PoHC and SDF summary'!$AO$4:$AP$49974,2,FALSE)," ")</f>
        <v xml:space="preserve"> </v>
      </c>
      <c r="AA521" s="19" t="str">
        <f t="shared" si="189"/>
        <v xml:space="preserve"> </v>
      </c>
      <c r="AB521" s="58" t="str">
        <f>IF(X521="Yes",(AA521^2)*(VLOOKUP(D521,'Aquifer and SDF Parameters'!$A$6:$C$100,2,FALSE)/VLOOKUP(D521,'Aquifer and SDF Parameters'!$A$6:$C$100,3,FALSE)),"")</f>
        <v/>
      </c>
      <c r="AC521" s="20" t="str">
        <f>IF(X521="Yes",(1/(U521)^('Aquifer and SDF Parameters'!$B$2)/((1/U521^'Aquifer and SDF Parameters'!$B$2)+(1/AA521^'Aquifer and SDF Parameters'!$B$2))),"")</f>
        <v/>
      </c>
      <c r="AD521" s="21" t="str">
        <f>IF(X521="Yes",(1/(AA521)^('Aquifer and SDF Parameters'!$B$2)/((1/U521^'Aquifer and SDF Parameters'!$B$2)+(1/AA521^'Aquifer and SDF Parameters'!$B$2))),"")</f>
        <v/>
      </c>
      <c r="AE521" s="14"/>
      <c r="AF521" s="32" t="str">
        <f t="shared" si="190"/>
        <v>No</v>
      </c>
      <c r="AG521" s="15" t="str">
        <f t="shared" si="191"/>
        <v/>
      </c>
      <c r="AH521" s="18" t="str">
        <f t="shared" si="192"/>
        <v xml:space="preserve"> </v>
      </c>
      <c r="AI521" s="19" t="str">
        <f t="shared" si="193"/>
        <v xml:space="preserve"> </v>
      </c>
      <c r="AJ521" s="58" t="str">
        <f>IF(AF521="Yes",(AI521^2)*(VLOOKUP(D521,'Aquifer and SDF Parameters'!$A$6:$C$100,2,FALSE)/VLOOKUP(D521,'Aquifer and SDF Parameters'!$A$6:$C$100,3,FALSE)),"")</f>
        <v/>
      </c>
      <c r="AK521" s="20" t="str">
        <f>IF(AF521="Yes",(1/(U521)^('Aquifer and SDF Parameters'!$B$2)/((1/U521^'Aquifer and SDF Parameters'!$B$2)+(1/AI521^'Aquifer and SDF Parameters'!$B$2)+(1/AA521^'Aquifer and SDF Parameters'!$B$2))),"")</f>
        <v/>
      </c>
      <c r="AL521" s="20" t="str">
        <f>IF(AF521="Yes",(1/(AA521)^('Aquifer and SDF Parameters'!$B$2)/((1/U521^'Aquifer and SDF Parameters'!$B$2)+(1/AI521^'Aquifer and SDF Parameters'!$B$2)+(1/AA521^'Aquifer and SDF Parameters'!$B$2))),"")</f>
        <v/>
      </c>
      <c r="AM521" s="21" t="str">
        <f>IF(AF521="Yes",(1/(AI521)^('Aquifer and SDF Parameters'!$B$2)/((1/U521^'Aquifer and SDF Parameters'!$B$2)+(1/AI521^'Aquifer and SDF Parameters'!$B$2)+(1/AA521^'Aquifer and SDF Parameters'!$B$2))),"")</f>
        <v/>
      </c>
      <c r="AO521" s="30" t="s">
        <v>12465</v>
      </c>
      <c r="AP521" s="47" t="s">
        <v>8769</v>
      </c>
      <c r="AQ521" s="77">
        <v>91198</v>
      </c>
      <c r="AR521" s="84" t="s">
        <v>7644</v>
      </c>
      <c r="AS521" s="77">
        <v>481.183763783948</v>
      </c>
      <c r="AT521" s="30"/>
      <c r="AU521" s="22"/>
      <c r="AV521" s="69"/>
      <c r="AW521" s="33"/>
      <c r="AX521" s="22"/>
      <c r="AY521" s="27"/>
    </row>
    <row r="522" spans="1:51" ht="15.6" customHeight="1" x14ac:dyDescent="0.3">
      <c r="A522" s="17">
        <v>103430</v>
      </c>
      <c r="B522" s="17" t="str">
        <f>VLOOKUP(A522,'List of Wells for HC assessment'!$A$2:$J$860,10,FALSE)</f>
        <v>Fraser-Sumas Floodplain</v>
      </c>
      <c r="C522" s="17" t="str">
        <f>IF(ISNUMBER(VLOOKUP(A522,'List of Wells for HC assessment'!$A$2:$J$860,1,FALSE)),"TRUE","FALSE")</f>
        <v>TRUE</v>
      </c>
      <c r="D522" s="17">
        <f>VLOOKUP(A522,'List of Wells for HC assessment'!$A$2:$J$860,9,FALSE)</f>
        <v>6</v>
      </c>
      <c r="E522" s="17" t="str">
        <f t="shared" si="174"/>
        <v>Stream</v>
      </c>
      <c r="F522" s="17">
        <f t="shared" si="175"/>
        <v>1</v>
      </c>
      <c r="G522" s="87">
        <f t="shared" si="176"/>
        <v>1</v>
      </c>
      <c r="H522" s="88">
        <f t="shared" si="173"/>
        <v>1.1562037476198272E-2</v>
      </c>
      <c r="I522" s="89" t="str">
        <f t="shared" si="177"/>
        <v>Atchelitz Creek</v>
      </c>
      <c r="J522" s="90" t="str">
        <f t="shared" si="178"/>
        <v>-</v>
      </c>
      <c r="K522" s="91" t="str">
        <f t="shared" si="179"/>
        <v/>
      </c>
      <c r="L522" s="95" t="str">
        <f t="shared" si="180"/>
        <v xml:space="preserve"> </v>
      </c>
      <c r="M522" s="92" t="str">
        <f t="shared" si="181"/>
        <v>-</v>
      </c>
      <c r="N522" s="93" t="str">
        <f t="shared" si="182"/>
        <v/>
      </c>
      <c r="O522" s="96" t="str">
        <f t="shared" si="183"/>
        <v xml:space="preserve"> </v>
      </c>
      <c r="P522" s="94" t="str">
        <f>IF(ISNUMBER(VLOOKUP(A522,'Wells not assessed'!$A$5:$D$37,1,FALSE)),VLOOKUP(A522,'Wells not assessed'!$A$5:$D$37,4,FALSE),"")</f>
        <v/>
      </c>
      <c r="R522" s="35" t="str">
        <f t="shared" si="184"/>
        <v>Yes</v>
      </c>
      <c r="S522" s="15" t="str">
        <f t="shared" si="185"/>
        <v>FV-2944</v>
      </c>
      <c r="T522" s="18" t="str">
        <f>VLOOKUP(S522,'PoHC and SDF summary'!$AO$4:$AP$49974,2,FALSE)</f>
        <v>Atchelitz Creek</v>
      </c>
      <c r="U522" s="19">
        <f t="shared" si="186"/>
        <v>58.894916952649503</v>
      </c>
      <c r="V522" s="56">
        <f>IF(C522="TRUE",(U522^2)*(VLOOKUP(D522,'Aquifer and SDF Parameters'!$A$6:$C$100,2,FALSE)/VLOOKUP(D522,'Aquifer and SDF Parameters'!$A$6:$C$100,3,FALSE)),"")</f>
        <v>1.1562037476198272E-2</v>
      </c>
      <c r="W522" s="4"/>
      <c r="X522" s="29" t="str">
        <f t="shared" si="187"/>
        <v>No</v>
      </c>
      <c r="Y522" s="15" t="str">
        <f t="shared" si="188"/>
        <v/>
      </c>
      <c r="Z522" s="18" t="str">
        <f>IF(X522="Yes",VLOOKUP(Y522,'PoHC and SDF summary'!$AO$4:$AP$49974,2,FALSE)," ")</f>
        <v xml:space="preserve"> </v>
      </c>
      <c r="AA522" s="19" t="str">
        <f t="shared" si="189"/>
        <v xml:space="preserve"> </v>
      </c>
      <c r="AB522" s="58" t="str">
        <f>IF(X522="Yes",(AA522^2)*(VLOOKUP(D522,'Aquifer and SDF Parameters'!$A$6:$C$100,2,FALSE)/VLOOKUP(D522,'Aquifer and SDF Parameters'!$A$6:$C$100,3,FALSE)),"")</f>
        <v/>
      </c>
      <c r="AC522" s="20" t="str">
        <f>IF(X522="Yes",(1/(U522)^('Aquifer and SDF Parameters'!$B$2)/((1/U522^'Aquifer and SDF Parameters'!$B$2)+(1/AA522^'Aquifer and SDF Parameters'!$B$2))),"")</f>
        <v/>
      </c>
      <c r="AD522" s="21" t="str">
        <f>IF(X522="Yes",(1/(AA522)^('Aquifer and SDF Parameters'!$B$2)/((1/U522^'Aquifer and SDF Parameters'!$B$2)+(1/AA522^'Aquifer and SDF Parameters'!$B$2))),"")</f>
        <v/>
      </c>
      <c r="AE522" s="14"/>
      <c r="AF522" s="32" t="str">
        <f t="shared" si="190"/>
        <v>No</v>
      </c>
      <c r="AG522" s="15" t="str">
        <f t="shared" si="191"/>
        <v/>
      </c>
      <c r="AH522" s="18" t="str">
        <f t="shared" si="192"/>
        <v xml:space="preserve"> </v>
      </c>
      <c r="AI522" s="19" t="str">
        <f t="shared" si="193"/>
        <v xml:space="preserve"> </v>
      </c>
      <c r="AJ522" s="58" t="str">
        <f>IF(AF522="Yes",(AI522^2)*(VLOOKUP(D522,'Aquifer and SDF Parameters'!$A$6:$C$100,2,FALSE)/VLOOKUP(D522,'Aquifer and SDF Parameters'!$A$6:$C$100,3,FALSE)),"")</f>
        <v/>
      </c>
      <c r="AK522" s="20" t="str">
        <f>IF(AF522="Yes",(1/(U522)^('Aquifer and SDF Parameters'!$B$2)/((1/U522^'Aquifer and SDF Parameters'!$B$2)+(1/AI522^'Aquifer and SDF Parameters'!$B$2)+(1/AA522^'Aquifer and SDF Parameters'!$B$2))),"")</f>
        <v/>
      </c>
      <c r="AL522" s="20" t="str">
        <f>IF(AF522="Yes",(1/(AA522)^('Aquifer and SDF Parameters'!$B$2)/((1/U522^'Aquifer and SDF Parameters'!$B$2)+(1/AI522^'Aquifer and SDF Parameters'!$B$2)+(1/AA522^'Aquifer and SDF Parameters'!$B$2))),"")</f>
        <v/>
      </c>
      <c r="AM522" s="21" t="str">
        <f>IF(AF522="Yes",(1/(AI522)^('Aquifer and SDF Parameters'!$B$2)/((1/U522^'Aquifer and SDF Parameters'!$B$2)+(1/AI522^'Aquifer and SDF Parameters'!$B$2)+(1/AA522^'Aquifer and SDF Parameters'!$B$2))),"")</f>
        <v/>
      </c>
      <c r="AO522" s="30" t="s">
        <v>12462</v>
      </c>
      <c r="AP522" s="47" t="s">
        <v>8769</v>
      </c>
      <c r="AQ522" s="77">
        <v>91210</v>
      </c>
      <c r="AR522" s="84" t="s">
        <v>5042</v>
      </c>
      <c r="AS522" s="77">
        <v>377.928116398854</v>
      </c>
      <c r="AT522" s="30"/>
      <c r="AU522" s="22"/>
      <c r="AV522" s="69"/>
      <c r="AW522" s="33"/>
      <c r="AX522" s="22"/>
      <c r="AY522" s="27"/>
    </row>
    <row r="523" spans="1:51" ht="15.6" customHeight="1" x14ac:dyDescent="0.3">
      <c r="A523" s="17">
        <v>103459</v>
      </c>
      <c r="B523" s="17" t="str">
        <f>VLOOKUP(A523,'List of Wells for HC assessment'!$A$2:$J$860,10,FALSE)</f>
        <v>Fraser-Sumas Floodplain</v>
      </c>
      <c r="C523" s="17" t="str">
        <f>IF(ISNUMBER(VLOOKUP(A523,'List of Wells for HC assessment'!$A$2:$J$860,1,FALSE)),"TRUE","FALSE")</f>
        <v>TRUE</v>
      </c>
      <c r="D523" s="17">
        <f>VLOOKUP(A523,'List of Wells for HC assessment'!$A$2:$J$860,9,FALSE)</f>
        <v>6</v>
      </c>
      <c r="E523" s="17" t="str">
        <f t="shared" si="174"/>
        <v>Stream</v>
      </c>
      <c r="F523" s="17">
        <f t="shared" si="175"/>
        <v>1</v>
      </c>
      <c r="G523" s="87">
        <f t="shared" si="176"/>
        <v>1</v>
      </c>
      <c r="H523" s="88">
        <f t="shared" si="173"/>
        <v>5.1864406419980584</v>
      </c>
      <c r="I523" s="89" t="str">
        <f t="shared" si="177"/>
        <v>Chilliwack Creek</v>
      </c>
      <c r="J523" s="90" t="str">
        <f t="shared" si="178"/>
        <v>-</v>
      </c>
      <c r="K523" s="91" t="str">
        <f t="shared" si="179"/>
        <v/>
      </c>
      <c r="L523" s="95" t="str">
        <f t="shared" si="180"/>
        <v xml:space="preserve"> </v>
      </c>
      <c r="M523" s="92" t="str">
        <f t="shared" si="181"/>
        <v>-</v>
      </c>
      <c r="N523" s="93" t="str">
        <f t="shared" si="182"/>
        <v/>
      </c>
      <c r="O523" s="96" t="str">
        <f t="shared" si="183"/>
        <v xml:space="preserve"> </v>
      </c>
      <c r="P523" s="94" t="str">
        <f>IF(ISNUMBER(VLOOKUP(A523,'Wells not assessed'!$A$5:$D$37,1,FALSE)),VLOOKUP(A523,'Wells not assessed'!$A$5:$D$37,4,FALSE),"")</f>
        <v/>
      </c>
      <c r="R523" s="35" t="str">
        <f t="shared" si="184"/>
        <v>Yes</v>
      </c>
      <c r="S523" s="15" t="str">
        <f t="shared" si="185"/>
        <v>FV-5621</v>
      </c>
      <c r="T523" s="18" t="str">
        <f>VLOOKUP(S523,'PoHC and SDF summary'!$AO$4:$AP$49974,2,FALSE)</f>
        <v>Chilliwack Creek</v>
      </c>
      <c r="U523" s="19">
        <f t="shared" si="186"/>
        <v>1247.37011051228</v>
      </c>
      <c r="V523" s="56">
        <f>IF(C523="TRUE",(U523^2)*(VLOOKUP(D523,'Aquifer and SDF Parameters'!$A$6:$C$100,2,FALSE)/VLOOKUP(D523,'Aquifer and SDF Parameters'!$A$6:$C$100,3,FALSE)),"")</f>
        <v>5.1864406419980584</v>
      </c>
      <c r="W523" s="4"/>
      <c r="X523" s="29" t="str">
        <f t="shared" si="187"/>
        <v>No</v>
      </c>
      <c r="Y523" s="15" t="str">
        <f t="shared" si="188"/>
        <v/>
      </c>
      <c r="Z523" s="18" t="str">
        <f>IF(X523="Yes",VLOOKUP(Y523,'PoHC and SDF summary'!$AO$4:$AP$49974,2,FALSE)," ")</f>
        <v xml:space="preserve"> </v>
      </c>
      <c r="AA523" s="19" t="str">
        <f t="shared" si="189"/>
        <v xml:space="preserve"> </v>
      </c>
      <c r="AB523" s="58" t="str">
        <f>IF(X523="Yes",(AA523^2)*(VLOOKUP(D523,'Aquifer and SDF Parameters'!$A$6:$C$100,2,FALSE)/VLOOKUP(D523,'Aquifer and SDF Parameters'!$A$6:$C$100,3,FALSE)),"")</f>
        <v/>
      </c>
      <c r="AC523" s="20" t="str">
        <f>IF(X523="Yes",(1/(U523)^('Aquifer and SDF Parameters'!$B$2)/((1/U523^'Aquifer and SDF Parameters'!$B$2)+(1/AA523^'Aquifer and SDF Parameters'!$B$2))),"")</f>
        <v/>
      </c>
      <c r="AD523" s="21" t="str">
        <f>IF(X523="Yes",(1/(AA523)^('Aquifer and SDF Parameters'!$B$2)/((1/U523^'Aquifer and SDF Parameters'!$B$2)+(1/AA523^'Aquifer and SDF Parameters'!$B$2))),"")</f>
        <v/>
      </c>
      <c r="AE523" s="14"/>
      <c r="AF523" s="32" t="str">
        <f t="shared" si="190"/>
        <v>No</v>
      </c>
      <c r="AG523" s="15" t="str">
        <f t="shared" si="191"/>
        <v/>
      </c>
      <c r="AH523" s="18" t="str">
        <f t="shared" si="192"/>
        <v xml:space="preserve"> </v>
      </c>
      <c r="AI523" s="19" t="str">
        <f t="shared" si="193"/>
        <v xml:space="preserve"> </v>
      </c>
      <c r="AJ523" s="58" t="str">
        <f>IF(AF523="Yes",(AI523^2)*(VLOOKUP(D523,'Aquifer and SDF Parameters'!$A$6:$C$100,2,FALSE)/VLOOKUP(D523,'Aquifer and SDF Parameters'!$A$6:$C$100,3,FALSE)),"")</f>
        <v/>
      </c>
      <c r="AK523" s="20" t="str">
        <f>IF(AF523="Yes",(1/(U523)^('Aquifer and SDF Parameters'!$B$2)/((1/U523^'Aquifer and SDF Parameters'!$B$2)+(1/AI523^'Aquifer and SDF Parameters'!$B$2)+(1/AA523^'Aquifer and SDF Parameters'!$B$2))),"")</f>
        <v/>
      </c>
      <c r="AL523" s="20" t="str">
        <f>IF(AF523="Yes",(1/(AA523)^('Aquifer and SDF Parameters'!$B$2)/((1/U523^'Aquifer and SDF Parameters'!$B$2)+(1/AI523^'Aquifer and SDF Parameters'!$B$2)+(1/AA523^'Aquifer and SDF Parameters'!$B$2))),"")</f>
        <v/>
      </c>
      <c r="AM523" s="21" t="str">
        <f>IF(AF523="Yes",(1/(AI523)^('Aquifer and SDF Parameters'!$B$2)/((1/U523^'Aquifer and SDF Parameters'!$B$2)+(1/AI523^'Aquifer and SDF Parameters'!$B$2)+(1/AA523^'Aquifer and SDF Parameters'!$B$2))),"")</f>
        <v/>
      </c>
      <c r="AO523" s="30" t="s">
        <v>12459</v>
      </c>
      <c r="AP523" s="47" t="s">
        <v>8769</v>
      </c>
      <c r="AQ523" s="77">
        <v>91215</v>
      </c>
      <c r="AR523" s="84" t="s">
        <v>3262</v>
      </c>
      <c r="AS523" s="77">
        <v>72.649667554917201</v>
      </c>
      <c r="AT523" s="30"/>
      <c r="AU523" s="22"/>
      <c r="AV523" s="69"/>
      <c r="AW523" s="33"/>
      <c r="AX523" s="22"/>
      <c r="AY523" s="27"/>
    </row>
    <row r="524" spans="1:51" ht="15.6" customHeight="1" x14ac:dyDescent="0.3">
      <c r="A524" s="17">
        <v>103906</v>
      </c>
      <c r="B524" s="17" t="str">
        <f>VLOOKUP(A524,'List of Wells for HC assessment'!$A$2:$J$860,10,FALSE)</f>
        <v>Fraser-Sumas Floodplain</v>
      </c>
      <c r="C524" s="17" t="str">
        <f>IF(ISNUMBER(VLOOKUP(A524,'List of Wells for HC assessment'!$A$2:$J$860,1,FALSE)),"TRUE","FALSE")</f>
        <v>TRUE</v>
      </c>
      <c r="D524" s="17">
        <f>VLOOKUP(A524,'List of Wells for HC assessment'!$A$2:$J$860,9,FALSE)</f>
        <v>6</v>
      </c>
      <c r="E524" s="17" t="str">
        <f t="shared" si="174"/>
        <v>Stream</v>
      </c>
      <c r="F524" s="17">
        <f t="shared" si="175"/>
        <v>1</v>
      </c>
      <c r="G524" s="87">
        <f t="shared" si="176"/>
        <v>1</v>
      </c>
      <c r="H524" s="88">
        <f t="shared" si="173"/>
        <v>0.65856082524645709</v>
      </c>
      <c r="I524" s="89" t="str">
        <f t="shared" si="177"/>
        <v>Elk Brook</v>
      </c>
      <c r="J524" s="90" t="str">
        <f t="shared" si="178"/>
        <v>-</v>
      </c>
      <c r="K524" s="91" t="str">
        <f t="shared" si="179"/>
        <v/>
      </c>
      <c r="L524" s="95" t="str">
        <f t="shared" si="180"/>
        <v xml:space="preserve"> </v>
      </c>
      <c r="M524" s="92" t="str">
        <f t="shared" si="181"/>
        <v>-</v>
      </c>
      <c r="N524" s="93" t="str">
        <f t="shared" si="182"/>
        <v/>
      </c>
      <c r="O524" s="96" t="str">
        <f t="shared" si="183"/>
        <v xml:space="preserve"> </v>
      </c>
      <c r="P524" s="94" t="str">
        <f>IF(ISNUMBER(VLOOKUP(A524,'Wells not assessed'!$A$5:$D$37,1,FALSE)),VLOOKUP(A524,'Wells not assessed'!$A$5:$D$37,4,FALSE),"")</f>
        <v/>
      </c>
      <c r="R524" s="35" t="str">
        <f t="shared" si="184"/>
        <v>Yes</v>
      </c>
      <c r="S524" s="15" t="str">
        <f t="shared" si="185"/>
        <v>FV-4093</v>
      </c>
      <c r="T524" s="18" t="str">
        <f>VLOOKUP(S524,'PoHC and SDF summary'!$AO$4:$AP$49974,2,FALSE)</f>
        <v>Elk Brook</v>
      </c>
      <c r="U524" s="19">
        <f t="shared" si="186"/>
        <v>444.48649875326601</v>
      </c>
      <c r="V524" s="56">
        <f>IF(C524="TRUE",(U524^2)*(VLOOKUP(D524,'Aquifer and SDF Parameters'!$A$6:$C$100,2,FALSE)/VLOOKUP(D524,'Aquifer and SDF Parameters'!$A$6:$C$100,3,FALSE)),"")</f>
        <v>0.65856082524645709</v>
      </c>
      <c r="W524" s="4"/>
      <c r="X524" s="29" t="str">
        <f t="shared" si="187"/>
        <v>No</v>
      </c>
      <c r="Y524" s="15" t="str">
        <f t="shared" si="188"/>
        <v/>
      </c>
      <c r="Z524" s="18" t="str">
        <f>IF(X524="Yes",VLOOKUP(Y524,'PoHC and SDF summary'!$AO$4:$AP$49974,2,FALSE)," ")</f>
        <v xml:space="preserve"> </v>
      </c>
      <c r="AA524" s="19" t="str">
        <f t="shared" si="189"/>
        <v xml:space="preserve"> </v>
      </c>
      <c r="AB524" s="58" t="str">
        <f>IF(X524="Yes",(AA524^2)*(VLOOKUP(D524,'Aquifer and SDF Parameters'!$A$6:$C$100,2,FALSE)/VLOOKUP(D524,'Aquifer and SDF Parameters'!$A$6:$C$100,3,FALSE)),"")</f>
        <v/>
      </c>
      <c r="AC524" s="20" t="str">
        <f>IF(X524="Yes",(1/(U524)^('Aquifer and SDF Parameters'!$B$2)/((1/U524^'Aquifer and SDF Parameters'!$B$2)+(1/AA524^'Aquifer and SDF Parameters'!$B$2))),"")</f>
        <v/>
      </c>
      <c r="AD524" s="21" t="str">
        <f>IF(X524="Yes",(1/(AA524)^('Aquifer and SDF Parameters'!$B$2)/((1/U524^'Aquifer and SDF Parameters'!$B$2)+(1/AA524^'Aquifer and SDF Parameters'!$B$2))),"")</f>
        <v/>
      </c>
      <c r="AE524" s="14"/>
      <c r="AF524" s="32" t="str">
        <f t="shared" si="190"/>
        <v>No</v>
      </c>
      <c r="AG524" s="15" t="str">
        <f t="shared" si="191"/>
        <v/>
      </c>
      <c r="AH524" s="18" t="str">
        <f t="shared" si="192"/>
        <v xml:space="preserve"> </v>
      </c>
      <c r="AI524" s="19" t="str">
        <f t="shared" si="193"/>
        <v xml:space="preserve"> </v>
      </c>
      <c r="AJ524" s="58" t="str">
        <f>IF(AF524="Yes",(AI524^2)*(VLOOKUP(D524,'Aquifer and SDF Parameters'!$A$6:$C$100,2,FALSE)/VLOOKUP(D524,'Aquifer and SDF Parameters'!$A$6:$C$100,3,FALSE)),"")</f>
        <v/>
      </c>
      <c r="AK524" s="20" t="str">
        <f>IF(AF524="Yes",(1/(U524)^('Aquifer and SDF Parameters'!$B$2)/((1/U524^'Aquifer and SDF Parameters'!$B$2)+(1/AI524^'Aquifer and SDF Parameters'!$B$2)+(1/AA524^'Aquifer and SDF Parameters'!$B$2))),"")</f>
        <v/>
      </c>
      <c r="AL524" s="20" t="str">
        <f>IF(AF524="Yes",(1/(AA524)^('Aquifer and SDF Parameters'!$B$2)/((1/U524^'Aquifer and SDF Parameters'!$B$2)+(1/AI524^'Aquifer and SDF Parameters'!$B$2)+(1/AA524^'Aquifer and SDF Parameters'!$B$2))),"")</f>
        <v/>
      </c>
      <c r="AM524" s="21" t="str">
        <f>IF(AF524="Yes",(1/(AI524)^('Aquifer and SDF Parameters'!$B$2)/((1/U524^'Aquifer and SDF Parameters'!$B$2)+(1/AI524^'Aquifer and SDF Parameters'!$B$2)+(1/AA524^'Aquifer and SDF Parameters'!$B$2))),"")</f>
        <v/>
      </c>
      <c r="AO524" s="30" t="s">
        <v>12456</v>
      </c>
      <c r="AP524" s="47" t="s">
        <v>8769</v>
      </c>
      <c r="AQ524" s="77">
        <v>91220</v>
      </c>
      <c r="AR524" s="84" t="s">
        <v>1881</v>
      </c>
      <c r="AS524" s="77">
        <v>896.74223168542096</v>
      </c>
      <c r="AT524" s="30"/>
      <c r="AU524" s="22"/>
      <c r="AV524" s="69"/>
      <c r="AW524" s="33"/>
      <c r="AX524" s="22"/>
      <c r="AY524" s="27"/>
    </row>
    <row r="525" spans="1:51" ht="15.6" customHeight="1" x14ac:dyDescent="0.3">
      <c r="A525" s="17">
        <v>103932</v>
      </c>
      <c r="B525" s="17" t="str">
        <f>VLOOKUP(A525,'List of Wells for HC assessment'!$A$2:$J$860,10,FALSE)</f>
        <v>Fraser-Sumas Floodplain</v>
      </c>
      <c r="C525" s="17" t="str">
        <f>IF(ISNUMBER(VLOOKUP(A525,'List of Wells for HC assessment'!$A$2:$J$860,1,FALSE)),"TRUE","FALSE")</f>
        <v>TRUE</v>
      </c>
      <c r="D525" s="17">
        <f>VLOOKUP(A525,'List of Wells for HC assessment'!$A$2:$J$860,9,FALSE)</f>
        <v>6</v>
      </c>
      <c r="E525" s="17" t="str">
        <f t="shared" si="174"/>
        <v>Stream</v>
      </c>
      <c r="F525" s="17">
        <f t="shared" si="175"/>
        <v>2</v>
      </c>
      <c r="G525" s="87">
        <f t="shared" si="176"/>
        <v>0.89315397932613538</v>
      </c>
      <c r="H525" s="88">
        <f t="shared" si="173"/>
        <v>4.8871345409476928E-2</v>
      </c>
      <c r="I525" s="89" t="str">
        <f t="shared" si="177"/>
        <v>Unnamed tributary to Vedder River</v>
      </c>
      <c r="J525" s="90">
        <f t="shared" si="178"/>
        <v>0.10684602067386448</v>
      </c>
      <c r="K525" s="91">
        <f t="shared" si="179"/>
        <v>0.40852842578697435</v>
      </c>
      <c r="L525" s="95" t="str">
        <f t="shared" si="180"/>
        <v>Unnamed tributary to Sumas Lake Canal</v>
      </c>
      <c r="M525" s="92" t="str">
        <f t="shared" si="181"/>
        <v>-</v>
      </c>
      <c r="N525" s="93" t="str">
        <f t="shared" si="182"/>
        <v/>
      </c>
      <c r="O525" s="96" t="str">
        <f t="shared" si="183"/>
        <v xml:space="preserve"> </v>
      </c>
      <c r="P525" s="94" t="str">
        <f>IF(ISNUMBER(VLOOKUP(A525,'Wells not assessed'!$A$5:$D$37,1,FALSE)),VLOOKUP(A525,'Wells not assessed'!$A$5:$D$37,4,FALSE),"")</f>
        <v/>
      </c>
      <c r="R525" s="35" t="str">
        <f t="shared" si="184"/>
        <v>Yes</v>
      </c>
      <c r="S525" s="15" t="str">
        <f t="shared" si="185"/>
        <v>FV-498</v>
      </c>
      <c r="T525" s="18" t="str">
        <f>VLOOKUP(S525,'PoHC and SDF summary'!$AO$4:$AP$49974,2,FALSE)</f>
        <v>Unnamed tributary to Vedder River</v>
      </c>
      <c r="U525" s="19">
        <f t="shared" si="186"/>
        <v>121.084283137173</v>
      </c>
      <c r="V525" s="56">
        <f>IF(C525="TRUE",(U525^2)*(VLOOKUP(D525,'Aquifer and SDF Parameters'!$A$6:$C$100,2,FALSE)/VLOOKUP(D525,'Aquifer and SDF Parameters'!$A$6:$C$100,3,FALSE)),"")</f>
        <v>4.8871345409476928E-2</v>
      </c>
      <c r="W525" s="4"/>
      <c r="X525" s="29" t="str">
        <f t="shared" si="187"/>
        <v>Yes</v>
      </c>
      <c r="Y525" s="15" t="str">
        <f t="shared" si="188"/>
        <v>FV-441</v>
      </c>
      <c r="Z525" s="18" t="str">
        <f>IF(X525="Yes",VLOOKUP(Y525,'PoHC and SDF summary'!$AO$4:$AP$49974,2,FALSE)," ")</f>
        <v>Unnamed tributary to Sumas Lake Canal</v>
      </c>
      <c r="AA525" s="19">
        <f t="shared" si="189"/>
        <v>350.08360106707698</v>
      </c>
      <c r="AB525" s="58">
        <f>IF(X525="Yes",(AA525^2)*(VLOOKUP(D525,'Aquifer and SDF Parameters'!$A$6:$C$100,2,FALSE)/VLOOKUP(D525,'Aquifer and SDF Parameters'!$A$6:$C$100,3,FALSE)),"")</f>
        <v>0.40852842578697435</v>
      </c>
      <c r="AC525" s="20">
        <f>IF(X525="Yes",(1/(U525)^('Aquifer and SDF Parameters'!$B$2)/((1/U525^'Aquifer and SDF Parameters'!$B$2)+(1/AA525^'Aquifer and SDF Parameters'!$B$2))),"")</f>
        <v>0.89315397932613538</v>
      </c>
      <c r="AD525" s="21">
        <f>IF(X525="Yes",(1/(AA525)^('Aquifer and SDF Parameters'!$B$2)/((1/U525^'Aquifer and SDF Parameters'!$B$2)+(1/AA525^'Aquifer and SDF Parameters'!$B$2))),"")</f>
        <v>0.10684602067386448</v>
      </c>
      <c r="AE525" s="14"/>
      <c r="AF525" s="32" t="str">
        <f t="shared" si="190"/>
        <v>No</v>
      </c>
      <c r="AG525" s="15" t="str">
        <f t="shared" si="191"/>
        <v/>
      </c>
      <c r="AH525" s="18" t="str">
        <f t="shared" si="192"/>
        <v xml:space="preserve"> </v>
      </c>
      <c r="AI525" s="19" t="str">
        <f t="shared" si="193"/>
        <v xml:space="preserve"> </v>
      </c>
      <c r="AJ525" s="58" t="str">
        <f>IF(AF525="Yes",(AI525^2)*(VLOOKUP(D525,'Aquifer and SDF Parameters'!$A$6:$C$100,2,FALSE)/VLOOKUP(D525,'Aquifer and SDF Parameters'!$A$6:$C$100,3,FALSE)),"")</f>
        <v/>
      </c>
      <c r="AK525" s="20" t="str">
        <f>IF(AF525="Yes",(1/(U525)^('Aquifer and SDF Parameters'!$B$2)/((1/U525^'Aquifer and SDF Parameters'!$B$2)+(1/AI525^'Aquifer and SDF Parameters'!$B$2)+(1/AA525^'Aquifer and SDF Parameters'!$B$2))),"")</f>
        <v/>
      </c>
      <c r="AL525" s="20" t="str">
        <f>IF(AF525="Yes",(1/(AA525)^('Aquifer and SDF Parameters'!$B$2)/((1/U525^'Aquifer and SDF Parameters'!$B$2)+(1/AI525^'Aquifer and SDF Parameters'!$B$2)+(1/AA525^'Aquifer and SDF Parameters'!$B$2))),"")</f>
        <v/>
      </c>
      <c r="AM525" s="21" t="str">
        <f>IF(AF525="Yes",(1/(AI525)^('Aquifer and SDF Parameters'!$B$2)/((1/U525^'Aquifer and SDF Parameters'!$B$2)+(1/AI525^'Aquifer and SDF Parameters'!$B$2)+(1/AA525^'Aquifer and SDF Parameters'!$B$2))),"")</f>
        <v/>
      </c>
      <c r="AO525" s="30" t="s">
        <v>12455</v>
      </c>
      <c r="AP525" s="47" t="s">
        <v>8769</v>
      </c>
      <c r="AQ525" s="77">
        <v>92097</v>
      </c>
      <c r="AR525" s="84" t="s">
        <v>3825</v>
      </c>
      <c r="AS525" s="77">
        <v>1692.2155874724999</v>
      </c>
      <c r="AT525" s="30"/>
      <c r="AU525" s="22"/>
      <c r="AV525" s="69"/>
      <c r="AW525" s="33"/>
      <c r="AX525" s="22"/>
      <c r="AY525" s="27"/>
    </row>
    <row r="526" spans="1:51" ht="15.6" customHeight="1" x14ac:dyDescent="0.3">
      <c r="A526" s="17">
        <v>103977</v>
      </c>
      <c r="B526" s="17" t="str">
        <f>VLOOKUP(A526,'List of Wells for HC assessment'!$A$2:$J$860,10,FALSE)</f>
        <v>Fraser-Sumas Floodplain</v>
      </c>
      <c r="C526" s="17" t="str">
        <f>IF(ISNUMBER(VLOOKUP(A526,'List of Wells for HC assessment'!$A$2:$J$860,1,FALSE)),"TRUE","FALSE")</f>
        <v>TRUE</v>
      </c>
      <c r="D526" s="17">
        <f>VLOOKUP(A526,'List of Wells for HC assessment'!$A$2:$J$860,9,FALSE)</f>
        <v>6</v>
      </c>
      <c r="E526" s="17" t="str">
        <f t="shared" si="174"/>
        <v>Stream</v>
      </c>
      <c r="F526" s="17">
        <f t="shared" si="175"/>
        <v>2</v>
      </c>
      <c r="G526" s="87">
        <f t="shared" si="176"/>
        <v>0.85036242171129461</v>
      </c>
      <c r="H526" s="88">
        <f t="shared" si="173"/>
        <v>0.96396139959293825</v>
      </c>
      <c r="I526" s="89" t="str">
        <f t="shared" si="177"/>
        <v>Chilliwack Creek</v>
      </c>
      <c r="J526" s="90">
        <f t="shared" si="178"/>
        <v>0.14963757828870547</v>
      </c>
      <c r="K526" s="91">
        <f t="shared" si="179"/>
        <v>5.4780126728095508</v>
      </c>
      <c r="L526" s="95" t="str">
        <f t="shared" si="180"/>
        <v>Little Chilliwack River</v>
      </c>
      <c r="M526" s="92" t="str">
        <f t="shared" si="181"/>
        <v>-</v>
      </c>
      <c r="N526" s="93" t="str">
        <f t="shared" si="182"/>
        <v/>
      </c>
      <c r="O526" s="96" t="str">
        <f t="shared" si="183"/>
        <v xml:space="preserve"> </v>
      </c>
      <c r="P526" s="94" t="str">
        <f>IF(ISNUMBER(VLOOKUP(A526,'Wells not assessed'!$A$5:$D$37,1,FALSE)),VLOOKUP(A526,'Wells not assessed'!$A$5:$D$37,4,FALSE),"")</f>
        <v/>
      </c>
      <c r="R526" s="35" t="str">
        <f t="shared" si="184"/>
        <v>Yes</v>
      </c>
      <c r="S526" s="15" t="str">
        <f t="shared" si="185"/>
        <v>FV-5721</v>
      </c>
      <c r="T526" s="18" t="str">
        <f>VLOOKUP(S526,'PoHC and SDF summary'!$AO$4:$AP$49974,2,FALSE)</f>
        <v>Chilliwack Creek</v>
      </c>
      <c r="U526" s="19">
        <f t="shared" si="186"/>
        <v>537.76241954777902</v>
      </c>
      <c r="V526" s="56">
        <f>IF(C526="TRUE",(U526^2)*(VLOOKUP(D526,'Aquifer and SDF Parameters'!$A$6:$C$100,2,FALSE)/VLOOKUP(D526,'Aquifer and SDF Parameters'!$A$6:$C$100,3,FALSE)),"")</f>
        <v>0.96396139959293825</v>
      </c>
      <c r="W526" s="4"/>
      <c r="X526" s="29" t="str">
        <f t="shared" si="187"/>
        <v>Yes</v>
      </c>
      <c r="Y526" s="15" t="str">
        <f t="shared" si="188"/>
        <v>FV-5710</v>
      </c>
      <c r="Z526" s="18" t="str">
        <f>IF(X526="Yes",VLOOKUP(Y526,'PoHC and SDF summary'!$AO$4:$AP$49974,2,FALSE)," ")</f>
        <v>Little Chilliwack River</v>
      </c>
      <c r="AA526" s="19">
        <f t="shared" si="189"/>
        <v>1281.9531199864</v>
      </c>
      <c r="AB526" s="58">
        <f>IF(X526="Yes",(AA526^2)*(VLOOKUP(D526,'Aquifer and SDF Parameters'!$A$6:$C$100,2,FALSE)/VLOOKUP(D526,'Aquifer and SDF Parameters'!$A$6:$C$100,3,FALSE)),"")</f>
        <v>5.4780126728095508</v>
      </c>
      <c r="AC526" s="20">
        <f>IF(X526="Yes",(1/(U526)^('Aquifer and SDF Parameters'!$B$2)/((1/U526^'Aquifer and SDF Parameters'!$B$2)+(1/AA526^'Aquifer and SDF Parameters'!$B$2))),"")</f>
        <v>0.85036242171129461</v>
      </c>
      <c r="AD526" s="21">
        <f>IF(X526="Yes",(1/(AA526)^('Aquifer and SDF Parameters'!$B$2)/((1/U526^'Aquifer and SDF Parameters'!$B$2)+(1/AA526^'Aquifer and SDF Parameters'!$B$2))),"")</f>
        <v>0.14963757828870547</v>
      </c>
      <c r="AE526" s="14"/>
      <c r="AF526" s="32" t="str">
        <f t="shared" si="190"/>
        <v>No</v>
      </c>
      <c r="AG526" s="15" t="str">
        <f t="shared" si="191"/>
        <v/>
      </c>
      <c r="AH526" s="18" t="str">
        <f t="shared" si="192"/>
        <v xml:space="preserve"> </v>
      </c>
      <c r="AI526" s="19" t="str">
        <f t="shared" si="193"/>
        <v xml:space="preserve"> </v>
      </c>
      <c r="AJ526" s="58" t="str">
        <f>IF(AF526="Yes",(AI526^2)*(VLOOKUP(D526,'Aquifer and SDF Parameters'!$A$6:$C$100,2,FALSE)/VLOOKUP(D526,'Aquifer and SDF Parameters'!$A$6:$C$100,3,FALSE)),"")</f>
        <v/>
      </c>
      <c r="AK526" s="20" t="str">
        <f>IF(AF526="Yes",(1/(U526)^('Aquifer and SDF Parameters'!$B$2)/((1/U526^'Aquifer and SDF Parameters'!$B$2)+(1/AI526^'Aquifer and SDF Parameters'!$B$2)+(1/AA526^'Aquifer and SDF Parameters'!$B$2))),"")</f>
        <v/>
      </c>
      <c r="AL526" s="20" t="str">
        <f>IF(AF526="Yes",(1/(AA526)^('Aquifer and SDF Parameters'!$B$2)/((1/U526^'Aquifer and SDF Parameters'!$B$2)+(1/AI526^'Aquifer and SDF Parameters'!$B$2)+(1/AA526^'Aquifer and SDF Parameters'!$B$2))),"")</f>
        <v/>
      </c>
      <c r="AM526" s="21" t="str">
        <f>IF(AF526="Yes",(1/(AI526)^('Aquifer and SDF Parameters'!$B$2)/((1/U526^'Aquifer and SDF Parameters'!$B$2)+(1/AI526^'Aquifer and SDF Parameters'!$B$2)+(1/AA526^'Aquifer and SDF Parameters'!$B$2))),"")</f>
        <v/>
      </c>
      <c r="AO526" s="30" t="s">
        <v>12454</v>
      </c>
      <c r="AP526" s="47" t="s">
        <v>8769</v>
      </c>
      <c r="AQ526" s="77">
        <v>92105</v>
      </c>
      <c r="AR526" s="84" t="s">
        <v>1318</v>
      </c>
      <c r="AS526" s="77">
        <v>1427.2740694607201</v>
      </c>
      <c r="AT526" s="30"/>
      <c r="AU526" s="22"/>
      <c r="AV526" s="69"/>
      <c r="AW526" s="33"/>
      <c r="AX526" s="22"/>
      <c r="AY526" s="27"/>
    </row>
    <row r="527" spans="1:51" ht="15.6" customHeight="1" x14ac:dyDescent="0.3">
      <c r="A527" s="17">
        <v>103983</v>
      </c>
      <c r="B527" s="17" t="str">
        <f>VLOOKUP(A527,'List of Wells for HC assessment'!$A$2:$J$860,10,FALSE)</f>
        <v>Fraser-Sumas Floodplain</v>
      </c>
      <c r="C527" s="17" t="str">
        <f>IF(ISNUMBER(VLOOKUP(A527,'List of Wells for HC assessment'!$A$2:$J$860,1,FALSE)),"TRUE","FALSE")</f>
        <v>TRUE</v>
      </c>
      <c r="D527" s="17">
        <f>VLOOKUP(A527,'List of Wells for HC assessment'!$A$2:$J$860,9,FALSE)</f>
        <v>6</v>
      </c>
      <c r="E527" s="17" t="str">
        <f t="shared" si="174"/>
        <v>Stream</v>
      </c>
      <c r="F527" s="17">
        <f t="shared" si="175"/>
        <v>2</v>
      </c>
      <c r="G527" s="87">
        <f t="shared" si="176"/>
        <v>0.85848051473625264</v>
      </c>
      <c r="H527" s="88">
        <f t="shared" si="173"/>
        <v>2.3439825261922049</v>
      </c>
      <c r="I527" s="89" t="str">
        <f t="shared" si="177"/>
        <v>Elk Brook</v>
      </c>
      <c r="J527" s="90">
        <f t="shared" si="178"/>
        <v>0.14151948526374733</v>
      </c>
      <c r="K527" s="91">
        <f t="shared" si="179"/>
        <v>14.218984204670098</v>
      </c>
      <c r="L527" s="95" t="str">
        <f t="shared" si="180"/>
        <v>Marblehill Creek</v>
      </c>
      <c r="M527" s="92" t="str">
        <f t="shared" si="181"/>
        <v>-</v>
      </c>
      <c r="N527" s="93" t="str">
        <f t="shared" si="182"/>
        <v/>
      </c>
      <c r="O527" s="96" t="str">
        <f t="shared" si="183"/>
        <v xml:space="preserve"> </v>
      </c>
      <c r="P527" s="94" t="str">
        <f>IF(ISNUMBER(VLOOKUP(A527,'Wells not assessed'!$A$5:$D$37,1,FALSE)),VLOOKUP(A527,'Wells not assessed'!$A$5:$D$37,4,FALSE),"")</f>
        <v/>
      </c>
      <c r="R527" s="35" t="str">
        <f t="shared" si="184"/>
        <v>Yes</v>
      </c>
      <c r="S527" s="15" t="str">
        <f t="shared" si="185"/>
        <v>FV-4093</v>
      </c>
      <c r="T527" s="18" t="str">
        <f>VLOOKUP(S527,'PoHC and SDF summary'!$AO$4:$AP$49974,2,FALSE)</f>
        <v>Elk Brook</v>
      </c>
      <c r="U527" s="19">
        <f t="shared" si="186"/>
        <v>838.56708608057204</v>
      </c>
      <c r="V527" s="56">
        <f>IF(C527="TRUE",(U527^2)*(VLOOKUP(D527,'Aquifer and SDF Parameters'!$A$6:$C$100,2,FALSE)/VLOOKUP(D527,'Aquifer and SDF Parameters'!$A$6:$C$100,3,FALSE)),"")</f>
        <v>2.3439825261922049</v>
      </c>
      <c r="W527" s="4"/>
      <c r="X527" s="29" t="str">
        <f t="shared" si="187"/>
        <v>Yes</v>
      </c>
      <c r="Y527" s="15" t="str">
        <f t="shared" si="188"/>
        <v>FV-6504</v>
      </c>
      <c r="Z527" s="18" t="str">
        <f>IF(X527="Yes",VLOOKUP(Y527,'PoHC and SDF summary'!$AO$4:$AP$49974,2,FALSE)," ")</f>
        <v>Marblehill Creek</v>
      </c>
      <c r="AA527" s="19">
        <f t="shared" si="189"/>
        <v>2065.3559648159999</v>
      </c>
      <c r="AB527" s="58">
        <f>IF(X527="Yes",(AA527^2)*(VLOOKUP(D527,'Aquifer and SDF Parameters'!$A$6:$C$100,2,FALSE)/VLOOKUP(D527,'Aquifer and SDF Parameters'!$A$6:$C$100,3,FALSE)),"")</f>
        <v>14.218984204670098</v>
      </c>
      <c r="AC527" s="20">
        <f>IF(X527="Yes",(1/(U527)^('Aquifer and SDF Parameters'!$B$2)/((1/U527^'Aquifer and SDF Parameters'!$B$2)+(1/AA527^'Aquifer and SDF Parameters'!$B$2))),"")</f>
        <v>0.85848051473625264</v>
      </c>
      <c r="AD527" s="21">
        <f>IF(X527="Yes",(1/(AA527)^('Aquifer and SDF Parameters'!$B$2)/((1/U527^'Aquifer and SDF Parameters'!$B$2)+(1/AA527^'Aquifer and SDF Parameters'!$B$2))),"")</f>
        <v>0.14151948526374733</v>
      </c>
      <c r="AE527" s="14"/>
      <c r="AF527" s="32" t="str">
        <f t="shared" si="190"/>
        <v>No</v>
      </c>
      <c r="AG527" s="15" t="str">
        <f t="shared" si="191"/>
        <v/>
      </c>
      <c r="AH527" s="18" t="str">
        <f t="shared" si="192"/>
        <v xml:space="preserve"> </v>
      </c>
      <c r="AI527" s="19" t="str">
        <f t="shared" si="193"/>
        <v xml:space="preserve"> </v>
      </c>
      <c r="AJ527" s="58" t="str">
        <f>IF(AF527="Yes",(AI527^2)*(VLOOKUP(D527,'Aquifer and SDF Parameters'!$A$6:$C$100,2,FALSE)/VLOOKUP(D527,'Aquifer and SDF Parameters'!$A$6:$C$100,3,FALSE)),"")</f>
        <v/>
      </c>
      <c r="AK527" s="20" t="str">
        <f>IF(AF527="Yes",(1/(U527)^('Aquifer and SDF Parameters'!$B$2)/((1/U527^'Aquifer and SDF Parameters'!$B$2)+(1/AI527^'Aquifer and SDF Parameters'!$B$2)+(1/AA527^'Aquifer and SDF Parameters'!$B$2))),"")</f>
        <v/>
      </c>
      <c r="AL527" s="20" t="str">
        <f>IF(AF527="Yes",(1/(AA527)^('Aquifer and SDF Parameters'!$B$2)/((1/U527^'Aquifer and SDF Parameters'!$B$2)+(1/AI527^'Aquifer and SDF Parameters'!$B$2)+(1/AA527^'Aquifer and SDF Parameters'!$B$2))),"")</f>
        <v/>
      </c>
      <c r="AM527" s="21" t="str">
        <f>IF(AF527="Yes",(1/(AI527)^('Aquifer and SDF Parameters'!$B$2)/((1/U527^'Aquifer and SDF Parameters'!$B$2)+(1/AI527^'Aquifer and SDF Parameters'!$B$2)+(1/AA527^'Aquifer and SDF Parameters'!$B$2))),"")</f>
        <v/>
      </c>
      <c r="AO527" s="30" t="s">
        <v>12453</v>
      </c>
      <c r="AP527" s="47" t="s">
        <v>8769</v>
      </c>
      <c r="AQ527" s="77">
        <v>92108</v>
      </c>
      <c r="AR527" s="84" t="s">
        <v>3578</v>
      </c>
      <c r="AS527" s="77">
        <v>1934.54034211097</v>
      </c>
      <c r="AT527" s="30"/>
      <c r="AU527" s="22"/>
      <c r="AV527" s="69"/>
      <c r="AW527" s="33"/>
      <c r="AX527" s="22"/>
      <c r="AY527" s="27"/>
    </row>
    <row r="528" spans="1:51" ht="15.6" customHeight="1" x14ac:dyDescent="0.3">
      <c r="A528" s="17">
        <v>105575</v>
      </c>
      <c r="B528" s="17" t="str">
        <f>VLOOKUP(A528,'List of Wells for HC assessment'!$A$2:$J$860,10,FALSE)</f>
        <v>Fraser-Sumas Floodplain</v>
      </c>
      <c r="C528" s="17" t="str">
        <f>IF(ISNUMBER(VLOOKUP(A528,'List of Wells for HC assessment'!$A$2:$J$860,1,FALSE)),"TRUE","FALSE")</f>
        <v>TRUE</v>
      </c>
      <c r="D528" s="17">
        <f>VLOOKUP(A528,'List of Wells for HC assessment'!$A$2:$J$860,9,FALSE)</f>
        <v>6</v>
      </c>
      <c r="E528" s="17" t="str">
        <f t="shared" si="174"/>
        <v>Stream</v>
      </c>
      <c r="F528" s="17">
        <f t="shared" si="175"/>
        <v>1</v>
      </c>
      <c r="G528" s="87">
        <f t="shared" si="176"/>
        <v>1</v>
      </c>
      <c r="H528" s="88">
        <f t="shared" si="173"/>
        <v>0.19732359761449036</v>
      </c>
      <c r="I528" s="89" t="str">
        <f t="shared" si="177"/>
        <v>Hope Slough</v>
      </c>
      <c r="J528" s="90" t="str">
        <f t="shared" si="178"/>
        <v>-</v>
      </c>
      <c r="K528" s="91" t="str">
        <f t="shared" si="179"/>
        <v/>
      </c>
      <c r="L528" s="95" t="str">
        <f t="shared" si="180"/>
        <v xml:space="preserve"> </v>
      </c>
      <c r="M528" s="92" t="str">
        <f t="shared" si="181"/>
        <v>-</v>
      </c>
      <c r="N528" s="93" t="str">
        <f t="shared" si="182"/>
        <v/>
      </c>
      <c r="O528" s="96" t="str">
        <f t="shared" si="183"/>
        <v xml:space="preserve"> </v>
      </c>
      <c r="P528" s="94" t="str">
        <f>IF(ISNUMBER(VLOOKUP(A528,'Wells not assessed'!$A$5:$D$37,1,FALSE)),VLOOKUP(A528,'Wells not assessed'!$A$5:$D$37,4,FALSE),"")</f>
        <v/>
      </c>
      <c r="R528" s="35" t="str">
        <f t="shared" si="184"/>
        <v>Yes</v>
      </c>
      <c r="S528" s="15" t="str">
        <f t="shared" si="185"/>
        <v>FV-3715</v>
      </c>
      <c r="T528" s="18" t="str">
        <f>VLOOKUP(S528,'PoHC and SDF summary'!$AO$4:$AP$49974,2,FALSE)</f>
        <v>Hope Slough</v>
      </c>
      <c r="U528" s="19">
        <f t="shared" si="186"/>
        <v>243.30449910420299</v>
      </c>
      <c r="V528" s="56">
        <f>IF(C528="TRUE",(U528^2)*(VLOOKUP(D528,'Aquifer and SDF Parameters'!$A$6:$C$100,2,FALSE)/VLOOKUP(D528,'Aquifer and SDF Parameters'!$A$6:$C$100,3,FALSE)),"")</f>
        <v>0.19732359761449036</v>
      </c>
      <c r="W528" s="4"/>
      <c r="X528" s="29" t="str">
        <f t="shared" si="187"/>
        <v>No</v>
      </c>
      <c r="Y528" s="15" t="str">
        <f t="shared" si="188"/>
        <v/>
      </c>
      <c r="Z528" s="18" t="str">
        <f>IF(X528="Yes",VLOOKUP(Y528,'PoHC and SDF summary'!$AO$4:$AP$49974,2,FALSE)," ")</f>
        <v xml:space="preserve"> </v>
      </c>
      <c r="AA528" s="19" t="str">
        <f t="shared" si="189"/>
        <v xml:space="preserve"> </v>
      </c>
      <c r="AB528" s="58" t="str">
        <f>IF(X528="Yes",(AA528^2)*(VLOOKUP(D528,'Aquifer and SDF Parameters'!$A$6:$C$100,2,FALSE)/VLOOKUP(D528,'Aquifer and SDF Parameters'!$A$6:$C$100,3,FALSE)),"")</f>
        <v/>
      </c>
      <c r="AC528" s="20" t="str">
        <f>IF(X528="Yes",(1/(U528)^('Aquifer and SDF Parameters'!$B$2)/((1/U528^'Aquifer and SDF Parameters'!$B$2)+(1/AA528^'Aquifer and SDF Parameters'!$B$2))),"")</f>
        <v/>
      </c>
      <c r="AD528" s="21" t="str">
        <f>IF(X528="Yes",(1/(AA528)^('Aquifer and SDF Parameters'!$B$2)/((1/U528^'Aquifer and SDF Parameters'!$B$2)+(1/AA528^'Aquifer and SDF Parameters'!$B$2))),"")</f>
        <v/>
      </c>
      <c r="AE528" s="14"/>
      <c r="AF528" s="32" t="str">
        <f t="shared" si="190"/>
        <v>No</v>
      </c>
      <c r="AG528" s="15" t="str">
        <f t="shared" si="191"/>
        <v/>
      </c>
      <c r="AH528" s="18" t="str">
        <f t="shared" si="192"/>
        <v xml:space="preserve"> </v>
      </c>
      <c r="AI528" s="19" t="str">
        <f t="shared" si="193"/>
        <v xml:space="preserve"> </v>
      </c>
      <c r="AJ528" s="58" t="str">
        <f>IF(AF528="Yes",(AI528^2)*(VLOOKUP(D528,'Aquifer and SDF Parameters'!$A$6:$C$100,2,FALSE)/VLOOKUP(D528,'Aquifer and SDF Parameters'!$A$6:$C$100,3,FALSE)),"")</f>
        <v/>
      </c>
      <c r="AK528" s="20" t="str">
        <f>IF(AF528="Yes",(1/(U528)^('Aquifer and SDF Parameters'!$B$2)/((1/U528^'Aquifer and SDF Parameters'!$B$2)+(1/AI528^'Aquifer and SDF Parameters'!$B$2)+(1/AA528^'Aquifer and SDF Parameters'!$B$2))),"")</f>
        <v/>
      </c>
      <c r="AL528" s="20" t="str">
        <f>IF(AF528="Yes",(1/(AA528)^('Aquifer and SDF Parameters'!$B$2)/((1/U528^'Aquifer and SDF Parameters'!$B$2)+(1/AI528^'Aquifer and SDF Parameters'!$B$2)+(1/AA528^'Aquifer and SDF Parameters'!$B$2))),"")</f>
        <v/>
      </c>
      <c r="AM528" s="21" t="str">
        <f>IF(AF528="Yes",(1/(AI528)^('Aquifer and SDF Parameters'!$B$2)/((1/U528^'Aquifer and SDF Parameters'!$B$2)+(1/AI528^'Aquifer and SDF Parameters'!$B$2)+(1/AA528^'Aquifer and SDF Parameters'!$B$2))),"")</f>
        <v/>
      </c>
      <c r="AO528" s="30" t="s">
        <v>12452</v>
      </c>
      <c r="AP528" s="47" t="s">
        <v>8769</v>
      </c>
      <c r="AQ528" s="77">
        <v>92111</v>
      </c>
      <c r="AR528" s="84" t="s">
        <v>3825</v>
      </c>
      <c r="AS528" s="77">
        <v>1803.7547505161399</v>
      </c>
      <c r="AT528" s="30"/>
      <c r="AU528" s="22"/>
      <c r="AV528" s="69"/>
      <c r="AW528" s="33"/>
      <c r="AX528" s="22"/>
      <c r="AY528" s="27"/>
    </row>
    <row r="529" spans="1:51" ht="15.6" customHeight="1" x14ac:dyDescent="0.3">
      <c r="A529" s="17">
        <v>105655</v>
      </c>
      <c r="B529" s="17" t="str">
        <f>VLOOKUP(A529,'List of Wells for HC assessment'!$A$2:$J$860,10,FALSE)</f>
        <v>Fraser-Sumas Floodplain</v>
      </c>
      <c r="C529" s="17" t="str">
        <f>IF(ISNUMBER(VLOOKUP(A529,'List of Wells for HC assessment'!$A$2:$J$860,1,FALSE)),"TRUE","FALSE")</f>
        <v>TRUE</v>
      </c>
      <c r="D529" s="17">
        <f>VLOOKUP(A529,'List of Wells for HC assessment'!$A$2:$J$860,9,FALSE)</f>
        <v>6</v>
      </c>
      <c r="E529" s="17" t="str">
        <f t="shared" si="174"/>
        <v>Stream</v>
      </c>
      <c r="F529" s="17">
        <f t="shared" si="175"/>
        <v>1</v>
      </c>
      <c r="G529" s="87">
        <f t="shared" si="176"/>
        <v>1</v>
      </c>
      <c r="H529" s="88">
        <f t="shared" si="173"/>
        <v>0.12932439280389274</v>
      </c>
      <c r="I529" s="89" t="str">
        <f t="shared" si="177"/>
        <v>Hope Slough</v>
      </c>
      <c r="J529" s="90" t="str">
        <f t="shared" si="178"/>
        <v>-</v>
      </c>
      <c r="K529" s="91" t="str">
        <f t="shared" si="179"/>
        <v/>
      </c>
      <c r="L529" s="95" t="str">
        <f t="shared" si="180"/>
        <v xml:space="preserve"> </v>
      </c>
      <c r="M529" s="92" t="str">
        <f t="shared" si="181"/>
        <v>-</v>
      </c>
      <c r="N529" s="93" t="str">
        <f t="shared" si="182"/>
        <v/>
      </c>
      <c r="O529" s="96" t="str">
        <f t="shared" si="183"/>
        <v xml:space="preserve"> </v>
      </c>
      <c r="P529" s="94" t="str">
        <f>IF(ISNUMBER(VLOOKUP(A529,'Wells not assessed'!$A$5:$D$37,1,FALSE)),VLOOKUP(A529,'Wells not assessed'!$A$5:$D$37,4,FALSE),"")</f>
        <v/>
      </c>
      <c r="R529" s="35" t="str">
        <f t="shared" si="184"/>
        <v>Yes</v>
      </c>
      <c r="S529" s="15" t="str">
        <f t="shared" si="185"/>
        <v>FV-3718</v>
      </c>
      <c r="T529" s="18" t="str">
        <f>VLOOKUP(S529,'PoHC and SDF summary'!$AO$4:$AP$49974,2,FALSE)</f>
        <v>Hope Slough</v>
      </c>
      <c r="U529" s="19">
        <f t="shared" si="186"/>
        <v>196.97034761904601</v>
      </c>
      <c r="V529" s="56">
        <f>IF(C529="TRUE",(U529^2)*(VLOOKUP(D529,'Aquifer and SDF Parameters'!$A$6:$C$100,2,FALSE)/VLOOKUP(D529,'Aquifer and SDF Parameters'!$A$6:$C$100,3,FALSE)),"")</f>
        <v>0.12932439280389274</v>
      </c>
      <c r="W529" s="4"/>
      <c r="X529" s="29" t="str">
        <f t="shared" si="187"/>
        <v>No</v>
      </c>
      <c r="Y529" s="15" t="str">
        <f t="shared" si="188"/>
        <v/>
      </c>
      <c r="Z529" s="18" t="str">
        <f>IF(X529="Yes",VLOOKUP(Y529,'PoHC and SDF summary'!$AO$4:$AP$49974,2,FALSE)," ")</f>
        <v xml:space="preserve"> </v>
      </c>
      <c r="AA529" s="19" t="str">
        <f t="shared" si="189"/>
        <v xml:space="preserve"> </v>
      </c>
      <c r="AB529" s="58" t="str">
        <f>IF(X529="Yes",(AA529^2)*(VLOOKUP(D529,'Aquifer and SDF Parameters'!$A$6:$C$100,2,FALSE)/VLOOKUP(D529,'Aquifer and SDF Parameters'!$A$6:$C$100,3,FALSE)),"")</f>
        <v/>
      </c>
      <c r="AC529" s="20" t="str">
        <f>IF(X529="Yes",(1/(U529)^('Aquifer and SDF Parameters'!$B$2)/((1/U529^'Aquifer and SDF Parameters'!$B$2)+(1/AA529^'Aquifer and SDF Parameters'!$B$2))),"")</f>
        <v/>
      </c>
      <c r="AD529" s="21" t="str">
        <f>IF(X529="Yes",(1/(AA529)^('Aquifer and SDF Parameters'!$B$2)/((1/U529^'Aquifer and SDF Parameters'!$B$2)+(1/AA529^'Aquifer and SDF Parameters'!$B$2))),"")</f>
        <v/>
      </c>
      <c r="AE529" s="14"/>
      <c r="AF529" s="32" t="str">
        <f t="shared" si="190"/>
        <v>No</v>
      </c>
      <c r="AG529" s="15" t="str">
        <f t="shared" si="191"/>
        <v/>
      </c>
      <c r="AH529" s="18" t="str">
        <f t="shared" si="192"/>
        <v xml:space="preserve"> </v>
      </c>
      <c r="AI529" s="19" t="str">
        <f t="shared" si="193"/>
        <v xml:space="preserve"> </v>
      </c>
      <c r="AJ529" s="58" t="str">
        <f>IF(AF529="Yes",(AI529^2)*(VLOOKUP(D529,'Aquifer and SDF Parameters'!$A$6:$C$100,2,FALSE)/VLOOKUP(D529,'Aquifer and SDF Parameters'!$A$6:$C$100,3,FALSE)),"")</f>
        <v/>
      </c>
      <c r="AK529" s="20" t="str">
        <f>IF(AF529="Yes",(1/(U529)^('Aquifer and SDF Parameters'!$B$2)/((1/U529^'Aquifer and SDF Parameters'!$B$2)+(1/AI529^'Aquifer and SDF Parameters'!$B$2)+(1/AA529^'Aquifer and SDF Parameters'!$B$2))),"")</f>
        <v/>
      </c>
      <c r="AL529" s="20" t="str">
        <f>IF(AF529="Yes",(1/(AA529)^('Aquifer and SDF Parameters'!$B$2)/((1/U529^'Aquifer and SDF Parameters'!$B$2)+(1/AI529^'Aquifer and SDF Parameters'!$B$2)+(1/AA529^'Aquifer and SDF Parameters'!$B$2))),"")</f>
        <v/>
      </c>
      <c r="AM529" s="21" t="str">
        <f>IF(AF529="Yes",(1/(AI529)^('Aquifer and SDF Parameters'!$B$2)/((1/U529^'Aquifer and SDF Parameters'!$B$2)+(1/AI529^'Aquifer and SDF Parameters'!$B$2)+(1/AA529^'Aquifer and SDF Parameters'!$B$2))),"")</f>
        <v/>
      </c>
      <c r="AO529" s="30" t="s">
        <v>12450</v>
      </c>
      <c r="AP529" s="47" t="s">
        <v>8769</v>
      </c>
      <c r="AQ529" s="77">
        <v>92131</v>
      </c>
      <c r="AR529" s="84" t="s">
        <v>1318</v>
      </c>
      <c r="AS529" s="77">
        <v>530.44682029999797</v>
      </c>
      <c r="AT529" s="30"/>
      <c r="AU529" s="22"/>
      <c r="AV529" s="69"/>
      <c r="AW529" s="33"/>
      <c r="AX529" s="22"/>
      <c r="AY529" s="27"/>
    </row>
    <row r="530" spans="1:51" ht="15.6" customHeight="1" x14ac:dyDescent="0.3">
      <c r="A530" s="17">
        <v>105666</v>
      </c>
      <c r="B530" s="17" t="str">
        <f>VLOOKUP(A530,'List of Wells for HC assessment'!$A$2:$J$860,10,FALSE)</f>
        <v>Fraser-Sumas Floodplain</v>
      </c>
      <c r="C530" s="17" t="str">
        <f>IF(ISNUMBER(VLOOKUP(A530,'List of Wells for HC assessment'!$A$2:$J$860,1,FALSE)),"TRUE","FALSE")</f>
        <v>TRUE</v>
      </c>
      <c r="D530" s="17">
        <f>VLOOKUP(A530,'List of Wells for HC assessment'!$A$2:$J$860,9,FALSE)</f>
        <v>6</v>
      </c>
      <c r="E530" s="17" t="str">
        <f t="shared" si="174"/>
        <v>Stream</v>
      </c>
      <c r="F530" s="17">
        <f t="shared" si="175"/>
        <v>2</v>
      </c>
      <c r="G530" s="87">
        <f t="shared" si="176"/>
        <v>0.82450909592916799</v>
      </c>
      <c r="H530" s="88">
        <f t="shared" si="173"/>
        <v>0.33518353630318937</v>
      </c>
      <c r="I530" s="89" t="str">
        <f t="shared" si="177"/>
        <v>Camp Slough</v>
      </c>
      <c r="J530" s="90">
        <f t="shared" si="178"/>
        <v>0.17549090407083204</v>
      </c>
      <c r="K530" s="91">
        <f t="shared" si="179"/>
        <v>1.5747931549554177</v>
      </c>
      <c r="L530" s="95" t="str">
        <f t="shared" si="180"/>
        <v>Nelson Slough</v>
      </c>
      <c r="M530" s="92" t="str">
        <f t="shared" si="181"/>
        <v>-</v>
      </c>
      <c r="N530" s="93" t="str">
        <f t="shared" si="182"/>
        <v/>
      </c>
      <c r="O530" s="96" t="str">
        <f t="shared" si="183"/>
        <v xml:space="preserve"> </v>
      </c>
      <c r="P530" s="94" t="str">
        <f>IF(ISNUMBER(VLOOKUP(A530,'Wells not assessed'!$A$5:$D$37,1,FALSE)),VLOOKUP(A530,'Wells not assessed'!$A$5:$D$37,4,FALSE),"")</f>
        <v/>
      </c>
      <c r="R530" s="35" t="str">
        <f t="shared" si="184"/>
        <v>Yes</v>
      </c>
      <c r="S530" s="15" t="str">
        <f t="shared" si="185"/>
        <v>FV-5988</v>
      </c>
      <c r="T530" s="18" t="str">
        <f>VLOOKUP(S530,'PoHC and SDF summary'!$AO$4:$AP$49974,2,FALSE)</f>
        <v>Camp Slough</v>
      </c>
      <c r="U530" s="19">
        <f t="shared" si="186"/>
        <v>317.10417986989199</v>
      </c>
      <c r="V530" s="56">
        <f>IF(C530="TRUE",(U530^2)*(VLOOKUP(D530,'Aquifer and SDF Parameters'!$A$6:$C$100,2,FALSE)/VLOOKUP(D530,'Aquifer and SDF Parameters'!$A$6:$C$100,3,FALSE)),"")</f>
        <v>0.33518353630318937</v>
      </c>
      <c r="W530" s="4"/>
      <c r="X530" s="29" t="str">
        <f t="shared" si="187"/>
        <v>Yes</v>
      </c>
      <c r="Y530" s="15" t="str">
        <f t="shared" si="188"/>
        <v>FV-6330</v>
      </c>
      <c r="Z530" s="18" t="str">
        <f>IF(X530="Yes",VLOOKUP(Y530,'PoHC and SDF summary'!$AO$4:$AP$49974,2,FALSE)," ")</f>
        <v>Nelson Slough</v>
      </c>
      <c r="AA530" s="19">
        <f t="shared" si="189"/>
        <v>687.34121547207201</v>
      </c>
      <c r="AB530" s="58">
        <f>IF(X530="Yes",(AA530^2)*(VLOOKUP(D530,'Aquifer and SDF Parameters'!$A$6:$C$100,2,FALSE)/VLOOKUP(D530,'Aquifer and SDF Parameters'!$A$6:$C$100,3,FALSE)),"")</f>
        <v>1.5747931549554177</v>
      </c>
      <c r="AC530" s="20">
        <f>IF(X530="Yes",(1/(U530)^('Aquifer and SDF Parameters'!$B$2)/((1/U530^'Aquifer and SDF Parameters'!$B$2)+(1/AA530^'Aquifer and SDF Parameters'!$B$2))),"")</f>
        <v>0.82450909592916799</v>
      </c>
      <c r="AD530" s="21">
        <f>IF(X530="Yes",(1/(AA530)^('Aquifer and SDF Parameters'!$B$2)/((1/U530^'Aquifer and SDF Parameters'!$B$2)+(1/AA530^'Aquifer and SDF Parameters'!$B$2))),"")</f>
        <v>0.17549090407083204</v>
      </c>
      <c r="AE530" s="14"/>
      <c r="AF530" s="32" t="str">
        <f t="shared" si="190"/>
        <v>No</v>
      </c>
      <c r="AG530" s="15" t="str">
        <f t="shared" si="191"/>
        <v/>
      </c>
      <c r="AH530" s="18" t="str">
        <f t="shared" si="192"/>
        <v xml:space="preserve"> </v>
      </c>
      <c r="AI530" s="19" t="str">
        <f t="shared" si="193"/>
        <v xml:space="preserve"> </v>
      </c>
      <c r="AJ530" s="58" t="str">
        <f>IF(AF530="Yes",(AI530^2)*(VLOOKUP(D530,'Aquifer and SDF Parameters'!$A$6:$C$100,2,FALSE)/VLOOKUP(D530,'Aquifer and SDF Parameters'!$A$6:$C$100,3,FALSE)),"")</f>
        <v/>
      </c>
      <c r="AK530" s="20" t="str">
        <f>IF(AF530="Yes",(1/(U530)^('Aquifer and SDF Parameters'!$B$2)/((1/U530^'Aquifer and SDF Parameters'!$B$2)+(1/AI530^'Aquifer and SDF Parameters'!$B$2)+(1/AA530^'Aquifer and SDF Parameters'!$B$2))),"")</f>
        <v/>
      </c>
      <c r="AL530" s="20" t="str">
        <f>IF(AF530="Yes",(1/(AA530)^('Aquifer and SDF Parameters'!$B$2)/((1/U530^'Aquifer and SDF Parameters'!$B$2)+(1/AI530^'Aquifer and SDF Parameters'!$B$2)+(1/AA530^'Aquifer and SDF Parameters'!$B$2))),"")</f>
        <v/>
      </c>
      <c r="AM530" s="21" t="str">
        <f>IF(AF530="Yes",(1/(AI530)^('Aquifer and SDF Parameters'!$B$2)/((1/U530^'Aquifer and SDF Parameters'!$B$2)+(1/AI530^'Aquifer and SDF Parameters'!$B$2)+(1/AA530^'Aquifer and SDF Parameters'!$B$2))),"")</f>
        <v/>
      </c>
      <c r="AO530" s="30" t="s">
        <v>12449</v>
      </c>
      <c r="AP530" s="47" t="s">
        <v>8769</v>
      </c>
      <c r="AQ530" s="77">
        <v>92149</v>
      </c>
      <c r="AR530" s="84" t="s">
        <v>1050</v>
      </c>
      <c r="AS530" s="77">
        <v>1699.83031684105</v>
      </c>
      <c r="AT530" s="30"/>
      <c r="AU530" s="22"/>
      <c r="AV530" s="69"/>
      <c r="AW530" s="33"/>
      <c r="AX530" s="22"/>
      <c r="AY530" s="27"/>
    </row>
    <row r="531" spans="1:51" ht="15.6" customHeight="1" x14ac:dyDescent="0.3">
      <c r="A531" s="17">
        <v>105670</v>
      </c>
      <c r="B531" s="17" t="str">
        <f>VLOOKUP(A531,'List of Wells for HC assessment'!$A$2:$J$860,10,FALSE)</f>
        <v>Fraser-Sumas Floodplain</v>
      </c>
      <c r="C531" s="17" t="str">
        <f>IF(ISNUMBER(VLOOKUP(A531,'List of Wells for HC assessment'!$A$2:$J$860,1,FALSE)),"TRUE","FALSE")</f>
        <v>TRUE</v>
      </c>
      <c r="D531" s="17">
        <f>VLOOKUP(A531,'List of Wells for HC assessment'!$A$2:$J$860,9,FALSE)</f>
        <v>6</v>
      </c>
      <c r="E531" s="17" t="str">
        <f t="shared" si="174"/>
        <v>Stream</v>
      </c>
      <c r="F531" s="17">
        <f t="shared" si="175"/>
        <v>1</v>
      </c>
      <c r="G531" s="87">
        <f t="shared" si="176"/>
        <v>1</v>
      </c>
      <c r="H531" s="88">
        <f t="shared" si="173"/>
        <v>3.9055728805948951E-2</v>
      </c>
      <c r="I531" s="89" t="str">
        <f t="shared" si="177"/>
        <v>McGillivray Slough</v>
      </c>
      <c r="J531" s="90" t="str">
        <f t="shared" si="178"/>
        <v>-</v>
      </c>
      <c r="K531" s="91" t="str">
        <f t="shared" si="179"/>
        <v/>
      </c>
      <c r="L531" s="95" t="str">
        <f t="shared" si="180"/>
        <v xml:space="preserve"> </v>
      </c>
      <c r="M531" s="92" t="str">
        <f t="shared" si="181"/>
        <v>-</v>
      </c>
      <c r="N531" s="93" t="str">
        <f t="shared" si="182"/>
        <v/>
      </c>
      <c r="O531" s="96" t="str">
        <f t="shared" si="183"/>
        <v xml:space="preserve"> </v>
      </c>
      <c r="P531" s="94" t="str">
        <f>IF(ISNUMBER(VLOOKUP(A531,'Wells not assessed'!$A$5:$D$37,1,FALSE)),VLOOKUP(A531,'Wells not assessed'!$A$5:$D$37,4,FALSE),"")</f>
        <v/>
      </c>
      <c r="R531" s="35" t="str">
        <f t="shared" si="184"/>
        <v>Yes</v>
      </c>
      <c r="S531" s="15" t="str">
        <f t="shared" si="185"/>
        <v>FV-935</v>
      </c>
      <c r="T531" s="18" t="str">
        <f>VLOOKUP(S531,'PoHC and SDF summary'!$AO$4:$AP$49974,2,FALSE)</f>
        <v>McGillivray Slough</v>
      </c>
      <c r="U531" s="19">
        <f t="shared" si="186"/>
        <v>108.243792624726</v>
      </c>
      <c r="V531" s="56">
        <f>IF(C531="TRUE",(U531^2)*(VLOOKUP(D531,'Aquifer and SDF Parameters'!$A$6:$C$100,2,FALSE)/VLOOKUP(D531,'Aquifer and SDF Parameters'!$A$6:$C$100,3,FALSE)),"")</f>
        <v>3.9055728805948951E-2</v>
      </c>
      <c r="W531" s="4"/>
      <c r="X531" s="29" t="str">
        <f t="shared" si="187"/>
        <v>No</v>
      </c>
      <c r="Y531" s="15" t="str">
        <f t="shared" si="188"/>
        <v/>
      </c>
      <c r="Z531" s="18" t="str">
        <f>IF(X531="Yes",VLOOKUP(Y531,'PoHC and SDF summary'!$AO$4:$AP$49974,2,FALSE)," ")</f>
        <v xml:space="preserve"> </v>
      </c>
      <c r="AA531" s="19" t="str">
        <f t="shared" si="189"/>
        <v xml:space="preserve"> </v>
      </c>
      <c r="AB531" s="58" t="str">
        <f>IF(X531="Yes",(AA531^2)*(VLOOKUP(D531,'Aquifer and SDF Parameters'!$A$6:$C$100,2,FALSE)/VLOOKUP(D531,'Aquifer and SDF Parameters'!$A$6:$C$100,3,FALSE)),"")</f>
        <v/>
      </c>
      <c r="AC531" s="20" t="str">
        <f>IF(X531="Yes",(1/(U531)^('Aquifer and SDF Parameters'!$B$2)/((1/U531^'Aquifer and SDF Parameters'!$B$2)+(1/AA531^'Aquifer and SDF Parameters'!$B$2))),"")</f>
        <v/>
      </c>
      <c r="AD531" s="21" t="str">
        <f>IF(X531="Yes",(1/(AA531)^('Aquifer and SDF Parameters'!$B$2)/((1/U531^'Aquifer and SDF Parameters'!$B$2)+(1/AA531^'Aquifer and SDF Parameters'!$B$2))),"")</f>
        <v/>
      </c>
      <c r="AE531" s="14"/>
      <c r="AF531" s="32" t="str">
        <f t="shared" si="190"/>
        <v>No</v>
      </c>
      <c r="AG531" s="15" t="str">
        <f t="shared" si="191"/>
        <v/>
      </c>
      <c r="AH531" s="18" t="str">
        <f t="shared" si="192"/>
        <v xml:space="preserve"> </v>
      </c>
      <c r="AI531" s="19" t="str">
        <f t="shared" si="193"/>
        <v xml:space="preserve"> </v>
      </c>
      <c r="AJ531" s="58" t="str">
        <f>IF(AF531="Yes",(AI531^2)*(VLOOKUP(D531,'Aquifer and SDF Parameters'!$A$6:$C$100,2,FALSE)/VLOOKUP(D531,'Aquifer and SDF Parameters'!$A$6:$C$100,3,FALSE)),"")</f>
        <v/>
      </c>
      <c r="AK531" s="20" t="str">
        <f>IF(AF531="Yes",(1/(U531)^('Aquifer and SDF Parameters'!$B$2)/((1/U531^'Aquifer and SDF Parameters'!$B$2)+(1/AI531^'Aquifer and SDF Parameters'!$B$2)+(1/AA531^'Aquifer and SDF Parameters'!$B$2))),"")</f>
        <v/>
      </c>
      <c r="AL531" s="20" t="str">
        <f>IF(AF531="Yes",(1/(AA531)^('Aquifer and SDF Parameters'!$B$2)/((1/U531^'Aquifer and SDF Parameters'!$B$2)+(1/AI531^'Aquifer and SDF Parameters'!$B$2)+(1/AA531^'Aquifer and SDF Parameters'!$B$2))),"")</f>
        <v/>
      </c>
      <c r="AM531" s="21" t="str">
        <f>IF(AF531="Yes",(1/(AI531)^('Aquifer and SDF Parameters'!$B$2)/((1/U531^'Aquifer and SDF Parameters'!$B$2)+(1/AI531^'Aquifer and SDF Parameters'!$B$2)+(1/AA531^'Aquifer and SDF Parameters'!$B$2))),"")</f>
        <v/>
      </c>
      <c r="AO531" s="30" t="s">
        <v>12445</v>
      </c>
      <c r="AP531" s="47" t="s">
        <v>8769</v>
      </c>
      <c r="AQ531" s="77">
        <v>92150</v>
      </c>
      <c r="AR531" s="84" t="s">
        <v>1009</v>
      </c>
      <c r="AS531" s="77">
        <v>919.94221973869003</v>
      </c>
      <c r="AT531" s="30"/>
      <c r="AU531" s="22"/>
      <c r="AV531" s="69"/>
      <c r="AW531" s="33"/>
      <c r="AX531" s="22"/>
      <c r="AY531" s="27"/>
    </row>
    <row r="532" spans="1:51" ht="15.6" customHeight="1" x14ac:dyDescent="0.3">
      <c r="A532" s="17">
        <v>105701</v>
      </c>
      <c r="B532" s="17" t="str">
        <f>VLOOKUP(A532,'List of Wells for HC assessment'!$A$2:$J$860,10,FALSE)</f>
        <v>Fraser-Sumas Floodplain</v>
      </c>
      <c r="C532" s="17" t="str">
        <f>IF(ISNUMBER(VLOOKUP(A532,'List of Wells for HC assessment'!$A$2:$J$860,1,FALSE)),"TRUE","FALSE")</f>
        <v>TRUE</v>
      </c>
      <c r="D532" s="17">
        <f>VLOOKUP(A532,'List of Wells for HC assessment'!$A$2:$J$860,9,FALSE)</f>
        <v>6</v>
      </c>
      <c r="E532" s="17" t="str">
        <f t="shared" si="174"/>
        <v>Stream</v>
      </c>
      <c r="F532" s="17">
        <f t="shared" si="175"/>
        <v>2</v>
      </c>
      <c r="G532" s="87">
        <f t="shared" si="176"/>
        <v>0.86441120291828388</v>
      </c>
      <c r="H532" s="88">
        <f t="shared" si="173"/>
        <v>1.4718649565983457</v>
      </c>
      <c r="I532" s="89" t="str">
        <f t="shared" si="177"/>
        <v>Elk Creek</v>
      </c>
      <c r="J532" s="90">
        <f t="shared" si="178"/>
        <v>0.13558879708171609</v>
      </c>
      <c r="K532" s="91">
        <f t="shared" si="179"/>
        <v>9.383493216623652</v>
      </c>
      <c r="L532" s="95" t="str">
        <f t="shared" si="180"/>
        <v>Hope Slough</v>
      </c>
      <c r="M532" s="92" t="str">
        <f t="shared" si="181"/>
        <v>-</v>
      </c>
      <c r="N532" s="93" t="str">
        <f t="shared" si="182"/>
        <v/>
      </c>
      <c r="O532" s="96" t="str">
        <f t="shared" si="183"/>
        <v xml:space="preserve"> </v>
      </c>
      <c r="P532" s="94" t="str">
        <f>IF(ISNUMBER(VLOOKUP(A532,'Wells not assessed'!$A$5:$D$37,1,FALSE)),VLOOKUP(A532,'Wells not assessed'!$A$5:$D$37,4,FALSE),"")</f>
        <v/>
      </c>
      <c r="R532" s="35" t="str">
        <f t="shared" si="184"/>
        <v>Yes</v>
      </c>
      <c r="S532" s="15" t="str">
        <f t="shared" si="185"/>
        <v>FV-3984</v>
      </c>
      <c r="T532" s="18" t="str">
        <f>VLOOKUP(S532,'PoHC and SDF summary'!$AO$4:$AP$49974,2,FALSE)</f>
        <v>Elk Creek</v>
      </c>
      <c r="U532" s="19">
        <f t="shared" si="186"/>
        <v>664.49942586845305</v>
      </c>
      <c r="V532" s="56">
        <f>IF(C532="TRUE",(U532^2)*(VLOOKUP(D532,'Aquifer and SDF Parameters'!$A$6:$C$100,2,FALSE)/VLOOKUP(D532,'Aquifer and SDF Parameters'!$A$6:$C$100,3,FALSE)),"")</f>
        <v>1.4718649565983457</v>
      </c>
      <c r="W532" s="4"/>
      <c r="X532" s="29" t="str">
        <f t="shared" si="187"/>
        <v>Yes</v>
      </c>
      <c r="Y532" s="15" t="str">
        <f t="shared" si="188"/>
        <v>FV-4077</v>
      </c>
      <c r="Z532" s="18" t="str">
        <f>IF(X532="Yes",VLOOKUP(Y532,'PoHC and SDF summary'!$AO$4:$AP$49974,2,FALSE)," ")</f>
        <v>Hope Slough</v>
      </c>
      <c r="AA532" s="19">
        <f t="shared" si="189"/>
        <v>1677.81046754009</v>
      </c>
      <c r="AB532" s="58">
        <f>IF(X532="Yes",(AA532^2)*(VLOOKUP(D532,'Aquifer and SDF Parameters'!$A$6:$C$100,2,FALSE)/VLOOKUP(D532,'Aquifer and SDF Parameters'!$A$6:$C$100,3,FALSE)),"")</f>
        <v>9.383493216623652</v>
      </c>
      <c r="AC532" s="20">
        <f>IF(X532="Yes",(1/(U532)^('Aquifer and SDF Parameters'!$B$2)/((1/U532^'Aquifer and SDF Parameters'!$B$2)+(1/AA532^'Aquifer and SDF Parameters'!$B$2))),"")</f>
        <v>0.86441120291828388</v>
      </c>
      <c r="AD532" s="21">
        <f>IF(X532="Yes",(1/(AA532)^('Aquifer and SDF Parameters'!$B$2)/((1/U532^'Aquifer and SDF Parameters'!$B$2)+(1/AA532^'Aquifer and SDF Parameters'!$B$2))),"")</f>
        <v>0.13558879708171609</v>
      </c>
      <c r="AE532" s="14"/>
      <c r="AF532" s="32" t="str">
        <f t="shared" si="190"/>
        <v>No</v>
      </c>
      <c r="AG532" s="15" t="str">
        <f t="shared" si="191"/>
        <v/>
      </c>
      <c r="AH532" s="18" t="str">
        <f t="shared" si="192"/>
        <v xml:space="preserve"> </v>
      </c>
      <c r="AI532" s="19" t="str">
        <f t="shared" si="193"/>
        <v xml:space="preserve"> </v>
      </c>
      <c r="AJ532" s="58" t="str">
        <f>IF(AF532="Yes",(AI532^2)*(VLOOKUP(D532,'Aquifer and SDF Parameters'!$A$6:$C$100,2,FALSE)/VLOOKUP(D532,'Aquifer and SDF Parameters'!$A$6:$C$100,3,FALSE)),"")</f>
        <v/>
      </c>
      <c r="AK532" s="20" t="str">
        <f>IF(AF532="Yes",(1/(U532)^('Aquifer and SDF Parameters'!$B$2)/((1/U532^'Aquifer and SDF Parameters'!$B$2)+(1/AI532^'Aquifer and SDF Parameters'!$B$2)+(1/AA532^'Aquifer and SDF Parameters'!$B$2))),"")</f>
        <v/>
      </c>
      <c r="AL532" s="20" t="str">
        <f>IF(AF532="Yes",(1/(AA532)^('Aquifer and SDF Parameters'!$B$2)/((1/U532^'Aquifer and SDF Parameters'!$B$2)+(1/AI532^'Aquifer and SDF Parameters'!$B$2)+(1/AA532^'Aquifer and SDF Parameters'!$B$2))),"")</f>
        <v/>
      </c>
      <c r="AM532" s="21" t="str">
        <f>IF(AF532="Yes",(1/(AI532)^('Aquifer and SDF Parameters'!$B$2)/((1/U532^'Aquifer and SDF Parameters'!$B$2)+(1/AI532^'Aquifer and SDF Parameters'!$B$2)+(1/AA532^'Aquifer and SDF Parameters'!$B$2))),"")</f>
        <v/>
      </c>
      <c r="AO532" s="30" t="s">
        <v>12444</v>
      </c>
      <c r="AP532" s="47" t="s">
        <v>8769</v>
      </c>
      <c r="AQ532" s="77">
        <v>92154</v>
      </c>
      <c r="AR532" s="84" t="s">
        <v>2030</v>
      </c>
      <c r="AS532" s="77">
        <v>143.99515803339199</v>
      </c>
      <c r="AT532" s="30"/>
      <c r="AU532" s="22"/>
      <c r="AV532" s="69"/>
      <c r="AW532" s="33"/>
      <c r="AX532" s="22"/>
      <c r="AY532" s="27"/>
    </row>
    <row r="533" spans="1:51" ht="15.6" customHeight="1" x14ac:dyDescent="0.3">
      <c r="A533" s="17">
        <v>106977</v>
      </c>
      <c r="B533" s="17" t="str">
        <f>VLOOKUP(A533,'List of Wells for HC assessment'!$A$2:$J$860,10,FALSE)</f>
        <v>Fraser-Sumas Floodplain</v>
      </c>
      <c r="C533" s="17" t="str">
        <f>IF(ISNUMBER(VLOOKUP(A533,'List of Wells for HC assessment'!$A$2:$J$860,1,FALSE)),"TRUE","FALSE")</f>
        <v>TRUE</v>
      </c>
      <c r="D533" s="17">
        <f>VLOOKUP(A533,'List of Wells for HC assessment'!$A$2:$J$860,9,FALSE)</f>
        <v>6</v>
      </c>
      <c r="E533" s="17" t="str">
        <f t="shared" si="174"/>
        <v>Stream</v>
      </c>
      <c r="F533" s="17">
        <f t="shared" si="175"/>
        <v>1</v>
      </c>
      <c r="G533" s="87">
        <f t="shared" si="176"/>
        <v>1</v>
      </c>
      <c r="H533" s="88">
        <f t="shared" si="173"/>
        <v>1.0636607282480929E-2</v>
      </c>
      <c r="I533" s="89" t="str">
        <f t="shared" si="177"/>
        <v>Elk Brook</v>
      </c>
      <c r="J533" s="90" t="str">
        <f t="shared" si="178"/>
        <v>-</v>
      </c>
      <c r="K533" s="91" t="str">
        <f t="shared" si="179"/>
        <v/>
      </c>
      <c r="L533" s="95" t="str">
        <f t="shared" si="180"/>
        <v xml:space="preserve"> </v>
      </c>
      <c r="M533" s="92" t="str">
        <f t="shared" si="181"/>
        <v>-</v>
      </c>
      <c r="N533" s="93" t="str">
        <f t="shared" si="182"/>
        <v/>
      </c>
      <c r="O533" s="96" t="str">
        <f t="shared" si="183"/>
        <v xml:space="preserve"> </v>
      </c>
      <c r="P533" s="94" t="str">
        <f>IF(ISNUMBER(VLOOKUP(A533,'Wells not assessed'!$A$5:$D$37,1,FALSE)),VLOOKUP(A533,'Wells not assessed'!$A$5:$D$37,4,FALSE),"")</f>
        <v/>
      </c>
      <c r="R533" s="35" t="str">
        <f t="shared" si="184"/>
        <v>Yes</v>
      </c>
      <c r="S533" s="15" t="str">
        <f t="shared" si="185"/>
        <v>FV-3336</v>
      </c>
      <c r="T533" s="18" t="str">
        <f>VLOOKUP(S533,'PoHC and SDF summary'!$AO$4:$AP$49974,2,FALSE)</f>
        <v>Elk Brook</v>
      </c>
      <c r="U533" s="19">
        <f t="shared" si="186"/>
        <v>56.488779281767798</v>
      </c>
      <c r="V533" s="56">
        <f>IF(C533="TRUE",(U533^2)*(VLOOKUP(D533,'Aquifer and SDF Parameters'!$A$6:$C$100,2,FALSE)/VLOOKUP(D533,'Aquifer and SDF Parameters'!$A$6:$C$100,3,FALSE)),"")</f>
        <v>1.0636607282480929E-2</v>
      </c>
      <c r="W533" s="4"/>
      <c r="X533" s="29" t="str">
        <f t="shared" si="187"/>
        <v>No</v>
      </c>
      <c r="Y533" s="15" t="str">
        <f t="shared" si="188"/>
        <v/>
      </c>
      <c r="Z533" s="18" t="str">
        <f>IF(X533="Yes",VLOOKUP(Y533,'PoHC and SDF summary'!$AO$4:$AP$49974,2,FALSE)," ")</f>
        <v xml:space="preserve"> </v>
      </c>
      <c r="AA533" s="19" t="str">
        <f t="shared" si="189"/>
        <v xml:space="preserve"> </v>
      </c>
      <c r="AB533" s="58" t="str">
        <f>IF(X533="Yes",(AA533^2)*(VLOOKUP(D533,'Aquifer and SDF Parameters'!$A$6:$C$100,2,FALSE)/VLOOKUP(D533,'Aquifer and SDF Parameters'!$A$6:$C$100,3,FALSE)),"")</f>
        <v/>
      </c>
      <c r="AC533" s="20" t="str">
        <f>IF(X533="Yes",(1/(U533)^('Aquifer and SDF Parameters'!$B$2)/((1/U533^'Aquifer and SDF Parameters'!$B$2)+(1/AA533^'Aquifer and SDF Parameters'!$B$2))),"")</f>
        <v/>
      </c>
      <c r="AD533" s="21" t="str">
        <f>IF(X533="Yes",(1/(AA533)^('Aquifer and SDF Parameters'!$B$2)/((1/U533^'Aquifer and SDF Parameters'!$B$2)+(1/AA533^'Aquifer and SDF Parameters'!$B$2))),"")</f>
        <v/>
      </c>
      <c r="AE533" s="14"/>
      <c r="AF533" s="32" t="str">
        <f t="shared" si="190"/>
        <v>No</v>
      </c>
      <c r="AG533" s="15" t="str">
        <f t="shared" si="191"/>
        <v/>
      </c>
      <c r="AH533" s="18" t="str">
        <f t="shared" si="192"/>
        <v xml:space="preserve"> </v>
      </c>
      <c r="AI533" s="19" t="str">
        <f t="shared" si="193"/>
        <v xml:space="preserve"> </v>
      </c>
      <c r="AJ533" s="58" t="str">
        <f>IF(AF533="Yes",(AI533^2)*(VLOOKUP(D533,'Aquifer and SDF Parameters'!$A$6:$C$100,2,FALSE)/VLOOKUP(D533,'Aquifer and SDF Parameters'!$A$6:$C$100,3,FALSE)),"")</f>
        <v/>
      </c>
      <c r="AK533" s="20" t="str">
        <f>IF(AF533="Yes",(1/(U533)^('Aquifer and SDF Parameters'!$B$2)/((1/U533^'Aquifer and SDF Parameters'!$B$2)+(1/AI533^'Aquifer and SDF Parameters'!$B$2)+(1/AA533^'Aquifer and SDF Parameters'!$B$2))),"")</f>
        <v/>
      </c>
      <c r="AL533" s="20" t="str">
        <f>IF(AF533="Yes",(1/(AA533)^('Aquifer and SDF Parameters'!$B$2)/((1/U533^'Aquifer and SDF Parameters'!$B$2)+(1/AI533^'Aquifer and SDF Parameters'!$B$2)+(1/AA533^'Aquifer and SDF Parameters'!$B$2))),"")</f>
        <v/>
      </c>
      <c r="AM533" s="21" t="str">
        <f>IF(AF533="Yes",(1/(AI533)^('Aquifer and SDF Parameters'!$B$2)/((1/U533^'Aquifer and SDF Parameters'!$B$2)+(1/AI533^'Aquifer and SDF Parameters'!$B$2)+(1/AA533^'Aquifer and SDF Parameters'!$B$2))),"")</f>
        <v/>
      </c>
      <c r="AO533" s="30" t="s">
        <v>12443</v>
      </c>
      <c r="AP533" s="47" t="s">
        <v>8769</v>
      </c>
      <c r="AQ533" s="77">
        <v>92155</v>
      </c>
      <c r="AR533" s="84" t="s">
        <v>8133</v>
      </c>
      <c r="AS533" s="77">
        <v>328.095748314763</v>
      </c>
      <c r="AT533" s="30"/>
      <c r="AU533" s="22"/>
      <c r="AV533" s="69"/>
      <c r="AW533" s="33"/>
      <c r="AX533" s="22"/>
      <c r="AY533" s="27"/>
    </row>
    <row r="534" spans="1:51" ht="15.6" customHeight="1" x14ac:dyDescent="0.3">
      <c r="A534" s="17">
        <v>107149</v>
      </c>
      <c r="B534" s="17" t="str">
        <f>VLOOKUP(A534,'List of Wells for HC assessment'!$A$2:$J$860,10,FALSE)</f>
        <v>Fraser-Sumas Floodplain</v>
      </c>
      <c r="C534" s="17" t="str">
        <f>IF(ISNUMBER(VLOOKUP(A534,'List of Wells for HC assessment'!$A$2:$J$860,1,FALSE)),"TRUE","FALSE")</f>
        <v>TRUE</v>
      </c>
      <c r="D534" s="17">
        <f>VLOOKUP(A534,'List of Wells for HC assessment'!$A$2:$J$860,9,FALSE)</f>
        <v>6</v>
      </c>
      <c r="E534" s="17" t="str">
        <f t="shared" si="174"/>
        <v>Stream</v>
      </c>
      <c r="F534" s="17">
        <f t="shared" si="175"/>
        <v>2</v>
      </c>
      <c r="G534" s="87">
        <f t="shared" si="176"/>
        <v>0.73961563659908769</v>
      </c>
      <c r="H534" s="88">
        <f t="shared" si="173"/>
        <v>0.70359000583837827</v>
      </c>
      <c r="I534" s="89" t="str">
        <f t="shared" si="177"/>
        <v>Unnamed tributary to Elk Creek</v>
      </c>
      <c r="J534" s="90">
        <f t="shared" si="178"/>
        <v>0.26038436340091237</v>
      </c>
      <c r="K534" s="91">
        <f t="shared" si="179"/>
        <v>1.9985307999147102</v>
      </c>
      <c r="L534" s="95" t="str">
        <f t="shared" si="180"/>
        <v>Unnamed tributary to Elk Creek</v>
      </c>
      <c r="M534" s="92" t="str">
        <f t="shared" si="181"/>
        <v>-</v>
      </c>
      <c r="N534" s="93" t="str">
        <f t="shared" si="182"/>
        <v/>
      </c>
      <c r="O534" s="96" t="str">
        <f t="shared" si="183"/>
        <v xml:space="preserve"> </v>
      </c>
      <c r="P534" s="94" t="str">
        <f>IF(ISNUMBER(VLOOKUP(A534,'Wells not assessed'!$A$5:$D$37,1,FALSE)),VLOOKUP(A534,'Wells not assessed'!$A$5:$D$37,4,FALSE),"")</f>
        <v/>
      </c>
      <c r="R534" s="35" t="str">
        <f t="shared" si="184"/>
        <v>Yes</v>
      </c>
      <c r="S534" s="15" t="str">
        <f t="shared" si="185"/>
        <v>FV-3688</v>
      </c>
      <c r="T534" s="18" t="str">
        <f>VLOOKUP(S534,'PoHC and SDF summary'!$AO$4:$AP$49974,2,FALSE)</f>
        <v>Unnamed tributary to Elk Creek</v>
      </c>
      <c r="U534" s="19">
        <f t="shared" si="186"/>
        <v>459.43117194147101</v>
      </c>
      <c r="V534" s="56">
        <f>IF(C534="TRUE",(U534^2)*(VLOOKUP(D534,'Aquifer and SDF Parameters'!$A$6:$C$100,2,FALSE)/VLOOKUP(D534,'Aquifer and SDF Parameters'!$A$6:$C$100,3,FALSE)),"")</f>
        <v>0.70359000583837827</v>
      </c>
      <c r="W534" s="4"/>
      <c r="X534" s="29" t="str">
        <f t="shared" si="187"/>
        <v>Yes</v>
      </c>
      <c r="Y534" s="15" t="str">
        <f t="shared" si="188"/>
        <v>FV-3966</v>
      </c>
      <c r="Z534" s="18" t="str">
        <f>IF(X534="Yes",VLOOKUP(Y534,'PoHC and SDF summary'!$AO$4:$AP$49974,2,FALSE)," ")</f>
        <v>Unnamed tributary to Elk Creek</v>
      </c>
      <c r="AA534" s="19">
        <f t="shared" si="189"/>
        <v>774.312107599005</v>
      </c>
      <c r="AB534" s="58">
        <f>IF(X534="Yes",(AA534^2)*(VLOOKUP(D534,'Aquifer and SDF Parameters'!$A$6:$C$100,2,FALSE)/VLOOKUP(D534,'Aquifer and SDF Parameters'!$A$6:$C$100,3,FALSE)),"")</f>
        <v>1.9985307999147102</v>
      </c>
      <c r="AC534" s="20">
        <f>IF(X534="Yes",(1/(U534)^('Aquifer and SDF Parameters'!$B$2)/((1/U534^'Aquifer and SDF Parameters'!$B$2)+(1/AA534^'Aquifer and SDF Parameters'!$B$2))),"")</f>
        <v>0.73961563659908769</v>
      </c>
      <c r="AD534" s="21">
        <f>IF(X534="Yes",(1/(AA534)^('Aquifer and SDF Parameters'!$B$2)/((1/U534^'Aquifer and SDF Parameters'!$B$2)+(1/AA534^'Aquifer and SDF Parameters'!$B$2))),"")</f>
        <v>0.26038436340091237</v>
      </c>
      <c r="AE534" s="14"/>
      <c r="AF534" s="32" t="str">
        <f t="shared" si="190"/>
        <v>No</v>
      </c>
      <c r="AG534" s="15" t="str">
        <f t="shared" si="191"/>
        <v/>
      </c>
      <c r="AH534" s="18" t="str">
        <f t="shared" si="192"/>
        <v xml:space="preserve"> </v>
      </c>
      <c r="AI534" s="19" t="str">
        <f t="shared" si="193"/>
        <v xml:space="preserve"> </v>
      </c>
      <c r="AJ534" s="58" t="str">
        <f>IF(AF534="Yes",(AI534^2)*(VLOOKUP(D534,'Aquifer and SDF Parameters'!$A$6:$C$100,2,FALSE)/VLOOKUP(D534,'Aquifer and SDF Parameters'!$A$6:$C$100,3,FALSE)),"")</f>
        <v/>
      </c>
      <c r="AK534" s="20" t="str">
        <f>IF(AF534="Yes",(1/(U534)^('Aquifer and SDF Parameters'!$B$2)/((1/U534^'Aquifer and SDF Parameters'!$B$2)+(1/AI534^'Aquifer and SDF Parameters'!$B$2)+(1/AA534^'Aquifer and SDF Parameters'!$B$2))),"")</f>
        <v/>
      </c>
      <c r="AL534" s="20" t="str">
        <f>IF(AF534="Yes",(1/(AA534)^('Aquifer and SDF Parameters'!$B$2)/((1/U534^'Aquifer and SDF Parameters'!$B$2)+(1/AI534^'Aquifer and SDF Parameters'!$B$2)+(1/AA534^'Aquifer and SDF Parameters'!$B$2))),"")</f>
        <v/>
      </c>
      <c r="AM534" s="21" t="str">
        <f>IF(AF534="Yes",(1/(AI534)^('Aquifer and SDF Parameters'!$B$2)/((1/U534^'Aquifer and SDF Parameters'!$B$2)+(1/AI534^'Aquifer and SDF Parameters'!$B$2)+(1/AA534^'Aquifer and SDF Parameters'!$B$2))),"")</f>
        <v/>
      </c>
      <c r="AO534" s="30" t="s">
        <v>12442</v>
      </c>
      <c r="AP534" s="47" t="s">
        <v>8769</v>
      </c>
      <c r="AQ534" s="77">
        <v>92163</v>
      </c>
      <c r="AR534" s="84" t="s">
        <v>7034</v>
      </c>
      <c r="AS534" s="77">
        <v>594.51995888424801</v>
      </c>
      <c r="AT534" s="30"/>
      <c r="AU534" s="22"/>
      <c r="AV534" s="69"/>
      <c r="AW534" s="33"/>
      <c r="AX534" s="22"/>
      <c r="AY534" s="27"/>
    </row>
    <row r="535" spans="1:51" ht="15.6" customHeight="1" x14ac:dyDescent="0.3">
      <c r="A535" s="17">
        <v>107357</v>
      </c>
      <c r="B535" s="17" t="str">
        <f>VLOOKUP(A535,'List of Wells for HC assessment'!$A$2:$J$860,10,FALSE)</f>
        <v>Fraser-Sumas Floodplain</v>
      </c>
      <c r="C535" s="17" t="str">
        <f>IF(ISNUMBER(VLOOKUP(A535,'List of Wells for HC assessment'!$A$2:$J$860,1,FALSE)),"TRUE","FALSE")</f>
        <v>TRUE</v>
      </c>
      <c r="D535" s="17">
        <f>VLOOKUP(A535,'List of Wells for HC assessment'!$A$2:$J$860,9,FALSE)</f>
        <v>6</v>
      </c>
      <c r="E535" s="17" t="str">
        <f t="shared" si="174"/>
        <v>Stream</v>
      </c>
      <c r="F535" s="17">
        <f t="shared" si="175"/>
        <v>2</v>
      </c>
      <c r="G535" s="87">
        <f t="shared" si="176"/>
        <v>0.82245815004598033</v>
      </c>
      <c r="H535" s="88">
        <f t="shared" si="173"/>
        <v>0.1496615692760494</v>
      </c>
      <c r="I535" s="89" t="str">
        <f t="shared" si="177"/>
        <v>Unnamed tributary to McGillivray Slough</v>
      </c>
      <c r="J535" s="90">
        <f t="shared" si="178"/>
        <v>0.17754184995401961</v>
      </c>
      <c r="K535" s="91">
        <f t="shared" si="179"/>
        <v>0.69330345173059926</v>
      </c>
      <c r="L535" s="95" t="str">
        <f t="shared" si="180"/>
        <v>McGillivray Slough</v>
      </c>
      <c r="M535" s="92" t="str">
        <f t="shared" si="181"/>
        <v>-</v>
      </c>
      <c r="N535" s="93" t="str">
        <f t="shared" si="182"/>
        <v/>
      </c>
      <c r="O535" s="96" t="str">
        <f t="shared" si="183"/>
        <v xml:space="preserve"> </v>
      </c>
      <c r="P535" s="94" t="str">
        <f>IF(ISNUMBER(VLOOKUP(A535,'Wells not assessed'!$A$5:$D$37,1,FALSE)),VLOOKUP(A535,'Wells not assessed'!$A$5:$D$37,4,FALSE),"")</f>
        <v/>
      </c>
      <c r="R535" s="35" t="str">
        <f t="shared" si="184"/>
        <v>Yes</v>
      </c>
      <c r="S535" s="15" t="str">
        <f t="shared" si="185"/>
        <v>FV-979</v>
      </c>
      <c r="T535" s="18" t="str">
        <f>VLOOKUP(S535,'PoHC and SDF summary'!$AO$4:$AP$49974,2,FALSE)</f>
        <v>Unnamed tributary to McGillivray Slough</v>
      </c>
      <c r="U535" s="19">
        <f t="shared" si="186"/>
        <v>211.89259256239899</v>
      </c>
      <c r="V535" s="56">
        <f>IF(C535="TRUE",(U535^2)*(VLOOKUP(D535,'Aquifer and SDF Parameters'!$A$6:$C$100,2,FALSE)/VLOOKUP(D535,'Aquifer and SDF Parameters'!$A$6:$C$100,3,FALSE)),"")</f>
        <v>0.1496615692760494</v>
      </c>
      <c r="W535" s="4"/>
      <c r="X535" s="29" t="str">
        <f t="shared" si="187"/>
        <v>Yes</v>
      </c>
      <c r="Y535" s="15" t="str">
        <f t="shared" si="188"/>
        <v>FV-935</v>
      </c>
      <c r="Z535" s="18" t="str">
        <f>IF(X535="Yes",VLOOKUP(Y535,'PoHC and SDF summary'!$AO$4:$AP$49974,2,FALSE)," ")</f>
        <v>McGillivray Slough</v>
      </c>
      <c r="AA535" s="19">
        <f t="shared" si="189"/>
        <v>456.06034197152002</v>
      </c>
      <c r="AB535" s="58">
        <f>IF(X535="Yes",(AA535^2)*(VLOOKUP(D535,'Aquifer and SDF Parameters'!$A$6:$C$100,2,FALSE)/VLOOKUP(D535,'Aquifer and SDF Parameters'!$A$6:$C$100,3,FALSE)),"")</f>
        <v>0.69330345173059926</v>
      </c>
      <c r="AC535" s="20">
        <f>IF(X535="Yes",(1/(U535)^('Aquifer and SDF Parameters'!$B$2)/((1/U535^'Aquifer and SDF Parameters'!$B$2)+(1/AA535^'Aquifer and SDF Parameters'!$B$2))),"")</f>
        <v>0.82245815004598033</v>
      </c>
      <c r="AD535" s="21">
        <f>IF(X535="Yes",(1/(AA535)^('Aquifer and SDF Parameters'!$B$2)/((1/U535^'Aquifer and SDF Parameters'!$B$2)+(1/AA535^'Aquifer and SDF Parameters'!$B$2))),"")</f>
        <v>0.17754184995401961</v>
      </c>
      <c r="AE535" s="14"/>
      <c r="AF535" s="32" t="str">
        <f t="shared" si="190"/>
        <v>No</v>
      </c>
      <c r="AG535" s="15" t="str">
        <f t="shared" si="191"/>
        <v/>
      </c>
      <c r="AH535" s="18" t="str">
        <f t="shared" si="192"/>
        <v xml:space="preserve"> </v>
      </c>
      <c r="AI535" s="19" t="str">
        <f t="shared" si="193"/>
        <v xml:space="preserve"> </v>
      </c>
      <c r="AJ535" s="58" t="str">
        <f>IF(AF535="Yes",(AI535^2)*(VLOOKUP(D535,'Aquifer and SDF Parameters'!$A$6:$C$100,2,FALSE)/VLOOKUP(D535,'Aquifer and SDF Parameters'!$A$6:$C$100,3,FALSE)),"")</f>
        <v/>
      </c>
      <c r="AK535" s="20" t="str">
        <f>IF(AF535="Yes",(1/(U535)^('Aquifer and SDF Parameters'!$B$2)/((1/U535^'Aquifer and SDF Parameters'!$B$2)+(1/AI535^'Aquifer and SDF Parameters'!$B$2)+(1/AA535^'Aquifer and SDF Parameters'!$B$2))),"")</f>
        <v/>
      </c>
      <c r="AL535" s="20" t="str">
        <f>IF(AF535="Yes",(1/(AA535)^('Aquifer and SDF Parameters'!$B$2)/((1/U535^'Aquifer and SDF Parameters'!$B$2)+(1/AI535^'Aquifer and SDF Parameters'!$B$2)+(1/AA535^'Aquifer and SDF Parameters'!$B$2))),"")</f>
        <v/>
      </c>
      <c r="AM535" s="21" t="str">
        <f>IF(AF535="Yes",(1/(AI535)^('Aquifer and SDF Parameters'!$B$2)/((1/U535^'Aquifer and SDF Parameters'!$B$2)+(1/AI535^'Aquifer and SDF Parameters'!$B$2)+(1/AA535^'Aquifer and SDF Parameters'!$B$2))),"")</f>
        <v/>
      </c>
      <c r="AO535" s="30" t="s">
        <v>12440</v>
      </c>
      <c r="AP535" s="47" t="s">
        <v>8769</v>
      </c>
      <c r="AQ535" s="77">
        <v>92172</v>
      </c>
      <c r="AR535" s="84" t="s">
        <v>15490</v>
      </c>
      <c r="AS535" s="77">
        <v>280.569016940989</v>
      </c>
      <c r="AT535" s="30"/>
      <c r="AU535" s="22"/>
      <c r="AV535" s="69"/>
      <c r="AW535" s="33"/>
      <c r="AX535" s="22"/>
      <c r="AY535" s="27"/>
    </row>
    <row r="536" spans="1:51" ht="15.6" customHeight="1" x14ac:dyDescent="0.3">
      <c r="A536" s="17">
        <v>107371</v>
      </c>
      <c r="B536" s="17" t="str">
        <f>VLOOKUP(A536,'List of Wells for HC assessment'!$A$2:$J$860,10,FALSE)</f>
        <v>Fraser-Sumas Floodplain</v>
      </c>
      <c r="C536" s="17" t="str">
        <f>IF(ISNUMBER(VLOOKUP(A536,'List of Wells for HC assessment'!$A$2:$J$860,1,FALSE)),"TRUE","FALSE")</f>
        <v>TRUE</v>
      </c>
      <c r="D536" s="17">
        <f>VLOOKUP(A536,'List of Wells for HC assessment'!$A$2:$J$860,9,FALSE)</f>
        <v>6</v>
      </c>
      <c r="E536" s="17" t="str">
        <f t="shared" si="174"/>
        <v>Stream</v>
      </c>
      <c r="F536" s="17">
        <f t="shared" si="175"/>
        <v>1</v>
      </c>
      <c r="G536" s="87">
        <f t="shared" si="176"/>
        <v>1</v>
      </c>
      <c r="H536" s="88">
        <f t="shared" si="173"/>
        <v>4.0093687260982662E-2</v>
      </c>
      <c r="I536" s="89" t="str">
        <f t="shared" si="177"/>
        <v>Unnamed tributary to McGillivray Slough</v>
      </c>
      <c r="J536" s="90" t="str">
        <f t="shared" si="178"/>
        <v>-</v>
      </c>
      <c r="K536" s="91" t="str">
        <f t="shared" si="179"/>
        <v/>
      </c>
      <c r="L536" s="95" t="str">
        <f t="shared" si="180"/>
        <v xml:space="preserve"> </v>
      </c>
      <c r="M536" s="92" t="str">
        <f t="shared" si="181"/>
        <v>-</v>
      </c>
      <c r="N536" s="93" t="str">
        <f t="shared" si="182"/>
        <v/>
      </c>
      <c r="O536" s="96" t="str">
        <f t="shared" si="183"/>
        <v xml:space="preserve"> </v>
      </c>
      <c r="P536" s="94" t="str">
        <f>IF(ISNUMBER(VLOOKUP(A536,'Wells not assessed'!$A$5:$D$37,1,FALSE)),VLOOKUP(A536,'Wells not assessed'!$A$5:$D$37,4,FALSE),"")</f>
        <v/>
      </c>
      <c r="R536" s="35" t="str">
        <f t="shared" si="184"/>
        <v>Yes</v>
      </c>
      <c r="S536" s="15" t="str">
        <f t="shared" si="185"/>
        <v>FV-963</v>
      </c>
      <c r="T536" s="18" t="str">
        <f>VLOOKUP(S536,'PoHC and SDF summary'!$AO$4:$AP$49974,2,FALSE)</f>
        <v>Unnamed tributary to McGillivray Slough</v>
      </c>
      <c r="U536" s="19">
        <f t="shared" si="186"/>
        <v>109.67272303674601</v>
      </c>
      <c r="V536" s="56">
        <f>IF(C536="TRUE",(U536^2)*(VLOOKUP(D536,'Aquifer and SDF Parameters'!$A$6:$C$100,2,FALSE)/VLOOKUP(D536,'Aquifer and SDF Parameters'!$A$6:$C$100,3,FALSE)),"")</f>
        <v>4.0093687260982662E-2</v>
      </c>
      <c r="W536" s="4"/>
      <c r="X536" s="29" t="str">
        <f t="shared" si="187"/>
        <v>No</v>
      </c>
      <c r="Y536" s="15" t="str">
        <f t="shared" si="188"/>
        <v/>
      </c>
      <c r="Z536" s="18" t="str">
        <f>IF(X536="Yes",VLOOKUP(Y536,'PoHC and SDF summary'!$AO$4:$AP$49974,2,FALSE)," ")</f>
        <v xml:space="preserve"> </v>
      </c>
      <c r="AA536" s="19" t="str">
        <f t="shared" si="189"/>
        <v xml:space="preserve"> </v>
      </c>
      <c r="AB536" s="58" t="str">
        <f>IF(X536="Yes",(AA536^2)*(VLOOKUP(D536,'Aquifer and SDF Parameters'!$A$6:$C$100,2,FALSE)/VLOOKUP(D536,'Aquifer and SDF Parameters'!$A$6:$C$100,3,FALSE)),"")</f>
        <v/>
      </c>
      <c r="AC536" s="20" t="str">
        <f>IF(X536="Yes",(1/(U536)^('Aquifer and SDF Parameters'!$B$2)/((1/U536^'Aquifer and SDF Parameters'!$B$2)+(1/AA536^'Aquifer and SDF Parameters'!$B$2))),"")</f>
        <v/>
      </c>
      <c r="AD536" s="21" t="str">
        <f>IF(X536="Yes",(1/(AA536)^('Aquifer and SDF Parameters'!$B$2)/((1/U536^'Aquifer and SDF Parameters'!$B$2)+(1/AA536^'Aquifer and SDF Parameters'!$B$2))),"")</f>
        <v/>
      </c>
      <c r="AE536" s="14"/>
      <c r="AF536" s="32" t="str">
        <f t="shared" si="190"/>
        <v>No</v>
      </c>
      <c r="AG536" s="15" t="str">
        <f t="shared" si="191"/>
        <v/>
      </c>
      <c r="AH536" s="18" t="str">
        <f t="shared" si="192"/>
        <v xml:space="preserve"> </v>
      </c>
      <c r="AI536" s="19" t="str">
        <f t="shared" si="193"/>
        <v xml:space="preserve"> </v>
      </c>
      <c r="AJ536" s="58" t="str">
        <f>IF(AF536="Yes",(AI536^2)*(VLOOKUP(D536,'Aquifer and SDF Parameters'!$A$6:$C$100,2,FALSE)/VLOOKUP(D536,'Aquifer and SDF Parameters'!$A$6:$C$100,3,FALSE)),"")</f>
        <v/>
      </c>
      <c r="AK536" s="20" t="str">
        <f>IF(AF536="Yes",(1/(U536)^('Aquifer and SDF Parameters'!$B$2)/((1/U536^'Aquifer and SDF Parameters'!$B$2)+(1/AI536^'Aquifer and SDF Parameters'!$B$2)+(1/AA536^'Aquifer and SDF Parameters'!$B$2))),"")</f>
        <v/>
      </c>
      <c r="AL536" s="20" t="str">
        <f>IF(AF536="Yes",(1/(AA536)^('Aquifer and SDF Parameters'!$B$2)/((1/U536^'Aquifer and SDF Parameters'!$B$2)+(1/AI536^'Aquifer and SDF Parameters'!$B$2)+(1/AA536^'Aquifer and SDF Parameters'!$B$2))),"")</f>
        <v/>
      </c>
      <c r="AM536" s="21" t="str">
        <f>IF(AF536="Yes",(1/(AI536)^('Aquifer and SDF Parameters'!$B$2)/((1/U536^'Aquifer and SDF Parameters'!$B$2)+(1/AI536^'Aquifer and SDF Parameters'!$B$2)+(1/AA536^'Aquifer and SDF Parameters'!$B$2))),"")</f>
        <v/>
      </c>
      <c r="AO536" s="30" t="s">
        <v>12439</v>
      </c>
      <c r="AP536" s="47" t="s">
        <v>8769</v>
      </c>
      <c r="AQ536" s="77">
        <v>92174</v>
      </c>
      <c r="AR536" s="84" t="s">
        <v>1050</v>
      </c>
      <c r="AS536" s="77">
        <v>1604.3231758398399</v>
      </c>
      <c r="AT536" s="30"/>
      <c r="AU536" s="22"/>
      <c r="AV536" s="69"/>
      <c r="AW536" s="33"/>
      <c r="AX536" s="22"/>
      <c r="AY536" s="27"/>
    </row>
    <row r="537" spans="1:51" ht="15.6" customHeight="1" x14ac:dyDescent="0.3">
      <c r="A537" s="17">
        <v>107441</v>
      </c>
      <c r="B537" s="17" t="str">
        <f>VLOOKUP(A537,'List of Wells for HC assessment'!$A$2:$J$860,10,FALSE)</f>
        <v>Fraser-Sumas Floodplain</v>
      </c>
      <c r="C537" s="17" t="str">
        <f>IF(ISNUMBER(VLOOKUP(A537,'List of Wells for HC assessment'!$A$2:$J$860,1,FALSE)),"TRUE","FALSE")</f>
        <v>TRUE</v>
      </c>
      <c r="D537" s="17">
        <f>VLOOKUP(A537,'List of Wells for HC assessment'!$A$2:$J$860,9,FALSE)</f>
        <v>6</v>
      </c>
      <c r="E537" s="17" t="str">
        <f t="shared" si="174"/>
        <v>Stream</v>
      </c>
      <c r="F537" s="17">
        <f t="shared" si="175"/>
        <v>3</v>
      </c>
      <c r="G537" s="87">
        <f t="shared" si="176"/>
        <v>0.43392561593534235</v>
      </c>
      <c r="H537" s="88">
        <f t="shared" si="173"/>
        <v>14.340286663643935</v>
      </c>
      <c r="I537" s="89" t="str">
        <f t="shared" si="177"/>
        <v>Elk Brook</v>
      </c>
      <c r="J537" s="90">
        <f t="shared" si="178"/>
        <v>0.32017738008124508</v>
      </c>
      <c r="K537" s="91">
        <f t="shared" si="179"/>
        <v>19.434907368009817</v>
      </c>
      <c r="L537" s="95" t="str">
        <f t="shared" si="180"/>
        <v>Chilliwack Creek</v>
      </c>
      <c r="M537" s="92">
        <f t="shared" si="181"/>
        <v>0.24589700398341252</v>
      </c>
      <c r="N537" s="93">
        <f t="shared" si="182"/>
        <v>25.305789100345564</v>
      </c>
      <c r="O537" s="96" t="str">
        <f t="shared" si="183"/>
        <v>Semmihault Creek</v>
      </c>
      <c r="P537" s="94" t="str">
        <f>IF(ISNUMBER(VLOOKUP(A537,'Wells not assessed'!$A$5:$D$37,1,FALSE)),VLOOKUP(A537,'Wells not assessed'!$A$5:$D$37,4,FALSE),"")</f>
        <v/>
      </c>
      <c r="R537" s="35" t="str">
        <f t="shared" si="184"/>
        <v>Yes</v>
      </c>
      <c r="S537" s="15" t="str">
        <f t="shared" si="185"/>
        <v>FV-3321</v>
      </c>
      <c r="T537" s="18" t="str">
        <f>VLOOKUP(S537,'PoHC and SDF summary'!$AO$4:$AP$49974,2,FALSE)</f>
        <v>Elk Brook</v>
      </c>
      <c r="U537" s="19">
        <f t="shared" si="186"/>
        <v>2074.1470533916299</v>
      </c>
      <c r="V537" s="56">
        <f>IF(C537="TRUE",(U537^2)*(VLOOKUP(D537,'Aquifer and SDF Parameters'!$A$6:$C$100,2,FALSE)/VLOOKUP(D537,'Aquifer and SDF Parameters'!$A$6:$C$100,3,FALSE)),"")</f>
        <v>14.340286663643935</v>
      </c>
      <c r="W537" s="4"/>
      <c r="X537" s="29" t="str">
        <f t="shared" si="187"/>
        <v>Yes</v>
      </c>
      <c r="Y537" s="15" t="str">
        <f t="shared" si="188"/>
        <v>FV-5721</v>
      </c>
      <c r="Z537" s="18" t="str">
        <f>IF(X537="Yes",VLOOKUP(Y537,'PoHC and SDF summary'!$AO$4:$AP$49974,2,FALSE)," ")</f>
        <v>Chilliwack Creek</v>
      </c>
      <c r="AA537" s="19">
        <f t="shared" si="189"/>
        <v>2414.6370763332002</v>
      </c>
      <c r="AB537" s="58">
        <f>IF(X537="Yes",(AA537^2)*(VLOOKUP(D537,'Aquifer and SDF Parameters'!$A$6:$C$100,2,FALSE)/VLOOKUP(D537,'Aquifer and SDF Parameters'!$A$6:$C$100,3,FALSE)),"")</f>
        <v>19.434907368009817</v>
      </c>
      <c r="AC537" s="20">
        <f>IF(X537="Yes",(1/(U537)^('Aquifer and SDF Parameters'!$B$2)/((1/U537^'Aquifer and SDF Parameters'!$B$2)+(1/AA537^'Aquifer and SDF Parameters'!$B$2))),"")</f>
        <v>0.575419562350867</v>
      </c>
      <c r="AD537" s="21">
        <f>IF(X537="Yes",(1/(AA537)^('Aquifer and SDF Parameters'!$B$2)/((1/U537^'Aquifer and SDF Parameters'!$B$2)+(1/AA537^'Aquifer and SDF Parameters'!$B$2))),"")</f>
        <v>0.424580437649133</v>
      </c>
      <c r="AE537" s="14"/>
      <c r="AF537" s="32" t="str">
        <f t="shared" si="190"/>
        <v>Yes</v>
      </c>
      <c r="AG537" s="15" t="str">
        <f t="shared" si="191"/>
        <v>FV-5673</v>
      </c>
      <c r="AH537" s="18" t="str">
        <f t="shared" si="192"/>
        <v>Semmihault Creek</v>
      </c>
      <c r="AI537" s="19">
        <f t="shared" si="193"/>
        <v>2755.3106413077398</v>
      </c>
      <c r="AJ537" s="58">
        <f>IF(AF537="Yes",(AI537^2)*(VLOOKUP(D537,'Aquifer and SDF Parameters'!$A$6:$C$100,2,FALSE)/VLOOKUP(D537,'Aquifer and SDF Parameters'!$A$6:$C$100,3,FALSE)),"")</f>
        <v>25.305789100345564</v>
      </c>
      <c r="AK537" s="20">
        <f>IF(AF537="Yes",(1/(U537)^('Aquifer and SDF Parameters'!$B$2)/((1/U537^'Aquifer and SDF Parameters'!$B$2)+(1/AI537^'Aquifer and SDF Parameters'!$B$2)+(1/AA537^'Aquifer and SDF Parameters'!$B$2))),"")</f>
        <v>0.43392561593534235</v>
      </c>
      <c r="AL537" s="20">
        <f>IF(AF537="Yes",(1/(AA537)^('Aquifer and SDF Parameters'!$B$2)/((1/U537^'Aquifer and SDF Parameters'!$B$2)+(1/AI537^'Aquifer and SDF Parameters'!$B$2)+(1/AA537^'Aquifer and SDF Parameters'!$B$2))),"")</f>
        <v>0.32017738008124508</v>
      </c>
      <c r="AM537" s="21">
        <f>IF(AF537="Yes",(1/(AI537)^('Aquifer and SDF Parameters'!$B$2)/((1/U537^'Aquifer and SDF Parameters'!$B$2)+(1/AI537^'Aquifer and SDF Parameters'!$B$2)+(1/AA537^'Aquifer and SDF Parameters'!$B$2))),"")</f>
        <v>0.24589700398341252</v>
      </c>
      <c r="AO537" s="30" t="s">
        <v>12435</v>
      </c>
      <c r="AP537" s="47" t="s">
        <v>8769</v>
      </c>
      <c r="AQ537" s="77">
        <v>92186</v>
      </c>
      <c r="AR537" s="84" t="s">
        <v>7384</v>
      </c>
      <c r="AS537" s="77">
        <v>237.66268038582299</v>
      </c>
      <c r="AT537" s="30"/>
      <c r="AU537" s="22"/>
      <c r="AV537" s="69"/>
      <c r="AW537" s="33"/>
      <c r="AX537" s="22"/>
      <c r="AY537" s="27"/>
    </row>
    <row r="538" spans="1:51" ht="15.6" customHeight="1" x14ac:dyDescent="0.3">
      <c r="A538" s="17">
        <v>107454</v>
      </c>
      <c r="B538" s="17" t="str">
        <f>VLOOKUP(A538,'List of Wells for HC assessment'!$A$2:$J$860,10,FALSE)</f>
        <v>Fraser-Sumas Floodplain</v>
      </c>
      <c r="C538" s="17" t="str">
        <f>IF(ISNUMBER(VLOOKUP(A538,'List of Wells for HC assessment'!$A$2:$J$860,1,FALSE)),"TRUE","FALSE")</f>
        <v>TRUE</v>
      </c>
      <c r="D538" s="17">
        <f>VLOOKUP(A538,'List of Wells for HC assessment'!$A$2:$J$860,9,FALSE)</f>
        <v>6</v>
      </c>
      <c r="E538" s="17" t="str">
        <f t="shared" si="174"/>
        <v>Stream</v>
      </c>
      <c r="F538" s="17">
        <f t="shared" si="175"/>
        <v>1</v>
      </c>
      <c r="G538" s="87">
        <f t="shared" si="176"/>
        <v>1</v>
      </c>
      <c r="H538" s="88">
        <f t="shared" si="173"/>
        <v>3.637137596292616E-2</v>
      </c>
      <c r="I538" s="89" t="str">
        <f t="shared" si="177"/>
        <v>Miller Slough</v>
      </c>
      <c r="J538" s="90" t="str">
        <f t="shared" si="178"/>
        <v>-</v>
      </c>
      <c r="K538" s="91" t="str">
        <f t="shared" si="179"/>
        <v/>
      </c>
      <c r="L538" s="95" t="str">
        <f t="shared" si="180"/>
        <v xml:space="preserve"> </v>
      </c>
      <c r="M538" s="92" t="str">
        <f t="shared" si="181"/>
        <v>-</v>
      </c>
      <c r="N538" s="93" t="str">
        <f t="shared" si="182"/>
        <v/>
      </c>
      <c r="O538" s="96" t="str">
        <f t="shared" si="183"/>
        <v xml:space="preserve"> </v>
      </c>
      <c r="P538" s="94" t="str">
        <f>IF(ISNUMBER(VLOOKUP(A538,'Wells not assessed'!$A$5:$D$37,1,FALSE)),VLOOKUP(A538,'Wells not assessed'!$A$5:$D$37,4,FALSE),"")</f>
        <v/>
      </c>
      <c r="R538" s="35" t="str">
        <f t="shared" si="184"/>
        <v>Yes</v>
      </c>
      <c r="S538" s="15" t="str">
        <f t="shared" si="185"/>
        <v>FV-908</v>
      </c>
      <c r="T538" s="18" t="str">
        <f>VLOOKUP(S538,'PoHC and SDF summary'!$AO$4:$AP$49974,2,FALSE)</f>
        <v>Miller Slough</v>
      </c>
      <c r="U538" s="19">
        <f t="shared" si="186"/>
        <v>104.45770813529199</v>
      </c>
      <c r="V538" s="56">
        <f>IF(C538="TRUE",(U538^2)*(VLOOKUP(D538,'Aquifer and SDF Parameters'!$A$6:$C$100,2,FALSE)/VLOOKUP(D538,'Aquifer and SDF Parameters'!$A$6:$C$100,3,FALSE)),"")</f>
        <v>3.637137596292616E-2</v>
      </c>
      <c r="W538" s="4"/>
      <c r="X538" s="29" t="str">
        <f t="shared" si="187"/>
        <v>No</v>
      </c>
      <c r="Y538" s="15" t="str">
        <f t="shared" si="188"/>
        <v/>
      </c>
      <c r="Z538" s="18" t="str">
        <f>IF(X538="Yes",VLOOKUP(Y538,'PoHC and SDF summary'!$AO$4:$AP$49974,2,FALSE)," ")</f>
        <v xml:space="preserve"> </v>
      </c>
      <c r="AA538" s="19" t="str">
        <f t="shared" si="189"/>
        <v xml:space="preserve"> </v>
      </c>
      <c r="AB538" s="58" t="str">
        <f>IF(X538="Yes",(AA538^2)*(VLOOKUP(D538,'Aquifer and SDF Parameters'!$A$6:$C$100,2,FALSE)/VLOOKUP(D538,'Aquifer and SDF Parameters'!$A$6:$C$100,3,FALSE)),"")</f>
        <v/>
      </c>
      <c r="AC538" s="20" t="str">
        <f>IF(X538="Yes",(1/(U538)^('Aquifer and SDF Parameters'!$B$2)/((1/U538^'Aquifer and SDF Parameters'!$B$2)+(1/AA538^'Aquifer and SDF Parameters'!$B$2))),"")</f>
        <v/>
      </c>
      <c r="AD538" s="21" t="str">
        <f>IF(X538="Yes",(1/(AA538)^('Aquifer and SDF Parameters'!$B$2)/((1/U538^'Aquifer and SDF Parameters'!$B$2)+(1/AA538^'Aquifer and SDF Parameters'!$B$2))),"")</f>
        <v/>
      </c>
      <c r="AE538" s="14"/>
      <c r="AF538" s="32" t="str">
        <f t="shared" si="190"/>
        <v>No</v>
      </c>
      <c r="AG538" s="15" t="str">
        <f t="shared" si="191"/>
        <v/>
      </c>
      <c r="AH538" s="18" t="str">
        <f t="shared" si="192"/>
        <v xml:space="preserve"> </v>
      </c>
      <c r="AI538" s="19" t="str">
        <f t="shared" si="193"/>
        <v xml:space="preserve"> </v>
      </c>
      <c r="AJ538" s="58" t="str">
        <f>IF(AF538="Yes",(AI538^2)*(VLOOKUP(D538,'Aquifer and SDF Parameters'!$A$6:$C$100,2,FALSE)/VLOOKUP(D538,'Aquifer and SDF Parameters'!$A$6:$C$100,3,FALSE)),"")</f>
        <v/>
      </c>
      <c r="AK538" s="20" t="str">
        <f>IF(AF538="Yes",(1/(U538)^('Aquifer and SDF Parameters'!$B$2)/((1/U538^'Aquifer and SDF Parameters'!$B$2)+(1/AI538^'Aquifer and SDF Parameters'!$B$2)+(1/AA538^'Aquifer and SDF Parameters'!$B$2))),"")</f>
        <v/>
      </c>
      <c r="AL538" s="20" t="str">
        <f>IF(AF538="Yes",(1/(AA538)^('Aquifer and SDF Parameters'!$B$2)/((1/U538^'Aquifer and SDF Parameters'!$B$2)+(1/AI538^'Aquifer and SDF Parameters'!$B$2)+(1/AA538^'Aquifer and SDF Parameters'!$B$2))),"")</f>
        <v/>
      </c>
      <c r="AM538" s="21" t="str">
        <f>IF(AF538="Yes",(1/(AI538)^('Aquifer and SDF Parameters'!$B$2)/((1/U538^'Aquifer and SDF Parameters'!$B$2)+(1/AI538^'Aquifer and SDF Parameters'!$B$2)+(1/AA538^'Aquifer and SDF Parameters'!$B$2))),"")</f>
        <v/>
      </c>
      <c r="AO538" s="30" t="s">
        <v>12434</v>
      </c>
      <c r="AP538" s="47" t="s">
        <v>8769</v>
      </c>
      <c r="AQ538" s="77">
        <v>92197</v>
      </c>
      <c r="AR538" s="84" t="s">
        <v>9944</v>
      </c>
      <c r="AS538" s="77">
        <v>183.40728244727899</v>
      </c>
      <c r="AT538" s="30"/>
      <c r="AU538" s="22"/>
      <c r="AV538" s="69"/>
      <c r="AW538" s="33"/>
      <c r="AX538" s="22"/>
      <c r="AY538" s="27"/>
    </row>
    <row r="539" spans="1:51" ht="15.6" customHeight="1" x14ac:dyDescent="0.3">
      <c r="A539" s="17">
        <v>107946</v>
      </c>
      <c r="B539" s="17" t="str">
        <f>VLOOKUP(A539,'List of Wells for HC assessment'!$A$2:$J$860,10,FALSE)</f>
        <v>Fraser-Sumas Floodplain</v>
      </c>
      <c r="C539" s="17" t="str">
        <f>IF(ISNUMBER(VLOOKUP(A539,'List of Wells for HC assessment'!$A$2:$J$860,1,FALSE)),"TRUE","FALSE")</f>
        <v>TRUE</v>
      </c>
      <c r="D539" s="17">
        <f>VLOOKUP(A539,'List of Wells for HC assessment'!$A$2:$J$860,9,FALSE)</f>
        <v>6</v>
      </c>
      <c r="E539" s="17" t="str">
        <f t="shared" si="174"/>
        <v>Stream</v>
      </c>
      <c r="F539" s="17">
        <f t="shared" si="175"/>
        <v>2</v>
      </c>
      <c r="G539" s="87">
        <f t="shared" si="176"/>
        <v>0.65286614553775457</v>
      </c>
      <c r="H539" s="88">
        <f t="shared" si="173"/>
        <v>2.7374742566337567</v>
      </c>
      <c r="I539" s="89" t="str">
        <f t="shared" si="177"/>
        <v>Hope Slough</v>
      </c>
      <c r="J539" s="90">
        <f t="shared" si="178"/>
        <v>0.34713385446224543</v>
      </c>
      <c r="K539" s="91">
        <f t="shared" si="179"/>
        <v>5.1484585656617048</v>
      </c>
      <c r="L539" s="95" t="str">
        <f t="shared" si="180"/>
        <v>Nevin Creek</v>
      </c>
      <c r="M539" s="92" t="str">
        <f t="shared" si="181"/>
        <v>-</v>
      </c>
      <c r="N539" s="93" t="str">
        <f t="shared" si="182"/>
        <v/>
      </c>
      <c r="O539" s="96" t="str">
        <f t="shared" si="183"/>
        <v xml:space="preserve"> </v>
      </c>
      <c r="P539" s="94" t="str">
        <f>IF(ISNUMBER(VLOOKUP(A539,'Wells not assessed'!$A$5:$D$37,1,FALSE)),VLOOKUP(A539,'Wells not assessed'!$A$5:$D$37,4,FALSE),"")</f>
        <v/>
      </c>
      <c r="R539" s="35" t="str">
        <f t="shared" si="184"/>
        <v>Yes</v>
      </c>
      <c r="S539" s="15" t="str">
        <f t="shared" si="185"/>
        <v>FV-7094</v>
      </c>
      <c r="T539" s="18" t="str">
        <f>VLOOKUP(S539,'PoHC and SDF summary'!$AO$4:$AP$49974,2,FALSE)</f>
        <v>Hope Slough</v>
      </c>
      <c r="U539" s="19">
        <f t="shared" si="186"/>
        <v>906.22418693727604</v>
      </c>
      <c r="V539" s="56">
        <f>IF(C539="TRUE",(U539^2)*(VLOOKUP(D539,'Aquifer and SDF Parameters'!$A$6:$C$100,2,FALSE)/VLOOKUP(D539,'Aquifer and SDF Parameters'!$A$6:$C$100,3,FALSE)),"")</f>
        <v>2.7374742566337567</v>
      </c>
      <c r="W539" s="4"/>
      <c r="X539" s="29" t="str">
        <f t="shared" si="187"/>
        <v>Yes</v>
      </c>
      <c r="Y539" s="15" t="str">
        <f t="shared" si="188"/>
        <v>FV-7158</v>
      </c>
      <c r="Z539" s="18" t="str">
        <f>IF(X539="Yes",VLOOKUP(Y539,'PoHC and SDF summary'!$AO$4:$AP$49974,2,FALSE)," ")</f>
        <v>Nevin Creek</v>
      </c>
      <c r="AA539" s="19">
        <f t="shared" si="189"/>
        <v>1242.7942587968901</v>
      </c>
      <c r="AB539" s="58">
        <f>IF(X539="Yes",(AA539^2)*(VLOOKUP(D539,'Aquifer and SDF Parameters'!$A$6:$C$100,2,FALSE)/VLOOKUP(D539,'Aquifer and SDF Parameters'!$A$6:$C$100,3,FALSE)),"")</f>
        <v>5.1484585656617048</v>
      </c>
      <c r="AC539" s="20">
        <f>IF(X539="Yes",(1/(U539)^('Aquifer and SDF Parameters'!$B$2)/((1/U539^'Aquifer and SDF Parameters'!$B$2)+(1/AA539^'Aquifer and SDF Parameters'!$B$2))),"")</f>
        <v>0.65286614553775457</v>
      </c>
      <c r="AD539" s="21">
        <f>IF(X539="Yes",(1/(AA539)^('Aquifer and SDF Parameters'!$B$2)/((1/U539^'Aquifer and SDF Parameters'!$B$2)+(1/AA539^'Aquifer and SDF Parameters'!$B$2))),"")</f>
        <v>0.34713385446224543</v>
      </c>
      <c r="AE539" s="14"/>
      <c r="AF539" s="32" t="str">
        <f t="shared" si="190"/>
        <v>No</v>
      </c>
      <c r="AG539" s="15" t="str">
        <f t="shared" si="191"/>
        <v/>
      </c>
      <c r="AH539" s="18" t="str">
        <f t="shared" si="192"/>
        <v xml:space="preserve"> </v>
      </c>
      <c r="AI539" s="19" t="str">
        <f t="shared" si="193"/>
        <v xml:space="preserve"> </v>
      </c>
      <c r="AJ539" s="58" t="str">
        <f>IF(AF539="Yes",(AI539^2)*(VLOOKUP(D539,'Aquifer and SDF Parameters'!$A$6:$C$100,2,FALSE)/VLOOKUP(D539,'Aquifer and SDF Parameters'!$A$6:$C$100,3,FALSE)),"")</f>
        <v/>
      </c>
      <c r="AK539" s="20" t="str">
        <f>IF(AF539="Yes",(1/(U539)^('Aquifer and SDF Parameters'!$B$2)/((1/U539^'Aquifer and SDF Parameters'!$B$2)+(1/AI539^'Aquifer and SDF Parameters'!$B$2)+(1/AA539^'Aquifer and SDF Parameters'!$B$2))),"")</f>
        <v/>
      </c>
      <c r="AL539" s="20" t="str">
        <f>IF(AF539="Yes",(1/(AA539)^('Aquifer and SDF Parameters'!$B$2)/((1/U539^'Aquifer and SDF Parameters'!$B$2)+(1/AI539^'Aquifer and SDF Parameters'!$B$2)+(1/AA539^'Aquifer and SDF Parameters'!$B$2))),"")</f>
        <v/>
      </c>
      <c r="AM539" s="21" t="str">
        <f>IF(AF539="Yes",(1/(AI539)^('Aquifer and SDF Parameters'!$B$2)/((1/U539^'Aquifer and SDF Parameters'!$B$2)+(1/AI539^'Aquifer and SDF Parameters'!$B$2)+(1/AA539^'Aquifer and SDF Parameters'!$B$2))),"")</f>
        <v/>
      </c>
      <c r="AO539" s="30" t="s">
        <v>12433</v>
      </c>
      <c r="AP539" s="47" t="s">
        <v>8769</v>
      </c>
      <c r="AQ539" s="77">
        <v>92218</v>
      </c>
      <c r="AR539" s="84" t="s">
        <v>3075</v>
      </c>
      <c r="AS539" s="77">
        <v>28.0286700092805</v>
      </c>
      <c r="AT539" s="30"/>
      <c r="AU539" s="22"/>
      <c r="AV539" s="69"/>
      <c r="AW539" s="33"/>
      <c r="AX539" s="22"/>
      <c r="AY539" s="27"/>
    </row>
    <row r="540" spans="1:51" ht="15.6" customHeight="1" x14ac:dyDescent="0.3">
      <c r="A540" s="17">
        <v>108466</v>
      </c>
      <c r="B540" s="17" t="str">
        <f>VLOOKUP(A540,'List of Wells for HC assessment'!$A$2:$J$860,10,FALSE)</f>
        <v>Fraser-Sumas Floodplain</v>
      </c>
      <c r="C540" s="17" t="str">
        <f>IF(ISNUMBER(VLOOKUP(A540,'List of Wells for HC assessment'!$A$2:$J$860,1,FALSE)),"TRUE","FALSE")</f>
        <v>TRUE</v>
      </c>
      <c r="D540" s="17">
        <f>VLOOKUP(A540,'List of Wells for HC assessment'!$A$2:$J$860,9,FALSE)</f>
        <v>6</v>
      </c>
      <c r="E540" s="17" t="str">
        <f t="shared" si="174"/>
        <v>Stream</v>
      </c>
      <c r="F540" s="17">
        <f t="shared" si="175"/>
        <v>2</v>
      </c>
      <c r="G540" s="87">
        <f t="shared" si="176"/>
        <v>0.93073025826086375</v>
      </c>
      <c r="H540" s="88">
        <f t="shared" si="173"/>
        <v>0.32932176287996756</v>
      </c>
      <c r="I540" s="89" t="str">
        <f t="shared" si="177"/>
        <v>Unnamed tributary to Hope Slough</v>
      </c>
      <c r="J540" s="90">
        <f t="shared" si="178"/>
        <v>6.9269741739136151E-2</v>
      </c>
      <c r="K540" s="91">
        <f t="shared" si="179"/>
        <v>4.424871837554762</v>
      </c>
      <c r="L540" s="95" t="str">
        <f t="shared" si="180"/>
        <v>Hope Slough</v>
      </c>
      <c r="M540" s="92" t="str">
        <f t="shared" si="181"/>
        <v>-</v>
      </c>
      <c r="N540" s="93" t="str">
        <f t="shared" si="182"/>
        <v/>
      </c>
      <c r="O540" s="96" t="str">
        <f t="shared" si="183"/>
        <v xml:space="preserve"> </v>
      </c>
      <c r="P540" s="94" t="str">
        <f>IF(ISNUMBER(VLOOKUP(A540,'Wells not assessed'!$A$5:$D$37,1,FALSE)),VLOOKUP(A540,'Wells not assessed'!$A$5:$D$37,4,FALSE),"")</f>
        <v/>
      </c>
      <c r="R540" s="35" t="str">
        <f t="shared" si="184"/>
        <v>Yes</v>
      </c>
      <c r="S540" s="15" t="str">
        <f t="shared" si="185"/>
        <v>FV-3645</v>
      </c>
      <c r="T540" s="18" t="str">
        <f>VLOOKUP(S540,'PoHC and SDF summary'!$AO$4:$AP$49974,2,FALSE)</f>
        <v>Unnamed tributary to Hope Slough</v>
      </c>
      <c r="U540" s="19">
        <f t="shared" si="186"/>
        <v>314.31915128415301</v>
      </c>
      <c r="V540" s="56">
        <f>IF(C540="TRUE",(U540^2)*(VLOOKUP(D540,'Aquifer and SDF Parameters'!$A$6:$C$100,2,FALSE)/VLOOKUP(D540,'Aquifer and SDF Parameters'!$A$6:$C$100,3,FALSE)),"")</f>
        <v>0.32932176287996756</v>
      </c>
      <c r="W540" s="4"/>
      <c r="X540" s="29" t="str">
        <f t="shared" si="187"/>
        <v>Yes</v>
      </c>
      <c r="Y540" s="15" t="str">
        <f t="shared" si="188"/>
        <v>FV-3706</v>
      </c>
      <c r="Z540" s="18" t="str">
        <f>IF(X540="Yes",VLOOKUP(Y540,'PoHC and SDF summary'!$AO$4:$AP$49974,2,FALSE)," ")</f>
        <v>Hope Slough</v>
      </c>
      <c r="AA540" s="19">
        <f t="shared" si="189"/>
        <v>1152.1551767302999</v>
      </c>
      <c r="AB540" s="58">
        <f>IF(X540="Yes",(AA540^2)*(VLOOKUP(D540,'Aquifer and SDF Parameters'!$A$6:$C$100,2,FALSE)/VLOOKUP(D540,'Aquifer and SDF Parameters'!$A$6:$C$100,3,FALSE)),"")</f>
        <v>4.424871837554762</v>
      </c>
      <c r="AC540" s="20">
        <f>IF(X540="Yes",(1/(U540)^('Aquifer and SDF Parameters'!$B$2)/((1/U540^'Aquifer and SDF Parameters'!$B$2)+(1/AA540^'Aquifer and SDF Parameters'!$B$2))),"")</f>
        <v>0.93073025826086375</v>
      </c>
      <c r="AD540" s="21">
        <f>IF(X540="Yes",(1/(AA540)^('Aquifer and SDF Parameters'!$B$2)/((1/U540^'Aquifer and SDF Parameters'!$B$2)+(1/AA540^'Aquifer and SDF Parameters'!$B$2))),"")</f>
        <v>6.9269741739136151E-2</v>
      </c>
      <c r="AE540" s="14"/>
      <c r="AF540" s="32" t="str">
        <f t="shared" si="190"/>
        <v>No</v>
      </c>
      <c r="AG540" s="15" t="str">
        <f t="shared" si="191"/>
        <v/>
      </c>
      <c r="AH540" s="18" t="str">
        <f t="shared" si="192"/>
        <v xml:space="preserve"> </v>
      </c>
      <c r="AI540" s="19" t="str">
        <f t="shared" si="193"/>
        <v xml:space="preserve"> </v>
      </c>
      <c r="AJ540" s="58" t="str">
        <f>IF(AF540="Yes",(AI540^2)*(VLOOKUP(D540,'Aquifer and SDF Parameters'!$A$6:$C$100,2,FALSE)/VLOOKUP(D540,'Aquifer and SDF Parameters'!$A$6:$C$100,3,FALSE)),"")</f>
        <v/>
      </c>
      <c r="AK540" s="20" t="str">
        <f>IF(AF540="Yes",(1/(U540)^('Aquifer and SDF Parameters'!$B$2)/((1/U540^'Aquifer and SDF Parameters'!$B$2)+(1/AI540^'Aquifer and SDF Parameters'!$B$2)+(1/AA540^'Aquifer and SDF Parameters'!$B$2))),"")</f>
        <v/>
      </c>
      <c r="AL540" s="20" t="str">
        <f>IF(AF540="Yes",(1/(AA540)^('Aquifer and SDF Parameters'!$B$2)/((1/U540^'Aquifer and SDF Parameters'!$B$2)+(1/AI540^'Aquifer and SDF Parameters'!$B$2)+(1/AA540^'Aquifer and SDF Parameters'!$B$2))),"")</f>
        <v/>
      </c>
      <c r="AM540" s="21" t="str">
        <f>IF(AF540="Yes",(1/(AI540)^('Aquifer and SDF Parameters'!$B$2)/((1/U540^'Aquifer and SDF Parameters'!$B$2)+(1/AI540^'Aquifer and SDF Parameters'!$B$2)+(1/AA540^'Aquifer and SDF Parameters'!$B$2))),"")</f>
        <v/>
      </c>
      <c r="AO540" s="30" t="s">
        <v>12430</v>
      </c>
      <c r="AP540" s="47" t="s">
        <v>8769</v>
      </c>
      <c r="AQ540" s="78">
        <v>92220</v>
      </c>
      <c r="AR540" s="78" t="s">
        <v>3578</v>
      </c>
      <c r="AS540" s="81">
        <v>1949.1383830196</v>
      </c>
      <c r="AT540" s="30"/>
      <c r="AU540" s="22"/>
      <c r="AV540" s="69"/>
      <c r="AW540" s="33"/>
      <c r="AX540" s="22"/>
      <c r="AY540" s="27"/>
    </row>
    <row r="541" spans="1:51" ht="15.6" customHeight="1" x14ac:dyDescent="0.3">
      <c r="A541" s="17">
        <v>108474</v>
      </c>
      <c r="B541" s="17" t="str">
        <f>VLOOKUP(A541,'List of Wells for HC assessment'!$A$2:$J$860,10,FALSE)</f>
        <v>Fraser-Sumas Floodplain</v>
      </c>
      <c r="C541" s="17" t="str">
        <f>IF(ISNUMBER(VLOOKUP(A541,'List of Wells for HC assessment'!$A$2:$J$860,1,FALSE)),"TRUE","FALSE")</f>
        <v>TRUE</v>
      </c>
      <c r="D541" s="17">
        <f>VLOOKUP(A541,'List of Wells for HC assessment'!$A$2:$J$860,9,FALSE)</f>
        <v>6</v>
      </c>
      <c r="E541" s="17" t="str">
        <f t="shared" si="174"/>
        <v>Stream</v>
      </c>
      <c r="F541" s="17">
        <f t="shared" si="175"/>
        <v>1</v>
      </c>
      <c r="G541" s="87">
        <f t="shared" si="176"/>
        <v>1</v>
      </c>
      <c r="H541" s="88">
        <f t="shared" si="173"/>
        <v>1.120313880845878E-3</v>
      </c>
      <c r="I541" s="89" t="str">
        <f t="shared" si="177"/>
        <v>Unnamed tributary to Lewis Slough</v>
      </c>
      <c r="J541" s="90" t="str">
        <f t="shared" si="178"/>
        <v>-</v>
      </c>
      <c r="K541" s="91" t="str">
        <f t="shared" si="179"/>
        <v/>
      </c>
      <c r="L541" s="95" t="str">
        <f t="shared" si="180"/>
        <v xml:space="preserve"> </v>
      </c>
      <c r="M541" s="92" t="str">
        <f t="shared" si="181"/>
        <v>-</v>
      </c>
      <c r="N541" s="93" t="str">
        <f t="shared" si="182"/>
        <v/>
      </c>
      <c r="O541" s="96" t="str">
        <f t="shared" si="183"/>
        <v xml:space="preserve"> </v>
      </c>
      <c r="P541" s="94" t="str">
        <f>IF(ISNUMBER(VLOOKUP(A541,'Wells not assessed'!$A$5:$D$37,1,FALSE)),VLOOKUP(A541,'Wells not assessed'!$A$5:$D$37,4,FALSE),"")</f>
        <v/>
      </c>
      <c r="R541" s="35" t="str">
        <f t="shared" si="184"/>
        <v>Yes</v>
      </c>
      <c r="S541" s="15" t="str">
        <f t="shared" si="185"/>
        <v>FV-1418</v>
      </c>
      <c r="T541" s="18" t="str">
        <f>VLOOKUP(S541,'PoHC and SDF summary'!$AO$4:$AP$49974,2,FALSE)</f>
        <v>Unnamed tributary to Lewis Slough</v>
      </c>
      <c r="U541" s="19">
        <f t="shared" si="186"/>
        <v>18.332871140488699</v>
      </c>
      <c r="V541" s="56">
        <f>IF(C541="TRUE",(U541^2)*(VLOOKUP(D541,'Aquifer and SDF Parameters'!$A$6:$C$100,2,FALSE)/VLOOKUP(D541,'Aquifer and SDF Parameters'!$A$6:$C$100,3,FALSE)),"")</f>
        <v>1.120313880845878E-3</v>
      </c>
      <c r="W541" s="4"/>
      <c r="X541" s="29" t="str">
        <f t="shared" si="187"/>
        <v>No</v>
      </c>
      <c r="Y541" s="15" t="str">
        <f t="shared" si="188"/>
        <v/>
      </c>
      <c r="Z541" s="18" t="str">
        <f>IF(X541="Yes",VLOOKUP(Y541,'PoHC and SDF summary'!$AO$4:$AP$49974,2,FALSE)," ")</f>
        <v xml:space="preserve"> </v>
      </c>
      <c r="AA541" s="19" t="str">
        <f t="shared" si="189"/>
        <v xml:space="preserve"> </v>
      </c>
      <c r="AB541" s="58" t="str">
        <f>IF(X541="Yes",(AA541^2)*(VLOOKUP(D541,'Aquifer and SDF Parameters'!$A$6:$C$100,2,FALSE)/VLOOKUP(D541,'Aquifer and SDF Parameters'!$A$6:$C$100,3,FALSE)),"")</f>
        <v/>
      </c>
      <c r="AC541" s="20" t="str">
        <f>IF(X541="Yes",(1/(U541)^('Aquifer and SDF Parameters'!$B$2)/((1/U541^'Aquifer and SDF Parameters'!$B$2)+(1/AA541^'Aquifer and SDF Parameters'!$B$2))),"")</f>
        <v/>
      </c>
      <c r="AD541" s="21" t="str">
        <f>IF(X541="Yes",(1/(AA541)^('Aquifer and SDF Parameters'!$B$2)/((1/U541^'Aquifer and SDF Parameters'!$B$2)+(1/AA541^'Aquifer and SDF Parameters'!$B$2))),"")</f>
        <v/>
      </c>
      <c r="AE541" s="14"/>
      <c r="AF541" s="32" t="str">
        <f t="shared" si="190"/>
        <v>No</v>
      </c>
      <c r="AG541" s="15" t="str">
        <f t="shared" si="191"/>
        <v/>
      </c>
      <c r="AH541" s="18" t="str">
        <f t="shared" si="192"/>
        <v xml:space="preserve"> </v>
      </c>
      <c r="AI541" s="19" t="str">
        <f t="shared" si="193"/>
        <v xml:space="preserve"> </v>
      </c>
      <c r="AJ541" s="58" t="str">
        <f>IF(AF541="Yes",(AI541^2)*(VLOOKUP(D541,'Aquifer and SDF Parameters'!$A$6:$C$100,2,FALSE)/VLOOKUP(D541,'Aquifer and SDF Parameters'!$A$6:$C$100,3,FALSE)),"")</f>
        <v/>
      </c>
      <c r="AK541" s="20" t="str">
        <f>IF(AF541="Yes",(1/(U541)^('Aquifer and SDF Parameters'!$B$2)/((1/U541^'Aquifer and SDF Parameters'!$B$2)+(1/AI541^'Aquifer and SDF Parameters'!$B$2)+(1/AA541^'Aquifer and SDF Parameters'!$B$2))),"")</f>
        <v/>
      </c>
      <c r="AL541" s="20" t="str">
        <f>IF(AF541="Yes",(1/(AA541)^('Aquifer and SDF Parameters'!$B$2)/((1/U541^'Aquifer and SDF Parameters'!$B$2)+(1/AI541^'Aquifer and SDF Parameters'!$B$2)+(1/AA541^'Aquifer and SDF Parameters'!$B$2))),"")</f>
        <v/>
      </c>
      <c r="AM541" s="21" t="str">
        <f>IF(AF541="Yes",(1/(AI541)^('Aquifer and SDF Parameters'!$B$2)/((1/U541^'Aquifer and SDF Parameters'!$B$2)+(1/AI541^'Aquifer and SDF Parameters'!$B$2)+(1/AA541^'Aquifer and SDF Parameters'!$B$2))),"")</f>
        <v/>
      </c>
      <c r="AO541" s="30" t="s">
        <v>12428</v>
      </c>
      <c r="AP541" s="47" t="s">
        <v>8769</v>
      </c>
      <c r="AQ541" s="77">
        <v>92221</v>
      </c>
      <c r="AR541" s="84" t="s">
        <v>2889</v>
      </c>
      <c r="AS541" s="77">
        <v>41.640748219996603</v>
      </c>
      <c r="AT541" s="30"/>
      <c r="AU541" s="22"/>
      <c r="AV541" s="69"/>
      <c r="AW541" s="33"/>
      <c r="AX541" s="22"/>
      <c r="AY541" s="27"/>
    </row>
    <row r="542" spans="1:51" ht="15.6" customHeight="1" x14ac:dyDescent="0.3">
      <c r="A542" s="17">
        <v>108478</v>
      </c>
      <c r="B542" s="17" t="str">
        <f>VLOOKUP(A542,'List of Wells for HC assessment'!$A$2:$J$860,10,FALSE)</f>
        <v>Fraser-Sumas Floodplain</v>
      </c>
      <c r="C542" s="17" t="str">
        <f>IF(ISNUMBER(VLOOKUP(A542,'List of Wells for HC assessment'!$A$2:$J$860,1,FALSE)),"TRUE","FALSE")</f>
        <v>TRUE</v>
      </c>
      <c r="D542" s="17">
        <f>VLOOKUP(A542,'List of Wells for HC assessment'!$A$2:$J$860,9,FALSE)</f>
        <v>6</v>
      </c>
      <c r="E542" s="17" t="str">
        <f t="shared" si="174"/>
        <v>Stream</v>
      </c>
      <c r="F542" s="17">
        <f t="shared" si="175"/>
        <v>1</v>
      </c>
      <c r="G542" s="87">
        <f t="shared" si="176"/>
        <v>1</v>
      </c>
      <c r="H542" s="88">
        <f t="shared" si="173"/>
        <v>0.12595718788613164</v>
      </c>
      <c r="I542" s="89" t="str">
        <f t="shared" si="177"/>
        <v>Hope Slough</v>
      </c>
      <c r="J542" s="90" t="str">
        <f t="shared" si="178"/>
        <v>-</v>
      </c>
      <c r="K542" s="91" t="str">
        <f t="shared" si="179"/>
        <v/>
      </c>
      <c r="L542" s="95" t="str">
        <f t="shared" si="180"/>
        <v xml:space="preserve"> </v>
      </c>
      <c r="M542" s="92" t="str">
        <f t="shared" si="181"/>
        <v>-</v>
      </c>
      <c r="N542" s="93" t="str">
        <f t="shared" si="182"/>
        <v/>
      </c>
      <c r="O542" s="96" t="str">
        <f t="shared" si="183"/>
        <v xml:space="preserve"> </v>
      </c>
      <c r="P542" s="94" t="str">
        <f>IF(ISNUMBER(VLOOKUP(A542,'Wells not assessed'!$A$5:$D$37,1,FALSE)),VLOOKUP(A542,'Wells not assessed'!$A$5:$D$37,4,FALSE),"")</f>
        <v/>
      </c>
      <c r="R542" s="35" t="str">
        <f t="shared" si="184"/>
        <v>Yes</v>
      </c>
      <c r="S542" s="15" t="str">
        <f t="shared" si="185"/>
        <v>FV-3696</v>
      </c>
      <c r="T542" s="18" t="str">
        <f>VLOOKUP(S542,'PoHC and SDF summary'!$AO$4:$AP$49974,2,FALSE)</f>
        <v>Hope Slough</v>
      </c>
      <c r="U542" s="19">
        <f t="shared" si="186"/>
        <v>194.38918788307001</v>
      </c>
      <c r="V542" s="56">
        <f>IF(C542="TRUE",(U542^2)*(VLOOKUP(D542,'Aquifer and SDF Parameters'!$A$6:$C$100,2,FALSE)/VLOOKUP(D542,'Aquifer and SDF Parameters'!$A$6:$C$100,3,FALSE)),"")</f>
        <v>0.12595718788613164</v>
      </c>
      <c r="W542" s="4"/>
      <c r="X542" s="29" t="str">
        <f t="shared" si="187"/>
        <v>No</v>
      </c>
      <c r="Y542" s="15" t="str">
        <f t="shared" si="188"/>
        <v/>
      </c>
      <c r="Z542" s="18" t="str">
        <f>IF(X542="Yes",VLOOKUP(Y542,'PoHC and SDF summary'!$AO$4:$AP$49974,2,FALSE)," ")</f>
        <v xml:space="preserve"> </v>
      </c>
      <c r="AA542" s="19" t="str">
        <f t="shared" si="189"/>
        <v xml:space="preserve"> </v>
      </c>
      <c r="AB542" s="58" t="str">
        <f>IF(X542="Yes",(AA542^2)*(VLOOKUP(D542,'Aquifer and SDF Parameters'!$A$6:$C$100,2,FALSE)/VLOOKUP(D542,'Aquifer and SDF Parameters'!$A$6:$C$100,3,FALSE)),"")</f>
        <v/>
      </c>
      <c r="AC542" s="20" t="str">
        <f>IF(X542="Yes",(1/(U542)^('Aquifer and SDF Parameters'!$B$2)/((1/U542^'Aquifer and SDF Parameters'!$B$2)+(1/AA542^'Aquifer and SDF Parameters'!$B$2))),"")</f>
        <v/>
      </c>
      <c r="AD542" s="21" t="str">
        <f>IF(X542="Yes",(1/(AA542)^('Aquifer and SDF Parameters'!$B$2)/((1/U542^'Aquifer and SDF Parameters'!$B$2)+(1/AA542^'Aquifer and SDF Parameters'!$B$2))),"")</f>
        <v/>
      </c>
      <c r="AE542" s="14"/>
      <c r="AF542" s="32" t="str">
        <f t="shared" si="190"/>
        <v>No</v>
      </c>
      <c r="AG542" s="15" t="str">
        <f t="shared" si="191"/>
        <v/>
      </c>
      <c r="AH542" s="18" t="str">
        <f t="shared" si="192"/>
        <v xml:space="preserve"> </v>
      </c>
      <c r="AI542" s="19" t="str">
        <f t="shared" si="193"/>
        <v xml:space="preserve"> </v>
      </c>
      <c r="AJ542" s="58" t="str">
        <f>IF(AF542="Yes",(AI542^2)*(VLOOKUP(D542,'Aquifer and SDF Parameters'!$A$6:$C$100,2,FALSE)/VLOOKUP(D542,'Aquifer and SDF Parameters'!$A$6:$C$100,3,FALSE)),"")</f>
        <v/>
      </c>
      <c r="AK542" s="20" t="str">
        <f>IF(AF542="Yes",(1/(U542)^('Aquifer and SDF Parameters'!$B$2)/((1/U542^'Aquifer and SDF Parameters'!$B$2)+(1/AI542^'Aquifer and SDF Parameters'!$B$2)+(1/AA542^'Aquifer and SDF Parameters'!$B$2))),"")</f>
        <v/>
      </c>
      <c r="AL542" s="20" t="str">
        <f>IF(AF542="Yes",(1/(AA542)^('Aquifer and SDF Parameters'!$B$2)/((1/U542^'Aquifer and SDF Parameters'!$B$2)+(1/AI542^'Aquifer and SDF Parameters'!$B$2)+(1/AA542^'Aquifer and SDF Parameters'!$B$2))),"")</f>
        <v/>
      </c>
      <c r="AM542" s="21" t="str">
        <f>IF(AF542="Yes",(1/(AI542)^('Aquifer and SDF Parameters'!$B$2)/((1/U542^'Aquifer and SDF Parameters'!$B$2)+(1/AI542^'Aquifer and SDF Parameters'!$B$2)+(1/AA542^'Aquifer and SDF Parameters'!$B$2))),"")</f>
        <v/>
      </c>
      <c r="AO542" s="30" t="s">
        <v>12427</v>
      </c>
      <c r="AP542" s="47" t="s">
        <v>8769</v>
      </c>
      <c r="AQ542" s="77">
        <v>92223</v>
      </c>
      <c r="AR542" s="84" t="s">
        <v>3578</v>
      </c>
      <c r="AS542" s="77">
        <v>882.00941273848605</v>
      </c>
      <c r="AT542" s="30"/>
      <c r="AU542" s="22"/>
      <c r="AV542" s="69"/>
      <c r="AW542" s="33"/>
      <c r="AX542" s="22"/>
      <c r="AY542" s="27"/>
    </row>
    <row r="543" spans="1:51" ht="15.6" customHeight="1" x14ac:dyDescent="0.3">
      <c r="A543" s="17">
        <v>108493</v>
      </c>
      <c r="B543" s="17" t="str">
        <f>VLOOKUP(A543,'List of Wells for HC assessment'!$A$2:$J$860,10,FALSE)</f>
        <v>Fraser-Sumas Floodplain</v>
      </c>
      <c r="C543" s="17" t="str">
        <f>IF(ISNUMBER(VLOOKUP(A543,'List of Wells for HC assessment'!$A$2:$J$860,1,FALSE)),"TRUE","FALSE")</f>
        <v>TRUE</v>
      </c>
      <c r="D543" s="17">
        <f>VLOOKUP(A543,'List of Wells for HC assessment'!$A$2:$J$860,9,FALSE)</f>
        <v>6</v>
      </c>
      <c r="E543" s="17" t="str">
        <f t="shared" si="174"/>
        <v>Stream</v>
      </c>
      <c r="F543" s="17">
        <f t="shared" si="175"/>
        <v>2</v>
      </c>
      <c r="G543" s="87">
        <f t="shared" si="176"/>
        <v>0.92333630791311339</v>
      </c>
      <c r="H543" s="88">
        <f t="shared" si="173"/>
        <v>8.604229679015539E-2</v>
      </c>
      <c r="I543" s="89" t="str">
        <f t="shared" si="177"/>
        <v>Unnamed tributary to Wilson Slough</v>
      </c>
      <c r="J543" s="90">
        <f t="shared" si="178"/>
        <v>7.6663692086886601E-2</v>
      </c>
      <c r="K543" s="91">
        <f t="shared" si="179"/>
        <v>1.0362920762092505</v>
      </c>
      <c r="L543" s="95" t="str">
        <f t="shared" si="180"/>
        <v>Atchelitz Creek</v>
      </c>
      <c r="M543" s="92" t="str">
        <f t="shared" si="181"/>
        <v>-</v>
      </c>
      <c r="N543" s="93" t="str">
        <f t="shared" si="182"/>
        <v/>
      </c>
      <c r="O543" s="96" t="str">
        <f t="shared" si="183"/>
        <v xml:space="preserve"> </v>
      </c>
      <c r="P543" s="94" t="str">
        <f>IF(ISNUMBER(VLOOKUP(A543,'Wells not assessed'!$A$5:$D$37,1,FALSE)),VLOOKUP(A543,'Wells not assessed'!$A$5:$D$37,4,FALSE),"")</f>
        <v/>
      </c>
      <c r="R543" s="35" t="str">
        <f t="shared" si="184"/>
        <v>Yes</v>
      </c>
      <c r="S543" s="15" t="str">
        <f t="shared" si="185"/>
        <v>FV-2837</v>
      </c>
      <c r="T543" s="18" t="str">
        <f>VLOOKUP(S543,'PoHC and SDF summary'!$AO$4:$AP$49974,2,FALSE)</f>
        <v>Unnamed tributary to Wilson Slough</v>
      </c>
      <c r="U543" s="19">
        <f t="shared" si="186"/>
        <v>160.663278433644</v>
      </c>
      <c r="V543" s="56">
        <f>IF(C543="TRUE",(U543^2)*(VLOOKUP(D543,'Aquifer and SDF Parameters'!$A$6:$C$100,2,FALSE)/VLOOKUP(D543,'Aquifer and SDF Parameters'!$A$6:$C$100,3,FALSE)),"")</f>
        <v>8.604229679015539E-2</v>
      </c>
      <c r="W543" s="4"/>
      <c r="X543" s="29" t="str">
        <f t="shared" si="187"/>
        <v>Yes</v>
      </c>
      <c r="Y543" s="15" t="str">
        <f t="shared" si="188"/>
        <v>FV-2946</v>
      </c>
      <c r="Z543" s="18" t="str">
        <f>IF(X543="Yes",VLOOKUP(Y543,'PoHC and SDF summary'!$AO$4:$AP$49974,2,FALSE)," ")</f>
        <v>Atchelitz Creek</v>
      </c>
      <c r="AA543" s="19">
        <f t="shared" si="189"/>
        <v>557.57297536983901</v>
      </c>
      <c r="AB543" s="58">
        <f>IF(X543="Yes",(AA543^2)*(VLOOKUP(D543,'Aquifer and SDF Parameters'!$A$6:$C$100,2,FALSE)/VLOOKUP(D543,'Aquifer and SDF Parameters'!$A$6:$C$100,3,FALSE)),"")</f>
        <v>1.0362920762092505</v>
      </c>
      <c r="AC543" s="20">
        <f>IF(X543="Yes",(1/(U543)^('Aquifer and SDF Parameters'!$B$2)/((1/U543^'Aquifer and SDF Parameters'!$B$2)+(1/AA543^'Aquifer and SDF Parameters'!$B$2))),"")</f>
        <v>0.92333630791311339</v>
      </c>
      <c r="AD543" s="21">
        <f>IF(X543="Yes",(1/(AA543)^('Aquifer and SDF Parameters'!$B$2)/((1/U543^'Aquifer and SDF Parameters'!$B$2)+(1/AA543^'Aquifer and SDF Parameters'!$B$2))),"")</f>
        <v>7.6663692086886601E-2</v>
      </c>
      <c r="AE543" s="14"/>
      <c r="AF543" s="32" t="str">
        <f t="shared" si="190"/>
        <v>No</v>
      </c>
      <c r="AG543" s="15" t="str">
        <f t="shared" si="191"/>
        <v/>
      </c>
      <c r="AH543" s="18" t="str">
        <f t="shared" si="192"/>
        <v xml:space="preserve"> </v>
      </c>
      <c r="AI543" s="19" t="str">
        <f t="shared" si="193"/>
        <v xml:space="preserve"> </v>
      </c>
      <c r="AJ543" s="58" t="str">
        <f>IF(AF543="Yes",(AI543^2)*(VLOOKUP(D543,'Aquifer and SDF Parameters'!$A$6:$C$100,2,FALSE)/VLOOKUP(D543,'Aquifer and SDF Parameters'!$A$6:$C$100,3,FALSE)),"")</f>
        <v/>
      </c>
      <c r="AK543" s="20" t="str">
        <f>IF(AF543="Yes",(1/(U543)^('Aquifer and SDF Parameters'!$B$2)/((1/U543^'Aquifer and SDF Parameters'!$B$2)+(1/AI543^'Aquifer and SDF Parameters'!$B$2)+(1/AA543^'Aquifer and SDF Parameters'!$B$2))),"")</f>
        <v/>
      </c>
      <c r="AL543" s="20" t="str">
        <f>IF(AF543="Yes",(1/(AA543)^('Aquifer and SDF Parameters'!$B$2)/((1/U543^'Aquifer and SDF Parameters'!$B$2)+(1/AI543^'Aquifer and SDF Parameters'!$B$2)+(1/AA543^'Aquifer and SDF Parameters'!$B$2))),"")</f>
        <v/>
      </c>
      <c r="AM543" s="21" t="str">
        <f>IF(AF543="Yes",(1/(AI543)^('Aquifer and SDF Parameters'!$B$2)/((1/U543^'Aquifer and SDF Parameters'!$B$2)+(1/AI543^'Aquifer and SDF Parameters'!$B$2)+(1/AA543^'Aquifer and SDF Parameters'!$B$2))),"")</f>
        <v/>
      </c>
      <c r="AO543" s="30" t="s">
        <v>12426</v>
      </c>
      <c r="AP543" s="47" t="s">
        <v>8769</v>
      </c>
      <c r="AQ543" s="77">
        <v>92229</v>
      </c>
      <c r="AR543" s="84" t="s">
        <v>8145</v>
      </c>
      <c r="AS543" s="77">
        <v>225.07407572886001</v>
      </c>
      <c r="AT543" s="30"/>
      <c r="AU543" s="22"/>
      <c r="AV543" s="69"/>
      <c r="AW543" s="33"/>
      <c r="AX543" s="22"/>
      <c r="AY543" s="27"/>
    </row>
    <row r="544" spans="1:51" ht="15.6" customHeight="1" x14ac:dyDescent="0.3">
      <c r="A544" s="17">
        <v>108496</v>
      </c>
      <c r="B544" s="17" t="str">
        <f>VLOOKUP(A544,'List of Wells for HC assessment'!$A$2:$J$860,10,FALSE)</f>
        <v>Fraser-Sumas Floodplain</v>
      </c>
      <c r="C544" s="17" t="str">
        <f>IF(ISNUMBER(VLOOKUP(A544,'List of Wells for HC assessment'!$A$2:$J$860,1,FALSE)),"TRUE","FALSE")</f>
        <v>TRUE</v>
      </c>
      <c r="D544" s="17">
        <f>VLOOKUP(A544,'List of Wells for HC assessment'!$A$2:$J$860,9,FALSE)</f>
        <v>6</v>
      </c>
      <c r="E544" s="17" t="str">
        <f t="shared" si="174"/>
        <v>Stream</v>
      </c>
      <c r="F544" s="17">
        <f t="shared" si="175"/>
        <v>1</v>
      </c>
      <c r="G544" s="87">
        <f t="shared" si="176"/>
        <v>1</v>
      </c>
      <c r="H544" s="88">
        <f t="shared" si="173"/>
        <v>0.30531076214513575</v>
      </c>
      <c r="I544" s="89" t="str">
        <f t="shared" si="177"/>
        <v>Atchelitz Creek</v>
      </c>
      <c r="J544" s="90" t="str">
        <f t="shared" si="178"/>
        <v>-</v>
      </c>
      <c r="K544" s="91" t="str">
        <f t="shared" si="179"/>
        <v/>
      </c>
      <c r="L544" s="95" t="str">
        <f t="shared" si="180"/>
        <v xml:space="preserve"> </v>
      </c>
      <c r="M544" s="92" t="str">
        <f t="shared" si="181"/>
        <v>-</v>
      </c>
      <c r="N544" s="93" t="str">
        <f t="shared" si="182"/>
        <v/>
      </c>
      <c r="O544" s="96" t="str">
        <f t="shared" si="183"/>
        <v xml:space="preserve"> </v>
      </c>
      <c r="P544" s="94" t="str">
        <f>IF(ISNUMBER(VLOOKUP(A544,'Wells not assessed'!$A$5:$D$37,1,FALSE)),VLOOKUP(A544,'Wells not assessed'!$A$5:$D$37,4,FALSE),"")</f>
        <v/>
      </c>
      <c r="R544" s="35" t="str">
        <f t="shared" si="184"/>
        <v>Yes</v>
      </c>
      <c r="S544" s="15" t="str">
        <f t="shared" si="185"/>
        <v>FV-2906</v>
      </c>
      <c r="T544" s="18" t="str">
        <f>VLOOKUP(S544,'PoHC and SDF summary'!$AO$4:$AP$49974,2,FALSE)</f>
        <v>Atchelitz Creek</v>
      </c>
      <c r="U544" s="19">
        <f t="shared" si="186"/>
        <v>302.64373220594001</v>
      </c>
      <c r="V544" s="56">
        <f>IF(C544="TRUE",(U544^2)*(VLOOKUP(D544,'Aquifer and SDF Parameters'!$A$6:$C$100,2,FALSE)/VLOOKUP(D544,'Aquifer and SDF Parameters'!$A$6:$C$100,3,FALSE)),"")</f>
        <v>0.30531076214513575</v>
      </c>
      <c r="W544" s="4"/>
      <c r="X544" s="29" t="str">
        <f t="shared" si="187"/>
        <v>No</v>
      </c>
      <c r="Y544" s="15" t="str">
        <f t="shared" si="188"/>
        <v/>
      </c>
      <c r="Z544" s="18" t="str">
        <f>IF(X544="Yes",VLOOKUP(Y544,'PoHC and SDF summary'!$AO$4:$AP$49974,2,FALSE)," ")</f>
        <v xml:space="preserve"> </v>
      </c>
      <c r="AA544" s="19" t="str">
        <f t="shared" si="189"/>
        <v xml:space="preserve"> </v>
      </c>
      <c r="AB544" s="58" t="str">
        <f>IF(X544="Yes",(AA544^2)*(VLOOKUP(D544,'Aquifer and SDF Parameters'!$A$6:$C$100,2,FALSE)/VLOOKUP(D544,'Aquifer and SDF Parameters'!$A$6:$C$100,3,FALSE)),"")</f>
        <v/>
      </c>
      <c r="AC544" s="20" t="str">
        <f>IF(X544="Yes",(1/(U544)^('Aquifer and SDF Parameters'!$B$2)/((1/U544^'Aquifer and SDF Parameters'!$B$2)+(1/AA544^'Aquifer and SDF Parameters'!$B$2))),"")</f>
        <v/>
      </c>
      <c r="AD544" s="21" t="str">
        <f>IF(X544="Yes",(1/(AA544)^('Aquifer and SDF Parameters'!$B$2)/((1/U544^'Aquifer and SDF Parameters'!$B$2)+(1/AA544^'Aquifer and SDF Parameters'!$B$2))),"")</f>
        <v/>
      </c>
      <c r="AE544" s="14"/>
      <c r="AF544" s="32" t="str">
        <f t="shared" si="190"/>
        <v>No</v>
      </c>
      <c r="AG544" s="15" t="str">
        <f t="shared" si="191"/>
        <v/>
      </c>
      <c r="AH544" s="18" t="str">
        <f t="shared" si="192"/>
        <v xml:space="preserve"> </v>
      </c>
      <c r="AI544" s="19" t="str">
        <f t="shared" si="193"/>
        <v xml:space="preserve"> </v>
      </c>
      <c r="AJ544" s="58" t="str">
        <f>IF(AF544="Yes",(AI544^2)*(VLOOKUP(D544,'Aquifer and SDF Parameters'!$A$6:$C$100,2,FALSE)/VLOOKUP(D544,'Aquifer and SDF Parameters'!$A$6:$C$100,3,FALSE)),"")</f>
        <v/>
      </c>
      <c r="AK544" s="20" t="str">
        <f>IF(AF544="Yes",(1/(U544)^('Aquifer and SDF Parameters'!$B$2)/((1/U544^'Aquifer and SDF Parameters'!$B$2)+(1/AI544^'Aquifer and SDF Parameters'!$B$2)+(1/AA544^'Aquifer and SDF Parameters'!$B$2))),"")</f>
        <v/>
      </c>
      <c r="AL544" s="20" t="str">
        <f>IF(AF544="Yes",(1/(AA544)^('Aquifer and SDF Parameters'!$B$2)/((1/U544^'Aquifer and SDF Parameters'!$B$2)+(1/AI544^'Aquifer and SDF Parameters'!$B$2)+(1/AA544^'Aquifer and SDF Parameters'!$B$2))),"")</f>
        <v/>
      </c>
      <c r="AM544" s="21" t="str">
        <f>IF(AF544="Yes",(1/(AI544)^('Aquifer and SDF Parameters'!$B$2)/((1/U544^'Aquifer and SDF Parameters'!$B$2)+(1/AI544^'Aquifer and SDF Parameters'!$B$2)+(1/AA544^'Aquifer and SDF Parameters'!$B$2))),"")</f>
        <v/>
      </c>
      <c r="AO544" s="30" t="s">
        <v>12425</v>
      </c>
      <c r="AP544" s="47" t="s">
        <v>8769</v>
      </c>
      <c r="AQ544" s="78">
        <v>92235</v>
      </c>
      <c r="AR544" s="78" t="s">
        <v>845</v>
      </c>
      <c r="AS544" s="81">
        <v>2151.88657041243</v>
      </c>
      <c r="AT544" s="30"/>
      <c r="AU544" s="22"/>
      <c r="AV544" s="27"/>
      <c r="AW544" s="33"/>
      <c r="AX544" s="22"/>
      <c r="AY544" s="27"/>
    </row>
    <row r="545" spans="1:51" ht="15.6" customHeight="1" x14ac:dyDescent="0.3">
      <c r="A545" s="17">
        <v>108524</v>
      </c>
      <c r="B545" s="17" t="str">
        <f>VLOOKUP(A545,'List of Wells for HC assessment'!$A$2:$J$860,10,FALSE)</f>
        <v>Fraser-Sumas Floodplain</v>
      </c>
      <c r="C545" s="17" t="str">
        <f>IF(ISNUMBER(VLOOKUP(A545,'List of Wells for HC assessment'!$A$2:$J$860,1,FALSE)),"TRUE","FALSE")</f>
        <v>TRUE</v>
      </c>
      <c r="D545" s="17">
        <f>VLOOKUP(A545,'List of Wells for HC assessment'!$A$2:$J$860,9,FALSE)</f>
        <v>6</v>
      </c>
      <c r="E545" s="17" t="str">
        <f t="shared" si="174"/>
        <v>Stream</v>
      </c>
      <c r="F545" s="17">
        <f t="shared" si="175"/>
        <v>1</v>
      </c>
      <c r="G545" s="87">
        <f t="shared" si="176"/>
        <v>1</v>
      </c>
      <c r="H545" s="88">
        <f t="shared" si="173"/>
        <v>2.6041431455597872E-2</v>
      </c>
      <c r="I545" s="89" t="str">
        <f t="shared" si="177"/>
        <v>Unnamed tributary to Lewis Slough</v>
      </c>
      <c r="J545" s="90" t="str">
        <f t="shared" si="178"/>
        <v>-</v>
      </c>
      <c r="K545" s="91" t="str">
        <f t="shared" si="179"/>
        <v/>
      </c>
      <c r="L545" s="95" t="str">
        <f t="shared" si="180"/>
        <v xml:space="preserve"> </v>
      </c>
      <c r="M545" s="92" t="str">
        <f t="shared" si="181"/>
        <v>-</v>
      </c>
      <c r="N545" s="93" t="str">
        <f t="shared" si="182"/>
        <v/>
      </c>
      <c r="O545" s="96" t="str">
        <f t="shared" si="183"/>
        <v xml:space="preserve"> </v>
      </c>
      <c r="P545" s="94" t="str">
        <f>IF(ISNUMBER(VLOOKUP(A545,'Wells not assessed'!$A$5:$D$37,1,FALSE)),VLOOKUP(A545,'Wells not assessed'!$A$5:$D$37,4,FALSE),"")</f>
        <v/>
      </c>
      <c r="R545" s="35" t="str">
        <f t="shared" si="184"/>
        <v>Yes</v>
      </c>
      <c r="S545" s="15" t="str">
        <f t="shared" si="185"/>
        <v>FV-2696</v>
      </c>
      <c r="T545" s="18" t="str">
        <f>VLOOKUP(S545,'PoHC and SDF summary'!$AO$4:$AP$49974,2,FALSE)</f>
        <v>Unnamed tributary to Lewis Slough</v>
      </c>
      <c r="U545" s="19">
        <f t="shared" si="186"/>
        <v>88.387948480996897</v>
      </c>
      <c r="V545" s="56">
        <f>IF(C545="TRUE",(U545^2)*(VLOOKUP(D545,'Aquifer and SDF Parameters'!$A$6:$C$100,2,FALSE)/VLOOKUP(D545,'Aquifer and SDF Parameters'!$A$6:$C$100,3,FALSE)),"")</f>
        <v>2.6041431455597872E-2</v>
      </c>
      <c r="W545" s="4"/>
      <c r="X545" s="29" t="str">
        <f t="shared" si="187"/>
        <v>No</v>
      </c>
      <c r="Y545" s="15" t="str">
        <f t="shared" si="188"/>
        <v/>
      </c>
      <c r="Z545" s="18" t="str">
        <f>IF(X545="Yes",VLOOKUP(Y545,'PoHC and SDF summary'!$AO$4:$AP$49974,2,FALSE)," ")</f>
        <v xml:space="preserve"> </v>
      </c>
      <c r="AA545" s="19" t="str">
        <f t="shared" si="189"/>
        <v xml:space="preserve"> </v>
      </c>
      <c r="AB545" s="58" t="str">
        <f>IF(X545="Yes",(AA545^2)*(VLOOKUP(D545,'Aquifer and SDF Parameters'!$A$6:$C$100,2,FALSE)/VLOOKUP(D545,'Aquifer and SDF Parameters'!$A$6:$C$100,3,FALSE)),"")</f>
        <v/>
      </c>
      <c r="AC545" s="20" t="str">
        <f>IF(X545="Yes",(1/(U545)^('Aquifer and SDF Parameters'!$B$2)/((1/U545^'Aquifer and SDF Parameters'!$B$2)+(1/AA545^'Aquifer and SDF Parameters'!$B$2))),"")</f>
        <v/>
      </c>
      <c r="AD545" s="21" t="str">
        <f>IF(X545="Yes",(1/(AA545)^('Aquifer and SDF Parameters'!$B$2)/((1/U545^'Aquifer and SDF Parameters'!$B$2)+(1/AA545^'Aquifer and SDF Parameters'!$B$2))),"")</f>
        <v/>
      </c>
      <c r="AE545" s="14"/>
      <c r="AF545" s="32" t="str">
        <f t="shared" si="190"/>
        <v>No</v>
      </c>
      <c r="AG545" s="15" t="str">
        <f t="shared" si="191"/>
        <v/>
      </c>
      <c r="AH545" s="18" t="str">
        <f t="shared" si="192"/>
        <v xml:space="preserve"> </v>
      </c>
      <c r="AI545" s="19" t="str">
        <f t="shared" si="193"/>
        <v xml:space="preserve"> </v>
      </c>
      <c r="AJ545" s="58" t="str">
        <f>IF(AF545="Yes",(AI545^2)*(VLOOKUP(D545,'Aquifer and SDF Parameters'!$A$6:$C$100,2,FALSE)/VLOOKUP(D545,'Aquifer and SDF Parameters'!$A$6:$C$100,3,FALSE)),"")</f>
        <v/>
      </c>
      <c r="AK545" s="20" t="str">
        <f>IF(AF545="Yes",(1/(U545)^('Aquifer and SDF Parameters'!$B$2)/((1/U545^'Aquifer and SDF Parameters'!$B$2)+(1/AI545^'Aquifer and SDF Parameters'!$B$2)+(1/AA545^'Aquifer and SDF Parameters'!$B$2))),"")</f>
        <v/>
      </c>
      <c r="AL545" s="20" t="str">
        <f>IF(AF545="Yes",(1/(AA545)^('Aquifer and SDF Parameters'!$B$2)/((1/U545^'Aquifer and SDF Parameters'!$B$2)+(1/AI545^'Aquifer and SDF Parameters'!$B$2)+(1/AA545^'Aquifer and SDF Parameters'!$B$2))),"")</f>
        <v/>
      </c>
      <c r="AM545" s="21" t="str">
        <f>IF(AF545="Yes",(1/(AI545)^('Aquifer and SDF Parameters'!$B$2)/((1/U545^'Aquifer and SDF Parameters'!$B$2)+(1/AI545^'Aquifer and SDF Parameters'!$B$2)+(1/AA545^'Aquifer and SDF Parameters'!$B$2))),"")</f>
        <v/>
      </c>
      <c r="AO545" s="30" t="s">
        <v>12423</v>
      </c>
      <c r="AP545" s="47" t="s">
        <v>8769</v>
      </c>
      <c r="AQ545" s="78">
        <v>92250</v>
      </c>
      <c r="AR545" s="78" t="s">
        <v>24</v>
      </c>
      <c r="AS545" s="81">
        <v>6101.5234278507296</v>
      </c>
      <c r="AT545" s="30"/>
      <c r="AU545" s="22"/>
      <c r="AV545" s="69"/>
      <c r="AW545" s="33"/>
      <c r="AX545" s="22"/>
      <c r="AY545" s="27"/>
    </row>
    <row r="546" spans="1:51" ht="15.6" customHeight="1" x14ac:dyDescent="0.3">
      <c r="A546" s="17">
        <v>108859</v>
      </c>
      <c r="B546" s="17" t="str">
        <f>VLOOKUP(A546,'List of Wells for HC assessment'!$A$2:$J$860,10,FALSE)</f>
        <v>Fraser-Sumas Floodplain</v>
      </c>
      <c r="C546" s="17" t="str">
        <f>IF(ISNUMBER(VLOOKUP(A546,'List of Wells for HC assessment'!$A$2:$J$860,1,FALSE)),"TRUE","FALSE")</f>
        <v>TRUE</v>
      </c>
      <c r="D546" s="17">
        <f>VLOOKUP(A546,'List of Wells for HC assessment'!$A$2:$J$860,9,FALSE)</f>
        <v>6</v>
      </c>
      <c r="E546" s="17" t="str">
        <f t="shared" si="174"/>
        <v>Stream</v>
      </c>
      <c r="F546" s="17">
        <f t="shared" si="175"/>
        <v>2</v>
      </c>
      <c r="G546" s="87">
        <f t="shared" si="176"/>
        <v>0.93014204138975975</v>
      </c>
      <c r="H546" s="88">
        <f t="shared" ref="H546:H577" si="194">V546</f>
        <v>2.9790469700352193E-2</v>
      </c>
      <c r="I546" s="89" t="str">
        <f t="shared" si="177"/>
        <v>Atchelitz Creek</v>
      </c>
      <c r="J546" s="90">
        <f t="shared" si="178"/>
        <v>6.9857958610240259E-2</v>
      </c>
      <c r="K546" s="91">
        <f t="shared" si="179"/>
        <v>0.39665299204697269</v>
      </c>
      <c r="L546" s="95" t="str">
        <f t="shared" si="180"/>
        <v>Unnamed tributary to Atchelitz Creek</v>
      </c>
      <c r="M546" s="92" t="str">
        <f t="shared" si="181"/>
        <v>-</v>
      </c>
      <c r="N546" s="93" t="str">
        <f t="shared" si="182"/>
        <v/>
      </c>
      <c r="O546" s="96" t="str">
        <f t="shared" si="183"/>
        <v xml:space="preserve"> </v>
      </c>
      <c r="P546" s="94" t="str">
        <f>IF(ISNUMBER(VLOOKUP(A546,'Wells not assessed'!$A$5:$D$37,1,FALSE)),VLOOKUP(A546,'Wells not assessed'!$A$5:$D$37,4,FALSE),"")</f>
        <v/>
      </c>
      <c r="R546" s="35" t="str">
        <f t="shared" si="184"/>
        <v>Yes</v>
      </c>
      <c r="S546" s="15" t="str">
        <f t="shared" si="185"/>
        <v>FV-3149</v>
      </c>
      <c r="T546" s="18" t="str">
        <f>VLOOKUP(S546,'PoHC and SDF summary'!$AO$4:$AP$49974,2,FALSE)</f>
        <v>Atchelitz Creek</v>
      </c>
      <c r="U546" s="19">
        <f t="shared" si="186"/>
        <v>94.536452811101697</v>
      </c>
      <c r="V546" s="56">
        <f>IF(C546="TRUE",(U546^2)*(VLOOKUP(D546,'Aquifer and SDF Parameters'!$A$6:$C$100,2,FALSE)/VLOOKUP(D546,'Aquifer and SDF Parameters'!$A$6:$C$100,3,FALSE)),"")</f>
        <v>2.9790469700352193E-2</v>
      </c>
      <c r="W546" s="4"/>
      <c r="X546" s="29" t="str">
        <f t="shared" si="187"/>
        <v>Yes</v>
      </c>
      <c r="Y546" s="15" t="str">
        <f t="shared" si="188"/>
        <v>FV-5275</v>
      </c>
      <c r="Z546" s="18" t="str">
        <f>IF(X546="Yes",VLOOKUP(Y546,'PoHC and SDF summary'!$AO$4:$AP$49974,2,FALSE)," ")</f>
        <v>Unnamed tributary to Atchelitz Creek</v>
      </c>
      <c r="AA546" s="19">
        <f t="shared" si="189"/>
        <v>344.95782005064302</v>
      </c>
      <c r="AB546" s="58">
        <f>IF(X546="Yes",(AA546^2)*(VLOOKUP(D546,'Aquifer and SDF Parameters'!$A$6:$C$100,2,FALSE)/VLOOKUP(D546,'Aquifer and SDF Parameters'!$A$6:$C$100,3,FALSE)),"")</f>
        <v>0.39665299204697269</v>
      </c>
      <c r="AC546" s="20">
        <f>IF(X546="Yes",(1/(U546)^('Aquifer and SDF Parameters'!$B$2)/((1/U546^'Aquifer and SDF Parameters'!$B$2)+(1/AA546^'Aquifer and SDF Parameters'!$B$2))),"")</f>
        <v>0.93014204138975975</v>
      </c>
      <c r="AD546" s="21">
        <f>IF(X546="Yes",(1/(AA546)^('Aquifer and SDF Parameters'!$B$2)/((1/U546^'Aquifer and SDF Parameters'!$B$2)+(1/AA546^'Aquifer and SDF Parameters'!$B$2))),"")</f>
        <v>6.9857958610240259E-2</v>
      </c>
      <c r="AE546" s="14"/>
      <c r="AF546" s="32" t="str">
        <f t="shared" si="190"/>
        <v>No</v>
      </c>
      <c r="AG546" s="15" t="str">
        <f t="shared" si="191"/>
        <v/>
      </c>
      <c r="AH546" s="18" t="str">
        <f t="shared" si="192"/>
        <v xml:space="preserve"> </v>
      </c>
      <c r="AI546" s="19" t="str">
        <f t="shared" si="193"/>
        <v xml:space="preserve"> </v>
      </c>
      <c r="AJ546" s="58" t="str">
        <f>IF(AF546="Yes",(AI546^2)*(VLOOKUP(D546,'Aquifer and SDF Parameters'!$A$6:$C$100,2,FALSE)/VLOOKUP(D546,'Aquifer and SDF Parameters'!$A$6:$C$100,3,FALSE)),"")</f>
        <v/>
      </c>
      <c r="AK546" s="20" t="str">
        <f>IF(AF546="Yes",(1/(U546)^('Aquifer and SDF Parameters'!$B$2)/((1/U546^'Aquifer and SDF Parameters'!$B$2)+(1/AI546^'Aquifer and SDF Parameters'!$B$2)+(1/AA546^'Aquifer and SDF Parameters'!$B$2))),"")</f>
        <v/>
      </c>
      <c r="AL546" s="20" t="str">
        <f>IF(AF546="Yes",(1/(AA546)^('Aquifer and SDF Parameters'!$B$2)/((1/U546^'Aquifer and SDF Parameters'!$B$2)+(1/AI546^'Aquifer and SDF Parameters'!$B$2)+(1/AA546^'Aquifer and SDF Parameters'!$B$2))),"")</f>
        <v/>
      </c>
      <c r="AM546" s="21" t="str">
        <f>IF(AF546="Yes",(1/(AI546)^('Aquifer and SDF Parameters'!$B$2)/((1/U546^'Aquifer and SDF Parameters'!$B$2)+(1/AI546^'Aquifer and SDF Parameters'!$B$2)+(1/AA546^'Aquifer and SDF Parameters'!$B$2))),"")</f>
        <v/>
      </c>
      <c r="AO546" s="30" t="s">
        <v>12419</v>
      </c>
      <c r="AP546" s="47" t="s">
        <v>8769</v>
      </c>
      <c r="AQ546" s="77">
        <v>92253</v>
      </c>
      <c r="AR546" s="84" t="s">
        <v>160</v>
      </c>
      <c r="AS546" s="77">
        <v>547.17131246085</v>
      </c>
      <c r="AT546" s="30"/>
      <c r="AU546" s="22"/>
      <c r="AV546" s="69"/>
      <c r="AW546" s="33"/>
      <c r="AX546" s="22"/>
      <c r="AY546" s="27"/>
    </row>
    <row r="547" spans="1:51" ht="15.6" customHeight="1" x14ac:dyDescent="0.3">
      <c r="A547" s="17">
        <v>108868</v>
      </c>
      <c r="B547" s="17" t="str">
        <f>VLOOKUP(A547,'List of Wells for HC assessment'!$A$2:$J$860,10,FALSE)</f>
        <v>Fraser-Sumas Floodplain</v>
      </c>
      <c r="C547" s="17" t="str">
        <f>IF(ISNUMBER(VLOOKUP(A547,'List of Wells for HC assessment'!$A$2:$J$860,1,FALSE)),"TRUE","FALSE")</f>
        <v>TRUE</v>
      </c>
      <c r="D547" s="17">
        <f>VLOOKUP(A547,'List of Wells for HC assessment'!$A$2:$J$860,9,FALSE)</f>
        <v>6</v>
      </c>
      <c r="E547" s="17" t="str">
        <f t="shared" si="174"/>
        <v>Stream</v>
      </c>
      <c r="F547" s="17">
        <f t="shared" si="175"/>
        <v>3</v>
      </c>
      <c r="G547" s="87">
        <f t="shared" si="176"/>
        <v>0.56785148591862633</v>
      </c>
      <c r="H547" s="88">
        <f t="shared" si="194"/>
        <v>1.5211201417066602</v>
      </c>
      <c r="I547" s="89" t="str">
        <f t="shared" si="177"/>
        <v>Hope Slough</v>
      </c>
      <c r="J547" s="90">
        <f t="shared" si="178"/>
        <v>0.23999578430579202</v>
      </c>
      <c r="K547" s="91">
        <f t="shared" si="179"/>
        <v>3.5991062727514436</v>
      </c>
      <c r="L547" s="95" t="str">
        <f t="shared" si="180"/>
        <v>Unnamed tributary to Hope Slough</v>
      </c>
      <c r="M547" s="92">
        <f t="shared" si="181"/>
        <v>0.19215272977558154</v>
      </c>
      <c r="N547" s="93">
        <f t="shared" si="182"/>
        <v>4.495228008145868</v>
      </c>
      <c r="O547" s="96" t="str">
        <f t="shared" si="183"/>
        <v>Camp Slough</v>
      </c>
      <c r="P547" s="94" t="str">
        <f>IF(ISNUMBER(VLOOKUP(A547,'Wells not assessed'!$A$5:$D$37,1,FALSE)),VLOOKUP(A547,'Wells not assessed'!$A$5:$D$37,4,FALSE),"")</f>
        <v/>
      </c>
      <c r="R547" s="35" t="str">
        <f t="shared" si="184"/>
        <v>Yes</v>
      </c>
      <c r="S547" s="15" t="str">
        <f t="shared" si="185"/>
        <v>FV-4077</v>
      </c>
      <c r="T547" s="18" t="str">
        <f>VLOOKUP(S547,'PoHC and SDF summary'!$AO$4:$AP$49974,2,FALSE)</f>
        <v>Hope Slough</v>
      </c>
      <c r="U547" s="19">
        <f t="shared" si="186"/>
        <v>675.52649282763002</v>
      </c>
      <c r="V547" s="56">
        <f>IF(C547="TRUE",(U547^2)*(VLOOKUP(D547,'Aquifer and SDF Parameters'!$A$6:$C$100,2,FALSE)/VLOOKUP(D547,'Aquifer and SDF Parameters'!$A$6:$C$100,3,FALSE)),"")</f>
        <v>1.5211201417066602</v>
      </c>
      <c r="W547" s="4"/>
      <c r="X547" s="29" t="str">
        <f t="shared" si="187"/>
        <v>Yes</v>
      </c>
      <c r="Y547" s="15" t="str">
        <f t="shared" si="188"/>
        <v>FV-3588</v>
      </c>
      <c r="Z547" s="18" t="str">
        <f>IF(X547="Yes",VLOOKUP(Y547,'PoHC and SDF summary'!$AO$4:$AP$49974,2,FALSE)," ")</f>
        <v>Unnamed tributary to Hope Slough</v>
      </c>
      <c r="AA547" s="19">
        <f t="shared" si="189"/>
        <v>1039.10147811724</v>
      </c>
      <c r="AB547" s="58">
        <f>IF(X547="Yes",(AA547^2)*(VLOOKUP(D547,'Aquifer and SDF Parameters'!$A$6:$C$100,2,FALSE)/VLOOKUP(D547,'Aquifer and SDF Parameters'!$A$6:$C$100,3,FALSE)),"")</f>
        <v>3.5991062727514436</v>
      </c>
      <c r="AC547" s="20">
        <f>IF(X547="Yes",(1/(U547)^('Aquifer and SDF Parameters'!$B$2)/((1/U547^'Aquifer and SDF Parameters'!$B$2)+(1/AA547^'Aquifer and SDF Parameters'!$B$2))),"")</f>
        <v>0.70291935969639197</v>
      </c>
      <c r="AD547" s="21">
        <f>IF(X547="Yes",(1/(AA547)^('Aquifer and SDF Parameters'!$B$2)/((1/U547^'Aquifer and SDF Parameters'!$B$2)+(1/AA547^'Aquifer and SDF Parameters'!$B$2))),"")</f>
        <v>0.29708064030360798</v>
      </c>
      <c r="AE547" s="14"/>
      <c r="AF547" s="32" t="str">
        <f t="shared" si="190"/>
        <v>Yes</v>
      </c>
      <c r="AG547" s="15" t="str">
        <f t="shared" si="191"/>
        <v>FV-6040</v>
      </c>
      <c r="AH547" s="18" t="str">
        <f t="shared" si="192"/>
        <v>Camp Slough</v>
      </c>
      <c r="AI547" s="19">
        <f t="shared" si="193"/>
        <v>1161.2787789517899</v>
      </c>
      <c r="AJ547" s="58">
        <f>IF(AF547="Yes",(AI547^2)*(VLOOKUP(D547,'Aquifer and SDF Parameters'!$A$6:$C$100,2,FALSE)/VLOOKUP(D547,'Aquifer and SDF Parameters'!$A$6:$C$100,3,FALSE)),"")</f>
        <v>4.495228008145868</v>
      </c>
      <c r="AK547" s="20">
        <f>IF(AF547="Yes",(1/(U547)^('Aquifer and SDF Parameters'!$B$2)/((1/U547^'Aquifer and SDF Parameters'!$B$2)+(1/AI547^'Aquifer and SDF Parameters'!$B$2)+(1/AA547^'Aquifer and SDF Parameters'!$B$2))),"")</f>
        <v>0.56785148591862633</v>
      </c>
      <c r="AL547" s="20">
        <f>IF(AF547="Yes",(1/(AA547)^('Aquifer and SDF Parameters'!$B$2)/((1/U547^'Aquifer and SDF Parameters'!$B$2)+(1/AI547^'Aquifer and SDF Parameters'!$B$2)+(1/AA547^'Aquifer and SDF Parameters'!$B$2))),"")</f>
        <v>0.23999578430579202</v>
      </c>
      <c r="AM547" s="21">
        <f>IF(AF547="Yes",(1/(AI547)^('Aquifer and SDF Parameters'!$B$2)/((1/U547^'Aquifer and SDF Parameters'!$B$2)+(1/AI547^'Aquifer and SDF Parameters'!$B$2)+(1/AA547^'Aquifer and SDF Parameters'!$B$2))),"")</f>
        <v>0.19215272977558154</v>
      </c>
      <c r="AO547" s="30" t="s">
        <v>12417</v>
      </c>
      <c r="AP547" s="47" t="s">
        <v>8769</v>
      </c>
      <c r="AQ547" s="77">
        <v>92254</v>
      </c>
      <c r="AR547" s="84" t="s">
        <v>1809</v>
      </c>
      <c r="AS547" s="77">
        <v>17.586703535252301</v>
      </c>
      <c r="AT547" s="30"/>
      <c r="AU547" s="22"/>
      <c r="AV547" s="69"/>
      <c r="AW547" s="33"/>
      <c r="AX547" s="22"/>
      <c r="AY547" s="27"/>
    </row>
    <row r="548" spans="1:51" ht="15.6" customHeight="1" x14ac:dyDescent="0.3">
      <c r="A548" s="17">
        <v>109468</v>
      </c>
      <c r="B548" s="17" t="str">
        <f>VLOOKUP(A548,'List of Wells for HC assessment'!$A$2:$J$860,10,FALSE)</f>
        <v>Fraser-Sumas Floodplain</v>
      </c>
      <c r="C548" s="17" t="str">
        <f>IF(ISNUMBER(VLOOKUP(A548,'List of Wells for HC assessment'!$A$2:$J$860,1,FALSE)),"TRUE","FALSE")</f>
        <v>TRUE</v>
      </c>
      <c r="D548" s="17">
        <f>VLOOKUP(A548,'List of Wells for HC assessment'!$A$2:$J$860,9,FALSE)</f>
        <v>6</v>
      </c>
      <c r="E548" s="17" t="str">
        <f t="shared" si="174"/>
        <v>Stream</v>
      </c>
      <c r="F548" s="17">
        <f t="shared" si="175"/>
        <v>2</v>
      </c>
      <c r="G548" s="87">
        <f t="shared" si="176"/>
        <v>0.55117216140749181</v>
      </c>
      <c r="H548" s="88">
        <f t="shared" si="194"/>
        <v>1.1792254257652419</v>
      </c>
      <c r="I548" s="89" t="str">
        <f t="shared" si="177"/>
        <v>Fraser River</v>
      </c>
      <c r="J548" s="90">
        <f t="shared" si="178"/>
        <v>0.44882783859250819</v>
      </c>
      <c r="K548" s="91">
        <f t="shared" si="179"/>
        <v>1.4481192359723367</v>
      </c>
      <c r="L548" s="95" t="str">
        <f t="shared" si="180"/>
        <v>Hope Slough</v>
      </c>
      <c r="M548" s="92" t="str">
        <f t="shared" si="181"/>
        <v>-</v>
      </c>
      <c r="N548" s="93" t="str">
        <f t="shared" si="182"/>
        <v/>
      </c>
      <c r="O548" s="96" t="str">
        <f t="shared" si="183"/>
        <v xml:space="preserve"> </v>
      </c>
      <c r="P548" s="94" t="str">
        <f>IF(ISNUMBER(VLOOKUP(A548,'Wells not assessed'!$A$5:$D$37,1,FALSE)),VLOOKUP(A548,'Wells not assessed'!$A$5:$D$37,4,FALSE),"")</f>
        <v/>
      </c>
      <c r="R548" s="35" t="str">
        <f t="shared" si="184"/>
        <v>Yes</v>
      </c>
      <c r="S548" s="15" t="str">
        <f t="shared" si="185"/>
        <v>FV-4143</v>
      </c>
      <c r="T548" s="18" t="str">
        <f>VLOOKUP(S548,'PoHC and SDF summary'!$AO$4:$AP$49974,2,FALSE)</f>
        <v>Fraser River</v>
      </c>
      <c r="U548" s="19">
        <f t="shared" si="186"/>
        <v>594.78368145870695</v>
      </c>
      <c r="V548" s="56">
        <f>IF(C548="TRUE",(U548^2)*(VLOOKUP(D548,'Aquifer and SDF Parameters'!$A$6:$C$100,2,FALSE)/VLOOKUP(D548,'Aquifer and SDF Parameters'!$A$6:$C$100,3,FALSE)),"")</f>
        <v>1.1792254257652419</v>
      </c>
      <c r="W548" s="4"/>
      <c r="X548" s="29" t="str">
        <f t="shared" si="187"/>
        <v>Yes</v>
      </c>
      <c r="Y548" s="15" t="str">
        <f t="shared" si="188"/>
        <v>FV-7090</v>
      </c>
      <c r="Z548" s="18" t="str">
        <f>IF(X548="Yes",VLOOKUP(Y548,'PoHC and SDF summary'!$AO$4:$AP$49974,2,FALSE)," ")</f>
        <v>Hope Slough</v>
      </c>
      <c r="AA548" s="19">
        <f t="shared" si="189"/>
        <v>659.11741806122905</v>
      </c>
      <c r="AB548" s="58">
        <f>IF(X548="Yes",(AA548^2)*(VLOOKUP(D548,'Aquifer and SDF Parameters'!$A$6:$C$100,2,FALSE)/VLOOKUP(D548,'Aquifer and SDF Parameters'!$A$6:$C$100,3,FALSE)),"")</f>
        <v>1.4481192359723367</v>
      </c>
      <c r="AC548" s="20">
        <f>IF(X548="Yes",(1/(U548)^('Aquifer and SDF Parameters'!$B$2)/((1/U548^'Aquifer and SDF Parameters'!$B$2)+(1/AA548^'Aquifer and SDF Parameters'!$B$2))),"")</f>
        <v>0.55117216140749181</v>
      </c>
      <c r="AD548" s="21">
        <f>IF(X548="Yes",(1/(AA548)^('Aquifer and SDF Parameters'!$B$2)/((1/U548^'Aquifer and SDF Parameters'!$B$2)+(1/AA548^'Aquifer and SDF Parameters'!$B$2))),"")</f>
        <v>0.44882783859250819</v>
      </c>
      <c r="AE548" s="14"/>
      <c r="AF548" s="32" t="str">
        <f t="shared" si="190"/>
        <v>No</v>
      </c>
      <c r="AG548" s="15" t="str">
        <f t="shared" si="191"/>
        <v/>
      </c>
      <c r="AH548" s="18" t="str">
        <f t="shared" si="192"/>
        <v xml:space="preserve"> </v>
      </c>
      <c r="AI548" s="19" t="str">
        <f t="shared" si="193"/>
        <v xml:space="preserve"> </v>
      </c>
      <c r="AJ548" s="58" t="str">
        <f>IF(AF548="Yes",(AI548^2)*(VLOOKUP(D548,'Aquifer and SDF Parameters'!$A$6:$C$100,2,FALSE)/VLOOKUP(D548,'Aquifer and SDF Parameters'!$A$6:$C$100,3,FALSE)),"")</f>
        <v/>
      </c>
      <c r="AK548" s="20" t="str">
        <f>IF(AF548="Yes",(1/(U548)^('Aquifer and SDF Parameters'!$B$2)/((1/U548^'Aquifer and SDF Parameters'!$B$2)+(1/AI548^'Aquifer and SDF Parameters'!$B$2)+(1/AA548^'Aquifer and SDF Parameters'!$B$2))),"")</f>
        <v/>
      </c>
      <c r="AL548" s="20" t="str">
        <f>IF(AF548="Yes",(1/(AA548)^('Aquifer and SDF Parameters'!$B$2)/((1/U548^'Aquifer and SDF Parameters'!$B$2)+(1/AI548^'Aquifer and SDF Parameters'!$B$2)+(1/AA548^'Aquifer and SDF Parameters'!$B$2))),"")</f>
        <v/>
      </c>
      <c r="AM548" s="21" t="str">
        <f>IF(AF548="Yes",(1/(AI548)^('Aquifer and SDF Parameters'!$B$2)/((1/U548^'Aquifer and SDF Parameters'!$B$2)+(1/AI548^'Aquifer and SDF Parameters'!$B$2)+(1/AA548^'Aquifer and SDF Parameters'!$B$2))),"")</f>
        <v/>
      </c>
      <c r="AO548" s="30" t="s">
        <v>12416</v>
      </c>
      <c r="AP548" s="47" t="s">
        <v>8769</v>
      </c>
      <c r="AQ548" s="78">
        <v>92255</v>
      </c>
      <c r="AR548" s="78" t="s">
        <v>845</v>
      </c>
      <c r="AS548" s="81">
        <v>2103.3910550432101</v>
      </c>
      <c r="AT548" s="30"/>
      <c r="AU548" s="22"/>
      <c r="AV548" s="69"/>
      <c r="AW548" s="33"/>
      <c r="AX548" s="22"/>
      <c r="AY548" s="27"/>
    </row>
    <row r="549" spans="1:51" ht="15.6" customHeight="1" x14ac:dyDescent="0.3">
      <c r="A549" s="17">
        <v>109475</v>
      </c>
      <c r="B549" s="17" t="str">
        <f>VLOOKUP(A549,'List of Wells for HC assessment'!$A$2:$J$860,10,FALSE)</f>
        <v>Fraser-Sumas Floodplain</v>
      </c>
      <c r="C549" s="17" t="str">
        <f>IF(ISNUMBER(VLOOKUP(A549,'List of Wells for HC assessment'!$A$2:$J$860,1,FALSE)),"TRUE","FALSE")</f>
        <v>TRUE</v>
      </c>
      <c r="D549" s="17">
        <f>VLOOKUP(A549,'List of Wells for HC assessment'!$A$2:$J$860,9,FALSE)</f>
        <v>6</v>
      </c>
      <c r="E549" s="17" t="str">
        <f t="shared" si="174"/>
        <v>Stream</v>
      </c>
      <c r="F549" s="17">
        <f t="shared" si="175"/>
        <v>3</v>
      </c>
      <c r="G549" s="87">
        <f t="shared" si="176"/>
        <v>0.48918923984092955</v>
      </c>
      <c r="H549" s="88">
        <f t="shared" si="194"/>
        <v>0.64492230799110228</v>
      </c>
      <c r="I549" s="89" t="str">
        <f t="shared" si="177"/>
        <v>Camp Slough</v>
      </c>
      <c r="J549" s="90">
        <f t="shared" si="178"/>
        <v>0.35890761700192841</v>
      </c>
      <c r="K549" s="91">
        <f t="shared" si="179"/>
        <v>0.87902579565741001</v>
      </c>
      <c r="L549" s="95" t="str">
        <f t="shared" si="180"/>
        <v>Unnamed</v>
      </c>
      <c r="M549" s="92">
        <f t="shared" si="181"/>
        <v>0.15190314315714201</v>
      </c>
      <c r="N549" s="93">
        <f t="shared" si="182"/>
        <v>2.0769093189615928</v>
      </c>
      <c r="O549" s="96" t="str">
        <f t="shared" si="183"/>
        <v>Unnamed tributary to Camp Slough</v>
      </c>
      <c r="P549" s="94" t="str">
        <f>IF(ISNUMBER(VLOOKUP(A549,'Wells not assessed'!$A$5:$D$37,1,FALSE)),VLOOKUP(A549,'Wells not assessed'!$A$5:$D$37,4,FALSE),"")</f>
        <v/>
      </c>
      <c r="R549" s="35" t="str">
        <f t="shared" si="184"/>
        <v>Yes</v>
      </c>
      <c r="S549" s="15" t="str">
        <f t="shared" si="185"/>
        <v>FV-6852</v>
      </c>
      <c r="T549" s="18" t="str">
        <f>VLOOKUP(S549,'PoHC and SDF summary'!$AO$4:$AP$49974,2,FALSE)</f>
        <v>Camp Slough</v>
      </c>
      <c r="U549" s="19">
        <f t="shared" si="186"/>
        <v>439.85985540548103</v>
      </c>
      <c r="V549" s="56">
        <f>IF(C549="TRUE",(U549^2)*(VLOOKUP(D549,'Aquifer and SDF Parameters'!$A$6:$C$100,2,FALSE)/VLOOKUP(D549,'Aquifer and SDF Parameters'!$A$6:$C$100,3,FALSE)),"")</f>
        <v>0.64492230799110228</v>
      </c>
      <c r="W549" s="4"/>
      <c r="X549" s="29" t="str">
        <f t="shared" si="187"/>
        <v>Yes</v>
      </c>
      <c r="Y549" s="15" t="str">
        <f t="shared" si="188"/>
        <v>FV-6864</v>
      </c>
      <c r="Z549" s="18" t="str">
        <f>IF(X549="Yes",VLOOKUP(Y549,'PoHC and SDF summary'!$AO$4:$AP$49974,2,FALSE)," ")</f>
        <v>Unnamed</v>
      </c>
      <c r="AA549" s="19">
        <f t="shared" si="189"/>
        <v>513.52481799541397</v>
      </c>
      <c r="AB549" s="58">
        <f>IF(X549="Yes",(AA549^2)*(VLOOKUP(D549,'Aquifer and SDF Parameters'!$A$6:$C$100,2,FALSE)/VLOOKUP(D549,'Aquifer and SDF Parameters'!$A$6:$C$100,3,FALSE)),"")</f>
        <v>0.87902579565741001</v>
      </c>
      <c r="AC549" s="20">
        <f>IF(X549="Yes",(1/(U549)^('Aquifer and SDF Parameters'!$B$2)/((1/U549^'Aquifer and SDF Parameters'!$B$2)+(1/AA549^'Aquifer and SDF Parameters'!$B$2))),"")</f>
        <v>0.57680822171891433</v>
      </c>
      <c r="AD549" s="21">
        <f>IF(X549="Yes",(1/(AA549)^('Aquifer and SDF Parameters'!$B$2)/((1/U549^'Aquifer and SDF Parameters'!$B$2)+(1/AA549^'Aquifer and SDF Parameters'!$B$2))),"")</f>
        <v>0.42319177828108573</v>
      </c>
      <c r="AE549" s="14"/>
      <c r="AF549" s="32" t="str">
        <f t="shared" si="190"/>
        <v>Yes</v>
      </c>
      <c r="AG549" s="15" t="str">
        <f t="shared" si="191"/>
        <v>FV-6706</v>
      </c>
      <c r="AH549" s="18" t="str">
        <f t="shared" si="192"/>
        <v>Unnamed tributary to Camp Slough</v>
      </c>
      <c r="AI549" s="19">
        <f t="shared" si="193"/>
        <v>789.34960295706605</v>
      </c>
      <c r="AJ549" s="58">
        <f>IF(AF549="Yes",(AI549^2)*(VLOOKUP(D549,'Aquifer and SDF Parameters'!$A$6:$C$100,2,FALSE)/VLOOKUP(D549,'Aquifer and SDF Parameters'!$A$6:$C$100,3,FALSE)),"")</f>
        <v>2.0769093189615928</v>
      </c>
      <c r="AK549" s="20">
        <f>IF(AF549="Yes",(1/(U549)^('Aquifer and SDF Parameters'!$B$2)/((1/U549^'Aquifer and SDF Parameters'!$B$2)+(1/AI549^'Aquifer and SDF Parameters'!$B$2)+(1/AA549^'Aquifer and SDF Parameters'!$B$2))),"")</f>
        <v>0.48918923984092955</v>
      </c>
      <c r="AL549" s="20">
        <f>IF(AF549="Yes",(1/(AA549)^('Aquifer and SDF Parameters'!$B$2)/((1/U549^'Aquifer and SDF Parameters'!$B$2)+(1/AI549^'Aquifer and SDF Parameters'!$B$2)+(1/AA549^'Aquifer and SDF Parameters'!$B$2))),"")</f>
        <v>0.35890761700192841</v>
      </c>
      <c r="AM549" s="21">
        <f>IF(AF549="Yes",(1/(AI549)^('Aquifer and SDF Parameters'!$B$2)/((1/U549^'Aquifer and SDF Parameters'!$B$2)+(1/AI549^'Aquifer and SDF Parameters'!$B$2)+(1/AA549^'Aquifer and SDF Parameters'!$B$2))),"")</f>
        <v>0.15190314315714201</v>
      </c>
      <c r="AO549" s="30" t="s">
        <v>12415</v>
      </c>
      <c r="AP549" s="47" t="s">
        <v>8769</v>
      </c>
      <c r="AQ549" s="77">
        <v>92257</v>
      </c>
      <c r="AR549" s="84" t="s">
        <v>3509</v>
      </c>
      <c r="AS549" s="77">
        <v>73.0410894505127</v>
      </c>
      <c r="AT549" s="30"/>
      <c r="AU549" s="22"/>
      <c r="AV549" s="69"/>
      <c r="AW549" s="33"/>
      <c r="AX549" s="22"/>
      <c r="AY549" s="27"/>
    </row>
    <row r="550" spans="1:51" ht="15.6" customHeight="1" x14ac:dyDescent="0.3">
      <c r="A550" s="17">
        <v>109477</v>
      </c>
      <c r="B550" s="17" t="str">
        <f>VLOOKUP(A550,'List of Wells for HC assessment'!$A$2:$J$860,10,FALSE)</f>
        <v>Fraser-Sumas Floodplain</v>
      </c>
      <c r="C550" s="17" t="str">
        <f>IF(ISNUMBER(VLOOKUP(A550,'List of Wells for HC assessment'!$A$2:$J$860,1,FALSE)),"TRUE","FALSE")</f>
        <v>TRUE</v>
      </c>
      <c r="D550" s="17">
        <f>VLOOKUP(A550,'List of Wells for HC assessment'!$A$2:$J$860,9,FALSE)</f>
        <v>6</v>
      </c>
      <c r="E550" s="17" t="str">
        <f t="shared" si="174"/>
        <v>Stream</v>
      </c>
      <c r="F550" s="17">
        <f t="shared" si="175"/>
        <v>3</v>
      </c>
      <c r="G550" s="87">
        <f t="shared" si="176"/>
        <v>0.90691270444255712</v>
      </c>
      <c r="H550" s="88">
        <f t="shared" si="194"/>
        <v>0.13469648655793018</v>
      </c>
      <c r="I550" s="89" t="str">
        <f t="shared" si="177"/>
        <v>Unnamed</v>
      </c>
      <c r="J550" s="90">
        <f t="shared" si="178"/>
        <v>7.8527197059748921E-2</v>
      </c>
      <c r="K550" s="91">
        <f t="shared" si="179"/>
        <v>1.5556133349598202</v>
      </c>
      <c r="L550" s="95" t="str">
        <f t="shared" si="180"/>
        <v>Hope Slough</v>
      </c>
      <c r="M550" s="92">
        <f t="shared" si="181"/>
        <v>1.4560098497694001E-2</v>
      </c>
      <c r="N550" s="93">
        <f t="shared" si="182"/>
        <v>8.3899126728098814</v>
      </c>
      <c r="O550" s="96" t="str">
        <f t="shared" si="183"/>
        <v>Unnamed tributary to Hope Slough</v>
      </c>
      <c r="P550" s="94" t="str">
        <f>IF(ISNUMBER(VLOOKUP(A550,'Wells not assessed'!$A$5:$D$37,1,FALSE)),VLOOKUP(A550,'Wells not assessed'!$A$5:$D$37,4,FALSE),"")</f>
        <v/>
      </c>
      <c r="R550" s="35" t="str">
        <f t="shared" si="184"/>
        <v>Yes</v>
      </c>
      <c r="S550" s="15" t="str">
        <f t="shared" si="185"/>
        <v>FV-4078</v>
      </c>
      <c r="T550" s="18" t="str">
        <f>VLOOKUP(S550,'PoHC and SDF summary'!$AO$4:$AP$49974,2,FALSE)</f>
        <v>Unnamed</v>
      </c>
      <c r="U550" s="19">
        <f t="shared" si="186"/>
        <v>201.019765116217</v>
      </c>
      <c r="V550" s="56">
        <f>IF(C550="TRUE",(U550^2)*(VLOOKUP(D550,'Aquifer and SDF Parameters'!$A$6:$C$100,2,FALSE)/VLOOKUP(D550,'Aquifer and SDF Parameters'!$A$6:$C$100,3,FALSE)),"")</f>
        <v>0.13469648655793018</v>
      </c>
      <c r="W550" s="4"/>
      <c r="X550" s="29" t="str">
        <f t="shared" si="187"/>
        <v>Yes</v>
      </c>
      <c r="Y550" s="15" t="str">
        <f t="shared" si="188"/>
        <v>FV-3696</v>
      </c>
      <c r="Z550" s="18" t="str">
        <f>IF(X550="Yes",VLOOKUP(Y550,'PoHC and SDF summary'!$AO$4:$AP$49974,2,FALSE)," ")</f>
        <v>Hope Slough</v>
      </c>
      <c r="AA550" s="19">
        <f t="shared" si="189"/>
        <v>683.14273800425201</v>
      </c>
      <c r="AB550" s="58">
        <f>IF(X550="Yes",(AA550^2)*(VLOOKUP(D550,'Aquifer and SDF Parameters'!$A$6:$C$100,2,FALSE)/VLOOKUP(D550,'Aquifer and SDF Parameters'!$A$6:$C$100,3,FALSE)),"")</f>
        <v>1.5556133349598202</v>
      </c>
      <c r="AC550" s="20">
        <f>IF(X550="Yes",(1/(U550)^('Aquifer and SDF Parameters'!$B$2)/((1/U550^'Aquifer and SDF Parameters'!$B$2)+(1/AA550^'Aquifer and SDF Parameters'!$B$2))),"")</f>
        <v>0.92031254575744903</v>
      </c>
      <c r="AD550" s="21">
        <f>IF(X550="Yes",(1/(AA550)^('Aquifer and SDF Parameters'!$B$2)/((1/U550^'Aquifer and SDF Parameters'!$B$2)+(1/AA550^'Aquifer and SDF Parameters'!$B$2))),"")</f>
        <v>7.9687454242550942E-2</v>
      </c>
      <c r="AE550" s="14"/>
      <c r="AF550" s="32" t="str">
        <f t="shared" si="190"/>
        <v>Yes</v>
      </c>
      <c r="AG550" s="15" t="str">
        <f t="shared" si="191"/>
        <v>FV-3608</v>
      </c>
      <c r="AH550" s="18" t="str">
        <f t="shared" si="192"/>
        <v>Unnamed tributary to Hope Slough</v>
      </c>
      <c r="AI550" s="19">
        <f t="shared" si="193"/>
        <v>1586.49733748373</v>
      </c>
      <c r="AJ550" s="58">
        <f>IF(AF550="Yes",(AI550^2)*(VLOOKUP(D550,'Aquifer and SDF Parameters'!$A$6:$C$100,2,FALSE)/VLOOKUP(D550,'Aquifer and SDF Parameters'!$A$6:$C$100,3,FALSE)),"")</f>
        <v>8.3899126728098814</v>
      </c>
      <c r="AK550" s="20">
        <f>IF(AF550="Yes",(1/(U550)^('Aquifer and SDF Parameters'!$B$2)/((1/U550^'Aquifer and SDF Parameters'!$B$2)+(1/AI550^'Aquifer and SDF Parameters'!$B$2)+(1/AA550^'Aquifer and SDF Parameters'!$B$2))),"")</f>
        <v>0.90691270444255712</v>
      </c>
      <c r="AL550" s="20">
        <f>IF(AF550="Yes",(1/(AA550)^('Aquifer and SDF Parameters'!$B$2)/((1/U550^'Aquifer and SDF Parameters'!$B$2)+(1/AI550^'Aquifer and SDF Parameters'!$B$2)+(1/AA550^'Aquifer and SDF Parameters'!$B$2))),"")</f>
        <v>7.8527197059748921E-2</v>
      </c>
      <c r="AM550" s="21">
        <f>IF(AF550="Yes",(1/(AI550)^('Aquifer and SDF Parameters'!$B$2)/((1/U550^'Aquifer and SDF Parameters'!$B$2)+(1/AI550^'Aquifer and SDF Parameters'!$B$2)+(1/AA550^'Aquifer and SDF Parameters'!$B$2))),"")</f>
        <v>1.4560098497694001E-2</v>
      </c>
      <c r="AO550" s="30" t="s">
        <v>12414</v>
      </c>
      <c r="AP550" s="47" t="s">
        <v>8769</v>
      </c>
      <c r="AQ550" s="78">
        <v>92261</v>
      </c>
      <c r="AR550" s="78" t="s">
        <v>3578</v>
      </c>
      <c r="AS550" s="81">
        <v>1867.5785033739301</v>
      </c>
      <c r="AT550" s="30"/>
      <c r="AU550" s="22"/>
      <c r="AV550" s="69"/>
      <c r="AW550" s="33"/>
      <c r="AX550" s="22"/>
      <c r="AY550" s="27"/>
    </row>
    <row r="551" spans="1:51" ht="15.6" customHeight="1" x14ac:dyDescent="0.3">
      <c r="A551" s="17">
        <v>109488</v>
      </c>
      <c r="B551" s="17" t="str">
        <f>VLOOKUP(A551,'List of Wells for HC assessment'!$A$2:$J$860,10,FALSE)</f>
        <v>Fraser-Sumas Floodplain</v>
      </c>
      <c r="C551" s="17" t="str">
        <f>IF(ISNUMBER(VLOOKUP(A551,'List of Wells for HC assessment'!$A$2:$J$860,1,FALSE)),"TRUE","FALSE")</f>
        <v>TRUE</v>
      </c>
      <c r="D551" s="17">
        <f>VLOOKUP(A551,'List of Wells for HC assessment'!$A$2:$J$860,9,FALSE)</f>
        <v>6</v>
      </c>
      <c r="E551" s="17" t="str">
        <f t="shared" si="174"/>
        <v>Stream</v>
      </c>
      <c r="F551" s="17">
        <f t="shared" si="175"/>
        <v>3</v>
      </c>
      <c r="G551" s="87">
        <f t="shared" si="176"/>
        <v>0.60704461372970853</v>
      </c>
      <c r="H551" s="88">
        <f t="shared" si="194"/>
        <v>0.74519172133287859</v>
      </c>
      <c r="I551" s="89" t="str">
        <f t="shared" si="177"/>
        <v>Unnamed</v>
      </c>
      <c r="J551" s="90">
        <f t="shared" si="178"/>
        <v>0.30401380629274111</v>
      </c>
      <c r="K551" s="91">
        <f t="shared" si="179"/>
        <v>1.4879739382477346</v>
      </c>
      <c r="L551" s="95" t="str">
        <f t="shared" si="180"/>
        <v>Elk Creek</v>
      </c>
      <c r="M551" s="92">
        <f t="shared" si="181"/>
        <v>8.894157997755045E-2</v>
      </c>
      <c r="N551" s="93">
        <f t="shared" si="182"/>
        <v>5.0860870781166048</v>
      </c>
      <c r="O551" s="96" t="str">
        <f t="shared" si="183"/>
        <v>Hope Slough</v>
      </c>
      <c r="P551" s="94" t="str">
        <f>IF(ISNUMBER(VLOOKUP(A551,'Wells not assessed'!$A$5:$D$37,1,FALSE)),VLOOKUP(A551,'Wells not assessed'!$A$5:$D$37,4,FALSE),"")</f>
        <v/>
      </c>
      <c r="R551" s="35" t="str">
        <f t="shared" si="184"/>
        <v>Yes</v>
      </c>
      <c r="S551" s="15" t="str">
        <f t="shared" si="185"/>
        <v>FV-4078</v>
      </c>
      <c r="T551" s="18" t="str">
        <f>VLOOKUP(S551,'PoHC and SDF summary'!$AO$4:$AP$49974,2,FALSE)</f>
        <v>Unnamed</v>
      </c>
      <c r="U551" s="19">
        <f t="shared" si="186"/>
        <v>472.81869294673999</v>
      </c>
      <c r="V551" s="56">
        <f>IF(C551="TRUE",(U551^2)*(VLOOKUP(D551,'Aquifer and SDF Parameters'!$A$6:$C$100,2,FALSE)/VLOOKUP(D551,'Aquifer and SDF Parameters'!$A$6:$C$100,3,FALSE)),"")</f>
        <v>0.74519172133287859</v>
      </c>
      <c r="W551" s="4"/>
      <c r="X551" s="29" t="str">
        <f t="shared" si="187"/>
        <v>Yes</v>
      </c>
      <c r="Y551" s="15" t="str">
        <f t="shared" si="188"/>
        <v>FV-3990</v>
      </c>
      <c r="Z551" s="18" t="str">
        <f>IF(X551="Yes",VLOOKUP(Y551,'PoHC and SDF summary'!$AO$4:$AP$49974,2,FALSE)," ")</f>
        <v>Elk Creek</v>
      </c>
      <c r="AA551" s="19">
        <f t="shared" si="189"/>
        <v>668.12587247787405</v>
      </c>
      <c r="AB551" s="58">
        <f>IF(X551="Yes",(AA551^2)*(VLOOKUP(D551,'Aquifer and SDF Parameters'!$A$6:$C$100,2,FALSE)/VLOOKUP(D551,'Aquifer and SDF Parameters'!$A$6:$C$100,3,FALSE)),"")</f>
        <v>1.4879739382477346</v>
      </c>
      <c r="AC551" s="20">
        <f>IF(X551="Yes",(1/(U551)^('Aquifer and SDF Parameters'!$B$2)/((1/U551^'Aquifer and SDF Parameters'!$B$2)+(1/AA551^'Aquifer and SDF Parameters'!$B$2))),"")</f>
        <v>0.66630701213951815</v>
      </c>
      <c r="AD551" s="21">
        <f>IF(X551="Yes",(1/(AA551)^('Aquifer and SDF Parameters'!$B$2)/((1/U551^'Aquifer and SDF Parameters'!$B$2)+(1/AA551^'Aquifer and SDF Parameters'!$B$2))),"")</f>
        <v>0.3336929878604819</v>
      </c>
      <c r="AE551" s="14"/>
      <c r="AF551" s="32" t="str">
        <f t="shared" si="190"/>
        <v>Yes</v>
      </c>
      <c r="AG551" s="15" t="str">
        <f t="shared" si="191"/>
        <v>FV-3696</v>
      </c>
      <c r="AH551" s="18" t="str">
        <f t="shared" si="192"/>
        <v>Hope Slough</v>
      </c>
      <c r="AI551" s="19">
        <f t="shared" si="193"/>
        <v>1235.2433458371599</v>
      </c>
      <c r="AJ551" s="58">
        <f>IF(AF551="Yes",(AI551^2)*(VLOOKUP(D551,'Aquifer and SDF Parameters'!$A$6:$C$100,2,FALSE)/VLOOKUP(D551,'Aquifer and SDF Parameters'!$A$6:$C$100,3,FALSE)),"")</f>
        <v>5.0860870781166048</v>
      </c>
      <c r="AK551" s="20">
        <f>IF(AF551="Yes",(1/(U551)^('Aquifer and SDF Parameters'!$B$2)/((1/U551^'Aquifer and SDF Parameters'!$B$2)+(1/AI551^'Aquifer and SDF Parameters'!$B$2)+(1/AA551^'Aquifer and SDF Parameters'!$B$2))),"")</f>
        <v>0.60704461372970853</v>
      </c>
      <c r="AL551" s="20">
        <f>IF(AF551="Yes",(1/(AA551)^('Aquifer and SDF Parameters'!$B$2)/((1/U551^'Aquifer and SDF Parameters'!$B$2)+(1/AI551^'Aquifer and SDF Parameters'!$B$2)+(1/AA551^'Aquifer and SDF Parameters'!$B$2))),"")</f>
        <v>0.30401380629274111</v>
      </c>
      <c r="AM551" s="21">
        <f>IF(AF551="Yes",(1/(AI551)^('Aquifer and SDF Parameters'!$B$2)/((1/U551^'Aquifer and SDF Parameters'!$B$2)+(1/AI551^'Aquifer and SDF Parameters'!$B$2)+(1/AA551^'Aquifer and SDF Parameters'!$B$2))),"")</f>
        <v>8.894157997755045E-2</v>
      </c>
      <c r="AO551" s="30" t="s">
        <v>12413</v>
      </c>
      <c r="AP551" s="47" t="s">
        <v>8769</v>
      </c>
      <c r="AQ551" s="77">
        <v>92263</v>
      </c>
      <c r="AR551" s="84" t="s">
        <v>5171</v>
      </c>
      <c r="AS551" s="77">
        <v>334.52010325968001</v>
      </c>
      <c r="AT551" s="30"/>
      <c r="AU551" s="22"/>
      <c r="AV551" s="69"/>
      <c r="AW551" s="33"/>
      <c r="AX551" s="22"/>
      <c r="AY551" s="27"/>
    </row>
    <row r="552" spans="1:51" ht="15.6" customHeight="1" x14ac:dyDescent="0.3">
      <c r="A552" s="17">
        <v>109494</v>
      </c>
      <c r="B552" s="17" t="str">
        <f>VLOOKUP(A552,'List of Wells for HC assessment'!$A$2:$J$860,10,FALSE)</f>
        <v>Fraser-Sumas Floodplain</v>
      </c>
      <c r="C552" s="17" t="str">
        <f>IF(ISNUMBER(VLOOKUP(A552,'List of Wells for HC assessment'!$A$2:$J$860,1,FALSE)),"TRUE","FALSE")</f>
        <v>TRUE</v>
      </c>
      <c r="D552" s="17">
        <f>VLOOKUP(A552,'List of Wells for HC assessment'!$A$2:$J$860,9,FALSE)</f>
        <v>6</v>
      </c>
      <c r="E552" s="17" t="str">
        <f t="shared" si="174"/>
        <v>Stream</v>
      </c>
      <c r="F552" s="17">
        <f t="shared" si="175"/>
        <v>1</v>
      </c>
      <c r="G552" s="87">
        <f t="shared" si="176"/>
        <v>1</v>
      </c>
      <c r="H552" s="88">
        <f t="shared" si="194"/>
        <v>0.15726415501352098</v>
      </c>
      <c r="I552" s="89" t="str">
        <f t="shared" si="177"/>
        <v>Gravel Slough</v>
      </c>
      <c r="J552" s="90" t="str">
        <f t="shared" si="178"/>
        <v>-</v>
      </c>
      <c r="K552" s="91" t="str">
        <f t="shared" si="179"/>
        <v/>
      </c>
      <c r="L552" s="95" t="str">
        <f t="shared" si="180"/>
        <v xml:space="preserve"> </v>
      </c>
      <c r="M552" s="92" t="str">
        <f t="shared" si="181"/>
        <v>-</v>
      </c>
      <c r="N552" s="93" t="str">
        <f t="shared" si="182"/>
        <v/>
      </c>
      <c r="O552" s="96" t="str">
        <f t="shared" si="183"/>
        <v xml:space="preserve"> </v>
      </c>
      <c r="P552" s="94" t="str">
        <f>IF(ISNUMBER(VLOOKUP(A552,'Wells not assessed'!$A$5:$D$37,1,FALSE)),VLOOKUP(A552,'Wells not assessed'!$A$5:$D$37,4,FALSE),"")</f>
        <v/>
      </c>
      <c r="R552" s="35" t="str">
        <f t="shared" si="184"/>
        <v>Yes</v>
      </c>
      <c r="S552" s="15" t="str">
        <f t="shared" si="185"/>
        <v>FV-3560</v>
      </c>
      <c r="T552" s="18" t="str">
        <f>VLOOKUP(S552,'PoHC and SDF summary'!$AO$4:$AP$49974,2,FALSE)</f>
        <v>Gravel Slough</v>
      </c>
      <c r="U552" s="19">
        <f t="shared" si="186"/>
        <v>217.20784171860899</v>
      </c>
      <c r="V552" s="56">
        <f>IF(C552="TRUE",(U552^2)*(VLOOKUP(D552,'Aquifer and SDF Parameters'!$A$6:$C$100,2,FALSE)/VLOOKUP(D552,'Aquifer and SDF Parameters'!$A$6:$C$100,3,FALSE)),"")</f>
        <v>0.15726415501352098</v>
      </c>
      <c r="W552" s="4"/>
      <c r="X552" s="29" t="str">
        <f t="shared" si="187"/>
        <v>No</v>
      </c>
      <c r="Y552" s="15" t="str">
        <f t="shared" si="188"/>
        <v/>
      </c>
      <c r="Z552" s="18" t="str">
        <f>IF(X552="Yes",VLOOKUP(Y552,'PoHC and SDF summary'!$AO$4:$AP$49974,2,FALSE)," ")</f>
        <v xml:space="preserve"> </v>
      </c>
      <c r="AA552" s="19" t="str">
        <f t="shared" si="189"/>
        <v xml:space="preserve"> </v>
      </c>
      <c r="AB552" s="58" t="str">
        <f>IF(X552="Yes",(AA552^2)*(VLOOKUP(D552,'Aquifer and SDF Parameters'!$A$6:$C$100,2,FALSE)/VLOOKUP(D552,'Aquifer and SDF Parameters'!$A$6:$C$100,3,FALSE)),"")</f>
        <v/>
      </c>
      <c r="AC552" s="20" t="str">
        <f>IF(X552="Yes",(1/(U552)^('Aquifer and SDF Parameters'!$B$2)/((1/U552^'Aquifer and SDF Parameters'!$B$2)+(1/AA552^'Aquifer and SDF Parameters'!$B$2))),"")</f>
        <v/>
      </c>
      <c r="AD552" s="21" t="str">
        <f>IF(X552="Yes",(1/(AA552)^('Aquifer and SDF Parameters'!$B$2)/((1/U552^'Aquifer and SDF Parameters'!$B$2)+(1/AA552^'Aquifer and SDF Parameters'!$B$2))),"")</f>
        <v/>
      </c>
      <c r="AE552" s="14"/>
      <c r="AF552" s="32" t="str">
        <f t="shared" si="190"/>
        <v>No</v>
      </c>
      <c r="AG552" s="15" t="str">
        <f t="shared" si="191"/>
        <v/>
      </c>
      <c r="AH552" s="18" t="str">
        <f t="shared" si="192"/>
        <v xml:space="preserve"> </v>
      </c>
      <c r="AI552" s="19" t="str">
        <f t="shared" si="193"/>
        <v xml:space="preserve"> </v>
      </c>
      <c r="AJ552" s="58" t="str">
        <f>IF(AF552="Yes",(AI552^2)*(VLOOKUP(D552,'Aquifer and SDF Parameters'!$A$6:$C$100,2,FALSE)/VLOOKUP(D552,'Aquifer and SDF Parameters'!$A$6:$C$100,3,FALSE)),"")</f>
        <v/>
      </c>
      <c r="AK552" s="20" t="str">
        <f>IF(AF552="Yes",(1/(U552)^('Aquifer and SDF Parameters'!$B$2)/((1/U552^'Aquifer and SDF Parameters'!$B$2)+(1/AI552^'Aquifer and SDF Parameters'!$B$2)+(1/AA552^'Aquifer and SDF Parameters'!$B$2))),"")</f>
        <v/>
      </c>
      <c r="AL552" s="20" t="str">
        <f>IF(AF552="Yes",(1/(AA552)^('Aquifer and SDF Parameters'!$B$2)/((1/U552^'Aquifer and SDF Parameters'!$B$2)+(1/AI552^'Aquifer and SDF Parameters'!$B$2)+(1/AA552^'Aquifer and SDF Parameters'!$B$2))),"")</f>
        <v/>
      </c>
      <c r="AM552" s="21" t="str">
        <f>IF(AF552="Yes",(1/(AI552)^('Aquifer and SDF Parameters'!$B$2)/((1/U552^'Aquifer and SDF Parameters'!$B$2)+(1/AI552^'Aquifer and SDF Parameters'!$B$2)+(1/AA552^'Aquifer and SDF Parameters'!$B$2))),"")</f>
        <v/>
      </c>
      <c r="AO552" s="30" t="s">
        <v>12411</v>
      </c>
      <c r="AP552" s="47" t="s">
        <v>8769</v>
      </c>
      <c r="AQ552" s="77">
        <v>92266</v>
      </c>
      <c r="AR552" s="84" t="s">
        <v>3371</v>
      </c>
      <c r="AS552" s="77">
        <v>72.017668408626093</v>
      </c>
      <c r="AT552" s="30"/>
      <c r="AU552" s="22"/>
      <c r="AV552" s="69"/>
      <c r="AW552" s="33"/>
      <c r="AX552" s="22"/>
      <c r="AY552" s="27"/>
    </row>
    <row r="553" spans="1:51" ht="15.6" customHeight="1" x14ac:dyDescent="0.3">
      <c r="A553" s="17">
        <v>109507</v>
      </c>
      <c r="B553" s="17" t="str">
        <f>VLOOKUP(A553,'List of Wells for HC assessment'!$A$2:$J$860,10,FALSE)</f>
        <v>Fraser-Sumas Floodplain</v>
      </c>
      <c r="C553" s="17" t="str">
        <f>IF(ISNUMBER(VLOOKUP(A553,'List of Wells for HC assessment'!$A$2:$J$860,1,FALSE)),"TRUE","FALSE")</f>
        <v>TRUE</v>
      </c>
      <c r="D553" s="17">
        <f>VLOOKUP(A553,'List of Wells for HC assessment'!$A$2:$J$860,9,FALSE)</f>
        <v>6</v>
      </c>
      <c r="E553" s="17" t="str">
        <f t="shared" si="174"/>
        <v>Stream</v>
      </c>
      <c r="F553" s="17">
        <f t="shared" si="175"/>
        <v>1</v>
      </c>
      <c r="G553" s="87">
        <f t="shared" si="176"/>
        <v>1</v>
      </c>
      <c r="H553" s="88">
        <f t="shared" si="194"/>
        <v>1.133536537960723</v>
      </c>
      <c r="I553" s="89" t="str">
        <f t="shared" si="177"/>
        <v>Chilliwack Creek</v>
      </c>
      <c r="J553" s="90" t="str">
        <f t="shared" si="178"/>
        <v>-</v>
      </c>
      <c r="K553" s="91" t="str">
        <f t="shared" si="179"/>
        <v/>
      </c>
      <c r="L553" s="95" t="str">
        <f t="shared" si="180"/>
        <v xml:space="preserve"> </v>
      </c>
      <c r="M553" s="92" t="str">
        <f t="shared" si="181"/>
        <v>-</v>
      </c>
      <c r="N553" s="93" t="str">
        <f t="shared" si="182"/>
        <v/>
      </c>
      <c r="O553" s="96" t="str">
        <f t="shared" si="183"/>
        <v xml:space="preserve"> </v>
      </c>
      <c r="P553" s="94" t="str">
        <f>IF(ISNUMBER(VLOOKUP(A553,'Wells not assessed'!$A$5:$D$37,1,FALSE)),VLOOKUP(A553,'Wells not assessed'!$A$5:$D$37,4,FALSE),"")</f>
        <v/>
      </c>
      <c r="R553" s="35" t="str">
        <f t="shared" si="184"/>
        <v>Yes</v>
      </c>
      <c r="S553" s="15" t="str">
        <f t="shared" si="185"/>
        <v>FV-5621</v>
      </c>
      <c r="T553" s="18" t="str">
        <f>VLOOKUP(S553,'PoHC and SDF summary'!$AO$4:$AP$49974,2,FALSE)</f>
        <v>Chilliwack Creek</v>
      </c>
      <c r="U553" s="19">
        <f t="shared" si="186"/>
        <v>583.14746110072099</v>
      </c>
      <c r="V553" s="56">
        <f>IF(C553="TRUE",(U553^2)*(VLOOKUP(D553,'Aquifer and SDF Parameters'!$A$6:$C$100,2,FALSE)/VLOOKUP(D553,'Aquifer and SDF Parameters'!$A$6:$C$100,3,FALSE)),"")</f>
        <v>1.133536537960723</v>
      </c>
      <c r="W553" s="4"/>
      <c r="X553" s="29" t="str">
        <f t="shared" si="187"/>
        <v>No</v>
      </c>
      <c r="Y553" s="15" t="str">
        <f t="shared" si="188"/>
        <v/>
      </c>
      <c r="Z553" s="18" t="str">
        <f>IF(X553="Yes",VLOOKUP(Y553,'PoHC and SDF summary'!$AO$4:$AP$49974,2,FALSE)," ")</f>
        <v xml:space="preserve"> </v>
      </c>
      <c r="AA553" s="19" t="str">
        <f t="shared" si="189"/>
        <v xml:space="preserve"> </v>
      </c>
      <c r="AB553" s="58" t="str">
        <f>IF(X553="Yes",(AA553^2)*(VLOOKUP(D553,'Aquifer and SDF Parameters'!$A$6:$C$100,2,FALSE)/VLOOKUP(D553,'Aquifer and SDF Parameters'!$A$6:$C$100,3,FALSE)),"")</f>
        <v/>
      </c>
      <c r="AC553" s="20" t="str">
        <f>IF(X553="Yes",(1/(U553)^('Aquifer and SDF Parameters'!$B$2)/((1/U553^'Aquifer and SDF Parameters'!$B$2)+(1/AA553^'Aquifer and SDF Parameters'!$B$2))),"")</f>
        <v/>
      </c>
      <c r="AD553" s="21" t="str">
        <f>IF(X553="Yes",(1/(AA553)^('Aquifer and SDF Parameters'!$B$2)/((1/U553^'Aquifer and SDF Parameters'!$B$2)+(1/AA553^'Aquifer and SDF Parameters'!$B$2))),"")</f>
        <v/>
      </c>
      <c r="AE553" s="14"/>
      <c r="AF553" s="32" t="str">
        <f t="shared" si="190"/>
        <v>No</v>
      </c>
      <c r="AG553" s="15" t="str">
        <f t="shared" si="191"/>
        <v/>
      </c>
      <c r="AH553" s="18" t="str">
        <f t="shared" si="192"/>
        <v xml:space="preserve"> </v>
      </c>
      <c r="AI553" s="19" t="str">
        <f t="shared" si="193"/>
        <v xml:space="preserve"> </v>
      </c>
      <c r="AJ553" s="58" t="str">
        <f>IF(AF553="Yes",(AI553^2)*(VLOOKUP(D553,'Aquifer and SDF Parameters'!$A$6:$C$100,2,FALSE)/VLOOKUP(D553,'Aquifer and SDF Parameters'!$A$6:$C$100,3,FALSE)),"")</f>
        <v/>
      </c>
      <c r="AK553" s="20" t="str">
        <f>IF(AF553="Yes",(1/(U553)^('Aquifer and SDF Parameters'!$B$2)/((1/U553^'Aquifer and SDF Parameters'!$B$2)+(1/AI553^'Aquifer and SDF Parameters'!$B$2)+(1/AA553^'Aquifer and SDF Parameters'!$B$2))),"")</f>
        <v/>
      </c>
      <c r="AL553" s="20" t="str">
        <f>IF(AF553="Yes",(1/(AA553)^('Aquifer and SDF Parameters'!$B$2)/((1/U553^'Aquifer and SDF Parameters'!$B$2)+(1/AI553^'Aquifer and SDF Parameters'!$B$2)+(1/AA553^'Aquifer and SDF Parameters'!$B$2))),"")</f>
        <v/>
      </c>
      <c r="AM553" s="21" t="str">
        <f>IF(AF553="Yes",(1/(AI553)^('Aquifer and SDF Parameters'!$B$2)/((1/U553^'Aquifer and SDF Parameters'!$B$2)+(1/AI553^'Aquifer and SDF Parameters'!$B$2)+(1/AA553^'Aquifer and SDF Parameters'!$B$2))),"")</f>
        <v/>
      </c>
      <c r="AO553" s="30" t="s">
        <v>12410</v>
      </c>
      <c r="AP553" s="47" t="s">
        <v>8769</v>
      </c>
      <c r="AQ553" s="77">
        <v>92267</v>
      </c>
      <c r="AR553" s="84" t="s">
        <v>7581</v>
      </c>
      <c r="AS553" s="77">
        <v>121.927645229315</v>
      </c>
      <c r="AT553" s="30"/>
      <c r="AU553" s="22"/>
      <c r="AV553" s="69"/>
      <c r="AW553" s="33"/>
      <c r="AX553" s="22"/>
      <c r="AY553" s="27"/>
    </row>
    <row r="554" spans="1:51" ht="15.6" customHeight="1" x14ac:dyDescent="0.3">
      <c r="A554" s="17">
        <v>109510</v>
      </c>
      <c r="B554" s="17" t="str">
        <f>VLOOKUP(A554,'List of Wells for HC assessment'!$A$2:$J$860,10,FALSE)</f>
        <v>Fraser-Sumas Floodplain</v>
      </c>
      <c r="C554" s="17" t="str">
        <f>IF(ISNUMBER(VLOOKUP(A554,'List of Wells for HC assessment'!$A$2:$J$860,1,FALSE)),"TRUE","FALSE")</f>
        <v>TRUE</v>
      </c>
      <c r="D554" s="17">
        <f>VLOOKUP(A554,'List of Wells for HC assessment'!$A$2:$J$860,9,FALSE)</f>
        <v>6</v>
      </c>
      <c r="E554" s="17" t="str">
        <f t="shared" si="174"/>
        <v>Stream</v>
      </c>
      <c r="F554" s="17">
        <f t="shared" si="175"/>
        <v>2</v>
      </c>
      <c r="G554" s="87">
        <f t="shared" si="176"/>
        <v>0.83073766276060801</v>
      </c>
      <c r="H554" s="88">
        <f t="shared" si="194"/>
        <v>0.70527233419572233</v>
      </c>
      <c r="I554" s="89" t="str">
        <f t="shared" si="177"/>
        <v>Unnamed tributary to Hope Slough</v>
      </c>
      <c r="J554" s="90">
        <f t="shared" si="178"/>
        <v>0.16926233723939194</v>
      </c>
      <c r="K554" s="91">
        <f t="shared" si="179"/>
        <v>3.4614687477157147</v>
      </c>
      <c r="L554" s="95" t="str">
        <f t="shared" si="180"/>
        <v>Camp Slough</v>
      </c>
      <c r="M554" s="92" t="str">
        <f t="shared" si="181"/>
        <v>-</v>
      </c>
      <c r="N554" s="93" t="str">
        <f t="shared" si="182"/>
        <v/>
      </c>
      <c r="O554" s="96" t="str">
        <f t="shared" si="183"/>
        <v xml:space="preserve"> </v>
      </c>
      <c r="P554" s="94" t="str">
        <f>IF(ISNUMBER(VLOOKUP(A554,'Wells not assessed'!$A$5:$D$37,1,FALSE)),VLOOKUP(A554,'Wells not assessed'!$A$5:$D$37,4,FALSE),"")</f>
        <v/>
      </c>
      <c r="R554" s="35" t="str">
        <f t="shared" si="184"/>
        <v>Yes</v>
      </c>
      <c r="S554" s="15" t="str">
        <f t="shared" si="185"/>
        <v>FV-3624</v>
      </c>
      <c r="T554" s="18" t="str">
        <f>VLOOKUP(S554,'PoHC and SDF summary'!$AO$4:$AP$49974,2,FALSE)</f>
        <v>Unnamed tributary to Hope Slough</v>
      </c>
      <c r="U554" s="19">
        <f t="shared" si="186"/>
        <v>459.98010854679001</v>
      </c>
      <c r="V554" s="56">
        <f>IF(C554="TRUE",(U554^2)*(VLOOKUP(D554,'Aquifer and SDF Parameters'!$A$6:$C$100,2,FALSE)/VLOOKUP(D554,'Aquifer and SDF Parameters'!$A$6:$C$100,3,FALSE)),"")</f>
        <v>0.70527233419572233</v>
      </c>
      <c r="W554" s="4"/>
      <c r="X554" s="29" t="str">
        <f t="shared" si="187"/>
        <v>Yes</v>
      </c>
      <c r="Y554" s="15" t="str">
        <f t="shared" si="188"/>
        <v>FV-6733</v>
      </c>
      <c r="Z554" s="18" t="str">
        <f>IF(X554="Yes",VLOOKUP(Y554,'PoHC and SDF summary'!$AO$4:$AP$49974,2,FALSE)," ")</f>
        <v>Camp Slough</v>
      </c>
      <c r="AA554" s="19">
        <f t="shared" si="189"/>
        <v>1019.03906908161</v>
      </c>
      <c r="AB554" s="58">
        <f>IF(X554="Yes",(AA554^2)*(VLOOKUP(D554,'Aquifer and SDF Parameters'!$A$6:$C$100,2,FALSE)/VLOOKUP(D554,'Aquifer and SDF Parameters'!$A$6:$C$100,3,FALSE)),"")</f>
        <v>3.4614687477157147</v>
      </c>
      <c r="AC554" s="20">
        <f>IF(X554="Yes",(1/(U554)^('Aquifer and SDF Parameters'!$B$2)/((1/U554^'Aquifer and SDF Parameters'!$B$2)+(1/AA554^'Aquifer and SDF Parameters'!$B$2))),"")</f>
        <v>0.83073766276060801</v>
      </c>
      <c r="AD554" s="21">
        <f>IF(X554="Yes",(1/(AA554)^('Aquifer and SDF Parameters'!$B$2)/((1/U554^'Aquifer and SDF Parameters'!$B$2)+(1/AA554^'Aquifer and SDF Parameters'!$B$2))),"")</f>
        <v>0.16926233723939194</v>
      </c>
      <c r="AE554" s="14"/>
      <c r="AF554" s="32" t="str">
        <f t="shared" si="190"/>
        <v>No</v>
      </c>
      <c r="AG554" s="15" t="str">
        <f t="shared" si="191"/>
        <v/>
      </c>
      <c r="AH554" s="18" t="str">
        <f t="shared" si="192"/>
        <v xml:space="preserve"> </v>
      </c>
      <c r="AI554" s="19" t="str">
        <f t="shared" si="193"/>
        <v xml:space="preserve"> </v>
      </c>
      <c r="AJ554" s="58" t="str">
        <f>IF(AF554="Yes",(AI554^2)*(VLOOKUP(D554,'Aquifer and SDF Parameters'!$A$6:$C$100,2,FALSE)/VLOOKUP(D554,'Aquifer and SDF Parameters'!$A$6:$C$100,3,FALSE)),"")</f>
        <v/>
      </c>
      <c r="AK554" s="20" t="str">
        <f>IF(AF554="Yes",(1/(U554)^('Aquifer and SDF Parameters'!$B$2)/((1/U554^'Aquifer and SDF Parameters'!$B$2)+(1/AI554^'Aquifer and SDF Parameters'!$B$2)+(1/AA554^'Aquifer and SDF Parameters'!$B$2))),"")</f>
        <v/>
      </c>
      <c r="AL554" s="20" t="str">
        <f>IF(AF554="Yes",(1/(AA554)^('Aquifer and SDF Parameters'!$B$2)/((1/U554^'Aquifer and SDF Parameters'!$B$2)+(1/AI554^'Aquifer and SDF Parameters'!$B$2)+(1/AA554^'Aquifer and SDF Parameters'!$B$2))),"")</f>
        <v/>
      </c>
      <c r="AM554" s="21" t="str">
        <f>IF(AF554="Yes",(1/(AI554)^('Aquifer and SDF Parameters'!$B$2)/((1/U554^'Aquifer and SDF Parameters'!$B$2)+(1/AI554^'Aquifer and SDF Parameters'!$B$2)+(1/AA554^'Aquifer and SDF Parameters'!$B$2))),"")</f>
        <v/>
      </c>
      <c r="AO554" s="30" t="s">
        <v>12409</v>
      </c>
      <c r="AP554" s="47" t="s">
        <v>8769</v>
      </c>
      <c r="AQ554" s="77">
        <v>92279</v>
      </c>
      <c r="AR554" s="84" t="s">
        <v>7069</v>
      </c>
      <c r="AS554" s="77">
        <v>1027.6466366777699</v>
      </c>
      <c r="AT554" s="30"/>
      <c r="AU554" s="22"/>
      <c r="AV554" s="69"/>
      <c r="AW554" s="33"/>
      <c r="AX554" s="22"/>
      <c r="AY554" s="27"/>
    </row>
    <row r="555" spans="1:51" ht="15.6" customHeight="1" x14ac:dyDescent="0.3">
      <c r="A555" s="17">
        <v>109514</v>
      </c>
      <c r="B555" s="17" t="str">
        <f>VLOOKUP(A555,'List of Wells for HC assessment'!$A$2:$J$860,10,FALSE)</f>
        <v>Fraser-Sumas Floodplain</v>
      </c>
      <c r="C555" s="17" t="str">
        <f>IF(ISNUMBER(VLOOKUP(A555,'List of Wells for HC assessment'!$A$2:$J$860,1,FALSE)),"TRUE","FALSE")</f>
        <v>TRUE</v>
      </c>
      <c r="D555" s="17">
        <f>VLOOKUP(A555,'List of Wells for HC assessment'!$A$2:$J$860,9,FALSE)</f>
        <v>6</v>
      </c>
      <c r="E555" s="17" t="str">
        <f t="shared" si="174"/>
        <v>Stream</v>
      </c>
      <c r="F555" s="17">
        <f t="shared" si="175"/>
        <v>1</v>
      </c>
      <c r="G555" s="87">
        <f t="shared" si="176"/>
        <v>1</v>
      </c>
      <c r="H555" s="88">
        <f t="shared" si="194"/>
        <v>9.1177811090028288E-2</v>
      </c>
      <c r="I555" s="89" t="str">
        <f t="shared" si="177"/>
        <v>Hope Slough</v>
      </c>
      <c r="J555" s="90" t="str">
        <f t="shared" si="178"/>
        <v>-</v>
      </c>
      <c r="K555" s="91" t="str">
        <f t="shared" si="179"/>
        <v/>
      </c>
      <c r="L555" s="95" t="str">
        <f t="shared" si="180"/>
        <v xml:space="preserve"> </v>
      </c>
      <c r="M555" s="92" t="str">
        <f t="shared" si="181"/>
        <v>-</v>
      </c>
      <c r="N555" s="93" t="str">
        <f t="shared" si="182"/>
        <v/>
      </c>
      <c r="O555" s="96" t="str">
        <f t="shared" si="183"/>
        <v xml:space="preserve"> </v>
      </c>
      <c r="P555" s="94" t="str">
        <f>IF(ISNUMBER(VLOOKUP(A555,'Wells not assessed'!$A$5:$D$37,1,FALSE)),VLOOKUP(A555,'Wells not assessed'!$A$5:$D$37,4,FALSE),"")</f>
        <v/>
      </c>
      <c r="R555" s="35" t="str">
        <f t="shared" si="184"/>
        <v>Yes</v>
      </c>
      <c r="S555" s="15" t="str">
        <f t="shared" si="185"/>
        <v>FV-4038</v>
      </c>
      <c r="T555" s="18" t="str">
        <f>VLOOKUP(S555,'PoHC and SDF summary'!$AO$4:$AP$49974,2,FALSE)</f>
        <v>Hope Slough</v>
      </c>
      <c r="U555" s="19">
        <f t="shared" si="186"/>
        <v>165.38846189202101</v>
      </c>
      <c r="V555" s="56">
        <f>IF(C555="TRUE",(U555^2)*(VLOOKUP(D555,'Aquifer and SDF Parameters'!$A$6:$C$100,2,FALSE)/VLOOKUP(D555,'Aquifer and SDF Parameters'!$A$6:$C$100,3,FALSE)),"")</f>
        <v>9.1177811090028288E-2</v>
      </c>
      <c r="W555" s="4"/>
      <c r="X555" s="29" t="str">
        <f t="shared" si="187"/>
        <v>No</v>
      </c>
      <c r="Y555" s="15" t="str">
        <f t="shared" si="188"/>
        <v/>
      </c>
      <c r="Z555" s="18" t="str">
        <f>IF(X555="Yes",VLOOKUP(Y555,'PoHC and SDF summary'!$AO$4:$AP$49974,2,FALSE)," ")</f>
        <v xml:space="preserve"> </v>
      </c>
      <c r="AA555" s="19" t="str">
        <f t="shared" si="189"/>
        <v xml:space="preserve"> </v>
      </c>
      <c r="AB555" s="58" t="str">
        <f>IF(X555="Yes",(AA555^2)*(VLOOKUP(D555,'Aquifer and SDF Parameters'!$A$6:$C$100,2,FALSE)/VLOOKUP(D555,'Aquifer and SDF Parameters'!$A$6:$C$100,3,FALSE)),"")</f>
        <v/>
      </c>
      <c r="AC555" s="20" t="str">
        <f>IF(X555="Yes",(1/(U555)^('Aquifer and SDF Parameters'!$B$2)/((1/U555^'Aquifer and SDF Parameters'!$B$2)+(1/AA555^'Aquifer and SDF Parameters'!$B$2))),"")</f>
        <v/>
      </c>
      <c r="AD555" s="21" t="str">
        <f>IF(X555="Yes",(1/(AA555)^('Aquifer and SDF Parameters'!$B$2)/((1/U555^'Aquifer and SDF Parameters'!$B$2)+(1/AA555^'Aquifer and SDF Parameters'!$B$2))),"")</f>
        <v/>
      </c>
      <c r="AE555" s="14"/>
      <c r="AF555" s="32" t="str">
        <f t="shared" si="190"/>
        <v>No</v>
      </c>
      <c r="AG555" s="15" t="str">
        <f t="shared" si="191"/>
        <v/>
      </c>
      <c r="AH555" s="18" t="str">
        <f t="shared" si="192"/>
        <v xml:space="preserve"> </v>
      </c>
      <c r="AI555" s="19" t="str">
        <f t="shared" si="193"/>
        <v xml:space="preserve"> </v>
      </c>
      <c r="AJ555" s="58" t="str">
        <f>IF(AF555="Yes",(AI555^2)*(VLOOKUP(D555,'Aquifer and SDF Parameters'!$A$6:$C$100,2,FALSE)/VLOOKUP(D555,'Aquifer and SDF Parameters'!$A$6:$C$100,3,FALSE)),"")</f>
        <v/>
      </c>
      <c r="AK555" s="20" t="str">
        <f>IF(AF555="Yes",(1/(U555)^('Aquifer and SDF Parameters'!$B$2)/((1/U555^'Aquifer and SDF Parameters'!$B$2)+(1/AI555^'Aquifer and SDF Parameters'!$B$2)+(1/AA555^'Aquifer and SDF Parameters'!$B$2))),"")</f>
        <v/>
      </c>
      <c r="AL555" s="20" t="str">
        <f>IF(AF555="Yes",(1/(AA555)^('Aquifer and SDF Parameters'!$B$2)/((1/U555^'Aquifer and SDF Parameters'!$B$2)+(1/AI555^'Aquifer and SDF Parameters'!$B$2)+(1/AA555^'Aquifer and SDF Parameters'!$B$2))),"")</f>
        <v/>
      </c>
      <c r="AM555" s="21" t="str">
        <f>IF(AF555="Yes",(1/(AI555)^('Aquifer and SDF Parameters'!$B$2)/((1/U555^'Aquifer and SDF Parameters'!$B$2)+(1/AI555^'Aquifer and SDF Parameters'!$B$2)+(1/AA555^'Aquifer and SDF Parameters'!$B$2))),"")</f>
        <v/>
      </c>
      <c r="AO555" s="30" t="s">
        <v>12408</v>
      </c>
      <c r="AP555" s="47" t="s">
        <v>8769</v>
      </c>
      <c r="AQ555" s="77">
        <v>92304</v>
      </c>
      <c r="AR555" s="84" t="s">
        <v>4811</v>
      </c>
      <c r="AS555" s="77">
        <v>235.39353259787501</v>
      </c>
      <c r="AT555" s="30"/>
      <c r="AU555" s="22"/>
      <c r="AV555" s="69"/>
      <c r="AW555" s="33"/>
      <c r="AX555" s="22"/>
      <c r="AY555" s="27"/>
    </row>
    <row r="556" spans="1:51" ht="15.6" customHeight="1" x14ac:dyDescent="0.3">
      <c r="A556" s="17">
        <v>109516</v>
      </c>
      <c r="B556" s="17" t="str">
        <f>VLOOKUP(A556,'List of Wells for HC assessment'!$A$2:$J$860,10,FALSE)</f>
        <v>Fraser-Sumas Floodplain</v>
      </c>
      <c r="C556" s="17" t="str">
        <f>IF(ISNUMBER(VLOOKUP(A556,'List of Wells for HC assessment'!$A$2:$J$860,1,FALSE)),"TRUE","FALSE")</f>
        <v>TRUE</v>
      </c>
      <c r="D556" s="17">
        <f>VLOOKUP(A556,'List of Wells for HC assessment'!$A$2:$J$860,9,FALSE)</f>
        <v>6</v>
      </c>
      <c r="E556" s="17" t="str">
        <f t="shared" si="174"/>
        <v>Stream</v>
      </c>
      <c r="F556" s="17">
        <f t="shared" si="175"/>
        <v>2</v>
      </c>
      <c r="G556" s="87">
        <f t="shared" si="176"/>
        <v>0.92551403578995317</v>
      </c>
      <c r="H556" s="88">
        <f t="shared" si="194"/>
        <v>6.2256463197533668E-2</v>
      </c>
      <c r="I556" s="89" t="str">
        <f t="shared" si="177"/>
        <v>Nelson Slough</v>
      </c>
      <c r="J556" s="90">
        <f t="shared" si="178"/>
        <v>7.4485964210046801E-2</v>
      </c>
      <c r="K556" s="91">
        <f t="shared" si="179"/>
        <v>0.77355822830559928</v>
      </c>
      <c r="L556" s="95" t="str">
        <f t="shared" si="180"/>
        <v>Camp Slough</v>
      </c>
      <c r="M556" s="92" t="str">
        <f t="shared" si="181"/>
        <v>-</v>
      </c>
      <c r="N556" s="93" t="str">
        <f t="shared" si="182"/>
        <v/>
      </c>
      <c r="O556" s="96" t="str">
        <f t="shared" si="183"/>
        <v xml:space="preserve"> </v>
      </c>
      <c r="P556" s="94" t="str">
        <f>IF(ISNUMBER(VLOOKUP(A556,'Wells not assessed'!$A$5:$D$37,1,FALSE)),VLOOKUP(A556,'Wells not assessed'!$A$5:$D$37,4,FALSE),"")</f>
        <v/>
      </c>
      <c r="R556" s="35" t="str">
        <f t="shared" si="184"/>
        <v>Yes</v>
      </c>
      <c r="S556" s="15" t="str">
        <f t="shared" si="185"/>
        <v>FV-6434</v>
      </c>
      <c r="T556" s="18" t="str">
        <f>VLOOKUP(S556,'PoHC and SDF summary'!$AO$4:$AP$49974,2,FALSE)</f>
        <v>Nelson Slough</v>
      </c>
      <c r="U556" s="19">
        <f t="shared" si="186"/>
        <v>136.66359778397501</v>
      </c>
      <c r="V556" s="56">
        <f>IF(C556="TRUE",(U556^2)*(VLOOKUP(D556,'Aquifer and SDF Parameters'!$A$6:$C$100,2,FALSE)/VLOOKUP(D556,'Aquifer and SDF Parameters'!$A$6:$C$100,3,FALSE)),"")</f>
        <v>6.2256463197533668E-2</v>
      </c>
      <c r="W556" s="4"/>
      <c r="X556" s="29" t="str">
        <f t="shared" si="187"/>
        <v>Yes</v>
      </c>
      <c r="Y556" s="15" t="str">
        <f t="shared" si="188"/>
        <v>FV-5977</v>
      </c>
      <c r="Z556" s="18" t="str">
        <f>IF(X556="Yes",VLOOKUP(Y556,'PoHC and SDF summary'!$AO$4:$AP$49974,2,FALSE)," ")</f>
        <v>Camp Slough</v>
      </c>
      <c r="AA556" s="19">
        <f t="shared" si="189"/>
        <v>481.733814976362</v>
      </c>
      <c r="AB556" s="58">
        <f>IF(X556="Yes",(AA556^2)*(VLOOKUP(D556,'Aquifer and SDF Parameters'!$A$6:$C$100,2,FALSE)/VLOOKUP(D556,'Aquifer and SDF Parameters'!$A$6:$C$100,3,FALSE)),"")</f>
        <v>0.77355822830559928</v>
      </c>
      <c r="AC556" s="20">
        <f>IF(X556="Yes",(1/(U556)^('Aquifer and SDF Parameters'!$B$2)/((1/U556^'Aquifer and SDF Parameters'!$B$2)+(1/AA556^'Aquifer and SDF Parameters'!$B$2))),"")</f>
        <v>0.92551403578995317</v>
      </c>
      <c r="AD556" s="21">
        <f>IF(X556="Yes",(1/(AA556)^('Aquifer and SDF Parameters'!$B$2)/((1/U556^'Aquifer and SDF Parameters'!$B$2)+(1/AA556^'Aquifer and SDF Parameters'!$B$2))),"")</f>
        <v>7.4485964210046801E-2</v>
      </c>
      <c r="AE556" s="14"/>
      <c r="AF556" s="32" t="str">
        <f t="shared" si="190"/>
        <v>No</v>
      </c>
      <c r="AG556" s="15" t="str">
        <f t="shared" si="191"/>
        <v/>
      </c>
      <c r="AH556" s="18" t="str">
        <f t="shared" si="192"/>
        <v xml:space="preserve"> </v>
      </c>
      <c r="AI556" s="19" t="str">
        <f t="shared" si="193"/>
        <v xml:space="preserve"> </v>
      </c>
      <c r="AJ556" s="58" t="str">
        <f>IF(AF556="Yes",(AI556^2)*(VLOOKUP(D556,'Aquifer and SDF Parameters'!$A$6:$C$100,2,FALSE)/VLOOKUP(D556,'Aquifer and SDF Parameters'!$A$6:$C$100,3,FALSE)),"")</f>
        <v/>
      </c>
      <c r="AK556" s="20" t="str">
        <f>IF(AF556="Yes",(1/(U556)^('Aquifer and SDF Parameters'!$B$2)/((1/U556^'Aquifer and SDF Parameters'!$B$2)+(1/AI556^'Aquifer and SDF Parameters'!$B$2)+(1/AA556^'Aquifer and SDF Parameters'!$B$2))),"")</f>
        <v/>
      </c>
      <c r="AL556" s="20" t="str">
        <f>IF(AF556="Yes",(1/(AA556)^('Aquifer and SDF Parameters'!$B$2)/((1/U556^'Aquifer and SDF Parameters'!$B$2)+(1/AI556^'Aquifer and SDF Parameters'!$B$2)+(1/AA556^'Aquifer and SDF Parameters'!$B$2))),"")</f>
        <v/>
      </c>
      <c r="AM556" s="21" t="str">
        <f>IF(AF556="Yes",(1/(AI556)^('Aquifer and SDF Parameters'!$B$2)/((1/U556^'Aquifer and SDF Parameters'!$B$2)+(1/AI556^'Aquifer and SDF Parameters'!$B$2)+(1/AA556^'Aquifer and SDF Parameters'!$B$2))),"")</f>
        <v/>
      </c>
      <c r="AO556" s="30" t="s">
        <v>12407</v>
      </c>
      <c r="AP556" s="47" t="s">
        <v>8769</v>
      </c>
      <c r="AQ556" s="77">
        <v>92315</v>
      </c>
      <c r="AR556" s="84" t="s">
        <v>4546</v>
      </c>
      <c r="AS556" s="77">
        <v>165.382474426763</v>
      </c>
      <c r="AT556" s="30"/>
      <c r="AU556" s="22"/>
      <c r="AV556" s="69"/>
      <c r="AW556" s="33"/>
      <c r="AX556" s="22"/>
      <c r="AY556" s="27"/>
    </row>
    <row r="557" spans="1:51" ht="15.6" customHeight="1" x14ac:dyDescent="0.3">
      <c r="A557" s="17">
        <v>109527</v>
      </c>
      <c r="B557" s="17" t="str">
        <f>VLOOKUP(A557,'List of Wells for HC assessment'!$A$2:$J$860,10,FALSE)</f>
        <v>Fraser-Sumas Floodplain</v>
      </c>
      <c r="C557" s="17" t="str">
        <f>IF(ISNUMBER(VLOOKUP(A557,'List of Wells for HC assessment'!$A$2:$J$860,1,FALSE)),"TRUE","FALSE")</f>
        <v>TRUE</v>
      </c>
      <c r="D557" s="17">
        <f>VLOOKUP(A557,'List of Wells for HC assessment'!$A$2:$J$860,9,FALSE)</f>
        <v>6</v>
      </c>
      <c r="E557" s="17" t="str">
        <f t="shared" si="174"/>
        <v>Stream</v>
      </c>
      <c r="F557" s="17">
        <f t="shared" si="175"/>
        <v>2</v>
      </c>
      <c r="G557" s="87">
        <f t="shared" si="176"/>
        <v>0.64607645711729522</v>
      </c>
      <c r="H557" s="88">
        <f t="shared" si="194"/>
        <v>0.5998985295794117</v>
      </c>
      <c r="I557" s="89" t="str">
        <f t="shared" si="177"/>
        <v>Unnamed slough</v>
      </c>
      <c r="J557" s="90">
        <f t="shared" si="178"/>
        <v>0.35392354288270483</v>
      </c>
      <c r="K557" s="91">
        <f t="shared" si="179"/>
        <v>1.0950961709517888</v>
      </c>
      <c r="L557" s="95" t="str">
        <f t="shared" si="180"/>
        <v>Hope Slough</v>
      </c>
      <c r="M557" s="92" t="str">
        <f t="shared" si="181"/>
        <v>-</v>
      </c>
      <c r="N557" s="93" t="str">
        <f t="shared" si="182"/>
        <v/>
      </c>
      <c r="O557" s="96" t="str">
        <f t="shared" si="183"/>
        <v xml:space="preserve"> </v>
      </c>
      <c r="P557" s="94" t="str">
        <f>IF(ISNUMBER(VLOOKUP(A557,'Wells not assessed'!$A$5:$D$37,1,FALSE)),VLOOKUP(A557,'Wells not assessed'!$A$5:$D$37,4,FALSE),"")</f>
        <v/>
      </c>
      <c r="R557" s="35" t="str">
        <f t="shared" si="184"/>
        <v>Yes</v>
      </c>
      <c r="S557" s="15" t="str">
        <f t="shared" si="185"/>
        <v>FV-7070</v>
      </c>
      <c r="T557" s="18" t="str">
        <f>VLOOKUP(S557,'PoHC and SDF summary'!$AO$4:$AP$49974,2,FALSE)</f>
        <v>Unnamed slough</v>
      </c>
      <c r="U557" s="19">
        <f t="shared" si="186"/>
        <v>424.22819198377601</v>
      </c>
      <c r="V557" s="56">
        <f>IF(C557="TRUE",(U557^2)*(VLOOKUP(D557,'Aquifer and SDF Parameters'!$A$6:$C$100,2,FALSE)/VLOOKUP(D557,'Aquifer and SDF Parameters'!$A$6:$C$100,3,FALSE)),"")</f>
        <v>0.5998985295794117</v>
      </c>
      <c r="W557" s="4"/>
      <c r="X557" s="29" t="str">
        <f t="shared" si="187"/>
        <v>Yes</v>
      </c>
      <c r="Y557" s="15" t="str">
        <f t="shared" si="188"/>
        <v>FV-3825</v>
      </c>
      <c r="Z557" s="18" t="str">
        <f>IF(X557="Yes",VLOOKUP(Y557,'PoHC and SDF summary'!$AO$4:$AP$49974,2,FALSE)," ")</f>
        <v>Hope Slough</v>
      </c>
      <c r="AA557" s="19">
        <f t="shared" si="189"/>
        <v>573.17436377208696</v>
      </c>
      <c r="AB557" s="58">
        <f>IF(X557="Yes",(AA557^2)*(VLOOKUP(D557,'Aquifer and SDF Parameters'!$A$6:$C$100,2,FALSE)/VLOOKUP(D557,'Aquifer and SDF Parameters'!$A$6:$C$100,3,FALSE)),"")</f>
        <v>1.0950961709517888</v>
      </c>
      <c r="AC557" s="20">
        <f>IF(X557="Yes",(1/(U557)^('Aquifer and SDF Parameters'!$B$2)/((1/U557^'Aquifer and SDF Parameters'!$B$2)+(1/AA557^'Aquifer and SDF Parameters'!$B$2))),"")</f>
        <v>0.64607645711729522</v>
      </c>
      <c r="AD557" s="21">
        <f>IF(X557="Yes",(1/(AA557)^('Aquifer and SDF Parameters'!$B$2)/((1/U557^'Aquifer and SDF Parameters'!$B$2)+(1/AA557^'Aquifer and SDF Parameters'!$B$2))),"")</f>
        <v>0.35392354288270483</v>
      </c>
      <c r="AE557" s="14"/>
      <c r="AF557" s="32" t="str">
        <f t="shared" si="190"/>
        <v>No</v>
      </c>
      <c r="AG557" s="15" t="str">
        <f t="shared" si="191"/>
        <v/>
      </c>
      <c r="AH557" s="18" t="str">
        <f t="shared" si="192"/>
        <v xml:space="preserve"> </v>
      </c>
      <c r="AI557" s="19" t="str">
        <f t="shared" si="193"/>
        <v xml:space="preserve"> </v>
      </c>
      <c r="AJ557" s="58" t="str">
        <f>IF(AF557="Yes",(AI557^2)*(VLOOKUP(D557,'Aquifer and SDF Parameters'!$A$6:$C$100,2,FALSE)/VLOOKUP(D557,'Aquifer and SDF Parameters'!$A$6:$C$100,3,FALSE)),"")</f>
        <v/>
      </c>
      <c r="AK557" s="20" t="str">
        <f>IF(AF557="Yes",(1/(U557)^('Aquifer and SDF Parameters'!$B$2)/((1/U557^'Aquifer and SDF Parameters'!$B$2)+(1/AI557^'Aquifer and SDF Parameters'!$B$2)+(1/AA557^'Aquifer and SDF Parameters'!$B$2))),"")</f>
        <v/>
      </c>
      <c r="AL557" s="20" t="str">
        <f>IF(AF557="Yes",(1/(AA557)^('Aquifer and SDF Parameters'!$B$2)/((1/U557^'Aquifer and SDF Parameters'!$B$2)+(1/AI557^'Aquifer and SDF Parameters'!$B$2)+(1/AA557^'Aquifer and SDF Parameters'!$B$2))),"")</f>
        <v/>
      </c>
      <c r="AM557" s="21" t="str">
        <f>IF(AF557="Yes",(1/(AI557)^('Aquifer and SDF Parameters'!$B$2)/((1/U557^'Aquifer and SDF Parameters'!$B$2)+(1/AI557^'Aquifer and SDF Parameters'!$B$2)+(1/AA557^'Aquifer and SDF Parameters'!$B$2))),"")</f>
        <v/>
      </c>
      <c r="AO557" s="30" t="s">
        <v>12406</v>
      </c>
      <c r="AP557" s="47" t="s">
        <v>8769</v>
      </c>
      <c r="AQ557" s="77">
        <v>92328</v>
      </c>
      <c r="AR557" s="84" t="s">
        <v>3480</v>
      </c>
      <c r="AS557" s="77">
        <v>714.22671535103404</v>
      </c>
      <c r="AT557" s="30"/>
      <c r="AU557" s="22"/>
      <c r="AV557" s="69"/>
      <c r="AW557" s="33"/>
      <c r="AX557" s="22"/>
      <c r="AY557" s="27"/>
    </row>
    <row r="558" spans="1:51" ht="15.6" customHeight="1" x14ac:dyDescent="0.3">
      <c r="A558" s="17">
        <v>109561</v>
      </c>
      <c r="B558" s="17" t="str">
        <f>VLOOKUP(A558,'List of Wells for HC assessment'!$A$2:$J$860,10,FALSE)</f>
        <v>Fraser-Sumas Floodplain</v>
      </c>
      <c r="C558" s="17" t="str">
        <f>IF(ISNUMBER(VLOOKUP(A558,'List of Wells for HC assessment'!$A$2:$J$860,1,FALSE)),"TRUE","FALSE")</f>
        <v>TRUE</v>
      </c>
      <c r="D558" s="17">
        <f>VLOOKUP(A558,'List of Wells for HC assessment'!$A$2:$J$860,9,FALSE)</f>
        <v>6</v>
      </c>
      <c r="E558" s="17" t="str">
        <f t="shared" si="174"/>
        <v>Stream</v>
      </c>
      <c r="F558" s="17">
        <f t="shared" si="175"/>
        <v>2</v>
      </c>
      <c r="G558" s="87">
        <f t="shared" si="176"/>
        <v>0.68705315406234557</v>
      </c>
      <c r="H558" s="88">
        <f t="shared" si="194"/>
        <v>7.4694533070674946E-2</v>
      </c>
      <c r="I558" s="89" t="str">
        <f t="shared" si="177"/>
        <v>Unnamed tributary to Atchelitz Creek</v>
      </c>
      <c r="J558" s="90">
        <f t="shared" si="178"/>
        <v>0.31294684593765454</v>
      </c>
      <c r="K558" s="91">
        <f t="shared" si="179"/>
        <v>0.1639866808168606</v>
      </c>
      <c r="L558" s="95" t="str">
        <f t="shared" si="180"/>
        <v>Atchelitz Creek</v>
      </c>
      <c r="M558" s="92" t="str">
        <f t="shared" si="181"/>
        <v>-</v>
      </c>
      <c r="N558" s="93" t="str">
        <f t="shared" si="182"/>
        <v/>
      </c>
      <c r="O558" s="96" t="str">
        <f t="shared" si="183"/>
        <v xml:space="preserve"> </v>
      </c>
      <c r="P558" s="94" t="str">
        <f>IF(ISNUMBER(VLOOKUP(A558,'Wells not assessed'!$A$5:$D$37,1,FALSE)),VLOOKUP(A558,'Wells not assessed'!$A$5:$D$37,4,FALSE),"")</f>
        <v/>
      </c>
      <c r="R558" s="35" t="str">
        <f t="shared" si="184"/>
        <v>Yes</v>
      </c>
      <c r="S558" s="15" t="str">
        <f t="shared" si="185"/>
        <v>FV-5276</v>
      </c>
      <c r="T558" s="18" t="str">
        <f>VLOOKUP(S558,'PoHC and SDF summary'!$AO$4:$AP$49974,2,FALSE)</f>
        <v>Unnamed tributary to Atchelitz Creek</v>
      </c>
      <c r="U558" s="19">
        <f t="shared" si="186"/>
        <v>149.69422140217199</v>
      </c>
      <c r="V558" s="56">
        <f>IF(C558="TRUE",(U558^2)*(VLOOKUP(D558,'Aquifer and SDF Parameters'!$A$6:$C$100,2,FALSE)/VLOOKUP(D558,'Aquifer and SDF Parameters'!$A$6:$C$100,3,FALSE)),"")</f>
        <v>7.4694533070674946E-2</v>
      </c>
      <c r="W558" s="4"/>
      <c r="X558" s="29" t="str">
        <f t="shared" si="187"/>
        <v>Yes</v>
      </c>
      <c r="Y558" s="15" t="str">
        <f t="shared" si="188"/>
        <v>FV-3107</v>
      </c>
      <c r="Z558" s="18" t="str">
        <f>IF(X558="Yes",VLOOKUP(Y558,'PoHC and SDF summary'!$AO$4:$AP$49974,2,FALSE)," ")</f>
        <v>Atchelitz Creek</v>
      </c>
      <c r="AA558" s="19">
        <f t="shared" si="189"/>
        <v>221.80172281805699</v>
      </c>
      <c r="AB558" s="58">
        <f>IF(X558="Yes",(AA558^2)*(VLOOKUP(D558,'Aquifer and SDF Parameters'!$A$6:$C$100,2,FALSE)/VLOOKUP(D558,'Aquifer and SDF Parameters'!$A$6:$C$100,3,FALSE)),"")</f>
        <v>0.1639866808168606</v>
      </c>
      <c r="AC558" s="20">
        <f>IF(X558="Yes",(1/(U558)^('Aquifer and SDF Parameters'!$B$2)/((1/U558^'Aquifer and SDF Parameters'!$B$2)+(1/AA558^'Aquifer and SDF Parameters'!$B$2))),"")</f>
        <v>0.68705315406234557</v>
      </c>
      <c r="AD558" s="21">
        <f>IF(X558="Yes",(1/(AA558)^('Aquifer and SDF Parameters'!$B$2)/((1/U558^'Aquifer and SDF Parameters'!$B$2)+(1/AA558^'Aquifer and SDF Parameters'!$B$2))),"")</f>
        <v>0.31294684593765454</v>
      </c>
      <c r="AE558" s="14"/>
      <c r="AF558" s="32" t="str">
        <f t="shared" si="190"/>
        <v>No</v>
      </c>
      <c r="AG558" s="15" t="str">
        <f t="shared" si="191"/>
        <v/>
      </c>
      <c r="AH558" s="18" t="str">
        <f t="shared" si="192"/>
        <v xml:space="preserve"> </v>
      </c>
      <c r="AI558" s="19" t="str">
        <f t="shared" si="193"/>
        <v xml:space="preserve"> </v>
      </c>
      <c r="AJ558" s="58" t="str">
        <f>IF(AF558="Yes",(AI558^2)*(VLOOKUP(D558,'Aquifer and SDF Parameters'!$A$6:$C$100,2,FALSE)/VLOOKUP(D558,'Aquifer and SDF Parameters'!$A$6:$C$100,3,FALSE)),"")</f>
        <v/>
      </c>
      <c r="AK558" s="20" t="str">
        <f>IF(AF558="Yes",(1/(U558)^('Aquifer and SDF Parameters'!$B$2)/((1/U558^'Aquifer and SDF Parameters'!$B$2)+(1/AI558^'Aquifer and SDF Parameters'!$B$2)+(1/AA558^'Aquifer and SDF Parameters'!$B$2))),"")</f>
        <v/>
      </c>
      <c r="AL558" s="20" t="str">
        <f>IF(AF558="Yes",(1/(AA558)^('Aquifer and SDF Parameters'!$B$2)/((1/U558^'Aquifer and SDF Parameters'!$B$2)+(1/AI558^'Aquifer and SDF Parameters'!$B$2)+(1/AA558^'Aquifer and SDF Parameters'!$B$2))),"")</f>
        <v/>
      </c>
      <c r="AM558" s="21" t="str">
        <f>IF(AF558="Yes",(1/(AI558)^('Aquifer and SDF Parameters'!$B$2)/((1/U558^'Aquifer and SDF Parameters'!$B$2)+(1/AI558^'Aquifer and SDF Parameters'!$B$2)+(1/AA558^'Aquifer and SDF Parameters'!$B$2))),"")</f>
        <v/>
      </c>
      <c r="AO558" s="30" t="s">
        <v>12403</v>
      </c>
      <c r="AP558" s="47" t="s">
        <v>8769</v>
      </c>
      <c r="AQ558" s="77">
        <v>92334</v>
      </c>
      <c r="AR558" s="84" t="s">
        <v>3480</v>
      </c>
      <c r="AS558" s="77">
        <v>660.75492865341801</v>
      </c>
      <c r="AT558" s="30"/>
      <c r="AU558" s="22"/>
      <c r="AV558" s="69"/>
      <c r="AW558" s="33"/>
      <c r="AX558" s="22"/>
      <c r="AY558" s="27"/>
    </row>
    <row r="559" spans="1:51" ht="15.6" customHeight="1" x14ac:dyDescent="0.3">
      <c r="A559" s="17">
        <v>109617</v>
      </c>
      <c r="B559" s="17" t="str">
        <f>VLOOKUP(A559,'List of Wells for HC assessment'!$A$2:$J$860,10,FALSE)</f>
        <v>Fraser-Sumas Floodplain</v>
      </c>
      <c r="C559" s="17" t="str">
        <f>IF(ISNUMBER(VLOOKUP(A559,'List of Wells for HC assessment'!$A$2:$J$860,1,FALSE)),"TRUE","FALSE")</f>
        <v>TRUE</v>
      </c>
      <c r="D559" s="17">
        <f>VLOOKUP(A559,'List of Wells for HC assessment'!$A$2:$J$860,9,FALSE)</f>
        <v>6</v>
      </c>
      <c r="E559" s="17" t="str">
        <f t="shared" si="174"/>
        <v>Stream</v>
      </c>
      <c r="F559" s="17">
        <f t="shared" si="175"/>
        <v>1</v>
      </c>
      <c r="G559" s="87">
        <f t="shared" si="176"/>
        <v>1</v>
      </c>
      <c r="H559" s="88">
        <f t="shared" si="194"/>
        <v>0.18692202515355702</v>
      </c>
      <c r="I559" s="89" t="str">
        <f t="shared" si="177"/>
        <v>Hope Slough</v>
      </c>
      <c r="J559" s="90" t="str">
        <f t="shared" si="178"/>
        <v>-</v>
      </c>
      <c r="K559" s="91" t="str">
        <f t="shared" si="179"/>
        <v/>
      </c>
      <c r="L559" s="95" t="str">
        <f t="shared" si="180"/>
        <v xml:space="preserve"> </v>
      </c>
      <c r="M559" s="92" t="str">
        <f t="shared" si="181"/>
        <v>-</v>
      </c>
      <c r="N559" s="93" t="str">
        <f t="shared" si="182"/>
        <v/>
      </c>
      <c r="O559" s="96" t="str">
        <f t="shared" si="183"/>
        <v xml:space="preserve"> </v>
      </c>
      <c r="P559" s="94" t="str">
        <f>IF(ISNUMBER(VLOOKUP(A559,'Wells not assessed'!$A$5:$D$37,1,FALSE)),VLOOKUP(A559,'Wells not assessed'!$A$5:$D$37,4,FALSE),"")</f>
        <v/>
      </c>
      <c r="R559" s="35" t="str">
        <f t="shared" si="184"/>
        <v>Yes</v>
      </c>
      <c r="S559" s="15" t="str">
        <f t="shared" si="185"/>
        <v>FV-7124</v>
      </c>
      <c r="T559" s="18" t="str">
        <f>VLOOKUP(S559,'PoHC and SDF summary'!$AO$4:$AP$49974,2,FALSE)</f>
        <v>Hope Slough</v>
      </c>
      <c r="U559" s="19">
        <f t="shared" si="186"/>
        <v>236.80499898876101</v>
      </c>
      <c r="V559" s="56">
        <f>IF(C559="TRUE",(U559^2)*(VLOOKUP(D559,'Aquifer and SDF Parameters'!$A$6:$C$100,2,FALSE)/VLOOKUP(D559,'Aquifer and SDF Parameters'!$A$6:$C$100,3,FALSE)),"")</f>
        <v>0.18692202515355702</v>
      </c>
      <c r="W559" s="4"/>
      <c r="X559" s="29" t="str">
        <f t="shared" si="187"/>
        <v>No</v>
      </c>
      <c r="Y559" s="15" t="str">
        <f t="shared" si="188"/>
        <v/>
      </c>
      <c r="Z559" s="18" t="str">
        <f>IF(X559="Yes",VLOOKUP(Y559,'PoHC and SDF summary'!$AO$4:$AP$49974,2,FALSE)," ")</f>
        <v xml:space="preserve"> </v>
      </c>
      <c r="AA559" s="19" t="str">
        <f t="shared" si="189"/>
        <v xml:space="preserve"> </v>
      </c>
      <c r="AB559" s="58" t="str">
        <f>IF(X559="Yes",(AA559^2)*(VLOOKUP(D559,'Aquifer and SDF Parameters'!$A$6:$C$100,2,FALSE)/VLOOKUP(D559,'Aquifer and SDF Parameters'!$A$6:$C$100,3,FALSE)),"")</f>
        <v/>
      </c>
      <c r="AC559" s="20" t="str">
        <f>IF(X559="Yes",(1/(U559)^('Aquifer and SDF Parameters'!$B$2)/((1/U559^'Aquifer and SDF Parameters'!$B$2)+(1/AA559^'Aquifer and SDF Parameters'!$B$2))),"")</f>
        <v/>
      </c>
      <c r="AD559" s="21" t="str">
        <f>IF(X559="Yes",(1/(AA559)^('Aquifer and SDF Parameters'!$B$2)/((1/U559^'Aquifer and SDF Parameters'!$B$2)+(1/AA559^'Aquifer and SDF Parameters'!$B$2))),"")</f>
        <v/>
      </c>
      <c r="AE559" s="14"/>
      <c r="AF559" s="32" t="str">
        <f t="shared" si="190"/>
        <v>No</v>
      </c>
      <c r="AG559" s="15" t="str">
        <f t="shared" si="191"/>
        <v/>
      </c>
      <c r="AH559" s="18" t="str">
        <f t="shared" si="192"/>
        <v xml:space="preserve"> </v>
      </c>
      <c r="AI559" s="19" t="str">
        <f t="shared" si="193"/>
        <v xml:space="preserve"> </v>
      </c>
      <c r="AJ559" s="58" t="str">
        <f>IF(AF559="Yes",(AI559^2)*(VLOOKUP(D559,'Aquifer and SDF Parameters'!$A$6:$C$100,2,FALSE)/VLOOKUP(D559,'Aquifer and SDF Parameters'!$A$6:$C$100,3,FALSE)),"")</f>
        <v/>
      </c>
      <c r="AK559" s="20" t="str">
        <f>IF(AF559="Yes",(1/(U559)^('Aquifer and SDF Parameters'!$B$2)/((1/U559^'Aquifer and SDF Parameters'!$B$2)+(1/AI559^'Aquifer and SDF Parameters'!$B$2)+(1/AA559^'Aquifer and SDF Parameters'!$B$2))),"")</f>
        <v/>
      </c>
      <c r="AL559" s="20" t="str">
        <f>IF(AF559="Yes",(1/(AA559)^('Aquifer and SDF Parameters'!$B$2)/((1/U559^'Aquifer and SDF Parameters'!$B$2)+(1/AI559^'Aquifer and SDF Parameters'!$B$2)+(1/AA559^'Aquifer and SDF Parameters'!$B$2))),"")</f>
        <v/>
      </c>
      <c r="AM559" s="21" t="str">
        <f>IF(AF559="Yes",(1/(AI559)^('Aquifer and SDF Parameters'!$B$2)/((1/U559^'Aquifer and SDF Parameters'!$B$2)+(1/AI559^'Aquifer and SDF Parameters'!$B$2)+(1/AA559^'Aquifer and SDF Parameters'!$B$2))),"")</f>
        <v/>
      </c>
      <c r="AO559" s="30" t="s">
        <v>12402</v>
      </c>
      <c r="AP559" s="47" t="s">
        <v>8769</v>
      </c>
      <c r="AQ559" s="77">
        <v>92346</v>
      </c>
      <c r="AR559" s="84" t="s">
        <v>3334</v>
      </c>
      <c r="AS559" s="77">
        <v>560.25249060581598</v>
      </c>
      <c r="AT559" s="30"/>
      <c r="AU559" s="22"/>
      <c r="AV559" s="69"/>
      <c r="AW559" s="33"/>
      <c r="AX559" s="22"/>
      <c r="AY559" s="27"/>
    </row>
    <row r="560" spans="1:51" ht="15.6" customHeight="1" x14ac:dyDescent="0.3">
      <c r="A560" s="17">
        <v>109686</v>
      </c>
      <c r="B560" s="17" t="str">
        <f>VLOOKUP(A560,'List of Wells for HC assessment'!$A$2:$J$860,10,FALSE)</f>
        <v>Fraser-Sumas Floodplain</v>
      </c>
      <c r="C560" s="17" t="str">
        <f>IF(ISNUMBER(VLOOKUP(A560,'List of Wells for HC assessment'!$A$2:$J$860,1,FALSE)),"TRUE","FALSE")</f>
        <v>TRUE</v>
      </c>
      <c r="D560" s="17">
        <f>VLOOKUP(A560,'List of Wells for HC assessment'!$A$2:$J$860,9,FALSE)</f>
        <v>6</v>
      </c>
      <c r="E560" s="17" t="str">
        <f t="shared" si="174"/>
        <v>Stream</v>
      </c>
      <c r="F560" s="17">
        <f t="shared" si="175"/>
        <v>1</v>
      </c>
      <c r="G560" s="87">
        <f t="shared" si="176"/>
        <v>1</v>
      </c>
      <c r="H560" s="88">
        <f t="shared" si="194"/>
        <v>0.23218574667181441</v>
      </c>
      <c r="I560" s="89" t="str">
        <f t="shared" si="177"/>
        <v>Unnamed tributary to Chilliwack Creek</v>
      </c>
      <c r="J560" s="90" t="str">
        <f t="shared" si="178"/>
        <v>-</v>
      </c>
      <c r="K560" s="91" t="str">
        <f t="shared" si="179"/>
        <v/>
      </c>
      <c r="L560" s="95" t="str">
        <f t="shared" si="180"/>
        <v xml:space="preserve"> </v>
      </c>
      <c r="M560" s="92" t="str">
        <f t="shared" si="181"/>
        <v>-</v>
      </c>
      <c r="N560" s="93" t="str">
        <f t="shared" si="182"/>
        <v/>
      </c>
      <c r="O560" s="96" t="str">
        <f t="shared" si="183"/>
        <v xml:space="preserve"> </v>
      </c>
      <c r="P560" s="94" t="str">
        <f>IF(ISNUMBER(VLOOKUP(A560,'Wells not assessed'!$A$5:$D$37,1,FALSE)),VLOOKUP(A560,'Wells not assessed'!$A$5:$D$37,4,FALSE),"")</f>
        <v/>
      </c>
      <c r="R560" s="35" t="str">
        <f t="shared" si="184"/>
        <v>Yes</v>
      </c>
      <c r="S560" s="15" t="str">
        <f t="shared" si="185"/>
        <v>FV-3276</v>
      </c>
      <c r="T560" s="18" t="str">
        <f>VLOOKUP(S560,'PoHC and SDF summary'!$AO$4:$AP$49974,2,FALSE)</f>
        <v>Unnamed tributary to Chilliwack Creek</v>
      </c>
      <c r="U560" s="19">
        <f t="shared" si="186"/>
        <v>263.92370867647401</v>
      </c>
      <c r="V560" s="56">
        <f>IF(C560="TRUE",(U560^2)*(VLOOKUP(D560,'Aquifer and SDF Parameters'!$A$6:$C$100,2,FALSE)/VLOOKUP(D560,'Aquifer and SDF Parameters'!$A$6:$C$100,3,FALSE)),"")</f>
        <v>0.23218574667181441</v>
      </c>
      <c r="W560" s="4"/>
      <c r="X560" s="29" t="str">
        <f t="shared" si="187"/>
        <v>No</v>
      </c>
      <c r="Y560" s="15" t="str">
        <f t="shared" si="188"/>
        <v/>
      </c>
      <c r="Z560" s="18" t="str">
        <f>IF(X560="Yes",VLOOKUP(Y560,'PoHC and SDF summary'!$AO$4:$AP$49974,2,FALSE)," ")</f>
        <v xml:space="preserve"> </v>
      </c>
      <c r="AA560" s="19" t="str">
        <f t="shared" si="189"/>
        <v xml:space="preserve"> </v>
      </c>
      <c r="AB560" s="58" t="str">
        <f>IF(X560="Yes",(AA560^2)*(VLOOKUP(D560,'Aquifer and SDF Parameters'!$A$6:$C$100,2,FALSE)/VLOOKUP(D560,'Aquifer and SDF Parameters'!$A$6:$C$100,3,FALSE)),"")</f>
        <v/>
      </c>
      <c r="AC560" s="20" t="str">
        <f>IF(X560="Yes",(1/(U560)^('Aquifer and SDF Parameters'!$B$2)/((1/U560^'Aquifer and SDF Parameters'!$B$2)+(1/AA560^'Aquifer and SDF Parameters'!$B$2))),"")</f>
        <v/>
      </c>
      <c r="AD560" s="21" t="str">
        <f>IF(X560="Yes",(1/(AA560)^('Aquifer and SDF Parameters'!$B$2)/((1/U560^'Aquifer and SDF Parameters'!$B$2)+(1/AA560^'Aquifer and SDF Parameters'!$B$2))),"")</f>
        <v/>
      </c>
      <c r="AE560" s="14"/>
      <c r="AF560" s="32" t="str">
        <f t="shared" si="190"/>
        <v>No</v>
      </c>
      <c r="AG560" s="15" t="str">
        <f t="shared" si="191"/>
        <v/>
      </c>
      <c r="AH560" s="18" t="str">
        <f t="shared" si="192"/>
        <v xml:space="preserve"> </v>
      </c>
      <c r="AI560" s="19" t="str">
        <f t="shared" si="193"/>
        <v xml:space="preserve"> </v>
      </c>
      <c r="AJ560" s="58" t="str">
        <f>IF(AF560="Yes",(AI560^2)*(VLOOKUP(D560,'Aquifer and SDF Parameters'!$A$6:$C$100,2,FALSE)/VLOOKUP(D560,'Aquifer and SDF Parameters'!$A$6:$C$100,3,FALSE)),"")</f>
        <v/>
      </c>
      <c r="AK560" s="20" t="str">
        <f>IF(AF560="Yes",(1/(U560)^('Aquifer and SDF Parameters'!$B$2)/((1/U560^'Aquifer and SDF Parameters'!$B$2)+(1/AI560^'Aquifer and SDF Parameters'!$B$2)+(1/AA560^'Aquifer and SDF Parameters'!$B$2))),"")</f>
        <v/>
      </c>
      <c r="AL560" s="20" t="str">
        <f>IF(AF560="Yes",(1/(AA560)^('Aquifer and SDF Parameters'!$B$2)/((1/U560^'Aquifer and SDF Parameters'!$B$2)+(1/AI560^'Aquifer and SDF Parameters'!$B$2)+(1/AA560^'Aquifer and SDF Parameters'!$B$2))),"")</f>
        <v/>
      </c>
      <c r="AM560" s="21" t="str">
        <f>IF(AF560="Yes",(1/(AI560)^('Aquifer and SDF Parameters'!$B$2)/((1/U560^'Aquifer and SDF Parameters'!$B$2)+(1/AI560^'Aquifer and SDF Parameters'!$B$2)+(1/AA560^'Aquifer and SDF Parameters'!$B$2))),"")</f>
        <v/>
      </c>
      <c r="AO560" s="30" t="s">
        <v>12401</v>
      </c>
      <c r="AP560" s="47" t="s">
        <v>8769</v>
      </c>
      <c r="AQ560" s="77">
        <v>92347</v>
      </c>
      <c r="AR560" s="84" t="s">
        <v>13161</v>
      </c>
      <c r="AS560" s="77">
        <v>305.446005561074</v>
      </c>
      <c r="AT560" s="30"/>
      <c r="AU560" s="22"/>
      <c r="AV560" s="69"/>
      <c r="AW560" s="33"/>
      <c r="AX560" s="22"/>
      <c r="AY560" s="27"/>
    </row>
    <row r="561" spans="1:51" ht="15.6" customHeight="1" x14ac:dyDescent="0.3">
      <c r="A561" s="17">
        <v>109776</v>
      </c>
      <c r="B561" s="17" t="str">
        <f>VLOOKUP(A561,'List of Wells for HC assessment'!$A$2:$J$860,10,FALSE)</f>
        <v>Fraser-Sumas Floodplain</v>
      </c>
      <c r="C561" s="17" t="str">
        <f>IF(ISNUMBER(VLOOKUP(A561,'List of Wells for HC assessment'!$A$2:$J$860,1,FALSE)),"TRUE","FALSE")</f>
        <v>TRUE</v>
      </c>
      <c r="D561" s="17">
        <f>VLOOKUP(A561,'List of Wells for HC assessment'!$A$2:$J$860,9,FALSE)</f>
        <v>6</v>
      </c>
      <c r="E561" s="17" t="str">
        <f t="shared" si="174"/>
        <v>Stream</v>
      </c>
      <c r="F561" s="17">
        <f t="shared" si="175"/>
        <v>2</v>
      </c>
      <c r="G561" s="87">
        <f t="shared" si="176"/>
        <v>0.56235958642478523</v>
      </c>
      <c r="H561" s="88">
        <f t="shared" si="194"/>
        <v>0.38422778768308424</v>
      </c>
      <c r="I561" s="89" t="str">
        <f t="shared" si="177"/>
        <v>Unnamed tributary to Wilson Slough</v>
      </c>
      <c r="J561" s="90">
        <f t="shared" si="178"/>
        <v>0.43764041357521477</v>
      </c>
      <c r="K561" s="91">
        <f t="shared" si="179"/>
        <v>0.4937253806365714</v>
      </c>
      <c r="L561" s="95" t="str">
        <f t="shared" si="180"/>
        <v>Unnamed tributary to Wilson Slough</v>
      </c>
      <c r="M561" s="92" t="str">
        <f t="shared" si="181"/>
        <v>-</v>
      </c>
      <c r="N561" s="93" t="str">
        <f t="shared" si="182"/>
        <v/>
      </c>
      <c r="O561" s="96" t="str">
        <f t="shared" si="183"/>
        <v xml:space="preserve"> </v>
      </c>
      <c r="P561" s="94" t="str">
        <f>IF(ISNUMBER(VLOOKUP(A561,'Wells not assessed'!$A$5:$D$37,1,FALSE)),VLOOKUP(A561,'Wells not assessed'!$A$5:$D$37,4,FALSE),"")</f>
        <v/>
      </c>
      <c r="R561" s="35" t="str">
        <f t="shared" si="184"/>
        <v>Yes</v>
      </c>
      <c r="S561" s="15" t="str">
        <f t="shared" si="185"/>
        <v>FV-2830</v>
      </c>
      <c r="T561" s="18" t="str">
        <f>VLOOKUP(S561,'PoHC and SDF summary'!$AO$4:$AP$49974,2,FALSE)</f>
        <v>Unnamed tributary to Wilson Slough</v>
      </c>
      <c r="U561" s="19">
        <f t="shared" si="186"/>
        <v>339.51190892945903</v>
      </c>
      <c r="V561" s="56">
        <f>IF(C561="TRUE",(U561^2)*(VLOOKUP(D561,'Aquifer and SDF Parameters'!$A$6:$C$100,2,FALSE)/VLOOKUP(D561,'Aquifer and SDF Parameters'!$A$6:$C$100,3,FALSE)),"")</f>
        <v>0.38422778768308424</v>
      </c>
      <c r="W561" s="4"/>
      <c r="X561" s="29" t="str">
        <f t="shared" si="187"/>
        <v>Yes</v>
      </c>
      <c r="Y561" s="15" t="str">
        <f t="shared" si="188"/>
        <v>FV-2820</v>
      </c>
      <c r="Z561" s="18" t="str">
        <f>IF(X561="Yes",VLOOKUP(Y561,'PoHC and SDF summary'!$AO$4:$AP$49974,2,FALSE)," ")</f>
        <v>Unnamed tributary to Wilson Slough</v>
      </c>
      <c r="AA561" s="19">
        <f t="shared" si="189"/>
        <v>384.86051264188097</v>
      </c>
      <c r="AB561" s="58">
        <f>IF(X561="Yes",(AA561^2)*(VLOOKUP(D561,'Aquifer and SDF Parameters'!$A$6:$C$100,2,FALSE)/VLOOKUP(D561,'Aquifer and SDF Parameters'!$A$6:$C$100,3,FALSE)),"")</f>
        <v>0.4937253806365714</v>
      </c>
      <c r="AC561" s="20">
        <f>IF(X561="Yes",(1/(U561)^('Aquifer and SDF Parameters'!$B$2)/((1/U561^'Aquifer and SDF Parameters'!$B$2)+(1/AA561^'Aquifer and SDF Parameters'!$B$2))),"")</f>
        <v>0.56235958642478523</v>
      </c>
      <c r="AD561" s="21">
        <f>IF(X561="Yes",(1/(AA561)^('Aquifer and SDF Parameters'!$B$2)/((1/U561^'Aquifer and SDF Parameters'!$B$2)+(1/AA561^'Aquifer and SDF Parameters'!$B$2))),"")</f>
        <v>0.43764041357521477</v>
      </c>
      <c r="AE561" s="14"/>
      <c r="AF561" s="32" t="str">
        <f t="shared" si="190"/>
        <v>No</v>
      </c>
      <c r="AG561" s="15" t="str">
        <f t="shared" si="191"/>
        <v/>
      </c>
      <c r="AH561" s="18" t="str">
        <f t="shared" si="192"/>
        <v xml:space="preserve"> </v>
      </c>
      <c r="AI561" s="19" t="str">
        <f t="shared" si="193"/>
        <v xml:space="preserve"> </v>
      </c>
      <c r="AJ561" s="58" t="str">
        <f>IF(AF561="Yes",(AI561^2)*(VLOOKUP(D561,'Aquifer and SDF Parameters'!$A$6:$C$100,2,FALSE)/VLOOKUP(D561,'Aquifer and SDF Parameters'!$A$6:$C$100,3,FALSE)),"")</f>
        <v/>
      </c>
      <c r="AK561" s="20" t="str">
        <f>IF(AF561="Yes",(1/(U561)^('Aquifer and SDF Parameters'!$B$2)/((1/U561^'Aquifer and SDF Parameters'!$B$2)+(1/AI561^'Aquifer and SDF Parameters'!$B$2)+(1/AA561^'Aquifer and SDF Parameters'!$B$2))),"")</f>
        <v/>
      </c>
      <c r="AL561" s="20" t="str">
        <f>IF(AF561="Yes",(1/(AA561)^('Aquifer and SDF Parameters'!$B$2)/((1/U561^'Aquifer and SDF Parameters'!$B$2)+(1/AI561^'Aquifer and SDF Parameters'!$B$2)+(1/AA561^'Aquifer and SDF Parameters'!$B$2))),"")</f>
        <v/>
      </c>
      <c r="AM561" s="21" t="str">
        <f>IF(AF561="Yes",(1/(AI561)^('Aquifer and SDF Parameters'!$B$2)/((1/U561^'Aquifer and SDF Parameters'!$B$2)+(1/AI561^'Aquifer and SDF Parameters'!$B$2)+(1/AA561^'Aquifer and SDF Parameters'!$B$2))),"")</f>
        <v/>
      </c>
      <c r="AO561" s="30" t="s">
        <v>12398</v>
      </c>
      <c r="AP561" s="47" t="s">
        <v>8769</v>
      </c>
      <c r="AQ561" s="77">
        <v>92352</v>
      </c>
      <c r="AR561" s="84" t="s">
        <v>1050</v>
      </c>
      <c r="AS561" s="77">
        <v>1463.3971845624801</v>
      </c>
      <c r="AT561" s="30"/>
      <c r="AU561" s="22"/>
      <c r="AV561" s="69"/>
      <c r="AW561" s="33"/>
      <c r="AX561" s="22"/>
      <c r="AY561" s="27"/>
    </row>
    <row r="562" spans="1:51" ht="15.6" customHeight="1" x14ac:dyDescent="0.3">
      <c r="A562" s="17">
        <v>109785</v>
      </c>
      <c r="B562" s="17" t="str">
        <f>VLOOKUP(A562,'List of Wells for HC assessment'!$A$2:$J$860,10,FALSE)</f>
        <v>Fraser-Sumas Floodplain</v>
      </c>
      <c r="C562" s="17" t="str">
        <f>IF(ISNUMBER(VLOOKUP(A562,'List of Wells for HC assessment'!$A$2:$J$860,1,FALSE)),"TRUE","FALSE")</f>
        <v>TRUE</v>
      </c>
      <c r="D562" s="17">
        <f>VLOOKUP(A562,'List of Wells for HC assessment'!$A$2:$J$860,9,FALSE)</f>
        <v>6</v>
      </c>
      <c r="E562" s="17" t="str">
        <f t="shared" si="174"/>
        <v>Stream</v>
      </c>
      <c r="F562" s="17">
        <f t="shared" si="175"/>
        <v>2</v>
      </c>
      <c r="G562" s="87">
        <f t="shared" si="176"/>
        <v>0.64896916365785207</v>
      </c>
      <c r="H562" s="88">
        <f t="shared" si="194"/>
        <v>2.1125530157293761</v>
      </c>
      <c r="I562" s="89" t="str">
        <f t="shared" si="177"/>
        <v>Fraser River</v>
      </c>
      <c r="J562" s="90">
        <f t="shared" si="178"/>
        <v>0.35103083634214782</v>
      </c>
      <c r="K562" s="91">
        <f t="shared" si="179"/>
        <v>3.9055878340684522</v>
      </c>
      <c r="L562" s="95" t="str">
        <f t="shared" si="180"/>
        <v>Gravel Slough</v>
      </c>
      <c r="M562" s="92" t="str">
        <f t="shared" si="181"/>
        <v>-</v>
      </c>
      <c r="N562" s="93" t="str">
        <f t="shared" si="182"/>
        <v/>
      </c>
      <c r="O562" s="96" t="str">
        <f t="shared" si="183"/>
        <v xml:space="preserve"> </v>
      </c>
      <c r="P562" s="94" t="str">
        <f>IF(ISNUMBER(VLOOKUP(A562,'Wells not assessed'!$A$5:$D$37,1,FALSE)),VLOOKUP(A562,'Wells not assessed'!$A$5:$D$37,4,FALSE),"")</f>
        <v/>
      </c>
      <c r="R562" s="35" t="str">
        <f t="shared" si="184"/>
        <v>Yes</v>
      </c>
      <c r="S562" s="15" t="str">
        <f t="shared" si="185"/>
        <v>FV-4708</v>
      </c>
      <c r="T562" s="18" t="str">
        <f>VLOOKUP(S562,'PoHC and SDF summary'!$AO$4:$AP$49974,2,FALSE)</f>
        <v>Fraser River</v>
      </c>
      <c r="U562" s="19">
        <f t="shared" si="186"/>
        <v>796.09415568688405</v>
      </c>
      <c r="V562" s="56">
        <f>IF(C562="TRUE",(U562^2)*(VLOOKUP(D562,'Aquifer and SDF Parameters'!$A$6:$C$100,2,FALSE)/VLOOKUP(D562,'Aquifer and SDF Parameters'!$A$6:$C$100,3,FALSE)),"")</f>
        <v>2.1125530157293761</v>
      </c>
      <c r="X562" s="29" t="str">
        <f t="shared" si="187"/>
        <v>Yes</v>
      </c>
      <c r="Y562" s="15" t="str">
        <f t="shared" si="188"/>
        <v>FV-3414</v>
      </c>
      <c r="Z562" s="18" t="str">
        <f>IF(X562="Yes",VLOOKUP(Y562,'PoHC and SDF summary'!$AO$4:$AP$49974,2,FALSE)," ")</f>
        <v>Gravel Slough</v>
      </c>
      <c r="AA562" s="19">
        <f t="shared" si="189"/>
        <v>1082.4399984389599</v>
      </c>
      <c r="AB562" s="58">
        <f>IF(X562="Yes",(AA562^2)*(VLOOKUP(D562,'Aquifer and SDF Parameters'!$A$6:$C$100,2,FALSE)/VLOOKUP(D562,'Aquifer and SDF Parameters'!$A$6:$C$100,3,FALSE)),"")</f>
        <v>3.9055878340684522</v>
      </c>
      <c r="AC562" s="20">
        <f>IF(X562="Yes",(1/(U562)^('Aquifer and SDF Parameters'!$B$2)/((1/U562^'Aquifer and SDF Parameters'!$B$2)+(1/AA562^'Aquifer and SDF Parameters'!$B$2))),"")</f>
        <v>0.64896916365785207</v>
      </c>
      <c r="AD562" s="21">
        <f>IF(X562="Yes",(1/(AA562)^('Aquifer and SDF Parameters'!$B$2)/((1/U562^'Aquifer and SDF Parameters'!$B$2)+(1/AA562^'Aquifer and SDF Parameters'!$B$2))),"")</f>
        <v>0.35103083634214782</v>
      </c>
      <c r="AF562" s="32" t="str">
        <f t="shared" si="190"/>
        <v>No</v>
      </c>
      <c r="AG562" s="15" t="str">
        <f t="shared" si="191"/>
        <v/>
      </c>
      <c r="AH562" s="18" t="str">
        <f t="shared" si="192"/>
        <v xml:space="preserve"> </v>
      </c>
      <c r="AI562" s="19" t="str">
        <f t="shared" si="193"/>
        <v xml:space="preserve"> </v>
      </c>
      <c r="AJ562" s="58" t="str">
        <f>IF(AF562="Yes",(AI562^2)*(VLOOKUP(D562,'Aquifer and SDF Parameters'!$A$6:$C$100,2,FALSE)/VLOOKUP(D562,'Aquifer and SDF Parameters'!$A$6:$C$100,3,FALSE)),"")</f>
        <v/>
      </c>
      <c r="AK562" s="20" t="str">
        <f>IF(AF562="Yes",(1/(U562)^('Aquifer and SDF Parameters'!$B$2)/((1/U562^'Aquifer and SDF Parameters'!$B$2)+(1/AI562^'Aquifer and SDF Parameters'!$B$2)+(1/AA562^'Aquifer and SDF Parameters'!$B$2))),"")</f>
        <v/>
      </c>
      <c r="AL562" s="20" t="str">
        <f>IF(AF562="Yes",(1/(AA562)^('Aquifer and SDF Parameters'!$B$2)/((1/U562^'Aquifer and SDF Parameters'!$B$2)+(1/AI562^'Aquifer and SDF Parameters'!$B$2)+(1/AA562^'Aquifer and SDF Parameters'!$B$2))),"")</f>
        <v/>
      </c>
      <c r="AM562" s="21" t="str">
        <f>IF(AF562="Yes",(1/(AI562)^('Aquifer and SDF Parameters'!$B$2)/((1/U562^'Aquifer and SDF Parameters'!$B$2)+(1/AI562^'Aquifer and SDF Parameters'!$B$2)+(1/AA562^'Aquifer and SDF Parameters'!$B$2))),"")</f>
        <v/>
      </c>
      <c r="AO562" s="30" t="s">
        <v>12395</v>
      </c>
      <c r="AP562" s="47" t="s">
        <v>8769</v>
      </c>
      <c r="AQ562" s="77">
        <v>92355</v>
      </c>
      <c r="AR562" s="84" t="s">
        <v>7464</v>
      </c>
      <c r="AS562" s="77">
        <v>394.48878583531598</v>
      </c>
      <c r="AT562" s="30"/>
      <c r="AU562" s="22"/>
      <c r="AV562" s="69"/>
      <c r="AW562" s="33"/>
      <c r="AX562" s="22"/>
      <c r="AY562" s="27"/>
    </row>
    <row r="563" spans="1:51" ht="15.6" customHeight="1" x14ac:dyDescent="0.3">
      <c r="A563" s="17">
        <v>109797</v>
      </c>
      <c r="B563" s="17" t="str">
        <f>VLOOKUP(A563,'List of Wells for HC assessment'!$A$2:$J$860,10,FALSE)</f>
        <v>Fraser-Sumas Floodplain</v>
      </c>
      <c r="C563" s="17" t="str">
        <f>IF(ISNUMBER(VLOOKUP(A563,'List of Wells for HC assessment'!$A$2:$J$860,1,FALSE)),"TRUE","FALSE")</f>
        <v>TRUE</v>
      </c>
      <c r="D563" s="17">
        <f>VLOOKUP(A563,'List of Wells for HC assessment'!$A$2:$J$860,9,FALSE)</f>
        <v>6</v>
      </c>
      <c r="E563" s="17" t="str">
        <f t="shared" si="174"/>
        <v>Stream</v>
      </c>
      <c r="F563" s="17">
        <f t="shared" si="175"/>
        <v>3</v>
      </c>
      <c r="G563" s="87">
        <f t="shared" si="176"/>
        <v>0.84755399865060443</v>
      </c>
      <c r="H563" s="88">
        <f t="shared" si="194"/>
        <v>6.2649264644374023E-2</v>
      </c>
      <c r="I563" s="89" t="str">
        <f t="shared" si="177"/>
        <v>Nelson Slough</v>
      </c>
      <c r="J563" s="90">
        <f t="shared" si="178"/>
        <v>9.6801889299432925E-2</v>
      </c>
      <c r="K563" s="91">
        <f t="shared" si="179"/>
        <v>0.54852890936468734</v>
      </c>
      <c r="L563" s="95" t="str">
        <f t="shared" si="180"/>
        <v>Greyell Slough</v>
      </c>
      <c r="M563" s="92">
        <f t="shared" si="181"/>
        <v>5.5644112049962641E-2</v>
      </c>
      <c r="N563" s="93">
        <f t="shared" si="182"/>
        <v>0.95425432818807643</v>
      </c>
      <c r="O563" s="96" t="str">
        <f t="shared" si="183"/>
        <v>Fraser River</v>
      </c>
      <c r="P563" s="94" t="str">
        <f>IF(ISNUMBER(VLOOKUP(A563,'Wells not assessed'!$A$5:$D$37,1,FALSE)),VLOOKUP(A563,'Wells not assessed'!$A$5:$D$37,4,FALSE),"")</f>
        <v/>
      </c>
      <c r="R563" s="35" t="str">
        <f t="shared" si="184"/>
        <v>Yes</v>
      </c>
      <c r="S563" s="15" t="str">
        <f t="shared" si="185"/>
        <v>FV-6462</v>
      </c>
      <c r="T563" s="18" t="str">
        <f>VLOOKUP(S563,'PoHC and SDF summary'!$AO$4:$AP$49974,2,FALSE)</f>
        <v>Nelson Slough</v>
      </c>
      <c r="U563" s="19">
        <f t="shared" si="186"/>
        <v>137.094053092438</v>
      </c>
      <c r="V563" s="56">
        <f>IF(C563="TRUE",(U563^2)*(VLOOKUP(D563,'Aquifer and SDF Parameters'!$A$6:$C$100,2,FALSE)/VLOOKUP(D563,'Aquifer and SDF Parameters'!$A$6:$C$100,3,FALSE)),"")</f>
        <v>6.2649264644374023E-2</v>
      </c>
      <c r="X563" s="29" t="str">
        <f t="shared" si="187"/>
        <v>Yes</v>
      </c>
      <c r="Y563" s="15" t="str">
        <f t="shared" si="188"/>
        <v>FV-6074</v>
      </c>
      <c r="Z563" s="18" t="str">
        <f>IF(X563="Yes",VLOOKUP(Y563,'PoHC and SDF summary'!$AO$4:$AP$49974,2,FALSE)," ")</f>
        <v>Greyell Slough</v>
      </c>
      <c r="AA563" s="19">
        <f t="shared" si="189"/>
        <v>405.65832027632098</v>
      </c>
      <c r="AB563" s="58">
        <f>IF(X563="Yes",(AA563^2)*(VLOOKUP(D563,'Aquifer and SDF Parameters'!$A$6:$C$100,2,FALSE)/VLOOKUP(D563,'Aquifer and SDF Parameters'!$A$6:$C$100,3,FALSE)),"")</f>
        <v>0.54852890936468734</v>
      </c>
      <c r="AC563" s="20">
        <f>IF(X563="Yes",(1/(U563)^('Aquifer and SDF Parameters'!$B$2)/((1/U563^'Aquifer and SDF Parameters'!$B$2)+(1/AA563^'Aquifer and SDF Parameters'!$B$2))),"")</f>
        <v>0.89749427039676133</v>
      </c>
      <c r="AD563" s="21">
        <f>IF(X563="Yes",(1/(AA563)^('Aquifer and SDF Parameters'!$B$2)/((1/U563^'Aquifer and SDF Parameters'!$B$2)+(1/AA563^'Aquifer and SDF Parameters'!$B$2))),"")</f>
        <v>0.10250572960323871</v>
      </c>
      <c r="AF563" s="32" t="str">
        <f t="shared" si="190"/>
        <v>Yes</v>
      </c>
      <c r="AG563" s="15" t="str">
        <f t="shared" si="191"/>
        <v>FV-4462</v>
      </c>
      <c r="AH563" s="18" t="str">
        <f t="shared" si="192"/>
        <v>Fraser River</v>
      </c>
      <c r="AI563" s="19">
        <f t="shared" si="193"/>
        <v>535.04794033471705</v>
      </c>
      <c r="AJ563" s="58">
        <f>IF(AF563="Yes",(AI563^2)*(VLOOKUP(D563,'Aquifer and SDF Parameters'!$A$6:$C$100,2,FALSE)/VLOOKUP(D563,'Aquifer and SDF Parameters'!$A$6:$C$100,3,FALSE)),"")</f>
        <v>0.95425432818807643</v>
      </c>
      <c r="AK563" s="20">
        <f>IF(AF563="Yes",(1/(U563)^('Aquifer and SDF Parameters'!$B$2)/((1/U563^'Aquifer and SDF Parameters'!$B$2)+(1/AI563^'Aquifer and SDF Parameters'!$B$2)+(1/AA563^'Aquifer and SDF Parameters'!$B$2))),"")</f>
        <v>0.84755399865060443</v>
      </c>
      <c r="AL563" s="20">
        <f>IF(AF563="Yes",(1/(AA563)^('Aquifer and SDF Parameters'!$B$2)/((1/U563^'Aquifer and SDF Parameters'!$B$2)+(1/AI563^'Aquifer and SDF Parameters'!$B$2)+(1/AA563^'Aquifer and SDF Parameters'!$B$2))),"")</f>
        <v>9.6801889299432925E-2</v>
      </c>
      <c r="AM563" s="21">
        <f>IF(AF563="Yes",(1/(AI563)^('Aquifer and SDF Parameters'!$B$2)/((1/U563^'Aquifer and SDF Parameters'!$B$2)+(1/AI563^'Aquifer and SDF Parameters'!$B$2)+(1/AA563^'Aquifer and SDF Parameters'!$B$2))),"")</f>
        <v>5.5644112049962641E-2</v>
      </c>
      <c r="AO563" s="30" t="s">
        <v>12393</v>
      </c>
      <c r="AP563" s="47" t="s">
        <v>8769</v>
      </c>
      <c r="AQ563" s="77">
        <v>92356</v>
      </c>
      <c r="AR563" s="84" t="s">
        <v>1949</v>
      </c>
      <c r="AS563" s="77">
        <v>169.62438192396601</v>
      </c>
      <c r="AT563" s="30"/>
      <c r="AU563" s="22"/>
      <c r="AV563" s="69"/>
      <c r="AW563" s="33"/>
      <c r="AX563" s="22"/>
      <c r="AY563" s="27"/>
    </row>
    <row r="564" spans="1:51" ht="15.6" customHeight="1" x14ac:dyDescent="0.3">
      <c r="A564" s="17">
        <v>109803</v>
      </c>
      <c r="B564" s="17" t="str">
        <f>VLOOKUP(A564,'List of Wells for HC assessment'!$A$2:$J$860,10,FALSE)</f>
        <v>Fraser-Sumas Floodplain</v>
      </c>
      <c r="C564" s="17" t="str">
        <f>IF(ISNUMBER(VLOOKUP(A564,'List of Wells for HC assessment'!$A$2:$J$860,1,FALSE)),"TRUE","FALSE")</f>
        <v>TRUE</v>
      </c>
      <c r="D564" s="17">
        <f>VLOOKUP(A564,'List of Wells for HC assessment'!$A$2:$J$860,9,FALSE)</f>
        <v>6</v>
      </c>
      <c r="E564" s="17" t="str">
        <f t="shared" si="174"/>
        <v>Stream</v>
      </c>
      <c r="F564" s="17">
        <f t="shared" si="175"/>
        <v>1</v>
      </c>
      <c r="G564" s="87">
        <f t="shared" si="176"/>
        <v>1</v>
      </c>
      <c r="H564" s="88">
        <f t="shared" si="194"/>
        <v>9.8312344818941813E-2</v>
      </c>
      <c r="I564" s="89" t="str">
        <f t="shared" si="177"/>
        <v>Wilson Slough</v>
      </c>
      <c r="J564" s="90" t="str">
        <f t="shared" si="178"/>
        <v>-</v>
      </c>
      <c r="K564" s="91" t="str">
        <f t="shared" si="179"/>
        <v/>
      </c>
      <c r="L564" s="95" t="str">
        <f t="shared" si="180"/>
        <v xml:space="preserve"> </v>
      </c>
      <c r="M564" s="92" t="str">
        <f t="shared" si="181"/>
        <v>-</v>
      </c>
      <c r="N564" s="93" t="str">
        <f t="shared" si="182"/>
        <v/>
      </c>
      <c r="O564" s="96" t="str">
        <f t="shared" si="183"/>
        <v xml:space="preserve"> </v>
      </c>
      <c r="P564" s="94" t="str">
        <f>IF(ISNUMBER(VLOOKUP(A564,'Wells not assessed'!$A$5:$D$37,1,FALSE)),VLOOKUP(A564,'Wells not assessed'!$A$5:$D$37,4,FALSE),"")</f>
        <v/>
      </c>
      <c r="R564" s="35" t="str">
        <f t="shared" si="184"/>
        <v>Yes</v>
      </c>
      <c r="S564" s="15" t="str">
        <f t="shared" si="185"/>
        <v>FV-2064</v>
      </c>
      <c r="T564" s="18" t="str">
        <f>VLOOKUP(S564,'PoHC and SDF summary'!$AO$4:$AP$49974,2,FALSE)</f>
        <v>Wilson Slough</v>
      </c>
      <c r="U564" s="19">
        <f t="shared" si="186"/>
        <v>171.737309416686</v>
      </c>
      <c r="V564" s="56">
        <f>IF(C564="TRUE",(U564^2)*(VLOOKUP(D564,'Aquifer and SDF Parameters'!$A$6:$C$100,2,FALSE)/VLOOKUP(D564,'Aquifer and SDF Parameters'!$A$6:$C$100,3,FALSE)),"")</f>
        <v>9.8312344818941813E-2</v>
      </c>
      <c r="X564" s="29" t="str">
        <f t="shared" si="187"/>
        <v>No</v>
      </c>
      <c r="Y564" s="15" t="str">
        <f t="shared" si="188"/>
        <v/>
      </c>
      <c r="Z564" s="18" t="str">
        <f>IF(X564="Yes",VLOOKUP(Y564,'PoHC and SDF summary'!$AO$4:$AP$49974,2,FALSE)," ")</f>
        <v xml:space="preserve"> </v>
      </c>
      <c r="AA564" s="19" t="str">
        <f t="shared" si="189"/>
        <v xml:space="preserve"> </v>
      </c>
      <c r="AB564" s="58" t="str">
        <f>IF(X564="Yes",(AA564^2)*(VLOOKUP(D564,'Aquifer and SDF Parameters'!$A$6:$C$100,2,FALSE)/VLOOKUP(D564,'Aquifer and SDF Parameters'!$A$6:$C$100,3,FALSE)),"")</f>
        <v/>
      </c>
      <c r="AC564" s="20" t="str">
        <f>IF(X564="Yes",(1/(U564)^('Aquifer and SDF Parameters'!$B$2)/((1/U564^'Aquifer and SDF Parameters'!$B$2)+(1/AA564^'Aquifer and SDF Parameters'!$B$2))),"")</f>
        <v/>
      </c>
      <c r="AD564" s="21" t="str">
        <f>IF(X564="Yes",(1/(AA564)^('Aquifer and SDF Parameters'!$B$2)/((1/U564^'Aquifer and SDF Parameters'!$B$2)+(1/AA564^'Aquifer and SDF Parameters'!$B$2))),"")</f>
        <v/>
      </c>
      <c r="AF564" s="32" t="str">
        <f t="shared" si="190"/>
        <v>No</v>
      </c>
      <c r="AG564" s="15" t="str">
        <f t="shared" si="191"/>
        <v/>
      </c>
      <c r="AH564" s="18" t="str">
        <f t="shared" si="192"/>
        <v xml:space="preserve"> </v>
      </c>
      <c r="AI564" s="19" t="str">
        <f t="shared" si="193"/>
        <v xml:space="preserve"> </v>
      </c>
      <c r="AJ564" s="58" t="str">
        <f>IF(AF564="Yes",(AI564^2)*(VLOOKUP(D564,'Aquifer and SDF Parameters'!$A$6:$C$100,2,FALSE)/VLOOKUP(D564,'Aquifer and SDF Parameters'!$A$6:$C$100,3,FALSE)),"")</f>
        <v/>
      </c>
      <c r="AK564" s="20" t="str">
        <f>IF(AF564="Yes",(1/(U564)^('Aquifer and SDF Parameters'!$B$2)/((1/U564^'Aquifer and SDF Parameters'!$B$2)+(1/AI564^'Aquifer and SDF Parameters'!$B$2)+(1/AA564^'Aquifer and SDF Parameters'!$B$2))),"")</f>
        <v/>
      </c>
      <c r="AL564" s="20" t="str">
        <f>IF(AF564="Yes",(1/(AA564)^('Aquifer and SDF Parameters'!$B$2)/((1/U564^'Aquifer and SDF Parameters'!$B$2)+(1/AI564^'Aquifer and SDF Parameters'!$B$2)+(1/AA564^'Aquifer and SDF Parameters'!$B$2))),"")</f>
        <v/>
      </c>
      <c r="AM564" s="21" t="str">
        <f>IF(AF564="Yes",(1/(AI564)^('Aquifer and SDF Parameters'!$B$2)/((1/U564^'Aquifer and SDF Parameters'!$B$2)+(1/AI564^'Aquifer and SDF Parameters'!$B$2)+(1/AA564^'Aquifer and SDF Parameters'!$B$2))),"")</f>
        <v/>
      </c>
      <c r="AO564" s="30" t="s">
        <v>12392</v>
      </c>
      <c r="AP564" s="47" t="s">
        <v>8769</v>
      </c>
      <c r="AQ564" s="77">
        <v>92357</v>
      </c>
      <c r="AR564" s="84" t="s">
        <v>6941</v>
      </c>
      <c r="AS564" s="77">
        <v>675.80045939819001</v>
      </c>
      <c r="AT564" s="30"/>
      <c r="AU564" s="22"/>
      <c r="AV564" s="69"/>
      <c r="AW564" s="33"/>
      <c r="AX564" s="22"/>
      <c r="AY564" s="27"/>
    </row>
    <row r="565" spans="1:51" ht="15.6" customHeight="1" x14ac:dyDescent="0.3">
      <c r="A565" s="17">
        <v>109808</v>
      </c>
      <c r="B565" s="17" t="str">
        <f>VLOOKUP(A565,'List of Wells for HC assessment'!$A$2:$J$860,10,FALSE)</f>
        <v>Fraser-Sumas Floodplain</v>
      </c>
      <c r="C565" s="17" t="str">
        <f>IF(ISNUMBER(VLOOKUP(A565,'List of Wells for HC assessment'!$A$2:$J$860,1,FALSE)),"TRUE","FALSE")</f>
        <v>TRUE</v>
      </c>
      <c r="D565" s="17">
        <f>VLOOKUP(A565,'List of Wells for HC assessment'!$A$2:$J$860,9,FALSE)</f>
        <v>6</v>
      </c>
      <c r="E565" s="17" t="str">
        <f t="shared" si="174"/>
        <v>Stream</v>
      </c>
      <c r="F565" s="17">
        <f t="shared" si="175"/>
        <v>1</v>
      </c>
      <c r="G565" s="87">
        <f t="shared" si="176"/>
        <v>1</v>
      </c>
      <c r="H565" s="88">
        <f t="shared" si="194"/>
        <v>7.6428489434139033E-2</v>
      </c>
      <c r="I565" s="89" t="str">
        <f t="shared" si="177"/>
        <v>Marblehill Creek</v>
      </c>
      <c r="J565" s="90" t="str">
        <f t="shared" si="178"/>
        <v>-</v>
      </c>
      <c r="K565" s="91" t="str">
        <f t="shared" si="179"/>
        <v/>
      </c>
      <c r="L565" s="95" t="str">
        <f t="shared" si="180"/>
        <v xml:space="preserve"> </v>
      </c>
      <c r="M565" s="92" t="str">
        <f t="shared" si="181"/>
        <v>-</v>
      </c>
      <c r="N565" s="93" t="str">
        <f t="shared" si="182"/>
        <v/>
      </c>
      <c r="O565" s="96" t="str">
        <f t="shared" si="183"/>
        <v xml:space="preserve"> </v>
      </c>
      <c r="P565" s="94" t="str">
        <f>IF(ISNUMBER(VLOOKUP(A565,'Wells not assessed'!$A$5:$D$37,1,FALSE)),VLOOKUP(A565,'Wells not assessed'!$A$5:$D$37,4,FALSE),"")</f>
        <v/>
      </c>
      <c r="R565" s="35" t="str">
        <f t="shared" si="184"/>
        <v>Yes</v>
      </c>
      <c r="S565" s="15" t="str">
        <f t="shared" si="185"/>
        <v>FV-6496</v>
      </c>
      <c r="T565" s="18" t="str">
        <f>VLOOKUP(S565,'PoHC and SDF summary'!$AO$4:$AP$49974,2,FALSE)</f>
        <v>Marblehill Creek</v>
      </c>
      <c r="U565" s="19">
        <f t="shared" si="186"/>
        <v>151.421751509622</v>
      </c>
      <c r="V565" s="56">
        <f>IF(C565="TRUE",(U565^2)*(VLOOKUP(D565,'Aquifer and SDF Parameters'!$A$6:$C$100,2,FALSE)/VLOOKUP(D565,'Aquifer and SDF Parameters'!$A$6:$C$100,3,FALSE)),"")</f>
        <v>7.6428489434139033E-2</v>
      </c>
      <c r="X565" s="29" t="str">
        <f t="shared" si="187"/>
        <v>No</v>
      </c>
      <c r="Y565" s="15" t="str">
        <f t="shared" si="188"/>
        <v/>
      </c>
      <c r="Z565" s="18" t="str">
        <f>IF(X565="Yes",VLOOKUP(Y565,'PoHC and SDF summary'!$AO$4:$AP$49974,2,FALSE)," ")</f>
        <v xml:space="preserve"> </v>
      </c>
      <c r="AA565" s="19" t="str">
        <f t="shared" si="189"/>
        <v xml:space="preserve"> </v>
      </c>
      <c r="AB565" s="58" t="str">
        <f>IF(X565="Yes",(AA565^2)*(VLOOKUP(D565,'Aquifer and SDF Parameters'!$A$6:$C$100,2,FALSE)/VLOOKUP(D565,'Aquifer and SDF Parameters'!$A$6:$C$100,3,FALSE)),"")</f>
        <v/>
      </c>
      <c r="AC565" s="20" t="str">
        <f>IF(X565="Yes",(1/(U565)^('Aquifer and SDF Parameters'!$B$2)/((1/U565^'Aquifer and SDF Parameters'!$B$2)+(1/AA565^'Aquifer and SDF Parameters'!$B$2))),"")</f>
        <v/>
      </c>
      <c r="AD565" s="21" t="str">
        <f>IF(X565="Yes",(1/(AA565)^('Aquifer and SDF Parameters'!$B$2)/((1/U565^'Aquifer and SDF Parameters'!$B$2)+(1/AA565^'Aquifer and SDF Parameters'!$B$2))),"")</f>
        <v/>
      </c>
      <c r="AF565" s="32" t="str">
        <f t="shared" si="190"/>
        <v>No</v>
      </c>
      <c r="AG565" s="15" t="str">
        <f t="shared" si="191"/>
        <v/>
      </c>
      <c r="AH565" s="18" t="str">
        <f t="shared" si="192"/>
        <v xml:space="preserve"> </v>
      </c>
      <c r="AI565" s="19" t="str">
        <f t="shared" si="193"/>
        <v xml:space="preserve"> </v>
      </c>
      <c r="AJ565" s="58" t="str">
        <f>IF(AF565="Yes",(AI565^2)*(VLOOKUP(D565,'Aquifer and SDF Parameters'!$A$6:$C$100,2,FALSE)/VLOOKUP(D565,'Aquifer and SDF Parameters'!$A$6:$C$100,3,FALSE)),"")</f>
        <v/>
      </c>
      <c r="AK565" s="20" t="str">
        <f>IF(AF565="Yes",(1/(U565)^('Aquifer and SDF Parameters'!$B$2)/((1/U565^'Aquifer and SDF Parameters'!$B$2)+(1/AI565^'Aquifer and SDF Parameters'!$B$2)+(1/AA565^'Aquifer and SDF Parameters'!$B$2))),"")</f>
        <v/>
      </c>
      <c r="AL565" s="20" t="str">
        <f>IF(AF565="Yes",(1/(AA565)^('Aquifer and SDF Parameters'!$B$2)/((1/U565^'Aquifer and SDF Parameters'!$B$2)+(1/AI565^'Aquifer and SDF Parameters'!$B$2)+(1/AA565^'Aquifer and SDF Parameters'!$B$2))),"")</f>
        <v/>
      </c>
      <c r="AM565" s="21" t="str">
        <f>IF(AF565="Yes",(1/(AI565)^('Aquifer and SDF Parameters'!$B$2)/((1/U565^'Aquifer and SDF Parameters'!$B$2)+(1/AI565^'Aquifer and SDF Parameters'!$B$2)+(1/AA565^'Aquifer and SDF Parameters'!$B$2))),"")</f>
        <v/>
      </c>
      <c r="AO565" s="30" t="s">
        <v>12391</v>
      </c>
      <c r="AP565" s="47" t="s">
        <v>8769</v>
      </c>
      <c r="AQ565" s="77">
        <v>92359</v>
      </c>
      <c r="AR565" s="84" t="s">
        <v>1318</v>
      </c>
      <c r="AS565" s="77">
        <v>711.86280757896498</v>
      </c>
      <c r="AT565" s="30"/>
      <c r="AU565" s="22"/>
      <c r="AV565" s="69"/>
      <c r="AW565" s="33"/>
      <c r="AX565" s="22"/>
      <c r="AY565" s="27"/>
    </row>
    <row r="566" spans="1:51" ht="15.6" customHeight="1" x14ac:dyDescent="0.3">
      <c r="A566" s="17">
        <v>109968</v>
      </c>
      <c r="B566" s="17" t="str">
        <f>VLOOKUP(A566,'List of Wells for HC assessment'!$A$2:$J$860,10,FALSE)</f>
        <v>Fraser-Sumas Floodplain</v>
      </c>
      <c r="C566" s="17" t="str">
        <f>IF(ISNUMBER(VLOOKUP(A566,'List of Wells for HC assessment'!$A$2:$J$860,1,FALSE)),"TRUE","FALSE")</f>
        <v>TRUE</v>
      </c>
      <c r="D566" s="17">
        <f>VLOOKUP(A566,'List of Wells for HC assessment'!$A$2:$J$860,9,FALSE)</f>
        <v>6</v>
      </c>
      <c r="E566" s="17" t="str">
        <f t="shared" si="174"/>
        <v>Stream</v>
      </c>
      <c r="F566" s="17">
        <f t="shared" si="175"/>
        <v>2</v>
      </c>
      <c r="G566" s="87">
        <f t="shared" si="176"/>
        <v>0.98458883052810919</v>
      </c>
      <c r="H566" s="88">
        <f t="shared" si="194"/>
        <v>2.4263324708626879E-2</v>
      </c>
      <c r="I566" s="89" t="str">
        <f t="shared" si="177"/>
        <v>Fraser River</v>
      </c>
      <c r="J566" s="90">
        <f t="shared" si="178"/>
        <v>1.5411169471890827E-2</v>
      </c>
      <c r="K566" s="91">
        <f t="shared" si="179"/>
        <v>1.5501353445735404</v>
      </c>
      <c r="L566" s="95" t="str">
        <f t="shared" si="180"/>
        <v>Gravel Slough</v>
      </c>
      <c r="M566" s="92" t="str">
        <f t="shared" si="181"/>
        <v>-</v>
      </c>
      <c r="N566" s="93" t="str">
        <f t="shared" si="182"/>
        <v/>
      </c>
      <c r="O566" s="96" t="str">
        <f t="shared" si="183"/>
        <v xml:space="preserve"> </v>
      </c>
      <c r="P566" s="94" t="str">
        <f>IF(ISNUMBER(VLOOKUP(A566,'Wells not assessed'!$A$5:$D$37,1,FALSE)),VLOOKUP(A566,'Wells not assessed'!$A$5:$D$37,4,FALSE),"")</f>
        <v/>
      </c>
      <c r="R566" s="35" t="str">
        <f t="shared" si="184"/>
        <v>Yes</v>
      </c>
      <c r="S566" s="15" t="str">
        <f t="shared" si="185"/>
        <v>FV-4789</v>
      </c>
      <c r="T566" s="18" t="str">
        <f>VLOOKUP(S566,'PoHC and SDF summary'!$AO$4:$AP$49974,2,FALSE)</f>
        <v>Fraser River</v>
      </c>
      <c r="U566" s="19">
        <f t="shared" si="186"/>
        <v>85.317040575655597</v>
      </c>
      <c r="V566" s="56">
        <f>IF(C566="TRUE",(U566^2)*(VLOOKUP(D566,'Aquifer and SDF Parameters'!$A$6:$C$100,2,FALSE)/VLOOKUP(D566,'Aquifer and SDF Parameters'!$A$6:$C$100,3,FALSE)),"")</f>
        <v>2.4263324708626879E-2</v>
      </c>
      <c r="X566" s="29" t="str">
        <f t="shared" si="187"/>
        <v>Yes</v>
      </c>
      <c r="Y566" s="15" t="str">
        <f t="shared" si="188"/>
        <v>FV-3962</v>
      </c>
      <c r="Z566" s="18" t="str">
        <f>IF(X566="Yes",VLOOKUP(Y566,'PoHC and SDF summary'!$AO$4:$AP$49974,2,FALSE)," ")</f>
        <v>Gravel Slough</v>
      </c>
      <c r="AA566" s="19">
        <f t="shared" si="189"/>
        <v>681.93885603627405</v>
      </c>
      <c r="AB566" s="58">
        <f>IF(X566="Yes",(AA566^2)*(VLOOKUP(D566,'Aquifer and SDF Parameters'!$A$6:$C$100,2,FALSE)/VLOOKUP(D566,'Aquifer and SDF Parameters'!$A$6:$C$100,3,FALSE)),"")</f>
        <v>1.5501353445735404</v>
      </c>
      <c r="AC566" s="20">
        <f>IF(X566="Yes",(1/(U566)^('Aquifer and SDF Parameters'!$B$2)/((1/U566^'Aquifer and SDF Parameters'!$B$2)+(1/AA566^'Aquifer and SDF Parameters'!$B$2))),"")</f>
        <v>0.98458883052810919</v>
      </c>
      <c r="AD566" s="21">
        <f>IF(X566="Yes",(1/(AA566)^('Aquifer and SDF Parameters'!$B$2)/((1/U566^'Aquifer and SDF Parameters'!$B$2)+(1/AA566^'Aquifer and SDF Parameters'!$B$2))),"")</f>
        <v>1.5411169471890827E-2</v>
      </c>
      <c r="AF566" s="32" t="str">
        <f t="shared" si="190"/>
        <v>No</v>
      </c>
      <c r="AG566" s="15" t="str">
        <f t="shared" si="191"/>
        <v/>
      </c>
      <c r="AH566" s="18" t="str">
        <f t="shared" si="192"/>
        <v xml:space="preserve"> </v>
      </c>
      <c r="AI566" s="19" t="str">
        <f t="shared" si="193"/>
        <v xml:space="preserve"> </v>
      </c>
      <c r="AJ566" s="58" t="str">
        <f>IF(AF566="Yes",(AI566^2)*(VLOOKUP(D566,'Aquifer and SDF Parameters'!$A$6:$C$100,2,FALSE)/VLOOKUP(D566,'Aquifer and SDF Parameters'!$A$6:$C$100,3,FALSE)),"")</f>
        <v/>
      </c>
      <c r="AK566" s="20" t="str">
        <f>IF(AF566="Yes",(1/(U566)^('Aquifer and SDF Parameters'!$B$2)/((1/U566^'Aquifer and SDF Parameters'!$B$2)+(1/AI566^'Aquifer and SDF Parameters'!$B$2)+(1/AA566^'Aquifer and SDF Parameters'!$B$2))),"")</f>
        <v/>
      </c>
      <c r="AL566" s="20" t="str">
        <f>IF(AF566="Yes",(1/(AA566)^('Aquifer and SDF Parameters'!$B$2)/((1/U566^'Aquifer and SDF Parameters'!$B$2)+(1/AI566^'Aquifer and SDF Parameters'!$B$2)+(1/AA566^'Aquifer and SDF Parameters'!$B$2))),"")</f>
        <v/>
      </c>
      <c r="AM566" s="21" t="str">
        <f>IF(AF566="Yes",(1/(AI566)^('Aquifer and SDF Parameters'!$B$2)/((1/U566^'Aquifer and SDF Parameters'!$B$2)+(1/AI566^'Aquifer and SDF Parameters'!$B$2)+(1/AA566^'Aquifer and SDF Parameters'!$B$2))),"")</f>
        <v/>
      </c>
      <c r="AO566" s="30" t="s">
        <v>12390</v>
      </c>
      <c r="AP566" s="47" t="s">
        <v>8769</v>
      </c>
      <c r="AQ566" s="78">
        <v>92360</v>
      </c>
      <c r="AR566" s="78" t="s">
        <v>24</v>
      </c>
      <c r="AS566" s="81">
        <v>2851.3849755076199</v>
      </c>
      <c r="AT566" s="30"/>
      <c r="AU566" s="22"/>
      <c r="AV566" s="69"/>
      <c r="AW566" s="33"/>
      <c r="AX566" s="22"/>
      <c r="AY566" s="27"/>
    </row>
    <row r="567" spans="1:51" ht="15.6" customHeight="1" x14ac:dyDescent="0.3">
      <c r="A567" s="17">
        <v>110897</v>
      </c>
      <c r="B567" s="17" t="str">
        <f>VLOOKUP(A567,'List of Wells for HC assessment'!$A$2:$J$860,10,FALSE)</f>
        <v>Fraser-Sumas Floodplain</v>
      </c>
      <c r="C567" s="17" t="str">
        <f>IF(ISNUMBER(VLOOKUP(A567,'List of Wells for HC assessment'!$A$2:$J$860,1,FALSE)),"TRUE","FALSE")</f>
        <v>TRUE</v>
      </c>
      <c r="D567" s="17">
        <f>VLOOKUP(A567,'List of Wells for HC assessment'!$A$2:$J$860,9,FALSE)</f>
        <v>6</v>
      </c>
      <c r="E567" s="17" t="str">
        <f t="shared" si="174"/>
        <v>Stream</v>
      </c>
      <c r="F567" s="17">
        <f t="shared" si="175"/>
        <v>2</v>
      </c>
      <c r="G567" s="87">
        <f t="shared" si="176"/>
        <v>0.73694193925678753</v>
      </c>
      <c r="H567" s="88">
        <f t="shared" si="194"/>
        <v>1.3402917080316261</v>
      </c>
      <c r="I567" s="89" t="str">
        <f t="shared" si="177"/>
        <v>Hope Slough</v>
      </c>
      <c r="J567" s="90">
        <f t="shared" si="178"/>
        <v>0.26305806074321242</v>
      </c>
      <c r="K567" s="91">
        <f t="shared" si="179"/>
        <v>3.7547496841421326</v>
      </c>
      <c r="L567" s="95" t="str">
        <f t="shared" si="180"/>
        <v>Nevin Creek</v>
      </c>
      <c r="M567" s="92" t="str">
        <f t="shared" si="181"/>
        <v>-</v>
      </c>
      <c r="N567" s="93" t="str">
        <f t="shared" si="182"/>
        <v/>
      </c>
      <c r="O567" s="96" t="str">
        <f t="shared" si="183"/>
        <v xml:space="preserve"> </v>
      </c>
      <c r="P567" s="94" t="str">
        <f>IF(ISNUMBER(VLOOKUP(A567,'Wells not assessed'!$A$5:$D$37,1,FALSE)),VLOOKUP(A567,'Wells not assessed'!$A$5:$D$37,4,FALSE),"")</f>
        <v/>
      </c>
      <c r="R567" s="35" t="str">
        <f t="shared" si="184"/>
        <v>Yes</v>
      </c>
      <c r="S567" s="15" t="str">
        <f t="shared" si="185"/>
        <v>FV-3838</v>
      </c>
      <c r="T567" s="18" t="str">
        <f>VLOOKUP(S567,'PoHC and SDF summary'!$AO$4:$AP$49974,2,FALSE)</f>
        <v>Hope Slough</v>
      </c>
      <c r="U567" s="19">
        <f t="shared" si="186"/>
        <v>634.10370792914296</v>
      </c>
      <c r="V567" s="56">
        <f>IF(C567="TRUE",(U567^2)*(VLOOKUP(D567,'Aquifer and SDF Parameters'!$A$6:$C$100,2,FALSE)/VLOOKUP(D567,'Aquifer and SDF Parameters'!$A$6:$C$100,3,FALSE)),"")</f>
        <v>1.3402917080316261</v>
      </c>
      <c r="X567" s="29" t="str">
        <f t="shared" si="187"/>
        <v>Yes</v>
      </c>
      <c r="Y567" s="15" t="str">
        <f t="shared" si="188"/>
        <v>FV-7141</v>
      </c>
      <c r="Z567" s="18" t="str">
        <f>IF(X567="Yes",VLOOKUP(Y567,'PoHC and SDF summary'!$AO$4:$AP$49974,2,FALSE)," ")</f>
        <v>Nevin Creek</v>
      </c>
      <c r="AA567" s="19">
        <f t="shared" si="189"/>
        <v>1061.3316659944901</v>
      </c>
      <c r="AB567" s="58">
        <f>IF(X567="Yes",(AA567^2)*(VLOOKUP(D567,'Aquifer and SDF Parameters'!$A$6:$C$100,2,FALSE)/VLOOKUP(D567,'Aquifer and SDF Parameters'!$A$6:$C$100,3,FALSE)),"")</f>
        <v>3.7547496841421326</v>
      </c>
      <c r="AC567" s="20">
        <f>IF(X567="Yes",(1/(U567)^('Aquifer and SDF Parameters'!$B$2)/((1/U567^'Aquifer and SDF Parameters'!$B$2)+(1/AA567^'Aquifer and SDF Parameters'!$B$2))),"")</f>
        <v>0.73694193925678753</v>
      </c>
      <c r="AD567" s="21">
        <f>IF(X567="Yes",(1/(AA567)^('Aquifer and SDF Parameters'!$B$2)/((1/U567^'Aquifer and SDF Parameters'!$B$2)+(1/AA567^'Aquifer and SDF Parameters'!$B$2))),"")</f>
        <v>0.26305806074321242</v>
      </c>
      <c r="AF567" s="32" t="str">
        <f t="shared" si="190"/>
        <v>No</v>
      </c>
      <c r="AG567" s="15" t="str">
        <f t="shared" si="191"/>
        <v/>
      </c>
      <c r="AH567" s="18" t="str">
        <f t="shared" si="192"/>
        <v xml:space="preserve"> </v>
      </c>
      <c r="AI567" s="19" t="str">
        <f t="shared" si="193"/>
        <v xml:space="preserve"> </v>
      </c>
      <c r="AJ567" s="58" t="str">
        <f>IF(AF567="Yes",(AI567^2)*(VLOOKUP(D567,'Aquifer and SDF Parameters'!$A$6:$C$100,2,FALSE)/VLOOKUP(D567,'Aquifer and SDF Parameters'!$A$6:$C$100,3,FALSE)),"")</f>
        <v/>
      </c>
      <c r="AK567" s="20" t="str">
        <f>IF(AF567="Yes",(1/(U567)^('Aquifer and SDF Parameters'!$B$2)/((1/U567^'Aquifer and SDF Parameters'!$B$2)+(1/AI567^'Aquifer and SDF Parameters'!$B$2)+(1/AA567^'Aquifer and SDF Parameters'!$B$2))),"")</f>
        <v/>
      </c>
      <c r="AL567" s="20" t="str">
        <f>IF(AF567="Yes",(1/(AA567)^('Aquifer and SDF Parameters'!$B$2)/((1/U567^'Aquifer and SDF Parameters'!$B$2)+(1/AI567^'Aquifer and SDF Parameters'!$B$2)+(1/AA567^'Aquifer and SDF Parameters'!$B$2))),"")</f>
        <v/>
      </c>
      <c r="AM567" s="21" t="str">
        <f>IF(AF567="Yes",(1/(AI567)^('Aquifer and SDF Parameters'!$B$2)/((1/U567^'Aquifer and SDF Parameters'!$B$2)+(1/AI567^'Aquifer and SDF Parameters'!$B$2)+(1/AA567^'Aquifer and SDF Parameters'!$B$2))),"")</f>
        <v/>
      </c>
      <c r="AO567" s="30" t="s">
        <v>12389</v>
      </c>
      <c r="AP567" s="47" t="s">
        <v>8769</v>
      </c>
      <c r="AQ567" s="77">
        <v>92363</v>
      </c>
      <c r="AR567" s="84" t="s">
        <v>4926</v>
      </c>
      <c r="AS567" s="77">
        <v>1257.01915791549</v>
      </c>
      <c r="AT567" s="30"/>
      <c r="AU567" s="22"/>
      <c r="AV567" s="69"/>
      <c r="AW567" s="33"/>
      <c r="AX567" s="22"/>
      <c r="AY567" s="27"/>
    </row>
    <row r="568" spans="1:51" ht="15.6" customHeight="1" x14ac:dyDescent="0.3">
      <c r="A568" s="17">
        <v>110953</v>
      </c>
      <c r="B568" s="17" t="str">
        <f>VLOOKUP(A568,'List of Wells for HC assessment'!$A$2:$J$860,10,FALSE)</f>
        <v>Fraser-Sumas Floodplain</v>
      </c>
      <c r="C568" s="17" t="str">
        <f>IF(ISNUMBER(VLOOKUP(A568,'List of Wells for HC assessment'!$A$2:$J$860,1,FALSE)),"TRUE","FALSE")</f>
        <v>TRUE</v>
      </c>
      <c r="D568" s="17">
        <f>VLOOKUP(A568,'List of Wells for HC assessment'!$A$2:$J$860,9,FALSE)</f>
        <v>6</v>
      </c>
      <c r="E568" s="17" t="str">
        <f t="shared" si="174"/>
        <v>Stream</v>
      </c>
      <c r="F568" s="17">
        <f t="shared" si="175"/>
        <v>3</v>
      </c>
      <c r="G568" s="87">
        <f t="shared" si="176"/>
        <v>0.67291074281329755</v>
      </c>
      <c r="H568" s="88">
        <f t="shared" si="194"/>
        <v>1.2050135841212706</v>
      </c>
      <c r="I568" s="89" t="str">
        <f t="shared" si="177"/>
        <v>Unnamed tributary to McGillivray Slough</v>
      </c>
      <c r="J568" s="90">
        <f t="shared" si="178"/>
        <v>0.20005594181080474</v>
      </c>
      <c r="K568" s="91">
        <f t="shared" si="179"/>
        <v>4.0531992134380301</v>
      </c>
      <c r="L568" s="95" t="str">
        <f t="shared" si="180"/>
        <v>Unnamed tributary to Lewis Slough</v>
      </c>
      <c r="M568" s="92">
        <f t="shared" si="181"/>
        <v>0.12703331537589765</v>
      </c>
      <c r="N568" s="93">
        <f t="shared" si="182"/>
        <v>6.3831018153920107</v>
      </c>
      <c r="O568" s="96" t="str">
        <f t="shared" si="183"/>
        <v>Atchelitz Creek</v>
      </c>
      <c r="P568" s="94" t="str">
        <f>IF(ISNUMBER(VLOOKUP(A568,'Wells not assessed'!$A$5:$D$37,1,FALSE)),VLOOKUP(A568,'Wells not assessed'!$A$5:$D$37,4,FALSE),"")</f>
        <v/>
      </c>
      <c r="R568" s="35" t="str">
        <f t="shared" si="184"/>
        <v>Yes</v>
      </c>
      <c r="S568" s="15" t="str">
        <f t="shared" si="185"/>
        <v>FV-2727</v>
      </c>
      <c r="T568" s="18" t="str">
        <f>VLOOKUP(S568,'PoHC and SDF summary'!$AO$4:$AP$49974,2,FALSE)</f>
        <v>Unnamed tributary to McGillivray Slough</v>
      </c>
      <c r="U568" s="19">
        <f t="shared" si="186"/>
        <v>601.25208959003305</v>
      </c>
      <c r="V568" s="56">
        <f>IF(C568="TRUE",(U568^2)*(VLOOKUP(D568,'Aquifer and SDF Parameters'!$A$6:$C$100,2,FALSE)/VLOOKUP(D568,'Aquifer and SDF Parameters'!$A$6:$C$100,3,FALSE)),"")</f>
        <v>1.2050135841212706</v>
      </c>
      <c r="X568" s="29" t="str">
        <f t="shared" si="187"/>
        <v>Yes</v>
      </c>
      <c r="Y568" s="15" t="str">
        <f t="shared" si="188"/>
        <v>FV-2672</v>
      </c>
      <c r="Z568" s="18" t="str">
        <f>IF(X568="Yes",VLOOKUP(Y568,'PoHC and SDF summary'!$AO$4:$AP$49974,2,FALSE)," ")</f>
        <v>Unnamed tributary to Lewis Slough</v>
      </c>
      <c r="AA568" s="19">
        <f t="shared" si="189"/>
        <v>1102.70565611654</v>
      </c>
      <c r="AB568" s="58">
        <f>IF(X568="Yes",(AA568^2)*(VLOOKUP(D568,'Aquifer and SDF Parameters'!$A$6:$C$100,2,FALSE)/VLOOKUP(D568,'Aquifer and SDF Parameters'!$A$6:$C$100,3,FALSE)),"")</f>
        <v>4.0531992134380301</v>
      </c>
      <c r="AC568" s="20">
        <f>IF(X568="Yes",(1/(U568)^('Aquifer and SDF Parameters'!$B$2)/((1/U568^'Aquifer and SDF Parameters'!$B$2)+(1/AA568^'Aquifer and SDF Parameters'!$B$2))),"")</f>
        <v>0.7708321000852989</v>
      </c>
      <c r="AD568" s="21">
        <f>IF(X568="Yes",(1/(AA568)^('Aquifer and SDF Parameters'!$B$2)/((1/U568^'Aquifer and SDF Parameters'!$B$2)+(1/AA568^'Aquifer and SDF Parameters'!$B$2))),"")</f>
        <v>0.22916789991470116</v>
      </c>
      <c r="AF568" s="32" t="str">
        <f t="shared" si="190"/>
        <v>Yes</v>
      </c>
      <c r="AG568" s="15" t="str">
        <f t="shared" si="191"/>
        <v>FV-2926</v>
      </c>
      <c r="AH568" s="18" t="str">
        <f t="shared" si="192"/>
        <v>Atchelitz Creek</v>
      </c>
      <c r="AI568" s="19">
        <f t="shared" si="193"/>
        <v>1383.8101548325201</v>
      </c>
      <c r="AJ568" s="58">
        <f>IF(AF568="Yes",(AI568^2)*(VLOOKUP(D568,'Aquifer and SDF Parameters'!$A$6:$C$100,2,FALSE)/VLOOKUP(D568,'Aquifer and SDF Parameters'!$A$6:$C$100,3,FALSE)),"")</f>
        <v>6.3831018153920107</v>
      </c>
      <c r="AK568" s="20">
        <f>IF(AF568="Yes",(1/(U568)^('Aquifer and SDF Parameters'!$B$2)/((1/U568^'Aquifer and SDF Parameters'!$B$2)+(1/AI568^'Aquifer and SDF Parameters'!$B$2)+(1/AA568^'Aquifer and SDF Parameters'!$B$2))),"")</f>
        <v>0.67291074281329755</v>
      </c>
      <c r="AL568" s="20">
        <f>IF(AF568="Yes",(1/(AA568)^('Aquifer and SDF Parameters'!$B$2)/((1/U568^'Aquifer and SDF Parameters'!$B$2)+(1/AI568^'Aquifer and SDF Parameters'!$B$2)+(1/AA568^'Aquifer and SDF Parameters'!$B$2))),"")</f>
        <v>0.20005594181080474</v>
      </c>
      <c r="AM568" s="21">
        <f>IF(AF568="Yes",(1/(AI568)^('Aquifer and SDF Parameters'!$B$2)/((1/U568^'Aquifer and SDF Parameters'!$B$2)+(1/AI568^'Aquifer and SDF Parameters'!$B$2)+(1/AA568^'Aquifer and SDF Parameters'!$B$2))),"")</f>
        <v>0.12703331537589765</v>
      </c>
      <c r="AO568" s="30" t="s">
        <v>12387</v>
      </c>
      <c r="AP568" s="47" t="s">
        <v>8769</v>
      </c>
      <c r="AQ568" s="77">
        <v>92391</v>
      </c>
      <c r="AR568" s="84" t="s">
        <v>1318</v>
      </c>
      <c r="AS568" s="77">
        <v>114.814698655765</v>
      </c>
      <c r="AT568" s="30"/>
      <c r="AU568" s="22"/>
      <c r="AV568" s="69"/>
      <c r="AW568" s="33"/>
      <c r="AX568" s="22"/>
      <c r="AY568" s="27"/>
    </row>
    <row r="569" spans="1:51" ht="15.6" customHeight="1" x14ac:dyDescent="0.3">
      <c r="A569" s="17">
        <v>110959</v>
      </c>
      <c r="B569" s="17" t="str">
        <f>VLOOKUP(A569,'List of Wells for HC assessment'!$A$2:$J$860,10,FALSE)</f>
        <v>Fraser-Sumas Floodplain</v>
      </c>
      <c r="C569" s="17" t="str">
        <f>IF(ISNUMBER(VLOOKUP(A569,'List of Wells for HC assessment'!$A$2:$J$860,1,FALSE)),"TRUE","FALSE")</f>
        <v>TRUE</v>
      </c>
      <c r="D569" s="17">
        <f>VLOOKUP(A569,'List of Wells for HC assessment'!$A$2:$J$860,9,FALSE)</f>
        <v>6</v>
      </c>
      <c r="E569" s="17" t="str">
        <f t="shared" si="174"/>
        <v>Stream</v>
      </c>
      <c r="F569" s="17">
        <f t="shared" si="175"/>
        <v>3</v>
      </c>
      <c r="G569" s="87">
        <f t="shared" si="176"/>
        <v>0.54354470923432396</v>
      </c>
      <c r="H569" s="88">
        <f t="shared" si="194"/>
        <v>0.57492395824141773</v>
      </c>
      <c r="I569" s="89" t="str">
        <f t="shared" si="177"/>
        <v>Greyell Slough</v>
      </c>
      <c r="J569" s="90">
        <f t="shared" si="178"/>
        <v>0.3188311734173348</v>
      </c>
      <c r="K569" s="91">
        <f t="shared" si="179"/>
        <v>0.98013275290724011</v>
      </c>
      <c r="L569" s="95" t="str">
        <f t="shared" si="180"/>
        <v>Camp Slough</v>
      </c>
      <c r="M569" s="92">
        <f t="shared" si="181"/>
        <v>0.13762411734834129</v>
      </c>
      <c r="N569" s="93">
        <f t="shared" si="182"/>
        <v>2.2706548949063565</v>
      </c>
      <c r="O569" s="96" t="str">
        <f t="shared" si="183"/>
        <v>Unnamed tributary to Camp Slough</v>
      </c>
      <c r="P569" s="94" t="str">
        <f>IF(ISNUMBER(VLOOKUP(A569,'Wells not assessed'!$A$5:$D$37,1,FALSE)),VLOOKUP(A569,'Wells not assessed'!$A$5:$D$37,4,FALSE),"")</f>
        <v/>
      </c>
      <c r="R569" s="35" t="str">
        <f t="shared" si="184"/>
        <v>Yes</v>
      </c>
      <c r="S569" s="15" t="str">
        <f t="shared" si="185"/>
        <v>FV-6833</v>
      </c>
      <c r="T569" s="18" t="str">
        <f>VLOOKUP(S569,'PoHC and SDF summary'!$AO$4:$AP$49974,2,FALSE)</f>
        <v>Greyell Slough</v>
      </c>
      <c r="U569" s="19">
        <f t="shared" si="186"/>
        <v>415.30372918193899</v>
      </c>
      <c r="V569" s="56">
        <f>IF(C569="TRUE",(U569^2)*(VLOOKUP(D569,'Aquifer and SDF Parameters'!$A$6:$C$100,2,FALSE)/VLOOKUP(D569,'Aquifer and SDF Parameters'!$A$6:$C$100,3,FALSE)),"")</f>
        <v>0.57492395824141773</v>
      </c>
      <c r="X569" s="29" t="str">
        <f t="shared" si="187"/>
        <v>Yes</v>
      </c>
      <c r="Y569" s="15" t="str">
        <f t="shared" si="188"/>
        <v>FV-6852</v>
      </c>
      <c r="Z569" s="18" t="str">
        <f>IF(X569="Yes",VLOOKUP(Y569,'PoHC and SDF summary'!$AO$4:$AP$49974,2,FALSE)," ")</f>
        <v>Camp Slough</v>
      </c>
      <c r="AA569" s="19">
        <f t="shared" si="189"/>
        <v>542.25439221104705</v>
      </c>
      <c r="AB569" s="58">
        <f>IF(X569="Yes",(AA569^2)*(VLOOKUP(D569,'Aquifer and SDF Parameters'!$A$6:$C$100,2,FALSE)/VLOOKUP(D569,'Aquifer and SDF Parameters'!$A$6:$C$100,3,FALSE)),"")</f>
        <v>0.98013275290724011</v>
      </c>
      <c r="AC569" s="20">
        <f>IF(X569="Yes",(1/(U569)^('Aquifer and SDF Parameters'!$B$2)/((1/U569^'Aquifer and SDF Parameters'!$B$2)+(1/AA569^'Aquifer and SDF Parameters'!$B$2))),"")</f>
        <v>0.6302874653254642</v>
      </c>
      <c r="AD569" s="21">
        <f>IF(X569="Yes",(1/(AA569)^('Aquifer and SDF Parameters'!$B$2)/((1/U569^'Aquifer and SDF Parameters'!$B$2)+(1/AA569^'Aquifer and SDF Parameters'!$B$2))),"")</f>
        <v>0.36971253467453574</v>
      </c>
      <c r="AF569" s="32" t="str">
        <f t="shared" si="190"/>
        <v>Yes</v>
      </c>
      <c r="AG569" s="15" t="str">
        <f t="shared" si="191"/>
        <v>FV-6706</v>
      </c>
      <c r="AH569" s="18" t="str">
        <f t="shared" si="192"/>
        <v>Unnamed tributary to Camp Slough</v>
      </c>
      <c r="AI569" s="19">
        <f t="shared" si="193"/>
        <v>825.34627185921602</v>
      </c>
      <c r="AJ569" s="58">
        <f>IF(AF569="Yes",(AI569^2)*(VLOOKUP(D569,'Aquifer and SDF Parameters'!$A$6:$C$100,2,FALSE)/VLOOKUP(D569,'Aquifer and SDF Parameters'!$A$6:$C$100,3,FALSE)),"")</f>
        <v>2.2706548949063565</v>
      </c>
      <c r="AK569" s="20">
        <f>IF(AF569="Yes",(1/(U569)^('Aquifer and SDF Parameters'!$B$2)/((1/U569^'Aquifer and SDF Parameters'!$B$2)+(1/AI569^'Aquifer and SDF Parameters'!$B$2)+(1/AA569^'Aquifer and SDF Parameters'!$B$2))),"")</f>
        <v>0.54354470923432396</v>
      </c>
      <c r="AL569" s="20">
        <f>IF(AF569="Yes",(1/(AA569)^('Aquifer and SDF Parameters'!$B$2)/((1/U569^'Aquifer and SDF Parameters'!$B$2)+(1/AI569^'Aquifer and SDF Parameters'!$B$2)+(1/AA569^'Aquifer and SDF Parameters'!$B$2))),"")</f>
        <v>0.3188311734173348</v>
      </c>
      <c r="AM569" s="21">
        <f>IF(AF569="Yes",(1/(AI569)^('Aquifer and SDF Parameters'!$B$2)/((1/U569^'Aquifer and SDF Parameters'!$B$2)+(1/AI569^'Aquifer and SDF Parameters'!$B$2)+(1/AA569^'Aquifer and SDF Parameters'!$B$2))),"")</f>
        <v>0.13762411734834129</v>
      </c>
      <c r="AO569" s="30" t="s">
        <v>12385</v>
      </c>
      <c r="AP569" s="47" t="s">
        <v>8769</v>
      </c>
      <c r="AQ569" s="77">
        <v>92394</v>
      </c>
      <c r="AR569" s="84" t="s">
        <v>1317</v>
      </c>
      <c r="AS569" s="77">
        <v>232.02311636852099</v>
      </c>
      <c r="AT569" s="30"/>
      <c r="AU569" s="22"/>
      <c r="AV569" s="69"/>
      <c r="AW569" s="33"/>
      <c r="AX569" s="22"/>
      <c r="AY569" s="27"/>
    </row>
    <row r="570" spans="1:51" ht="15.6" customHeight="1" x14ac:dyDescent="0.3">
      <c r="A570" s="17">
        <v>111014</v>
      </c>
      <c r="B570" s="17" t="str">
        <f>VLOOKUP(A570,'List of Wells for HC assessment'!$A$2:$J$860,10,FALSE)</f>
        <v>Fraser-Sumas Floodplain</v>
      </c>
      <c r="C570" s="17" t="str">
        <f>IF(ISNUMBER(VLOOKUP(A570,'List of Wells for HC assessment'!$A$2:$J$860,1,FALSE)),"TRUE","FALSE")</f>
        <v>TRUE</v>
      </c>
      <c r="D570" s="17">
        <f>VLOOKUP(A570,'List of Wells for HC assessment'!$A$2:$J$860,9,FALSE)</f>
        <v>6</v>
      </c>
      <c r="E570" s="17" t="str">
        <f t="shared" si="174"/>
        <v>Stream</v>
      </c>
      <c r="F570" s="17">
        <f t="shared" si="175"/>
        <v>2</v>
      </c>
      <c r="G570" s="87">
        <f t="shared" si="176"/>
        <v>0.54032093782041346</v>
      </c>
      <c r="H570" s="88">
        <f t="shared" si="194"/>
        <v>0.686810373901108</v>
      </c>
      <c r="I570" s="89" t="str">
        <f t="shared" si="177"/>
        <v>Lewis Slough</v>
      </c>
      <c r="J570" s="90">
        <f t="shared" si="178"/>
        <v>0.45967906217958665</v>
      </c>
      <c r="K570" s="91">
        <f t="shared" si="179"/>
        <v>0.80729808221296695</v>
      </c>
      <c r="L570" s="95" t="str">
        <f t="shared" si="180"/>
        <v>Unnamed tributary to Lewis Slough</v>
      </c>
      <c r="M570" s="92" t="str">
        <f t="shared" si="181"/>
        <v>-</v>
      </c>
      <c r="N570" s="93" t="str">
        <f t="shared" si="182"/>
        <v/>
      </c>
      <c r="O570" s="96" t="str">
        <f t="shared" si="183"/>
        <v xml:space="preserve"> </v>
      </c>
      <c r="P570" s="94" t="str">
        <f>IF(ISNUMBER(VLOOKUP(A570,'Wells not assessed'!$A$5:$D$37,1,FALSE)),VLOOKUP(A570,'Wells not assessed'!$A$5:$D$37,4,FALSE),"")</f>
        <v/>
      </c>
      <c r="R570" s="35" t="str">
        <f t="shared" si="184"/>
        <v>Yes</v>
      </c>
      <c r="S570" s="15" t="str">
        <f t="shared" si="185"/>
        <v>FV-1673</v>
      </c>
      <c r="T570" s="18" t="str">
        <f>VLOOKUP(S570,'PoHC and SDF summary'!$AO$4:$AP$49974,2,FALSE)</f>
        <v>Lewis Slough</v>
      </c>
      <c r="U570" s="19">
        <f t="shared" si="186"/>
        <v>453.91971996194701</v>
      </c>
      <c r="V570" s="56">
        <f>IF(C570="TRUE",(U570^2)*(VLOOKUP(D570,'Aquifer and SDF Parameters'!$A$6:$C$100,2,FALSE)/VLOOKUP(D570,'Aquifer and SDF Parameters'!$A$6:$C$100,3,FALSE)),"")</f>
        <v>0.686810373901108</v>
      </c>
      <c r="X570" s="29" t="str">
        <f t="shared" si="187"/>
        <v>Yes</v>
      </c>
      <c r="Y570" s="15" t="str">
        <f t="shared" si="188"/>
        <v>FV-2641</v>
      </c>
      <c r="Z570" s="18" t="str">
        <f>IF(X570="Yes",VLOOKUP(Y570,'PoHC and SDF summary'!$AO$4:$AP$49974,2,FALSE)," ")</f>
        <v>Unnamed tributary to Lewis Slough</v>
      </c>
      <c r="AA570" s="19">
        <f t="shared" si="189"/>
        <v>492.127447582321</v>
      </c>
      <c r="AB570" s="58">
        <f>IF(X570="Yes",(AA570^2)*(VLOOKUP(D570,'Aquifer and SDF Parameters'!$A$6:$C$100,2,FALSE)/VLOOKUP(D570,'Aquifer and SDF Parameters'!$A$6:$C$100,3,FALSE)),"")</f>
        <v>0.80729808221296695</v>
      </c>
      <c r="AC570" s="20">
        <f>IF(X570="Yes",(1/(U570)^('Aquifer and SDF Parameters'!$B$2)/((1/U570^'Aquifer and SDF Parameters'!$B$2)+(1/AA570^'Aquifer and SDF Parameters'!$B$2))),"")</f>
        <v>0.54032093782041346</v>
      </c>
      <c r="AD570" s="21">
        <f>IF(X570="Yes",(1/(AA570)^('Aquifer and SDF Parameters'!$B$2)/((1/U570^'Aquifer and SDF Parameters'!$B$2)+(1/AA570^'Aquifer and SDF Parameters'!$B$2))),"")</f>
        <v>0.45967906217958665</v>
      </c>
      <c r="AF570" s="32" t="str">
        <f t="shared" si="190"/>
        <v>No</v>
      </c>
      <c r="AG570" s="15" t="str">
        <f t="shared" si="191"/>
        <v/>
      </c>
      <c r="AH570" s="18" t="str">
        <f t="shared" si="192"/>
        <v xml:space="preserve"> </v>
      </c>
      <c r="AI570" s="19" t="str">
        <f t="shared" si="193"/>
        <v xml:space="preserve"> </v>
      </c>
      <c r="AJ570" s="58" t="str">
        <f>IF(AF570="Yes",(AI570^2)*(VLOOKUP(D570,'Aquifer and SDF Parameters'!$A$6:$C$100,2,FALSE)/VLOOKUP(D570,'Aquifer and SDF Parameters'!$A$6:$C$100,3,FALSE)),"")</f>
        <v/>
      </c>
      <c r="AK570" s="20" t="str">
        <f>IF(AF570="Yes",(1/(U570)^('Aquifer and SDF Parameters'!$B$2)/((1/U570^'Aquifer and SDF Parameters'!$B$2)+(1/AI570^'Aquifer and SDF Parameters'!$B$2)+(1/AA570^'Aquifer and SDF Parameters'!$B$2))),"")</f>
        <v/>
      </c>
      <c r="AL570" s="20" t="str">
        <f>IF(AF570="Yes",(1/(AA570)^('Aquifer and SDF Parameters'!$B$2)/((1/U570^'Aquifer and SDF Parameters'!$B$2)+(1/AI570^'Aquifer and SDF Parameters'!$B$2)+(1/AA570^'Aquifer and SDF Parameters'!$B$2))),"")</f>
        <v/>
      </c>
      <c r="AM570" s="21" t="str">
        <f>IF(AF570="Yes",(1/(AI570)^('Aquifer and SDF Parameters'!$B$2)/((1/U570^'Aquifer and SDF Parameters'!$B$2)+(1/AI570^'Aquifer and SDF Parameters'!$B$2)+(1/AA570^'Aquifer and SDF Parameters'!$B$2))),"")</f>
        <v/>
      </c>
      <c r="AO570" s="30" t="s">
        <v>12382</v>
      </c>
      <c r="AP570" s="47" t="s">
        <v>8769</v>
      </c>
      <c r="AQ570" s="77">
        <v>92429</v>
      </c>
      <c r="AR570" s="84" t="s">
        <v>4971</v>
      </c>
      <c r="AS570" s="77">
        <v>31.314215024626399</v>
      </c>
      <c r="AT570" s="30"/>
      <c r="AU570" s="22"/>
      <c r="AV570" s="69"/>
      <c r="AW570" s="33"/>
      <c r="AX570" s="22"/>
      <c r="AY570" s="27"/>
    </row>
    <row r="571" spans="1:51" ht="15.6" customHeight="1" x14ac:dyDescent="0.3">
      <c r="A571" s="17">
        <v>111040</v>
      </c>
      <c r="B571" s="17" t="str">
        <f>VLOOKUP(A571,'List of Wells for HC assessment'!$A$2:$J$860,10,FALSE)</f>
        <v>Fraser-Sumas Floodplain</v>
      </c>
      <c r="C571" s="17" t="str">
        <f>IF(ISNUMBER(VLOOKUP(A571,'List of Wells for HC assessment'!$A$2:$J$860,1,FALSE)),"TRUE","FALSE")</f>
        <v>TRUE</v>
      </c>
      <c r="D571" s="17">
        <f>VLOOKUP(A571,'List of Wells for HC assessment'!$A$2:$J$860,9,FALSE)</f>
        <v>6</v>
      </c>
      <c r="E571" s="17" t="str">
        <f t="shared" si="174"/>
        <v>Stream</v>
      </c>
      <c r="F571" s="17">
        <f t="shared" si="175"/>
        <v>2</v>
      </c>
      <c r="G571" s="87">
        <f t="shared" si="176"/>
        <v>0.65695073497676504</v>
      </c>
      <c r="H571" s="88">
        <f t="shared" si="194"/>
        <v>0.68131537847980406</v>
      </c>
      <c r="I571" s="89" t="str">
        <f t="shared" si="177"/>
        <v>Unnamed tributary to Lewis Slough</v>
      </c>
      <c r="J571" s="90">
        <f t="shared" si="178"/>
        <v>0.34304926502323502</v>
      </c>
      <c r="K571" s="91">
        <f t="shared" si="179"/>
        <v>1.3047415758578127</v>
      </c>
      <c r="L571" s="95" t="str">
        <f t="shared" si="180"/>
        <v>Unnamed tributary to Vedder River</v>
      </c>
      <c r="M571" s="92" t="str">
        <f t="shared" si="181"/>
        <v>-</v>
      </c>
      <c r="N571" s="93" t="str">
        <f t="shared" si="182"/>
        <v/>
      </c>
      <c r="O571" s="96" t="str">
        <f t="shared" si="183"/>
        <v xml:space="preserve"> </v>
      </c>
      <c r="P571" s="94" t="str">
        <f>IF(ISNUMBER(VLOOKUP(A571,'Wells not assessed'!$A$5:$D$37,1,FALSE)),VLOOKUP(A571,'Wells not assessed'!$A$5:$D$37,4,FALSE),"")</f>
        <v/>
      </c>
      <c r="R571" s="35" t="str">
        <f t="shared" si="184"/>
        <v>Yes</v>
      </c>
      <c r="S571" s="15" t="str">
        <f t="shared" si="185"/>
        <v>FV-2662</v>
      </c>
      <c r="T571" s="18" t="str">
        <f>VLOOKUP(S571,'PoHC and SDF summary'!$AO$4:$AP$49974,2,FALSE)</f>
        <v>Unnamed tributary to Lewis Slough</v>
      </c>
      <c r="U571" s="19">
        <f t="shared" si="186"/>
        <v>452.10022510936801</v>
      </c>
      <c r="V571" s="56">
        <f>IF(C571="TRUE",(U571^2)*(VLOOKUP(D571,'Aquifer and SDF Parameters'!$A$6:$C$100,2,FALSE)/VLOOKUP(D571,'Aquifer and SDF Parameters'!$A$6:$C$100,3,FALSE)),"")</f>
        <v>0.68131537847980406</v>
      </c>
      <c r="X571" s="29" t="str">
        <f t="shared" si="187"/>
        <v>Yes</v>
      </c>
      <c r="Y571" s="15" t="str">
        <f t="shared" si="188"/>
        <v>FV-2572</v>
      </c>
      <c r="Z571" s="18" t="str">
        <f>IF(X571="Yes",VLOOKUP(Y571,'PoHC and SDF summary'!$AO$4:$AP$49974,2,FALSE)," ")</f>
        <v>Unnamed tributary to Vedder River</v>
      </c>
      <c r="AA571" s="19">
        <f t="shared" si="189"/>
        <v>625.63765292487301</v>
      </c>
      <c r="AB571" s="58">
        <f>IF(X571="Yes",(AA571^2)*(VLOOKUP(D571,'Aquifer and SDF Parameters'!$A$6:$C$100,2,FALSE)/VLOOKUP(D571,'Aquifer and SDF Parameters'!$A$6:$C$100,3,FALSE)),"")</f>
        <v>1.3047415758578127</v>
      </c>
      <c r="AC571" s="20">
        <f>IF(X571="Yes",(1/(U571)^('Aquifer and SDF Parameters'!$B$2)/((1/U571^'Aquifer and SDF Parameters'!$B$2)+(1/AA571^'Aquifer and SDF Parameters'!$B$2))),"")</f>
        <v>0.65695073497676504</v>
      </c>
      <c r="AD571" s="21">
        <f>IF(X571="Yes",(1/(AA571)^('Aquifer and SDF Parameters'!$B$2)/((1/U571^'Aquifer and SDF Parameters'!$B$2)+(1/AA571^'Aquifer and SDF Parameters'!$B$2))),"")</f>
        <v>0.34304926502323502</v>
      </c>
      <c r="AF571" s="32" t="str">
        <f t="shared" si="190"/>
        <v>No</v>
      </c>
      <c r="AG571" s="15" t="str">
        <f t="shared" si="191"/>
        <v/>
      </c>
      <c r="AH571" s="18" t="str">
        <f t="shared" si="192"/>
        <v xml:space="preserve"> </v>
      </c>
      <c r="AI571" s="19" t="str">
        <f t="shared" si="193"/>
        <v xml:space="preserve"> </v>
      </c>
      <c r="AJ571" s="58" t="str">
        <f>IF(AF571="Yes",(AI571^2)*(VLOOKUP(D571,'Aquifer and SDF Parameters'!$A$6:$C$100,2,FALSE)/VLOOKUP(D571,'Aquifer and SDF Parameters'!$A$6:$C$100,3,FALSE)),"")</f>
        <v/>
      </c>
      <c r="AK571" s="20" t="str">
        <f>IF(AF571="Yes",(1/(U571)^('Aquifer and SDF Parameters'!$B$2)/((1/U571^'Aquifer and SDF Parameters'!$B$2)+(1/AI571^'Aquifer and SDF Parameters'!$B$2)+(1/AA571^'Aquifer and SDF Parameters'!$B$2))),"")</f>
        <v/>
      </c>
      <c r="AL571" s="20" t="str">
        <f>IF(AF571="Yes",(1/(AA571)^('Aquifer and SDF Parameters'!$B$2)/((1/U571^'Aquifer and SDF Parameters'!$B$2)+(1/AI571^'Aquifer and SDF Parameters'!$B$2)+(1/AA571^'Aquifer and SDF Parameters'!$B$2))),"")</f>
        <v/>
      </c>
      <c r="AM571" s="21" t="str">
        <f>IF(AF571="Yes",(1/(AI571)^('Aquifer and SDF Parameters'!$B$2)/((1/U571^'Aquifer and SDF Parameters'!$B$2)+(1/AI571^'Aquifer and SDF Parameters'!$B$2)+(1/AA571^'Aquifer and SDF Parameters'!$B$2))),"")</f>
        <v/>
      </c>
      <c r="AO571" s="30" t="s">
        <v>12380</v>
      </c>
      <c r="AP571" s="47" t="s">
        <v>8769</v>
      </c>
      <c r="AQ571" s="77">
        <v>92433</v>
      </c>
      <c r="AR571" s="84" t="s">
        <v>8687</v>
      </c>
      <c r="AS571" s="77">
        <v>41.785388917683697</v>
      </c>
      <c r="AT571" s="30"/>
      <c r="AU571" s="22"/>
      <c r="AV571" s="69"/>
      <c r="AW571" s="33"/>
      <c r="AX571" s="22"/>
      <c r="AY571" s="27"/>
    </row>
    <row r="572" spans="1:51" ht="15.6" customHeight="1" x14ac:dyDescent="0.3">
      <c r="A572" s="17">
        <v>111696</v>
      </c>
      <c r="B572" s="17" t="str">
        <f>VLOOKUP(A572,'List of Wells for HC assessment'!$A$2:$J$860,10,FALSE)</f>
        <v>Fraser-Sumas Floodplain</v>
      </c>
      <c r="C572" s="17" t="str">
        <f>IF(ISNUMBER(VLOOKUP(A572,'List of Wells for HC assessment'!$A$2:$J$860,1,FALSE)),"TRUE","FALSE")</f>
        <v>TRUE</v>
      </c>
      <c r="D572" s="17">
        <f>VLOOKUP(A572,'List of Wells for HC assessment'!$A$2:$J$860,9,FALSE)</f>
        <v>6</v>
      </c>
      <c r="E572" s="17" t="str">
        <f t="shared" si="174"/>
        <v>Stream</v>
      </c>
      <c r="F572" s="17">
        <f t="shared" si="175"/>
        <v>1</v>
      </c>
      <c r="G572" s="87">
        <f t="shared" si="176"/>
        <v>1</v>
      </c>
      <c r="H572" s="88">
        <f t="shared" si="194"/>
        <v>0.3197921804693562</v>
      </c>
      <c r="I572" s="89" t="str">
        <f t="shared" si="177"/>
        <v>Miller Slough</v>
      </c>
      <c r="J572" s="90" t="str">
        <f t="shared" si="178"/>
        <v>-</v>
      </c>
      <c r="K572" s="91" t="str">
        <f t="shared" si="179"/>
        <v/>
      </c>
      <c r="L572" s="95" t="str">
        <f t="shared" si="180"/>
        <v xml:space="preserve"> </v>
      </c>
      <c r="M572" s="92" t="str">
        <f t="shared" si="181"/>
        <v>-</v>
      </c>
      <c r="N572" s="93" t="str">
        <f t="shared" si="182"/>
        <v/>
      </c>
      <c r="O572" s="96" t="str">
        <f t="shared" si="183"/>
        <v xml:space="preserve"> </v>
      </c>
      <c r="P572" s="94" t="str">
        <f>IF(ISNUMBER(VLOOKUP(A572,'Wells not assessed'!$A$5:$D$37,1,FALSE)),VLOOKUP(A572,'Wells not assessed'!$A$5:$D$37,4,FALSE),"")</f>
        <v/>
      </c>
      <c r="R572" s="35" t="str">
        <f t="shared" si="184"/>
        <v>Yes</v>
      </c>
      <c r="S572" s="15" t="str">
        <f t="shared" si="185"/>
        <v>FV-1211</v>
      </c>
      <c r="T572" s="18" t="str">
        <f>VLOOKUP(S572,'PoHC and SDF summary'!$AO$4:$AP$49974,2,FALSE)</f>
        <v>Miller Slough</v>
      </c>
      <c r="U572" s="19">
        <f t="shared" si="186"/>
        <v>309.738041158665</v>
      </c>
      <c r="V572" s="56">
        <f>IF(C572="TRUE",(U572^2)*(VLOOKUP(D572,'Aquifer and SDF Parameters'!$A$6:$C$100,2,FALSE)/VLOOKUP(D572,'Aquifer and SDF Parameters'!$A$6:$C$100,3,FALSE)),"")</f>
        <v>0.3197921804693562</v>
      </c>
      <c r="X572" s="29" t="str">
        <f t="shared" si="187"/>
        <v>No</v>
      </c>
      <c r="Y572" s="15" t="str">
        <f t="shared" si="188"/>
        <v/>
      </c>
      <c r="Z572" s="18" t="str">
        <f>IF(X572="Yes",VLOOKUP(Y572,'PoHC and SDF summary'!$AO$4:$AP$49974,2,FALSE)," ")</f>
        <v xml:space="preserve"> </v>
      </c>
      <c r="AA572" s="19" t="str">
        <f t="shared" si="189"/>
        <v xml:space="preserve"> </v>
      </c>
      <c r="AB572" s="58" t="str">
        <f>IF(X572="Yes",(AA572^2)*(VLOOKUP(D572,'Aquifer and SDF Parameters'!$A$6:$C$100,2,FALSE)/VLOOKUP(D572,'Aquifer and SDF Parameters'!$A$6:$C$100,3,FALSE)),"")</f>
        <v/>
      </c>
      <c r="AC572" s="20" t="str">
        <f>IF(X572="Yes",(1/(U572)^('Aquifer and SDF Parameters'!$B$2)/((1/U572^'Aquifer and SDF Parameters'!$B$2)+(1/AA572^'Aquifer and SDF Parameters'!$B$2))),"")</f>
        <v/>
      </c>
      <c r="AD572" s="21" t="str">
        <f>IF(X572="Yes",(1/(AA572)^('Aquifer and SDF Parameters'!$B$2)/((1/U572^'Aquifer and SDF Parameters'!$B$2)+(1/AA572^'Aquifer and SDF Parameters'!$B$2))),"")</f>
        <v/>
      </c>
      <c r="AF572" s="32" t="str">
        <f t="shared" si="190"/>
        <v>No</v>
      </c>
      <c r="AG572" s="15" t="str">
        <f t="shared" si="191"/>
        <v/>
      </c>
      <c r="AH572" s="18" t="str">
        <f t="shared" si="192"/>
        <v xml:space="preserve"> </v>
      </c>
      <c r="AI572" s="19" t="str">
        <f t="shared" si="193"/>
        <v xml:space="preserve"> </v>
      </c>
      <c r="AJ572" s="58" t="str">
        <f>IF(AF572="Yes",(AI572^2)*(VLOOKUP(D572,'Aquifer and SDF Parameters'!$A$6:$C$100,2,FALSE)/VLOOKUP(D572,'Aquifer and SDF Parameters'!$A$6:$C$100,3,FALSE)),"")</f>
        <v/>
      </c>
      <c r="AK572" s="20" t="str">
        <f>IF(AF572="Yes",(1/(U572)^('Aquifer and SDF Parameters'!$B$2)/((1/U572^'Aquifer and SDF Parameters'!$B$2)+(1/AI572^'Aquifer and SDF Parameters'!$B$2)+(1/AA572^'Aquifer and SDF Parameters'!$B$2))),"")</f>
        <v/>
      </c>
      <c r="AL572" s="20" t="str">
        <f>IF(AF572="Yes",(1/(AA572)^('Aquifer and SDF Parameters'!$B$2)/((1/U572^'Aquifer and SDF Parameters'!$B$2)+(1/AI572^'Aquifer and SDF Parameters'!$B$2)+(1/AA572^'Aquifer and SDF Parameters'!$B$2))),"")</f>
        <v/>
      </c>
      <c r="AM572" s="21" t="str">
        <f>IF(AF572="Yes",(1/(AI572)^('Aquifer and SDF Parameters'!$B$2)/((1/U572^'Aquifer and SDF Parameters'!$B$2)+(1/AI572^'Aquifer and SDF Parameters'!$B$2)+(1/AA572^'Aquifer and SDF Parameters'!$B$2))),"")</f>
        <v/>
      </c>
      <c r="AO572" s="30" t="s">
        <v>12379</v>
      </c>
      <c r="AP572" s="47" t="s">
        <v>8769</v>
      </c>
      <c r="AQ572" s="77">
        <v>92435</v>
      </c>
      <c r="AR572" s="84" t="s">
        <v>5529</v>
      </c>
      <c r="AS572" s="77">
        <v>1125.3192306848</v>
      </c>
      <c r="AT572" s="30"/>
      <c r="AU572" s="22"/>
      <c r="AV572" s="69"/>
      <c r="AW572" s="33"/>
      <c r="AX572" s="22"/>
      <c r="AY572" s="27"/>
    </row>
    <row r="573" spans="1:51" ht="15.6" customHeight="1" x14ac:dyDescent="0.3">
      <c r="A573" s="17">
        <v>113963</v>
      </c>
      <c r="B573" s="17" t="str">
        <f>VLOOKUP(A573,'List of Wells for HC assessment'!$A$2:$J$860,10,FALSE)</f>
        <v>Fraser-Sumas Floodplain</v>
      </c>
      <c r="C573" s="17" t="str">
        <f>IF(ISNUMBER(VLOOKUP(A573,'List of Wells for HC assessment'!$A$2:$J$860,1,FALSE)),"TRUE","FALSE")</f>
        <v>TRUE</v>
      </c>
      <c r="D573" s="17">
        <f>VLOOKUP(A573,'List of Wells for HC assessment'!$A$2:$J$860,9,FALSE)</f>
        <v>6</v>
      </c>
      <c r="E573" s="17" t="str">
        <f t="shared" si="174"/>
        <v>Stream</v>
      </c>
      <c r="F573" s="17">
        <f t="shared" si="175"/>
        <v>2</v>
      </c>
      <c r="G573" s="87">
        <f t="shared" si="176"/>
        <v>0.91813486411359124</v>
      </c>
      <c r="H573" s="88">
        <f t="shared" si="194"/>
        <v>0.18890767047908363</v>
      </c>
      <c r="I573" s="89" t="str">
        <f t="shared" si="177"/>
        <v>Camp Slough</v>
      </c>
      <c r="J573" s="90">
        <f t="shared" si="178"/>
        <v>8.1865135886408646E-2</v>
      </c>
      <c r="K573" s="91">
        <f t="shared" si="179"/>
        <v>2.1186395953215986</v>
      </c>
      <c r="L573" s="95" t="str">
        <f t="shared" si="180"/>
        <v>Gravel Slough</v>
      </c>
      <c r="M573" s="92" t="str">
        <f t="shared" si="181"/>
        <v>-</v>
      </c>
      <c r="N573" s="93" t="str">
        <f t="shared" si="182"/>
        <v/>
      </c>
      <c r="O573" s="96" t="str">
        <f t="shared" si="183"/>
        <v xml:space="preserve"> </v>
      </c>
      <c r="P573" s="94" t="str">
        <f>IF(ISNUMBER(VLOOKUP(A573,'Wells not assessed'!$A$5:$D$37,1,FALSE)),VLOOKUP(A573,'Wells not assessed'!$A$5:$D$37,4,FALSE),"")</f>
        <v/>
      </c>
      <c r="R573" s="35" t="str">
        <f t="shared" si="184"/>
        <v>Yes</v>
      </c>
      <c r="S573" s="15" t="str">
        <f t="shared" si="185"/>
        <v>FV-5991</v>
      </c>
      <c r="T573" s="18" t="str">
        <f>VLOOKUP(S573,'PoHC and SDF summary'!$AO$4:$AP$49974,2,FALSE)</f>
        <v>Camp Slough</v>
      </c>
      <c r="U573" s="19">
        <f t="shared" si="186"/>
        <v>238.059448759601</v>
      </c>
      <c r="V573" s="56">
        <f>IF(C573="TRUE",(U573^2)*(VLOOKUP(D573,'Aquifer and SDF Parameters'!$A$6:$C$100,2,FALSE)/VLOOKUP(D573,'Aquifer and SDF Parameters'!$A$6:$C$100,3,FALSE)),"")</f>
        <v>0.18890767047908363</v>
      </c>
      <c r="X573" s="29" t="str">
        <f t="shared" si="187"/>
        <v>Yes</v>
      </c>
      <c r="Y573" s="15" t="str">
        <f t="shared" si="188"/>
        <v>FV-5959</v>
      </c>
      <c r="Z573" s="18" t="str">
        <f>IF(X573="Yes",VLOOKUP(Y573,'PoHC and SDF summary'!$AO$4:$AP$49974,2,FALSE)," ")</f>
        <v>Gravel Slough</v>
      </c>
      <c r="AA573" s="19">
        <f t="shared" si="189"/>
        <v>797.24016368750495</v>
      </c>
      <c r="AB573" s="58">
        <f>IF(X573="Yes",(AA573^2)*(VLOOKUP(D573,'Aquifer and SDF Parameters'!$A$6:$C$100,2,FALSE)/VLOOKUP(D573,'Aquifer and SDF Parameters'!$A$6:$C$100,3,FALSE)),"")</f>
        <v>2.1186395953215986</v>
      </c>
      <c r="AC573" s="20">
        <f>IF(X573="Yes",(1/(U573)^('Aquifer and SDF Parameters'!$B$2)/((1/U573^'Aquifer and SDF Parameters'!$B$2)+(1/AA573^'Aquifer and SDF Parameters'!$B$2))),"")</f>
        <v>0.91813486411359124</v>
      </c>
      <c r="AD573" s="21">
        <f>IF(X573="Yes",(1/(AA573)^('Aquifer and SDF Parameters'!$B$2)/((1/U573^'Aquifer and SDF Parameters'!$B$2)+(1/AA573^'Aquifer and SDF Parameters'!$B$2))),"")</f>
        <v>8.1865135886408646E-2</v>
      </c>
      <c r="AF573" s="32" t="str">
        <f t="shared" si="190"/>
        <v>No</v>
      </c>
      <c r="AG573" s="15" t="str">
        <f t="shared" si="191"/>
        <v/>
      </c>
      <c r="AH573" s="18" t="str">
        <f t="shared" si="192"/>
        <v xml:space="preserve"> </v>
      </c>
      <c r="AI573" s="19" t="str">
        <f t="shared" si="193"/>
        <v xml:space="preserve"> </v>
      </c>
      <c r="AJ573" s="58" t="str">
        <f>IF(AF573="Yes",(AI573^2)*(VLOOKUP(D573,'Aquifer and SDF Parameters'!$A$6:$C$100,2,FALSE)/VLOOKUP(D573,'Aquifer and SDF Parameters'!$A$6:$C$100,3,FALSE)),"")</f>
        <v/>
      </c>
      <c r="AK573" s="20" t="str">
        <f>IF(AF573="Yes",(1/(U573)^('Aquifer and SDF Parameters'!$B$2)/((1/U573^'Aquifer and SDF Parameters'!$B$2)+(1/AI573^'Aquifer and SDF Parameters'!$B$2)+(1/AA573^'Aquifer and SDF Parameters'!$B$2))),"")</f>
        <v/>
      </c>
      <c r="AL573" s="20" t="str">
        <f>IF(AF573="Yes",(1/(AA573)^('Aquifer and SDF Parameters'!$B$2)/((1/U573^'Aquifer and SDF Parameters'!$B$2)+(1/AI573^'Aquifer and SDF Parameters'!$B$2)+(1/AA573^'Aquifer and SDF Parameters'!$B$2))),"")</f>
        <v/>
      </c>
      <c r="AM573" s="21" t="str">
        <f>IF(AF573="Yes",(1/(AI573)^('Aquifer and SDF Parameters'!$B$2)/((1/U573^'Aquifer and SDF Parameters'!$B$2)+(1/AI573^'Aquifer and SDF Parameters'!$B$2)+(1/AA573^'Aquifer and SDF Parameters'!$B$2))),"")</f>
        <v/>
      </c>
      <c r="AO573" s="30" t="s">
        <v>12378</v>
      </c>
      <c r="AP573" s="47" t="s">
        <v>8769</v>
      </c>
      <c r="AQ573" s="77">
        <v>92439</v>
      </c>
      <c r="AR573" s="84" t="s">
        <v>6420</v>
      </c>
      <c r="AS573" s="77">
        <v>439.62024589505802</v>
      </c>
      <c r="AT573" s="30"/>
      <c r="AU573" s="22"/>
      <c r="AV573" s="69"/>
      <c r="AW573" s="33"/>
      <c r="AX573" s="22"/>
      <c r="AY573" s="27"/>
    </row>
    <row r="574" spans="1:51" ht="15.6" customHeight="1" x14ac:dyDescent="0.3">
      <c r="A574" s="17">
        <v>114024</v>
      </c>
      <c r="B574" s="17" t="str">
        <f>VLOOKUP(A574,'List of Wells for HC assessment'!$A$2:$J$860,10,FALSE)</f>
        <v>Fraser-Sumas Floodplain</v>
      </c>
      <c r="C574" s="17" t="str">
        <f>IF(ISNUMBER(VLOOKUP(A574,'List of Wells for HC assessment'!$A$2:$J$860,1,FALSE)),"TRUE","FALSE")</f>
        <v>TRUE</v>
      </c>
      <c r="D574" s="17">
        <f>VLOOKUP(A574,'List of Wells for HC assessment'!$A$2:$J$860,9,FALSE)</f>
        <v>6</v>
      </c>
      <c r="E574" s="17" t="str">
        <f t="shared" si="174"/>
        <v>Stream</v>
      </c>
      <c r="F574" s="17">
        <f t="shared" si="175"/>
        <v>3</v>
      </c>
      <c r="G574" s="87">
        <f t="shared" si="176"/>
        <v>0.40102497906336837</v>
      </c>
      <c r="H574" s="88">
        <f t="shared" si="194"/>
        <v>1.7619970641425302</v>
      </c>
      <c r="I574" s="89" t="str">
        <f t="shared" si="177"/>
        <v>Camp Slough</v>
      </c>
      <c r="J574" s="90">
        <f t="shared" si="178"/>
        <v>0.30747041139157194</v>
      </c>
      <c r="K574" s="91">
        <f t="shared" si="179"/>
        <v>2.2981230374639017</v>
      </c>
      <c r="L574" s="95" t="str">
        <f t="shared" si="180"/>
        <v>Unnamed tributary to Hope Slough</v>
      </c>
      <c r="M574" s="92">
        <f t="shared" si="181"/>
        <v>0.2915046095450598</v>
      </c>
      <c r="N574" s="93">
        <f t="shared" si="182"/>
        <v>2.4239919802992005</v>
      </c>
      <c r="O574" s="96" t="str">
        <f t="shared" si="183"/>
        <v>Camp Slough</v>
      </c>
      <c r="P574" s="94" t="str">
        <f>IF(ISNUMBER(VLOOKUP(A574,'Wells not assessed'!$A$5:$D$37,1,FALSE)),VLOOKUP(A574,'Wells not assessed'!$A$5:$D$37,4,FALSE),"")</f>
        <v/>
      </c>
      <c r="R574" s="35" t="str">
        <f t="shared" si="184"/>
        <v>Yes</v>
      </c>
      <c r="S574" s="15" t="str">
        <f t="shared" si="185"/>
        <v>FV-6712</v>
      </c>
      <c r="T574" s="18" t="str">
        <f>VLOOKUP(S574,'PoHC and SDF summary'!$AO$4:$AP$49974,2,FALSE)</f>
        <v>Camp Slough</v>
      </c>
      <c r="U574" s="19">
        <f t="shared" si="186"/>
        <v>727.04822346441301</v>
      </c>
      <c r="V574" s="56">
        <f>IF(C574="TRUE",(U574^2)*(VLOOKUP(D574,'Aquifer and SDF Parameters'!$A$6:$C$100,2,FALSE)/VLOOKUP(D574,'Aquifer and SDF Parameters'!$A$6:$C$100,3,FALSE)),"")</f>
        <v>1.7619970641425302</v>
      </c>
      <c r="X574" s="29" t="str">
        <f t="shared" si="187"/>
        <v>Yes</v>
      </c>
      <c r="Y574" s="15" t="str">
        <f t="shared" si="188"/>
        <v>FV-3588</v>
      </c>
      <c r="Z574" s="18" t="str">
        <f>IF(X574="Yes",VLOOKUP(Y574,'PoHC and SDF summary'!$AO$4:$AP$49974,2,FALSE)," ")</f>
        <v>Unnamed tributary to Hope Slough</v>
      </c>
      <c r="AA574" s="19">
        <f t="shared" si="189"/>
        <v>830.32337750973295</v>
      </c>
      <c r="AB574" s="58">
        <f>IF(X574="Yes",(AA574^2)*(VLOOKUP(D574,'Aquifer and SDF Parameters'!$A$6:$C$100,2,FALSE)/VLOOKUP(D574,'Aquifer and SDF Parameters'!$A$6:$C$100,3,FALSE)),"")</f>
        <v>2.2981230374639017</v>
      </c>
      <c r="AC574" s="20">
        <f>IF(X574="Yes",(1/(U574)^('Aquifer and SDF Parameters'!$B$2)/((1/U574^'Aquifer and SDF Parameters'!$B$2)+(1/AA574^'Aquifer and SDF Parameters'!$B$2))),"")</f>
        <v>0.56602341308933779</v>
      </c>
      <c r="AD574" s="21">
        <f>IF(X574="Yes",(1/(AA574)^('Aquifer and SDF Parameters'!$B$2)/((1/U574^'Aquifer and SDF Parameters'!$B$2)+(1/AA574^'Aquifer and SDF Parameters'!$B$2))),"")</f>
        <v>0.43397658691066221</v>
      </c>
      <c r="AF574" s="32" t="str">
        <f t="shared" si="190"/>
        <v>Yes</v>
      </c>
      <c r="AG574" s="15" t="str">
        <f t="shared" si="191"/>
        <v>FV-6664</v>
      </c>
      <c r="AH574" s="18" t="str">
        <f t="shared" si="192"/>
        <v>Camp Slough</v>
      </c>
      <c r="AI574" s="19">
        <f t="shared" si="193"/>
        <v>852.75881355149897</v>
      </c>
      <c r="AJ574" s="58">
        <f>IF(AF574="Yes",(AI574^2)*(VLOOKUP(D574,'Aquifer and SDF Parameters'!$A$6:$C$100,2,FALSE)/VLOOKUP(D574,'Aquifer and SDF Parameters'!$A$6:$C$100,3,FALSE)),"")</f>
        <v>2.4239919802992005</v>
      </c>
      <c r="AK574" s="20">
        <f>IF(AF574="Yes",(1/(U574)^('Aquifer and SDF Parameters'!$B$2)/((1/U574^'Aquifer and SDF Parameters'!$B$2)+(1/AI574^'Aquifer and SDF Parameters'!$B$2)+(1/AA574^'Aquifer and SDF Parameters'!$B$2))),"")</f>
        <v>0.40102497906336837</v>
      </c>
      <c r="AL574" s="20">
        <f>IF(AF574="Yes",(1/(AA574)^('Aquifer and SDF Parameters'!$B$2)/((1/U574^'Aquifer and SDF Parameters'!$B$2)+(1/AI574^'Aquifer and SDF Parameters'!$B$2)+(1/AA574^'Aquifer and SDF Parameters'!$B$2))),"")</f>
        <v>0.30747041139157194</v>
      </c>
      <c r="AM574" s="21">
        <f>IF(AF574="Yes",(1/(AI574)^('Aquifer and SDF Parameters'!$B$2)/((1/U574^'Aquifer and SDF Parameters'!$B$2)+(1/AI574^'Aquifer and SDF Parameters'!$B$2)+(1/AA574^'Aquifer and SDF Parameters'!$B$2))),"")</f>
        <v>0.2915046095450598</v>
      </c>
      <c r="AO574" s="30" t="s">
        <v>12377</v>
      </c>
      <c r="AP574" s="47" t="s">
        <v>8769</v>
      </c>
      <c r="AQ574" s="80">
        <v>92456</v>
      </c>
      <c r="AR574" s="12" t="s">
        <v>3620</v>
      </c>
      <c r="AS574" s="80">
        <v>219.10317766136501</v>
      </c>
      <c r="AT574" s="30"/>
      <c r="AU574" s="22"/>
      <c r="AV574" s="69"/>
      <c r="AW574" s="33"/>
      <c r="AX574" s="22"/>
      <c r="AY574" s="27"/>
    </row>
    <row r="575" spans="1:51" ht="15.6" customHeight="1" x14ac:dyDescent="0.3">
      <c r="A575" s="17">
        <v>114133</v>
      </c>
      <c r="B575" s="17" t="str">
        <f>VLOOKUP(A575,'List of Wells for HC assessment'!$A$2:$J$860,10,FALSE)</f>
        <v>Fraser-Sumas Floodplain</v>
      </c>
      <c r="C575" s="17" t="str">
        <f>IF(ISNUMBER(VLOOKUP(A575,'List of Wells for HC assessment'!$A$2:$J$860,1,FALSE)),"TRUE","FALSE")</f>
        <v>TRUE</v>
      </c>
      <c r="D575" s="17">
        <f>VLOOKUP(A575,'List of Wells for HC assessment'!$A$2:$J$860,9,FALSE)</f>
        <v>6</v>
      </c>
      <c r="E575" s="17" t="str">
        <f t="shared" si="174"/>
        <v>Stream</v>
      </c>
      <c r="F575" s="17">
        <f t="shared" si="175"/>
        <v>2</v>
      </c>
      <c r="G575" s="87">
        <f t="shared" si="176"/>
        <v>0.97160249889397932</v>
      </c>
      <c r="H575" s="88">
        <f t="shared" si="194"/>
        <v>3.3248087033175264E-2</v>
      </c>
      <c r="I575" s="89" t="str">
        <f t="shared" si="177"/>
        <v>Unnamed</v>
      </c>
      <c r="J575" s="90">
        <f t="shared" si="178"/>
        <v>2.8397501106020719E-2</v>
      </c>
      <c r="K575" s="91">
        <f t="shared" si="179"/>
        <v>1.1375622215585952</v>
      </c>
      <c r="L575" s="95" t="str">
        <f t="shared" si="180"/>
        <v>Unnamed tributary to Camp Slough</v>
      </c>
      <c r="M575" s="92" t="str">
        <f t="shared" si="181"/>
        <v>-</v>
      </c>
      <c r="N575" s="93" t="str">
        <f t="shared" si="182"/>
        <v/>
      </c>
      <c r="O575" s="96" t="str">
        <f t="shared" si="183"/>
        <v xml:space="preserve"> </v>
      </c>
      <c r="P575" s="94" t="str">
        <f>IF(ISNUMBER(VLOOKUP(A575,'Wells not assessed'!$A$5:$D$37,1,FALSE)),VLOOKUP(A575,'Wells not assessed'!$A$5:$D$37,4,FALSE),"")</f>
        <v/>
      </c>
      <c r="R575" s="35" t="str">
        <f t="shared" si="184"/>
        <v>Yes</v>
      </c>
      <c r="S575" s="15" t="str">
        <f t="shared" si="185"/>
        <v>FV-6963</v>
      </c>
      <c r="T575" s="18" t="str">
        <f>VLOOKUP(S575,'PoHC and SDF summary'!$AO$4:$AP$49974,2,FALSE)</f>
        <v>Unnamed</v>
      </c>
      <c r="U575" s="19">
        <f t="shared" si="186"/>
        <v>99.872048692076902</v>
      </c>
      <c r="V575" s="56">
        <f>IF(C575="TRUE",(U575^2)*(VLOOKUP(D575,'Aquifer and SDF Parameters'!$A$6:$C$100,2,FALSE)/VLOOKUP(D575,'Aquifer and SDF Parameters'!$A$6:$C$100,3,FALSE)),"")</f>
        <v>3.3248087033175264E-2</v>
      </c>
      <c r="X575" s="29" t="str">
        <f t="shared" si="187"/>
        <v>Yes</v>
      </c>
      <c r="Y575" s="15" t="str">
        <f t="shared" si="188"/>
        <v>FV-6916</v>
      </c>
      <c r="Z575" s="18" t="str">
        <f>IF(X575="Yes",VLOOKUP(Y575,'PoHC and SDF summary'!$AO$4:$AP$49974,2,FALSE)," ")</f>
        <v>Unnamed tributary to Camp Slough</v>
      </c>
      <c r="AA575" s="19">
        <f t="shared" si="189"/>
        <v>584.18204908023199</v>
      </c>
      <c r="AB575" s="58">
        <f>IF(X575="Yes",(AA575^2)*(VLOOKUP(D575,'Aquifer and SDF Parameters'!$A$6:$C$100,2,FALSE)/VLOOKUP(D575,'Aquifer and SDF Parameters'!$A$6:$C$100,3,FALSE)),"")</f>
        <v>1.1375622215585952</v>
      </c>
      <c r="AC575" s="20">
        <f>IF(X575="Yes",(1/(U575)^('Aquifer and SDF Parameters'!$B$2)/((1/U575^'Aquifer and SDF Parameters'!$B$2)+(1/AA575^'Aquifer and SDF Parameters'!$B$2))),"")</f>
        <v>0.97160249889397932</v>
      </c>
      <c r="AD575" s="21">
        <f>IF(X575="Yes",(1/(AA575)^('Aquifer and SDF Parameters'!$B$2)/((1/U575^'Aquifer and SDF Parameters'!$B$2)+(1/AA575^'Aquifer and SDF Parameters'!$B$2))),"")</f>
        <v>2.8397501106020719E-2</v>
      </c>
      <c r="AF575" s="32" t="str">
        <f t="shared" si="190"/>
        <v>No</v>
      </c>
      <c r="AG575" s="15" t="str">
        <f t="shared" si="191"/>
        <v/>
      </c>
      <c r="AH575" s="18" t="str">
        <f t="shared" si="192"/>
        <v xml:space="preserve"> </v>
      </c>
      <c r="AI575" s="19" t="str">
        <f t="shared" si="193"/>
        <v xml:space="preserve"> </v>
      </c>
      <c r="AJ575" s="58" t="str">
        <f>IF(AF575="Yes",(AI575^2)*(VLOOKUP(D575,'Aquifer and SDF Parameters'!$A$6:$C$100,2,FALSE)/VLOOKUP(D575,'Aquifer and SDF Parameters'!$A$6:$C$100,3,FALSE)),"")</f>
        <v/>
      </c>
      <c r="AK575" s="20" t="str">
        <f>IF(AF575="Yes",(1/(U575)^('Aquifer and SDF Parameters'!$B$2)/((1/U575^'Aquifer and SDF Parameters'!$B$2)+(1/AI575^'Aquifer and SDF Parameters'!$B$2)+(1/AA575^'Aquifer and SDF Parameters'!$B$2))),"")</f>
        <v/>
      </c>
      <c r="AL575" s="20" t="str">
        <f>IF(AF575="Yes",(1/(AA575)^('Aquifer and SDF Parameters'!$B$2)/((1/U575^'Aquifer and SDF Parameters'!$B$2)+(1/AI575^'Aquifer and SDF Parameters'!$B$2)+(1/AA575^'Aquifer and SDF Parameters'!$B$2))),"")</f>
        <v/>
      </c>
      <c r="AM575" s="21" t="str">
        <f>IF(AF575="Yes",(1/(AI575)^('Aquifer and SDF Parameters'!$B$2)/((1/U575^'Aquifer and SDF Parameters'!$B$2)+(1/AI575^'Aquifer and SDF Parameters'!$B$2)+(1/AA575^'Aquifer and SDF Parameters'!$B$2))),"")</f>
        <v/>
      </c>
      <c r="AO575" s="30" t="s">
        <v>12376</v>
      </c>
      <c r="AP575" s="47" t="s">
        <v>8769</v>
      </c>
      <c r="AQ575" s="2">
        <v>92487</v>
      </c>
      <c r="AR575" s="2" t="s">
        <v>4167</v>
      </c>
      <c r="AS575" s="4">
        <v>1860.5048875187299</v>
      </c>
      <c r="AT575" s="30"/>
      <c r="AU575" s="22"/>
      <c r="AV575" s="69"/>
      <c r="AW575" s="33"/>
      <c r="AX575" s="22"/>
      <c r="AY575" s="27"/>
    </row>
    <row r="576" spans="1:51" ht="15.6" customHeight="1" x14ac:dyDescent="0.3">
      <c r="A576" s="17">
        <v>114568</v>
      </c>
      <c r="B576" s="17" t="str">
        <f>VLOOKUP(A576,'List of Wells for HC assessment'!$A$2:$J$860,10,FALSE)</f>
        <v>Fraser-Sumas Floodplain</v>
      </c>
      <c r="C576" s="17" t="str">
        <f>IF(ISNUMBER(VLOOKUP(A576,'List of Wells for HC assessment'!$A$2:$J$860,1,FALSE)),"TRUE","FALSE")</f>
        <v>TRUE</v>
      </c>
      <c r="D576" s="17">
        <f>VLOOKUP(A576,'List of Wells for HC assessment'!$A$2:$J$860,9,FALSE)</f>
        <v>6</v>
      </c>
      <c r="E576" s="17" t="str">
        <f t="shared" si="174"/>
        <v>Stream</v>
      </c>
      <c r="F576" s="17">
        <f t="shared" si="175"/>
        <v>1</v>
      </c>
      <c r="G576" s="87">
        <f t="shared" si="176"/>
        <v>1</v>
      </c>
      <c r="H576" s="88">
        <f t="shared" si="194"/>
        <v>8.5017312475898069E-2</v>
      </c>
      <c r="I576" s="89" t="str">
        <f t="shared" si="177"/>
        <v>Hope Slough</v>
      </c>
      <c r="J576" s="90" t="str">
        <f t="shared" si="178"/>
        <v>-</v>
      </c>
      <c r="K576" s="91" t="str">
        <f t="shared" si="179"/>
        <v/>
      </c>
      <c r="L576" s="95" t="str">
        <f t="shared" si="180"/>
        <v xml:space="preserve"> </v>
      </c>
      <c r="M576" s="92" t="str">
        <f t="shared" si="181"/>
        <v>-</v>
      </c>
      <c r="N576" s="93" t="str">
        <f t="shared" si="182"/>
        <v/>
      </c>
      <c r="O576" s="96" t="str">
        <f t="shared" si="183"/>
        <v xml:space="preserve"> </v>
      </c>
      <c r="P576" s="94" t="str">
        <f>IF(ISNUMBER(VLOOKUP(A576,'Wells not assessed'!$A$5:$D$37,1,FALSE)),VLOOKUP(A576,'Wells not assessed'!$A$5:$D$37,4,FALSE),"")</f>
        <v/>
      </c>
      <c r="R576" s="35" t="str">
        <f t="shared" si="184"/>
        <v>Yes</v>
      </c>
      <c r="S576" s="15" t="str">
        <f t="shared" si="185"/>
        <v>FV-3837</v>
      </c>
      <c r="T576" s="18" t="str">
        <f>VLOOKUP(S576,'PoHC and SDF summary'!$AO$4:$AP$49974,2,FALSE)</f>
        <v>Hope Slough</v>
      </c>
      <c r="U576" s="19">
        <f t="shared" si="186"/>
        <v>159.703455638159</v>
      </c>
      <c r="V576" s="56">
        <f>IF(C576="TRUE",(U576^2)*(VLOOKUP(D576,'Aquifer and SDF Parameters'!$A$6:$C$100,2,FALSE)/VLOOKUP(D576,'Aquifer and SDF Parameters'!$A$6:$C$100,3,FALSE)),"")</f>
        <v>8.5017312475898069E-2</v>
      </c>
      <c r="X576" s="29" t="str">
        <f t="shared" si="187"/>
        <v>No</v>
      </c>
      <c r="Y576" s="15" t="str">
        <f t="shared" si="188"/>
        <v/>
      </c>
      <c r="Z576" s="18" t="str">
        <f>IF(X576="Yes",VLOOKUP(Y576,'PoHC and SDF summary'!$AO$4:$AP$49974,2,FALSE)," ")</f>
        <v xml:space="preserve"> </v>
      </c>
      <c r="AA576" s="19" t="str">
        <f t="shared" si="189"/>
        <v xml:space="preserve"> </v>
      </c>
      <c r="AB576" s="58" t="str">
        <f>IF(X576="Yes",(AA576^2)*(VLOOKUP(D576,'Aquifer and SDF Parameters'!$A$6:$C$100,2,FALSE)/VLOOKUP(D576,'Aquifer and SDF Parameters'!$A$6:$C$100,3,FALSE)),"")</f>
        <v/>
      </c>
      <c r="AC576" s="20" t="str">
        <f>IF(X576="Yes",(1/(U576)^('Aquifer and SDF Parameters'!$B$2)/((1/U576^'Aquifer and SDF Parameters'!$B$2)+(1/AA576^'Aquifer and SDF Parameters'!$B$2))),"")</f>
        <v/>
      </c>
      <c r="AD576" s="21" t="str">
        <f>IF(X576="Yes",(1/(AA576)^('Aquifer and SDF Parameters'!$B$2)/((1/U576^'Aquifer and SDF Parameters'!$B$2)+(1/AA576^'Aquifer and SDF Parameters'!$B$2))),"")</f>
        <v/>
      </c>
      <c r="AF576" s="32" t="str">
        <f t="shared" si="190"/>
        <v>No</v>
      </c>
      <c r="AG576" s="15" t="str">
        <f t="shared" si="191"/>
        <v/>
      </c>
      <c r="AH576" s="18" t="str">
        <f t="shared" si="192"/>
        <v xml:space="preserve"> </v>
      </c>
      <c r="AI576" s="19" t="str">
        <f t="shared" si="193"/>
        <v xml:space="preserve"> </v>
      </c>
      <c r="AJ576" s="58" t="str">
        <f>IF(AF576="Yes",(AI576^2)*(VLOOKUP(D576,'Aquifer and SDF Parameters'!$A$6:$C$100,2,FALSE)/VLOOKUP(D576,'Aquifer and SDF Parameters'!$A$6:$C$100,3,FALSE)),"")</f>
        <v/>
      </c>
      <c r="AK576" s="20" t="str">
        <f>IF(AF576="Yes",(1/(U576)^('Aquifer and SDF Parameters'!$B$2)/((1/U576^'Aquifer and SDF Parameters'!$B$2)+(1/AI576^'Aquifer and SDF Parameters'!$B$2)+(1/AA576^'Aquifer and SDF Parameters'!$B$2))),"")</f>
        <v/>
      </c>
      <c r="AL576" s="20" t="str">
        <f>IF(AF576="Yes",(1/(AA576)^('Aquifer and SDF Parameters'!$B$2)/((1/U576^'Aquifer and SDF Parameters'!$B$2)+(1/AI576^'Aquifer and SDF Parameters'!$B$2)+(1/AA576^'Aquifer and SDF Parameters'!$B$2))),"")</f>
        <v/>
      </c>
      <c r="AM576" s="21" t="str">
        <f>IF(AF576="Yes",(1/(AI576)^('Aquifer and SDF Parameters'!$B$2)/((1/U576^'Aquifer and SDF Parameters'!$B$2)+(1/AI576^'Aquifer and SDF Parameters'!$B$2)+(1/AA576^'Aquifer and SDF Parameters'!$B$2))),"")</f>
        <v/>
      </c>
      <c r="AO576" s="30" t="s">
        <v>12375</v>
      </c>
      <c r="AP576" s="47" t="s">
        <v>8769</v>
      </c>
      <c r="AQ576" s="80">
        <v>93024</v>
      </c>
      <c r="AR576" s="12" t="s">
        <v>3026</v>
      </c>
      <c r="AS576" s="80">
        <v>223.990353341625</v>
      </c>
      <c r="AT576" s="30"/>
      <c r="AU576" s="22"/>
      <c r="AV576" s="69"/>
      <c r="AW576" s="33"/>
      <c r="AX576" s="22"/>
      <c r="AY576" s="27"/>
    </row>
    <row r="577" spans="1:51" ht="15.6" customHeight="1" x14ac:dyDescent="0.3">
      <c r="A577" s="17">
        <v>114929</v>
      </c>
      <c r="B577" s="17" t="str">
        <f>VLOOKUP(A577,'List of Wells for HC assessment'!$A$2:$J$860,10,FALSE)</f>
        <v>Fraser-Sumas Floodplain</v>
      </c>
      <c r="C577" s="17" t="str">
        <f>IF(ISNUMBER(VLOOKUP(A577,'List of Wells for HC assessment'!$A$2:$J$860,1,FALSE)),"TRUE","FALSE")</f>
        <v>TRUE</v>
      </c>
      <c r="D577" s="17">
        <f>VLOOKUP(A577,'List of Wells for HC assessment'!$A$2:$J$860,9,FALSE)</f>
        <v>6</v>
      </c>
      <c r="E577" s="17" t="str">
        <f t="shared" si="174"/>
        <v>Stream</v>
      </c>
      <c r="F577" s="17">
        <f t="shared" si="175"/>
        <v>1</v>
      </c>
      <c r="G577" s="87">
        <f t="shared" si="176"/>
        <v>1</v>
      </c>
      <c r="H577" s="88">
        <f t="shared" si="194"/>
        <v>8.2643681192763691E-2</v>
      </c>
      <c r="I577" s="89" t="str">
        <f t="shared" si="177"/>
        <v>Camp Slough</v>
      </c>
      <c r="J577" s="90" t="str">
        <f t="shared" si="178"/>
        <v>-</v>
      </c>
      <c r="K577" s="91" t="str">
        <f t="shared" si="179"/>
        <v/>
      </c>
      <c r="L577" s="95" t="str">
        <f t="shared" si="180"/>
        <v xml:space="preserve"> </v>
      </c>
      <c r="M577" s="92" t="str">
        <f t="shared" si="181"/>
        <v>-</v>
      </c>
      <c r="N577" s="93" t="str">
        <f t="shared" si="182"/>
        <v/>
      </c>
      <c r="O577" s="96" t="str">
        <f t="shared" si="183"/>
        <v xml:space="preserve"> </v>
      </c>
      <c r="P577" s="94" t="str">
        <f>IF(ISNUMBER(VLOOKUP(A577,'Wells not assessed'!$A$5:$D$37,1,FALSE)),VLOOKUP(A577,'Wells not assessed'!$A$5:$D$37,4,FALSE),"")</f>
        <v/>
      </c>
      <c r="R577" s="35" t="str">
        <f t="shared" si="184"/>
        <v>Yes</v>
      </c>
      <c r="S577" s="15" t="str">
        <f t="shared" si="185"/>
        <v>FV-6796</v>
      </c>
      <c r="T577" s="18" t="str">
        <f>VLOOKUP(S577,'PoHC and SDF summary'!$AO$4:$AP$49974,2,FALSE)</f>
        <v>Camp Slough</v>
      </c>
      <c r="U577" s="19">
        <f t="shared" si="186"/>
        <v>157.45826227235301</v>
      </c>
      <c r="V577" s="56">
        <f>IF(C577="TRUE",(U577^2)*(VLOOKUP(D577,'Aquifer and SDF Parameters'!$A$6:$C$100,2,FALSE)/VLOOKUP(D577,'Aquifer and SDF Parameters'!$A$6:$C$100,3,FALSE)),"")</f>
        <v>8.2643681192763691E-2</v>
      </c>
      <c r="X577" s="29" t="str">
        <f t="shared" si="187"/>
        <v>No</v>
      </c>
      <c r="Y577" s="15" t="str">
        <f t="shared" si="188"/>
        <v/>
      </c>
      <c r="Z577" s="18" t="str">
        <f>IF(X577="Yes",VLOOKUP(Y577,'PoHC and SDF summary'!$AO$4:$AP$49974,2,FALSE)," ")</f>
        <v xml:space="preserve"> </v>
      </c>
      <c r="AA577" s="19" t="str">
        <f t="shared" si="189"/>
        <v xml:space="preserve"> </v>
      </c>
      <c r="AB577" s="58" t="str">
        <f>IF(X577="Yes",(AA577^2)*(VLOOKUP(D577,'Aquifer and SDF Parameters'!$A$6:$C$100,2,FALSE)/VLOOKUP(D577,'Aquifer and SDF Parameters'!$A$6:$C$100,3,FALSE)),"")</f>
        <v/>
      </c>
      <c r="AC577" s="20" t="str">
        <f>IF(X577="Yes",(1/(U577)^('Aquifer and SDF Parameters'!$B$2)/((1/U577^'Aquifer and SDF Parameters'!$B$2)+(1/AA577^'Aquifer and SDF Parameters'!$B$2))),"")</f>
        <v/>
      </c>
      <c r="AD577" s="21" t="str">
        <f>IF(X577="Yes",(1/(AA577)^('Aquifer and SDF Parameters'!$B$2)/((1/U577^'Aquifer and SDF Parameters'!$B$2)+(1/AA577^'Aquifer and SDF Parameters'!$B$2))),"")</f>
        <v/>
      </c>
      <c r="AF577" s="32" t="str">
        <f t="shared" si="190"/>
        <v>No</v>
      </c>
      <c r="AG577" s="15" t="str">
        <f t="shared" si="191"/>
        <v/>
      </c>
      <c r="AH577" s="18" t="str">
        <f t="shared" si="192"/>
        <v xml:space="preserve"> </v>
      </c>
      <c r="AI577" s="19" t="str">
        <f t="shared" si="193"/>
        <v xml:space="preserve"> </v>
      </c>
      <c r="AJ577" s="58" t="str">
        <f>IF(AF577="Yes",(AI577^2)*(VLOOKUP(D577,'Aquifer and SDF Parameters'!$A$6:$C$100,2,FALSE)/VLOOKUP(D577,'Aquifer and SDF Parameters'!$A$6:$C$100,3,FALSE)),"")</f>
        <v/>
      </c>
      <c r="AK577" s="20" t="str">
        <f>IF(AF577="Yes",(1/(U577)^('Aquifer and SDF Parameters'!$B$2)/((1/U577^'Aquifer and SDF Parameters'!$B$2)+(1/AI577^'Aquifer and SDF Parameters'!$B$2)+(1/AA577^'Aquifer and SDF Parameters'!$B$2))),"")</f>
        <v/>
      </c>
      <c r="AL577" s="20" t="str">
        <f>IF(AF577="Yes",(1/(AA577)^('Aquifer and SDF Parameters'!$B$2)/((1/U577^'Aquifer and SDF Parameters'!$B$2)+(1/AI577^'Aquifer and SDF Parameters'!$B$2)+(1/AA577^'Aquifer and SDF Parameters'!$B$2))),"")</f>
        <v/>
      </c>
      <c r="AM577" s="21" t="str">
        <f>IF(AF577="Yes",(1/(AI577)^('Aquifer and SDF Parameters'!$B$2)/((1/U577^'Aquifer and SDF Parameters'!$B$2)+(1/AI577^'Aquifer and SDF Parameters'!$B$2)+(1/AA577^'Aquifer and SDF Parameters'!$B$2))),"")</f>
        <v/>
      </c>
      <c r="AO577" s="30" t="s">
        <v>12374</v>
      </c>
      <c r="AP577" s="47" t="s">
        <v>8769</v>
      </c>
      <c r="AQ577" s="2">
        <v>93037</v>
      </c>
      <c r="AR577" s="2" t="s">
        <v>787</v>
      </c>
      <c r="AS577" s="4">
        <v>1160.04898118754</v>
      </c>
      <c r="AT577" s="30"/>
      <c r="AU577" s="22"/>
      <c r="AV577" s="69"/>
      <c r="AW577" s="33"/>
      <c r="AX577" s="22"/>
      <c r="AY577" s="27"/>
    </row>
    <row r="578" spans="1:51" ht="15.6" customHeight="1" x14ac:dyDescent="0.3">
      <c r="A578" s="17">
        <v>115039</v>
      </c>
      <c r="B578" s="17" t="str">
        <f>VLOOKUP(A578,'List of Wells for HC assessment'!$A$2:$J$860,10,FALSE)</f>
        <v>Fraser-Sumas Floodplain</v>
      </c>
      <c r="C578" s="17" t="str">
        <f>IF(ISNUMBER(VLOOKUP(A578,'List of Wells for HC assessment'!$A$2:$J$860,1,FALSE)),"TRUE","FALSE")</f>
        <v>TRUE</v>
      </c>
      <c r="D578" s="17">
        <f>VLOOKUP(A578,'List of Wells for HC assessment'!$A$2:$J$860,9,FALSE)</f>
        <v>6</v>
      </c>
      <c r="E578" s="17" t="str">
        <f t="shared" si="174"/>
        <v>Stream</v>
      </c>
      <c r="F578" s="17">
        <f t="shared" si="175"/>
        <v>1</v>
      </c>
      <c r="G578" s="87">
        <f t="shared" si="176"/>
        <v>1</v>
      </c>
      <c r="H578" s="88">
        <f t="shared" ref="H578:H609" si="195">V578</f>
        <v>2.6557460923196132E-2</v>
      </c>
      <c r="I578" s="89" t="str">
        <f t="shared" si="177"/>
        <v>Hope Slough</v>
      </c>
      <c r="J578" s="90" t="str">
        <f t="shared" si="178"/>
        <v>-</v>
      </c>
      <c r="K578" s="91" t="str">
        <f t="shared" si="179"/>
        <v/>
      </c>
      <c r="L578" s="95" t="str">
        <f t="shared" si="180"/>
        <v xml:space="preserve"> </v>
      </c>
      <c r="M578" s="92" t="str">
        <f t="shared" si="181"/>
        <v>-</v>
      </c>
      <c r="N578" s="93" t="str">
        <f t="shared" si="182"/>
        <v/>
      </c>
      <c r="O578" s="96" t="str">
        <f t="shared" si="183"/>
        <v xml:space="preserve"> </v>
      </c>
      <c r="P578" s="94" t="str">
        <f>IF(ISNUMBER(VLOOKUP(A578,'Wells not assessed'!$A$5:$D$37,1,FALSE)),VLOOKUP(A578,'Wells not assessed'!$A$5:$D$37,4,FALSE),"")</f>
        <v/>
      </c>
      <c r="R578" s="35" t="str">
        <f t="shared" si="184"/>
        <v>Yes</v>
      </c>
      <c r="S578" s="15" t="str">
        <f t="shared" si="185"/>
        <v>FV-4077</v>
      </c>
      <c r="T578" s="18" t="str">
        <f>VLOOKUP(S578,'PoHC and SDF summary'!$AO$4:$AP$49974,2,FALSE)</f>
        <v>Hope Slough</v>
      </c>
      <c r="U578" s="19">
        <f t="shared" si="186"/>
        <v>89.259387612501797</v>
      </c>
      <c r="V578" s="56">
        <f>IF(C578="TRUE",(U578^2)*(VLOOKUP(D578,'Aquifer and SDF Parameters'!$A$6:$C$100,2,FALSE)/VLOOKUP(D578,'Aquifer and SDF Parameters'!$A$6:$C$100,3,FALSE)),"")</f>
        <v>2.6557460923196132E-2</v>
      </c>
      <c r="X578" s="29" t="str">
        <f t="shared" si="187"/>
        <v>No</v>
      </c>
      <c r="Y578" s="15" t="str">
        <f t="shared" si="188"/>
        <v/>
      </c>
      <c r="Z578" s="18" t="str">
        <f>IF(X578="Yes",VLOOKUP(Y578,'PoHC and SDF summary'!$AO$4:$AP$49974,2,FALSE)," ")</f>
        <v xml:space="preserve"> </v>
      </c>
      <c r="AA578" s="19" t="str">
        <f t="shared" si="189"/>
        <v xml:space="preserve"> </v>
      </c>
      <c r="AB578" s="58" t="str">
        <f>IF(X578="Yes",(AA578^2)*(VLOOKUP(D578,'Aquifer and SDF Parameters'!$A$6:$C$100,2,FALSE)/VLOOKUP(D578,'Aquifer and SDF Parameters'!$A$6:$C$100,3,FALSE)),"")</f>
        <v/>
      </c>
      <c r="AC578" s="20" t="str">
        <f>IF(X578="Yes",(1/(U578)^('Aquifer and SDF Parameters'!$B$2)/((1/U578^'Aquifer and SDF Parameters'!$B$2)+(1/AA578^'Aquifer and SDF Parameters'!$B$2))),"")</f>
        <v/>
      </c>
      <c r="AD578" s="21" t="str">
        <f>IF(X578="Yes",(1/(AA578)^('Aquifer and SDF Parameters'!$B$2)/((1/U578^'Aquifer and SDF Parameters'!$B$2)+(1/AA578^'Aquifer and SDF Parameters'!$B$2))),"")</f>
        <v/>
      </c>
      <c r="AF578" s="32" t="str">
        <f t="shared" si="190"/>
        <v>No</v>
      </c>
      <c r="AG578" s="15" t="str">
        <f t="shared" si="191"/>
        <v/>
      </c>
      <c r="AH578" s="18" t="str">
        <f t="shared" si="192"/>
        <v xml:space="preserve"> </v>
      </c>
      <c r="AI578" s="19" t="str">
        <f t="shared" si="193"/>
        <v xml:space="preserve"> </v>
      </c>
      <c r="AJ578" s="58" t="str">
        <f>IF(AF578="Yes",(AI578^2)*(VLOOKUP(D578,'Aquifer and SDF Parameters'!$A$6:$C$100,2,FALSE)/VLOOKUP(D578,'Aquifer and SDF Parameters'!$A$6:$C$100,3,FALSE)),"")</f>
        <v/>
      </c>
      <c r="AK578" s="20" t="str">
        <f>IF(AF578="Yes",(1/(U578)^('Aquifer and SDF Parameters'!$B$2)/((1/U578^'Aquifer and SDF Parameters'!$B$2)+(1/AI578^'Aquifer and SDF Parameters'!$B$2)+(1/AA578^'Aquifer and SDF Parameters'!$B$2))),"")</f>
        <v/>
      </c>
      <c r="AL578" s="20" t="str">
        <f>IF(AF578="Yes",(1/(AA578)^('Aquifer and SDF Parameters'!$B$2)/((1/U578^'Aquifer and SDF Parameters'!$B$2)+(1/AI578^'Aquifer and SDF Parameters'!$B$2)+(1/AA578^'Aquifer and SDF Parameters'!$B$2))),"")</f>
        <v/>
      </c>
      <c r="AM578" s="21" t="str">
        <f>IF(AF578="Yes",(1/(AI578)^('Aquifer and SDF Parameters'!$B$2)/((1/U578^'Aquifer and SDF Parameters'!$B$2)+(1/AI578^'Aquifer and SDF Parameters'!$B$2)+(1/AA578^'Aquifer and SDF Parameters'!$B$2))),"")</f>
        <v/>
      </c>
      <c r="AO578" s="30" t="s">
        <v>12373</v>
      </c>
      <c r="AP578" s="47" t="s">
        <v>8769</v>
      </c>
      <c r="AQ578" s="80">
        <v>93275</v>
      </c>
      <c r="AR578" s="12" t="s">
        <v>7742</v>
      </c>
      <c r="AS578" s="80">
        <v>88.341342076040206</v>
      </c>
      <c r="AT578" s="30"/>
      <c r="AU578" s="22"/>
      <c r="AV578" s="69"/>
      <c r="AW578" s="33"/>
      <c r="AX578" s="22"/>
      <c r="AY578" s="27"/>
    </row>
    <row r="579" spans="1:51" ht="15.6" customHeight="1" x14ac:dyDescent="0.3">
      <c r="A579" s="17">
        <v>116409</v>
      </c>
      <c r="B579" s="17" t="str">
        <f>VLOOKUP(A579,'List of Wells for HC assessment'!$A$2:$J$860,10,FALSE)</f>
        <v>Fraser-Sumas Floodplain</v>
      </c>
      <c r="C579" s="17" t="str">
        <f>IF(ISNUMBER(VLOOKUP(A579,'List of Wells for HC assessment'!$A$2:$J$860,1,FALSE)),"TRUE","FALSE")</f>
        <v>TRUE</v>
      </c>
      <c r="D579" s="17">
        <f>VLOOKUP(A579,'List of Wells for HC assessment'!$A$2:$J$860,9,FALSE)</f>
        <v>6</v>
      </c>
      <c r="E579" s="17" t="str">
        <f t="shared" si="174"/>
        <v>Stream</v>
      </c>
      <c r="F579" s="17">
        <f t="shared" si="175"/>
        <v>1</v>
      </c>
      <c r="G579" s="87">
        <f t="shared" si="176"/>
        <v>1</v>
      </c>
      <c r="H579" s="88">
        <f t="shared" si="195"/>
        <v>2.4188958916365157E-2</v>
      </c>
      <c r="I579" s="89" t="str">
        <f t="shared" si="177"/>
        <v>Nevin Creek</v>
      </c>
      <c r="J579" s="90" t="str">
        <f t="shared" si="178"/>
        <v>-</v>
      </c>
      <c r="K579" s="91" t="str">
        <f t="shared" si="179"/>
        <v/>
      </c>
      <c r="L579" s="95" t="str">
        <f t="shared" si="180"/>
        <v xml:space="preserve"> </v>
      </c>
      <c r="M579" s="92" t="str">
        <f t="shared" si="181"/>
        <v>-</v>
      </c>
      <c r="N579" s="93" t="str">
        <f t="shared" si="182"/>
        <v/>
      </c>
      <c r="O579" s="96" t="str">
        <f t="shared" si="183"/>
        <v xml:space="preserve"> </v>
      </c>
      <c r="P579" s="94" t="str">
        <f>IF(ISNUMBER(VLOOKUP(A579,'Wells not assessed'!$A$5:$D$37,1,FALSE)),VLOOKUP(A579,'Wells not assessed'!$A$5:$D$37,4,FALSE),"")</f>
        <v/>
      </c>
      <c r="R579" s="35" t="str">
        <f t="shared" si="184"/>
        <v>Yes</v>
      </c>
      <c r="S579" s="15" t="str">
        <f t="shared" si="185"/>
        <v>FV-7148</v>
      </c>
      <c r="T579" s="18" t="str">
        <f>VLOOKUP(S579,'PoHC and SDF summary'!$AO$4:$AP$49974,2,FALSE)</f>
        <v>Nevin Creek</v>
      </c>
      <c r="U579" s="19">
        <f t="shared" si="186"/>
        <v>85.186194156738495</v>
      </c>
      <c r="V579" s="56">
        <f>IF(C579="TRUE",(U579^2)*(VLOOKUP(D579,'Aquifer and SDF Parameters'!$A$6:$C$100,2,FALSE)/VLOOKUP(D579,'Aquifer and SDF Parameters'!$A$6:$C$100,3,FALSE)),"")</f>
        <v>2.4188958916365157E-2</v>
      </c>
      <c r="X579" s="29" t="str">
        <f t="shared" si="187"/>
        <v>No</v>
      </c>
      <c r="Y579" s="15" t="str">
        <f t="shared" si="188"/>
        <v/>
      </c>
      <c r="Z579" s="18" t="str">
        <f>IF(X579="Yes",VLOOKUP(Y579,'PoHC and SDF summary'!$AO$4:$AP$49974,2,FALSE)," ")</f>
        <v xml:space="preserve"> </v>
      </c>
      <c r="AA579" s="19" t="str">
        <f t="shared" si="189"/>
        <v xml:space="preserve"> </v>
      </c>
      <c r="AB579" s="58" t="str">
        <f>IF(X579="Yes",(AA579^2)*(VLOOKUP(D579,'Aquifer and SDF Parameters'!$A$6:$C$100,2,FALSE)/VLOOKUP(D579,'Aquifer and SDF Parameters'!$A$6:$C$100,3,FALSE)),"")</f>
        <v/>
      </c>
      <c r="AC579" s="20" t="str">
        <f>IF(X579="Yes",(1/(U579)^('Aquifer and SDF Parameters'!$B$2)/((1/U579^'Aquifer and SDF Parameters'!$B$2)+(1/AA579^'Aquifer and SDF Parameters'!$B$2))),"")</f>
        <v/>
      </c>
      <c r="AD579" s="21" t="str">
        <f>IF(X579="Yes",(1/(AA579)^('Aquifer and SDF Parameters'!$B$2)/((1/U579^'Aquifer and SDF Parameters'!$B$2)+(1/AA579^'Aquifer and SDF Parameters'!$B$2))),"")</f>
        <v/>
      </c>
      <c r="AF579" s="32" t="str">
        <f t="shared" si="190"/>
        <v>No</v>
      </c>
      <c r="AG579" s="15" t="str">
        <f t="shared" si="191"/>
        <v/>
      </c>
      <c r="AH579" s="18" t="str">
        <f t="shared" si="192"/>
        <v xml:space="preserve"> </v>
      </c>
      <c r="AI579" s="19" t="str">
        <f t="shared" si="193"/>
        <v xml:space="preserve"> </v>
      </c>
      <c r="AJ579" s="58" t="str">
        <f>IF(AF579="Yes",(AI579^2)*(VLOOKUP(D579,'Aquifer and SDF Parameters'!$A$6:$C$100,2,FALSE)/VLOOKUP(D579,'Aquifer and SDF Parameters'!$A$6:$C$100,3,FALSE)),"")</f>
        <v/>
      </c>
      <c r="AK579" s="20" t="str">
        <f>IF(AF579="Yes",(1/(U579)^('Aquifer and SDF Parameters'!$B$2)/((1/U579^'Aquifer and SDF Parameters'!$B$2)+(1/AI579^'Aquifer and SDF Parameters'!$B$2)+(1/AA579^'Aquifer and SDF Parameters'!$B$2))),"")</f>
        <v/>
      </c>
      <c r="AL579" s="20" t="str">
        <f>IF(AF579="Yes",(1/(AA579)^('Aquifer and SDF Parameters'!$B$2)/((1/U579^'Aquifer and SDF Parameters'!$B$2)+(1/AI579^'Aquifer and SDF Parameters'!$B$2)+(1/AA579^'Aquifer and SDF Parameters'!$B$2))),"")</f>
        <v/>
      </c>
      <c r="AM579" s="21" t="str">
        <f>IF(AF579="Yes",(1/(AI579)^('Aquifer and SDF Parameters'!$B$2)/((1/U579^'Aquifer and SDF Parameters'!$B$2)+(1/AI579^'Aquifer and SDF Parameters'!$B$2)+(1/AA579^'Aquifer and SDF Parameters'!$B$2))),"")</f>
        <v/>
      </c>
      <c r="AO579" s="30" t="s">
        <v>12372</v>
      </c>
      <c r="AP579" s="47" t="s">
        <v>8769</v>
      </c>
      <c r="AQ579" s="80">
        <v>93278</v>
      </c>
      <c r="AR579" s="12" t="s">
        <v>8988</v>
      </c>
      <c r="AS579" s="80">
        <v>325.92882086227502</v>
      </c>
      <c r="AT579" s="30"/>
      <c r="AU579" s="22"/>
      <c r="AV579" s="69"/>
      <c r="AW579" s="33"/>
      <c r="AX579" s="22"/>
      <c r="AY579" s="27"/>
    </row>
    <row r="580" spans="1:51" ht="15.6" customHeight="1" x14ac:dyDescent="0.3">
      <c r="A580" s="17">
        <v>116519</v>
      </c>
      <c r="B580" s="17" t="str">
        <f>VLOOKUP(A580,'List of Wells for HC assessment'!$A$2:$J$860,10,FALSE)</f>
        <v>Fraser-Sumas Floodplain</v>
      </c>
      <c r="C580" s="17" t="str">
        <f>IF(ISNUMBER(VLOOKUP(A580,'List of Wells for HC assessment'!$A$2:$J$860,1,FALSE)),"TRUE","FALSE")</f>
        <v>TRUE</v>
      </c>
      <c r="D580" s="17">
        <f>VLOOKUP(A580,'List of Wells for HC assessment'!$A$2:$J$860,9,FALSE)</f>
        <v>6</v>
      </c>
      <c r="E580" s="17" t="str">
        <f t="shared" ref="E580:E643" si="196">IF(COUNTIF(T580,"*EDGE*"),"Boundary",IF(R580="N/A","Not Determined","Stream"))</f>
        <v>Stream</v>
      </c>
      <c r="F580" s="17">
        <f t="shared" ref="F580:F643" si="197">IF(AF580="Yes",3,IF(X580="Yes",2,1))</f>
        <v>2</v>
      </c>
      <c r="G580" s="87">
        <f t="shared" ref="G580:G643" si="198">IF(F580=1,1,IF(F580=2,AC580,IF(F580=3,AK580,"-")))</f>
        <v>0.96509791850039628</v>
      </c>
      <c r="H580" s="88">
        <f t="shared" si="195"/>
        <v>0.17662354708011177</v>
      </c>
      <c r="I580" s="89" t="str">
        <f t="shared" ref="I580:I643" si="199">T580</f>
        <v>Camp Slough</v>
      </c>
      <c r="J580" s="90">
        <f t="shared" ref="J580:J643" si="200">IF(F580=1,"-",IF(F580=2,AD580,IF(F580=3,AL580,"-")))</f>
        <v>3.4902081499603672E-2</v>
      </c>
      <c r="K580" s="91">
        <f t="shared" ref="K580:K643" si="201">AB580</f>
        <v>4.8839212540119785</v>
      </c>
      <c r="L580" s="95" t="str">
        <f t="shared" ref="L580:L643" si="202">Z580</f>
        <v>Unnamed tributary to Hope Slough</v>
      </c>
      <c r="M580" s="92" t="str">
        <f t="shared" ref="M580:M643" si="203">IF(F580=1,"-",IF(F580=2,"-",IF(F580=3,AM580,"-")))</f>
        <v>-</v>
      </c>
      <c r="N580" s="93" t="str">
        <f t="shared" ref="N580:N643" si="204">AJ580</f>
        <v/>
      </c>
      <c r="O580" s="96" t="str">
        <f t="shared" ref="O580:O643" si="205">AH580</f>
        <v xml:space="preserve"> </v>
      </c>
      <c r="P580" s="94" t="str">
        <f>IF(ISNUMBER(VLOOKUP(A580,'Wells not assessed'!$A$5:$D$37,1,FALSE)),VLOOKUP(A580,'Wells not assessed'!$A$5:$D$37,4,FALSE),"")</f>
        <v/>
      </c>
      <c r="R580" s="35" t="str">
        <f t="shared" ref="R580:R643" si="206">IF(ISNUMBER(VLOOKUP(A580,$AQ$4:$AQ$49974,1,FALSE)),"Yes","N/A")</f>
        <v>Yes</v>
      </c>
      <c r="S580" s="15" t="str">
        <f t="shared" ref="S580:S643" si="207">IF(C580="TRUE",VLOOKUP(A580,$AQ$4:$AS$49974,2,FALSE)," ")</f>
        <v>FV-6711</v>
      </c>
      <c r="T580" s="18" t="str">
        <f>VLOOKUP(S580,'PoHC and SDF summary'!$AO$4:$AP$49974,2,FALSE)</f>
        <v>Camp Slough</v>
      </c>
      <c r="U580" s="19">
        <f t="shared" ref="U580:U643" si="208">IF(C580="TRUE",VLOOKUP(A580,$AQ$4:$AS$49974,3,FALSE)," ")</f>
        <v>230.18919202263501</v>
      </c>
      <c r="V580" s="56">
        <f>IF(C580="TRUE",(U580^2)*(VLOOKUP(D580,'Aquifer and SDF Parameters'!$A$6:$C$100,2,FALSE)/VLOOKUP(D580,'Aquifer and SDF Parameters'!$A$6:$C$100,3,FALSE)),"")</f>
        <v>0.17662354708011177</v>
      </c>
      <c r="X580" s="29" t="str">
        <f t="shared" ref="X580:X643" si="209">IF(ISNUMBER(VLOOKUP(A580,$AT$4:$AT$49974,1,FALSE)),"Yes","No")</f>
        <v>Yes</v>
      </c>
      <c r="Y580" s="15" t="str">
        <f t="shared" ref="Y580:Y643" si="210">IF(X580="Yes",VLOOKUP(A580,$AT$4:$AV$49974,2,FALSE),"")</f>
        <v>FV-3588</v>
      </c>
      <c r="Z580" s="18" t="str">
        <f>IF(X580="Yes",VLOOKUP(Y580,'PoHC and SDF summary'!$AO$4:$AP$49974,2,FALSE)," ")</f>
        <v>Unnamed tributary to Hope Slough</v>
      </c>
      <c r="AA580" s="19">
        <f t="shared" ref="AA580:AA643" si="211">IF(X580="Yes",VLOOKUP(A580,$AT$4:$AV$49974,3,FALSE)," ")</f>
        <v>1210.4447018363101</v>
      </c>
      <c r="AB580" s="58">
        <f>IF(X580="Yes",(AA580^2)*(VLOOKUP(D580,'Aquifer and SDF Parameters'!$A$6:$C$100,2,FALSE)/VLOOKUP(D580,'Aquifer and SDF Parameters'!$A$6:$C$100,3,FALSE)),"")</f>
        <v>4.8839212540119785</v>
      </c>
      <c r="AC580" s="20">
        <f>IF(X580="Yes",(1/(U580)^('Aquifer and SDF Parameters'!$B$2)/((1/U580^'Aquifer and SDF Parameters'!$B$2)+(1/AA580^'Aquifer and SDF Parameters'!$B$2))),"")</f>
        <v>0.96509791850039628</v>
      </c>
      <c r="AD580" s="21">
        <f>IF(X580="Yes",(1/(AA580)^('Aquifer and SDF Parameters'!$B$2)/((1/U580^'Aquifer and SDF Parameters'!$B$2)+(1/AA580^'Aquifer and SDF Parameters'!$B$2))),"")</f>
        <v>3.4902081499603672E-2</v>
      </c>
      <c r="AF580" s="32" t="str">
        <f t="shared" ref="AF580:AF643" si="212">IF(ISNUMBER(VLOOKUP(A580,$AW$4:$AY$49974,1,FALSE)),"Yes","No")</f>
        <v>No</v>
      </c>
      <c r="AG580" s="15" t="str">
        <f t="shared" ref="AG580:AG643" si="213">IF(AF580="Yes",VLOOKUP(A580,$AW$4:$AY$49974,2,FALSE),"")</f>
        <v/>
      </c>
      <c r="AH580" s="18" t="str">
        <f t="shared" ref="AH580:AH643" si="214">IF(AF580="Yes",VLOOKUP(AG580,$AO$4:$AP$49974,2,FALSE)," ")</f>
        <v xml:space="preserve"> </v>
      </c>
      <c r="AI580" s="19" t="str">
        <f t="shared" ref="AI580:AI643" si="215">IF(AF580="Yes",VLOOKUP(A580,$AW$4:$AY$49974,3,FALSE)," ")</f>
        <v xml:space="preserve"> </v>
      </c>
      <c r="AJ580" s="58" t="str">
        <f>IF(AF580="Yes",(AI580^2)*(VLOOKUP(D580,'Aquifer and SDF Parameters'!$A$6:$C$100,2,FALSE)/VLOOKUP(D580,'Aquifer and SDF Parameters'!$A$6:$C$100,3,FALSE)),"")</f>
        <v/>
      </c>
      <c r="AK580" s="20" t="str">
        <f>IF(AF580="Yes",(1/(U580)^('Aquifer and SDF Parameters'!$B$2)/((1/U580^'Aquifer and SDF Parameters'!$B$2)+(1/AI580^'Aquifer and SDF Parameters'!$B$2)+(1/AA580^'Aquifer and SDF Parameters'!$B$2))),"")</f>
        <v/>
      </c>
      <c r="AL580" s="20" t="str">
        <f>IF(AF580="Yes",(1/(AA580)^('Aquifer and SDF Parameters'!$B$2)/((1/U580^'Aquifer and SDF Parameters'!$B$2)+(1/AI580^'Aquifer and SDF Parameters'!$B$2)+(1/AA580^'Aquifer and SDF Parameters'!$B$2))),"")</f>
        <v/>
      </c>
      <c r="AM580" s="21" t="str">
        <f>IF(AF580="Yes",(1/(AI580)^('Aquifer and SDF Parameters'!$B$2)/((1/U580^'Aquifer and SDF Parameters'!$B$2)+(1/AI580^'Aquifer and SDF Parameters'!$B$2)+(1/AA580^'Aquifer and SDF Parameters'!$B$2))),"")</f>
        <v/>
      </c>
      <c r="AO580" s="30" t="s">
        <v>12371</v>
      </c>
      <c r="AP580" s="47" t="s">
        <v>8769</v>
      </c>
      <c r="AQ580" s="80">
        <v>93280</v>
      </c>
      <c r="AR580" s="12" t="s">
        <v>7076</v>
      </c>
      <c r="AS580" s="80">
        <v>198.25621315842</v>
      </c>
      <c r="AT580" s="30"/>
      <c r="AU580" s="22"/>
      <c r="AV580" s="69"/>
      <c r="AW580" s="33"/>
      <c r="AX580" s="22"/>
      <c r="AY580" s="27"/>
    </row>
    <row r="581" spans="1:51" ht="15.6" customHeight="1" x14ac:dyDescent="0.3">
      <c r="A581" s="17">
        <v>116520</v>
      </c>
      <c r="B581" s="17" t="str">
        <f>VLOOKUP(A581,'List of Wells for HC assessment'!$A$2:$J$860,10,FALSE)</f>
        <v>Fraser-Sumas Floodplain</v>
      </c>
      <c r="C581" s="17" t="str">
        <f>IF(ISNUMBER(VLOOKUP(A581,'List of Wells for HC assessment'!$A$2:$J$860,1,FALSE)),"TRUE","FALSE")</f>
        <v>TRUE</v>
      </c>
      <c r="D581" s="17">
        <f>VLOOKUP(A581,'List of Wells for HC assessment'!$A$2:$J$860,9,FALSE)</f>
        <v>6</v>
      </c>
      <c r="E581" s="17" t="str">
        <f t="shared" si="196"/>
        <v>Stream</v>
      </c>
      <c r="F581" s="17">
        <f t="shared" si="197"/>
        <v>2</v>
      </c>
      <c r="G581" s="87">
        <f t="shared" si="198"/>
        <v>0.91365490866831722</v>
      </c>
      <c r="H581" s="88">
        <f t="shared" si="195"/>
        <v>0.32277677059901611</v>
      </c>
      <c r="I581" s="89" t="str">
        <f t="shared" si="199"/>
        <v>Camp Slough</v>
      </c>
      <c r="J581" s="90">
        <f t="shared" si="200"/>
        <v>8.634509133168268E-2</v>
      </c>
      <c r="K581" s="91">
        <f t="shared" si="201"/>
        <v>3.415441182742581</v>
      </c>
      <c r="L581" s="95" t="str">
        <f t="shared" si="202"/>
        <v>Hope Slough</v>
      </c>
      <c r="M581" s="92" t="str">
        <f t="shared" si="203"/>
        <v>-</v>
      </c>
      <c r="N581" s="93" t="str">
        <f t="shared" si="204"/>
        <v/>
      </c>
      <c r="O581" s="96" t="str">
        <f t="shared" si="205"/>
        <v xml:space="preserve"> </v>
      </c>
      <c r="P581" s="94" t="str">
        <f>IF(ISNUMBER(VLOOKUP(A581,'Wells not assessed'!$A$5:$D$37,1,FALSE)),VLOOKUP(A581,'Wells not assessed'!$A$5:$D$37,4,FALSE),"")</f>
        <v/>
      </c>
      <c r="R581" s="35" t="str">
        <f t="shared" si="206"/>
        <v>Yes</v>
      </c>
      <c r="S581" s="15" t="str">
        <f t="shared" si="207"/>
        <v>FV-5993</v>
      </c>
      <c r="T581" s="18" t="str">
        <f>VLOOKUP(S581,'PoHC and SDF summary'!$AO$4:$AP$49974,2,FALSE)</f>
        <v>Camp Slough</v>
      </c>
      <c r="U581" s="19">
        <f t="shared" si="208"/>
        <v>311.18006231072201</v>
      </c>
      <c r="V581" s="56">
        <f>IF(C581="TRUE",(U581^2)*(VLOOKUP(D581,'Aquifer and SDF Parameters'!$A$6:$C$100,2,FALSE)/VLOOKUP(D581,'Aquifer and SDF Parameters'!$A$6:$C$100,3,FALSE)),"")</f>
        <v>0.32277677059901611</v>
      </c>
      <c r="X581" s="29" t="str">
        <f t="shared" si="209"/>
        <v>Yes</v>
      </c>
      <c r="Y581" s="15" t="str">
        <f t="shared" si="210"/>
        <v>FV-3586</v>
      </c>
      <c r="Z581" s="18" t="str">
        <f>IF(X581="Yes",VLOOKUP(Y581,'PoHC and SDF summary'!$AO$4:$AP$49974,2,FALSE)," ")</f>
        <v>Hope Slough</v>
      </c>
      <c r="AA581" s="19">
        <f t="shared" si="211"/>
        <v>1012.24125327057</v>
      </c>
      <c r="AB581" s="58">
        <f>IF(X581="Yes",(AA581^2)*(VLOOKUP(D581,'Aquifer and SDF Parameters'!$A$6:$C$100,2,FALSE)/VLOOKUP(D581,'Aquifer and SDF Parameters'!$A$6:$C$100,3,FALSE)),"")</f>
        <v>3.415441182742581</v>
      </c>
      <c r="AC581" s="20">
        <f>IF(X581="Yes",(1/(U581)^('Aquifer and SDF Parameters'!$B$2)/((1/U581^'Aquifer and SDF Parameters'!$B$2)+(1/AA581^'Aquifer and SDF Parameters'!$B$2))),"")</f>
        <v>0.91365490866831722</v>
      </c>
      <c r="AD581" s="21">
        <f>IF(X581="Yes",(1/(AA581)^('Aquifer and SDF Parameters'!$B$2)/((1/U581^'Aquifer and SDF Parameters'!$B$2)+(1/AA581^'Aquifer and SDF Parameters'!$B$2))),"")</f>
        <v>8.634509133168268E-2</v>
      </c>
      <c r="AF581" s="32" t="str">
        <f t="shared" si="212"/>
        <v>No</v>
      </c>
      <c r="AG581" s="15" t="str">
        <f t="shared" si="213"/>
        <v/>
      </c>
      <c r="AH581" s="18" t="str">
        <f t="shared" si="214"/>
        <v xml:space="preserve"> </v>
      </c>
      <c r="AI581" s="19" t="str">
        <f t="shared" si="215"/>
        <v xml:space="preserve"> </v>
      </c>
      <c r="AJ581" s="58" t="str">
        <f>IF(AF581="Yes",(AI581^2)*(VLOOKUP(D581,'Aquifer and SDF Parameters'!$A$6:$C$100,2,FALSE)/VLOOKUP(D581,'Aquifer and SDF Parameters'!$A$6:$C$100,3,FALSE)),"")</f>
        <v/>
      </c>
      <c r="AK581" s="20" t="str">
        <f>IF(AF581="Yes",(1/(U581)^('Aquifer and SDF Parameters'!$B$2)/((1/U581^'Aquifer and SDF Parameters'!$B$2)+(1/AI581^'Aquifer and SDF Parameters'!$B$2)+(1/AA581^'Aquifer and SDF Parameters'!$B$2))),"")</f>
        <v/>
      </c>
      <c r="AL581" s="20" t="str">
        <f>IF(AF581="Yes",(1/(AA581)^('Aquifer and SDF Parameters'!$B$2)/((1/U581^'Aquifer and SDF Parameters'!$B$2)+(1/AI581^'Aquifer and SDF Parameters'!$B$2)+(1/AA581^'Aquifer and SDF Parameters'!$B$2))),"")</f>
        <v/>
      </c>
      <c r="AM581" s="21" t="str">
        <f>IF(AF581="Yes",(1/(AI581)^('Aquifer and SDF Parameters'!$B$2)/((1/U581^'Aquifer and SDF Parameters'!$B$2)+(1/AI581^'Aquifer and SDF Parameters'!$B$2)+(1/AA581^'Aquifer and SDF Parameters'!$B$2))),"")</f>
        <v/>
      </c>
      <c r="AO581" s="30" t="s">
        <v>12370</v>
      </c>
      <c r="AP581" s="47" t="s">
        <v>8769</v>
      </c>
      <c r="AQ581" s="2">
        <v>93298</v>
      </c>
      <c r="AR581" s="2" t="s">
        <v>787</v>
      </c>
      <c r="AS581" s="4">
        <v>1251.2312601746901</v>
      </c>
      <c r="AT581" s="30"/>
      <c r="AU581" s="22"/>
      <c r="AV581" s="69"/>
      <c r="AW581" s="33"/>
      <c r="AX581" s="22"/>
      <c r="AY581" s="27"/>
    </row>
    <row r="582" spans="1:51" ht="15.6" customHeight="1" x14ac:dyDescent="0.3">
      <c r="A582" s="17">
        <v>116524</v>
      </c>
      <c r="B582" s="17" t="str">
        <f>VLOOKUP(A582,'List of Wells for HC assessment'!$A$2:$J$860,10,FALSE)</f>
        <v>Fraser-Sumas Floodplain</v>
      </c>
      <c r="C582" s="17" t="str">
        <f>IF(ISNUMBER(VLOOKUP(A582,'List of Wells for HC assessment'!$A$2:$J$860,1,FALSE)),"TRUE","FALSE")</f>
        <v>TRUE</v>
      </c>
      <c r="D582" s="17">
        <f>VLOOKUP(A582,'List of Wells for HC assessment'!$A$2:$J$860,9,FALSE)</f>
        <v>6</v>
      </c>
      <c r="E582" s="17" t="str">
        <f t="shared" si="196"/>
        <v>Stream</v>
      </c>
      <c r="F582" s="17">
        <f t="shared" si="197"/>
        <v>3</v>
      </c>
      <c r="G582" s="87">
        <f t="shared" si="198"/>
        <v>0.50157790001546132</v>
      </c>
      <c r="H582" s="88">
        <f t="shared" si="195"/>
        <v>1.8756880415689265</v>
      </c>
      <c r="I582" s="89" t="str">
        <f t="shared" si="199"/>
        <v>Hope Slough</v>
      </c>
      <c r="J582" s="90">
        <f t="shared" si="200"/>
        <v>0.27682201370672604</v>
      </c>
      <c r="K582" s="91">
        <f t="shared" si="201"/>
        <v>3.3985868984067595</v>
      </c>
      <c r="L582" s="95" t="str">
        <f t="shared" si="202"/>
        <v>Camp Slough</v>
      </c>
      <c r="M582" s="92">
        <f t="shared" si="203"/>
        <v>0.22160008627781261</v>
      </c>
      <c r="N582" s="93">
        <f t="shared" si="204"/>
        <v>4.2455022684188011</v>
      </c>
      <c r="O582" s="96" t="str">
        <f t="shared" si="205"/>
        <v>Unnamed tributary to Hope Slough</v>
      </c>
      <c r="P582" s="94" t="str">
        <f>IF(ISNUMBER(VLOOKUP(A582,'Wells not assessed'!$A$5:$D$37,1,FALSE)),VLOOKUP(A582,'Wells not assessed'!$A$5:$D$37,4,FALSE),"")</f>
        <v/>
      </c>
      <c r="R582" s="35" t="str">
        <f t="shared" si="206"/>
        <v>Yes</v>
      </c>
      <c r="S582" s="15" t="str">
        <f t="shared" si="207"/>
        <v>FV-4077</v>
      </c>
      <c r="T582" s="18" t="str">
        <f>VLOOKUP(S582,'PoHC and SDF summary'!$AO$4:$AP$49974,2,FALSE)</f>
        <v>Hope Slough</v>
      </c>
      <c r="U582" s="19">
        <f t="shared" si="208"/>
        <v>750.137595692069</v>
      </c>
      <c r="V582" s="56">
        <f>IF(C582="TRUE",(U582^2)*(VLOOKUP(D582,'Aquifer and SDF Parameters'!$A$6:$C$100,2,FALSE)/VLOOKUP(D582,'Aquifer and SDF Parameters'!$A$6:$C$100,3,FALSE)),"")</f>
        <v>1.8756880415689265</v>
      </c>
      <c r="X582" s="29" t="str">
        <f t="shared" si="209"/>
        <v>Yes</v>
      </c>
      <c r="Y582" s="15" t="str">
        <f t="shared" si="210"/>
        <v>FV-6040</v>
      </c>
      <c r="Z582" s="18" t="str">
        <f>IF(X582="Yes",VLOOKUP(Y582,'PoHC and SDF summary'!$AO$4:$AP$49974,2,FALSE)," ")</f>
        <v>Camp Slough</v>
      </c>
      <c r="AA582" s="19">
        <f t="shared" si="211"/>
        <v>1009.74059516394</v>
      </c>
      <c r="AB582" s="58">
        <f>IF(X582="Yes",(AA582^2)*(VLOOKUP(D582,'Aquifer and SDF Parameters'!$A$6:$C$100,2,FALSE)/VLOOKUP(D582,'Aquifer and SDF Parameters'!$A$6:$C$100,3,FALSE)),"")</f>
        <v>3.3985868984067595</v>
      </c>
      <c r="AC582" s="20">
        <f>IF(X582="Yes",(1/(U582)^('Aquifer and SDF Parameters'!$B$2)/((1/U582^'Aquifer and SDF Parameters'!$B$2)+(1/AA582^'Aquifer and SDF Parameters'!$B$2))),"")</f>
        <v>0.64437044657031595</v>
      </c>
      <c r="AD582" s="21">
        <f>IF(X582="Yes",(1/(AA582)^('Aquifer and SDF Parameters'!$B$2)/((1/U582^'Aquifer and SDF Parameters'!$B$2)+(1/AA582^'Aquifer and SDF Parameters'!$B$2))),"")</f>
        <v>0.355629553429684</v>
      </c>
      <c r="AF582" s="32" t="str">
        <f t="shared" si="212"/>
        <v>Yes</v>
      </c>
      <c r="AG582" s="15" t="str">
        <f t="shared" si="213"/>
        <v>FV-3588</v>
      </c>
      <c r="AH582" s="18" t="str">
        <f t="shared" si="214"/>
        <v>Unnamed tributary to Hope Slough</v>
      </c>
      <c r="AI582" s="19">
        <f t="shared" si="215"/>
        <v>1128.56133219495</v>
      </c>
      <c r="AJ582" s="58">
        <f>IF(AF582="Yes",(AI582^2)*(VLOOKUP(D582,'Aquifer and SDF Parameters'!$A$6:$C$100,2,FALSE)/VLOOKUP(D582,'Aquifer and SDF Parameters'!$A$6:$C$100,3,FALSE)),"")</f>
        <v>4.2455022684188011</v>
      </c>
      <c r="AK582" s="20">
        <f>IF(AF582="Yes",(1/(U582)^('Aquifer and SDF Parameters'!$B$2)/((1/U582^'Aquifer and SDF Parameters'!$B$2)+(1/AI582^'Aquifer and SDF Parameters'!$B$2)+(1/AA582^'Aquifer and SDF Parameters'!$B$2))),"")</f>
        <v>0.50157790001546132</v>
      </c>
      <c r="AL582" s="20">
        <f>IF(AF582="Yes",(1/(AA582)^('Aquifer and SDF Parameters'!$B$2)/((1/U582^'Aquifer and SDF Parameters'!$B$2)+(1/AI582^'Aquifer and SDF Parameters'!$B$2)+(1/AA582^'Aquifer and SDF Parameters'!$B$2))),"")</f>
        <v>0.27682201370672604</v>
      </c>
      <c r="AM582" s="21">
        <f>IF(AF582="Yes",(1/(AI582)^('Aquifer and SDF Parameters'!$B$2)/((1/U582^'Aquifer and SDF Parameters'!$B$2)+(1/AI582^'Aquifer and SDF Parameters'!$B$2)+(1/AA582^'Aquifer and SDF Parameters'!$B$2))),"")</f>
        <v>0.22160008627781261</v>
      </c>
      <c r="AO582" s="30" t="s">
        <v>12369</v>
      </c>
      <c r="AP582" s="47" t="s">
        <v>8769</v>
      </c>
      <c r="AQ582" s="80">
        <v>93313</v>
      </c>
      <c r="AR582" s="12" t="s">
        <v>12925</v>
      </c>
      <c r="AS582" s="80">
        <v>311.66365778882698</v>
      </c>
      <c r="AT582" s="30"/>
      <c r="AU582" s="22"/>
      <c r="AV582" s="69"/>
      <c r="AW582" s="33"/>
      <c r="AX582" s="22"/>
      <c r="AY582" s="27"/>
    </row>
    <row r="583" spans="1:51" ht="15.6" customHeight="1" x14ac:dyDescent="0.3">
      <c r="A583" s="17">
        <v>116528</v>
      </c>
      <c r="B583" s="17" t="str">
        <f>VLOOKUP(A583,'List of Wells for HC assessment'!$A$2:$J$860,10,FALSE)</f>
        <v>Fraser-Sumas Floodplain</v>
      </c>
      <c r="C583" s="17" t="str">
        <f>IF(ISNUMBER(VLOOKUP(A583,'List of Wells for HC assessment'!$A$2:$J$860,1,FALSE)),"TRUE","FALSE")</f>
        <v>TRUE</v>
      </c>
      <c r="D583" s="17">
        <f>VLOOKUP(A583,'List of Wells for HC assessment'!$A$2:$J$860,9,FALSE)</f>
        <v>6</v>
      </c>
      <c r="E583" s="17" t="str">
        <f t="shared" si="196"/>
        <v>Stream</v>
      </c>
      <c r="F583" s="17">
        <f t="shared" si="197"/>
        <v>3</v>
      </c>
      <c r="G583" s="87">
        <f t="shared" si="198"/>
        <v>0.77218251352720801</v>
      </c>
      <c r="H583" s="88">
        <f t="shared" si="195"/>
        <v>3.9795845358904787</v>
      </c>
      <c r="I583" s="89" t="str">
        <f t="shared" si="199"/>
        <v>Elk Brook</v>
      </c>
      <c r="J583" s="90">
        <f t="shared" si="200"/>
        <v>0.15996578851813642</v>
      </c>
      <c r="K583" s="91">
        <f t="shared" si="201"/>
        <v>19.210142482244034</v>
      </c>
      <c r="L583" s="95" t="str">
        <f t="shared" si="202"/>
        <v>Marblehill Creek</v>
      </c>
      <c r="M583" s="92">
        <f t="shared" si="203"/>
        <v>6.7851697954655552E-2</v>
      </c>
      <c r="N583" s="93">
        <f t="shared" si="204"/>
        <v>45.289442745729694</v>
      </c>
      <c r="O583" s="96" t="str">
        <f t="shared" si="205"/>
        <v>Semmihault Creek</v>
      </c>
      <c r="P583" s="94" t="str">
        <f>IF(ISNUMBER(VLOOKUP(A583,'Wells not assessed'!$A$5:$D$37,1,FALSE)),VLOOKUP(A583,'Wells not assessed'!$A$5:$D$37,4,FALSE),"")</f>
        <v/>
      </c>
      <c r="R583" s="35" t="str">
        <f t="shared" si="206"/>
        <v>Yes</v>
      </c>
      <c r="S583" s="15" t="str">
        <f t="shared" si="207"/>
        <v>FV-4088</v>
      </c>
      <c r="T583" s="18" t="str">
        <f>VLOOKUP(S583,'PoHC and SDF summary'!$AO$4:$AP$49974,2,FALSE)</f>
        <v>Elk Brook</v>
      </c>
      <c r="U583" s="19">
        <f t="shared" si="208"/>
        <v>1092.6460363572201</v>
      </c>
      <c r="V583" s="56">
        <f>IF(C583="TRUE",(U583^2)*(VLOOKUP(D583,'Aquifer and SDF Parameters'!$A$6:$C$100,2,FALSE)/VLOOKUP(D583,'Aquifer and SDF Parameters'!$A$6:$C$100,3,FALSE)),"")</f>
        <v>3.9795845358904787</v>
      </c>
      <c r="X583" s="29" t="str">
        <f t="shared" si="209"/>
        <v>Yes</v>
      </c>
      <c r="Y583" s="15" t="str">
        <f t="shared" si="210"/>
        <v>FV-6496</v>
      </c>
      <c r="Z583" s="18" t="str">
        <f>IF(X583="Yes",VLOOKUP(Y583,'PoHC and SDF summary'!$AO$4:$AP$49974,2,FALSE)," ")</f>
        <v>Marblehill Creek</v>
      </c>
      <c r="AA583" s="19">
        <f t="shared" si="211"/>
        <v>2400.63382144658</v>
      </c>
      <c r="AB583" s="58">
        <f>IF(X583="Yes",(AA583^2)*(VLOOKUP(D583,'Aquifer and SDF Parameters'!$A$6:$C$100,2,FALSE)/VLOOKUP(D583,'Aquifer and SDF Parameters'!$A$6:$C$100,3,FALSE)),"")</f>
        <v>19.210142482244034</v>
      </c>
      <c r="AC583" s="20">
        <f>IF(X583="Yes",(1/(U583)^('Aquifer and SDF Parameters'!$B$2)/((1/U583^'Aquifer and SDF Parameters'!$B$2)+(1/AA583^'Aquifer and SDF Parameters'!$B$2))),"")</f>
        <v>0.82839019481434961</v>
      </c>
      <c r="AD583" s="21">
        <f>IF(X583="Yes",(1/(AA583)^('Aquifer and SDF Parameters'!$B$2)/((1/U583^'Aquifer and SDF Parameters'!$B$2)+(1/AA583^'Aquifer and SDF Parameters'!$B$2))),"")</f>
        <v>0.17160980518565047</v>
      </c>
      <c r="AF583" s="32" t="str">
        <f t="shared" si="212"/>
        <v>Yes</v>
      </c>
      <c r="AG583" s="15" t="str">
        <f t="shared" si="213"/>
        <v>FV-5673</v>
      </c>
      <c r="AH583" s="18" t="str">
        <f t="shared" si="214"/>
        <v>Semmihault Creek</v>
      </c>
      <c r="AI583" s="19">
        <f t="shared" si="215"/>
        <v>3686.0321246184099</v>
      </c>
      <c r="AJ583" s="58">
        <f>IF(AF583="Yes",(AI583^2)*(VLOOKUP(D583,'Aquifer and SDF Parameters'!$A$6:$C$100,2,FALSE)/VLOOKUP(D583,'Aquifer and SDF Parameters'!$A$6:$C$100,3,FALSE)),"")</f>
        <v>45.289442745729694</v>
      </c>
      <c r="AK583" s="20">
        <f>IF(AF583="Yes",(1/(U583)^('Aquifer and SDF Parameters'!$B$2)/((1/U583^'Aquifer and SDF Parameters'!$B$2)+(1/AI583^'Aquifer and SDF Parameters'!$B$2)+(1/AA583^'Aquifer and SDF Parameters'!$B$2))),"")</f>
        <v>0.77218251352720801</v>
      </c>
      <c r="AL583" s="20">
        <f>IF(AF583="Yes",(1/(AA583)^('Aquifer and SDF Parameters'!$B$2)/((1/U583^'Aquifer and SDF Parameters'!$B$2)+(1/AI583^'Aquifer and SDF Parameters'!$B$2)+(1/AA583^'Aquifer and SDF Parameters'!$B$2))),"")</f>
        <v>0.15996578851813642</v>
      </c>
      <c r="AM583" s="21">
        <f>IF(AF583="Yes",(1/(AI583)^('Aquifer and SDF Parameters'!$B$2)/((1/U583^'Aquifer and SDF Parameters'!$B$2)+(1/AI583^'Aquifer and SDF Parameters'!$B$2)+(1/AA583^'Aquifer and SDF Parameters'!$B$2))),"")</f>
        <v>6.7851697954655552E-2</v>
      </c>
      <c r="AO583" s="30" t="s">
        <v>12368</v>
      </c>
      <c r="AP583" s="47" t="s">
        <v>8769</v>
      </c>
      <c r="AQ583" s="80">
        <v>93333</v>
      </c>
      <c r="AR583" s="12" t="s">
        <v>4280</v>
      </c>
      <c r="AS583" s="80">
        <v>773.18398551743803</v>
      </c>
      <c r="AT583" s="30"/>
      <c r="AU583" s="22"/>
      <c r="AV583" s="69"/>
      <c r="AW583" s="33"/>
      <c r="AX583" s="22"/>
      <c r="AY583" s="27"/>
    </row>
    <row r="584" spans="1:51" ht="15.6" customHeight="1" x14ac:dyDescent="0.3">
      <c r="A584" s="17">
        <v>116606</v>
      </c>
      <c r="B584" s="17" t="str">
        <f>VLOOKUP(A584,'List of Wells for HC assessment'!$A$2:$J$860,10,FALSE)</f>
        <v>Fraser-Sumas Floodplain</v>
      </c>
      <c r="C584" s="17" t="str">
        <f>IF(ISNUMBER(VLOOKUP(A584,'List of Wells for HC assessment'!$A$2:$J$860,1,FALSE)),"TRUE","FALSE")</f>
        <v>TRUE</v>
      </c>
      <c r="D584" s="17">
        <f>VLOOKUP(A584,'List of Wells for HC assessment'!$A$2:$J$860,9,FALSE)</f>
        <v>6</v>
      </c>
      <c r="E584" s="17" t="str">
        <f t="shared" si="196"/>
        <v>Stream</v>
      </c>
      <c r="F584" s="17">
        <f t="shared" si="197"/>
        <v>1</v>
      </c>
      <c r="G584" s="87">
        <f t="shared" si="198"/>
        <v>1</v>
      </c>
      <c r="H584" s="88">
        <f t="shared" si="195"/>
        <v>4.6479652356429688E-2</v>
      </c>
      <c r="I584" s="89" t="str">
        <f t="shared" si="199"/>
        <v>Camp Slough</v>
      </c>
      <c r="J584" s="90" t="str">
        <f t="shared" si="200"/>
        <v>-</v>
      </c>
      <c r="K584" s="91" t="str">
        <f t="shared" si="201"/>
        <v/>
      </c>
      <c r="L584" s="95" t="str">
        <f t="shared" si="202"/>
        <v xml:space="preserve"> </v>
      </c>
      <c r="M584" s="92" t="str">
        <f t="shared" si="203"/>
        <v>-</v>
      </c>
      <c r="N584" s="93" t="str">
        <f t="shared" si="204"/>
        <v/>
      </c>
      <c r="O584" s="96" t="str">
        <f t="shared" si="205"/>
        <v xml:space="preserve"> </v>
      </c>
      <c r="P584" s="94" t="str">
        <f>IF(ISNUMBER(VLOOKUP(A584,'Wells not assessed'!$A$5:$D$37,1,FALSE)),VLOOKUP(A584,'Wells not assessed'!$A$5:$D$37,4,FALSE),"")</f>
        <v/>
      </c>
      <c r="R584" s="35" t="str">
        <f t="shared" si="206"/>
        <v>Yes</v>
      </c>
      <c r="S584" s="15" t="str">
        <f t="shared" si="207"/>
        <v>FV-6211</v>
      </c>
      <c r="T584" s="18" t="str">
        <f>VLOOKUP(S584,'PoHC and SDF summary'!$AO$4:$AP$49974,2,FALSE)</f>
        <v>Camp Slough</v>
      </c>
      <c r="U584" s="19">
        <f t="shared" si="208"/>
        <v>118.084273749424</v>
      </c>
      <c r="V584" s="56">
        <f>IF(C584="TRUE",(U584^2)*(VLOOKUP(D584,'Aquifer and SDF Parameters'!$A$6:$C$100,2,FALSE)/VLOOKUP(D584,'Aquifer and SDF Parameters'!$A$6:$C$100,3,FALSE)),"")</f>
        <v>4.6479652356429688E-2</v>
      </c>
      <c r="X584" s="29" t="str">
        <f t="shared" si="209"/>
        <v>No</v>
      </c>
      <c r="Y584" s="15" t="str">
        <f t="shared" si="210"/>
        <v/>
      </c>
      <c r="Z584" s="18" t="str">
        <f>IF(X584="Yes",VLOOKUP(Y584,'PoHC and SDF summary'!$AO$4:$AP$49974,2,FALSE)," ")</f>
        <v xml:space="preserve"> </v>
      </c>
      <c r="AA584" s="19" t="str">
        <f t="shared" si="211"/>
        <v xml:space="preserve"> </v>
      </c>
      <c r="AB584" s="58" t="str">
        <f>IF(X584="Yes",(AA584^2)*(VLOOKUP(D584,'Aquifer and SDF Parameters'!$A$6:$C$100,2,FALSE)/VLOOKUP(D584,'Aquifer and SDF Parameters'!$A$6:$C$100,3,FALSE)),"")</f>
        <v/>
      </c>
      <c r="AC584" s="20" t="str">
        <f>IF(X584="Yes",(1/(U584)^('Aquifer and SDF Parameters'!$B$2)/((1/U584^'Aquifer and SDF Parameters'!$B$2)+(1/AA584^'Aquifer and SDF Parameters'!$B$2))),"")</f>
        <v/>
      </c>
      <c r="AD584" s="21" t="str">
        <f>IF(X584="Yes",(1/(AA584)^('Aquifer and SDF Parameters'!$B$2)/((1/U584^'Aquifer and SDF Parameters'!$B$2)+(1/AA584^'Aquifer and SDF Parameters'!$B$2))),"")</f>
        <v/>
      </c>
      <c r="AF584" s="32" t="str">
        <f t="shared" si="212"/>
        <v>No</v>
      </c>
      <c r="AG584" s="15" t="str">
        <f t="shared" si="213"/>
        <v/>
      </c>
      <c r="AH584" s="18" t="str">
        <f t="shared" si="214"/>
        <v xml:space="preserve"> </v>
      </c>
      <c r="AI584" s="19" t="str">
        <f t="shared" si="215"/>
        <v xml:space="preserve"> </v>
      </c>
      <c r="AJ584" s="58" t="str">
        <f>IF(AF584="Yes",(AI584^2)*(VLOOKUP(D584,'Aquifer and SDF Parameters'!$A$6:$C$100,2,FALSE)/VLOOKUP(D584,'Aquifer and SDF Parameters'!$A$6:$C$100,3,FALSE)),"")</f>
        <v/>
      </c>
      <c r="AK584" s="20" t="str">
        <f>IF(AF584="Yes",(1/(U584)^('Aquifer and SDF Parameters'!$B$2)/((1/U584^'Aquifer and SDF Parameters'!$B$2)+(1/AI584^'Aquifer and SDF Parameters'!$B$2)+(1/AA584^'Aquifer and SDF Parameters'!$B$2))),"")</f>
        <v/>
      </c>
      <c r="AL584" s="20" t="str">
        <f>IF(AF584="Yes",(1/(AA584)^('Aquifer and SDF Parameters'!$B$2)/((1/U584^'Aquifer and SDF Parameters'!$B$2)+(1/AI584^'Aquifer and SDF Parameters'!$B$2)+(1/AA584^'Aquifer and SDF Parameters'!$B$2))),"")</f>
        <v/>
      </c>
      <c r="AM584" s="21" t="str">
        <f>IF(AF584="Yes",(1/(AI584)^('Aquifer and SDF Parameters'!$B$2)/((1/U584^'Aquifer and SDF Parameters'!$B$2)+(1/AI584^'Aquifer and SDF Parameters'!$B$2)+(1/AA584^'Aquifer and SDF Parameters'!$B$2))),"")</f>
        <v/>
      </c>
      <c r="AO584" s="30" t="s">
        <v>12367</v>
      </c>
      <c r="AP584" s="47" t="s">
        <v>8769</v>
      </c>
      <c r="AQ584" s="2">
        <v>93358</v>
      </c>
      <c r="AR584" s="2" t="s">
        <v>1068</v>
      </c>
      <c r="AS584" s="4">
        <v>1113.52195271183</v>
      </c>
      <c r="AT584" s="30"/>
      <c r="AU584" s="22"/>
      <c r="AV584" s="69"/>
      <c r="AW584" s="33"/>
      <c r="AX584" s="22"/>
      <c r="AY584" s="27"/>
    </row>
    <row r="585" spans="1:51" ht="15.6" customHeight="1" x14ac:dyDescent="0.3">
      <c r="A585" s="17">
        <v>119461</v>
      </c>
      <c r="B585" s="17" t="str">
        <f>VLOOKUP(A585,'List of Wells for HC assessment'!$A$2:$J$860,10,FALSE)</f>
        <v>Fraser-Sumas Floodplain</v>
      </c>
      <c r="C585" s="17" t="str">
        <f>IF(ISNUMBER(VLOOKUP(A585,'List of Wells for HC assessment'!$A$2:$J$860,1,FALSE)),"TRUE","FALSE")</f>
        <v>TRUE</v>
      </c>
      <c r="D585" s="17">
        <f>VLOOKUP(A585,'List of Wells for HC assessment'!$A$2:$J$860,9,FALSE)</f>
        <v>6</v>
      </c>
      <c r="E585" s="17" t="str">
        <f t="shared" si="196"/>
        <v>Stream</v>
      </c>
      <c r="F585" s="17">
        <f t="shared" si="197"/>
        <v>1</v>
      </c>
      <c r="G585" s="87">
        <f t="shared" si="198"/>
        <v>1</v>
      </c>
      <c r="H585" s="88">
        <f t="shared" si="195"/>
        <v>1.1150272897086885E-2</v>
      </c>
      <c r="I585" s="89" t="str">
        <f t="shared" si="199"/>
        <v>Camp Slough</v>
      </c>
      <c r="J585" s="90" t="str">
        <f t="shared" si="200"/>
        <v>-</v>
      </c>
      <c r="K585" s="91" t="str">
        <f t="shared" si="201"/>
        <v/>
      </c>
      <c r="L585" s="95" t="str">
        <f t="shared" si="202"/>
        <v xml:space="preserve"> </v>
      </c>
      <c r="M585" s="92" t="str">
        <f t="shared" si="203"/>
        <v>-</v>
      </c>
      <c r="N585" s="93" t="str">
        <f t="shared" si="204"/>
        <v/>
      </c>
      <c r="O585" s="96" t="str">
        <f t="shared" si="205"/>
        <v xml:space="preserve"> </v>
      </c>
      <c r="P585" s="94" t="str">
        <f>IF(ISNUMBER(VLOOKUP(A585,'Wells not assessed'!$A$5:$D$37,1,FALSE)),VLOOKUP(A585,'Wells not assessed'!$A$5:$D$37,4,FALSE),"")</f>
        <v/>
      </c>
      <c r="R585" s="35" t="str">
        <f t="shared" si="206"/>
        <v>Yes</v>
      </c>
      <c r="S585" s="15" t="str">
        <f t="shared" si="207"/>
        <v>FV-6206</v>
      </c>
      <c r="T585" s="18" t="str">
        <f>VLOOKUP(S585,'PoHC and SDF summary'!$AO$4:$AP$49974,2,FALSE)</f>
        <v>Camp Slough</v>
      </c>
      <c r="U585" s="19">
        <f t="shared" si="208"/>
        <v>57.836682729268503</v>
      </c>
      <c r="V585" s="56">
        <f>IF(C585="TRUE",(U585^2)*(VLOOKUP(D585,'Aquifer and SDF Parameters'!$A$6:$C$100,2,FALSE)/VLOOKUP(D585,'Aquifer and SDF Parameters'!$A$6:$C$100,3,FALSE)),"")</f>
        <v>1.1150272897086885E-2</v>
      </c>
      <c r="X585" s="29" t="str">
        <f t="shared" si="209"/>
        <v>No</v>
      </c>
      <c r="Y585" s="15" t="str">
        <f t="shared" si="210"/>
        <v/>
      </c>
      <c r="Z585" s="18" t="str">
        <f>IF(X585="Yes",VLOOKUP(Y585,'PoHC and SDF summary'!$AO$4:$AP$49974,2,FALSE)," ")</f>
        <v xml:space="preserve"> </v>
      </c>
      <c r="AA585" s="19" t="str">
        <f t="shared" si="211"/>
        <v xml:space="preserve"> </v>
      </c>
      <c r="AB585" s="58" t="str">
        <f>IF(X585="Yes",(AA585^2)*(VLOOKUP(D585,'Aquifer and SDF Parameters'!$A$6:$C$100,2,FALSE)/VLOOKUP(D585,'Aquifer and SDF Parameters'!$A$6:$C$100,3,FALSE)),"")</f>
        <v/>
      </c>
      <c r="AC585" s="20" t="str">
        <f>IF(X585="Yes",(1/(U585)^('Aquifer and SDF Parameters'!$B$2)/((1/U585^'Aquifer and SDF Parameters'!$B$2)+(1/AA585^'Aquifer and SDF Parameters'!$B$2))),"")</f>
        <v/>
      </c>
      <c r="AD585" s="21" t="str">
        <f>IF(X585="Yes",(1/(AA585)^('Aquifer and SDF Parameters'!$B$2)/((1/U585^'Aquifer and SDF Parameters'!$B$2)+(1/AA585^'Aquifer and SDF Parameters'!$B$2))),"")</f>
        <v/>
      </c>
      <c r="AF585" s="32" t="str">
        <f t="shared" si="212"/>
        <v>No</v>
      </c>
      <c r="AG585" s="15" t="str">
        <f t="shared" si="213"/>
        <v/>
      </c>
      <c r="AH585" s="18" t="str">
        <f t="shared" si="214"/>
        <v xml:space="preserve"> </v>
      </c>
      <c r="AI585" s="19" t="str">
        <f t="shared" si="215"/>
        <v xml:space="preserve"> </v>
      </c>
      <c r="AJ585" s="58" t="str">
        <f>IF(AF585="Yes",(AI585^2)*(VLOOKUP(D585,'Aquifer and SDF Parameters'!$A$6:$C$100,2,FALSE)/VLOOKUP(D585,'Aquifer and SDF Parameters'!$A$6:$C$100,3,FALSE)),"")</f>
        <v/>
      </c>
      <c r="AK585" s="20" t="str">
        <f>IF(AF585="Yes",(1/(U585)^('Aquifer and SDF Parameters'!$B$2)/((1/U585^'Aquifer and SDF Parameters'!$B$2)+(1/AI585^'Aquifer and SDF Parameters'!$B$2)+(1/AA585^'Aquifer and SDF Parameters'!$B$2))),"")</f>
        <v/>
      </c>
      <c r="AL585" s="20" t="str">
        <f>IF(AF585="Yes",(1/(AA585)^('Aquifer and SDF Parameters'!$B$2)/((1/U585^'Aquifer and SDF Parameters'!$B$2)+(1/AI585^'Aquifer and SDF Parameters'!$B$2)+(1/AA585^'Aquifer and SDF Parameters'!$B$2))),"")</f>
        <v/>
      </c>
      <c r="AM585" s="21" t="str">
        <f>IF(AF585="Yes",(1/(AI585)^('Aquifer and SDF Parameters'!$B$2)/((1/U585^'Aquifer and SDF Parameters'!$B$2)+(1/AI585^'Aquifer and SDF Parameters'!$B$2)+(1/AA585^'Aquifer and SDF Parameters'!$B$2))),"")</f>
        <v/>
      </c>
      <c r="AO585" s="30" t="s">
        <v>12366</v>
      </c>
      <c r="AP585" s="47" t="s">
        <v>8769</v>
      </c>
      <c r="AQ585" s="80">
        <v>93410</v>
      </c>
      <c r="AR585" s="12" t="s">
        <v>3559</v>
      </c>
      <c r="AS585" s="80">
        <v>595.15772722595898</v>
      </c>
      <c r="AT585" s="30"/>
      <c r="AU585" s="22"/>
      <c r="AV585" s="69"/>
      <c r="AW585" s="33"/>
      <c r="AX585" s="22"/>
      <c r="AY585" s="27"/>
    </row>
    <row r="586" spans="1:51" ht="15.6" customHeight="1" x14ac:dyDescent="0.3">
      <c r="A586" s="17">
        <v>120604</v>
      </c>
      <c r="B586" s="17" t="str">
        <f>VLOOKUP(A586,'List of Wells for HC assessment'!$A$2:$J$860,10,FALSE)</f>
        <v>Fraser-Sumas Floodplain</v>
      </c>
      <c r="C586" s="17" t="str">
        <f>IF(ISNUMBER(VLOOKUP(A586,'List of Wells for HC assessment'!$A$2:$J$860,1,FALSE)),"TRUE","FALSE")</f>
        <v>TRUE</v>
      </c>
      <c r="D586" s="17">
        <f>VLOOKUP(A586,'List of Wells for HC assessment'!$A$2:$J$860,9,FALSE)</f>
        <v>6</v>
      </c>
      <c r="E586" s="17" t="str">
        <f t="shared" si="196"/>
        <v>Stream</v>
      </c>
      <c r="F586" s="17">
        <f t="shared" si="197"/>
        <v>1</v>
      </c>
      <c r="G586" s="87">
        <f t="shared" si="198"/>
        <v>1</v>
      </c>
      <c r="H586" s="88">
        <f t="shared" si="195"/>
        <v>1.3778009304677171E-2</v>
      </c>
      <c r="I586" s="89" t="str">
        <f t="shared" si="199"/>
        <v>Camp Slough</v>
      </c>
      <c r="J586" s="90" t="str">
        <f t="shared" si="200"/>
        <v>-</v>
      </c>
      <c r="K586" s="91" t="str">
        <f t="shared" si="201"/>
        <v/>
      </c>
      <c r="L586" s="95" t="str">
        <f t="shared" si="202"/>
        <v xml:space="preserve"> </v>
      </c>
      <c r="M586" s="92" t="str">
        <f t="shared" si="203"/>
        <v>-</v>
      </c>
      <c r="N586" s="93" t="str">
        <f t="shared" si="204"/>
        <v/>
      </c>
      <c r="O586" s="96" t="str">
        <f t="shared" si="205"/>
        <v xml:space="preserve"> </v>
      </c>
      <c r="P586" s="94" t="str">
        <f>IF(ISNUMBER(VLOOKUP(A586,'Wells not assessed'!$A$5:$D$37,1,FALSE)),VLOOKUP(A586,'Wells not assessed'!$A$5:$D$37,4,FALSE),"")</f>
        <v/>
      </c>
      <c r="R586" s="35" t="str">
        <f t="shared" si="206"/>
        <v>Yes</v>
      </c>
      <c r="S586" s="15" t="str">
        <f t="shared" si="207"/>
        <v>FV-6808</v>
      </c>
      <c r="T586" s="18" t="str">
        <f>VLOOKUP(S586,'PoHC and SDF summary'!$AO$4:$AP$49974,2,FALSE)</f>
        <v>Camp Slough</v>
      </c>
      <c r="U586" s="19">
        <f t="shared" si="208"/>
        <v>64.291545255991096</v>
      </c>
      <c r="V586" s="56">
        <f>IF(C586="TRUE",(U586^2)*(VLOOKUP(D586,'Aquifer and SDF Parameters'!$A$6:$C$100,2,FALSE)/VLOOKUP(D586,'Aquifer and SDF Parameters'!$A$6:$C$100,3,FALSE)),"")</f>
        <v>1.3778009304677171E-2</v>
      </c>
      <c r="X586" s="29" t="str">
        <f t="shared" si="209"/>
        <v>No</v>
      </c>
      <c r="Y586" s="15" t="str">
        <f t="shared" si="210"/>
        <v/>
      </c>
      <c r="Z586" s="18" t="str">
        <f>IF(X586="Yes",VLOOKUP(Y586,'PoHC and SDF summary'!$AO$4:$AP$49974,2,FALSE)," ")</f>
        <v xml:space="preserve"> </v>
      </c>
      <c r="AA586" s="19" t="str">
        <f t="shared" si="211"/>
        <v xml:space="preserve"> </v>
      </c>
      <c r="AB586" s="58" t="str">
        <f>IF(X586="Yes",(AA586^2)*(VLOOKUP(D586,'Aquifer and SDF Parameters'!$A$6:$C$100,2,FALSE)/VLOOKUP(D586,'Aquifer and SDF Parameters'!$A$6:$C$100,3,FALSE)),"")</f>
        <v/>
      </c>
      <c r="AC586" s="20" t="str">
        <f>IF(X586="Yes",(1/(U586)^('Aquifer and SDF Parameters'!$B$2)/((1/U586^'Aquifer and SDF Parameters'!$B$2)+(1/AA586^'Aquifer and SDF Parameters'!$B$2))),"")</f>
        <v/>
      </c>
      <c r="AD586" s="21" t="str">
        <f>IF(X586="Yes",(1/(AA586)^('Aquifer and SDF Parameters'!$B$2)/((1/U586^'Aquifer and SDF Parameters'!$B$2)+(1/AA586^'Aquifer and SDF Parameters'!$B$2))),"")</f>
        <v/>
      </c>
      <c r="AF586" s="32" t="str">
        <f t="shared" si="212"/>
        <v>No</v>
      </c>
      <c r="AG586" s="15" t="str">
        <f t="shared" si="213"/>
        <v/>
      </c>
      <c r="AH586" s="18" t="str">
        <f t="shared" si="214"/>
        <v xml:space="preserve"> </v>
      </c>
      <c r="AI586" s="19" t="str">
        <f t="shared" si="215"/>
        <v xml:space="preserve"> </v>
      </c>
      <c r="AJ586" s="58" t="str">
        <f>IF(AF586="Yes",(AI586^2)*(VLOOKUP(D586,'Aquifer and SDF Parameters'!$A$6:$C$100,2,FALSE)/VLOOKUP(D586,'Aquifer and SDF Parameters'!$A$6:$C$100,3,FALSE)),"")</f>
        <v/>
      </c>
      <c r="AK586" s="20" t="str">
        <f>IF(AF586="Yes",(1/(U586)^('Aquifer and SDF Parameters'!$B$2)/((1/U586^'Aquifer and SDF Parameters'!$B$2)+(1/AI586^'Aquifer and SDF Parameters'!$B$2)+(1/AA586^'Aquifer and SDF Parameters'!$B$2))),"")</f>
        <v/>
      </c>
      <c r="AL586" s="20" t="str">
        <f>IF(AF586="Yes",(1/(AA586)^('Aquifer and SDF Parameters'!$B$2)/((1/U586^'Aquifer and SDF Parameters'!$B$2)+(1/AI586^'Aquifer and SDF Parameters'!$B$2)+(1/AA586^'Aquifer and SDF Parameters'!$B$2))),"")</f>
        <v/>
      </c>
      <c r="AM586" s="21" t="str">
        <f>IF(AF586="Yes",(1/(AI586)^('Aquifer and SDF Parameters'!$B$2)/((1/U586^'Aquifer and SDF Parameters'!$B$2)+(1/AI586^'Aquifer and SDF Parameters'!$B$2)+(1/AA586^'Aquifer and SDF Parameters'!$B$2))),"")</f>
        <v/>
      </c>
      <c r="AO586" s="30" t="s">
        <v>12365</v>
      </c>
      <c r="AP586" s="47" t="s">
        <v>8769</v>
      </c>
      <c r="AQ586" s="80">
        <v>93692</v>
      </c>
      <c r="AR586" s="12" t="s">
        <v>4600</v>
      </c>
      <c r="AS586" s="80">
        <v>332.295282253187</v>
      </c>
      <c r="AT586" s="30"/>
      <c r="AU586" s="22"/>
      <c r="AV586" s="69"/>
      <c r="AW586" s="33"/>
      <c r="AX586" s="22"/>
      <c r="AY586" s="27"/>
    </row>
    <row r="587" spans="1:51" ht="15.6" customHeight="1" x14ac:dyDescent="0.3">
      <c r="A587" s="17">
        <v>122172</v>
      </c>
      <c r="B587" s="17" t="str">
        <f>VLOOKUP(A587,'List of Wells for HC assessment'!$A$2:$J$860,10,FALSE)</f>
        <v>Fraser-Sumas Floodplain</v>
      </c>
      <c r="C587" s="17" t="str">
        <f>IF(ISNUMBER(VLOOKUP(A587,'List of Wells for HC assessment'!$A$2:$J$860,1,FALSE)),"TRUE","FALSE")</f>
        <v>TRUE</v>
      </c>
      <c r="D587" s="17">
        <f>VLOOKUP(A587,'List of Wells for HC assessment'!$A$2:$J$860,9,FALSE)</f>
        <v>6</v>
      </c>
      <c r="E587" s="17" t="str">
        <f t="shared" si="196"/>
        <v>Stream</v>
      </c>
      <c r="F587" s="17">
        <f t="shared" si="197"/>
        <v>1</v>
      </c>
      <c r="G587" s="87">
        <f t="shared" si="198"/>
        <v>1</v>
      </c>
      <c r="H587" s="88">
        <f t="shared" si="195"/>
        <v>0.3264007440313032</v>
      </c>
      <c r="I587" s="89" t="str">
        <f t="shared" si="199"/>
        <v>Unnamed tributary to Atchelitz Creek</v>
      </c>
      <c r="J587" s="90" t="str">
        <f t="shared" si="200"/>
        <v>-</v>
      </c>
      <c r="K587" s="91" t="str">
        <f t="shared" si="201"/>
        <v/>
      </c>
      <c r="L587" s="95" t="str">
        <f t="shared" si="202"/>
        <v xml:space="preserve"> </v>
      </c>
      <c r="M587" s="92" t="str">
        <f t="shared" si="203"/>
        <v>-</v>
      </c>
      <c r="N587" s="93" t="str">
        <f t="shared" si="204"/>
        <v/>
      </c>
      <c r="O587" s="96" t="str">
        <f t="shared" si="205"/>
        <v xml:space="preserve"> </v>
      </c>
      <c r="P587" s="94" t="str">
        <f>IF(ISNUMBER(VLOOKUP(A587,'Wells not assessed'!$A$5:$D$37,1,FALSE)),VLOOKUP(A587,'Wells not assessed'!$A$5:$D$37,4,FALSE),"")</f>
        <v/>
      </c>
      <c r="R587" s="35" t="str">
        <f t="shared" si="206"/>
        <v>Yes</v>
      </c>
      <c r="S587" s="15" t="str">
        <f t="shared" si="207"/>
        <v>FV-5342</v>
      </c>
      <c r="T587" s="18" t="str">
        <f>VLOOKUP(S587,'PoHC and SDF summary'!$AO$4:$AP$49974,2,FALSE)</f>
        <v>Unnamed tributary to Atchelitz Creek</v>
      </c>
      <c r="U587" s="19">
        <f t="shared" si="208"/>
        <v>312.92207210324898</v>
      </c>
      <c r="V587" s="56">
        <f>IF(C587="TRUE",(U587^2)*(VLOOKUP(D587,'Aquifer and SDF Parameters'!$A$6:$C$100,2,FALSE)/VLOOKUP(D587,'Aquifer and SDF Parameters'!$A$6:$C$100,3,FALSE)),"")</f>
        <v>0.3264007440313032</v>
      </c>
      <c r="X587" s="29" t="str">
        <f t="shared" si="209"/>
        <v>No</v>
      </c>
      <c r="Y587" s="15" t="str">
        <f t="shared" si="210"/>
        <v/>
      </c>
      <c r="Z587" s="18" t="str">
        <f>IF(X587="Yes",VLOOKUP(Y587,'PoHC and SDF summary'!$AO$4:$AP$49974,2,FALSE)," ")</f>
        <v xml:space="preserve"> </v>
      </c>
      <c r="AA587" s="19" t="str">
        <f t="shared" si="211"/>
        <v xml:space="preserve"> </v>
      </c>
      <c r="AB587" s="58" t="str">
        <f>IF(X587="Yes",(AA587^2)*(VLOOKUP(D587,'Aquifer and SDF Parameters'!$A$6:$C$100,2,FALSE)/VLOOKUP(D587,'Aquifer and SDF Parameters'!$A$6:$C$100,3,FALSE)),"")</f>
        <v/>
      </c>
      <c r="AC587" s="20" t="str">
        <f>IF(X587="Yes",(1/(U587)^('Aquifer and SDF Parameters'!$B$2)/((1/U587^'Aquifer and SDF Parameters'!$B$2)+(1/AA587^'Aquifer and SDF Parameters'!$B$2))),"")</f>
        <v/>
      </c>
      <c r="AD587" s="21" t="str">
        <f>IF(X587="Yes",(1/(AA587)^('Aquifer and SDF Parameters'!$B$2)/((1/U587^'Aquifer and SDF Parameters'!$B$2)+(1/AA587^'Aquifer and SDF Parameters'!$B$2))),"")</f>
        <v/>
      </c>
      <c r="AF587" s="32" t="str">
        <f t="shared" si="212"/>
        <v>No</v>
      </c>
      <c r="AG587" s="15" t="str">
        <f t="shared" si="213"/>
        <v/>
      </c>
      <c r="AH587" s="18" t="str">
        <f t="shared" si="214"/>
        <v xml:space="preserve"> </v>
      </c>
      <c r="AI587" s="19" t="str">
        <f t="shared" si="215"/>
        <v xml:space="preserve"> </v>
      </c>
      <c r="AJ587" s="58" t="str">
        <f>IF(AF587="Yes",(AI587^2)*(VLOOKUP(D587,'Aquifer and SDF Parameters'!$A$6:$C$100,2,FALSE)/VLOOKUP(D587,'Aquifer and SDF Parameters'!$A$6:$C$100,3,FALSE)),"")</f>
        <v/>
      </c>
      <c r="AK587" s="20" t="str">
        <f>IF(AF587="Yes",(1/(U587)^('Aquifer and SDF Parameters'!$B$2)/((1/U587^'Aquifer and SDF Parameters'!$B$2)+(1/AI587^'Aquifer and SDF Parameters'!$B$2)+(1/AA587^'Aquifer and SDF Parameters'!$B$2))),"")</f>
        <v/>
      </c>
      <c r="AL587" s="20" t="str">
        <f>IF(AF587="Yes",(1/(AA587)^('Aquifer and SDF Parameters'!$B$2)/((1/U587^'Aquifer and SDF Parameters'!$B$2)+(1/AI587^'Aquifer and SDF Parameters'!$B$2)+(1/AA587^'Aquifer and SDF Parameters'!$B$2))),"")</f>
        <v/>
      </c>
      <c r="AM587" s="21" t="str">
        <f>IF(AF587="Yes",(1/(AI587)^('Aquifer and SDF Parameters'!$B$2)/((1/U587^'Aquifer and SDF Parameters'!$B$2)+(1/AI587^'Aquifer and SDF Parameters'!$B$2)+(1/AA587^'Aquifer and SDF Parameters'!$B$2))),"")</f>
        <v/>
      </c>
      <c r="AO587" s="30" t="s">
        <v>12364</v>
      </c>
      <c r="AP587" s="47" t="s">
        <v>8769</v>
      </c>
      <c r="AQ587" s="80">
        <v>93744</v>
      </c>
      <c r="AR587" s="12" t="s">
        <v>3370</v>
      </c>
      <c r="AS587" s="80">
        <v>104.050507254717</v>
      </c>
      <c r="AT587" s="30"/>
      <c r="AU587" s="22"/>
      <c r="AV587" s="69"/>
      <c r="AW587" s="33"/>
      <c r="AX587" s="22"/>
      <c r="AY587" s="27"/>
    </row>
    <row r="588" spans="1:51" ht="15.6" customHeight="1" x14ac:dyDescent="0.3">
      <c r="A588" s="17">
        <v>122174</v>
      </c>
      <c r="B588" s="17" t="str">
        <f>VLOOKUP(A588,'List of Wells for HC assessment'!$A$2:$J$860,10,FALSE)</f>
        <v>Fraser-Sumas Floodplain</v>
      </c>
      <c r="C588" s="17" t="str">
        <f>IF(ISNUMBER(VLOOKUP(A588,'List of Wells for HC assessment'!$A$2:$J$860,1,FALSE)),"TRUE","FALSE")</f>
        <v>TRUE</v>
      </c>
      <c r="D588" s="17">
        <f>VLOOKUP(A588,'List of Wells for HC assessment'!$A$2:$J$860,9,FALSE)</f>
        <v>6</v>
      </c>
      <c r="E588" s="17" t="str">
        <f t="shared" si="196"/>
        <v>Stream</v>
      </c>
      <c r="F588" s="17">
        <f t="shared" si="197"/>
        <v>1</v>
      </c>
      <c r="G588" s="87">
        <f t="shared" si="198"/>
        <v>1</v>
      </c>
      <c r="H588" s="88">
        <f t="shared" si="195"/>
        <v>0.28120142372004608</v>
      </c>
      <c r="I588" s="89" t="str">
        <f t="shared" si="199"/>
        <v>Unnamed tributary to Atchelitz Creek</v>
      </c>
      <c r="J588" s="90" t="str">
        <f t="shared" si="200"/>
        <v>-</v>
      </c>
      <c r="K588" s="91" t="str">
        <f t="shared" si="201"/>
        <v/>
      </c>
      <c r="L588" s="95" t="str">
        <f t="shared" si="202"/>
        <v xml:space="preserve"> </v>
      </c>
      <c r="M588" s="92" t="str">
        <f t="shared" si="203"/>
        <v>-</v>
      </c>
      <c r="N588" s="93" t="str">
        <f t="shared" si="204"/>
        <v/>
      </c>
      <c r="O588" s="96" t="str">
        <f t="shared" si="205"/>
        <v xml:space="preserve"> </v>
      </c>
      <c r="P588" s="94" t="str">
        <f>IF(ISNUMBER(VLOOKUP(A588,'Wells not assessed'!$A$5:$D$37,1,FALSE)),VLOOKUP(A588,'Wells not assessed'!$A$5:$D$37,4,FALSE),"")</f>
        <v/>
      </c>
      <c r="R588" s="35" t="str">
        <f t="shared" si="206"/>
        <v>Yes</v>
      </c>
      <c r="S588" s="15" t="str">
        <f t="shared" si="207"/>
        <v>FV-5355</v>
      </c>
      <c r="T588" s="18" t="str">
        <f>VLOOKUP(S588,'PoHC and SDF summary'!$AO$4:$AP$49974,2,FALSE)</f>
        <v>Unnamed tributary to Atchelitz Creek</v>
      </c>
      <c r="U588" s="19">
        <f t="shared" si="208"/>
        <v>290.44866519922903</v>
      </c>
      <c r="V588" s="56">
        <f>IF(C588="TRUE",(U588^2)*(VLOOKUP(D588,'Aquifer and SDF Parameters'!$A$6:$C$100,2,FALSE)/VLOOKUP(D588,'Aquifer and SDF Parameters'!$A$6:$C$100,3,FALSE)),"")</f>
        <v>0.28120142372004608</v>
      </c>
      <c r="X588" s="29" t="str">
        <f t="shared" si="209"/>
        <v>No</v>
      </c>
      <c r="Y588" s="15" t="str">
        <f t="shared" si="210"/>
        <v/>
      </c>
      <c r="Z588" s="18" t="str">
        <f>IF(X588="Yes",VLOOKUP(Y588,'PoHC and SDF summary'!$AO$4:$AP$49974,2,FALSE)," ")</f>
        <v xml:space="preserve"> </v>
      </c>
      <c r="AA588" s="19" t="str">
        <f t="shared" si="211"/>
        <v xml:space="preserve"> </v>
      </c>
      <c r="AB588" s="58" t="str">
        <f>IF(X588="Yes",(AA588^2)*(VLOOKUP(D588,'Aquifer and SDF Parameters'!$A$6:$C$100,2,FALSE)/VLOOKUP(D588,'Aquifer and SDF Parameters'!$A$6:$C$100,3,FALSE)),"")</f>
        <v/>
      </c>
      <c r="AC588" s="20" t="str">
        <f>IF(X588="Yes",(1/(U588)^('Aquifer and SDF Parameters'!$B$2)/((1/U588^'Aquifer and SDF Parameters'!$B$2)+(1/AA588^'Aquifer and SDF Parameters'!$B$2))),"")</f>
        <v/>
      </c>
      <c r="AD588" s="21" t="str">
        <f>IF(X588="Yes",(1/(AA588)^('Aquifer and SDF Parameters'!$B$2)/((1/U588^'Aquifer and SDF Parameters'!$B$2)+(1/AA588^'Aquifer and SDF Parameters'!$B$2))),"")</f>
        <v/>
      </c>
      <c r="AF588" s="32" t="str">
        <f t="shared" si="212"/>
        <v>No</v>
      </c>
      <c r="AG588" s="15" t="str">
        <f t="shared" si="213"/>
        <v/>
      </c>
      <c r="AH588" s="18" t="str">
        <f t="shared" si="214"/>
        <v xml:space="preserve"> </v>
      </c>
      <c r="AI588" s="19" t="str">
        <f t="shared" si="215"/>
        <v xml:space="preserve"> </v>
      </c>
      <c r="AJ588" s="58" t="str">
        <f>IF(AF588="Yes",(AI588^2)*(VLOOKUP(D588,'Aquifer and SDF Parameters'!$A$6:$C$100,2,FALSE)/VLOOKUP(D588,'Aquifer and SDF Parameters'!$A$6:$C$100,3,FALSE)),"")</f>
        <v/>
      </c>
      <c r="AK588" s="20" t="str">
        <f>IF(AF588="Yes",(1/(U588)^('Aquifer and SDF Parameters'!$B$2)/((1/U588^'Aquifer and SDF Parameters'!$B$2)+(1/AI588^'Aquifer and SDF Parameters'!$B$2)+(1/AA588^'Aquifer and SDF Parameters'!$B$2))),"")</f>
        <v/>
      </c>
      <c r="AL588" s="20" t="str">
        <f>IF(AF588="Yes",(1/(AA588)^('Aquifer and SDF Parameters'!$B$2)/((1/U588^'Aquifer and SDF Parameters'!$B$2)+(1/AI588^'Aquifer and SDF Parameters'!$B$2)+(1/AA588^'Aquifer and SDF Parameters'!$B$2))),"")</f>
        <v/>
      </c>
      <c r="AM588" s="21" t="str">
        <f>IF(AF588="Yes",(1/(AI588)^('Aquifer and SDF Parameters'!$B$2)/((1/U588^'Aquifer and SDF Parameters'!$B$2)+(1/AI588^'Aquifer and SDF Parameters'!$B$2)+(1/AA588^'Aquifer and SDF Parameters'!$B$2))),"")</f>
        <v/>
      </c>
      <c r="AO588" s="30" t="s">
        <v>12362</v>
      </c>
      <c r="AP588" s="47" t="s">
        <v>8769</v>
      </c>
      <c r="AQ588" s="2">
        <v>93863</v>
      </c>
      <c r="AR588" s="2" t="s">
        <v>5219</v>
      </c>
      <c r="AS588" s="4">
        <v>538.81765914369703</v>
      </c>
      <c r="AT588" s="30"/>
      <c r="AU588" s="22"/>
      <c r="AV588" s="69"/>
      <c r="AW588" s="33"/>
      <c r="AX588" s="22"/>
      <c r="AY588" s="27"/>
    </row>
    <row r="589" spans="1:51" ht="15.6" customHeight="1" x14ac:dyDescent="0.3">
      <c r="A589" s="17">
        <v>122175</v>
      </c>
      <c r="B589" s="17" t="str">
        <f>VLOOKUP(A589,'List of Wells for HC assessment'!$A$2:$J$860,10,FALSE)</f>
        <v>Fraser-Sumas Floodplain</v>
      </c>
      <c r="C589" s="17" t="str">
        <f>IF(ISNUMBER(VLOOKUP(A589,'List of Wells for HC assessment'!$A$2:$J$860,1,FALSE)),"TRUE","FALSE")</f>
        <v>TRUE</v>
      </c>
      <c r="D589" s="17">
        <f>VLOOKUP(A589,'List of Wells for HC assessment'!$A$2:$J$860,9,FALSE)</f>
        <v>6</v>
      </c>
      <c r="E589" s="17" t="str">
        <f t="shared" si="196"/>
        <v>Stream</v>
      </c>
      <c r="F589" s="17">
        <f t="shared" si="197"/>
        <v>1</v>
      </c>
      <c r="G589" s="87">
        <f t="shared" si="198"/>
        <v>1</v>
      </c>
      <c r="H589" s="88">
        <f t="shared" si="195"/>
        <v>0.20191137947980364</v>
      </c>
      <c r="I589" s="89" t="str">
        <f t="shared" si="199"/>
        <v>Unnamed tributary to Atchelitz Creek</v>
      </c>
      <c r="J589" s="90" t="str">
        <f t="shared" si="200"/>
        <v>-</v>
      </c>
      <c r="K589" s="91" t="str">
        <f t="shared" si="201"/>
        <v/>
      </c>
      <c r="L589" s="95" t="str">
        <f t="shared" si="202"/>
        <v xml:space="preserve"> </v>
      </c>
      <c r="M589" s="92" t="str">
        <f t="shared" si="203"/>
        <v>-</v>
      </c>
      <c r="N589" s="93" t="str">
        <f t="shared" si="204"/>
        <v/>
      </c>
      <c r="O589" s="96" t="str">
        <f t="shared" si="205"/>
        <v xml:space="preserve"> </v>
      </c>
      <c r="P589" s="94" t="str">
        <f>IF(ISNUMBER(VLOOKUP(A589,'Wells not assessed'!$A$5:$D$37,1,FALSE)),VLOOKUP(A589,'Wells not assessed'!$A$5:$D$37,4,FALSE),"")</f>
        <v/>
      </c>
      <c r="R589" s="35" t="str">
        <f t="shared" si="206"/>
        <v>Yes</v>
      </c>
      <c r="S589" s="15" t="str">
        <f t="shared" si="207"/>
        <v>FV-5341</v>
      </c>
      <c r="T589" s="18" t="str">
        <f>VLOOKUP(S589,'PoHC and SDF summary'!$AO$4:$AP$49974,2,FALSE)</f>
        <v>Unnamed tributary to Atchelitz Creek</v>
      </c>
      <c r="U589" s="19">
        <f t="shared" si="208"/>
        <v>246.11666713967401</v>
      </c>
      <c r="V589" s="56">
        <f>IF(C589="TRUE",(U589^2)*(VLOOKUP(D589,'Aquifer and SDF Parameters'!$A$6:$C$100,2,FALSE)/VLOOKUP(D589,'Aquifer and SDF Parameters'!$A$6:$C$100,3,FALSE)),"")</f>
        <v>0.20191137947980364</v>
      </c>
      <c r="X589" s="29" t="str">
        <f t="shared" si="209"/>
        <v>No</v>
      </c>
      <c r="Y589" s="15" t="str">
        <f t="shared" si="210"/>
        <v/>
      </c>
      <c r="Z589" s="18" t="str">
        <f>IF(X589="Yes",VLOOKUP(Y589,'PoHC and SDF summary'!$AO$4:$AP$49974,2,FALSE)," ")</f>
        <v xml:space="preserve"> </v>
      </c>
      <c r="AA589" s="19" t="str">
        <f t="shared" si="211"/>
        <v xml:space="preserve"> </v>
      </c>
      <c r="AB589" s="58" t="str">
        <f>IF(X589="Yes",(AA589^2)*(VLOOKUP(D589,'Aquifer and SDF Parameters'!$A$6:$C$100,2,FALSE)/VLOOKUP(D589,'Aquifer and SDF Parameters'!$A$6:$C$100,3,FALSE)),"")</f>
        <v/>
      </c>
      <c r="AC589" s="20" t="str">
        <f>IF(X589="Yes",(1/(U589)^('Aquifer and SDF Parameters'!$B$2)/((1/U589^'Aquifer and SDF Parameters'!$B$2)+(1/AA589^'Aquifer and SDF Parameters'!$B$2))),"")</f>
        <v/>
      </c>
      <c r="AD589" s="21" t="str">
        <f>IF(X589="Yes",(1/(AA589)^('Aquifer and SDF Parameters'!$B$2)/((1/U589^'Aquifer and SDF Parameters'!$B$2)+(1/AA589^'Aquifer and SDF Parameters'!$B$2))),"")</f>
        <v/>
      </c>
      <c r="AF589" s="32" t="str">
        <f t="shared" si="212"/>
        <v>No</v>
      </c>
      <c r="AG589" s="15" t="str">
        <f t="shared" si="213"/>
        <v/>
      </c>
      <c r="AH589" s="18" t="str">
        <f t="shared" si="214"/>
        <v xml:space="preserve"> </v>
      </c>
      <c r="AI589" s="19" t="str">
        <f t="shared" si="215"/>
        <v xml:space="preserve"> </v>
      </c>
      <c r="AJ589" s="58" t="str">
        <f>IF(AF589="Yes",(AI589^2)*(VLOOKUP(D589,'Aquifer and SDF Parameters'!$A$6:$C$100,2,FALSE)/VLOOKUP(D589,'Aquifer and SDF Parameters'!$A$6:$C$100,3,FALSE)),"")</f>
        <v/>
      </c>
      <c r="AK589" s="20" t="str">
        <f>IF(AF589="Yes",(1/(U589)^('Aquifer and SDF Parameters'!$B$2)/((1/U589^'Aquifer and SDF Parameters'!$B$2)+(1/AI589^'Aquifer and SDF Parameters'!$B$2)+(1/AA589^'Aquifer and SDF Parameters'!$B$2))),"")</f>
        <v/>
      </c>
      <c r="AL589" s="20" t="str">
        <f>IF(AF589="Yes",(1/(AA589)^('Aquifer and SDF Parameters'!$B$2)/((1/U589^'Aquifer and SDF Parameters'!$B$2)+(1/AI589^'Aquifer and SDF Parameters'!$B$2)+(1/AA589^'Aquifer and SDF Parameters'!$B$2))),"")</f>
        <v/>
      </c>
      <c r="AM589" s="21" t="str">
        <f>IF(AF589="Yes",(1/(AI589)^('Aquifer and SDF Parameters'!$B$2)/((1/U589^'Aquifer and SDF Parameters'!$B$2)+(1/AI589^'Aquifer and SDF Parameters'!$B$2)+(1/AA589^'Aquifer and SDF Parameters'!$B$2))),"")</f>
        <v/>
      </c>
      <c r="AO589" s="30" t="s">
        <v>12361</v>
      </c>
      <c r="AP589" s="47" t="s">
        <v>8769</v>
      </c>
      <c r="AQ589" s="80">
        <v>93865</v>
      </c>
      <c r="AR589" s="12" t="s">
        <v>6780</v>
      </c>
      <c r="AS589" s="80">
        <v>44.8930452574699</v>
      </c>
      <c r="AT589" s="30"/>
      <c r="AU589" s="22"/>
      <c r="AV589" s="69"/>
      <c r="AW589" s="33"/>
      <c r="AX589" s="22"/>
      <c r="AY589" s="27"/>
    </row>
    <row r="590" spans="1:51" ht="15.6" customHeight="1" x14ac:dyDescent="0.3">
      <c r="A590" s="17">
        <v>123893</v>
      </c>
      <c r="B590" s="17" t="str">
        <f>VLOOKUP(A590,'List of Wells for HC assessment'!$A$2:$J$860,10,FALSE)</f>
        <v>Fraser-Sumas Floodplain</v>
      </c>
      <c r="C590" s="17" t="str">
        <f>IF(ISNUMBER(VLOOKUP(A590,'List of Wells for HC assessment'!$A$2:$J$860,1,FALSE)),"TRUE","FALSE")</f>
        <v>TRUE</v>
      </c>
      <c r="D590" s="17">
        <f>VLOOKUP(A590,'List of Wells for HC assessment'!$A$2:$J$860,9,FALSE)</f>
        <v>6</v>
      </c>
      <c r="E590" s="17" t="str">
        <f t="shared" si="196"/>
        <v>Stream</v>
      </c>
      <c r="F590" s="17">
        <f t="shared" si="197"/>
        <v>1</v>
      </c>
      <c r="G590" s="87">
        <f t="shared" si="198"/>
        <v>1</v>
      </c>
      <c r="H590" s="88">
        <f t="shared" si="195"/>
        <v>5.5116615356525969E-2</v>
      </c>
      <c r="I590" s="89" t="str">
        <f t="shared" si="199"/>
        <v>Unnamed tributary to Hope Slough</v>
      </c>
      <c r="J590" s="90" t="str">
        <f t="shared" si="200"/>
        <v>-</v>
      </c>
      <c r="K590" s="91" t="str">
        <f t="shared" si="201"/>
        <v/>
      </c>
      <c r="L590" s="95" t="str">
        <f t="shared" si="202"/>
        <v xml:space="preserve"> </v>
      </c>
      <c r="M590" s="92" t="str">
        <f t="shared" si="203"/>
        <v>-</v>
      </c>
      <c r="N590" s="93" t="str">
        <f t="shared" si="204"/>
        <v/>
      </c>
      <c r="O590" s="96" t="str">
        <f t="shared" si="205"/>
        <v xml:space="preserve"> </v>
      </c>
      <c r="P590" s="94" t="str">
        <f>IF(ISNUMBER(VLOOKUP(A590,'Wells not assessed'!$A$5:$D$37,1,FALSE)),VLOOKUP(A590,'Wells not assessed'!$A$5:$D$37,4,FALSE),"")</f>
        <v/>
      </c>
      <c r="R590" s="35" t="str">
        <f t="shared" si="206"/>
        <v>Yes</v>
      </c>
      <c r="S590" s="15" t="str">
        <f t="shared" si="207"/>
        <v>FV-3588</v>
      </c>
      <c r="T590" s="18" t="str">
        <f>VLOOKUP(S590,'PoHC and SDF summary'!$AO$4:$AP$49974,2,FALSE)</f>
        <v>Unnamed tributary to Hope Slough</v>
      </c>
      <c r="U590" s="19">
        <f t="shared" si="208"/>
        <v>128.58843107744099</v>
      </c>
      <c r="V590" s="56">
        <f>IF(C590="TRUE",(U590^2)*(VLOOKUP(D590,'Aquifer and SDF Parameters'!$A$6:$C$100,2,FALSE)/VLOOKUP(D590,'Aquifer and SDF Parameters'!$A$6:$C$100,3,FALSE)),"")</f>
        <v>5.5116615356525969E-2</v>
      </c>
      <c r="X590" s="29" t="str">
        <f t="shared" si="209"/>
        <v>No</v>
      </c>
      <c r="Y590" s="15" t="str">
        <f t="shared" si="210"/>
        <v/>
      </c>
      <c r="Z590" s="18" t="str">
        <f>IF(X590="Yes",VLOOKUP(Y590,'PoHC and SDF summary'!$AO$4:$AP$49974,2,FALSE)," ")</f>
        <v xml:space="preserve"> </v>
      </c>
      <c r="AA590" s="19" t="str">
        <f t="shared" si="211"/>
        <v xml:space="preserve"> </v>
      </c>
      <c r="AB590" s="58" t="str">
        <f>IF(X590="Yes",(AA590^2)*(VLOOKUP(D590,'Aquifer and SDF Parameters'!$A$6:$C$100,2,FALSE)/VLOOKUP(D590,'Aquifer and SDF Parameters'!$A$6:$C$100,3,FALSE)),"")</f>
        <v/>
      </c>
      <c r="AC590" s="20" t="str">
        <f>IF(X590="Yes",(1/(U590)^('Aquifer and SDF Parameters'!$B$2)/((1/U590^'Aquifer and SDF Parameters'!$B$2)+(1/AA590^'Aquifer and SDF Parameters'!$B$2))),"")</f>
        <v/>
      </c>
      <c r="AD590" s="21" t="str">
        <f>IF(X590="Yes",(1/(AA590)^('Aquifer and SDF Parameters'!$B$2)/((1/U590^'Aquifer and SDF Parameters'!$B$2)+(1/AA590^'Aquifer and SDF Parameters'!$B$2))),"")</f>
        <v/>
      </c>
      <c r="AF590" s="32" t="str">
        <f t="shared" si="212"/>
        <v>No</v>
      </c>
      <c r="AG590" s="15" t="str">
        <f t="shared" si="213"/>
        <v/>
      </c>
      <c r="AH590" s="18" t="str">
        <f t="shared" si="214"/>
        <v xml:space="preserve"> </v>
      </c>
      <c r="AI590" s="19" t="str">
        <f t="shared" si="215"/>
        <v xml:space="preserve"> </v>
      </c>
      <c r="AJ590" s="58" t="str">
        <f>IF(AF590="Yes",(AI590^2)*(VLOOKUP(D590,'Aquifer and SDF Parameters'!$A$6:$C$100,2,FALSE)/VLOOKUP(D590,'Aquifer and SDF Parameters'!$A$6:$C$100,3,FALSE)),"")</f>
        <v/>
      </c>
      <c r="AK590" s="20" t="str">
        <f>IF(AF590="Yes",(1/(U590)^('Aquifer and SDF Parameters'!$B$2)/((1/U590^'Aquifer and SDF Parameters'!$B$2)+(1/AI590^'Aquifer and SDF Parameters'!$B$2)+(1/AA590^'Aquifer and SDF Parameters'!$B$2))),"")</f>
        <v/>
      </c>
      <c r="AL590" s="20" t="str">
        <f>IF(AF590="Yes",(1/(AA590)^('Aquifer and SDF Parameters'!$B$2)/((1/U590^'Aquifer and SDF Parameters'!$B$2)+(1/AI590^'Aquifer and SDF Parameters'!$B$2)+(1/AA590^'Aquifer and SDF Parameters'!$B$2))),"")</f>
        <v/>
      </c>
      <c r="AM590" s="21" t="str">
        <f>IF(AF590="Yes",(1/(AI590)^('Aquifer and SDF Parameters'!$B$2)/((1/U590^'Aquifer and SDF Parameters'!$B$2)+(1/AI590^'Aquifer and SDF Parameters'!$B$2)+(1/AA590^'Aquifer and SDF Parameters'!$B$2))),"")</f>
        <v/>
      </c>
      <c r="AO590" s="30" t="s">
        <v>12359</v>
      </c>
      <c r="AP590" s="47" t="s">
        <v>8769</v>
      </c>
      <c r="AQ590" s="2">
        <v>93869</v>
      </c>
      <c r="AR590" s="2" t="s">
        <v>7380</v>
      </c>
      <c r="AS590" s="4">
        <v>460.47513179862</v>
      </c>
      <c r="AT590" s="30"/>
      <c r="AU590" s="22"/>
      <c r="AV590" s="69"/>
      <c r="AW590" s="33"/>
      <c r="AX590" s="22"/>
      <c r="AY590" s="27"/>
    </row>
    <row r="591" spans="1:51" ht="15.6" customHeight="1" x14ac:dyDescent="0.3">
      <c r="A591" s="17">
        <v>123897</v>
      </c>
      <c r="B591" s="17" t="str">
        <f>VLOOKUP(A591,'List of Wells for HC assessment'!$A$2:$J$860,10,FALSE)</f>
        <v>Fraser-Sumas Floodplain</v>
      </c>
      <c r="C591" s="17" t="str">
        <f>IF(ISNUMBER(VLOOKUP(A591,'List of Wells for HC assessment'!$A$2:$J$860,1,FALSE)),"TRUE","FALSE")</f>
        <v>TRUE</v>
      </c>
      <c r="D591" s="17">
        <f>VLOOKUP(A591,'List of Wells for HC assessment'!$A$2:$J$860,9,FALSE)</f>
        <v>6</v>
      </c>
      <c r="E591" s="17" t="str">
        <f t="shared" si="196"/>
        <v>Stream</v>
      </c>
      <c r="F591" s="17">
        <f t="shared" si="197"/>
        <v>1</v>
      </c>
      <c r="G591" s="87">
        <f t="shared" si="198"/>
        <v>1</v>
      </c>
      <c r="H591" s="88">
        <f t="shared" si="195"/>
        <v>7.7681385254440932E-2</v>
      </c>
      <c r="I591" s="89" t="str">
        <f t="shared" si="199"/>
        <v>Unnamed tributary to Hope Slough</v>
      </c>
      <c r="J591" s="90" t="str">
        <f t="shared" si="200"/>
        <v>-</v>
      </c>
      <c r="K591" s="91" t="str">
        <f t="shared" si="201"/>
        <v/>
      </c>
      <c r="L591" s="95" t="str">
        <f t="shared" si="202"/>
        <v xml:space="preserve"> </v>
      </c>
      <c r="M591" s="92" t="str">
        <f t="shared" si="203"/>
        <v>-</v>
      </c>
      <c r="N591" s="93" t="str">
        <f t="shared" si="204"/>
        <v/>
      </c>
      <c r="O591" s="96" t="str">
        <f t="shared" si="205"/>
        <v xml:space="preserve"> </v>
      </c>
      <c r="P591" s="94" t="str">
        <f>IF(ISNUMBER(VLOOKUP(A591,'Wells not assessed'!$A$5:$D$37,1,FALSE)),VLOOKUP(A591,'Wells not assessed'!$A$5:$D$37,4,FALSE),"")</f>
        <v/>
      </c>
      <c r="R591" s="35" t="str">
        <f t="shared" si="206"/>
        <v>Yes</v>
      </c>
      <c r="S591" s="15" t="str">
        <f t="shared" si="207"/>
        <v>FV-3588</v>
      </c>
      <c r="T591" s="18" t="str">
        <f>VLOOKUP(S591,'PoHC and SDF summary'!$AO$4:$AP$49974,2,FALSE)</f>
        <v>Unnamed tributary to Hope Slough</v>
      </c>
      <c r="U591" s="19">
        <f t="shared" si="208"/>
        <v>152.65783824072801</v>
      </c>
      <c r="V591" s="56">
        <f>IF(C591="TRUE",(U591^2)*(VLOOKUP(D591,'Aquifer and SDF Parameters'!$A$6:$C$100,2,FALSE)/VLOOKUP(D591,'Aquifer and SDF Parameters'!$A$6:$C$100,3,FALSE)),"")</f>
        <v>7.7681385254440932E-2</v>
      </c>
      <c r="X591" s="29" t="str">
        <f t="shared" si="209"/>
        <v>No</v>
      </c>
      <c r="Y591" s="15" t="str">
        <f t="shared" si="210"/>
        <v/>
      </c>
      <c r="Z591" s="18" t="str">
        <f>IF(X591="Yes",VLOOKUP(Y591,'PoHC and SDF summary'!$AO$4:$AP$49974,2,FALSE)," ")</f>
        <v xml:space="preserve"> </v>
      </c>
      <c r="AA591" s="19" t="str">
        <f t="shared" si="211"/>
        <v xml:space="preserve"> </v>
      </c>
      <c r="AB591" s="58" t="str">
        <f>IF(X591="Yes",(AA591^2)*(VLOOKUP(D591,'Aquifer and SDF Parameters'!$A$6:$C$100,2,FALSE)/VLOOKUP(D591,'Aquifer and SDF Parameters'!$A$6:$C$100,3,FALSE)),"")</f>
        <v/>
      </c>
      <c r="AC591" s="20" t="str">
        <f>IF(X591="Yes",(1/(U591)^('Aquifer and SDF Parameters'!$B$2)/((1/U591^'Aquifer and SDF Parameters'!$B$2)+(1/AA591^'Aquifer and SDF Parameters'!$B$2))),"")</f>
        <v/>
      </c>
      <c r="AD591" s="21" t="str">
        <f>IF(X591="Yes",(1/(AA591)^('Aquifer and SDF Parameters'!$B$2)/((1/U591^'Aquifer and SDF Parameters'!$B$2)+(1/AA591^'Aquifer and SDF Parameters'!$B$2))),"")</f>
        <v/>
      </c>
      <c r="AF591" s="32" t="str">
        <f t="shared" si="212"/>
        <v>No</v>
      </c>
      <c r="AG591" s="15" t="str">
        <f t="shared" si="213"/>
        <v/>
      </c>
      <c r="AH591" s="18" t="str">
        <f t="shared" si="214"/>
        <v xml:space="preserve"> </v>
      </c>
      <c r="AI591" s="19" t="str">
        <f t="shared" si="215"/>
        <v xml:space="preserve"> </v>
      </c>
      <c r="AJ591" s="58" t="str">
        <f>IF(AF591="Yes",(AI591^2)*(VLOOKUP(D591,'Aquifer and SDF Parameters'!$A$6:$C$100,2,FALSE)/VLOOKUP(D591,'Aquifer and SDF Parameters'!$A$6:$C$100,3,FALSE)),"")</f>
        <v/>
      </c>
      <c r="AK591" s="20" t="str">
        <f>IF(AF591="Yes",(1/(U591)^('Aquifer and SDF Parameters'!$B$2)/((1/U591^'Aquifer and SDF Parameters'!$B$2)+(1/AI591^'Aquifer and SDF Parameters'!$B$2)+(1/AA591^'Aquifer and SDF Parameters'!$B$2))),"")</f>
        <v/>
      </c>
      <c r="AL591" s="20" t="str">
        <f>IF(AF591="Yes",(1/(AA591)^('Aquifer and SDF Parameters'!$B$2)/((1/U591^'Aquifer and SDF Parameters'!$B$2)+(1/AI591^'Aquifer and SDF Parameters'!$B$2)+(1/AA591^'Aquifer and SDF Parameters'!$B$2))),"")</f>
        <v/>
      </c>
      <c r="AM591" s="21" t="str">
        <f>IF(AF591="Yes",(1/(AI591)^('Aquifer and SDF Parameters'!$B$2)/((1/U591^'Aquifer and SDF Parameters'!$B$2)+(1/AI591^'Aquifer and SDF Parameters'!$B$2)+(1/AA591^'Aquifer and SDF Parameters'!$B$2))),"")</f>
        <v/>
      </c>
      <c r="AO591" s="30" t="s">
        <v>12358</v>
      </c>
      <c r="AP591" s="47" t="s">
        <v>8769</v>
      </c>
      <c r="AQ591" s="2">
        <v>93894</v>
      </c>
      <c r="AR591" s="2" t="s">
        <v>4997</v>
      </c>
      <c r="AS591" s="4">
        <v>221.11726201811899</v>
      </c>
      <c r="AT591" s="30"/>
      <c r="AU591" s="22"/>
      <c r="AV591" s="69"/>
      <c r="AW591" s="33"/>
      <c r="AX591" s="22"/>
      <c r="AY591" s="27"/>
    </row>
    <row r="592" spans="1:51" ht="15.6" customHeight="1" x14ac:dyDescent="0.3">
      <c r="A592" s="17">
        <v>124219</v>
      </c>
      <c r="B592" s="17" t="str">
        <f>VLOOKUP(A592,'List of Wells for HC assessment'!$A$2:$J$860,10,FALSE)</f>
        <v>Fraser-Sumas Floodplain</v>
      </c>
      <c r="C592" s="17" t="str">
        <f>IF(ISNUMBER(VLOOKUP(A592,'List of Wells for HC assessment'!$A$2:$J$860,1,FALSE)),"TRUE","FALSE")</f>
        <v>TRUE</v>
      </c>
      <c r="D592" s="17">
        <f>VLOOKUP(A592,'List of Wells for HC assessment'!$A$2:$J$860,9,FALSE)</f>
        <v>6</v>
      </c>
      <c r="E592" s="17" t="str">
        <f t="shared" si="196"/>
        <v>Stream</v>
      </c>
      <c r="F592" s="17">
        <f t="shared" si="197"/>
        <v>1</v>
      </c>
      <c r="G592" s="87">
        <f t="shared" si="198"/>
        <v>1</v>
      </c>
      <c r="H592" s="88">
        <f t="shared" si="195"/>
        <v>7.3890240187850315E-2</v>
      </c>
      <c r="I592" s="89" t="str">
        <f t="shared" si="199"/>
        <v>Unnamed tributary to Atchelitz Creek</v>
      </c>
      <c r="J592" s="90" t="str">
        <f t="shared" si="200"/>
        <v>-</v>
      </c>
      <c r="K592" s="91" t="str">
        <f t="shared" si="201"/>
        <v/>
      </c>
      <c r="L592" s="95" t="str">
        <f t="shared" si="202"/>
        <v xml:space="preserve"> </v>
      </c>
      <c r="M592" s="92" t="str">
        <f t="shared" si="203"/>
        <v>-</v>
      </c>
      <c r="N592" s="93" t="str">
        <f t="shared" si="204"/>
        <v/>
      </c>
      <c r="O592" s="96" t="str">
        <f t="shared" si="205"/>
        <v xml:space="preserve"> </v>
      </c>
      <c r="P592" s="94" t="str">
        <f>IF(ISNUMBER(VLOOKUP(A592,'Wells not assessed'!$A$5:$D$37,1,FALSE)),VLOOKUP(A592,'Wells not assessed'!$A$5:$D$37,4,FALSE),"")</f>
        <v/>
      </c>
      <c r="R592" s="35" t="str">
        <f t="shared" si="206"/>
        <v>Yes</v>
      </c>
      <c r="S592" s="15" t="str">
        <f t="shared" si="207"/>
        <v>FV-5342</v>
      </c>
      <c r="T592" s="18" t="str">
        <f>VLOOKUP(S592,'PoHC and SDF summary'!$AO$4:$AP$49974,2,FALSE)</f>
        <v>Unnamed tributary to Atchelitz Creek</v>
      </c>
      <c r="U592" s="19">
        <f t="shared" si="208"/>
        <v>148.88610430915</v>
      </c>
      <c r="V592" s="56">
        <f>IF(C592="TRUE",(U592^2)*(VLOOKUP(D592,'Aquifer and SDF Parameters'!$A$6:$C$100,2,FALSE)/VLOOKUP(D592,'Aquifer and SDF Parameters'!$A$6:$C$100,3,FALSE)),"")</f>
        <v>7.3890240187850315E-2</v>
      </c>
      <c r="X592" s="29" t="str">
        <f t="shared" si="209"/>
        <v>No</v>
      </c>
      <c r="Y592" s="15" t="str">
        <f t="shared" si="210"/>
        <v/>
      </c>
      <c r="Z592" s="18" t="str">
        <f>IF(X592="Yes",VLOOKUP(Y592,'PoHC and SDF summary'!$AO$4:$AP$49974,2,FALSE)," ")</f>
        <v xml:space="preserve"> </v>
      </c>
      <c r="AA592" s="19" t="str">
        <f t="shared" si="211"/>
        <v xml:space="preserve"> </v>
      </c>
      <c r="AB592" s="58" t="str">
        <f>IF(X592="Yes",(AA592^2)*(VLOOKUP(D592,'Aquifer and SDF Parameters'!$A$6:$C$100,2,FALSE)/VLOOKUP(D592,'Aquifer and SDF Parameters'!$A$6:$C$100,3,FALSE)),"")</f>
        <v/>
      </c>
      <c r="AC592" s="20" t="str">
        <f>IF(X592="Yes",(1/(U592)^('Aquifer and SDF Parameters'!$B$2)/((1/U592^'Aquifer and SDF Parameters'!$B$2)+(1/AA592^'Aquifer and SDF Parameters'!$B$2))),"")</f>
        <v/>
      </c>
      <c r="AD592" s="21" t="str">
        <f>IF(X592="Yes",(1/(AA592)^('Aquifer and SDF Parameters'!$B$2)/((1/U592^'Aquifer and SDF Parameters'!$B$2)+(1/AA592^'Aquifer and SDF Parameters'!$B$2))),"")</f>
        <v/>
      </c>
      <c r="AF592" s="32" t="str">
        <f t="shared" si="212"/>
        <v>No</v>
      </c>
      <c r="AG592" s="15" t="str">
        <f t="shared" si="213"/>
        <v/>
      </c>
      <c r="AH592" s="18" t="str">
        <f t="shared" si="214"/>
        <v xml:space="preserve"> </v>
      </c>
      <c r="AI592" s="19" t="str">
        <f t="shared" si="215"/>
        <v xml:space="preserve"> </v>
      </c>
      <c r="AJ592" s="58" t="str">
        <f>IF(AF592="Yes",(AI592^2)*(VLOOKUP(D592,'Aquifer and SDF Parameters'!$A$6:$C$100,2,FALSE)/VLOOKUP(D592,'Aquifer and SDF Parameters'!$A$6:$C$100,3,FALSE)),"")</f>
        <v/>
      </c>
      <c r="AK592" s="20" t="str">
        <f>IF(AF592="Yes",(1/(U592)^('Aquifer and SDF Parameters'!$B$2)/((1/U592^'Aquifer and SDF Parameters'!$B$2)+(1/AI592^'Aquifer and SDF Parameters'!$B$2)+(1/AA592^'Aquifer and SDF Parameters'!$B$2))),"")</f>
        <v/>
      </c>
      <c r="AL592" s="20" t="str">
        <f>IF(AF592="Yes",(1/(AA592)^('Aquifer and SDF Parameters'!$B$2)/((1/U592^'Aquifer and SDF Parameters'!$B$2)+(1/AI592^'Aquifer and SDF Parameters'!$B$2)+(1/AA592^'Aquifer and SDF Parameters'!$B$2))),"")</f>
        <v/>
      </c>
      <c r="AM592" s="21" t="str">
        <f>IF(AF592="Yes",(1/(AI592)^('Aquifer and SDF Parameters'!$B$2)/((1/U592^'Aquifer and SDF Parameters'!$B$2)+(1/AI592^'Aquifer and SDF Parameters'!$B$2)+(1/AA592^'Aquifer and SDF Parameters'!$B$2))),"")</f>
        <v/>
      </c>
      <c r="AO592" s="30" t="s">
        <v>12351</v>
      </c>
      <c r="AP592" s="47" t="s">
        <v>8769</v>
      </c>
      <c r="AQ592" s="2">
        <v>94103</v>
      </c>
      <c r="AR592" s="2" t="s">
        <v>1410</v>
      </c>
      <c r="AS592" s="4">
        <v>233.91950539768499</v>
      </c>
      <c r="AT592" s="30"/>
      <c r="AU592" s="22"/>
      <c r="AV592" s="69"/>
      <c r="AW592" s="33"/>
      <c r="AX592" s="22"/>
      <c r="AY592" s="27"/>
    </row>
    <row r="593" spans="1:51" ht="15.6" customHeight="1" x14ac:dyDescent="0.3">
      <c r="A593" s="17">
        <v>124732</v>
      </c>
      <c r="B593" s="17" t="str">
        <f>VLOOKUP(A593,'List of Wells for HC assessment'!$A$2:$J$860,10,FALSE)</f>
        <v>Fraser-Sumas Floodplain</v>
      </c>
      <c r="C593" s="17" t="str">
        <f>IF(ISNUMBER(VLOOKUP(A593,'List of Wells for HC assessment'!$A$2:$J$860,1,FALSE)),"TRUE","FALSE")</f>
        <v>TRUE</v>
      </c>
      <c r="D593" s="17">
        <f>VLOOKUP(A593,'List of Wells for HC assessment'!$A$2:$J$860,9,FALSE)</f>
        <v>6</v>
      </c>
      <c r="E593" s="17" t="str">
        <f t="shared" si="196"/>
        <v>Stream</v>
      </c>
      <c r="F593" s="17">
        <f t="shared" si="197"/>
        <v>2</v>
      </c>
      <c r="G593" s="87">
        <f t="shared" si="198"/>
        <v>0.64545221517785079</v>
      </c>
      <c r="H593" s="88">
        <f t="shared" si="195"/>
        <v>0.24174722839209062</v>
      </c>
      <c r="I593" s="89" t="str">
        <f t="shared" si="199"/>
        <v>Hope Slough</v>
      </c>
      <c r="J593" s="90">
        <f t="shared" si="200"/>
        <v>0.35454778482214927</v>
      </c>
      <c r="K593" s="91">
        <f t="shared" si="201"/>
        <v>0.44009944712262894</v>
      </c>
      <c r="L593" s="95" t="str">
        <f t="shared" si="202"/>
        <v>Gravel Slough</v>
      </c>
      <c r="M593" s="92" t="str">
        <f t="shared" si="203"/>
        <v>-</v>
      </c>
      <c r="N593" s="93" t="str">
        <f t="shared" si="204"/>
        <v/>
      </c>
      <c r="O593" s="96" t="str">
        <f t="shared" si="205"/>
        <v xml:space="preserve"> </v>
      </c>
      <c r="P593" s="94" t="str">
        <f>IF(ISNUMBER(VLOOKUP(A593,'Wells not assessed'!$A$5:$D$37,1,FALSE)),VLOOKUP(A593,'Wells not assessed'!$A$5:$D$37,4,FALSE),"")</f>
        <v/>
      </c>
      <c r="R593" s="35" t="str">
        <f t="shared" si="206"/>
        <v>Yes</v>
      </c>
      <c r="S593" s="15" t="str">
        <f t="shared" si="207"/>
        <v>FV-3586</v>
      </c>
      <c r="T593" s="18" t="str">
        <f>VLOOKUP(S593,'PoHC and SDF summary'!$AO$4:$AP$49974,2,FALSE)</f>
        <v>Hope Slough</v>
      </c>
      <c r="U593" s="19">
        <f t="shared" si="208"/>
        <v>269.30311642761802</v>
      </c>
      <c r="V593" s="56">
        <f>IF(C593="TRUE",(U593^2)*(VLOOKUP(D593,'Aquifer and SDF Parameters'!$A$6:$C$100,2,FALSE)/VLOOKUP(D593,'Aquifer and SDF Parameters'!$A$6:$C$100,3,FALSE)),"")</f>
        <v>0.24174722839209062</v>
      </c>
      <c r="X593" s="29" t="str">
        <f t="shared" si="209"/>
        <v>Yes</v>
      </c>
      <c r="Y593" s="15" t="str">
        <f t="shared" si="210"/>
        <v>FV-5957</v>
      </c>
      <c r="Z593" s="18" t="str">
        <f>IF(X593="Yes",VLOOKUP(Y593,'PoHC and SDF summary'!$AO$4:$AP$49974,2,FALSE)," ")</f>
        <v>Gravel Slough</v>
      </c>
      <c r="AA593" s="19">
        <f t="shared" si="211"/>
        <v>363.35909805148498</v>
      </c>
      <c r="AB593" s="58">
        <f>IF(X593="Yes",(AA593^2)*(VLOOKUP(D593,'Aquifer and SDF Parameters'!$A$6:$C$100,2,FALSE)/VLOOKUP(D593,'Aquifer and SDF Parameters'!$A$6:$C$100,3,FALSE)),"")</f>
        <v>0.44009944712262894</v>
      </c>
      <c r="AC593" s="20">
        <f>IF(X593="Yes",(1/(U593)^('Aquifer and SDF Parameters'!$B$2)/((1/U593^'Aquifer and SDF Parameters'!$B$2)+(1/AA593^'Aquifer and SDF Parameters'!$B$2))),"")</f>
        <v>0.64545221517785079</v>
      </c>
      <c r="AD593" s="21">
        <f>IF(X593="Yes",(1/(AA593)^('Aquifer and SDF Parameters'!$B$2)/((1/U593^'Aquifer and SDF Parameters'!$B$2)+(1/AA593^'Aquifer and SDF Parameters'!$B$2))),"")</f>
        <v>0.35454778482214927</v>
      </c>
      <c r="AF593" s="32" t="str">
        <f t="shared" si="212"/>
        <v>No</v>
      </c>
      <c r="AG593" s="15" t="str">
        <f t="shared" si="213"/>
        <v/>
      </c>
      <c r="AH593" s="18" t="str">
        <f t="shared" si="214"/>
        <v xml:space="preserve"> </v>
      </c>
      <c r="AI593" s="19" t="str">
        <f t="shared" si="215"/>
        <v xml:space="preserve"> </v>
      </c>
      <c r="AJ593" s="58" t="str">
        <f>IF(AF593="Yes",(AI593^2)*(VLOOKUP(D593,'Aquifer and SDF Parameters'!$A$6:$C$100,2,FALSE)/VLOOKUP(D593,'Aquifer and SDF Parameters'!$A$6:$C$100,3,FALSE)),"")</f>
        <v/>
      </c>
      <c r="AK593" s="20" t="str">
        <f>IF(AF593="Yes",(1/(U593)^('Aquifer and SDF Parameters'!$B$2)/((1/U593^'Aquifer and SDF Parameters'!$B$2)+(1/AI593^'Aquifer and SDF Parameters'!$B$2)+(1/AA593^'Aquifer and SDF Parameters'!$B$2))),"")</f>
        <v/>
      </c>
      <c r="AL593" s="20" t="str">
        <f>IF(AF593="Yes",(1/(AA593)^('Aquifer and SDF Parameters'!$B$2)/((1/U593^'Aquifer and SDF Parameters'!$B$2)+(1/AI593^'Aquifer and SDF Parameters'!$B$2)+(1/AA593^'Aquifer and SDF Parameters'!$B$2))),"")</f>
        <v/>
      </c>
      <c r="AM593" s="21" t="str">
        <f>IF(AF593="Yes",(1/(AI593)^('Aquifer and SDF Parameters'!$B$2)/((1/U593^'Aquifer and SDF Parameters'!$B$2)+(1/AI593^'Aquifer and SDF Parameters'!$B$2)+(1/AA593^'Aquifer and SDF Parameters'!$B$2))),"")</f>
        <v/>
      </c>
      <c r="AO593" s="30" t="s">
        <v>12349</v>
      </c>
      <c r="AP593" s="47" t="s">
        <v>8769</v>
      </c>
      <c r="AQ593" s="2">
        <v>94173</v>
      </c>
      <c r="AR593" s="2" t="s">
        <v>7489</v>
      </c>
      <c r="AS593" s="4">
        <v>60.271432136472903</v>
      </c>
      <c r="AT593" s="30"/>
      <c r="AU593" s="22"/>
      <c r="AV593" s="69"/>
      <c r="AW593" s="33"/>
      <c r="AX593" s="22"/>
      <c r="AY593" s="27"/>
    </row>
    <row r="594" spans="1:51" ht="15.6" customHeight="1" x14ac:dyDescent="0.3">
      <c r="A594" s="17">
        <v>1135</v>
      </c>
      <c r="B594" s="17" t="str">
        <f>VLOOKUP(A594,'List of Wells for HC assessment'!$A$2:$J$860,10,FALSE)</f>
        <v>Fraser-Sumas Floodplain</v>
      </c>
      <c r="C594" s="17" t="str">
        <f>IF(ISNUMBER(VLOOKUP(A594,'List of Wells for HC assessment'!$A$2:$J$860,1,FALSE)),"TRUE","FALSE")</f>
        <v>TRUE</v>
      </c>
      <c r="D594" s="17">
        <f>VLOOKUP(A594,'List of Wells for HC assessment'!$A$2:$J$860,9,FALSE)</f>
        <v>8</v>
      </c>
      <c r="E594" s="17" t="str">
        <f t="shared" si="196"/>
        <v>Stream</v>
      </c>
      <c r="F594" s="17">
        <f t="shared" si="197"/>
        <v>3</v>
      </c>
      <c r="G594" s="87">
        <f t="shared" si="198"/>
        <v>0.6658206986841807</v>
      </c>
      <c r="H594" s="88">
        <f t="shared" si="195"/>
        <v>3.5226379352318045</v>
      </c>
      <c r="I594" s="89" t="str">
        <f t="shared" si="199"/>
        <v>Unnamed tributary to Little Chilliwack River</v>
      </c>
      <c r="J594" s="90">
        <f t="shared" si="200"/>
        <v>0.27543450263693703</v>
      </c>
      <c r="K594" s="91">
        <f t="shared" si="201"/>
        <v>8.5154373500515295</v>
      </c>
      <c r="L594" s="95" t="str">
        <f t="shared" si="202"/>
        <v>Unnamed tributary to Atchelitz Creek</v>
      </c>
      <c r="M594" s="92">
        <f t="shared" si="203"/>
        <v>5.8744798678882187E-2</v>
      </c>
      <c r="N594" s="93">
        <f t="shared" si="204"/>
        <v>39.926007135855414</v>
      </c>
      <c r="O594" s="96" t="str">
        <f t="shared" si="205"/>
        <v>Unnamed</v>
      </c>
      <c r="P594" s="94" t="str">
        <f>IF(ISNUMBER(VLOOKUP(A594,'Wells not assessed'!$A$5:$D$37,1,FALSE)),VLOOKUP(A594,'Wells not assessed'!$A$5:$D$37,4,FALSE),"")</f>
        <v/>
      </c>
      <c r="R594" s="35" t="str">
        <f t="shared" si="206"/>
        <v>Yes</v>
      </c>
      <c r="S594" s="15" t="str">
        <f t="shared" si="207"/>
        <v>FV-5682</v>
      </c>
      <c r="T594" s="18" t="str">
        <f>VLOOKUP(S594,'PoHC and SDF summary'!$AO$4:$AP$49974,2,FALSE)</f>
        <v>Unnamed tributary to Little Chilliwack River</v>
      </c>
      <c r="U594" s="19">
        <f t="shared" si="208"/>
        <v>1028.00358976491</v>
      </c>
      <c r="V594" s="56">
        <f>IF(C594="TRUE",(U594^2)*(VLOOKUP(D594,'Aquifer and SDF Parameters'!$A$6:$C$100,2,FALSE)/VLOOKUP(D594,'Aquifer and SDF Parameters'!$A$6:$C$100,3,FALSE)),"")</f>
        <v>3.5226379352318045</v>
      </c>
      <c r="W594" s="4"/>
      <c r="X594" s="29" t="str">
        <f t="shared" si="209"/>
        <v>Yes</v>
      </c>
      <c r="Y594" s="15" t="str">
        <f t="shared" si="210"/>
        <v>FV-5383</v>
      </c>
      <c r="Z594" s="18" t="str">
        <f>IF(X594="Yes",VLOOKUP(Y594,'PoHC and SDF summary'!$AO$4:$AP$49974,2,FALSE)," ")</f>
        <v>Unnamed tributary to Atchelitz Creek</v>
      </c>
      <c r="AA594" s="19">
        <f t="shared" si="211"/>
        <v>1598.3213710063001</v>
      </c>
      <c r="AB594" s="58">
        <f>IF(X594="Yes",(AA594^2)*(VLOOKUP(D594,'Aquifer and SDF Parameters'!$A$6:$C$100,2,FALSE)/VLOOKUP(D594,'Aquifer and SDF Parameters'!$A$6:$C$100,3,FALSE)),"")</f>
        <v>8.5154373500515295</v>
      </c>
      <c r="AC594" s="20">
        <f>IF(X594="Yes",(1/(U594)^('Aquifer and SDF Parameters'!$B$2)/((1/U594^'Aquifer and SDF Parameters'!$B$2)+(1/AA594^'Aquifer and SDF Parameters'!$B$2))),"")</f>
        <v>0.70737531941353915</v>
      </c>
      <c r="AD594" s="21">
        <f>IF(X594="Yes",(1/(AA594)^('Aquifer and SDF Parameters'!$B$2)/((1/U594^'Aquifer and SDF Parameters'!$B$2)+(1/AA594^'Aquifer and SDF Parameters'!$B$2))),"")</f>
        <v>0.29262468058646091</v>
      </c>
      <c r="AE594" s="14"/>
      <c r="AF594" s="32" t="str">
        <f t="shared" si="212"/>
        <v>Yes</v>
      </c>
      <c r="AG594" s="15" t="str">
        <f t="shared" si="213"/>
        <v>FV-3222</v>
      </c>
      <c r="AH594" s="18" t="str">
        <f t="shared" si="214"/>
        <v>Unnamed</v>
      </c>
      <c r="AI594" s="19">
        <f t="shared" si="215"/>
        <v>3460.8961470631598</v>
      </c>
      <c r="AJ594" s="58">
        <f>IF(AF594="Yes",(AI594^2)*(VLOOKUP(D594,'Aquifer and SDF Parameters'!$A$6:$C$100,2,FALSE)/VLOOKUP(D594,'Aquifer and SDF Parameters'!$A$6:$C$100,3,FALSE)),"")</f>
        <v>39.926007135855414</v>
      </c>
      <c r="AK594" s="20">
        <f>IF(AF594="Yes",(1/(U594)^('Aquifer and SDF Parameters'!$B$2)/((1/U594^'Aquifer and SDF Parameters'!$B$2)+(1/AI594^'Aquifer and SDF Parameters'!$B$2)+(1/AA594^'Aquifer and SDF Parameters'!$B$2))),"")</f>
        <v>0.6658206986841807</v>
      </c>
      <c r="AL594" s="20">
        <f>IF(AF594="Yes",(1/(AA594)^('Aquifer and SDF Parameters'!$B$2)/((1/U594^'Aquifer and SDF Parameters'!$B$2)+(1/AI594^'Aquifer and SDF Parameters'!$B$2)+(1/AA594^'Aquifer and SDF Parameters'!$B$2))),"")</f>
        <v>0.27543450263693703</v>
      </c>
      <c r="AM594" s="21">
        <f>IF(AF594="Yes",(1/(AI594)^('Aquifer and SDF Parameters'!$B$2)/((1/U594^'Aquifer and SDF Parameters'!$B$2)+(1/AI594^'Aquifer and SDF Parameters'!$B$2)+(1/AA594^'Aquifer and SDF Parameters'!$B$2))),"")</f>
        <v>5.8744798678882187E-2</v>
      </c>
      <c r="AO594" s="30" t="s">
        <v>12348</v>
      </c>
      <c r="AP594" s="47" t="s">
        <v>8769</v>
      </c>
      <c r="AQ594" s="2">
        <v>94177</v>
      </c>
      <c r="AR594" s="2" t="s">
        <v>2289</v>
      </c>
      <c r="AS594" s="4">
        <v>454.88941494275002</v>
      </c>
      <c r="AT594" s="30"/>
      <c r="AU594" s="22"/>
      <c r="AV594" s="69"/>
      <c r="AW594" s="33"/>
      <c r="AX594" s="22"/>
      <c r="AY594" s="27"/>
    </row>
    <row r="595" spans="1:51" ht="15.6" customHeight="1" x14ac:dyDescent="0.3">
      <c r="A595" s="17">
        <v>6412</v>
      </c>
      <c r="B595" s="17" t="str">
        <f>VLOOKUP(A595,'List of Wells for HC assessment'!$A$2:$J$860,10,FALSE)</f>
        <v>Fraser-Sumas Floodplain</v>
      </c>
      <c r="C595" s="17" t="str">
        <f>IF(ISNUMBER(VLOOKUP(A595,'List of Wells for HC assessment'!$A$2:$J$860,1,FALSE)),"TRUE","FALSE")</f>
        <v>TRUE</v>
      </c>
      <c r="D595" s="17">
        <f>VLOOKUP(A595,'List of Wells for HC assessment'!$A$2:$J$860,9,FALSE)</f>
        <v>8</v>
      </c>
      <c r="E595" s="17" t="str">
        <f t="shared" si="196"/>
        <v>Stream</v>
      </c>
      <c r="F595" s="17">
        <f t="shared" si="197"/>
        <v>1</v>
      </c>
      <c r="G595" s="87">
        <f t="shared" si="198"/>
        <v>1</v>
      </c>
      <c r="H595" s="88">
        <f t="shared" si="195"/>
        <v>3.1367746838794446E-2</v>
      </c>
      <c r="I595" s="89" t="str">
        <f t="shared" si="199"/>
        <v>Unnamed tributary to Vedder River</v>
      </c>
      <c r="J595" s="90" t="str">
        <f t="shared" si="200"/>
        <v>-</v>
      </c>
      <c r="K595" s="91" t="str">
        <f t="shared" si="201"/>
        <v/>
      </c>
      <c r="L595" s="95" t="str">
        <f t="shared" si="202"/>
        <v xml:space="preserve"> </v>
      </c>
      <c r="M595" s="92" t="str">
        <f t="shared" si="203"/>
        <v>-</v>
      </c>
      <c r="N595" s="93" t="str">
        <f t="shared" si="204"/>
        <v/>
      </c>
      <c r="O595" s="96" t="str">
        <f t="shared" si="205"/>
        <v xml:space="preserve"> </v>
      </c>
      <c r="P595" s="94" t="str">
        <f>IF(ISNUMBER(VLOOKUP(A595,'Wells not assessed'!$A$5:$D$37,1,FALSE)),VLOOKUP(A595,'Wells not assessed'!$A$5:$D$37,4,FALSE),"")</f>
        <v/>
      </c>
      <c r="R595" s="35" t="str">
        <f t="shared" si="206"/>
        <v>Yes</v>
      </c>
      <c r="S595" s="15" t="str">
        <f t="shared" si="207"/>
        <v>FV-2490</v>
      </c>
      <c r="T595" s="18" t="str">
        <f>VLOOKUP(S595,'PoHC and SDF summary'!$AO$4:$AP$49974,2,FALSE)</f>
        <v>Unnamed tributary to Vedder River</v>
      </c>
      <c r="U595" s="19">
        <f t="shared" si="208"/>
        <v>97.006824768355003</v>
      </c>
      <c r="V595" s="56">
        <f>IF(C595="TRUE",(U595^2)*(VLOOKUP(D595,'Aquifer and SDF Parameters'!$A$6:$C$100,2,FALSE)/VLOOKUP(D595,'Aquifer and SDF Parameters'!$A$6:$C$100,3,FALSE)),"")</f>
        <v>3.1367746838794446E-2</v>
      </c>
      <c r="W595" s="4"/>
      <c r="X595" s="29" t="str">
        <f t="shared" si="209"/>
        <v>No</v>
      </c>
      <c r="Y595" s="15" t="str">
        <f t="shared" si="210"/>
        <v/>
      </c>
      <c r="Z595" s="18" t="str">
        <f>IF(X595="Yes",VLOOKUP(Y595,'PoHC and SDF summary'!$AO$4:$AP$49974,2,FALSE)," ")</f>
        <v xml:space="preserve"> </v>
      </c>
      <c r="AA595" s="19" t="str">
        <f t="shared" si="211"/>
        <v xml:space="preserve"> </v>
      </c>
      <c r="AB595" s="58" t="str">
        <f>IF(X595="Yes",(AA595^2)*(VLOOKUP(D595,'Aquifer and SDF Parameters'!$A$6:$C$100,2,FALSE)/VLOOKUP(D595,'Aquifer and SDF Parameters'!$A$6:$C$100,3,FALSE)),"")</f>
        <v/>
      </c>
      <c r="AC595" s="20" t="str">
        <f>IF(X595="Yes",(1/(U595)^('Aquifer and SDF Parameters'!$B$2)/((1/U595^'Aquifer and SDF Parameters'!$B$2)+(1/AA595^'Aquifer and SDF Parameters'!$B$2))),"")</f>
        <v/>
      </c>
      <c r="AD595" s="21" t="str">
        <f>IF(X595="Yes",(1/(AA595)^('Aquifer and SDF Parameters'!$B$2)/((1/U595^'Aquifer and SDF Parameters'!$B$2)+(1/AA595^'Aquifer and SDF Parameters'!$B$2))),"")</f>
        <v/>
      </c>
      <c r="AE595" s="14"/>
      <c r="AF595" s="32" t="str">
        <f t="shared" si="212"/>
        <v>No</v>
      </c>
      <c r="AG595" s="15" t="str">
        <f t="shared" si="213"/>
        <v/>
      </c>
      <c r="AH595" s="18" t="str">
        <f t="shared" si="214"/>
        <v xml:space="preserve"> </v>
      </c>
      <c r="AI595" s="19" t="str">
        <f t="shared" si="215"/>
        <v xml:space="preserve"> </v>
      </c>
      <c r="AJ595" s="58" t="str">
        <f>IF(AF595="Yes",(AI595^2)*(VLOOKUP(D595,'Aquifer and SDF Parameters'!$A$6:$C$100,2,FALSE)/VLOOKUP(D595,'Aquifer and SDF Parameters'!$A$6:$C$100,3,FALSE)),"")</f>
        <v/>
      </c>
      <c r="AK595" s="20" t="str">
        <f>IF(AF595="Yes",(1/(U595)^('Aquifer and SDF Parameters'!$B$2)/((1/U595^'Aquifer and SDF Parameters'!$B$2)+(1/AI595^'Aquifer and SDF Parameters'!$B$2)+(1/AA595^'Aquifer and SDF Parameters'!$B$2))),"")</f>
        <v/>
      </c>
      <c r="AL595" s="20" t="str">
        <f>IF(AF595="Yes",(1/(AA595)^('Aquifer and SDF Parameters'!$B$2)/((1/U595^'Aquifer and SDF Parameters'!$B$2)+(1/AI595^'Aquifer and SDF Parameters'!$B$2)+(1/AA595^'Aquifer and SDF Parameters'!$B$2))),"")</f>
        <v/>
      </c>
      <c r="AM595" s="21" t="str">
        <f>IF(AF595="Yes",(1/(AI595)^('Aquifer and SDF Parameters'!$B$2)/((1/U595^'Aquifer and SDF Parameters'!$B$2)+(1/AI595^'Aquifer and SDF Parameters'!$B$2)+(1/AA595^'Aquifer and SDF Parameters'!$B$2))),"")</f>
        <v/>
      </c>
      <c r="AO595" s="30" t="s">
        <v>12347</v>
      </c>
      <c r="AP595" s="47" t="s">
        <v>8769</v>
      </c>
      <c r="AQ595" s="2">
        <v>94189</v>
      </c>
      <c r="AR595" s="2" t="s">
        <v>2305</v>
      </c>
      <c r="AS595" s="4">
        <v>488.451799739514</v>
      </c>
      <c r="AT595" s="30"/>
      <c r="AU595" s="22"/>
      <c r="AV595" s="69"/>
      <c r="AW595" s="33"/>
      <c r="AX595" s="22"/>
      <c r="AY595" s="27"/>
    </row>
    <row r="596" spans="1:51" ht="15.6" customHeight="1" x14ac:dyDescent="0.3">
      <c r="A596" s="17">
        <v>6428</v>
      </c>
      <c r="B596" s="17" t="str">
        <f>VLOOKUP(A596,'List of Wells for HC assessment'!$A$2:$J$860,10,FALSE)</f>
        <v>Fraser-Sumas Floodplain</v>
      </c>
      <c r="C596" s="17" t="str">
        <f>IF(ISNUMBER(VLOOKUP(A596,'List of Wells for HC assessment'!$A$2:$J$860,1,FALSE)),"TRUE","FALSE")</f>
        <v>TRUE</v>
      </c>
      <c r="D596" s="17">
        <f>VLOOKUP(A596,'List of Wells for HC assessment'!$A$2:$J$860,9,FALSE)</f>
        <v>8</v>
      </c>
      <c r="E596" s="17" t="str">
        <f t="shared" si="196"/>
        <v>Stream</v>
      </c>
      <c r="F596" s="17">
        <f t="shared" si="197"/>
        <v>1</v>
      </c>
      <c r="G596" s="87">
        <f t="shared" si="198"/>
        <v>1</v>
      </c>
      <c r="H596" s="88">
        <f t="shared" si="195"/>
        <v>0.72676142578253566</v>
      </c>
      <c r="I596" s="89" t="str">
        <f t="shared" si="199"/>
        <v>Vedder River</v>
      </c>
      <c r="J596" s="90" t="str">
        <f t="shared" si="200"/>
        <v>-</v>
      </c>
      <c r="K596" s="91" t="str">
        <f t="shared" si="201"/>
        <v/>
      </c>
      <c r="L596" s="95" t="str">
        <f t="shared" si="202"/>
        <v xml:space="preserve"> </v>
      </c>
      <c r="M596" s="92" t="str">
        <f t="shared" si="203"/>
        <v>-</v>
      </c>
      <c r="N596" s="93" t="str">
        <f t="shared" si="204"/>
        <v/>
      </c>
      <c r="O596" s="96" t="str">
        <f t="shared" si="205"/>
        <v xml:space="preserve"> </v>
      </c>
      <c r="P596" s="94" t="str">
        <f>IF(ISNUMBER(VLOOKUP(A596,'Wells not assessed'!$A$5:$D$37,1,FALSE)),VLOOKUP(A596,'Wells not assessed'!$A$5:$D$37,4,FALSE),"")</f>
        <v/>
      </c>
      <c r="R596" s="35" t="str">
        <f t="shared" si="206"/>
        <v>Yes</v>
      </c>
      <c r="S596" s="15" t="str">
        <f t="shared" si="207"/>
        <v>FV-2554</v>
      </c>
      <c r="T596" s="18" t="str">
        <f>VLOOKUP(S596,'PoHC and SDF summary'!$AO$4:$AP$49974,2,FALSE)</f>
        <v>Vedder River</v>
      </c>
      <c r="U596" s="19">
        <f t="shared" si="208"/>
        <v>466.93514296394602</v>
      </c>
      <c r="V596" s="56">
        <f>IF(C596="TRUE",(U596^2)*(VLOOKUP(D596,'Aquifer and SDF Parameters'!$A$6:$C$100,2,FALSE)/VLOOKUP(D596,'Aquifer and SDF Parameters'!$A$6:$C$100,3,FALSE)),"")</f>
        <v>0.72676142578253566</v>
      </c>
      <c r="W596" s="4"/>
      <c r="X596" s="29" t="str">
        <f t="shared" si="209"/>
        <v>No</v>
      </c>
      <c r="Y596" s="15" t="str">
        <f t="shared" si="210"/>
        <v/>
      </c>
      <c r="Z596" s="18" t="str">
        <f>IF(X596="Yes",VLOOKUP(Y596,'PoHC and SDF summary'!$AO$4:$AP$49974,2,FALSE)," ")</f>
        <v xml:space="preserve"> </v>
      </c>
      <c r="AA596" s="19" t="str">
        <f t="shared" si="211"/>
        <v xml:space="preserve"> </v>
      </c>
      <c r="AB596" s="58" t="str">
        <f>IF(X596="Yes",(AA596^2)*(VLOOKUP(D596,'Aquifer and SDF Parameters'!$A$6:$C$100,2,FALSE)/VLOOKUP(D596,'Aquifer and SDF Parameters'!$A$6:$C$100,3,FALSE)),"")</f>
        <v/>
      </c>
      <c r="AC596" s="20" t="str">
        <f>IF(X596="Yes",(1/(U596)^('Aquifer and SDF Parameters'!$B$2)/((1/U596^'Aquifer and SDF Parameters'!$B$2)+(1/AA596^'Aquifer and SDF Parameters'!$B$2))),"")</f>
        <v/>
      </c>
      <c r="AD596" s="21" t="str">
        <f>IF(X596="Yes",(1/(AA596)^('Aquifer and SDF Parameters'!$B$2)/((1/U596^'Aquifer and SDF Parameters'!$B$2)+(1/AA596^'Aquifer and SDF Parameters'!$B$2))),"")</f>
        <v/>
      </c>
      <c r="AE596" s="14"/>
      <c r="AF596" s="32" t="str">
        <f t="shared" si="212"/>
        <v>No</v>
      </c>
      <c r="AG596" s="15" t="str">
        <f t="shared" si="213"/>
        <v/>
      </c>
      <c r="AH596" s="18" t="str">
        <f t="shared" si="214"/>
        <v xml:space="preserve"> </v>
      </c>
      <c r="AI596" s="19" t="str">
        <f t="shared" si="215"/>
        <v xml:space="preserve"> </v>
      </c>
      <c r="AJ596" s="58" t="str">
        <f>IF(AF596="Yes",(AI596^2)*(VLOOKUP(D596,'Aquifer and SDF Parameters'!$A$6:$C$100,2,FALSE)/VLOOKUP(D596,'Aquifer and SDF Parameters'!$A$6:$C$100,3,FALSE)),"")</f>
        <v/>
      </c>
      <c r="AK596" s="20" t="str">
        <f>IF(AF596="Yes",(1/(U596)^('Aquifer and SDF Parameters'!$B$2)/((1/U596^'Aquifer and SDF Parameters'!$B$2)+(1/AI596^'Aquifer and SDF Parameters'!$B$2)+(1/AA596^'Aquifer and SDF Parameters'!$B$2))),"")</f>
        <v/>
      </c>
      <c r="AL596" s="20" t="str">
        <f>IF(AF596="Yes",(1/(AA596)^('Aquifer and SDF Parameters'!$B$2)/((1/U596^'Aquifer and SDF Parameters'!$B$2)+(1/AI596^'Aquifer and SDF Parameters'!$B$2)+(1/AA596^'Aquifer and SDF Parameters'!$B$2))),"")</f>
        <v/>
      </c>
      <c r="AM596" s="21" t="str">
        <f>IF(AF596="Yes",(1/(AI596)^('Aquifer and SDF Parameters'!$B$2)/((1/U596^'Aquifer and SDF Parameters'!$B$2)+(1/AI596^'Aquifer and SDF Parameters'!$B$2)+(1/AA596^'Aquifer and SDF Parameters'!$B$2))),"")</f>
        <v/>
      </c>
      <c r="AO596" s="30" t="s">
        <v>12346</v>
      </c>
      <c r="AP596" s="47" t="s">
        <v>8769</v>
      </c>
      <c r="AQ596" s="2">
        <v>94194</v>
      </c>
      <c r="AR596" s="2" t="s">
        <v>6365</v>
      </c>
      <c r="AS596" s="4">
        <v>16.455085419884899</v>
      </c>
      <c r="AT596" s="30"/>
      <c r="AU596" s="22"/>
      <c r="AV596" s="69"/>
      <c r="AW596" s="33"/>
      <c r="AX596" s="22"/>
      <c r="AY596" s="27"/>
    </row>
    <row r="597" spans="1:51" ht="15.6" customHeight="1" x14ac:dyDescent="0.3">
      <c r="A597" s="17">
        <v>6549</v>
      </c>
      <c r="B597" s="17" t="str">
        <f>VLOOKUP(A597,'List of Wells for HC assessment'!$A$2:$J$860,10,FALSE)</f>
        <v>Fraser-Sumas Floodplain</v>
      </c>
      <c r="C597" s="17" t="str">
        <f>IF(ISNUMBER(VLOOKUP(A597,'List of Wells for HC assessment'!$A$2:$J$860,1,FALSE)),"TRUE","FALSE")</f>
        <v>TRUE</v>
      </c>
      <c r="D597" s="17">
        <f>VLOOKUP(A597,'List of Wells for HC assessment'!$A$2:$J$860,9,FALSE)</f>
        <v>8</v>
      </c>
      <c r="E597" s="17" t="str">
        <f t="shared" si="196"/>
        <v>Stream</v>
      </c>
      <c r="F597" s="17">
        <f t="shared" si="197"/>
        <v>3</v>
      </c>
      <c r="G597" s="87">
        <f t="shared" si="198"/>
        <v>0.36411676443437319</v>
      </c>
      <c r="H597" s="88">
        <f t="shared" si="195"/>
        <v>0.65754324906884232</v>
      </c>
      <c r="I597" s="89" t="str">
        <f t="shared" si="199"/>
        <v>Unnamed tributary to Vedder River</v>
      </c>
      <c r="J597" s="90">
        <f t="shared" si="200"/>
        <v>0.32644790934773138</v>
      </c>
      <c r="K597" s="91">
        <f t="shared" si="201"/>
        <v>0.73341722667177467</v>
      </c>
      <c r="L597" s="95" t="str">
        <f t="shared" si="202"/>
        <v>Street Creek</v>
      </c>
      <c r="M597" s="92">
        <f t="shared" si="203"/>
        <v>0.30943532621789532</v>
      </c>
      <c r="N597" s="93">
        <f t="shared" si="204"/>
        <v>0.77374010024316908</v>
      </c>
      <c r="O597" s="96" t="str">
        <f t="shared" si="205"/>
        <v>Unnamed tributary to Vedder River</v>
      </c>
      <c r="P597" s="94" t="str">
        <f>IF(ISNUMBER(VLOOKUP(A597,'Wells not assessed'!$A$5:$D$37,1,FALSE)),VLOOKUP(A597,'Wells not assessed'!$A$5:$D$37,4,FALSE),"")</f>
        <v/>
      </c>
      <c r="R597" s="35" t="str">
        <f t="shared" si="206"/>
        <v>Yes</v>
      </c>
      <c r="S597" s="15" t="str">
        <f t="shared" si="207"/>
        <v>FV-2492</v>
      </c>
      <c r="T597" s="18" t="str">
        <f>VLOOKUP(S597,'PoHC and SDF summary'!$AO$4:$AP$49974,2,FALSE)</f>
        <v>Unnamed tributary to Vedder River</v>
      </c>
      <c r="U597" s="19">
        <f t="shared" si="208"/>
        <v>444.14296653290899</v>
      </c>
      <c r="V597" s="56">
        <f>IF(C597="TRUE",(U597^2)*(VLOOKUP(D597,'Aquifer and SDF Parameters'!$A$6:$C$100,2,FALSE)/VLOOKUP(D597,'Aquifer and SDF Parameters'!$A$6:$C$100,3,FALSE)),"")</f>
        <v>0.65754324906884232</v>
      </c>
      <c r="W597" s="4"/>
      <c r="X597" s="29" t="str">
        <f t="shared" si="209"/>
        <v>Yes</v>
      </c>
      <c r="Y597" s="15" t="str">
        <f t="shared" si="210"/>
        <v>FV-2281</v>
      </c>
      <c r="Z597" s="18" t="str">
        <f>IF(X597="Yes",VLOOKUP(Y597,'PoHC and SDF summary'!$AO$4:$AP$49974,2,FALSE)," ")</f>
        <v>Street Creek</v>
      </c>
      <c r="AA597" s="19">
        <f t="shared" si="211"/>
        <v>469.068404394852</v>
      </c>
      <c r="AB597" s="58">
        <f>IF(X597="Yes",(AA597^2)*(VLOOKUP(D597,'Aquifer and SDF Parameters'!$A$6:$C$100,2,FALSE)/VLOOKUP(D597,'Aquifer and SDF Parameters'!$A$6:$C$100,3,FALSE)),"")</f>
        <v>0.73341722667177467</v>
      </c>
      <c r="AC597" s="20">
        <f>IF(X597="Yes",(1/(U597)^('Aquifer and SDF Parameters'!$B$2)/((1/U597^'Aquifer and SDF Parameters'!$B$2)+(1/AA597^'Aquifer and SDF Parameters'!$B$2))),"")</f>
        <v>0.52727395167807811</v>
      </c>
      <c r="AD597" s="21">
        <f>IF(X597="Yes",(1/(AA597)^('Aquifer and SDF Parameters'!$B$2)/((1/U597^'Aquifer and SDF Parameters'!$B$2)+(1/AA597^'Aquifer and SDF Parameters'!$B$2))),"")</f>
        <v>0.47272604832192183</v>
      </c>
      <c r="AE597" s="14"/>
      <c r="AF597" s="32" t="str">
        <f t="shared" si="212"/>
        <v>Yes</v>
      </c>
      <c r="AG597" s="15" t="str">
        <f t="shared" si="213"/>
        <v>FV-2450</v>
      </c>
      <c r="AH597" s="18" t="str">
        <f t="shared" si="214"/>
        <v>Unnamed tributary to Vedder River</v>
      </c>
      <c r="AI597" s="19">
        <f t="shared" si="215"/>
        <v>481.790442073056</v>
      </c>
      <c r="AJ597" s="58">
        <f>IF(AF597="Yes",(AI597^2)*(VLOOKUP(D597,'Aquifer and SDF Parameters'!$A$6:$C$100,2,FALSE)/VLOOKUP(D597,'Aquifer and SDF Parameters'!$A$6:$C$100,3,FALSE)),"")</f>
        <v>0.77374010024316908</v>
      </c>
      <c r="AK597" s="20">
        <f>IF(AF597="Yes",(1/(U597)^('Aquifer and SDF Parameters'!$B$2)/((1/U597^'Aquifer and SDF Parameters'!$B$2)+(1/AI597^'Aquifer and SDF Parameters'!$B$2)+(1/AA597^'Aquifer and SDF Parameters'!$B$2))),"")</f>
        <v>0.36411676443437319</v>
      </c>
      <c r="AL597" s="20">
        <f>IF(AF597="Yes",(1/(AA597)^('Aquifer and SDF Parameters'!$B$2)/((1/U597^'Aquifer and SDF Parameters'!$B$2)+(1/AI597^'Aquifer and SDF Parameters'!$B$2)+(1/AA597^'Aquifer and SDF Parameters'!$B$2))),"")</f>
        <v>0.32644790934773138</v>
      </c>
      <c r="AM597" s="21">
        <f>IF(AF597="Yes",(1/(AI597)^('Aquifer and SDF Parameters'!$B$2)/((1/U597^'Aquifer and SDF Parameters'!$B$2)+(1/AI597^'Aquifer and SDF Parameters'!$B$2)+(1/AA597^'Aquifer and SDF Parameters'!$B$2))),"")</f>
        <v>0.30943532621789532</v>
      </c>
      <c r="AO597" s="30" t="s">
        <v>12345</v>
      </c>
      <c r="AP597" s="47" t="s">
        <v>8769</v>
      </c>
      <c r="AQ597" s="2">
        <v>94202</v>
      </c>
      <c r="AR597" s="2" t="s">
        <v>4870</v>
      </c>
      <c r="AS597" s="4">
        <v>518.54735487539301</v>
      </c>
      <c r="AT597" s="30"/>
      <c r="AU597" s="22"/>
      <c r="AV597" s="69"/>
      <c r="AW597" s="33"/>
      <c r="AX597" s="22"/>
      <c r="AY597" s="27"/>
    </row>
    <row r="598" spans="1:51" ht="15.6" customHeight="1" x14ac:dyDescent="0.3">
      <c r="A598" s="17">
        <v>6656</v>
      </c>
      <c r="B598" s="17" t="str">
        <f>VLOOKUP(A598,'List of Wells for HC assessment'!$A$2:$J$860,10,FALSE)</f>
        <v>Fraser-Sumas Floodplain</v>
      </c>
      <c r="C598" s="17" t="str">
        <f>IF(ISNUMBER(VLOOKUP(A598,'List of Wells for HC assessment'!$A$2:$J$860,1,FALSE)),"TRUE","FALSE")</f>
        <v>TRUE</v>
      </c>
      <c r="D598" s="17">
        <f>VLOOKUP(A598,'List of Wells for HC assessment'!$A$2:$J$860,9,FALSE)</f>
        <v>8</v>
      </c>
      <c r="E598" s="17" t="str">
        <f t="shared" si="196"/>
        <v>Stream</v>
      </c>
      <c r="F598" s="17">
        <f t="shared" si="197"/>
        <v>1</v>
      </c>
      <c r="G598" s="87">
        <f t="shared" si="198"/>
        <v>1</v>
      </c>
      <c r="H598" s="88">
        <f t="shared" si="195"/>
        <v>0.88734150665606348</v>
      </c>
      <c r="I598" s="89" t="str">
        <f t="shared" si="199"/>
        <v>Unnamed tributary to Vedder River</v>
      </c>
      <c r="J598" s="90" t="str">
        <f t="shared" si="200"/>
        <v>-</v>
      </c>
      <c r="K598" s="91" t="str">
        <f t="shared" si="201"/>
        <v/>
      </c>
      <c r="L598" s="95" t="str">
        <f t="shared" si="202"/>
        <v xml:space="preserve"> </v>
      </c>
      <c r="M598" s="92" t="str">
        <f t="shared" si="203"/>
        <v>-</v>
      </c>
      <c r="N598" s="93" t="str">
        <f t="shared" si="204"/>
        <v/>
      </c>
      <c r="O598" s="96" t="str">
        <f t="shared" si="205"/>
        <v xml:space="preserve"> </v>
      </c>
      <c r="P598" s="94" t="str">
        <f>IF(ISNUMBER(VLOOKUP(A598,'Wells not assessed'!$A$5:$D$37,1,FALSE)),VLOOKUP(A598,'Wells not assessed'!$A$5:$D$37,4,FALSE),"")</f>
        <v/>
      </c>
      <c r="R598" s="35" t="str">
        <f t="shared" si="206"/>
        <v>Yes</v>
      </c>
      <c r="S598" s="15" t="str">
        <f t="shared" si="207"/>
        <v>FV-2388</v>
      </c>
      <c r="T598" s="18" t="str">
        <f>VLOOKUP(S598,'PoHC and SDF summary'!$AO$4:$AP$49974,2,FALSE)</f>
        <v>Unnamed tributary to Vedder River</v>
      </c>
      <c r="U598" s="19">
        <f t="shared" si="208"/>
        <v>515.94810979091596</v>
      </c>
      <c r="V598" s="56">
        <f>IF(C598="TRUE",(U598^2)*(VLOOKUP(D598,'Aquifer and SDF Parameters'!$A$6:$C$100,2,FALSE)/VLOOKUP(D598,'Aquifer and SDF Parameters'!$A$6:$C$100,3,FALSE)),"")</f>
        <v>0.88734150665606348</v>
      </c>
      <c r="W598" s="4"/>
      <c r="X598" s="29" t="str">
        <f t="shared" si="209"/>
        <v>No</v>
      </c>
      <c r="Y598" s="15" t="str">
        <f t="shared" si="210"/>
        <v/>
      </c>
      <c r="Z598" s="18" t="str">
        <f>IF(X598="Yes",VLOOKUP(Y598,'PoHC and SDF summary'!$AO$4:$AP$49974,2,FALSE)," ")</f>
        <v xml:space="preserve"> </v>
      </c>
      <c r="AA598" s="19" t="str">
        <f t="shared" si="211"/>
        <v xml:space="preserve"> </v>
      </c>
      <c r="AB598" s="58" t="str">
        <f>IF(X598="Yes",(AA598^2)*(VLOOKUP(D598,'Aquifer and SDF Parameters'!$A$6:$C$100,2,FALSE)/VLOOKUP(D598,'Aquifer and SDF Parameters'!$A$6:$C$100,3,FALSE)),"")</f>
        <v/>
      </c>
      <c r="AC598" s="66" t="str">
        <f>IF(X598="Yes",(1/(U598)^('Aquifer and SDF Parameters'!$B$2)/((1/U598^'Aquifer and SDF Parameters'!$B$2)+(1/AA598^'Aquifer and SDF Parameters'!$B$2))),"")</f>
        <v/>
      </c>
      <c r="AD598" s="67" t="str">
        <f>IF(X598="Yes",(1/(AA598)^('Aquifer and SDF Parameters'!$B$2)/((1/U598^'Aquifer and SDF Parameters'!$B$2)+(1/AA598^'Aquifer and SDF Parameters'!$B$2))),"")</f>
        <v/>
      </c>
      <c r="AE598" s="60"/>
      <c r="AF598" s="32" t="str">
        <f t="shared" si="212"/>
        <v>No</v>
      </c>
      <c r="AG598" s="15" t="str">
        <f t="shared" si="213"/>
        <v/>
      </c>
      <c r="AH598" s="18" t="str">
        <f t="shared" si="214"/>
        <v xml:space="preserve"> </v>
      </c>
      <c r="AI598" s="19" t="str">
        <f t="shared" si="215"/>
        <v xml:space="preserve"> </v>
      </c>
      <c r="AJ598" s="58" t="str">
        <f>IF(AF598="Yes",(AI598^2)*(VLOOKUP(D598,'Aquifer and SDF Parameters'!$A$6:$C$100,2,FALSE)/VLOOKUP(D598,'Aquifer and SDF Parameters'!$A$6:$C$100,3,FALSE)),"")</f>
        <v/>
      </c>
      <c r="AK598" s="66" t="str">
        <f>IF(AF598="Yes",(1/(U598)^('Aquifer and SDF Parameters'!$B$2)/((1/U598^'Aquifer and SDF Parameters'!$B$2)+(1/AI598^'Aquifer and SDF Parameters'!$B$2)+(1/AA598^'Aquifer and SDF Parameters'!$B$2))),"")</f>
        <v/>
      </c>
      <c r="AL598" s="66" t="str">
        <f>IF(AF598="Yes",(1/(AA598)^('Aquifer and SDF Parameters'!$B$2)/((1/U598^'Aquifer and SDF Parameters'!$B$2)+(1/AI598^'Aquifer and SDF Parameters'!$B$2)+(1/AA598^'Aquifer and SDF Parameters'!$B$2))),"")</f>
        <v/>
      </c>
      <c r="AM598" s="67" t="str">
        <f>IF(AF598="Yes",(1/(AI598)^('Aquifer and SDF Parameters'!$B$2)/((1/U598^'Aquifer and SDF Parameters'!$B$2)+(1/AI598^'Aquifer and SDF Parameters'!$B$2)+(1/AA598^'Aquifer and SDF Parameters'!$B$2))),"")</f>
        <v/>
      </c>
      <c r="AO598" s="30" t="s">
        <v>12344</v>
      </c>
      <c r="AP598" s="47" t="s">
        <v>8769</v>
      </c>
      <c r="AQ598" s="2">
        <v>94205</v>
      </c>
      <c r="AR598" s="2" t="s">
        <v>5259</v>
      </c>
      <c r="AS598" s="4">
        <v>735.888468560403</v>
      </c>
      <c r="AT598" s="30"/>
      <c r="AU598" s="22"/>
      <c r="AV598" s="69"/>
      <c r="AW598" s="33"/>
      <c r="AX598" s="22"/>
      <c r="AY598" s="27"/>
    </row>
    <row r="599" spans="1:51" ht="15.6" customHeight="1" x14ac:dyDescent="0.3">
      <c r="A599" s="17">
        <v>9940</v>
      </c>
      <c r="B599" s="17" t="str">
        <f>VLOOKUP(A599,'List of Wells for HC assessment'!$A$2:$J$860,10,FALSE)</f>
        <v>Fraser-Sumas Floodplain</v>
      </c>
      <c r="C599" s="17" t="str">
        <f>IF(ISNUMBER(VLOOKUP(A599,'List of Wells for HC assessment'!$A$2:$J$860,1,FALSE)),"TRUE","FALSE")</f>
        <v>TRUE</v>
      </c>
      <c r="D599" s="17">
        <f>VLOOKUP(A599,'List of Wells for HC assessment'!$A$2:$J$860,9,FALSE)</f>
        <v>8</v>
      </c>
      <c r="E599" s="17" t="str">
        <f t="shared" si="196"/>
        <v>Stream</v>
      </c>
      <c r="F599" s="17">
        <f t="shared" si="197"/>
        <v>1</v>
      </c>
      <c r="G599" s="87">
        <f t="shared" si="198"/>
        <v>1</v>
      </c>
      <c r="H599" s="88">
        <f t="shared" si="195"/>
        <v>3.722940581945669E-2</v>
      </c>
      <c r="I599" s="89" t="str">
        <f t="shared" si="199"/>
        <v>Lewis Slough</v>
      </c>
      <c r="J599" s="90" t="str">
        <f t="shared" si="200"/>
        <v>-</v>
      </c>
      <c r="K599" s="91" t="str">
        <f t="shared" si="201"/>
        <v/>
      </c>
      <c r="L599" s="95" t="str">
        <f t="shared" si="202"/>
        <v xml:space="preserve"> </v>
      </c>
      <c r="M599" s="92" t="str">
        <f t="shared" si="203"/>
        <v>-</v>
      </c>
      <c r="N599" s="93" t="str">
        <f t="shared" si="204"/>
        <v/>
      </c>
      <c r="O599" s="96" t="str">
        <f t="shared" si="205"/>
        <v xml:space="preserve"> </v>
      </c>
      <c r="P599" s="94" t="str">
        <f>IF(ISNUMBER(VLOOKUP(A599,'Wells not assessed'!$A$5:$D$37,1,FALSE)),VLOOKUP(A599,'Wells not assessed'!$A$5:$D$37,4,FALSE),"")</f>
        <v/>
      </c>
      <c r="R599" s="35" t="str">
        <f t="shared" si="206"/>
        <v>Yes</v>
      </c>
      <c r="S599" s="15" t="str">
        <f t="shared" si="207"/>
        <v>FV-1725</v>
      </c>
      <c r="T599" s="18" t="str">
        <f>VLOOKUP(S599,'PoHC and SDF summary'!$AO$4:$AP$49974,2,FALSE)</f>
        <v>Lewis Slough</v>
      </c>
      <c r="U599" s="19">
        <f t="shared" si="208"/>
        <v>105.682646379796</v>
      </c>
      <c r="V599" s="56">
        <f>IF(C599="TRUE",(U599^2)*(VLOOKUP(D599,'Aquifer and SDF Parameters'!$A$6:$C$100,2,FALSE)/VLOOKUP(D599,'Aquifer and SDF Parameters'!$A$6:$C$100,3,FALSE)),"")</f>
        <v>3.722940581945669E-2</v>
      </c>
      <c r="W599" s="4"/>
      <c r="X599" s="29" t="str">
        <f t="shared" si="209"/>
        <v>No</v>
      </c>
      <c r="Y599" s="15" t="str">
        <f t="shared" si="210"/>
        <v/>
      </c>
      <c r="Z599" s="18" t="str">
        <f>IF(X599="Yes",VLOOKUP(Y599,'PoHC and SDF summary'!$AO$4:$AP$49974,2,FALSE)," ")</f>
        <v xml:space="preserve"> </v>
      </c>
      <c r="AA599" s="19" t="str">
        <f t="shared" si="211"/>
        <v xml:space="preserve"> </v>
      </c>
      <c r="AB599" s="58" t="str">
        <f>IF(X599="Yes",(AA599^2)*(VLOOKUP(D599,'Aquifer and SDF Parameters'!$A$6:$C$100,2,FALSE)/VLOOKUP(D599,'Aquifer and SDF Parameters'!$A$6:$C$100,3,FALSE)),"")</f>
        <v/>
      </c>
      <c r="AC599" s="20" t="str">
        <f>IF(X599="Yes",(1/(U599)^('Aquifer and SDF Parameters'!$B$2)/((1/U599^'Aquifer and SDF Parameters'!$B$2)+(1/AA599^'Aquifer and SDF Parameters'!$B$2))),"")</f>
        <v/>
      </c>
      <c r="AD599" s="21" t="str">
        <f>IF(X599="Yes",(1/(AA599)^('Aquifer and SDF Parameters'!$B$2)/((1/U599^'Aquifer and SDF Parameters'!$B$2)+(1/AA599^'Aquifer and SDF Parameters'!$B$2))),"")</f>
        <v/>
      </c>
      <c r="AE599" s="14"/>
      <c r="AF599" s="32" t="str">
        <f t="shared" si="212"/>
        <v>No</v>
      </c>
      <c r="AG599" s="15" t="str">
        <f t="shared" si="213"/>
        <v/>
      </c>
      <c r="AH599" s="18" t="str">
        <f t="shared" si="214"/>
        <v xml:space="preserve"> </v>
      </c>
      <c r="AI599" s="19" t="str">
        <f t="shared" si="215"/>
        <v xml:space="preserve"> </v>
      </c>
      <c r="AJ599" s="58" t="str">
        <f>IF(AF599="Yes",(AI599^2)*(VLOOKUP(D599,'Aquifer and SDF Parameters'!$A$6:$C$100,2,FALSE)/VLOOKUP(D599,'Aquifer and SDF Parameters'!$A$6:$C$100,3,FALSE)),"")</f>
        <v/>
      </c>
      <c r="AK599" s="20" t="str">
        <f>IF(AF599="Yes",(1/(U599)^('Aquifer and SDF Parameters'!$B$2)/((1/U599^'Aquifer and SDF Parameters'!$B$2)+(1/AI599^'Aquifer and SDF Parameters'!$B$2)+(1/AA599^'Aquifer and SDF Parameters'!$B$2))),"")</f>
        <v/>
      </c>
      <c r="AL599" s="20" t="str">
        <f>IF(AF599="Yes",(1/(AA599)^('Aquifer and SDF Parameters'!$B$2)/((1/U599^'Aquifer and SDF Parameters'!$B$2)+(1/AI599^'Aquifer and SDF Parameters'!$B$2)+(1/AA599^'Aquifer and SDF Parameters'!$B$2))),"")</f>
        <v/>
      </c>
      <c r="AM599" s="21" t="str">
        <f>IF(AF599="Yes",(1/(AI599)^('Aquifer and SDF Parameters'!$B$2)/((1/U599^'Aquifer and SDF Parameters'!$B$2)+(1/AI599^'Aquifer and SDF Parameters'!$B$2)+(1/AA599^'Aquifer and SDF Parameters'!$B$2))),"")</f>
        <v/>
      </c>
      <c r="AO599" s="30" t="s">
        <v>12341</v>
      </c>
      <c r="AP599" s="47" t="s">
        <v>8769</v>
      </c>
      <c r="AQ599" s="2">
        <v>94417</v>
      </c>
      <c r="AR599" s="2" t="s">
        <v>7745</v>
      </c>
      <c r="AS599" s="4">
        <v>185.36219612068399</v>
      </c>
      <c r="AT599" s="30"/>
      <c r="AU599" s="22"/>
      <c r="AV599" s="69"/>
      <c r="AW599" s="33"/>
      <c r="AX599" s="22"/>
      <c r="AY599" s="27"/>
    </row>
    <row r="600" spans="1:51" ht="15.6" customHeight="1" x14ac:dyDescent="0.3">
      <c r="A600" s="17">
        <v>9941</v>
      </c>
      <c r="B600" s="17" t="str">
        <f>VLOOKUP(A600,'List of Wells for HC assessment'!$A$2:$J$860,10,FALSE)</f>
        <v>Fraser-Sumas Floodplain</v>
      </c>
      <c r="C600" s="17" t="str">
        <f>IF(ISNUMBER(VLOOKUP(A600,'List of Wells for HC assessment'!$A$2:$J$860,1,FALSE)),"TRUE","FALSE")</f>
        <v>TRUE</v>
      </c>
      <c r="D600" s="17">
        <f>VLOOKUP(A600,'List of Wells for HC assessment'!$A$2:$J$860,9,FALSE)</f>
        <v>8</v>
      </c>
      <c r="E600" s="17" t="str">
        <f t="shared" si="196"/>
        <v>Stream</v>
      </c>
      <c r="F600" s="17">
        <f t="shared" si="197"/>
        <v>1</v>
      </c>
      <c r="G600" s="87">
        <f t="shared" si="198"/>
        <v>1</v>
      </c>
      <c r="H600" s="88">
        <f t="shared" si="195"/>
        <v>7.259667046528899E-2</v>
      </c>
      <c r="I600" s="89" t="str">
        <f t="shared" si="199"/>
        <v>Unnamed tributary to Lewis Slough</v>
      </c>
      <c r="J600" s="90" t="str">
        <f t="shared" si="200"/>
        <v>-</v>
      </c>
      <c r="K600" s="91" t="str">
        <f t="shared" si="201"/>
        <v/>
      </c>
      <c r="L600" s="95" t="str">
        <f t="shared" si="202"/>
        <v xml:space="preserve"> </v>
      </c>
      <c r="M600" s="92" t="str">
        <f t="shared" si="203"/>
        <v>-</v>
      </c>
      <c r="N600" s="93" t="str">
        <f t="shared" si="204"/>
        <v/>
      </c>
      <c r="O600" s="96" t="str">
        <f t="shared" si="205"/>
        <v xml:space="preserve"> </v>
      </c>
      <c r="P600" s="94" t="str">
        <f>IF(ISNUMBER(VLOOKUP(A600,'Wells not assessed'!$A$5:$D$37,1,FALSE)),VLOOKUP(A600,'Wells not assessed'!$A$5:$D$37,4,FALSE),"")</f>
        <v/>
      </c>
      <c r="R600" s="35" t="str">
        <f t="shared" si="206"/>
        <v>Yes</v>
      </c>
      <c r="S600" s="15" t="str">
        <f t="shared" si="207"/>
        <v>FV-1629</v>
      </c>
      <c r="T600" s="18" t="str">
        <f>VLOOKUP(S600,'PoHC and SDF summary'!$AO$4:$AP$49974,2,FALSE)</f>
        <v>Unnamed tributary to Lewis Slough</v>
      </c>
      <c r="U600" s="19">
        <f t="shared" si="208"/>
        <v>147.57710235530001</v>
      </c>
      <c r="V600" s="56">
        <f>IF(C600="TRUE",(U600^2)*(VLOOKUP(D600,'Aquifer and SDF Parameters'!$A$6:$C$100,2,FALSE)/VLOOKUP(D600,'Aquifer and SDF Parameters'!$A$6:$C$100,3,FALSE)),"")</f>
        <v>7.259667046528899E-2</v>
      </c>
      <c r="W600" s="4"/>
      <c r="X600" s="29" t="str">
        <f t="shared" si="209"/>
        <v>No</v>
      </c>
      <c r="Y600" s="15" t="str">
        <f t="shared" si="210"/>
        <v/>
      </c>
      <c r="Z600" s="18" t="str">
        <f>IF(X600="Yes",VLOOKUP(Y600,'PoHC and SDF summary'!$AO$4:$AP$49974,2,FALSE)," ")</f>
        <v xml:space="preserve"> </v>
      </c>
      <c r="AA600" s="19" t="str">
        <f t="shared" si="211"/>
        <v xml:space="preserve"> </v>
      </c>
      <c r="AB600" s="58" t="str">
        <f>IF(X600="Yes",(AA600^2)*(VLOOKUP(D600,'Aquifer and SDF Parameters'!$A$6:$C$100,2,FALSE)/VLOOKUP(D600,'Aquifer and SDF Parameters'!$A$6:$C$100,3,FALSE)),"")</f>
        <v/>
      </c>
      <c r="AC600" s="20" t="str">
        <f>IF(X600="Yes",(1/(U600)^('Aquifer and SDF Parameters'!$B$2)/((1/U600^'Aquifer and SDF Parameters'!$B$2)+(1/AA600^'Aquifer and SDF Parameters'!$B$2))),"")</f>
        <v/>
      </c>
      <c r="AD600" s="21" t="str">
        <f>IF(X600="Yes",(1/(AA600)^('Aquifer and SDF Parameters'!$B$2)/((1/U600^'Aquifer and SDF Parameters'!$B$2)+(1/AA600^'Aquifer and SDF Parameters'!$B$2))),"")</f>
        <v/>
      </c>
      <c r="AE600" s="14"/>
      <c r="AF600" s="32" t="str">
        <f t="shared" si="212"/>
        <v>No</v>
      </c>
      <c r="AG600" s="15" t="str">
        <f t="shared" si="213"/>
        <v/>
      </c>
      <c r="AH600" s="18" t="str">
        <f t="shared" si="214"/>
        <v xml:space="preserve"> </v>
      </c>
      <c r="AI600" s="19" t="str">
        <f t="shared" si="215"/>
        <v xml:space="preserve"> </v>
      </c>
      <c r="AJ600" s="58" t="str">
        <f>IF(AF600="Yes",(AI600^2)*(VLOOKUP(D600,'Aquifer and SDF Parameters'!$A$6:$C$100,2,FALSE)/VLOOKUP(D600,'Aquifer and SDF Parameters'!$A$6:$C$100,3,FALSE)),"")</f>
        <v/>
      </c>
      <c r="AK600" s="20" t="str">
        <f>IF(AF600="Yes",(1/(U600)^('Aquifer and SDF Parameters'!$B$2)/((1/U600^'Aquifer and SDF Parameters'!$B$2)+(1/AI600^'Aquifer and SDF Parameters'!$B$2)+(1/AA600^'Aquifer and SDF Parameters'!$B$2))),"")</f>
        <v/>
      </c>
      <c r="AL600" s="20" t="str">
        <f>IF(AF600="Yes",(1/(AA600)^('Aquifer and SDF Parameters'!$B$2)/((1/U600^'Aquifer and SDF Parameters'!$B$2)+(1/AI600^'Aquifer and SDF Parameters'!$B$2)+(1/AA600^'Aquifer and SDF Parameters'!$B$2))),"")</f>
        <v/>
      </c>
      <c r="AM600" s="21" t="str">
        <f>IF(AF600="Yes",(1/(AI600)^('Aquifer and SDF Parameters'!$B$2)/((1/U600^'Aquifer and SDF Parameters'!$B$2)+(1/AI600^'Aquifer and SDF Parameters'!$B$2)+(1/AA600^'Aquifer and SDF Parameters'!$B$2))),"")</f>
        <v/>
      </c>
      <c r="AO600" s="30" t="s">
        <v>12340</v>
      </c>
      <c r="AP600" s="47" t="s">
        <v>8769</v>
      </c>
      <c r="AQ600" s="2">
        <v>95321</v>
      </c>
      <c r="AR600" s="2" t="s">
        <v>3370</v>
      </c>
      <c r="AS600" s="4">
        <v>517.21223688319697</v>
      </c>
      <c r="AT600" s="30"/>
      <c r="AU600" s="22"/>
      <c r="AV600" s="69"/>
      <c r="AW600" s="33"/>
      <c r="AX600" s="22"/>
      <c r="AY600" s="27"/>
    </row>
    <row r="601" spans="1:51" ht="15.6" customHeight="1" x14ac:dyDescent="0.3">
      <c r="A601" s="17">
        <v>9967</v>
      </c>
      <c r="B601" s="17" t="str">
        <f>VLOOKUP(A601,'List of Wells for HC assessment'!$A$2:$J$860,10,FALSE)</f>
        <v>Fraser-Sumas Floodplain</v>
      </c>
      <c r="C601" s="17" t="str">
        <f>IF(ISNUMBER(VLOOKUP(A601,'List of Wells for HC assessment'!$A$2:$J$860,1,FALSE)),"TRUE","FALSE")</f>
        <v>TRUE</v>
      </c>
      <c r="D601" s="17">
        <f>VLOOKUP(A601,'List of Wells for HC assessment'!$A$2:$J$860,9,FALSE)</f>
        <v>8</v>
      </c>
      <c r="E601" s="17" t="str">
        <f t="shared" si="196"/>
        <v>Stream</v>
      </c>
      <c r="F601" s="17">
        <f t="shared" si="197"/>
        <v>1</v>
      </c>
      <c r="G601" s="87">
        <f t="shared" si="198"/>
        <v>1</v>
      </c>
      <c r="H601" s="88">
        <f t="shared" si="195"/>
        <v>3.2105870994863428E-3</v>
      </c>
      <c r="I601" s="89" t="str">
        <f t="shared" si="199"/>
        <v>Lewis Slough</v>
      </c>
      <c r="J601" s="90" t="str">
        <f t="shared" si="200"/>
        <v>-</v>
      </c>
      <c r="K601" s="91" t="str">
        <f t="shared" si="201"/>
        <v/>
      </c>
      <c r="L601" s="95" t="str">
        <f t="shared" si="202"/>
        <v xml:space="preserve"> </v>
      </c>
      <c r="M601" s="92" t="str">
        <f t="shared" si="203"/>
        <v>-</v>
      </c>
      <c r="N601" s="93" t="str">
        <f t="shared" si="204"/>
        <v/>
      </c>
      <c r="O601" s="96" t="str">
        <f t="shared" si="205"/>
        <v xml:space="preserve"> </v>
      </c>
      <c r="P601" s="94" t="str">
        <f>IF(ISNUMBER(VLOOKUP(A601,'Wells not assessed'!$A$5:$D$37,1,FALSE)),VLOOKUP(A601,'Wells not assessed'!$A$5:$D$37,4,FALSE),"")</f>
        <v/>
      </c>
      <c r="R601" s="35" t="str">
        <f t="shared" si="206"/>
        <v>Yes</v>
      </c>
      <c r="S601" s="15" t="str">
        <f t="shared" si="207"/>
        <v>FV-1666</v>
      </c>
      <c r="T601" s="18" t="str">
        <f>VLOOKUP(S601,'PoHC and SDF summary'!$AO$4:$AP$49974,2,FALSE)</f>
        <v>Lewis Slough</v>
      </c>
      <c r="U601" s="19">
        <f t="shared" si="208"/>
        <v>31.035079021099701</v>
      </c>
      <c r="V601" s="56">
        <f>IF(C601="TRUE",(U601^2)*(VLOOKUP(D601,'Aquifer and SDF Parameters'!$A$6:$C$100,2,FALSE)/VLOOKUP(D601,'Aquifer and SDF Parameters'!$A$6:$C$100,3,FALSE)),"")</f>
        <v>3.2105870994863428E-3</v>
      </c>
      <c r="W601" s="4"/>
      <c r="X601" s="29" t="str">
        <f t="shared" si="209"/>
        <v>No</v>
      </c>
      <c r="Y601" s="15" t="str">
        <f t="shared" si="210"/>
        <v/>
      </c>
      <c r="Z601" s="18" t="str">
        <f>IF(X601="Yes",VLOOKUP(Y601,'PoHC and SDF summary'!$AO$4:$AP$49974,2,FALSE)," ")</f>
        <v xml:space="preserve"> </v>
      </c>
      <c r="AA601" s="19" t="str">
        <f t="shared" si="211"/>
        <v xml:space="preserve"> </v>
      </c>
      <c r="AB601" s="58" t="str">
        <f>IF(X601="Yes",(AA601^2)*(VLOOKUP(D601,'Aquifer and SDF Parameters'!$A$6:$C$100,2,FALSE)/VLOOKUP(D601,'Aquifer and SDF Parameters'!$A$6:$C$100,3,FALSE)),"")</f>
        <v/>
      </c>
      <c r="AC601" s="20" t="str">
        <f>IF(X601="Yes",(1/(U601)^('Aquifer and SDF Parameters'!$B$2)/((1/U601^'Aquifer and SDF Parameters'!$B$2)+(1/AA601^'Aquifer and SDF Parameters'!$B$2))),"")</f>
        <v/>
      </c>
      <c r="AD601" s="21" t="str">
        <f>IF(X601="Yes",(1/(AA601)^('Aquifer and SDF Parameters'!$B$2)/((1/U601^'Aquifer and SDF Parameters'!$B$2)+(1/AA601^'Aquifer and SDF Parameters'!$B$2))),"")</f>
        <v/>
      </c>
      <c r="AE601" s="14"/>
      <c r="AF601" s="32" t="str">
        <f t="shared" si="212"/>
        <v>No</v>
      </c>
      <c r="AG601" s="15" t="str">
        <f t="shared" si="213"/>
        <v/>
      </c>
      <c r="AH601" s="18" t="str">
        <f t="shared" si="214"/>
        <v xml:space="preserve"> </v>
      </c>
      <c r="AI601" s="19" t="str">
        <f t="shared" si="215"/>
        <v xml:space="preserve"> </v>
      </c>
      <c r="AJ601" s="58" t="str">
        <f>IF(AF601="Yes",(AI601^2)*(VLOOKUP(D601,'Aquifer and SDF Parameters'!$A$6:$C$100,2,FALSE)/VLOOKUP(D601,'Aquifer and SDF Parameters'!$A$6:$C$100,3,FALSE)),"")</f>
        <v/>
      </c>
      <c r="AK601" s="20" t="str">
        <f>IF(AF601="Yes",(1/(U601)^('Aquifer and SDF Parameters'!$B$2)/((1/U601^'Aquifer and SDF Parameters'!$B$2)+(1/AI601^'Aquifer and SDF Parameters'!$B$2)+(1/AA601^'Aquifer and SDF Parameters'!$B$2))),"")</f>
        <v/>
      </c>
      <c r="AL601" s="20" t="str">
        <f>IF(AF601="Yes",(1/(AA601)^('Aquifer and SDF Parameters'!$B$2)/((1/U601^'Aquifer and SDF Parameters'!$B$2)+(1/AI601^'Aquifer and SDF Parameters'!$B$2)+(1/AA601^'Aquifer and SDF Parameters'!$B$2))),"")</f>
        <v/>
      </c>
      <c r="AM601" s="21" t="str">
        <f>IF(AF601="Yes",(1/(AI601)^('Aquifer and SDF Parameters'!$B$2)/((1/U601^'Aquifer and SDF Parameters'!$B$2)+(1/AI601^'Aquifer and SDF Parameters'!$B$2)+(1/AA601^'Aquifer and SDF Parameters'!$B$2))),"")</f>
        <v/>
      </c>
      <c r="AO601" s="30" t="s">
        <v>12339</v>
      </c>
      <c r="AP601" s="47" t="s">
        <v>8769</v>
      </c>
      <c r="AQ601" s="2">
        <v>95898</v>
      </c>
      <c r="AR601" s="2" t="s">
        <v>2807</v>
      </c>
      <c r="AS601" s="4">
        <v>91.650831630908598</v>
      </c>
      <c r="AT601" s="30"/>
      <c r="AU601" s="22"/>
      <c r="AV601" s="69"/>
      <c r="AW601" s="33"/>
      <c r="AX601" s="22"/>
      <c r="AY601" s="27"/>
    </row>
    <row r="602" spans="1:51" ht="15.6" customHeight="1" x14ac:dyDescent="0.3">
      <c r="A602" s="17">
        <v>9968</v>
      </c>
      <c r="B602" s="17" t="str">
        <f>VLOOKUP(A602,'List of Wells for HC assessment'!$A$2:$J$860,10,FALSE)</f>
        <v>Fraser-Sumas Floodplain</v>
      </c>
      <c r="C602" s="17" t="str">
        <f>IF(ISNUMBER(VLOOKUP(A602,'List of Wells for HC assessment'!$A$2:$J$860,1,FALSE)),"TRUE","FALSE")</f>
        <v>TRUE</v>
      </c>
      <c r="D602" s="17">
        <f>VLOOKUP(A602,'List of Wells for HC assessment'!$A$2:$J$860,9,FALSE)</f>
        <v>8</v>
      </c>
      <c r="E602" s="17" t="str">
        <f t="shared" si="196"/>
        <v>Stream</v>
      </c>
      <c r="F602" s="17">
        <f t="shared" si="197"/>
        <v>1</v>
      </c>
      <c r="G602" s="87">
        <f t="shared" si="198"/>
        <v>1</v>
      </c>
      <c r="H602" s="88">
        <f t="shared" si="195"/>
        <v>6.9788862012477009E-3</v>
      </c>
      <c r="I602" s="89" t="str">
        <f t="shared" si="199"/>
        <v>Lewis Slough</v>
      </c>
      <c r="J602" s="90" t="str">
        <f t="shared" si="200"/>
        <v>-</v>
      </c>
      <c r="K602" s="91" t="str">
        <f t="shared" si="201"/>
        <v/>
      </c>
      <c r="L602" s="95" t="str">
        <f t="shared" si="202"/>
        <v xml:space="preserve"> </v>
      </c>
      <c r="M602" s="92" t="str">
        <f t="shared" si="203"/>
        <v>-</v>
      </c>
      <c r="N602" s="93" t="str">
        <f t="shared" si="204"/>
        <v/>
      </c>
      <c r="O602" s="96" t="str">
        <f t="shared" si="205"/>
        <v xml:space="preserve"> </v>
      </c>
      <c r="P602" s="94" t="str">
        <f>IF(ISNUMBER(VLOOKUP(A602,'Wells not assessed'!$A$5:$D$37,1,FALSE)),VLOOKUP(A602,'Wells not assessed'!$A$5:$D$37,4,FALSE),"")</f>
        <v/>
      </c>
      <c r="R602" s="35" t="str">
        <f t="shared" si="206"/>
        <v>Yes</v>
      </c>
      <c r="S602" s="15" t="str">
        <f t="shared" si="207"/>
        <v>FV-1669</v>
      </c>
      <c r="T602" s="18" t="str">
        <f>VLOOKUP(S602,'PoHC and SDF summary'!$AO$4:$AP$49974,2,FALSE)</f>
        <v>Lewis Slough</v>
      </c>
      <c r="U602" s="19">
        <f t="shared" si="208"/>
        <v>45.756593627304802</v>
      </c>
      <c r="V602" s="56">
        <f>IF(C602="TRUE",(U602^2)*(VLOOKUP(D602,'Aquifer and SDF Parameters'!$A$6:$C$100,2,FALSE)/VLOOKUP(D602,'Aquifer and SDF Parameters'!$A$6:$C$100,3,FALSE)),"")</f>
        <v>6.9788862012477009E-3</v>
      </c>
      <c r="W602" s="4"/>
      <c r="X602" s="29" t="str">
        <f t="shared" si="209"/>
        <v>No</v>
      </c>
      <c r="Y602" s="15" t="str">
        <f t="shared" si="210"/>
        <v/>
      </c>
      <c r="Z602" s="18" t="str">
        <f>IF(X602="Yes",VLOOKUP(Y602,'PoHC and SDF summary'!$AO$4:$AP$49974,2,FALSE)," ")</f>
        <v xml:space="preserve"> </v>
      </c>
      <c r="AA602" s="19" t="str">
        <f t="shared" si="211"/>
        <v xml:space="preserve"> </v>
      </c>
      <c r="AB602" s="58" t="str">
        <f>IF(X602="Yes",(AA602^2)*(VLOOKUP(D602,'Aquifer and SDF Parameters'!$A$6:$C$100,2,FALSE)/VLOOKUP(D602,'Aquifer and SDF Parameters'!$A$6:$C$100,3,FALSE)),"")</f>
        <v/>
      </c>
      <c r="AC602" s="20" t="str">
        <f>IF(X602="Yes",(1/(U602)^('Aquifer and SDF Parameters'!$B$2)/((1/U602^'Aquifer and SDF Parameters'!$B$2)+(1/AA602^'Aquifer and SDF Parameters'!$B$2))),"")</f>
        <v/>
      </c>
      <c r="AD602" s="21" t="str">
        <f>IF(X602="Yes",(1/(AA602)^('Aquifer and SDF Parameters'!$B$2)/((1/U602^'Aquifer and SDF Parameters'!$B$2)+(1/AA602^'Aquifer and SDF Parameters'!$B$2))),"")</f>
        <v/>
      </c>
      <c r="AE602" s="14"/>
      <c r="AF602" s="32" t="str">
        <f t="shared" si="212"/>
        <v>No</v>
      </c>
      <c r="AG602" s="15" t="str">
        <f t="shared" si="213"/>
        <v/>
      </c>
      <c r="AH602" s="18" t="str">
        <f t="shared" si="214"/>
        <v xml:space="preserve"> </v>
      </c>
      <c r="AI602" s="19" t="str">
        <f t="shared" si="215"/>
        <v xml:space="preserve"> </v>
      </c>
      <c r="AJ602" s="58" t="str">
        <f>IF(AF602="Yes",(AI602^2)*(VLOOKUP(D602,'Aquifer and SDF Parameters'!$A$6:$C$100,2,FALSE)/VLOOKUP(D602,'Aquifer and SDF Parameters'!$A$6:$C$100,3,FALSE)),"")</f>
        <v/>
      </c>
      <c r="AK602" s="20" t="str">
        <f>IF(AF602="Yes",(1/(U602)^('Aquifer and SDF Parameters'!$B$2)/((1/U602^'Aquifer and SDF Parameters'!$B$2)+(1/AI602^'Aquifer and SDF Parameters'!$B$2)+(1/AA602^'Aquifer and SDF Parameters'!$B$2))),"")</f>
        <v/>
      </c>
      <c r="AL602" s="20" t="str">
        <f>IF(AF602="Yes",(1/(AA602)^('Aquifer and SDF Parameters'!$B$2)/((1/U602^'Aquifer and SDF Parameters'!$B$2)+(1/AI602^'Aquifer and SDF Parameters'!$B$2)+(1/AA602^'Aquifer and SDF Parameters'!$B$2))),"")</f>
        <v/>
      </c>
      <c r="AM602" s="21" t="str">
        <f>IF(AF602="Yes",(1/(AI602)^('Aquifer and SDF Parameters'!$B$2)/((1/U602^'Aquifer and SDF Parameters'!$B$2)+(1/AI602^'Aquifer and SDF Parameters'!$B$2)+(1/AA602^'Aquifer and SDF Parameters'!$B$2))),"")</f>
        <v/>
      </c>
      <c r="AO602" s="30" t="s">
        <v>12338</v>
      </c>
      <c r="AP602" s="47" t="s">
        <v>8769</v>
      </c>
      <c r="AQ602" s="2">
        <v>95931</v>
      </c>
      <c r="AR602" s="2" t="s">
        <v>1305</v>
      </c>
      <c r="AS602" s="4">
        <v>264.66724730669398</v>
      </c>
      <c r="AT602" s="30"/>
      <c r="AU602" s="22"/>
      <c r="AV602" s="69"/>
      <c r="AW602" s="33"/>
      <c r="AX602" s="22"/>
      <c r="AY602" s="27"/>
    </row>
    <row r="603" spans="1:51" ht="15.6" customHeight="1" x14ac:dyDescent="0.3">
      <c r="A603" s="17">
        <v>9970</v>
      </c>
      <c r="B603" s="17" t="str">
        <f>VLOOKUP(A603,'List of Wells for HC assessment'!$A$2:$J$860,10,FALSE)</f>
        <v>Fraser-Sumas Floodplain</v>
      </c>
      <c r="C603" s="17" t="str">
        <f>IF(ISNUMBER(VLOOKUP(A603,'List of Wells for HC assessment'!$A$2:$J$860,1,FALSE)),"TRUE","FALSE")</f>
        <v>TRUE</v>
      </c>
      <c r="D603" s="17">
        <f>VLOOKUP(A603,'List of Wells for HC assessment'!$A$2:$J$860,9,FALSE)</f>
        <v>8</v>
      </c>
      <c r="E603" s="17" t="str">
        <f t="shared" si="196"/>
        <v>Stream</v>
      </c>
      <c r="F603" s="17">
        <f t="shared" si="197"/>
        <v>2</v>
      </c>
      <c r="G603" s="87">
        <f t="shared" si="198"/>
        <v>0.92820577014596695</v>
      </c>
      <c r="H603" s="88">
        <f t="shared" si="195"/>
        <v>2.8867642837140217E-2</v>
      </c>
      <c r="I603" s="89" t="str">
        <f t="shared" si="199"/>
        <v>Unnamed tributary to Lewis Slough</v>
      </c>
      <c r="J603" s="90">
        <f t="shared" si="200"/>
        <v>7.1794229854033095E-2</v>
      </c>
      <c r="K603" s="91">
        <f t="shared" si="201"/>
        <v>0.37322097759700679</v>
      </c>
      <c r="L603" s="95" t="str">
        <f t="shared" si="202"/>
        <v>Unnamed tributary to Lewis Slough</v>
      </c>
      <c r="M603" s="92" t="str">
        <f t="shared" si="203"/>
        <v>-</v>
      </c>
      <c r="N603" s="93" t="str">
        <f t="shared" si="204"/>
        <v/>
      </c>
      <c r="O603" s="96" t="str">
        <f t="shared" si="205"/>
        <v xml:space="preserve"> </v>
      </c>
      <c r="P603" s="94" t="str">
        <f>IF(ISNUMBER(VLOOKUP(A603,'Wells not assessed'!$A$5:$D$37,1,FALSE)),VLOOKUP(A603,'Wells not assessed'!$A$5:$D$37,4,FALSE),"")</f>
        <v/>
      </c>
      <c r="R603" s="35" t="str">
        <f t="shared" si="206"/>
        <v>Yes</v>
      </c>
      <c r="S603" s="15" t="str">
        <f t="shared" si="207"/>
        <v>FV-1640</v>
      </c>
      <c r="T603" s="18" t="str">
        <f>VLOOKUP(S603,'PoHC and SDF summary'!$AO$4:$AP$49974,2,FALSE)</f>
        <v>Unnamed tributary to Lewis Slough</v>
      </c>
      <c r="U603" s="19">
        <f t="shared" si="208"/>
        <v>93.060694447989505</v>
      </c>
      <c r="V603" s="56">
        <f>IF(C603="TRUE",(U603^2)*(VLOOKUP(D603,'Aquifer and SDF Parameters'!$A$6:$C$100,2,FALSE)/VLOOKUP(D603,'Aquifer and SDF Parameters'!$A$6:$C$100,3,FALSE)),"")</f>
        <v>2.8867642837140217E-2</v>
      </c>
      <c r="W603" s="4"/>
      <c r="X603" s="29" t="str">
        <f t="shared" si="209"/>
        <v>Yes</v>
      </c>
      <c r="Y603" s="15" t="str">
        <f t="shared" si="210"/>
        <v>FV-2624</v>
      </c>
      <c r="Z603" s="18" t="str">
        <f>IF(X603="Yes",VLOOKUP(Y603,'PoHC and SDF summary'!$AO$4:$AP$49974,2,FALSE)," ")</f>
        <v>Unnamed tributary to Lewis Slough</v>
      </c>
      <c r="AA603" s="19">
        <f t="shared" si="211"/>
        <v>334.61364777770501</v>
      </c>
      <c r="AB603" s="58">
        <f>IF(X603="Yes",(AA603^2)*(VLOOKUP(D603,'Aquifer and SDF Parameters'!$A$6:$C$100,2,FALSE)/VLOOKUP(D603,'Aquifer and SDF Parameters'!$A$6:$C$100,3,FALSE)),"")</f>
        <v>0.37322097759700679</v>
      </c>
      <c r="AC603" s="20">
        <f>IF(X603="Yes",(1/(U603)^('Aquifer and SDF Parameters'!$B$2)/((1/U603^'Aquifer and SDF Parameters'!$B$2)+(1/AA603^'Aquifer and SDF Parameters'!$B$2))),"")</f>
        <v>0.92820577014596695</v>
      </c>
      <c r="AD603" s="21">
        <f>IF(X603="Yes",(1/(AA603)^('Aquifer and SDF Parameters'!$B$2)/((1/U603^'Aquifer and SDF Parameters'!$B$2)+(1/AA603^'Aquifer and SDF Parameters'!$B$2))),"")</f>
        <v>7.1794229854033095E-2</v>
      </c>
      <c r="AE603" s="14"/>
      <c r="AF603" s="32" t="str">
        <f t="shared" si="212"/>
        <v>No</v>
      </c>
      <c r="AG603" s="15" t="str">
        <f t="shared" si="213"/>
        <v/>
      </c>
      <c r="AH603" s="18" t="str">
        <f t="shared" si="214"/>
        <v xml:space="preserve"> </v>
      </c>
      <c r="AI603" s="19" t="str">
        <f t="shared" si="215"/>
        <v xml:space="preserve"> </v>
      </c>
      <c r="AJ603" s="58" t="str">
        <f>IF(AF603="Yes",(AI603^2)*(VLOOKUP(D603,'Aquifer and SDF Parameters'!$A$6:$C$100,2,FALSE)/VLOOKUP(D603,'Aquifer and SDF Parameters'!$A$6:$C$100,3,FALSE)),"")</f>
        <v/>
      </c>
      <c r="AK603" s="20" t="str">
        <f>IF(AF603="Yes",(1/(U603)^('Aquifer and SDF Parameters'!$B$2)/((1/U603^'Aquifer and SDF Parameters'!$B$2)+(1/AI603^'Aquifer and SDF Parameters'!$B$2)+(1/AA603^'Aquifer and SDF Parameters'!$B$2))),"")</f>
        <v/>
      </c>
      <c r="AL603" s="20" t="str">
        <f>IF(AF603="Yes",(1/(AA603)^('Aquifer and SDF Parameters'!$B$2)/((1/U603^'Aquifer and SDF Parameters'!$B$2)+(1/AI603^'Aquifer and SDF Parameters'!$B$2)+(1/AA603^'Aquifer and SDF Parameters'!$B$2))),"")</f>
        <v/>
      </c>
      <c r="AM603" s="21" t="str">
        <f>IF(AF603="Yes",(1/(AI603)^('Aquifer and SDF Parameters'!$B$2)/((1/U603^'Aquifer and SDF Parameters'!$B$2)+(1/AI603^'Aquifer and SDF Parameters'!$B$2)+(1/AA603^'Aquifer and SDF Parameters'!$B$2))),"")</f>
        <v/>
      </c>
      <c r="AO603" s="30" t="s">
        <v>12337</v>
      </c>
      <c r="AP603" s="47" t="s">
        <v>8769</v>
      </c>
      <c r="AQ603" s="2">
        <v>95937</v>
      </c>
      <c r="AR603" s="2" t="s">
        <v>3350</v>
      </c>
      <c r="AS603" s="4">
        <v>550.609169758544</v>
      </c>
      <c r="AT603" s="30"/>
      <c r="AU603" s="22"/>
      <c r="AV603" s="69"/>
      <c r="AW603" s="33"/>
      <c r="AX603" s="22"/>
      <c r="AY603" s="27"/>
    </row>
    <row r="604" spans="1:51" ht="15.6" customHeight="1" x14ac:dyDescent="0.3">
      <c r="A604" s="17">
        <v>9974</v>
      </c>
      <c r="B604" s="17" t="str">
        <f>VLOOKUP(A604,'List of Wells for HC assessment'!$A$2:$J$860,10,FALSE)</f>
        <v>Fraser-Sumas Floodplain</v>
      </c>
      <c r="C604" s="17" t="str">
        <f>IF(ISNUMBER(VLOOKUP(A604,'List of Wells for HC assessment'!$A$2:$J$860,1,FALSE)),"TRUE","FALSE")</f>
        <v>TRUE</v>
      </c>
      <c r="D604" s="17">
        <f>VLOOKUP(A604,'List of Wells for HC assessment'!$A$2:$J$860,9,FALSE)</f>
        <v>8</v>
      </c>
      <c r="E604" s="17" t="str">
        <f t="shared" si="196"/>
        <v>Stream</v>
      </c>
      <c r="F604" s="17">
        <f t="shared" si="197"/>
        <v>2</v>
      </c>
      <c r="G604" s="87">
        <f t="shared" si="198"/>
        <v>0.86043225407800916</v>
      </c>
      <c r="H604" s="88">
        <f t="shared" si="195"/>
        <v>0.37456204097560419</v>
      </c>
      <c r="I604" s="89" t="str">
        <f t="shared" si="199"/>
        <v>Unnamed tributary to Lewis Slough</v>
      </c>
      <c r="J604" s="90">
        <f t="shared" si="200"/>
        <v>0.13956774592199078</v>
      </c>
      <c r="K604" s="91">
        <f t="shared" si="201"/>
        <v>2.3091672010582949</v>
      </c>
      <c r="L604" s="95" t="str">
        <f t="shared" si="202"/>
        <v>Vedder River</v>
      </c>
      <c r="M604" s="92" t="str">
        <f t="shared" si="203"/>
        <v>-</v>
      </c>
      <c r="N604" s="93" t="str">
        <f t="shared" si="204"/>
        <v/>
      </c>
      <c r="O604" s="96" t="str">
        <f t="shared" si="205"/>
        <v xml:space="preserve"> </v>
      </c>
      <c r="P604" s="94" t="str">
        <f>IF(ISNUMBER(VLOOKUP(A604,'Wells not assessed'!$A$5:$D$37,1,FALSE)),VLOOKUP(A604,'Wells not assessed'!$A$5:$D$37,4,FALSE),"")</f>
        <v/>
      </c>
      <c r="R604" s="35" t="str">
        <f t="shared" si="206"/>
        <v>Yes</v>
      </c>
      <c r="S604" s="15" t="str">
        <f t="shared" si="207"/>
        <v>FV-2659</v>
      </c>
      <c r="T604" s="18" t="str">
        <f>VLOOKUP(S604,'PoHC and SDF summary'!$AO$4:$AP$49974,2,FALSE)</f>
        <v>Unnamed tributary to Lewis Slough</v>
      </c>
      <c r="U604" s="19">
        <f t="shared" si="208"/>
        <v>335.21427817543997</v>
      </c>
      <c r="V604" s="56">
        <f>IF(C604="TRUE",(U604^2)*(VLOOKUP(D604,'Aquifer and SDF Parameters'!$A$6:$C$100,2,FALSE)/VLOOKUP(D604,'Aquifer and SDF Parameters'!$A$6:$C$100,3,FALSE)),"")</f>
        <v>0.37456204097560419</v>
      </c>
      <c r="W604" s="4"/>
      <c r="X604" s="29" t="str">
        <f t="shared" si="209"/>
        <v>Yes</v>
      </c>
      <c r="Y604" s="15" t="str">
        <f t="shared" si="210"/>
        <v>FV-2365</v>
      </c>
      <c r="Z604" s="18" t="str">
        <f>IF(X604="Yes",VLOOKUP(Y604,'PoHC and SDF summary'!$AO$4:$AP$49974,2,FALSE)," ")</f>
        <v>Vedder River</v>
      </c>
      <c r="AA604" s="19">
        <f t="shared" si="211"/>
        <v>832.31614205029598</v>
      </c>
      <c r="AB604" s="58">
        <f>IF(X604="Yes",(AA604^2)*(VLOOKUP(D604,'Aquifer and SDF Parameters'!$A$6:$C$100,2,FALSE)/VLOOKUP(D604,'Aquifer and SDF Parameters'!$A$6:$C$100,3,FALSE)),"")</f>
        <v>2.3091672010582949</v>
      </c>
      <c r="AC604" s="20">
        <f>IF(X604="Yes",(1/(U604)^('Aquifer and SDF Parameters'!$B$2)/((1/U604^'Aquifer and SDF Parameters'!$B$2)+(1/AA604^'Aquifer and SDF Parameters'!$B$2))),"")</f>
        <v>0.86043225407800916</v>
      </c>
      <c r="AD604" s="21">
        <f>IF(X604="Yes",(1/(AA604)^('Aquifer and SDF Parameters'!$B$2)/((1/U604^'Aquifer and SDF Parameters'!$B$2)+(1/AA604^'Aquifer and SDF Parameters'!$B$2))),"")</f>
        <v>0.13956774592199078</v>
      </c>
      <c r="AE604" s="14"/>
      <c r="AF604" s="32" t="str">
        <f t="shared" si="212"/>
        <v>No</v>
      </c>
      <c r="AG604" s="15" t="str">
        <f t="shared" si="213"/>
        <v/>
      </c>
      <c r="AH604" s="18" t="str">
        <f t="shared" si="214"/>
        <v xml:space="preserve"> </v>
      </c>
      <c r="AI604" s="19" t="str">
        <f t="shared" si="215"/>
        <v xml:space="preserve"> </v>
      </c>
      <c r="AJ604" s="58" t="str">
        <f>IF(AF604="Yes",(AI604^2)*(VLOOKUP(D604,'Aquifer and SDF Parameters'!$A$6:$C$100,2,FALSE)/VLOOKUP(D604,'Aquifer and SDF Parameters'!$A$6:$C$100,3,FALSE)),"")</f>
        <v/>
      </c>
      <c r="AK604" s="20" t="str">
        <f>IF(AF604="Yes",(1/(U604)^('Aquifer and SDF Parameters'!$B$2)/((1/U604^'Aquifer and SDF Parameters'!$B$2)+(1/AI604^'Aquifer and SDF Parameters'!$B$2)+(1/AA604^'Aquifer and SDF Parameters'!$B$2))),"")</f>
        <v/>
      </c>
      <c r="AL604" s="20" t="str">
        <f>IF(AF604="Yes",(1/(AA604)^('Aquifer and SDF Parameters'!$B$2)/((1/U604^'Aquifer and SDF Parameters'!$B$2)+(1/AI604^'Aquifer and SDF Parameters'!$B$2)+(1/AA604^'Aquifer and SDF Parameters'!$B$2))),"")</f>
        <v/>
      </c>
      <c r="AM604" s="21" t="str">
        <f>IF(AF604="Yes",(1/(AI604)^('Aquifer and SDF Parameters'!$B$2)/((1/U604^'Aquifer and SDF Parameters'!$B$2)+(1/AI604^'Aquifer and SDF Parameters'!$B$2)+(1/AA604^'Aquifer and SDF Parameters'!$B$2))),"")</f>
        <v/>
      </c>
      <c r="AO604" s="30" t="s">
        <v>12336</v>
      </c>
      <c r="AP604" s="47" t="s">
        <v>8769</v>
      </c>
      <c r="AQ604" s="2">
        <v>95948</v>
      </c>
      <c r="AR604" s="2" t="s">
        <v>5262</v>
      </c>
      <c r="AS604" s="4">
        <v>414.35441963055001</v>
      </c>
      <c r="AT604" s="30"/>
      <c r="AU604" s="22"/>
      <c r="AV604" s="69"/>
      <c r="AW604" s="33"/>
      <c r="AX604" s="22"/>
      <c r="AY604" s="27"/>
    </row>
    <row r="605" spans="1:51" ht="15.6" customHeight="1" x14ac:dyDescent="0.3">
      <c r="A605" s="17">
        <v>9976</v>
      </c>
      <c r="B605" s="17" t="str">
        <f>VLOOKUP(A605,'List of Wells for HC assessment'!$A$2:$J$860,10,FALSE)</f>
        <v>Fraser-Sumas Floodplain</v>
      </c>
      <c r="C605" s="17" t="str">
        <f>IF(ISNUMBER(VLOOKUP(A605,'List of Wells for HC assessment'!$A$2:$J$860,1,FALSE)),"TRUE","FALSE")</f>
        <v>TRUE</v>
      </c>
      <c r="D605" s="17">
        <f>VLOOKUP(A605,'List of Wells for HC assessment'!$A$2:$J$860,9,FALSE)</f>
        <v>8</v>
      </c>
      <c r="E605" s="17" t="str">
        <f t="shared" si="196"/>
        <v>Stream</v>
      </c>
      <c r="F605" s="17">
        <f t="shared" si="197"/>
        <v>2</v>
      </c>
      <c r="G605" s="87">
        <f t="shared" si="198"/>
        <v>0.71326150541865885</v>
      </c>
      <c r="H605" s="88">
        <f t="shared" si="195"/>
        <v>0.39338536130677076</v>
      </c>
      <c r="I605" s="89" t="str">
        <f t="shared" si="199"/>
        <v>Unnamed tributary to Vedder River</v>
      </c>
      <c r="J605" s="90">
        <f t="shared" si="200"/>
        <v>0.28673849458134115</v>
      </c>
      <c r="K605" s="91">
        <f t="shared" si="201"/>
        <v>0.97854540048767091</v>
      </c>
      <c r="L605" s="95" t="str">
        <f t="shared" si="202"/>
        <v>Unnamed tributary to Lewis Slough</v>
      </c>
      <c r="M605" s="92" t="str">
        <f t="shared" si="203"/>
        <v>-</v>
      </c>
      <c r="N605" s="93" t="str">
        <f t="shared" si="204"/>
        <v/>
      </c>
      <c r="O605" s="96" t="str">
        <f t="shared" si="205"/>
        <v xml:space="preserve"> </v>
      </c>
      <c r="P605" s="94" t="str">
        <f>IF(ISNUMBER(VLOOKUP(A605,'Wells not assessed'!$A$5:$D$37,1,FALSE)),VLOOKUP(A605,'Wells not assessed'!$A$5:$D$37,4,FALSE),"")</f>
        <v/>
      </c>
      <c r="R605" s="35" t="str">
        <f t="shared" si="206"/>
        <v>Yes</v>
      </c>
      <c r="S605" s="15" t="str">
        <f t="shared" si="207"/>
        <v>FV-2607</v>
      </c>
      <c r="T605" s="18" t="str">
        <f>VLOOKUP(S605,'PoHC and SDF summary'!$AO$4:$AP$49974,2,FALSE)</f>
        <v>Unnamed tributary to Vedder River</v>
      </c>
      <c r="U605" s="19">
        <f t="shared" si="208"/>
        <v>343.533998888074</v>
      </c>
      <c r="V605" s="56">
        <f>IF(C605="TRUE",(U605^2)*(VLOOKUP(D605,'Aquifer and SDF Parameters'!$A$6:$C$100,2,FALSE)/VLOOKUP(D605,'Aquifer and SDF Parameters'!$A$6:$C$100,3,FALSE)),"")</f>
        <v>0.39338536130677076</v>
      </c>
      <c r="W605" s="4"/>
      <c r="X605" s="29" t="str">
        <f t="shared" si="209"/>
        <v>Yes</v>
      </c>
      <c r="Y605" s="15" t="str">
        <f t="shared" si="210"/>
        <v>FV-2672</v>
      </c>
      <c r="Z605" s="18" t="str">
        <f>IF(X605="Yes",VLOOKUP(Y605,'PoHC and SDF summary'!$AO$4:$AP$49974,2,FALSE)," ")</f>
        <v>Unnamed tributary to Lewis Slough</v>
      </c>
      <c r="AA605" s="19">
        <f t="shared" si="211"/>
        <v>541.81511620321305</v>
      </c>
      <c r="AB605" s="58">
        <f>IF(X605="Yes",(AA605^2)*(VLOOKUP(D605,'Aquifer and SDF Parameters'!$A$6:$C$100,2,FALSE)/VLOOKUP(D605,'Aquifer and SDF Parameters'!$A$6:$C$100,3,FALSE)),"")</f>
        <v>0.97854540048767091</v>
      </c>
      <c r="AC605" s="20">
        <f>IF(X605="Yes",(1/(U605)^('Aquifer and SDF Parameters'!$B$2)/((1/U605^'Aquifer and SDF Parameters'!$B$2)+(1/AA605^'Aquifer and SDF Parameters'!$B$2))),"")</f>
        <v>0.71326150541865885</v>
      </c>
      <c r="AD605" s="21">
        <f>IF(X605="Yes",(1/(AA605)^('Aquifer and SDF Parameters'!$B$2)/((1/U605^'Aquifer and SDF Parameters'!$B$2)+(1/AA605^'Aquifer and SDF Parameters'!$B$2))),"")</f>
        <v>0.28673849458134115</v>
      </c>
      <c r="AE605" s="14"/>
      <c r="AF605" s="32" t="str">
        <f t="shared" si="212"/>
        <v>No</v>
      </c>
      <c r="AG605" s="15" t="str">
        <f t="shared" si="213"/>
        <v/>
      </c>
      <c r="AH605" s="18" t="str">
        <f t="shared" si="214"/>
        <v xml:space="preserve"> </v>
      </c>
      <c r="AI605" s="19" t="str">
        <f t="shared" si="215"/>
        <v xml:space="preserve"> </v>
      </c>
      <c r="AJ605" s="58" t="str">
        <f>IF(AF605="Yes",(AI605^2)*(VLOOKUP(D605,'Aquifer and SDF Parameters'!$A$6:$C$100,2,FALSE)/VLOOKUP(D605,'Aquifer and SDF Parameters'!$A$6:$C$100,3,FALSE)),"")</f>
        <v/>
      </c>
      <c r="AK605" s="20" t="str">
        <f>IF(AF605="Yes",(1/(U605)^('Aquifer and SDF Parameters'!$B$2)/((1/U605^'Aquifer and SDF Parameters'!$B$2)+(1/AI605^'Aquifer and SDF Parameters'!$B$2)+(1/AA605^'Aquifer and SDF Parameters'!$B$2))),"")</f>
        <v/>
      </c>
      <c r="AL605" s="20" t="str">
        <f>IF(AF605="Yes",(1/(AA605)^('Aquifer and SDF Parameters'!$B$2)/((1/U605^'Aquifer and SDF Parameters'!$B$2)+(1/AI605^'Aquifer and SDF Parameters'!$B$2)+(1/AA605^'Aquifer and SDF Parameters'!$B$2))),"")</f>
        <v/>
      </c>
      <c r="AM605" s="21" t="str">
        <f>IF(AF605="Yes",(1/(AI605)^('Aquifer and SDF Parameters'!$B$2)/((1/U605^'Aquifer and SDF Parameters'!$B$2)+(1/AI605^'Aquifer and SDF Parameters'!$B$2)+(1/AA605^'Aquifer and SDF Parameters'!$B$2))),"")</f>
        <v/>
      </c>
      <c r="AO605" s="30" t="s">
        <v>12335</v>
      </c>
      <c r="AP605" s="47" t="s">
        <v>8769</v>
      </c>
      <c r="AQ605" s="2">
        <v>97908</v>
      </c>
      <c r="AR605" s="2" t="s">
        <v>837</v>
      </c>
      <c r="AS605" s="4">
        <v>655.70627559750199</v>
      </c>
      <c r="AT605" s="30"/>
      <c r="AU605" s="22"/>
      <c r="AV605" s="69"/>
      <c r="AW605" s="33"/>
      <c r="AX605" s="22"/>
      <c r="AY605" s="27"/>
    </row>
    <row r="606" spans="1:51" ht="15.6" customHeight="1" x14ac:dyDescent="0.3">
      <c r="A606" s="17">
        <v>9984</v>
      </c>
      <c r="B606" s="17" t="str">
        <f>VLOOKUP(A606,'List of Wells for HC assessment'!$A$2:$J$860,10,FALSE)</f>
        <v>Fraser-Sumas Floodplain</v>
      </c>
      <c r="C606" s="17" t="str">
        <f>IF(ISNUMBER(VLOOKUP(A606,'List of Wells for HC assessment'!$A$2:$J$860,1,FALSE)),"TRUE","FALSE")</f>
        <v>TRUE</v>
      </c>
      <c r="D606" s="17">
        <f>VLOOKUP(A606,'List of Wells for HC assessment'!$A$2:$J$860,9,FALSE)</f>
        <v>8</v>
      </c>
      <c r="E606" s="17" t="str">
        <f t="shared" si="196"/>
        <v>Stream</v>
      </c>
      <c r="F606" s="17">
        <f t="shared" si="197"/>
        <v>3</v>
      </c>
      <c r="G606" s="87">
        <f t="shared" si="198"/>
        <v>0.77979895908651253</v>
      </c>
      <c r="H606" s="88">
        <f t="shared" si="195"/>
        <v>0.25068583441312275</v>
      </c>
      <c r="I606" s="89" t="str">
        <f t="shared" si="199"/>
        <v>Unnamed tributary to Lewis Slough</v>
      </c>
      <c r="J606" s="90">
        <f t="shared" si="200"/>
        <v>0.14416754416494557</v>
      </c>
      <c r="K606" s="91">
        <f t="shared" si="201"/>
        <v>1.3559539622137724</v>
      </c>
      <c r="L606" s="95" t="str">
        <f t="shared" si="202"/>
        <v>Unnamed tributary to McGillivray Slough</v>
      </c>
      <c r="M606" s="92">
        <f t="shared" si="203"/>
        <v>7.6033496748541901E-2</v>
      </c>
      <c r="N606" s="93">
        <f t="shared" si="204"/>
        <v>2.5710319936960651</v>
      </c>
      <c r="O606" s="96" t="str">
        <f t="shared" si="205"/>
        <v>Unnamed tributary to McGillivray Slough</v>
      </c>
      <c r="P606" s="94" t="str">
        <f>IF(ISNUMBER(VLOOKUP(A606,'Wells not assessed'!$A$5:$D$37,1,FALSE)),VLOOKUP(A606,'Wells not assessed'!$A$5:$D$37,4,FALSE),"")</f>
        <v/>
      </c>
      <c r="R606" s="35" t="str">
        <f t="shared" si="206"/>
        <v>Yes</v>
      </c>
      <c r="S606" s="15" t="str">
        <f t="shared" si="207"/>
        <v>FV-2734</v>
      </c>
      <c r="T606" s="18" t="str">
        <f>VLOOKUP(S606,'PoHC and SDF summary'!$AO$4:$AP$49974,2,FALSE)</f>
        <v>Unnamed tributary to Lewis Slough</v>
      </c>
      <c r="U606" s="19">
        <f t="shared" si="208"/>
        <v>274.23666845251898</v>
      </c>
      <c r="V606" s="56">
        <f>IF(C606="TRUE",(U606^2)*(VLOOKUP(D606,'Aquifer and SDF Parameters'!$A$6:$C$100,2,FALSE)/VLOOKUP(D606,'Aquifer and SDF Parameters'!$A$6:$C$100,3,FALSE)),"")</f>
        <v>0.25068583441312275</v>
      </c>
      <c r="W606" s="4"/>
      <c r="X606" s="29" t="str">
        <f t="shared" si="209"/>
        <v>Yes</v>
      </c>
      <c r="Y606" s="15" t="str">
        <f t="shared" si="210"/>
        <v>FV-2735</v>
      </c>
      <c r="Z606" s="18" t="str">
        <f>IF(X606="Yes",VLOOKUP(Y606,'PoHC and SDF summary'!$AO$4:$AP$49974,2,FALSE)," ")</f>
        <v>Unnamed tributary to McGillivray Slough</v>
      </c>
      <c r="AA606" s="19">
        <f t="shared" si="211"/>
        <v>637.79792149561899</v>
      </c>
      <c r="AB606" s="58">
        <f>IF(X606="Yes",(AA606^2)*(VLOOKUP(D606,'Aquifer and SDF Parameters'!$A$6:$C$100,2,FALSE)/VLOOKUP(D606,'Aquifer and SDF Parameters'!$A$6:$C$100,3,FALSE)),"")</f>
        <v>1.3559539622137724</v>
      </c>
      <c r="AC606" s="20">
        <f>IF(X606="Yes",(1/(U606)^('Aquifer and SDF Parameters'!$B$2)/((1/U606^'Aquifer and SDF Parameters'!$B$2)+(1/AA606^'Aquifer and SDF Parameters'!$B$2))),"")</f>
        <v>0.84396886287801909</v>
      </c>
      <c r="AD606" s="21">
        <f>IF(X606="Yes",(1/(AA606)^('Aquifer and SDF Parameters'!$B$2)/((1/U606^'Aquifer and SDF Parameters'!$B$2)+(1/AA606^'Aquifer and SDF Parameters'!$B$2))),"")</f>
        <v>0.156031137121981</v>
      </c>
      <c r="AE606" s="14"/>
      <c r="AF606" s="32" t="str">
        <f t="shared" si="212"/>
        <v>Yes</v>
      </c>
      <c r="AG606" s="15" t="str">
        <f t="shared" si="213"/>
        <v>FV-981</v>
      </c>
      <c r="AH606" s="18" t="str">
        <f t="shared" si="214"/>
        <v>Unnamed tributary to McGillivray Slough</v>
      </c>
      <c r="AI606" s="19">
        <f t="shared" si="215"/>
        <v>878.24233450046097</v>
      </c>
      <c r="AJ606" s="58">
        <f>IF(AF606="Yes",(AI606^2)*(VLOOKUP(D606,'Aquifer and SDF Parameters'!$A$6:$C$100,2,FALSE)/VLOOKUP(D606,'Aquifer and SDF Parameters'!$A$6:$C$100,3,FALSE)),"")</f>
        <v>2.5710319936960651</v>
      </c>
      <c r="AK606" s="20">
        <f>IF(AF606="Yes",(1/(U606)^('Aquifer and SDF Parameters'!$B$2)/((1/U606^'Aquifer and SDF Parameters'!$B$2)+(1/AI606^'Aquifer and SDF Parameters'!$B$2)+(1/AA606^'Aquifer and SDF Parameters'!$B$2))),"")</f>
        <v>0.77979895908651253</v>
      </c>
      <c r="AL606" s="20">
        <f>IF(AF606="Yes",(1/(AA606)^('Aquifer and SDF Parameters'!$B$2)/((1/U606^'Aquifer and SDF Parameters'!$B$2)+(1/AI606^'Aquifer and SDF Parameters'!$B$2)+(1/AA606^'Aquifer and SDF Parameters'!$B$2))),"")</f>
        <v>0.14416754416494557</v>
      </c>
      <c r="AM606" s="21">
        <f>IF(AF606="Yes",(1/(AI606)^('Aquifer and SDF Parameters'!$B$2)/((1/U606^'Aquifer and SDF Parameters'!$B$2)+(1/AI606^'Aquifer and SDF Parameters'!$B$2)+(1/AA606^'Aquifer and SDF Parameters'!$B$2))),"")</f>
        <v>7.6033496748541901E-2</v>
      </c>
      <c r="AO606" s="30" t="s">
        <v>12333</v>
      </c>
      <c r="AP606" s="47" t="s">
        <v>8769</v>
      </c>
      <c r="AQ606" s="2">
        <v>97911</v>
      </c>
      <c r="AR606" s="2" t="s">
        <v>7480</v>
      </c>
      <c r="AS606" s="4">
        <v>72.378877162441896</v>
      </c>
      <c r="AT606" s="30"/>
      <c r="AU606" s="22"/>
      <c r="AV606" s="69"/>
      <c r="AW606" s="33"/>
      <c r="AX606" s="22"/>
      <c r="AY606" s="27"/>
    </row>
    <row r="607" spans="1:51" ht="15.6" customHeight="1" x14ac:dyDescent="0.3">
      <c r="A607" s="17">
        <v>11409</v>
      </c>
      <c r="B607" s="17" t="str">
        <f>VLOOKUP(A607,'List of Wells for HC assessment'!$A$2:$J$860,10,FALSE)</f>
        <v>Fraser-Sumas Floodplain</v>
      </c>
      <c r="C607" s="17" t="str">
        <f>IF(ISNUMBER(VLOOKUP(A607,'List of Wells for HC assessment'!$A$2:$J$860,1,FALSE)),"TRUE","FALSE")</f>
        <v>TRUE</v>
      </c>
      <c r="D607" s="17">
        <f>VLOOKUP(A607,'List of Wells for HC assessment'!$A$2:$J$860,9,FALSE)</f>
        <v>8</v>
      </c>
      <c r="E607" s="17" t="str">
        <f t="shared" si="196"/>
        <v>Stream</v>
      </c>
      <c r="F607" s="17">
        <f t="shared" si="197"/>
        <v>1</v>
      </c>
      <c r="G607" s="87">
        <f t="shared" si="198"/>
        <v>1</v>
      </c>
      <c r="H607" s="88">
        <f t="shared" si="195"/>
        <v>0.76886238636318927</v>
      </c>
      <c r="I607" s="89" t="str">
        <f t="shared" si="199"/>
        <v>Atchelitz Creek</v>
      </c>
      <c r="J607" s="90" t="str">
        <f t="shared" si="200"/>
        <v>-</v>
      </c>
      <c r="K607" s="91" t="str">
        <f t="shared" si="201"/>
        <v/>
      </c>
      <c r="L607" s="95" t="str">
        <f t="shared" si="202"/>
        <v xml:space="preserve"> </v>
      </c>
      <c r="M607" s="92" t="str">
        <f t="shared" si="203"/>
        <v>-</v>
      </c>
      <c r="N607" s="93" t="str">
        <f t="shared" si="204"/>
        <v/>
      </c>
      <c r="O607" s="96" t="str">
        <f t="shared" si="205"/>
        <v xml:space="preserve"> </v>
      </c>
      <c r="P607" s="94" t="str">
        <f>IF(ISNUMBER(VLOOKUP(A607,'Wells not assessed'!$A$5:$D$37,1,FALSE)),VLOOKUP(A607,'Wells not assessed'!$A$5:$D$37,4,FALSE),"")</f>
        <v/>
      </c>
      <c r="R607" s="35" t="str">
        <f t="shared" si="206"/>
        <v>Yes</v>
      </c>
      <c r="S607" s="15" t="str">
        <f t="shared" si="207"/>
        <v>FV-2941</v>
      </c>
      <c r="T607" s="18" t="str">
        <f>VLOOKUP(S607,'PoHC and SDF summary'!$AO$4:$AP$49974,2,FALSE)</f>
        <v>Atchelitz Creek</v>
      </c>
      <c r="U607" s="19">
        <f t="shared" si="208"/>
        <v>480.26942012682503</v>
      </c>
      <c r="V607" s="56">
        <f>IF(C607="TRUE",(U607^2)*(VLOOKUP(D607,'Aquifer and SDF Parameters'!$A$6:$C$100,2,FALSE)/VLOOKUP(D607,'Aquifer and SDF Parameters'!$A$6:$C$100,3,FALSE)),"")</f>
        <v>0.76886238636318927</v>
      </c>
      <c r="W607" s="4"/>
      <c r="X607" s="29" t="str">
        <f t="shared" si="209"/>
        <v>No</v>
      </c>
      <c r="Y607" s="15" t="str">
        <f t="shared" si="210"/>
        <v/>
      </c>
      <c r="Z607" s="18" t="str">
        <f>IF(X607="Yes",VLOOKUP(Y607,'PoHC and SDF summary'!$AO$4:$AP$49974,2,FALSE)," ")</f>
        <v xml:space="preserve"> </v>
      </c>
      <c r="AA607" s="19" t="str">
        <f t="shared" si="211"/>
        <v xml:space="preserve"> </v>
      </c>
      <c r="AB607" s="58" t="str">
        <f>IF(X607="Yes",(AA607^2)*(VLOOKUP(D607,'Aquifer and SDF Parameters'!$A$6:$C$100,2,FALSE)/VLOOKUP(D607,'Aquifer and SDF Parameters'!$A$6:$C$100,3,FALSE)),"")</f>
        <v/>
      </c>
      <c r="AC607" s="20" t="str">
        <f>IF(X607="Yes",(1/(U607)^('Aquifer and SDF Parameters'!$B$2)/((1/U607^'Aquifer and SDF Parameters'!$B$2)+(1/AA607^'Aquifer and SDF Parameters'!$B$2))),"")</f>
        <v/>
      </c>
      <c r="AD607" s="21" t="str">
        <f>IF(X607="Yes",(1/(AA607)^('Aquifer and SDF Parameters'!$B$2)/((1/U607^'Aquifer and SDF Parameters'!$B$2)+(1/AA607^'Aquifer and SDF Parameters'!$B$2))),"")</f>
        <v/>
      </c>
      <c r="AE607" s="14"/>
      <c r="AF607" s="32" t="str">
        <f t="shared" si="212"/>
        <v>No</v>
      </c>
      <c r="AG607" s="15" t="str">
        <f t="shared" si="213"/>
        <v/>
      </c>
      <c r="AH607" s="18" t="str">
        <f t="shared" si="214"/>
        <v xml:space="preserve"> </v>
      </c>
      <c r="AI607" s="19" t="str">
        <f t="shared" si="215"/>
        <v xml:space="preserve"> </v>
      </c>
      <c r="AJ607" s="58" t="str">
        <f>IF(AF607="Yes",(AI607^2)*(VLOOKUP(D607,'Aquifer and SDF Parameters'!$A$6:$C$100,2,FALSE)/VLOOKUP(D607,'Aquifer and SDF Parameters'!$A$6:$C$100,3,FALSE)),"")</f>
        <v/>
      </c>
      <c r="AK607" s="20" t="str">
        <f>IF(AF607="Yes",(1/(U607)^('Aquifer and SDF Parameters'!$B$2)/((1/U607^'Aquifer and SDF Parameters'!$B$2)+(1/AI607^'Aquifer and SDF Parameters'!$B$2)+(1/AA607^'Aquifer and SDF Parameters'!$B$2))),"")</f>
        <v/>
      </c>
      <c r="AL607" s="20" t="str">
        <f>IF(AF607="Yes",(1/(AA607)^('Aquifer and SDF Parameters'!$B$2)/((1/U607^'Aquifer and SDF Parameters'!$B$2)+(1/AI607^'Aquifer and SDF Parameters'!$B$2)+(1/AA607^'Aquifer and SDF Parameters'!$B$2))),"")</f>
        <v/>
      </c>
      <c r="AM607" s="21" t="str">
        <f>IF(AF607="Yes",(1/(AI607)^('Aquifer and SDF Parameters'!$B$2)/((1/U607^'Aquifer and SDF Parameters'!$B$2)+(1/AI607^'Aquifer and SDF Parameters'!$B$2)+(1/AA607^'Aquifer and SDF Parameters'!$B$2))),"")</f>
        <v/>
      </c>
      <c r="AO607" s="30" t="s">
        <v>12328</v>
      </c>
      <c r="AP607" s="47" t="s">
        <v>8769</v>
      </c>
      <c r="AQ607" s="2">
        <v>97913</v>
      </c>
      <c r="AR607" s="2" t="s">
        <v>4928</v>
      </c>
      <c r="AS607" s="4">
        <v>1404.54706251164</v>
      </c>
      <c r="AT607" s="30"/>
      <c r="AU607" s="22"/>
      <c r="AV607" s="69"/>
      <c r="AW607" s="33"/>
      <c r="AX607" s="22"/>
      <c r="AY607" s="27"/>
    </row>
    <row r="608" spans="1:51" ht="15.6" customHeight="1" x14ac:dyDescent="0.3">
      <c r="A608" s="17">
        <v>11567</v>
      </c>
      <c r="B608" s="17" t="str">
        <f>VLOOKUP(A608,'List of Wells for HC assessment'!$A$2:$J$860,10,FALSE)</f>
        <v>Fraser-Sumas Floodplain</v>
      </c>
      <c r="C608" s="17" t="str">
        <f>IF(ISNUMBER(VLOOKUP(A608,'List of Wells for HC assessment'!$A$2:$J$860,1,FALSE)),"TRUE","FALSE")</f>
        <v>TRUE</v>
      </c>
      <c r="D608" s="17">
        <f>VLOOKUP(A608,'List of Wells for HC assessment'!$A$2:$J$860,9,FALSE)</f>
        <v>8</v>
      </c>
      <c r="E608" s="17" t="str">
        <f t="shared" si="196"/>
        <v>Stream</v>
      </c>
      <c r="F608" s="17">
        <f t="shared" si="197"/>
        <v>2</v>
      </c>
      <c r="G608" s="87">
        <f t="shared" si="198"/>
        <v>0.52444608893559874</v>
      </c>
      <c r="H608" s="88">
        <f t="shared" si="195"/>
        <v>13.295181884855394</v>
      </c>
      <c r="I608" s="89" t="str">
        <f t="shared" si="199"/>
        <v>Unnamed</v>
      </c>
      <c r="J608" s="90">
        <f t="shared" si="200"/>
        <v>0.47555391106440126</v>
      </c>
      <c r="K608" s="91">
        <f t="shared" si="201"/>
        <v>14.662072961598621</v>
      </c>
      <c r="L608" s="95" t="str">
        <f t="shared" si="202"/>
        <v>Unnamed tributary to Atchelitz Creek</v>
      </c>
      <c r="M608" s="92" t="str">
        <f t="shared" si="203"/>
        <v>-</v>
      </c>
      <c r="N608" s="93" t="str">
        <f t="shared" si="204"/>
        <v/>
      </c>
      <c r="O608" s="96" t="str">
        <f t="shared" si="205"/>
        <v xml:space="preserve"> </v>
      </c>
      <c r="P608" s="94" t="str">
        <f>IF(ISNUMBER(VLOOKUP(A608,'Wells not assessed'!$A$5:$D$37,1,FALSE)),VLOOKUP(A608,'Wells not assessed'!$A$5:$D$37,4,FALSE),"")</f>
        <v/>
      </c>
      <c r="R608" s="35" t="str">
        <f t="shared" si="206"/>
        <v>Yes</v>
      </c>
      <c r="S608" s="15" t="str">
        <f t="shared" si="207"/>
        <v>FV-3223</v>
      </c>
      <c r="T608" s="18" t="str">
        <f>VLOOKUP(S608,'PoHC and SDF summary'!$AO$4:$AP$49974,2,FALSE)</f>
        <v>Unnamed</v>
      </c>
      <c r="U608" s="19">
        <f t="shared" si="208"/>
        <v>1997.13659158722</v>
      </c>
      <c r="V608" s="56">
        <f>IF(C608="TRUE",(U608^2)*(VLOOKUP(D608,'Aquifer and SDF Parameters'!$A$6:$C$100,2,FALSE)/VLOOKUP(D608,'Aquifer and SDF Parameters'!$A$6:$C$100,3,FALSE)),"")</f>
        <v>13.295181884855394</v>
      </c>
      <c r="W608" s="4"/>
      <c r="X608" s="29" t="str">
        <f t="shared" si="209"/>
        <v>Yes</v>
      </c>
      <c r="Y608" s="15" t="str">
        <f t="shared" si="210"/>
        <v>FV-5383</v>
      </c>
      <c r="Z608" s="18" t="str">
        <f>IF(X608="Yes",VLOOKUP(Y608,'PoHC and SDF summary'!$AO$4:$AP$49974,2,FALSE)," ")</f>
        <v>Unnamed tributary to Atchelitz Creek</v>
      </c>
      <c r="AA608" s="19">
        <f t="shared" si="211"/>
        <v>2097.2891761699402</v>
      </c>
      <c r="AB608" s="58">
        <f>IF(X608="Yes",(AA608^2)*(VLOOKUP(D608,'Aquifer and SDF Parameters'!$A$6:$C$100,2,FALSE)/VLOOKUP(D608,'Aquifer and SDF Parameters'!$A$6:$C$100,3,FALSE)),"")</f>
        <v>14.662072961598621</v>
      </c>
      <c r="AC608" s="20">
        <f>IF(X608="Yes",(1/(U608)^('Aquifer and SDF Parameters'!$B$2)/((1/U608^'Aquifer and SDF Parameters'!$B$2)+(1/AA608^'Aquifer and SDF Parameters'!$B$2))),"")</f>
        <v>0.52444608893559874</v>
      </c>
      <c r="AD608" s="21">
        <f>IF(X608="Yes",(1/(AA608)^('Aquifer and SDF Parameters'!$B$2)/((1/U608^'Aquifer and SDF Parameters'!$B$2)+(1/AA608^'Aquifer and SDF Parameters'!$B$2))),"")</f>
        <v>0.47555391106440126</v>
      </c>
      <c r="AE608" s="14"/>
      <c r="AF608" s="32" t="str">
        <f t="shared" si="212"/>
        <v>No</v>
      </c>
      <c r="AG608" s="15" t="str">
        <f t="shared" si="213"/>
        <v/>
      </c>
      <c r="AH608" s="18" t="str">
        <f t="shared" si="214"/>
        <v xml:space="preserve"> </v>
      </c>
      <c r="AI608" s="19" t="str">
        <f t="shared" si="215"/>
        <v xml:space="preserve"> </v>
      </c>
      <c r="AJ608" s="58" t="str">
        <f>IF(AF608="Yes",(AI608^2)*(VLOOKUP(D608,'Aquifer and SDF Parameters'!$A$6:$C$100,2,FALSE)/VLOOKUP(D608,'Aquifer and SDF Parameters'!$A$6:$C$100,3,FALSE)),"")</f>
        <v/>
      </c>
      <c r="AK608" s="20" t="str">
        <f>IF(AF608="Yes",(1/(U608)^('Aquifer and SDF Parameters'!$B$2)/((1/U608^'Aquifer and SDF Parameters'!$B$2)+(1/AI608^'Aquifer and SDF Parameters'!$B$2)+(1/AA608^'Aquifer and SDF Parameters'!$B$2))),"")</f>
        <v/>
      </c>
      <c r="AL608" s="20" t="str">
        <f>IF(AF608="Yes",(1/(AA608)^('Aquifer and SDF Parameters'!$B$2)/((1/U608^'Aquifer and SDF Parameters'!$B$2)+(1/AI608^'Aquifer and SDF Parameters'!$B$2)+(1/AA608^'Aquifer and SDF Parameters'!$B$2))),"")</f>
        <v/>
      </c>
      <c r="AM608" s="21" t="str">
        <f>IF(AF608="Yes",(1/(AI608)^('Aquifer and SDF Parameters'!$B$2)/((1/U608^'Aquifer and SDF Parameters'!$B$2)+(1/AI608^'Aquifer and SDF Parameters'!$B$2)+(1/AA608^'Aquifer and SDF Parameters'!$B$2))),"")</f>
        <v/>
      </c>
      <c r="AO608" s="30" t="s">
        <v>12327</v>
      </c>
      <c r="AP608" s="47" t="s">
        <v>8769</v>
      </c>
      <c r="AQ608" s="2">
        <v>97923</v>
      </c>
      <c r="AR608" s="2" t="s">
        <v>1302</v>
      </c>
      <c r="AS608" s="4">
        <v>507.15049450446099</v>
      </c>
      <c r="AT608" s="30"/>
      <c r="AU608" s="22"/>
      <c r="AV608" s="69"/>
      <c r="AW608" s="33"/>
      <c r="AX608" s="22"/>
      <c r="AY608" s="27"/>
    </row>
    <row r="609" spans="1:51" ht="15.6" customHeight="1" x14ac:dyDescent="0.3">
      <c r="A609" s="17">
        <v>14415</v>
      </c>
      <c r="B609" s="17" t="str">
        <f>VLOOKUP(A609,'List of Wells for HC assessment'!$A$2:$J$860,10,FALSE)</f>
        <v>Fraser-Sumas Floodplain</v>
      </c>
      <c r="C609" s="17" t="str">
        <f>IF(ISNUMBER(VLOOKUP(A609,'List of Wells for HC assessment'!$A$2:$J$860,1,FALSE)),"TRUE","FALSE")</f>
        <v>TRUE</v>
      </c>
      <c r="D609" s="17">
        <f>VLOOKUP(A609,'List of Wells for HC assessment'!$A$2:$J$860,9,FALSE)</f>
        <v>8</v>
      </c>
      <c r="E609" s="17" t="str">
        <f t="shared" si="196"/>
        <v>Stream</v>
      </c>
      <c r="F609" s="17">
        <f t="shared" si="197"/>
        <v>2</v>
      </c>
      <c r="G609" s="87">
        <f t="shared" si="198"/>
        <v>0.59203566832596211</v>
      </c>
      <c r="H609" s="88">
        <f t="shared" si="195"/>
        <v>5.0426572449630811</v>
      </c>
      <c r="I609" s="89" t="str">
        <f t="shared" si="199"/>
        <v>Unnamed tributary to Atchelitz Creek</v>
      </c>
      <c r="J609" s="90">
        <f t="shared" si="200"/>
        <v>0.40796433167403789</v>
      </c>
      <c r="K609" s="91">
        <f t="shared" si="201"/>
        <v>7.317877374009802</v>
      </c>
      <c r="L609" s="95" t="str">
        <f t="shared" si="202"/>
        <v>Unnamed</v>
      </c>
      <c r="M609" s="92" t="str">
        <f t="shared" si="203"/>
        <v>-</v>
      </c>
      <c r="N609" s="93" t="str">
        <f t="shared" si="204"/>
        <v/>
      </c>
      <c r="O609" s="96" t="str">
        <f t="shared" si="205"/>
        <v xml:space="preserve"> </v>
      </c>
      <c r="P609" s="94" t="str">
        <f>IF(ISNUMBER(VLOOKUP(A609,'Wells not assessed'!$A$5:$D$37,1,FALSE)),VLOOKUP(A609,'Wells not assessed'!$A$5:$D$37,4,FALSE),"")</f>
        <v/>
      </c>
      <c r="R609" s="35" t="str">
        <f t="shared" si="206"/>
        <v>Yes</v>
      </c>
      <c r="S609" s="15" t="str">
        <f t="shared" si="207"/>
        <v>FV-5383</v>
      </c>
      <c r="T609" s="18" t="str">
        <f>VLOOKUP(S609,'PoHC and SDF summary'!$AO$4:$AP$49974,2,FALSE)</f>
        <v>Unnamed tributary to Atchelitz Creek</v>
      </c>
      <c r="U609" s="19">
        <f t="shared" si="208"/>
        <v>1229.95819989499</v>
      </c>
      <c r="V609" s="56">
        <f>IF(C609="TRUE",(U609^2)*(VLOOKUP(D609,'Aquifer and SDF Parameters'!$A$6:$C$100,2,FALSE)/VLOOKUP(D609,'Aquifer and SDF Parameters'!$A$6:$C$100,3,FALSE)),"")</f>
        <v>5.0426572449630811</v>
      </c>
      <c r="W609" s="4"/>
      <c r="X609" s="29" t="str">
        <f t="shared" si="209"/>
        <v>Yes</v>
      </c>
      <c r="Y609" s="15" t="str">
        <f t="shared" si="210"/>
        <v>FV-2794</v>
      </c>
      <c r="Z609" s="18" t="str">
        <f>IF(X609="Yes",VLOOKUP(Y609,'PoHC and SDF summary'!$AO$4:$AP$49974,2,FALSE)," ")</f>
        <v>Unnamed</v>
      </c>
      <c r="AA609" s="19">
        <f t="shared" si="211"/>
        <v>1481.67581211375</v>
      </c>
      <c r="AB609" s="58">
        <f>IF(X609="Yes",(AA609^2)*(VLOOKUP(D609,'Aquifer and SDF Parameters'!$A$6:$C$100,2,FALSE)/VLOOKUP(D609,'Aquifer and SDF Parameters'!$A$6:$C$100,3,FALSE)),"")</f>
        <v>7.317877374009802</v>
      </c>
      <c r="AC609" s="20">
        <f>IF(X609="Yes",(1/(U609)^('Aquifer and SDF Parameters'!$B$2)/((1/U609^'Aquifer and SDF Parameters'!$B$2)+(1/AA609^'Aquifer and SDF Parameters'!$B$2))),"")</f>
        <v>0.59203566832596211</v>
      </c>
      <c r="AD609" s="21">
        <f>IF(X609="Yes",(1/(AA609)^('Aquifer and SDF Parameters'!$B$2)/((1/U609^'Aquifer and SDF Parameters'!$B$2)+(1/AA609^'Aquifer and SDF Parameters'!$B$2))),"")</f>
        <v>0.40796433167403789</v>
      </c>
      <c r="AE609" s="14"/>
      <c r="AF609" s="32" t="str">
        <f t="shared" si="212"/>
        <v>No</v>
      </c>
      <c r="AG609" s="15" t="str">
        <f t="shared" si="213"/>
        <v/>
      </c>
      <c r="AH609" s="18" t="str">
        <f t="shared" si="214"/>
        <v xml:space="preserve"> </v>
      </c>
      <c r="AI609" s="19" t="str">
        <f t="shared" si="215"/>
        <v xml:space="preserve"> </v>
      </c>
      <c r="AJ609" s="58" t="str">
        <f>IF(AF609="Yes",(AI609^2)*(VLOOKUP(D609,'Aquifer and SDF Parameters'!$A$6:$C$100,2,FALSE)/VLOOKUP(D609,'Aquifer and SDF Parameters'!$A$6:$C$100,3,FALSE)),"")</f>
        <v/>
      </c>
      <c r="AK609" s="20" t="str">
        <f>IF(AF609="Yes",(1/(U609)^('Aquifer and SDF Parameters'!$B$2)/((1/U609^'Aquifer and SDF Parameters'!$B$2)+(1/AI609^'Aquifer and SDF Parameters'!$B$2)+(1/AA609^'Aquifer and SDF Parameters'!$B$2))),"")</f>
        <v/>
      </c>
      <c r="AL609" s="20" t="str">
        <f>IF(AF609="Yes",(1/(AA609)^('Aquifer and SDF Parameters'!$B$2)/((1/U609^'Aquifer and SDF Parameters'!$B$2)+(1/AI609^'Aquifer and SDF Parameters'!$B$2)+(1/AA609^'Aquifer and SDF Parameters'!$B$2))),"")</f>
        <v/>
      </c>
      <c r="AM609" s="21" t="str">
        <f>IF(AF609="Yes",(1/(AI609)^('Aquifer and SDF Parameters'!$B$2)/((1/U609^'Aquifer and SDF Parameters'!$B$2)+(1/AI609^'Aquifer and SDF Parameters'!$B$2)+(1/AA609^'Aquifer and SDF Parameters'!$B$2))),"")</f>
        <v/>
      </c>
      <c r="AO609" s="30" t="s">
        <v>12326</v>
      </c>
      <c r="AP609" s="47" t="s">
        <v>8769</v>
      </c>
      <c r="AQ609" s="2">
        <v>97924</v>
      </c>
      <c r="AR609" s="2" t="s">
        <v>1302</v>
      </c>
      <c r="AS609" s="4">
        <v>743.60486913924296</v>
      </c>
      <c r="AT609" s="30"/>
      <c r="AU609" s="22"/>
      <c r="AV609" s="69"/>
      <c r="AW609" s="33"/>
      <c r="AX609" s="22"/>
      <c r="AY609" s="27"/>
    </row>
    <row r="610" spans="1:51" ht="15.6" customHeight="1" x14ac:dyDescent="0.3">
      <c r="A610" s="17">
        <v>14416</v>
      </c>
      <c r="B610" s="17" t="str">
        <f>VLOOKUP(A610,'List of Wells for HC assessment'!$A$2:$J$860,10,FALSE)</f>
        <v>Fraser-Sumas Floodplain</v>
      </c>
      <c r="C610" s="17" t="str">
        <f>IF(ISNUMBER(VLOOKUP(A610,'List of Wells for HC assessment'!$A$2:$J$860,1,FALSE)),"TRUE","FALSE")</f>
        <v>TRUE</v>
      </c>
      <c r="D610" s="17">
        <f>VLOOKUP(A610,'List of Wells for HC assessment'!$A$2:$J$860,9,FALSE)</f>
        <v>8</v>
      </c>
      <c r="E610" s="17" t="str">
        <f t="shared" si="196"/>
        <v>Stream</v>
      </c>
      <c r="F610" s="17">
        <f t="shared" si="197"/>
        <v>2</v>
      </c>
      <c r="G610" s="87">
        <f t="shared" si="198"/>
        <v>0.66528537172477731</v>
      </c>
      <c r="H610" s="88">
        <f t="shared" ref="H610:H641" si="216">V610</f>
        <v>4.2258758364979654</v>
      </c>
      <c r="I610" s="89" t="str">
        <f t="shared" si="199"/>
        <v>Unnamed tributary to Atchelitz Creek</v>
      </c>
      <c r="J610" s="90">
        <f t="shared" si="200"/>
        <v>0.33471462827522264</v>
      </c>
      <c r="K610" s="91">
        <f t="shared" si="201"/>
        <v>8.3994338437924156</v>
      </c>
      <c r="L610" s="95" t="str">
        <f t="shared" si="202"/>
        <v>Unnamed</v>
      </c>
      <c r="M610" s="92" t="str">
        <f t="shared" si="203"/>
        <v>-</v>
      </c>
      <c r="N610" s="93" t="str">
        <f t="shared" si="204"/>
        <v/>
      </c>
      <c r="O610" s="96" t="str">
        <f t="shared" si="205"/>
        <v xml:space="preserve"> </v>
      </c>
      <c r="P610" s="94" t="str">
        <f>IF(ISNUMBER(VLOOKUP(A610,'Wells not assessed'!$A$5:$D$37,1,FALSE)),VLOOKUP(A610,'Wells not assessed'!$A$5:$D$37,4,FALSE),"")</f>
        <v/>
      </c>
      <c r="R610" s="35" t="str">
        <f t="shared" si="206"/>
        <v>Yes</v>
      </c>
      <c r="S610" s="15" t="str">
        <f t="shared" si="207"/>
        <v>FV-5383</v>
      </c>
      <c r="T610" s="18" t="str">
        <f>VLOOKUP(S610,'PoHC and SDF summary'!$AO$4:$AP$49974,2,FALSE)</f>
        <v>Unnamed tributary to Atchelitz Creek</v>
      </c>
      <c r="U610" s="19">
        <f t="shared" si="208"/>
        <v>1125.94971066624</v>
      </c>
      <c r="V610" s="56">
        <f>IF(C610="TRUE",(U610^2)*(VLOOKUP(D610,'Aquifer and SDF Parameters'!$A$6:$C$100,2,FALSE)/VLOOKUP(D610,'Aquifer and SDF Parameters'!$A$6:$C$100,3,FALSE)),"")</f>
        <v>4.2258758364979654</v>
      </c>
      <c r="W610" s="4"/>
      <c r="X610" s="29" t="str">
        <f t="shared" si="209"/>
        <v>Yes</v>
      </c>
      <c r="Y610" s="15" t="str">
        <f t="shared" si="210"/>
        <v>FV-2793</v>
      </c>
      <c r="Z610" s="18" t="str">
        <f>IF(X610="Yes",VLOOKUP(Y610,'PoHC and SDF summary'!$AO$4:$AP$49974,2,FALSE)," ")</f>
        <v>Unnamed</v>
      </c>
      <c r="AA610" s="19">
        <f t="shared" si="211"/>
        <v>1587.39728900415</v>
      </c>
      <c r="AB610" s="58">
        <f>IF(X610="Yes",(AA610^2)*(VLOOKUP(D610,'Aquifer and SDF Parameters'!$A$6:$C$100,2,FALSE)/VLOOKUP(D610,'Aquifer and SDF Parameters'!$A$6:$C$100,3,FALSE)),"")</f>
        <v>8.3994338437924156</v>
      </c>
      <c r="AC610" s="20">
        <f>IF(X610="Yes",(1/(U610)^('Aquifer and SDF Parameters'!$B$2)/((1/U610^'Aquifer and SDF Parameters'!$B$2)+(1/AA610^'Aquifer and SDF Parameters'!$B$2))),"")</f>
        <v>0.66528537172477731</v>
      </c>
      <c r="AD610" s="21">
        <f>IF(X610="Yes",(1/(AA610)^('Aquifer and SDF Parameters'!$B$2)/((1/U610^'Aquifer and SDF Parameters'!$B$2)+(1/AA610^'Aquifer and SDF Parameters'!$B$2))),"")</f>
        <v>0.33471462827522264</v>
      </c>
      <c r="AE610" s="14"/>
      <c r="AF610" s="32" t="str">
        <f t="shared" si="212"/>
        <v>No</v>
      </c>
      <c r="AG610" s="15" t="str">
        <f t="shared" si="213"/>
        <v/>
      </c>
      <c r="AH610" s="18" t="str">
        <f t="shared" si="214"/>
        <v xml:space="preserve"> </v>
      </c>
      <c r="AI610" s="19" t="str">
        <f t="shared" si="215"/>
        <v xml:space="preserve"> </v>
      </c>
      <c r="AJ610" s="58" t="str">
        <f>IF(AF610="Yes",(AI610^2)*(VLOOKUP(D610,'Aquifer and SDF Parameters'!$A$6:$C$100,2,FALSE)/VLOOKUP(D610,'Aquifer and SDF Parameters'!$A$6:$C$100,3,FALSE)),"")</f>
        <v/>
      </c>
      <c r="AK610" s="20" t="str">
        <f>IF(AF610="Yes",(1/(U610)^('Aquifer and SDF Parameters'!$B$2)/((1/U610^'Aquifer and SDF Parameters'!$B$2)+(1/AI610^'Aquifer and SDF Parameters'!$B$2)+(1/AA610^'Aquifer and SDF Parameters'!$B$2))),"")</f>
        <v/>
      </c>
      <c r="AL610" s="20" t="str">
        <f>IF(AF610="Yes",(1/(AA610)^('Aquifer and SDF Parameters'!$B$2)/((1/U610^'Aquifer and SDF Parameters'!$B$2)+(1/AI610^'Aquifer and SDF Parameters'!$B$2)+(1/AA610^'Aquifer and SDF Parameters'!$B$2))),"")</f>
        <v/>
      </c>
      <c r="AM610" s="21" t="str">
        <f>IF(AF610="Yes",(1/(AI610)^('Aquifer and SDF Parameters'!$B$2)/((1/U610^'Aquifer and SDF Parameters'!$B$2)+(1/AI610^'Aquifer and SDF Parameters'!$B$2)+(1/AA610^'Aquifer and SDF Parameters'!$B$2))),"")</f>
        <v/>
      </c>
      <c r="AO610" s="30" t="s">
        <v>12324</v>
      </c>
      <c r="AP610" s="47" t="s">
        <v>8769</v>
      </c>
      <c r="AQ610" s="2">
        <v>97926</v>
      </c>
      <c r="AR610" s="2" t="s">
        <v>1302</v>
      </c>
      <c r="AS610" s="4">
        <v>366.315411646771</v>
      </c>
      <c r="AT610" s="30"/>
      <c r="AU610" s="22"/>
      <c r="AV610" s="69"/>
      <c r="AW610" s="33"/>
      <c r="AX610" s="22"/>
      <c r="AY610" s="27"/>
    </row>
    <row r="611" spans="1:51" ht="15.6" customHeight="1" x14ac:dyDescent="0.3">
      <c r="A611" s="17">
        <v>14625</v>
      </c>
      <c r="B611" s="17" t="str">
        <f>VLOOKUP(A611,'List of Wells for HC assessment'!$A$2:$J$860,10,FALSE)</f>
        <v>Fraser-Sumas Floodplain</v>
      </c>
      <c r="C611" s="17" t="str">
        <f>IF(ISNUMBER(VLOOKUP(A611,'List of Wells for HC assessment'!$A$2:$J$860,1,FALSE)),"TRUE","FALSE")</f>
        <v>TRUE</v>
      </c>
      <c r="D611" s="17">
        <f>VLOOKUP(A611,'List of Wells for HC assessment'!$A$2:$J$860,9,FALSE)</f>
        <v>8</v>
      </c>
      <c r="E611" s="17" t="str">
        <f t="shared" si="196"/>
        <v>Stream</v>
      </c>
      <c r="F611" s="17">
        <f t="shared" si="197"/>
        <v>3</v>
      </c>
      <c r="G611" s="87">
        <f t="shared" si="198"/>
        <v>0.49888778185482135</v>
      </c>
      <c r="H611" s="88">
        <f t="shared" si="216"/>
        <v>4.3588927110288402</v>
      </c>
      <c r="I611" s="89" t="str">
        <f t="shared" si="199"/>
        <v>Unnamed tributary to Atchelitz Creek</v>
      </c>
      <c r="J611" s="90">
        <f t="shared" si="200"/>
        <v>0.33854900468333438</v>
      </c>
      <c r="K611" s="91">
        <f t="shared" si="201"/>
        <v>6.4232896445297838</v>
      </c>
      <c r="L611" s="95" t="str">
        <f t="shared" si="202"/>
        <v>Unnamed tributary to Atchelitz Creek</v>
      </c>
      <c r="M611" s="92">
        <f t="shared" si="203"/>
        <v>0.1625632134618443</v>
      </c>
      <c r="N611" s="93">
        <f t="shared" si="204"/>
        <v>13.37693977400818</v>
      </c>
      <c r="O611" s="96" t="str">
        <f t="shared" si="205"/>
        <v>Unnamed</v>
      </c>
      <c r="P611" s="94" t="str">
        <f>IF(ISNUMBER(VLOOKUP(A611,'Wells not assessed'!$A$5:$D$37,1,FALSE)),VLOOKUP(A611,'Wells not assessed'!$A$5:$D$37,4,FALSE),"")</f>
        <v/>
      </c>
      <c r="R611" s="35" t="str">
        <f t="shared" si="206"/>
        <v>Yes</v>
      </c>
      <c r="S611" s="15" t="str">
        <f t="shared" si="207"/>
        <v>FV-5383</v>
      </c>
      <c r="T611" s="18" t="str">
        <f>VLOOKUP(S611,'PoHC and SDF summary'!$AO$4:$AP$49974,2,FALSE)</f>
        <v>Unnamed tributary to Atchelitz Creek</v>
      </c>
      <c r="U611" s="19">
        <f t="shared" si="208"/>
        <v>1143.5330398850101</v>
      </c>
      <c r="V611" s="56">
        <f>IF(C611="TRUE",(U611^2)*(VLOOKUP(D611,'Aquifer and SDF Parameters'!$A$6:$C$100,2,FALSE)/VLOOKUP(D611,'Aquifer and SDF Parameters'!$A$6:$C$100,3,FALSE)),"")</f>
        <v>4.3588927110288402</v>
      </c>
      <c r="W611" s="4"/>
      <c r="X611" s="29" t="str">
        <f t="shared" si="209"/>
        <v>Yes</v>
      </c>
      <c r="Y611" s="15" t="str">
        <f t="shared" si="210"/>
        <v>FV-5271</v>
      </c>
      <c r="Z611" s="18" t="str">
        <f>IF(X611="Yes",VLOOKUP(Y611,'PoHC and SDF summary'!$AO$4:$AP$49974,2,FALSE)," ")</f>
        <v>Unnamed tributary to Atchelitz Creek</v>
      </c>
      <c r="AA611" s="19">
        <f t="shared" si="211"/>
        <v>1388.1595345488699</v>
      </c>
      <c r="AB611" s="58">
        <f>IF(X611="Yes",(AA611^2)*(VLOOKUP(D611,'Aquifer and SDF Parameters'!$A$6:$C$100,2,FALSE)/VLOOKUP(D611,'Aquifer and SDF Parameters'!$A$6:$C$100,3,FALSE)),"")</f>
        <v>6.4232896445297838</v>
      </c>
      <c r="AC611" s="20">
        <f>IF(X611="Yes",(1/(U611)^('Aquifer and SDF Parameters'!$B$2)/((1/U611^'Aquifer and SDF Parameters'!$B$2)+(1/AA611^'Aquifer and SDF Parameters'!$B$2))),"")</f>
        <v>0.59573186881024465</v>
      </c>
      <c r="AD611" s="21">
        <f>IF(X611="Yes",(1/(AA611)^('Aquifer and SDF Parameters'!$B$2)/((1/U611^'Aquifer and SDF Parameters'!$B$2)+(1/AA611^'Aquifer and SDF Parameters'!$B$2))),"")</f>
        <v>0.40426813118975546</v>
      </c>
      <c r="AE611" s="14"/>
      <c r="AF611" s="32" t="str">
        <f t="shared" si="212"/>
        <v>Yes</v>
      </c>
      <c r="AG611" s="15" t="str">
        <f t="shared" si="213"/>
        <v>FV-3223</v>
      </c>
      <c r="AH611" s="18" t="str">
        <f t="shared" si="214"/>
        <v>Unnamed</v>
      </c>
      <c r="AI611" s="19">
        <f t="shared" si="215"/>
        <v>2003.26781339951</v>
      </c>
      <c r="AJ611" s="58">
        <f>IF(AF611="Yes",(AI611^2)*(VLOOKUP(D611,'Aquifer and SDF Parameters'!$A$6:$C$100,2,FALSE)/VLOOKUP(D611,'Aquifer and SDF Parameters'!$A$6:$C$100,3,FALSE)),"")</f>
        <v>13.37693977400818</v>
      </c>
      <c r="AK611" s="20">
        <f>IF(AF611="Yes",(1/(U611)^('Aquifer and SDF Parameters'!$B$2)/((1/U611^'Aquifer and SDF Parameters'!$B$2)+(1/AI611^'Aquifer and SDF Parameters'!$B$2)+(1/AA611^'Aquifer and SDF Parameters'!$B$2))),"")</f>
        <v>0.49888778185482135</v>
      </c>
      <c r="AL611" s="20">
        <f>IF(AF611="Yes",(1/(AA611)^('Aquifer and SDF Parameters'!$B$2)/((1/U611^'Aquifer and SDF Parameters'!$B$2)+(1/AI611^'Aquifer and SDF Parameters'!$B$2)+(1/AA611^'Aquifer and SDF Parameters'!$B$2))),"")</f>
        <v>0.33854900468333438</v>
      </c>
      <c r="AM611" s="21">
        <f>IF(AF611="Yes",(1/(AI611)^('Aquifer and SDF Parameters'!$B$2)/((1/U611^'Aquifer and SDF Parameters'!$B$2)+(1/AI611^'Aquifer and SDF Parameters'!$B$2)+(1/AA611^'Aquifer and SDF Parameters'!$B$2))),"")</f>
        <v>0.1625632134618443</v>
      </c>
      <c r="AO611" s="30" t="s">
        <v>12323</v>
      </c>
      <c r="AP611" s="47" t="s">
        <v>8769</v>
      </c>
      <c r="AQ611" s="2">
        <v>97929</v>
      </c>
      <c r="AR611" s="2" t="s">
        <v>1302</v>
      </c>
      <c r="AS611" s="4">
        <v>322.05802653487001</v>
      </c>
      <c r="AT611" s="30"/>
      <c r="AU611" s="22"/>
      <c r="AV611" s="69"/>
      <c r="AW611" s="33"/>
      <c r="AX611" s="22"/>
      <c r="AY611" s="27"/>
    </row>
    <row r="612" spans="1:51" ht="15.6" customHeight="1" x14ac:dyDescent="0.3">
      <c r="A612" s="17">
        <v>15007</v>
      </c>
      <c r="B612" s="17" t="str">
        <f>VLOOKUP(A612,'List of Wells for HC assessment'!$A$2:$J$860,10,FALSE)</f>
        <v>Fraser-Sumas Floodplain</v>
      </c>
      <c r="C612" s="17" t="str">
        <f>IF(ISNUMBER(VLOOKUP(A612,'List of Wells for HC assessment'!$A$2:$J$860,1,FALSE)),"TRUE","FALSE")</f>
        <v>TRUE</v>
      </c>
      <c r="D612" s="17">
        <f>VLOOKUP(A612,'List of Wells for HC assessment'!$A$2:$J$860,9,FALSE)</f>
        <v>8</v>
      </c>
      <c r="E612" s="17" t="str">
        <f t="shared" si="196"/>
        <v>Stream</v>
      </c>
      <c r="F612" s="17">
        <f t="shared" si="197"/>
        <v>2</v>
      </c>
      <c r="G612" s="87">
        <f t="shared" si="198"/>
        <v>0.82451038207995386</v>
      </c>
      <c r="H612" s="88">
        <f t="shared" si="216"/>
        <v>0.36384365020354104</v>
      </c>
      <c r="I612" s="89" t="str">
        <f t="shared" si="199"/>
        <v>Unnamed tributary to Vedder River</v>
      </c>
      <c r="J612" s="90">
        <f t="shared" si="200"/>
        <v>0.17548961792004611</v>
      </c>
      <c r="K612" s="91">
        <f t="shared" si="201"/>
        <v>1.7094621927056954</v>
      </c>
      <c r="L612" s="95" t="str">
        <f t="shared" si="202"/>
        <v>Unnamed tributary to Lewis Slough</v>
      </c>
      <c r="M612" s="92" t="str">
        <f t="shared" si="203"/>
        <v>-</v>
      </c>
      <c r="N612" s="93" t="str">
        <f t="shared" si="204"/>
        <v/>
      </c>
      <c r="O612" s="96" t="str">
        <f t="shared" si="205"/>
        <v xml:space="preserve"> </v>
      </c>
      <c r="P612" s="94" t="str">
        <f>IF(ISNUMBER(VLOOKUP(A612,'Wells not assessed'!$A$5:$D$37,1,FALSE)),VLOOKUP(A612,'Wells not assessed'!$A$5:$D$37,4,FALSE),"")</f>
        <v/>
      </c>
      <c r="R612" s="35" t="str">
        <f t="shared" si="206"/>
        <v>Yes</v>
      </c>
      <c r="S612" s="15" t="str">
        <f t="shared" si="207"/>
        <v>FV-2388</v>
      </c>
      <c r="T612" s="18" t="str">
        <f>VLOOKUP(S612,'PoHC and SDF summary'!$AO$4:$AP$49974,2,FALSE)</f>
        <v>Unnamed tributary to Vedder River</v>
      </c>
      <c r="U612" s="19">
        <f t="shared" si="208"/>
        <v>330.38325481334903</v>
      </c>
      <c r="V612" s="56">
        <f>IF(C612="TRUE",(U612^2)*(VLOOKUP(D612,'Aquifer and SDF Parameters'!$A$6:$C$100,2,FALSE)/VLOOKUP(D612,'Aquifer and SDF Parameters'!$A$6:$C$100,3,FALSE)),"")</f>
        <v>0.36384365020354104</v>
      </c>
      <c r="W612" s="4"/>
      <c r="X612" s="29" t="str">
        <f t="shared" si="209"/>
        <v>Yes</v>
      </c>
      <c r="Y612" s="15" t="str">
        <f t="shared" si="210"/>
        <v>FV-1554</v>
      </c>
      <c r="Z612" s="18" t="str">
        <f>IF(X612="Yes",VLOOKUP(Y612,'PoHC and SDF summary'!$AO$4:$AP$49974,2,FALSE)," ")</f>
        <v>Unnamed tributary to Lewis Slough</v>
      </c>
      <c r="AA612" s="19">
        <f t="shared" si="211"/>
        <v>716.12754297800097</v>
      </c>
      <c r="AB612" s="58">
        <f>IF(X612="Yes",(AA612^2)*(VLOOKUP(D612,'Aquifer and SDF Parameters'!$A$6:$C$100,2,FALSE)/VLOOKUP(D612,'Aquifer and SDF Parameters'!$A$6:$C$100,3,FALSE)),"")</f>
        <v>1.7094621927056954</v>
      </c>
      <c r="AC612" s="20">
        <f>IF(X612="Yes",(1/(U612)^('Aquifer and SDF Parameters'!$B$2)/((1/U612^'Aquifer and SDF Parameters'!$B$2)+(1/AA612^'Aquifer and SDF Parameters'!$B$2))),"")</f>
        <v>0.82451038207995386</v>
      </c>
      <c r="AD612" s="21">
        <f>IF(X612="Yes",(1/(AA612)^('Aquifer and SDF Parameters'!$B$2)/((1/U612^'Aquifer and SDF Parameters'!$B$2)+(1/AA612^'Aquifer and SDF Parameters'!$B$2))),"")</f>
        <v>0.17548961792004611</v>
      </c>
      <c r="AE612" s="14"/>
      <c r="AF612" s="32" t="str">
        <f t="shared" si="212"/>
        <v>No</v>
      </c>
      <c r="AG612" s="15" t="str">
        <f t="shared" si="213"/>
        <v/>
      </c>
      <c r="AH612" s="18" t="str">
        <f t="shared" si="214"/>
        <v xml:space="preserve"> </v>
      </c>
      <c r="AI612" s="19" t="str">
        <f t="shared" si="215"/>
        <v xml:space="preserve"> </v>
      </c>
      <c r="AJ612" s="58" t="str">
        <f>IF(AF612="Yes",(AI612^2)*(VLOOKUP(D612,'Aquifer and SDF Parameters'!$A$6:$C$100,2,FALSE)/VLOOKUP(D612,'Aquifer and SDF Parameters'!$A$6:$C$100,3,FALSE)),"")</f>
        <v/>
      </c>
      <c r="AK612" s="20" t="str">
        <f>IF(AF612="Yes",(1/(U612)^('Aquifer and SDF Parameters'!$B$2)/((1/U612^'Aquifer and SDF Parameters'!$B$2)+(1/AI612^'Aquifer and SDF Parameters'!$B$2)+(1/AA612^'Aquifer and SDF Parameters'!$B$2))),"")</f>
        <v/>
      </c>
      <c r="AL612" s="20" t="str">
        <f>IF(AF612="Yes",(1/(AA612)^('Aquifer and SDF Parameters'!$B$2)/((1/U612^'Aquifer and SDF Parameters'!$B$2)+(1/AI612^'Aquifer and SDF Parameters'!$B$2)+(1/AA612^'Aquifer and SDF Parameters'!$B$2))),"")</f>
        <v/>
      </c>
      <c r="AM612" s="21" t="str">
        <f>IF(AF612="Yes",(1/(AI612)^('Aquifer and SDF Parameters'!$B$2)/((1/U612^'Aquifer and SDF Parameters'!$B$2)+(1/AI612^'Aquifer and SDF Parameters'!$B$2)+(1/AA612^'Aquifer and SDF Parameters'!$B$2))),"")</f>
        <v/>
      </c>
      <c r="AO612" s="30" t="s">
        <v>12322</v>
      </c>
      <c r="AP612" s="47" t="s">
        <v>8769</v>
      </c>
      <c r="AQ612" s="2">
        <v>97931</v>
      </c>
      <c r="AR612" s="2" t="s">
        <v>1302</v>
      </c>
      <c r="AS612" s="4">
        <v>521.26192136125997</v>
      </c>
      <c r="AT612" s="30"/>
      <c r="AU612" s="22"/>
      <c r="AV612" s="69"/>
      <c r="AW612" s="33"/>
      <c r="AX612" s="22"/>
      <c r="AY612" s="27"/>
    </row>
    <row r="613" spans="1:51" ht="15.6" customHeight="1" x14ac:dyDescent="0.3">
      <c r="A613" s="17">
        <v>15036</v>
      </c>
      <c r="B613" s="17" t="str">
        <f>VLOOKUP(A613,'List of Wells for HC assessment'!$A$2:$J$860,10,FALSE)</f>
        <v>Fraser-Sumas Floodplain</v>
      </c>
      <c r="C613" s="17" t="str">
        <f>IF(ISNUMBER(VLOOKUP(A613,'List of Wells for HC assessment'!$A$2:$J$860,1,FALSE)),"TRUE","FALSE")</f>
        <v>TRUE</v>
      </c>
      <c r="D613" s="17">
        <f>VLOOKUP(A613,'List of Wells for HC assessment'!$A$2:$J$860,9,FALSE)</f>
        <v>8</v>
      </c>
      <c r="E613" s="17" t="str">
        <f t="shared" si="196"/>
        <v>Stream</v>
      </c>
      <c r="F613" s="17">
        <f t="shared" si="197"/>
        <v>1</v>
      </c>
      <c r="G613" s="87">
        <f t="shared" si="198"/>
        <v>1</v>
      </c>
      <c r="H613" s="88">
        <f t="shared" si="216"/>
        <v>0.82391348154112354</v>
      </c>
      <c r="I613" s="89" t="str">
        <f t="shared" si="199"/>
        <v>Atchelitz Creek</v>
      </c>
      <c r="J613" s="90" t="str">
        <f t="shared" si="200"/>
        <v>-</v>
      </c>
      <c r="K613" s="91" t="str">
        <f t="shared" si="201"/>
        <v/>
      </c>
      <c r="L613" s="95" t="str">
        <f t="shared" si="202"/>
        <v xml:space="preserve"> </v>
      </c>
      <c r="M613" s="92" t="str">
        <f t="shared" si="203"/>
        <v>-</v>
      </c>
      <c r="N613" s="93" t="str">
        <f t="shared" si="204"/>
        <v/>
      </c>
      <c r="O613" s="96" t="str">
        <f t="shared" si="205"/>
        <v xml:space="preserve"> </v>
      </c>
      <c r="P613" s="94" t="str">
        <f>IF(ISNUMBER(VLOOKUP(A613,'Wells not assessed'!$A$5:$D$37,1,FALSE)),VLOOKUP(A613,'Wells not assessed'!$A$5:$D$37,4,FALSE),"")</f>
        <v/>
      </c>
      <c r="R613" s="35" t="str">
        <f t="shared" si="206"/>
        <v>Yes</v>
      </c>
      <c r="S613" s="15" t="str">
        <f t="shared" si="207"/>
        <v>FV-2941</v>
      </c>
      <c r="T613" s="18" t="str">
        <f>VLOOKUP(S613,'PoHC and SDF summary'!$AO$4:$AP$49974,2,FALSE)</f>
        <v>Atchelitz Creek</v>
      </c>
      <c r="U613" s="19">
        <f t="shared" si="208"/>
        <v>497.16601297990701</v>
      </c>
      <c r="V613" s="56">
        <f>IF(C613="TRUE",(U613^2)*(VLOOKUP(D613,'Aquifer and SDF Parameters'!$A$6:$C$100,2,FALSE)/VLOOKUP(D613,'Aquifer and SDF Parameters'!$A$6:$C$100,3,FALSE)),"")</f>
        <v>0.82391348154112354</v>
      </c>
      <c r="W613" s="4"/>
      <c r="X613" s="29" t="str">
        <f t="shared" si="209"/>
        <v>No</v>
      </c>
      <c r="Y613" s="15" t="str">
        <f t="shared" si="210"/>
        <v/>
      </c>
      <c r="Z613" s="18" t="str">
        <f>IF(X613="Yes",VLOOKUP(Y613,'PoHC and SDF summary'!$AO$4:$AP$49974,2,FALSE)," ")</f>
        <v xml:space="preserve"> </v>
      </c>
      <c r="AA613" s="19" t="str">
        <f t="shared" si="211"/>
        <v xml:space="preserve"> </v>
      </c>
      <c r="AB613" s="58" t="str">
        <f>IF(X613="Yes",(AA613^2)*(VLOOKUP(D613,'Aquifer and SDF Parameters'!$A$6:$C$100,2,FALSE)/VLOOKUP(D613,'Aquifer and SDF Parameters'!$A$6:$C$100,3,FALSE)),"")</f>
        <v/>
      </c>
      <c r="AC613" s="20" t="str">
        <f>IF(X613="Yes",(1/(U613)^('Aquifer and SDF Parameters'!$B$2)/((1/U613^'Aquifer and SDF Parameters'!$B$2)+(1/AA613^'Aquifer and SDF Parameters'!$B$2))),"")</f>
        <v/>
      </c>
      <c r="AD613" s="21" t="str">
        <f>IF(X613="Yes",(1/(AA613)^('Aquifer and SDF Parameters'!$B$2)/((1/U613^'Aquifer and SDF Parameters'!$B$2)+(1/AA613^'Aquifer and SDF Parameters'!$B$2))),"")</f>
        <v/>
      </c>
      <c r="AE613" s="14"/>
      <c r="AF613" s="32" t="str">
        <f t="shared" si="212"/>
        <v>No</v>
      </c>
      <c r="AG613" s="15" t="str">
        <f t="shared" si="213"/>
        <v/>
      </c>
      <c r="AH613" s="18" t="str">
        <f t="shared" si="214"/>
        <v xml:space="preserve"> </v>
      </c>
      <c r="AI613" s="19" t="str">
        <f t="shared" si="215"/>
        <v xml:space="preserve"> </v>
      </c>
      <c r="AJ613" s="58" t="str">
        <f>IF(AF613="Yes",(AI613^2)*(VLOOKUP(D613,'Aquifer and SDF Parameters'!$A$6:$C$100,2,FALSE)/VLOOKUP(D613,'Aquifer and SDF Parameters'!$A$6:$C$100,3,FALSE)),"")</f>
        <v/>
      </c>
      <c r="AK613" s="20" t="str">
        <f>IF(AF613="Yes",(1/(U613)^('Aquifer and SDF Parameters'!$B$2)/((1/U613^'Aquifer and SDF Parameters'!$B$2)+(1/AI613^'Aquifer and SDF Parameters'!$B$2)+(1/AA613^'Aquifer and SDF Parameters'!$B$2))),"")</f>
        <v/>
      </c>
      <c r="AL613" s="20" t="str">
        <f>IF(AF613="Yes",(1/(AA613)^('Aquifer and SDF Parameters'!$B$2)/((1/U613^'Aquifer and SDF Parameters'!$B$2)+(1/AI613^'Aquifer and SDF Parameters'!$B$2)+(1/AA613^'Aquifer and SDF Parameters'!$B$2))),"")</f>
        <v/>
      </c>
      <c r="AM613" s="21" t="str">
        <f>IF(AF613="Yes",(1/(AI613)^('Aquifer and SDF Parameters'!$B$2)/((1/U613^'Aquifer and SDF Parameters'!$B$2)+(1/AI613^'Aquifer and SDF Parameters'!$B$2)+(1/AA613^'Aquifer and SDF Parameters'!$B$2))),"")</f>
        <v/>
      </c>
      <c r="AO613" s="30" t="s">
        <v>12318</v>
      </c>
      <c r="AP613" s="47" t="s">
        <v>8769</v>
      </c>
      <c r="AQ613" s="2">
        <v>97935</v>
      </c>
      <c r="AR613" s="2" t="s">
        <v>1302</v>
      </c>
      <c r="AS613" s="4">
        <v>743.60486913924296</v>
      </c>
      <c r="AT613" s="30"/>
      <c r="AU613" s="22"/>
      <c r="AV613" s="69"/>
      <c r="AW613" s="33"/>
      <c r="AX613" s="22"/>
      <c r="AY613" s="27"/>
    </row>
    <row r="614" spans="1:51" ht="15.6" customHeight="1" x14ac:dyDescent="0.3">
      <c r="A614" s="17">
        <v>15039</v>
      </c>
      <c r="B614" s="17" t="str">
        <f>VLOOKUP(A614,'List of Wells for HC assessment'!$A$2:$J$860,10,FALSE)</f>
        <v>Fraser-Sumas Floodplain</v>
      </c>
      <c r="C614" s="17" t="str">
        <f>IF(ISNUMBER(VLOOKUP(A614,'List of Wells for HC assessment'!$A$2:$J$860,1,FALSE)),"TRUE","FALSE")</f>
        <v>TRUE</v>
      </c>
      <c r="D614" s="17">
        <f>VLOOKUP(A614,'List of Wells for HC assessment'!$A$2:$J$860,9,FALSE)</f>
        <v>8</v>
      </c>
      <c r="E614" s="17" t="str">
        <f t="shared" si="196"/>
        <v>Stream</v>
      </c>
      <c r="F614" s="17">
        <f t="shared" si="197"/>
        <v>3</v>
      </c>
      <c r="G614" s="87">
        <f t="shared" si="198"/>
        <v>0.7314735337088395</v>
      </c>
      <c r="H614" s="88">
        <f t="shared" si="216"/>
        <v>1.2963377952486115</v>
      </c>
      <c r="I614" s="89" t="str">
        <f t="shared" si="199"/>
        <v>Unnamed</v>
      </c>
      <c r="J614" s="90">
        <f t="shared" si="200"/>
        <v>0.20331057506567535</v>
      </c>
      <c r="K614" s="91">
        <f t="shared" si="201"/>
        <v>4.6639816333435657</v>
      </c>
      <c r="L614" s="95" t="str">
        <f t="shared" si="202"/>
        <v>Unnamed tributary to Lewis Slough</v>
      </c>
      <c r="M614" s="92">
        <f t="shared" si="203"/>
        <v>6.5215891225485059E-2</v>
      </c>
      <c r="N614" s="93">
        <f t="shared" si="204"/>
        <v>14.53996518566745</v>
      </c>
      <c r="O614" s="96" t="str">
        <f t="shared" si="205"/>
        <v>Unnamed tributary to Atchelitz Creek</v>
      </c>
      <c r="P614" s="94" t="str">
        <f>IF(ISNUMBER(VLOOKUP(A614,'Wells not assessed'!$A$5:$D$37,1,FALSE)),VLOOKUP(A614,'Wells not assessed'!$A$5:$D$37,4,FALSE),"")</f>
        <v/>
      </c>
      <c r="R614" s="35" t="str">
        <f t="shared" si="206"/>
        <v>Yes</v>
      </c>
      <c r="S614" s="15" t="str">
        <f t="shared" si="207"/>
        <v>FV-2797</v>
      </c>
      <c r="T614" s="18" t="str">
        <f>VLOOKUP(S614,'PoHC and SDF summary'!$AO$4:$AP$49974,2,FALSE)</f>
        <v>Unnamed</v>
      </c>
      <c r="U614" s="19">
        <f t="shared" si="208"/>
        <v>623.61954633781602</v>
      </c>
      <c r="V614" s="56">
        <f>IF(C614="TRUE",(U614^2)*(VLOOKUP(D614,'Aquifer and SDF Parameters'!$A$6:$C$100,2,FALSE)/VLOOKUP(D614,'Aquifer and SDF Parameters'!$A$6:$C$100,3,FALSE)),"")</f>
        <v>1.2963377952486115</v>
      </c>
      <c r="W614" s="4"/>
      <c r="X614" s="29" t="str">
        <f t="shared" si="209"/>
        <v>Yes</v>
      </c>
      <c r="Y614" s="15" t="str">
        <f t="shared" si="210"/>
        <v>FV-2767</v>
      </c>
      <c r="Z614" s="18" t="str">
        <f>IF(X614="Yes",VLOOKUP(Y614,'PoHC and SDF summary'!$AO$4:$AP$49974,2,FALSE)," ")</f>
        <v>Unnamed tributary to Lewis Slough</v>
      </c>
      <c r="AA614" s="19">
        <f t="shared" si="211"/>
        <v>1182.87551754319</v>
      </c>
      <c r="AB614" s="58">
        <f>IF(X614="Yes",(AA614^2)*(VLOOKUP(D614,'Aquifer and SDF Parameters'!$A$6:$C$100,2,FALSE)/VLOOKUP(D614,'Aquifer and SDF Parameters'!$A$6:$C$100,3,FALSE)),"")</f>
        <v>4.6639816333435657</v>
      </c>
      <c r="AC614" s="20">
        <f>IF(X614="Yes",(1/(U614)^('Aquifer and SDF Parameters'!$B$2)/((1/U614^'Aquifer and SDF Parameters'!$B$2)+(1/AA614^'Aquifer and SDF Parameters'!$B$2))),"")</f>
        <v>0.78250531523026012</v>
      </c>
      <c r="AD614" s="21">
        <f>IF(X614="Yes",(1/(AA614)^('Aquifer and SDF Parameters'!$B$2)/((1/U614^'Aquifer and SDF Parameters'!$B$2)+(1/AA614^'Aquifer and SDF Parameters'!$B$2))),"")</f>
        <v>0.21749468476973985</v>
      </c>
      <c r="AE614" s="14"/>
      <c r="AF614" s="32" t="str">
        <f t="shared" si="212"/>
        <v>Yes</v>
      </c>
      <c r="AG614" s="15" t="str">
        <f t="shared" si="213"/>
        <v>FV-5383</v>
      </c>
      <c r="AH614" s="18" t="str">
        <f t="shared" si="214"/>
        <v>Unnamed tributary to Atchelitz Creek</v>
      </c>
      <c r="AI614" s="19">
        <f t="shared" si="215"/>
        <v>2088.5376596317901</v>
      </c>
      <c r="AJ614" s="58">
        <f>IF(AF614="Yes",(AI614^2)*(VLOOKUP(D614,'Aquifer and SDF Parameters'!$A$6:$C$100,2,FALSE)/VLOOKUP(D614,'Aquifer and SDF Parameters'!$A$6:$C$100,3,FALSE)),"")</f>
        <v>14.53996518566745</v>
      </c>
      <c r="AK614" s="20">
        <f>IF(AF614="Yes",(1/(U614)^('Aquifer and SDF Parameters'!$B$2)/((1/U614^'Aquifer and SDF Parameters'!$B$2)+(1/AI614^'Aquifer and SDF Parameters'!$B$2)+(1/AA614^'Aquifer and SDF Parameters'!$B$2))),"")</f>
        <v>0.7314735337088395</v>
      </c>
      <c r="AL614" s="20">
        <f>IF(AF614="Yes",(1/(AA614)^('Aquifer and SDF Parameters'!$B$2)/((1/U614^'Aquifer and SDF Parameters'!$B$2)+(1/AI614^'Aquifer and SDF Parameters'!$B$2)+(1/AA614^'Aquifer and SDF Parameters'!$B$2))),"")</f>
        <v>0.20331057506567535</v>
      </c>
      <c r="AM614" s="21">
        <f>IF(AF614="Yes",(1/(AI614)^('Aquifer and SDF Parameters'!$B$2)/((1/U614^'Aquifer and SDF Parameters'!$B$2)+(1/AI614^'Aquifer and SDF Parameters'!$B$2)+(1/AA614^'Aquifer and SDF Parameters'!$B$2))),"")</f>
        <v>6.5215891225485059E-2</v>
      </c>
      <c r="AO614" s="30" t="s">
        <v>12317</v>
      </c>
      <c r="AP614" s="47" t="s">
        <v>8769</v>
      </c>
      <c r="AQ614" s="2">
        <v>97958</v>
      </c>
      <c r="AR614" s="2" t="s">
        <v>1612</v>
      </c>
      <c r="AS614" s="4">
        <v>455.75032734445199</v>
      </c>
      <c r="AT614" s="30"/>
      <c r="AU614" s="22"/>
      <c r="AV614" s="69"/>
      <c r="AW614" s="33"/>
      <c r="AX614" s="22"/>
      <c r="AY614" s="27"/>
    </row>
    <row r="615" spans="1:51" ht="15.6" customHeight="1" x14ac:dyDescent="0.3">
      <c r="A615" s="17">
        <v>15243</v>
      </c>
      <c r="B615" s="17" t="str">
        <f>VLOOKUP(A615,'List of Wells for HC assessment'!$A$2:$J$860,10,FALSE)</f>
        <v>Fraser-Sumas Floodplain</v>
      </c>
      <c r="C615" s="17" t="str">
        <f>IF(ISNUMBER(VLOOKUP(A615,'List of Wells for HC assessment'!$A$2:$J$860,1,FALSE)),"TRUE","FALSE")</f>
        <v>TRUE</v>
      </c>
      <c r="D615" s="17">
        <f>VLOOKUP(A615,'List of Wells for HC assessment'!$A$2:$J$860,9,FALSE)</f>
        <v>8</v>
      </c>
      <c r="E615" s="17" t="str">
        <f t="shared" si="196"/>
        <v>Stream</v>
      </c>
      <c r="F615" s="17">
        <f t="shared" si="197"/>
        <v>2</v>
      </c>
      <c r="G615" s="87">
        <f t="shared" si="198"/>
        <v>0.5386767628079151</v>
      </c>
      <c r="H615" s="88">
        <f t="shared" si="216"/>
        <v>13.906193149358126</v>
      </c>
      <c r="I615" s="89" t="str">
        <f t="shared" si="199"/>
        <v>Unnamed</v>
      </c>
      <c r="J615" s="90">
        <f t="shared" si="200"/>
        <v>0.46132323719208479</v>
      </c>
      <c r="K615" s="91">
        <f t="shared" si="201"/>
        <v>16.237948806291708</v>
      </c>
      <c r="L615" s="95" t="str">
        <f t="shared" si="202"/>
        <v>Unnamed tributary to Atchelitz Creek</v>
      </c>
      <c r="M615" s="92" t="str">
        <f t="shared" si="203"/>
        <v>-</v>
      </c>
      <c r="N615" s="93" t="str">
        <f t="shared" si="204"/>
        <v/>
      </c>
      <c r="O615" s="96" t="str">
        <f t="shared" si="205"/>
        <v xml:space="preserve"> </v>
      </c>
      <c r="P615" s="94" t="str">
        <f>IF(ISNUMBER(VLOOKUP(A615,'Wells not assessed'!$A$5:$D$37,1,FALSE)),VLOOKUP(A615,'Wells not assessed'!$A$5:$D$37,4,FALSE),"")</f>
        <v/>
      </c>
      <c r="R615" s="35" t="str">
        <f t="shared" si="206"/>
        <v>Yes</v>
      </c>
      <c r="S615" s="15" t="str">
        <f t="shared" si="207"/>
        <v>FV-3223</v>
      </c>
      <c r="T615" s="18" t="str">
        <f>VLOOKUP(S615,'PoHC and SDF summary'!$AO$4:$AP$49974,2,FALSE)</f>
        <v>Unnamed</v>
      </c>
      <c r="U615" s="19">
        <f t="shared" si="208"/>
        <v>2042.5126547484199</v>
      </c>
      <c r="V615" s="56">
        <f>IF(C615="TRUE",(U615^2)*(VLOOKUP(D615,'Aquifer and SDF Parameters'!$A$6:$C$100,2,FALSE)/VLOOKUP(D615,'Aquifer and SDF Parameters'!$A$6:$C$100,3,FALSE)),"")</f>
        <v>13.906193149358126</v>
      </c>
      <c r="W615" s="4"/>
      <c r="X615" s="29" t="str">
        <f t="shared" si="209"/>
        <v>Yes</v>
      </c>
      <c r="Y615" s="15" t="str">
        <f t="shared" si="210"/>
        <v>FV-5383</v>
      </c>
      <c r="Z615" s="18" t="str">
        <f>IF(X615="Yes",VLOOKUP(Y615,'PoHC and SDF summary'!$AO$4:$AP$49974,2,FALSE)," ")</f>
        <v>Unnamed tributary to Atchelitz Creek</v>
      </c>
      <c r="AA615" s="19">
        <f t="shared" si="211"/>
        <v>2207.1213473408102</v>
      </c>
      <c r="AB615" s="58">
        <f>IF(X615="Yes",(AA615^2)*(VLOOKUP(D615,'Aquifer and SDF Parameters'!$A$6:$C$100,2,FALSE)/VLOOKUP(D615,'Aquifer and SDF Parameters'!$A$6:$C$100,3,FALSE)),"")</f>
        <v>16.237948806291708</v>
      </c>
      <c r="AC615" s="20">
        <f>IF(X615="Yes",(1/(U615)^('Aquifer and SDF Parameters'!$B$2)/((1/U615^'Aquifer and SDF Parameters'!$B$2)+(1/AA615^'Aquifer and SDF Parameters'!$B$2))),"")</f>
        <v>0.5386767628079151</v>
      </c>
      <c r="AD615" s="21">
        <f>IF(X615="Yes",(1/(AA615)^('Aquifer and SDF Parameters'!$B$2)/((1/U615^'Aquifer and SDF Parameters'!$B$2)+(1/AA615^'Aquifer and SDF Parameters'!$B$2))),"")</f>
        <v>0.46132323719208479</v>
      </c>
      <c r="AE615" s="14"/>
      <c r="AF615" s="32" t="str">
        <f t="shared" si="212"/>
        <v>No</v>
      </c>
      <c r="AG615" s="15" t="str">
        <f t="shared" si="213"/>
        <v/>
      </c>
      <c r="AH615" s="18" t="str">
        <f t="shared" si="214"/>
        <v xml:space="preserve"> </v>
      </c>
      <c r="AI615" s="19" t="str">
        <f t="shared" si="215"/>
        <v xml:space="preserve"> </v>
      </c>
      <c r="AJ615" s="58" t="str">
        <f>IF(AF615="Yes",(AI615^2)*(VLOOKUP(D615,'Aquifer and SDF Parameters'!$A$6:$C$100,2,FALSE)/VLOOKUP(D615,'Aquifer and SDF Parameters'!$A$6:$C$100,3,FALSE)),"")</f>
        <v/>
      </c>
      <c r="AK615" s="20" t="str">
        <f>IF(AF615="Yes",(1/(U615)^('Aquifer and SDF Parameters'!$B$2)/((1/U615^'Aquifer and SDF Parameters'!$B$2)+(1/AI615^'Aquifer and SDF Parameters'!$B$2)+(1/AA615^'Aquifer and SDF Parameters'!$B$2))),"")</f>
        <v/>
      </c>
      <c r="AL615" s="20" t="str">
        <f>IF(AF615="Yes",(1/(AA615)^('Aquifer and SDF Parameters'!$B$2)/((1/U615^'Aquifer and SDF Parameters'!$B$2)+(1/AI615^'Aquifer and SDF Parameters'!$B$2)+(1/AA615^'Aquifer and SDF Parameters'!$B$2))),"")</f>
        <v/>
      </c>
      <c r="AM615" s="21" t="str">
        <f>IF(AF615="Yes",(1/(AI615)^('Aquifer and SDF Parameters'!$B$2)/((1/U615^'Aquifer and SDF Parameters'!$B$2)+(1/AI615^'Aquifer and SDF Parameters'!$B$2)+(1/AA615^'Aquifer and SDF Parameters'!$B$2))),"")</f>
        <v/>
      </c>
      <c r="AO615" s="30" t="s">
        <v>12314</v>
      </c>
      <c r="AP615" s="47" t="s">
        <v>8769</v>
      </c>
      <c r="AQ615" s="2">
        <v>97998</v>
      </c>
      <c r="AR615" s="2" t="s">
        <v>1032</v>
      </c>
      <c r="AS615" s="4">
        <v>135.74250109351101</v>
      </c>
      <c r="AT615" s="30"/>
      <c r="AU615" s="22"/>
      <c r="AV615" s="69"/>
      <c r="AW615" s="33"/>
      <c r="AX615" s="22"/>
      <c r="AY615" s="27"/>
    </row>
    <row r="616" spans="1:51" ht="15.6" customHeight="1" x14ac:dyDescent="0.3">
      <c r="A616" s="17">
        <v>15245</v>
      </c>
      <c r="B616" s="17" t="str">
        <f>VLOOKUP(A616,'List of Wells for HC assessment'!$A$2:$J$860,10,FALSE)</f>
        <v>Fraser-Sumas Floodplain</v>
      </c>
      <c r="C616" s="17" t="str">
        <f>IF(ISNUMBER(VLOOKUP(A616,'List of Wells for HC assessment'!$A$2:$J$860,1,FALSE)),"TRUE","FALSE")</f>
        <v>TRUE</v>
      </c>
      <c r="D616" s="17">
        <f>VLOOKUP(A616,'List of Wells for HC assessment'!$A$2:$J$860,9,FALSE)</f>
        <v>8</v>
      </c>
      <c r="E616" s="17" t="str">
        <f t="shared" si="196"/>
        <v>Stream</v>
      </c>
      <c r="F616" s="17">
        <f t="shared" si="197"/>
        <v>1</v>
      </c>
      <c r="G616" s="87">
        <f t="shared" si="198"/>
        <v>1</v>
      </c>
      <c r="H616" s="88">
        <f t="shared" si="216"/>
        <v>13.633855417754571</v>
      </c>
      <c r="I616" s="89" t="str">
        <f t="shared" si="199"/>
        <v>Unnamed tributary to Atchelitz Creek</v>
      </c>
      <c r="J616" s="90" t="str">
        <f t="shared" si="200"/>
        <v>-</v>
      </c>
      <c r="K616" s="91" t="str">
        <f t="shared" si="201"/>
        <v/>
      </c>
      <c r="L616" s="95" t="str">
        <f t="shared" si="202"/>
        <v xml:space="preserve"> </v>
      </c>
      <c r="M616" s="92" t="str">
        <f t="shared" si="203"/>
        <v>-</v>
      </c>
      <c r="N616" s="93" t="str">
        <f t="shared" si="204"/>
        <v/>
      </c>
      <c r="O616" s="96" t="str">
        <f t="shared" si="205"/>
        <v xml:space="preserve"> </v>
      </c>
      <c r="P616" s="94" t="str">
        <f>IF(ISNUMBER(VLOOKUP(A616,'Wells not assessed'!$A$5:$D$37,1,FALSE)),VLOOKUP(A616,'Wells not assessed'!$A$5:$D$37,4,FALSE),"")</f>
        <v/>
      </c>
      <c r="R616" s="35" t="str">
        <f t="shared" si="206"/>
        <v>Yes</v>
      </c>
      <c r="S616" s="15" t="str">
        <f t="shared" si="207"/>
        <v>FV-5383</v>
      </c>
      <c r="T616" s="18" t="str">
        <f>VLOOKUP(S616,'PoHC and SDF summary'!$AO$4:$AP$49974,2,FALSE)</f>
        <v>Unnamed tributary to Atchelitz Creek</v>
      </c>
      <c r="U616" s="19">
        <f t="shared" si="208"/>
        <v>2022.4135643647101</v>
      </c>
      <c r="V616" s="56">
        <f>IF(C616="TRUE",(U616^2)*(VLOOKUP(D616,'Aquifer and SDF Parameters'!$A$6:$C$100,2,FALSE)/VLOOKUP(D616,'Aquifer and SDF Parameters'!$A$6:$C$100,3,FALSE)),"")</f>
        <v>13.633855417754571</v>
      </c>
      <c r="W616" s="4"/>
      <c r="X616" s="29" t="str">
        <f t="shared" si="209"/>
        <v>No</v>
      </c>
      <c r="Y616" s="15" t="str">
        <f t="shared" si="210"/>
        <v/>
      </c>
      <c r="Z616" s="18" t="str">
        <f>IF(X616="Yes",VLOOKUP(Y616,'PoHC and SDF summary'!$AO$4:$AP$49974,2,FALSE)," ")</f>
        <v xml:space="preserve"> </v>
      </c>
      <c r="AA616" s="19" t="str">
        <f t="shared" si="211"/>
        <v xml:space="preserve"> </v>
      </c>
      <c r="AB616" s="58" t="str">
        <f>IF(X616="Yes",(AA616^2)*(VLOOKUP(D616,'Aquifer and SDF Parameters'!$A$6:$C$100,2,FALSE)/VLOOKUP(D616,'Aquifer and SDF Parameters'!$A$6:$C$100,3,FALSE)),"")</f>
        <v/>
      </c>
      <c r="AC616" s="20" t="str">
        <f>IF(X616="Yes",(1/(U616)^('Aquifer and SDF Parameters'!$B$2)/((1/U616^'Aquifer and SDF Parameters'!$B$2)+(1/AA616^'Aquifer and SDF Parameters'!$B$2))),"")</f>
        <v/>
      </c>
      <c r="AD616" s="21" t="str">
        <f>IF(X616="Yes",(1/(AA616)^('Aquifer and SDF Parameters'!$B$2)/((1/U616^'Aquifer and SDF Parameters'!$B$2)+(1/AA616^'Aquifer and SDF Parameters'!$B$2))),"")</f>
        <v/>
      </c>
      <c r="AE616" s="14"/>
      <c r="AF616" s="32" t="str">
        <f t="shared" si="212"/>
        <v>No</v>
      </c>
      <c r="AG616" s="15" t="str">
        <f t="shared" si="213"/>
        <v/>
      </c>
      <c r="AH616" s="18" t="str">
        <f t="shared" si="214"/>
        <v xml:space="preserve"> </v>
      </c>
      <c r="AI616" s="19" t="str">
        <f t="shared" si="215"/>
        <v xml:space="preserve"> </v>
      </c>
      <c r="AJ616" s="58" t="str">
        <f>IF(AF616="Yes",(AI616^2)*(VLOOKUP(D616,'Aquifer and SDF Parameters'!$A$6:$C$100,2,FALSE)/VLOOKUP(D616,'Aquifer and SDF Parameters'!$A$6:$C$100,3,FALSE)),"")</f>
        <v/>
      </c>
      <c r="AK616" s="20" t="str">
        <f>IF(AF616="Yes",(1/(U616)^('Aquifer and SDF Parameters'!$B$2)/((1/U616^'Aquifer and SDF Parameters'!$B$2)+(1/AI616^'Aquifer and SDF Parameters'!$B$2)+(1/AA616^'Aquifer and SDF Parameters'!$B$2))),"")</f>
        <v/>
      </c>
      <c r="AL616" s="20" t="str">
        <f>IF(AF616="Yes",(1/(AA616)^('Aquifer and SDF Parameters'!$B$2)/((1/U616^'Aquifer and SDF Parameters'!$B$2)+(1/AI616^'Aquifer and SDF Parameters'!$B$2)+(1/AA616^'Aquifer and SDF Parameters'!$B$2))),"")</f>
        <v/>
      </c>
      <c r="AM616" s="21" t="str">
        <f>IF(AF616="Yes",(1/(AI616)^('Aquifer and SDF Parameters'!$B$2)/((1/U616^'Aquifer and SDF Parameters'!$B$2)+(1/AI616^'Aquifer and SDF Parameters'!$B$2)+(1/AA616^'Aquifer and SDF Parameters'!$B$2))),"")</f>
        <v/>
      </c>
      <c r="AO616" s="30" t="s">
        <v>12313</v>
      </c>
      <c r="AP616" s="47" t="s">
        <v>8769</v>
      </c>
      <c r="AQ616" s="2">
        <v>98009</v>
      </c>
      <c r="AR616" s="2" t="s">
        <v>3318</v>
      </c>
      <c r="AS616" s="4">
        <v>462.20099924350097</v>
      </c>
      <c r="AT616" s="30"/>
      <c r="AU616" s="22"/>
      <c r="AV616" s="69"/>
      <c r="AW616" s="33"/>
      <c r="AX616" s="22"/>
      <c r="AY616" s="27"/>
    </row>
    <row r="617" spans="1:51" ht="15.6" customHeight="1" x14ac:dyDescent="0.3">
      <c r="A617" s="17">
        <v>15788</v>
      </c>
      <c r="B617" s="17" t="str">
        <f>VLOOKUP(A617,'List of Wells for HC assessment'!$A$2:$J$860,10,FALSE)</f>
        <v>Fraser-Sumas Floodplain</v>
      </c>
      <c r="C617" s="17" t="str">
        <f>IF(ISNUMBER(VLOOKUP(A617,'List of Wells for HC assessment'!$A$2:$J$860,1,FALSE)),"TRUE","FALSE")</f>
        <v>TRUE</v>
      </c>
      <c r="D617" s="17">
        <f>VLOOKUP(A617,'List of Wells for HC assessment'!$A$2:$J$860,9,FALSE)</f>
        <v>8</v>
      </c>
      <c r="E617" s="17" t="str">
        <f t="shared" si="196"/>
        <v>Stream</v>
      </c>
      <c r="F617" s="17">
        <f t="shared" si="197"/>
        <v>3</v>
      </c>
      <c r="G617" s="87">
        <f t="shared" si="198"/>
        <v>0.52827999644324308</v>
      </c>
      <c r="H617" s="88">
        <f t="shared" si="216"/>
        <v>3.0312011822008471</v>
      </c>
      <c r="I617" s="89" t="str">
        <f t="shared" si="199"/>
        <v>Unnamed tributary to Atchelitz Creek</v>
      </c>
      <c r="J617" s="90">
        <f t="shared" si="200"/>
        <v>0.3490087910145428</v>
      </c>
      <c r="K617" s="91">
        <f t="shared" si="201"/>
        <v>4.5882023346658114</v>
      </c>
      <c r="L617" s="95" t="str">
        <f t="shared" si="202"/>
        <v>Unnamed tributary to Atchelitz Creek</v>
      </c>
      <c r="M617" s="92">
        <f t="shared" si="203"/>
        <v>0.12271121254221423</v>
      </c>
      <c r="N617" s="93">
        <f t="shared" si="204"/>
        <v>13.049524298367942</v>
      </c>
      <c r="O617" s="96" t="str">
        <f t="shared" si="205"/>
        <v>Unnamed</v>
      </c>
      <c r="P617" s="94" t="str">
        <f>IF(ISNUMBER(VLOOKUP(A617,'Wells not assessed'!$A$5:$D$37,1,FALSE)),VLOOKUP(A617,'Wells not assessed'!$A$5:$D$37,4,FALSE),"")</f>
        <v/>
      </c>
      <c r="R617" s="35" t="str">
        <f t="shared" si="206"/>
        <v>Yes</v>
      </c>
      <c r="S617" s="15" t="str">
        <f t="shared" si="207"/>
        <v>FV-5383</v>
      </c>
      <c r="T617" s="18" t="str">
        <f>VLOOKUP(S617,'PoHC and SDF summary'!$AO$4:$AP$49974,2,FALSE)</f>
        <v>Unnamed tributary to Atchelitz Creek</v>
      </c>
      <c r="U617" s="19">
        <f t="shared" si="208"/>
        <v>953.60387722589201</v>
      </c>
      <c r="V617" s="56">
        <f>IF(C617="TRUE",(U617^2)*(VLOOKUP(D617,'Aquifer and SDF Parameters'!$A$6:$C$100,2,FALSE)/VLOOKUP(D617,'Aquifer and SDF Parameters'!$A$6:$C$100,3,FALSE)),"")</f>
        <v>3.0312011822008471</v>
      </c>
      <c r="W617" s="4"/>
      <c r="X617" s="29" t="str">
        <f t="shared" si="209"/>
        <v>Yes</v>
      </c>
      <c r="Y617" s="15" t="str">
        <f t="shared" si="210"/>
        <v>FV-5271</v>
      </c>
      <c r="Z617" s="18" t="str">
        <f>IF(X617="Yes",VLOOKUP(Y617,'PoHC and SDF summary'!$AO$4:$AP$49974,2,FALSE)," ")</f>
        <v>Unnamed tributary to Atchelitz Creek</v>
      </c>
      <c r="AA617" s="19">
        <f t="shared" si="211"/>
        <v>1173.22661937059</v>
      </c>
      <c r="AB617" s="58">
        <f>IF(X617="Yes",(AA617^2)*(VLOOKUP(D617,'Aquifer and SDF Parameters'!$A$6:$C$100,2,FALSE)/VLOOKUP(D617,'Aquifer and SDF Parameters'!$A$6:$C$100,3,FALSE)),"")</f>
        <v>4.5882023346658114</v>
      </c>
      <c r="AC617" s="20">
        <f>IF(X617="Yes",(1/(U617)^('Aquifer and SDF Parameters'!$B$2)/((1/U617^'Aquifer and SDF Parameters'!$B$2)+(1/AA617^'Aquifer and SDF Parameters'!$B$2))),"")</f>
        <v>0.60217342794736595</v>
      </c>
      <c r="AD617" s="21">
        <f>IF(X617="Yes",(1/(AA617)^('Aquifer and SDF Parameters'!$B$2)/((1/U617^'Aquifer and SDF Parameters'!$B$2)+(1/AA617^'Aquifer and SDF Parameters'!$B$2))),"")</f>
        <v>0.39782657205263405</v>
      </c>
      <c r="AE617" s="14"/>
      <c r="AF617" s="32" t="str">
        <f t="shared" si="212"/>
        <v>Yes</v>
      </c>
      <c r="AG617" s="15" t="str">
        <f t="shared" si="213"/>
        <v>FV-2752</v>
      </c>
      <c r="AH617" s="18" t="str">
        <f t="shared" si="214"/>
        <v>Unnamed</v>
      </c>
      <c r="AI617" s="19">
        <f t="shared" si="215"/>
        <v>1978.5998305646301</v>
      </c>
      <c r="AJ617" s="58">
        <f>IF(AF617="Yes",(AI617^2)*(VLOOKUP(D617,'Aquifer and SDF Parameters'!$A$6:$C$100,2,FALSE)/VLOOKUP(D617,'Aquifer and SDF Parameters'!$A$6:$C$100,3,FALSE)),"")</f>
        <v>13.049524298367942</v>
      </c>
      <c r="AK617" s="20">
        <f>IF(AF617="Yes",(1/(U617)^('Aquifer and SDF Parameters'!$B$2)/((1/U617^'Aquifer and SDF Parameters'!$B$2)+(1/AI617^'Aquifer and SDF Parameters'!$B$2)+(1/AA617^'Aquifer and SDF Parameters'!$B$2))),"")</f>
        <v>0.52827999644324308</v>
      </c>
      <c r="AL617" s="20">
        <f>IF(AF617="Yes",(1/(AA617)^('Aquifer and SDF Parameters'!$B$2)/((1/U617^'Aquifer and SDF Parameters'!$B$2)+(1/AI617^'Aquifer and SDF Parameters'!$B$2)+(1/AA617^'Aquifer and SDF Parameters'!$B$2))),"")</f>
        <v>0.3490087910145428</v>
      </c>
      <c r="AM617" s="21">
        <f>IF(AF617="Yes",(1/(AI617)^('Aquifer and SDF Parameters'!$B$2)/((1/U617^'Aquifer and SDF Parameters'!$B$2)+(1/AI617^'Aquifer and SDF Parameters'!$B$2)+(1/AA617^'Aquifer and SDF Parameters'!$B$2))),"")</f>
        <v>0.12271121254221423</v>
      </c>
      <c r="AO617" s="30" t="s">
        <v>12312</v>
      </c>
      <c r="AP617" s="47" t="s">
        <v>8769</v>
      </c>
      <c r="AQ617" s="2">
        <v>98015</v>
      </c>
      <c r="AR617" s="2" t="s">
        <v>2268</v>
      </c>
      <c r="AS617" s="4">
        <v>374.14522231510301</v>
      </c>
      <c r="AT617" s="30"/>
      <c r="AU617" s="22"/>
      <c r="AV617" s="69"/>
      <c r="AW617" s="33"/>
      <c r="AX617" s="22"/>
      <c r="AY617" s="27"/>
    </row>
    <row r="618" spans="1:51" ht="15.6" customHeight="1" x14ac:dyDescent="0.3">
      <c r="A618" s="17">
        <v>16001</v>
      </c>
      <c r="B618" s="17" t="str">
        <f>VLOOKUP(A618,'List of Wells for HC assessment'!$A$2:$J$860,10,FALSE)</f>
        <v>Fraser-Sumas Floodplain</v>
      </c>
      <c r="C618" s="17" t="str">
        <f>IF(ISNUMBER(VLOOKUP(A618,'List of Wells for HC assessment'!$A$2:$J$860,1,FALSE)),"TRUE","FALSE")</f>
        <v>TRUE</v>
      </c>
      <c r="D618" s="17">
        <f>VLOOKUP(A618,'List of Wells for HC assessment'!$A$2:$J$860,9,FALSE)</f>
        <v>8</v>
      </c>
      <c r="E618" s="17" t="str">
        <f t="shared" si="196"/>
        <v>Stream</v>
      </c>
      <c r="F618" s="17">
        <f t="shared" si="197"/>
        <v>3</v>
      </c>
      <c r="G618" s="87">
        <f t="shared" si="198"/>
        <v>0.38914745818417529</v>
      </c>
      <c r="H618" s="88">
        <f t="shared" si="216"/>
        <v>0.88282739419544987</v>
      </c>
      <c r="I618" s="89" t="str">
        <f t="shared" si="199"/>
        <v>Vedder River</v>
      </c>
      <c r="J618" s="90">
        <f t="shared" si="200"/>
        <v>0.35565282922036368</v>
      </c>
      <c r="K618" s="91">
        <f t="shared" si="201"/>
        <v>0.9659702053252992</v>
      </c>
      <c r="L618" s="95" t="str">
        <f t="shared" si="202"/>
        <v>Unnamed tributary to Vedder River</v>
      </c>
      <c r="M618" s="92">
        <f t="shared" si="203"/>
        <v>0.25519971259546104</v>
      </c>
      <c r="N618" s="93">
        <f t="shared" si="204"/>
        <v>1.3462007185372851</v>
      </c>
      <c r="O618" s="96" t="str">
        <f t="shared" si="205"/>
        <v>Unnamed tributary to Lewis Slough</v>
      </c>
      <c r="P618" s="94" t="str">
        <f>IF(ISNUMBER(VLOOKUP(A618,'Wells not assessed'!$A$5:$D$37,1,FALSE)),VLOOKUP(A618,'Wells not assessed'!$A$5:$D$37,4,FALSE),"")</f>
        <v/>
      </c>
      <c r="R618" s="35" t="str">
        <f t="shared" si="206"/>
        <v>Yes</v>
      </c>
      <c r="S618" s="15" t="str">
        <f t="shared" si="207"/>
        <v>FV-2553</v>
      </c>
      <c r="T618" s="18" t="str">
        <f>VLOOKUP(S618,'PoHC and SDF summary'!$AO$4:$AP$49974,2,FALSE)</f>
        <v>Vedder River</v>
      </c>
      <c r="U618" s="19">
        <f t="shared" si="208"/>
        <v>514.63406247413798</v>
      </c>
      <c r="V618" s="56">
        <f>IF(C618="TRUE",(U618^2)*(VLOOKUP(D618,'Aquifer and SDF Parameters'!$A$6:$C$100,2,FALSE)/VLOOKUP(D618,'Aquifer and SDF Parameters'!$A$6:$C$100,3,FALSE)),"")</f>
        <v>0.88282739419544987</v>
      </c>
      <c r="W618" s="4"/>
      <c r="X618" s="29" t="str">
        <f t="shared" si="209"/>
        <v>Yes</v>
      </c>
      <c r="Y618" s="15" t="str">
        <f t="shared" si="210"/>
        <v>FV-2617</v>
      </c>
      <c r="Z618" s="18" t="str">
        <f>IF(X618="Yes",VLOOKUP(Y618,'PoHC and SDF summary'!$AO$4:$AP$49974,2,FALSE)," ")</f>
        <v>Unnamed tributary to Vedder River</v>
      </c>
      <c r="AA618" s="19">
        <f t="shared" si="211"/>
        <v>538.32245132224398</v>
      </c>
      <c r="AB618" s="58">
        <f>IF(X618="Yes",(AA618^2)*(VLOOKUP(D618,'Aquifer and SDF Parameters'!$A$6:$C$100,2,FALSE)/VLOOKUP(D618,'Aquifer and SDF Parameters'!$A$6:$C$100,3,FALSE)),"")</f>
        <v>0.9659702053252992</v>
      </c>
      <c r="AC618" s="20">
        <f>IF(X618="Yes",(1/(U618)^('Aquifer and SDF Parameters'!$B$2)/((1/U618^'Aquifer and SDF Parameters'!$B$2)+(1/AA618^'Aquifer and SDF Parameters'!$B$2))),"")</f>
        <v>0.5224856444944006</v>
      </c>
      <c r="AD618" s="21">
        <f>IF(X618="Yes",(1/(AA618)^('Aquifer and SDF Parameters'!$B$2)/((1/U618^'Aquifer and SDF Parameters'!$B$2)+(1/AA618^'Aquifer and SDF Parameters'!$B$2))),"")</f>
        <v>0.47751435550559951</v>
      </c>
      <c r="AE618" s="14"/>
      <c r="AF618" s="32" t="str">
        <f t="shared" si="212"/>
        <v>Yes</v>
      </c>
      <c r="AG618" s="15" t="str">
        <f t="shared" si="213"/>
        <v>FV-2765</v>
      </c>
      <c r="AH618" s="18" t="str">
        <f t="shared" si="214"/>
        <v>Unnamed tributary to Lewis Slough</v>
      </c>
      <c r="AI618" s="19">
        <f t="shared" si="215"/>
        <v>635.49997290415797</v>
      </c>
      <c r="AJ618" s="58">
        <f>IF(AF618="Yes",(AI618^2)*(VLOOKUP(D618,'Aquifer and SDF Parameters'!$A$6:$C$100,2,FALSE)/VLOOKUP(D618,'Aquifer and SDF Parameters'!$A$6:$C$100,3,FALSE)),"")</f>
        <v>1.3462007185372851</v>
      </c>
      <c r="AK618" s="20">
        <f>IF(AF618="Yes",(1/(U618)^('Aquifer and SDF Parameters'!$B$2)/((1/U618^'Aquifer and SDF Parameters'!$B$2)+(1/AI618^'Aquifer and SDF Parameters'!$B$2)+(1/AA618^'Aquifer and SDF Parameters'!$B$2))),"")</f>
        <v>0.38914745818417529</v>
      </c>
      <c r="AL618" s="20">
        <f>IF(AF618="Yes",(1/(AA618)^('Aquifer and SDF Parameters'!$B$2)/((1/U618^'Aquifer and SDF Parameters'!$B$2)+(1/AI618^'Aquifer and SDF Parameters'!$B$2)+(1/AA618^'Aquifer and SDF Parameters'!$B$2))),"")</f>
        <v>0.35565282922036368</v>
      </c>
      <c r="AM618" s="21">
        <f>IF(AF618="Yes",(1/(AI618)^('Aquifer and SDF Parameters'!$B$2)/((1/U618^'Aquifer and SDF Parameters'!$B$2)+(1/AI618^'Aquifer and SDF Parameters'!$B$2)+(1/AA618^'Aquifer and SDF Parameters'!$B$2))),"")</f>
        <v>0.25519971259546104</v>
      </c>
      <c r="AO618" s="30" t="s">
        <v>12311</v>
      </c>
      <c r="AP618" s="47" t="s">
        <v>8769</v>
      </c>
      <c r="AQ618" s="2">
        <v>98079</v>
      </c>
      <c r="AR618" s="2" t="s">
        <v>6385</v>
      </c>
      <c r="AS618" s="4">
        <v>480.16796541699199</v>
      </c>
      <c r="AT618" s="30"/>
      <c r="AU618" s="22"/>
      <c r="AV618" s="69"/>
      <c r="AW618" s="33"/>
      <c r="AX618" s="22"/>
      <c r="AY618" s="27"/>
    </row>
    <row r="619" spans="1:51" ht="15.6" customHeight="1" x14ac:dyDescent="0.3">
      <c r="A619" s="17">
        <v>16253</v>
      </c>
      <c r="B619" s="17" t="str">
        <f>VLOOKUP(A619,'List of Wells for HC assessment'!$A$2:$J$860,10,FALSE)</f>
        <v>Fraser-Sumas Floodplain</v>
      </c>
      <c r="C619" s="17" t="str">
        <f>IF(ISNUMBER(VLOOKUP(A619,'List of Wells for HC assessment'!$A$2:$J$860,1,FALSE)),"TRUE","FALSE")</f>
        <v>TRUE</v>
      </c>
      <c r="D619" s="17">
        <f>VLOOKUP(A619,'List of Wells for HC assessment'!$A$2:$J$860,9,FALSE)</f>
        <v>8</v>
      </c>
      <c r="E619" s="17" t="str">
        <f t="shared" si="196"/>
        <v>Stream</v>
      </c>
      <c r="F619" s="17">
        <f t="shared" si="197"/>
        <v>3</v>
      </c>
      <c r="G619" s="87">
        <f t="shared" si="198"/>
        <v>0.68776647141246305</v>
      </c>
      <c r="H619" s="88">
        <f t="shared" si="216"/>
        <v>1.5393502257060589</v>
      </c>
      <c r="I619" s="89" t="str">
        <f t="shared" si="199"/>
        <v>Unnamed</v>
      </c>
      <c r="J619" s="90">
        <f t="shared" si="200"/>
        <v>0.23529117120990778</v>
      </c>
      <c r="K619" s="91">
        <f t="shared" si="201"/>
        <v>4.4995886057166841</v>
      </c>
      <c r="L619" s="95" t="str">
        <f t="shared" si="202"/>
        <v>Unnamed tributary to Lewis Slough</v>
      </c>
      <c r="M619" s="92">
        <f t="shared" si="203"/>
        <v>7.6942357377629153E-2</v>
      </c>
      <c r="N619" s="93">
        <f t="shared" si="204"/>
        <v>13.759826304849524</v>
      </c>
      <c r="O619" s="96" t="str">
        <f t="shared" si="205"/>
        <v>Unnamed tributary to Atchelitz Creek</v>
      </c>
      <c r="P619" s="94" t="str">
        <f>IF(ISNUMBER(VLOOKUP(A619,'Wells not assessed'!$A$5:$D$37,1,FALSE)),VLOOKUP(A619,'Wells not assessed'!$A$5:$D$37,4,FALSE),"")</f>
        <v/>
      </c>
      <c r="R619" s="35" t="str">
        <f t="shared" si="206"/>
        <v>Yes</v>
      </c>
      <c r="S619" s="15" t="str">
        <f t="shared" si="207"/>
        <v>FV-2797</v>
      </c>
      <c r="T619" s="18" t="str">
        <f>VLOOKUP(S619,'PoHC and SDF summary'!$AO$4:$AP$49974,2,FALSE)</f>
        <v>Unnamed</v>
      </c>
      <c r="U619" s="19">
        <f t="shared" si="208"/>
        <v>679.56240898965098</v>
      </c>
      <c r="V619" s="56">
        <f>IF(C619="TRUE",(U619^2)*(VLOOKUP(D619,'Aquifer and SDF Parameters'!$A$6:$C$100,2,FALSE)/VLOOKUP(D619,'Aquifer and SDF Parameters'!$A$6:$C$100,3,FALSE)),"")</f>
        <v>1.5393502257060589</v>
      </c>
      <c r="W619" s="4"/>
      <c r="X619" s="29" t="str">
        <f t="shared" si="209"/>
        <v>Yes</v>
      </c>
      <c r="Y619" s="15" t="str">
        <f t="shared" si="210"/>
        <v>FV-2767</v>
      </c>
      <c r="Z619" s="18" t="str">
        <f>IF(X619="Yes",VLOOKUP(Y619,'PoHC and SDF summary'!$AO$4:$AP$49974,2,FALSE)," ")</f>
        <v>Unnamed tributary to Lewis Slough</v>
      </c>
      <c r="AA619" s="19">
        <f t="shared" si="211"/>
        <v>1161.84189187471</v>
      </c>
      <c r="AB619" s="58">
        <f>IF(X619="Yes",(AA619^2)*(VLOOKUP(D619,'Aquifer and SDF Parameters'!$A$6:$C$100,2,FALSE)/VLOOKUP(D619,'Aquifer and SDF Parameters'!$A$6:$C$100,3,FALSE)),"")</f>
        <v>4.4995886057166841</v>
      </c>
      <c r="AC619" s="20">
        <f>IF(X619="Yes",(1/(U619)^('Aquifer and SDF Parameters'!$B$2)/((1/U619^'Aquifer and SDF Parameters'!$B$2)+(1/AA619^'Aquifer and SDF Parameters'!$B$2))),"")</f>
        <v>0.74509590696692052</v>
      </c>
      <c r="AD619" s="21">
        <f>IF(X619="Yes",(1/(AA619)^('Aquifer and SDF Parameters'!$B$2)/((1/U619^'Aquifer and SDF Parameters'!$B$2)+(1/AA619^'Aquifer and SDF Parameters'!$B$2))),"")</f>
        <v>0.25490409303307943</v>
      </c>
      <c r="AE619" s="14"/>
      <c r="AF619" s="32" t="str">
        <f t="shared" si="212"/>
        <v>Yes</v>
      </c>
      <c r="AG619" s="15" t="str">
        <f t="shared" si="213"/>
        <v>FV-5383</v>
      </c>
      <c r="AH619" s="18" t="str">
        <f t="shared" si="214"/>
        <v>Unnamed tributary to Atchelitz Creek</v>
      </c>
      <c r="AI619" s="19">
        <f t="shared" si="215"/>
        <v>2031.73519225682</v>
      </c>
      <c r="AJ619" s="58">
        <f>IF(AF619="Yes",(AI619^2)*(VLOOKUP(D619,'Aquifer and SDF Parameters'!$A$6:$C$100,2,FALSE)/VLOOKUP(D619,'Aquifer and SDF Parameters'!$A$6:$C$100,3,FALSE)),"")</f>
        <v>13.759826304849524</v>
      </c>
      <c r="AK619" s="20">
        <f>IF(AF619="Yes",(1/(U619)^('Aquifer and SDF Parameters'!$B$2)/((1/U619^'Aquifer and SDF Parameters'!$B$2)+(1/AI619^'Aquifer and SDF Parameters'!$B$2)+(1/AA619^'Aquifer and SDF Parameters'!$B$2))),"")</f>
        <v>0.68776647141246305</v>
      </c>
      <c r="AL619" s="20">
        <f>IF(AF619="Yes",(1/(AA619)^('Aquifer and SDF Parameters'!$B$2)/((1/U619^'Aquifer and SDF Parameters'!$B$2)+(1/AI619^'Aquifer and SDF Parameters'!$B$2)+(1/AA619^'Aquifer and SDF Parameters'!$B$2))),"")</f>
        <v>0.23529117120990778</v>
      </c>
      <c r="AM619" s="21">
        <f>IF(AF619="Yes",(1/(AI619)^('Aquifer and SDF Parameters'!$B$2)/((1/U619^'Aquifer and SDF Parameters'!$B$2)+(1/AI619^'Aquifer and SDF Parameters'!$B$2)+(1/AA619^'Aquifer and SDF Parameters'!$B$2))),"")</f>
        <v>7.6942357377629153E-2</v>
      </c>
      <c r="AO619" s="30" t="s">
        <v>12310</v>
      </c>
      <c r="AP619" s="47" t="s">
        <v>8769</v>
      </c>
      <c r="AQ619" s="2">
        <v>98622</v>
      </c>
      <c r="AR619" s="2" t="s">
        <v>3163</v>
      </c>
      <c r="AS619" s="4">
        <v>15.651400652102501</v>
      </c>
      <c r="AT619" s="30"/>
      <c r="AU619" s="22"/>
      <c r="AV619" s="69"/>
      <c r="AW619" s="33"/>
      <c r="AX619" s="22"/>
      <c r="AY619" s="27"/>
    </row>
    <row r="620" spans="1:51" ht="15.6" customHeight="1" x14ac:dyDescent="0.3">
      <c r="A620" s="17">
        <v>17969</v>
      </c>
      <c r="B620" s="17" t="str">
        <f>VLOOKUP(A620,'List of Wells for HC assessment'!$A$2:$J$860,10,FALSE)</f>
        <v>Fraser-Sumas Floodplain</v>
      </c>
      <c r="C620" s="17" t="str">
        <f>IF(ISNUMBER(VLOOKUP(A620,'List of Wells for HC assessment'!$A$2:$J$860,1,FALSE)),"TRUE","FALSE")</f>
        <v>TRUE</v>
      </c>
      <c r="D620" s="17">
        <f>VLOOKUP(A620,'List of Wells for HC assessment'!$A$2:$J$860,9,FALSE)</f>
        <v>8</v>
      </c>
      <c r="E620" s="17" t="str">
        <f t="shared" si="196"/>
        <v>Stream</v>
      </c>
      <c r="F620" s="17">
        <f t="shared" si="197"/>
        <v>1</v>
      </c>
      <c r="G620" s="87">
        <f t="shared" si="198"/>
        <v>1</v>
      </c>
      <c r="H620" s="88">
        <f t="shared" si="216"/>
        <v>5.8184170432946463</v>
      </c>
      <c r="I620" s="89" t="str">
        <f t="shared" si="199"/>
        <v>Unnamed</v>
      </c>
      <c r="J620" s="90" t="str">
        <f t="shared" si="200"/>
        <v>-</v>
      </c>
      <c r="K620" s="91" t="str">
        <f t="shared" si="201"/>
        <v/>
      </c>
      <c r="L620" s="95" t="str">
        <f t="shared" si="202"/>
        <v xml:space="preserve"> </v>
      </c>
      <c r="M620" s="92" t="str">
        <f t="shared" si="203"/>
        <v>-</v>
      </c>
      <c r="N620" s="93" t="str">
        <f t="shared" si="204"/>
        <v/>
      </c>
      <c r="O620" s="96" t="str">
        <f t="shared" si="205"/>
        <v xml:space="preserve"> </v>
      </c>
      <c r="P620" s="94" t="str">
        <f>IF(ISNUMBER(VLOOKUP(A620,'Wells not assessed'!$A$5:$D$37,1,FALSE)),VLOOKUP(A620,'Wells not assessed'!$A$5:$D$37,4,FALSE),"")</f>
        <v/>
      </c>
      <c r="R620" s="35" t="str">
        <f t="shared" si="206"/>
        <v>Yes</v>
      </c>
      <c r="S620" s="15" t="str">
        <f t="shared" si="207"/>
        <v>FV-3223</v>
      </c>
      <c r="T620" s="18" t="str">
        <f>VLOOKUP(S620,'PoHC and SDF summary'!$AO$4:$AP$49974,2,FALSE)</f>
        <v>Unnamed</v>
      </c>
      <c r="U620" s="19">
        <f t="shared" si="208"/>
        <v>1321.1832246090601</v>
      </c>
      <c r="V620" s="56">
        <f>IF(C620="TRUE",(U620^2)*(VLOOKUP(D620,'Aquifer and SDF Parameters'!$A$6:$C$100,2,FALSE)/VLOOKUP(D620,'Aquifer and SDF Parameters'!$A$6:$C$100,3,FALSE)),"")</f>
        <v>5.8184170432946463</v>
      </c>
      <c r="W620" s="4"/>
      <c r="X620" s="29" t="str">
        <f t="shared" si="209"/>
        <v>No</v>
      </c>
      <c r="Y620" s="15" t="str">
        <f t="shared" si="210"/>
        <v/>
      </c>
      <c r="Z620" s="18" t="str">
        <f>IF(X620="Yes",VLOOKUP(Y620,'PoHC and SDF summary'!$AO$4:$AP$49974,2,FALSE)," ")</f>
        <v xml:space="preserve"> </v>
      </c>
      <c r="AA620" s="19" t="str">
        <f t="shared" si="211"/>
        <v xml:space="preserve"> </v>
      </c>
      <c r="AB620" s="58" t="str">
        <f>IF(X620="Yes",(AA620^2)*(VLOOKUP(D620,'Aquifer and SDF Parameters'!$A$6:$C$100,2,FALSE)/VLOOKUP(D620,'Aquifer and SDF Parameters'!$A$6:$C$100,3,FALSE)),"")</f>
        <v/>
      </c>
      <c r="AC620" s="20" t="str">
        <f>IF(X620="Yes",(1/(U620)^('Aquifer and SDF Parameters'!$B$2)/((1/U620^'Aquifer and SDF Parameters'!$B$2)+(1/AA620^'Aquifer and SDF Parameters'!$B$2))),"")</f>
        <v/>
      </c>
      <c r="AD620" s="21" t="str">
        <f>IF(X620="Yes",(1/(AA620)^('Aquifer and SDF Parameters'!$B$2)/((1/U620^'Aquifer and SDF Parameters'!$B$2)+(1/AA620^'Aquifer and SDF Parameters'!$B$2))),"")</f>
        <v/>
      </c>
      <c r="AE620" s="14"/>
      <c r="AF620" s="32" t="str">
        <f t="shared" si="212"/>
        <v>No</v>
      </c>
      <c r="AG620" s="15" t="str">
        <f t="shared" si="213"/>
        <v/>
      </c>
      <c r="AH620" s="18" t="str">
        <f t="shared" si="214"/>
        <v xml:space="preserve"> </v>
      </c>
      <c r="AI620" s="19" t="str">
        <f t="shared" si="215"/>
        <v xml:space="preserve"> </v>
      </c>
      <c r="AJ620" s="58" t="str">
        <f>IF(AF620="Yes",(AI620^2)*(VLOOKUP(D620,'Aquifer and SDF Parameters'!$A$6:$C$100,2,FALSE)/VLOOKUP(D620,'Aquifer and SDF Parameters'!$A$6:$C$100,3,FALSE)),"")</f>
        <v/>
      </c>
      <c r="AK620" s="20" t="str">
        <f>IF(AF620="Yes",(1/(U620)^('Aquifer and SDF Parameters'!$B$2)/((1/U620^'Aquifer and SDF Parameters'!$B$2)+(1/AI620^'Aquifer and SDF Parameters'!$B$2)+(1/AA620^'Aquifer and SDF Parameters'!$B$2))),"")</f>
        <v/>
      </c>
      <c r="AL620" s="20" t="str">
        <f>IF(AF620="Yes",(1/(AA620)^('Aquifer and SDF Parameters'!$B$2)/((1/U620^'Aquifer and SDF Parameters'!$B$2)+(1/AI620^'Aquifer and SDF Parameters'!$B$2)+(1/AA620^'Aquifer and SDF Parameters'!$B$2))),"")</f>
        <v/>
      </c>
      <c r="AM620" s="21" t="str">
        <f>IF(AF620="Yes",(1/(AI620)^('Aquifer and SDF Parameters'!$B$2)/((1/U620^'Aquifer and SDF Parameters'!$B$2)+(1/AI620^'Aquifer and SDF Parameters'!$B$2)+(1/AA620^'Aquifer and SDF Parameters'!$B$2))),"")</f>
        <v/>
      </c>
      <c r="AO620" s="30" t="s">
        <v>12309</v>
      </c>
      <c r="AP620" s="47" t="s">
        <v>8769</v>
      </c>
      <c r="AQ620" s="2">
        <v>98626</v>
      </c>
      <c r="AR620" s="2" t="s">
        <v>4721</v>
      </c>
      <c r="AS620" s="4">
        <v>322.500049829266</v>
      </c>
      <c r="AT620" s="30"/>
      <c r="AU620" s="22"/>
      <c r="AV620" s="69"/>
      <c r="AW620" s="33"/>
      <c r="AX620" s="22"/>
      <c r="AY620" s="27"/>
    </row>
    <row r="621" spans="1:51" ht="15.6" customHeight="1" x14ac:dyDescent="0.3">
      <c r="A621" s="17">
        <v>17972</v>
      </c>
      <c r="B621" s="17" t="str">
        <f>VLOOKUP(A621,'List of Wells for HC assessment'!$A$2:$J$860,10,FALSE)</f>
        <v>Fraser-Sumas Floodplain</v>
      </c>
      <c r="C621" s="17" t="str">
        <f>IF(ISNUMBER(VLOOKUP(A621,'List of Wells for HC assessment'!$A$2:$J$860,1,FALSE)),"TRUE","FALSE")</f>
        <v>TRUE</v>
      </c>
      <c r="D621" s="17">
        <f>VLOOKUP(A621,'List of Wells for HC assessment'!$A$2:$J$860,9,FALSE)</f>
        <v>8</v>
      </c>
      <c r="E621" s="17" t="str">
        <f t="shared" si="196"/>
        <v>Stream</v>
      </c>
      <c r="F621" s="17">
        <f t="shared" si="197"/>
        <v>2</v>
      </c>
      <c r="G621" s="87">
        <f t="shared" si="198"/>
        <v>0.58527940856877447</v>
      </c>
      <c r="H621" s="88">
        <f t="shared" si="216"/>
        <v>7.7470311410923314</v>
      </c>
      <c r="I621" s="89" t="str">
        <f t="shared" si="199"/>
        <v>Unnamed</v>
      </c>
      <c r="J621" s="90">
        <f t="shared" si="200"/>
        <v>0.41472059143122553</v>
      </c>
      <c r="K621" s="91">
        <f t="shared" si="201"/>
        <v>10.933090611138164</v>
      </c>
      <c r="L621" s="95" t="str">
        <f t="shared" si="202"/>
        <v>Unnamed tributary to Atchelitz Creek</v>
      </c>
      <c r="M621" s="92" t="str">
        <f t="shared" si="203"/>
        <v>-</v>
      </c>
      <c r="N621" s="93" t="str">
        <f t="shared" si="204"/>
        <v/>
      </c>
      <c r="O621" s="96" t="str">
        <f t="shared" si="205"/>
        <v xml:space="preserve"> </v>
      </c>
      <c r="P621" s="94" t="str">
        <f>IF(ISNUMBER(VLOOKUP(A621,'Wells not assessed'!$A$5:$D$37,1,FALSE)),VLOOKUP(A621,'Wells not assessed'!$A$5:$D$37,4,FALSE),"")</f>
        <v/>
      </c>
      <c r="R621" s="35" t="str">
        <f t="shared" si="206"/>
        <v>Yes</v>
      </c>
      <c r="S621" s="15" t="str">
        <f t="shared" si="207"/>
        <v>FV-3223</v>
      </c>
      <c r="T621" s="18" t="str">
        <f>VLOOKUP(S621,'PoHC and SDF summary'!$AO$4:$AP$49974,2,FALSE)</f>
        <v>Unnamed</v>
      </c>
      <c r="U621" s="19">
        <f t="shared" si="208"/>
        <v>1524.5029820658599</v>
      </c>
      <c r="V621" s="56">
        <f>IF(C621="TRUE",(U621^2)*(VLOOKUP(D621,'Aquifer and SDF Parameters'!$A$6:$C$100,2,FALSE)/VLOOKUP(D621,'Aquifer and SDF Parameters'!$A$6:$C$100,3,FALSE)),"")</f>
        <v>7.7470311410923314</v>
      </c>
      <c r="W621" s="4"/>
      <c r="X621" s="29" t="str">
        <f t="shared" si="209"/>
        <v>Yes</v>
      </c>
      <c r="Y621" s="15" t="str">
        <f t="shared" si="210"/>
        <v>FV-5383</v>
      </c>
      <c r="Z621" s="18" t="str">
        <f>IF(X621="Yes",VLOOKUP(Y621,'PoHC and SDF summary'!$AO$4:$AP$49974,2,FALSE)," ")</f>
        <v>Unnamed tributary to Atchelitz Creek</v>
      </c>
      <c r="AA621" s="19">
        <f t="shared" si="211"/>
        <v>1811.0569243790901</v>
      </c>
      <c r="AB621" s="58">
        <f>IF(X621="Yes",(AA621^2)*(VLOOKUP(D621,'Aquifer and SDF Parameters'!$A$6:$C$100,2,FALSE)/VLOOKUP(D621,'Aquifer and SDF Parameters'!$A$6:$C$100,3,FALSE)),"")</f>
        <v>10.933090611138164</v>
      </c>
      <c r="AC621" s="20">
        <f>IF(X621="Yes",(1/(U621)^('Aquifer and SDF Parameters'!$B$2)/((1/U621^'Aquifer and SDF Parameters'!$B$2)+(1/AA621^'Aquifer and SDF Parameters'!$B$2))),"")</f>
        <v>0.58527940856877447</v>
      </c>
      <c r="AD621" s="21">
        <f>IF(X621="Yes",(1/(AA621)^('Aquifer and SDF Parameters'!$B$2)/((1/U621^'Aquifer and SDF Parameters'!$B$2)+(1/AA621^'Aquifer and SDF Parameters'!$B$2))),"")</f>
        <v>0.41472059143122553</v>
      </c>
      <c r="AE621" s="14"/>
      <c r="AF621" s="32" t="str">
        <f t="shared" si="212"/>
        <v>No</v>
      </c>
      <c r="AG621" s="15" t="str">
        <f t="shared" si="213"/>
        <v/>
      </c>
      <c r="AH621" s="18" t="str">
        <f t="shared" si="214"/>
        <v xml:space="preserve"> </v>
      </c>
      <c r="AI621" s="19" t="str">
        <f t="shared" si="215"/>
        <v xml:space="preserve"> </v>
      </c>
      <c r="AJ621" s="58" t="str">
        <f>IF(AF621="Yes",(AI621^2)*(VLOOKUP(D621,'Aquifer and SDF Parameters'!$A$6:$C$100,2,FALSE)/VLOOKUP(D621,'Aquifer and SDF Parameters'!$A$6:$C$100,3,FALSE)),"")</f>
        <v/>
      </c>
      <c r="AK621" s="20" t="str">
        <f>IF(AF621="Yes",(1/(U621)^('Aquifer and SDF Parameters'!$B$2)/((1/U621^'Aquifer and SDF Parameters'!$B$2)+(1/AI621^'Aquifer and SDF Parameters'!$B$2)+(1/AA621^'Aquifer and SDF Parameters'!$B$2))),"")</f>
        <v/>
      </c>
      <c r="AL621" s="20" t="str">
        <f>IF(AF621="Yes",(1/(AA621)^('Aquifer and SDF Parameters'!$B$2)/((1/U621^'Aquifer and SDF Parameters'!$B$2)+(1/AI621^'Aquifer and SDF Parameters'!$B$2)+(1/AA621^'Aquifer and SDF Parameters'!$B$2))),"")</f>
        <v/>
      </c>
      <c r="AM621" s="21" t="str">
        <f>IF(AF621="Yes",(1/(AI621)^('Aquifer and SDF Parameters'!$B$2)/((1/U621^'Aquifer and SDF Parameters'!$B$2)+(1/AI621^'Aquifer and SDF Parameters'!$B$2)+(1/AA621^'Aquifer and SDF Parameters'!$B$2))),"")</f>
        <v/>
      </c>
      <c r="AO621" s="30" t="s">
        <v>12308</v>
      </c>
      <c r="AP621" s="47" t="s">
        <v>8769</v>
      </c>
      <c r="AQ621" s="2">
        <v>98631</v>
      </c>
      <c r="AR621" s="2" t="s">
        <v>7403</v>
      </c>
      <c r="AS621" s="4">
        <v>575.76232597244905</v>
      </c>
      <c r="AT621" s="30"/>
      <c r="AU621" s="22"/>
      <c r="AV621" s="69"/>
      <c r="AW621" s="33"/>
      <c r="AX621" s="22"/>
      <c r="AY621" s="27"/>
    </row>
    <row r="622" spans="1:51" ht="15.6" customHeight="1" x14ac:dyDescent="0.3">
      <c r="A622" s="17">
        <v>17973</v>
      </c>
      <c r="B622" s="17" t="str">
        <f>VLOOKUP(A622,'List of Wells for HC assessment'!$A$2:$J$860,10,FALSE)</f>
        <v>Fraser-Sumas Floodplain</v>
      </c>
      <c r="C622" s="17" t="str">
        <f>IF(ISNUMBER(VLOOKUP(A622,'List of Wells for HC assessment'!$A$2:$J$860,1,FALSE)),"TRUE","FALSE")</f>
        <v>TRUE</v>
      </c>
      <c r="D622" s="17">
        <f>VLOOKUP(A622,'List of Wells for HC assessment'!$A$2:$J$860,9,FALSE)</f>
        <v>8</v>
      </c>
      <c r="E622" s="17" t="str">
        <f t="shared" si="196"/>
        <v>Stream</v>
      </c>
      <c r="F622" s="17">
        <f t="shared" si="197"/>
        <v>2</v>
      </c>
      <c r="G622" s="87">
        <f t="shared" si="198"/>
        <v>0.5617337820854803</v>
      </c>
      <c r="H622" s="88">
        <f t="shared" si="216"/>
        <v>8.0367298321820684</v>
      </c>
      <c r="I622" s="89" t="str">
        <f t="shared" si="199"/>
        <v>Unnamed</v>
      </c>
      <c r="J622" s="90">
        <f t="shared" si="200"/>
        <v>0.43826621791451964</v>
      </c>
      <c r="K622" s="91">
        <f t="shared" si="201"/>
        <v>10.300822786919339</v>
      </c>
      <c r="L622" s="95" t="str">
        <f t="shared" si="202"/>
        <v>Unnamed tributary to Atchelitz Creek</v>
      </c>
      <c r="M622" s="92" t="str">
        <f t="shared" si="203"/>
        <v>-</v>
      </c>
      <c r="N622" s="93" t="str">
        <f t="shared" si="204"/>
        <v/>
      </c>
      <c r="O622" s="96" t="str">
        <f t="shared" si="205"/>
        <v xml:space="preserve"> </v>
      </c>
      <c r="P622" s="94" t="str">
        <f>IF(ISNUMBER(VLOOKUP(A622,'Wells not assessed'!$A$5:$D$37,1,FALSE)),VLOOKUP(A622,'Wells not assessed'!$A$5:$D$37,4,FALSE),"")</f>
        <v/>
      </c>
      <c r="R622" s="35" t="str">
        <f t="shared" si="206"/>
        <v>Yes</v>
      </c>
      <c r="S622" s="15" t="str">
        <f t="shared" si="207"/>
        <v>FV-3223</v>
      </c>
      <c r="T622" s="18" t="str">
        <f>VLOOKUP(S622,'PoHC and SDF summary'!$AO$4:$AP$49974,2,FALSE)</f>
        <v>Unnamed</v>
      </c>
      <c r="U622" s="19">
        <f t="shared" si="208"/>
        <v>1552.74561653048</v>
      </c>
      <c r="V622" s="56">
        <f>IF(C622="TRUE",(U622^2)*(VLOOKUP(D622,'Aquifer and SDF Parameters'!$A$6:$C$100,2,FALSE)/VLOOKUP(D622,'Aquifer and SDF Parameters'!$A$6:$C$100,3,FALSE)),"")</f>
        <v>8.0367298321820684</v>
      </c>
      <c r="W622" s="4"/>
      <c r="X622" s="29" t="str">
        <f t="shared" si="209"/>
        <v>Yes</v>
      </c>
      <c r="Y622" s="15" t="str">
        <f t="shared" si="210"/>
        <v>FV-5383</v>
      </c>
      <c r="Z622" s="18" t="str">
        <f>IF(X622="Yes",VLOOKUP(Y622,'PoHC and SDF summary'!$AO$4:$AP$49974,2,FALSE)," ")</f>
        <v>Unnamed tributary to Atchelitz Creek</v>
      </c>
      <c r="AA622" s="19">
        <f t="shared" si="211"/>
        <v>1757.90979179132</v>
      </c>
      <c r="AB622" s="58">
        <f>IF(X622="Yes",(AA622^2)*(VLOOKUP(D622,'Aquifer and SDF Parameters'!$A$6:$C$100,2,FALSE)/VLOOKUP(D622,'Aquifer and SDF Parameters'!$A$6:$C$100,3,FALSE)),"")</f>
        <v>10.300822786919339</v>
      </c>
      <c r="AC622" s="20">
        <f>IF(X622="Yes",(1/(U622)^('Aquifer and SDF Parameters'!$B$2)/((1/U622^'Aquifer and SDF Parameters'!$B$2)+(1/AA622^'Aquifer and SDF Parameters'!$B$2))),"")</f>
        <v>0.5617337820854803</v>
      </c>
      <c r="AD622" s="21">
        <f>IF(X622="Yes",(1/(AA622)^('Aquifer and SDF Parameters'!$B$2)/((1/U622^'Aquifer and SDF Parameters'!$B$2)+(1/AA622^'Aquifer and SDF Parameters'!$B$2))),"")</f>
        <v>0.43826621791451964</v>
      </c>
      <c r="AE622" s="14"/>
      <c r="AF622" s="32" t="str">
        <f t="shared" si="212"/>
        <v>No</v>
      </c>
      <c r="AG622" s="15" t="str">
        <f t="shared" si="213"/>
        <v/>
      </c>
      <c r="AH622" s="18" t="str">
        <f t="shared" si="214"/>
        <v xml:space="preserve"> </v>
      </c>
      <c r="AI622" s="19" t="str">
        <f t="shared" si="215"/>
        <v xml:space="preserve"> </v>
      </c>
      <c r="AJ622" s="58" t="str">
        <f>IF(AF622="Yes",(AI622^2)*(VLOOKUP(D622,'Aquifer and SDF Parameters'!$A$6:$C$100,2,FALSE)/VLOOKUP(D622,'Aquifer and SDF Parameters'!$A$6:$C$100,3,FALSE)),"")</f>
        <v/>
      </c>
      <c r="AK622" s="20" t="str">
        <f>IF(AF622="Yes",(1/(U622)^('Aquifer and SDF Parameters'!$B$2)/((1/U622^'Aquifer and SDF Parameters'!$B$2)+(1/AI622^'Aquifer and SDF Parameters'!$B$2)+(1/AA622^'Aquifer and SDF Parameters'!$B$2))),"")</f>
        <v/>
      </c>
      <c r="AL622" s="20" t="str">
        <f>IF(AF622="Yes",(1/(AA622)^('Aquifer and SDF Parameters'!$B$2)/((1/U622^'Aquifer and SDF Parameters'!$B$2)+(1/AI622^'Aquifer and SDF Parameters'!$B$2)+(1/AA622^'Aquifer and SDF Parameters'!$B$2))),"")</f>
        <v/>
      </c>
      <c r="AM622" s="21" t="str">
        <f>IF(AF622="Yes",(1/(AI622)^('Aquifer and SDF Parameters'!$B$2)/((1/U622^'Aquifer and SDF Parameters'!$B$2)+(1/AI622^'Aquifer and SDF Parameters'!$B$2)+(1/AA622^'Aquifer and SDF Parameters'!$B$2))),"")</f>
        <v/>
      </c>
      <c r="AO622" s="30" t="s">
        <v>12307</v>
      </c>
      <c r="AP622" s="47" t="s">
        <v>8769</v>
      </c>
      <c r="AQ622" s="2">
        <v>98635</v>
      </c>
      <c r="AR622" s="2" t="s">
        <v>1292</v>
      </c>
      <c r="AS622" s="4">
        <v>112.882203993597</v>
      </c>
      <c r="AT622" s="30"/>
      <c r="AU622" s="22"/>
      <c r="AV622" s="69"/>
      <c r="AW622" s="33"/>
      <c r="AX622" s="22"/>
      <c r="AY622" s="27"/>
    </row>
    <row r="623" spans="1:51" ht="15.6" customHeight="1" x14ac:dyDescent="0.3">
      <c r="A623" s="17">
        <v>18066</v>
      </c>
      <c r="B623" s="17" t="str">
        <f>VLOOKUP(A623,'List of Wells for HC assessment'!$A$2:$J$860,10,FALSE)</f>
        <v>Fraser-Sumas Floodplain</v>
      </c>
      <c r="C623" s="17" t="str">
        <f>IF(ISNUMBER(VLOOKUP(A623,'List of Wells for HC assessment'!$A$2:$J$860,1,FALSE)),"TRUE","FALSE")</f>
        <v>TRUE</v>
      </c>
      <c r="D623" s="17">
        <f>VLOOKUP(A623,'List of Wells for HC assessment'!$A$2:$J$860,9,FALSE)</f>
        <v>8</v>
      </c>
      <c r="E623" s="17" t="str">
        <f t="shared" si="196"/>
        <v>Stream</v>
      </c>
      <c r="F623" s="17">
        <f t="shared" si="197"/>
        <v>1</v>
      </c>
      <c r="G623" s="87">
        <f t="shared" si="198"/>
        <v>1</v>
      </c>
      <c r="H623" s="88">
        <f t="shared" si="216"/>
        <v>5.9969685416670318E-2</v>
      </c>
      <c r="I623" s="89" t="str">
        <f t="shared" si="199"/>
        <v>Unnamed tributary to Vedder River</v>
      </c>
      <c r="J623" s="90" t="str">
        <f t="shared" si="200"/>
        <v>-</v>
      </c>
      <c r="K623" s="91" t="str">
        <f t="shared" si="201"/>
        <v/>
      </c>
      <c r="L623" s="95" t="str">
        <f t="shared" si="202"/>
        <v xml:space="preserve"> </v>
      </c>
      <c r="M623" s="92" t="str">
        <f t="shared" si="203"/>
        <v>-</v>
      </c>
      <c r="N623" s="93" t="str">
        <f t="shared" si="204"/>
        <v/>
      </c>
      <c r="O623" s="96" t="str">
        <f t="shared" si="205"/>
        <v xml:space="preserve"> </v>
      </c>
      <c r="P623" s="94" t="str">
        <f>IF(ISNUMBER(VLOOKUP(A623,'Wells not assessed'!$A$5:$D$37,1,FALSE)),VLOOKUP(A623,'Wells not assessed'!$A$5:$D$37,4,FALSE),"")</f>
        <v/>
      </c>
      <c r="R623" s="35" t="str">
        <f t="shared" si="206"/>
        <v>Yes</v>
      </c>
      <c r="S623" s="15" t="str">
        <f t="shared" si="207"/>
        <v>FV-585</v>
      </c>
      <c r="T623" s="18" t="str">
        <f>VLOOKUP(S623,'PoHC and SDF summary'!$AO$4:$AP$49974,2,FALSE)</f>
        <v>Unnamed tributary to Vedder River</v>
      </c>
      <c r="U623" s="19">
        <f t="shared" si="208"/>
        <v>134.130181633371</v>
      </c>
      <c r="V623" s="56">
        <f>IF(C623="TRUE",(U623^2)*(VLOOKUP(D623,'Aquifer and SDF Parameters'!$A$6:$C$100,2,FALSE)/VLOOKUP(D623,'Aquifer and SDF Parameters'!$A$6:$C$100,3,FALSE)),"")</f>
        <v>5.9969685416670318E-2</v>
      </c>
      <c r="W623" s="4"/>
      <c r="X623" s="29" t="str">
        <f t="shared" si="209"/>
        <v>No</v>
      </c>
      <c r="Y623" s="15" t="str">
        <f t="shared" si="210"/>
        <v/>
      </c>
      <c r="Z623" s="18" t="str">
        <f>IF(X623="Yes",VLOOKUP(Y623,'PoHC and SDF summary'!$AO$4:$AP$49974,2,FALSE)," ")</f>
        <v xml:space="preserve"> </v>
      </c>
      <c r="AA623" s="19" t="str">
        <f t="shared" si="211"/>
        <v xml:space="preserve"> </v>
      </c>
      <c r="AB623" s="58" t="str">
        <f>IF(X623="Yes",(AA623^2)*(VLOOKUP(D623,'Aquifer and SDF Parameters'!$A$6:$C$100,2,FALSE)/VLOOKUP(D623,'Aquifer and SDF Parameters'!$A$6:$C$100,3,FALSE)),"")</f>
        <v/>
      </c>
      <c r="AC623" s="20" t="str">
        <f>IF(X623="Yes",(1/(U623)^('Aquifer and SDF Parameters'!$B$2)/((1/U623^'Aquifer and SDF Parameters'!$B$2)+(1/AA623^'Aquifer and SDF Parameters'!$B$2))),"")</f>
        <v/>
      </c>
      <c r="AD623" s="21" t="str">
        <f>IF(X623="Yes",(1/(AA623)^('Aquifer and SDF Parameters'!$B$2)/((1/U623^'Aquifer and SDF Parameters'!$B$2)+(1/AA623^'Aquifer and SDF Parameters'!$B$2))),"")</f>
        <v/>
      </c>
      <c r="AE623" s="14"/>
      <c r="AF623" s="32" t="str">
        <f t="shared" si="212"/>
        <v>No</v>
      </c>
      <c r="AG623" s="15" t="str">
        <f t="shared" si="213"/>
        <v/>
      </c>
      <c r="AH623" s="18" t="str">
        <f t="shared" si="214"/>
        <v xml:space="preserve"> </v>
      </c>
      <c r="AI623" s="19" t="str">
        <f t="shared" si="215"/>
        <v xml:space="preserve"> </v>
      </c>
      <c r="AJ623" s="58" t="str">
        <f>IF(AF623="Yes",(AI623^2)*(VLOOKUP(D623,'Aquifer and SDF Parameters'!$A$6:$C$100,2,FALSE)/VLOOKUP(D623,'Aquifer and SDF Parameters'!$A$6:$C$100,3,FALSE)),"")</f>
        <v/>
      </c>
      <c r="AK623" s="20" t="str">
        <f>IF(AF623="Yes",(1/(U623)^('Aquifer and SDF Parameters'!$B$2)/((1/U623^'Aquifer and SDF Parameters'!$B$2)+(1/AI623^'Aquifer and SDF Parameters'!$B$2)+(1/AA623^'Aquifer and SDF Parameters'!$B$2))),"")</f>
        <v/>
      </c>
      <c r="AL623" s="20" t="str">
        <f>IF(AF623="Yes",(1/(AA623)^('Aquifer and SDF Parameters'!$B$2)/((1/U623^'Aquifer and SDF Parameters'!$B$2)+(1/AI623^'Aquifer and SDF Parameters'!$B$2)+(1/AA623^'Aquifer and SDF Parameters'!$B$2))),"")</f>
        <v/>
      </c>
      <c r="AM623" s="21" t="str">
        <f>IF(AF623="Yes",(1/(AI623)^('Aquifer and SDF Parameters'!$B$2)/((1/U623^'Aquifer and SDF Parameters'!$B$2)+(1/AI623^'Aquifer and SDF Parameters'!$B$2)+(1/AA623^'Aquifer and SDF Parameters'!$B$2))),"")</f>
        <v/>
      </c>
      <c r="AO623" s="30" t="s">
        <v>12306</v>
      </c>
      <c r="AP623" s="47" t="s">
        <v>8769</v>
      </c>
      <c r="AQ623" s="2">
        <v>98677</v>
      </c>
      <c r="AR623" s="2" t="s">
        <v>475</v>
      </c>
      <c r="AS623" s="4">
        <v>1224.2595692059899</v>
      </c>
      <c r="AT623" s="30"/>
      <c r="AU623" s="22"/>
      <c r="AV623" s="69"/>
      <c r="AW623" s="33"/>
      <c r="AX623" s="22"/>
      <c r="AY623" s="27"/>
    </row>
    <row r="624" spans="1:51" ht="15.6" customHeight="1" x14ac:dyDescent="0.3">
      <c r="A624" s="17">
        <v>18084</v>
      </c>
      <c r="B624" s="17" t="str">
        <f>VLOOKUP(A624,'List of Wells for HC assessment'!$A$2:$J$860,10,FALSE)</f>
        <v>Fraser-Sumas Floodplain</v>
      </c>
      <c r="C624" s="17" t="str">
        <f>IF(ISNUMBER(VLOOKUP(A624,'List of Wells for HC assessment'!$A$2:$J$860,1,FALSE)),"TRUE","FALSE")</f>
        <v>TRUE</v>
      </c>
      <c r="D624" s="17">
        <f>VLOOKUP(A624,'List of Wells for HC assessment'!$A$2:$J$860,9,FALSE)</f>
        <v>8</v>
      </c>
      <c r="E624" s="17" t="str">
        <f t="shared" si="196"/>
        <v>Stream</v>
      </c>
      <c r="F624" s="17">
        <f t="shared" si="197"/>
        <v>1</v>
      </c>
      <c r="G624" s="87">
        <f t="shared" si="198"/>
        <v>1</v>
      </c>
      <c r="H624" s="88">
        <f t="shared" si="216"/>
        <v>4.1998677502101343</v>
      </c>
      <c r="I624" s="89" t="str">
        <f t="shared" si="199"/>
        <v>Unnamed tributary to Atchelitz Creek</v>
      </c>
      <c r="J624" s="90" t="str">
        <f t="shared" si="200"/>
        <v>-</v>
      </c>
      <c r="K624" s="91" t="str">
        <f t="shared" si="201"/>
        <v/>
      </c>
      <c r="L624" s="95" t="str">
        <f t="shared" si="202"/>
        <v xml:space="preserve"> </v>
      </c>
      <c r="M624" s="92" t="str">
        <f t="shared" si="203"/>
        <v>-</v>
      </c>
      <c r="N624" s="93" t="str">
        <f t="shared" si="204"/>
        <v/>
      </c>
      <c r="O624" s="96" t="str">
        <f t="shared" si="205"/>
        <v xml:space="preserve"> </v>
      </c>
      <c r="P624" s="94" t="str">
        <f>IF(ISNUMBER(VLOOKUP(A624,'Wells not assessed'!$A$5:$D$37,1,FALSE)),VLOOKUP(A624,'Wells not assessed'!$A$5:$D$37,4,FALSE),"")</f>
        <v/>
      </c>
      <c r="R624" s="35" t="str">
        <f t="shared" si="206"/>
        <v>Yes</v>
      </c>
      <c r="S624" s="15" t="str">
        <f t="shared" si="207"/>
        <v>FV-5383</v>
      </c>
      <c r="T624" s="18" t="str">
        <f>VLOOKUP(S624,'PoHC and SDF summary'!$AO$4:$AP$49974,2,FALSE)</f>
        <v>Unnamed tributary to Atchelitz Creek</v>
      </c>
      <c r="U624" s="19">
        <f t="shared" si="208"/>
        <v>1122.47954327152</v>
      </c>
      <c r="V624" s="56">
        <f>IF(C624="TRUE",(U624^2)*(VLOOKUP(D624,'Aquifer and SDF Parameters'!$A$6:$C$100,2,FALSE)/VLOOKUP(D624,'Aquifer and SDF Parameters'!$A$6:$C$100,3,FALSE)),"")</f>
        <v>4.1998677502101343</v>
      </c>
      <c r="W624" s="4"/>
      <c r="X624" s="29" t="str">
        <f t="shared" si="209"/>
        <v>No</v>
      </c>
      <c r="Y624" s="15" t="str">
        <f t="shared" si="210"/>
        <v/>
      </c>
      <c r="Z624" s="18" t="str">
        <f>IF(X624="Yes",VLOOKUP(Y624,'PoHC and SDF summary'!$AO$4:$AP$49974,2,FALSE)," ")</f>
        <v xml:space="preserve"> </v>
      </c>
      <c r="AA624" s="19" t="str">
        <f t="shared" si="211"/>
        <v xml:space="preserve"> </v>
      </c>
      <c r="AB624" s="58" t="str">
        <f>IF(X624="Yes",(AA624^2)*(VLOOKUP(D624,'Aquifer and SDF Parameters'!$A$6:$C$100,2,FALSE)/VLOOKUP(D624,'Aquifer and SDF Parameters'!$A$6:$C$100,3,FALSE)),"")</f>
        <v/>
      </c>
      <c r="AC624" s="20" t="str">
        <f>IF(X624="Yes",(1/(U624)^('Aquifer and SDF Parameters'!$B$2)/((1/U624^'Aquifer and SDF Parameters'!$B$2)+(1/AA624^'Aquifer and SDF Parameters'!$B$2))),"")</f>
        <v/>
      </c>
      <c r="AD624" s="21" t="str">
        <f>IF(X624="Yes",(1/(AA624)^('Aquifer and SDF Parameters'!$B$2)/((1/U624^'Aquifer and SDF Parameters'!$B$2)+(1/AA624^'Aquifer and SDF Parameters'!$B$2))),"")</f>
        <v/>
      </c>
      <c r="AE624" s="14"/>
      <c r="AF624" s="32" t="str">
        <f t="shared" si="212"/>
        <v>No</v>
      </c>
      <c r="AG624" s="15" t="str">
        <f t="shared" si="213"/>
        <v/>
      </c>
      <c r="AH624" s="18" t="str">
        <f t="shared" si="214"/>
        <v xml:space="preserve"> </v>
      </c>
      <c r="AI624" s="19" t="str">
        <f t="shared" si="215"/>
        <v xml:space="preserve"> </v>
      </c>
      <c r="AJ624" s="58" t="str">
        <f>IF(AF624="Yes",(AI624^2)*(VLOOKUP(D624,'Aquifer and SDF Parameters'!$A$6:$C$100,2,FALSE)/VLOOKUP(D624,'Aquifer and SDF Parameters'!$A$6:$C$100,3,FALSE)),"")</f>
        <v/>
      </c>
      <c r="AK624" s="20" t="str">
        <f>IF(AF624="Yes",(1/(U624)^('Aquifer and SDF Parameters'!$B$2)/((1/U624^'Aquifer and SDF Parameters'!$B$2)+(1/AI624^'Aquifer and SDF Parameters'!$B$2)+(1/AA624^'Aquifer and SDF Parameters'!$B$2))),"")</f>
        <v/>
      </c>
      <c r="AL624" s="20" t="str">
        <f>IF(AF624="Yes",(1/(AA624)^('Aquifer and SDF Parameters'!$B$2)/((1/U624^'Aquifer and SDF Parameters'!$B$2)+(1/AI624^'Aquifer and SDF Parameters'!$B$2)+(1/AA624^'Aquifer and SDF Parameters'!$B$2))),"")</f>
        <v/>
      </c>
      <c r="AM624" s="21" t="str">
        <f>IF(AF624="Yes",(1/(AI624)^('Aquifer and SDF Parameters'!$B$2)/((1/U624^'Aquifer and SDF Parameters'!$B$2)+(1/AI624^'Aquifer and SDF Parameters'!$B$2)+(1/AA624^'Aquifer and SDF Parameters'!$B$2))),"")</f>
        <v/>
      </c>
      <c r="AO624" s="30" t="s">
        <v>12305</v>
      </c>
      <c r="AP624" s="47" t="s">
        <v>8769</v>
      </c>
      <c r="AQ624" s="2">
        <v>98801</v>
      </c>
      <c r="AR624" s="2" t="s">
        <v>5677</v>
      </c>
      <c r="AS624" s="4">
        <v>152.024784534129</v>
      </c>
      <c r="AT624" s="30"/>
      <c r="AU624" s="22"/>
      <c r="AV624" s="69"/>
      <c r="AW624" s="33"/>
      <c r="AX624" s="22"/>
      <c r="AY624" s="27"/>
    </row>
    <row r="625" spans="1:51" ht="15.6" customHeight="1" x14ac:dyDescent="0.3">
      <c r="A625" s="17">
        <v>18598</v>
      </c>
      <c r="B625" s="17" t="str">
        <f>VLOOKUP(A625,'List of Wells for HC assessment'!$A$2:$J$860,10,FALSE)</f>
        <v>Fraser-Sumas Floodplain</v>
      </c>
      <c r="C625" s="17" t="str">
        <f>IF(ISNUMBER(VLOOKUP(A625,'List of Wells for HC assessment'!$A$2:$J$860,1,FALSE)),"TRUE","FALSE")</f>
        <v>TRUE</v>
      </c>
      <c r="D625" s="17">
        <f>VLOOKUP(A625,'List of Wells for HC assessment'!$A$2:$J$860,9,FALSE)</f>
        <v>8</v>
      </c>
      <c r="E625" s="17" t="str">
        <f t="shared" si="196"/>
        <v>Stream</v>
      </c>
      <c r="F625" s="17">
        <f t="shared" si="197"/>
        <v>2</v>
      </c>
      <c r="G625" s="87">
        <f t="shared" si="198"/>
        <v>0.61691959793893492</v>
      </c>
      <c r="H625" s="88">
        <f t="shared" si="216"/>
        <v>6.7098067377689308</v>
      </c>
      <c r="I625" s="89" t="str">
        <f t="shared" si="199"/>
        <v>Unnamed</v>
      </c>
      <c r="J625" s="90">
        <f t="shared" si="200"/>
        <v>0.38308040206106519</v>
      </c>
      <c r="K625" s="91">
        <f t="shared" si="201"/>
        <v>10.805593950098547</v>
      </c>
      <c r="L625" s="95" t="str">
        <f t="shared" si="202"/>
        <v>Unnamed tributary to Atchelitz Creek</v>
      </c>
      <c r="M625" s="92" t="str">
        <f t="shared" si="203"/>
        <v>-</v>
      </c>
      <c r="N625" s="93" t="str">
        <f t="shared" si="204"/>
        <v/>
      </c>
      <c r="O625" s="96" t="str">
        <f t="shared" si="205"/>
        <v xml:space="preserve"> </v>
      </c>
      <c r="P625" s="94" t="str">
        <f>IF(ISNUMBER(VLOOKUP(A625,'Wells not assessed'!$A$5:$D$37,1,FALSE)),VLOOKUP(A625,'Wells not assessed'!$A$5:$D$37,4,FALSE),"")</f>
        <v/>
      </c>
      <c r="R625" s="35" t="str">
        <f t="shared" si="206"/>
        <v>Yes</v>
      </c>
      <c r="S625" s="15" t="str">
        <f t="shared" si="207"/>
        <v>FV-3223</v>
      </c>
      <c r="T625" s="18" t="str">
        <f>VLOOKUP(S625,'PoHC and SDF summary'!$AO$4:$AP$49974,2,FALSE)</f>
        <v>Unnamed</v>
      </c>
      <c r="U625" s="19">
        <f t="shared" si="208"/>
        <v>1418.7818794059499</v>
      </c>
      <c r="V625" s="56">
        <f>IF(C625="TRUE",(U625^2)*(VLOOKUP(D625,'Aquifer and SDF Parameters'!$A$6:$C$100,2,FALSE)/VLOOKUP(D625,'Aquifer and SDF Parameters'!$A$6:$C$100,3,FALSE)),"")</f>
        <v>6.7098067377689308</v>
      </c>
      <c r="W625" s="4"/>
      <c r="X625" s="29" t="str">
        <f t="shared" si="209"/>
        <v>Yes</v>
      </c>
      <c r="Y625" s="15" t="str">
        <f t="shared" si="210"/>
        <v>FV-5383</v>
      </c>
      <c r="Z625" s="18" t="str">
        <f>IF(X625="Yes",VLOOKUP(Y625,'PoHC and SDF summary'!$AO$4:$AP$49974,2,FALSE)," ")</f>
        <v>Unnamed tributary to Atchelitz Creek</v>
      </c>
      <c r="AA625" s="19">
        <f t="shared" si="211"/>
        <v>1800.4661021606501</v>
      </c>
      <c r="AB625" s="58">
        <f>IF(X625="Yes",(AA625^2)*(VLOOKUP(D625,'Aquifer and SDF Parameters'!$A$6:$C$100,2,FALSE)/VLOOKUP(D625,'Aquifer and SDF Parameters'!$A$6:$C$100,3,FALSE)),"")</f>
        <v>10.805593950098547</v>
      </c>
      <c r="AC625" s="20">
        <f>IF(X625="Yes",(1/(U625)^('Aquifer and SDF Parameters'!$B$2)/((1/U625^'Aquifer and SDF Parameters'!$B$2)+(1/AA625^'Aquifer and SDF Parameters'!$B$2))),"")</f>
        <v>0.61691959793893492</v>
      </c>
      <c r="AD625" s="21">
        <f>IF(X625="Yes",(1/(AA625)^('Aquifer and SDF Parameters'!$B$2)/((1/U625^'Aquifer and SDF Parameters'!$B$2)+(1/AA625^'Aquifer and SDF Parameters'!$B$2))),"")</f>
        <v>0.38308040206106519</v>
      </c>
      <c r="AE625" s="14"/>
      <c r="AF625" s="32" t="str">
        <f t="shared" si="212"/>
        <v>No</v>
      </c>
      <c r="AG625" s="15" t="str">
        <f t="shared" si="213"/>
        <v/>
      </c>
      <c r="AH625" s="18" t="str">
        <f t="shared" si="214"/>
        <v xml:space="preserve"> </v>
      </c>
      <c r="AI625" s="19" t="str">
        <f t="shared" si="215"/>
        <v xml:space="preserve"> </v>
      </c>
      <c r="AJ625" s="58" t="str">
        <f>IF(AF625="Yes",(AI625^2)*(VLOOKUP(D625,'Aquifer and SDF Parameters'!$A$6:$C$100,2,FALSE)/VLOOKUP(D625,'Aquifer and SDF Parameters'!$A$6:$C$100,3,FALSE)),"")</f>
        <v/>
      </c>
      <c r="AK625" s="20" t="str">
        <f>IF(AF625="Yes",(1/(U625)^('Aquifer and SDF Parameters'!$B$2)/((1/U625^'Aquifer and SDF Parameters'!$B$2)+(1/AI625^'Aquifer and SDF Parameters'!$B$2)+(1/AA625^'Aquifer and SDF Parameters'!$B$2))),"")</f>
        <v/>
      </c>
      <c r="AL625" s="20" t="str">
        <f>IF(AF625="Yes",(1/(AA625)^('Aquifer and SDF Parameters'!$B$2)/((1/U625^'Aquifer and SDF Parameters'!$B$2)+(1/AI625^'Aquifer and SDF Parameters'!$B$2)+(1/AA625^'Aquifer and SDF Parameters'!$B$2))),"")</f>
        <v/>
      </c>
      <c r="AM625" s="21" t="str">
        <f>IF(AF625="Yes",(1/(AI625)^('Aquifer and SDF Parameters'!$B$2)/((1/U625^'Aquifer and SDF Parameters'!$B$2)+(1/AI625^'Aquifer and SDF Parameters'!$B$2)+(1/AA625^'Aquifer and SDF Parameters'!$B$2))),"")</f>
        <v/>
      </c>
      <c r="AO625" s="30" t="s">
        <v>12304</v>
      </c>
      <c r="AP625" s="47" t="s">
        <v>8769</v>
      </c>
      <c r="AQ625" s="2">
        <v>98806</v>
      </c>
      <c r="AR625" s="2" t="s">
        <v>1881</v>
      </c>
      <c r="AS625" s="4">
        <v>620.18242994773402</v>
      </c>
      <c r="AT625" s="30"/>
      <c r="AU625" s="22"/>
      <c r="AV625" s="69"/>
      <c r="AW625" s="33"/>
      <c r="AX625" s="22"/>
      <c r="AY625" s="27"/>
    </row>
    <row r="626" spans="1:51" ht="15.6" customHeight="1" x14ac:dyDescent="0.3">
      <c r="A626" s="17">
        <v>18744</v>
      </c>
      <c r="B626" s="17" t="str">
        <f>VLOOKUP(A626,'List of Wells for HC assessment'!$A$2:$J$860,10,FALSE)</f>
        <v>Fraser-Sumas Floodplain</v>
      </c>
      <c r="C626" s="17" t="str">
        <f>IF(ISNUMBER(VLOOKUP(A626,'List of Wells for HC assessment'!$A$2:$J$860,1,FALSE)),"TRUE","FALSE")</f>
        <v>TRUE</v>
      </c>
      <c r="D626" s="17">
        <f>VLOOKUP(A626,'List of Wells for HC assessment'!$A$2:$J$860,9,FALSE)</f>
        <v>8</v>
      </c>
      <c r="E626" s="17" t="str">
        <f t="shared" si="196"/>
        <v>Stream</v>
      </c>
      <c r="F626" s="17">
        <f t="shared" si="197"/>
        <v>2</v>
      </c>
      <c r="G626" s="87">
        <f t="shared" si="198"/>
        <v>0.5645194781399383</v>
      </c>
      <c r="H626" s="88">
        <f t="shared" si="216"/>
        <v>7.3540368177398436</v>
      </c>
      <c r="I626" s="89" t="str">
        <f t="shared" si="199"/>
        <v>Unnamed</v>
      </c>
      <c r="J626" s="90">
        <f t="shared" si="200"/>
        <v>0.43548052186006164</v>
      </c>
      <c r="K626" s="91">
        <f t="shared" si="201"/>
        <v>9.5331405612360349</v>
      </c>
      <c r="L626" s="95" t="str">
        <f t="shared" si="202"/>
        <v>Unnamed tributary to Atchelitz Creek</v>
      </c>
      <c r="M626" s="92" t="str">
        <f t="shared" si="203"/>
        <v>-</v>
      </c>
      <c r="N626" s="93" t="str">
        <f t="shared" si="204"/>
        <v/>
      </c>
      <c r="O626" s="96" t="str">
        <f t="shared" si="205"/>
        <v xml:space="preserve"> </v>
      </c>
      <c r="P626" s="94" t="str">
        <f>IF(ISNUMBER(VLOOKUP(A626,'Wells not assessed'!$A$5:$D$37,1,FALSE)),VLOOKUP(A626,'Wells not assessed'!$A$5:$D$37,4,FALSE),"")</f>
        <v/>
      </c>
      <c r="R626" s="35" t="str">
        <f t="shared" si="206"/>
        <v>Yes</v>
      </c>
      <c r="S626" s="15" t="str">
        <f t="shared" si="207"/>
        <v>FV-3223</v>
      </c>
      <c r="T626" s="18" t="str">
        <f>VLOOKUP(S626,'PoHC and SDF summary'!$AO$4:$AP$49974,2,FALSE)</f>
        <v>Unnamed</v>
      </c>
      <c r="U626" s="19">
        <f t="shared" si="208"/>
        <v>1485.3319646873399</v>
      </c>
      <c r="V626" s="56">
        <f>IF(C626="TRUE",(U626^2)*(VLOOKUP(D626,'Aquifer and SDF Parameters'!$A$6:$C$100,2,FALSE)/VLOOKUP(D626,'Aquifer and SDF Parameters'!$A$6:$C$100,3,FALSE)),"")</f>
        <v>7.3540368177398436</v>
      </c>
      <c r="W626" s="4"/>
      <c r="X626" s="29" t="str">
        <f t="shared" si="209"/>
        <v>Yes</v>
      </c>
      <c r="Y626" s="15" t="str">
        <f t="shared" si="210"/>
        <v>FV-5383</v>
      </c>
      <c r="Z626" s="18" t="str">
        <f>IF(X626="Yes",VLOOKUP(Y626,'PoHC and SDF summary'!$AO$4:$AP$49974,2,FALSE)," ")</f>
        <v>Unnamed tributary to Atchelitz Creek</v>
      </c>
      <c r="AA626" s="19">
        <f t="shared" si="211"/>
        <v>1691.13635416273</v>
      </c>
      <c r="AB626" s="58">
        <f>IF(X626="Yes",(AA626^2)*(VLOOKUP(D626,'Aquifer and SDF Parameters'!$A$6:$C$100,2,FALSE)/VLOOKUP(D626,'Aquifer and SDF Parameters'!$A$6:$C$100,3,FALSE)),"")</f>
        <v>9.5331405612360349</v>
      </c>
      <c r="AC626" s="20">
        <f>IF(X626="Yes",(1/(U626)^('Aquifer and SDF Parameters'!$B$2)/((1/U626^'Aquifer and SDF Parameters'!$B$2)+(1/AA626^'Aquifer and SDF Parameters'!$B$2))),"")</f>
        <v>0.5645194781399383</v>
      </c>
      <c r="AD626" s="21">
        <f>IF(X626="Yes",(1/(AA626)^('Aquifer and SDF Parameters'!$B$2)/((1/U626^'Aquifer and SDF Parameters'!$B$2)+(1/AA626^'Aquifer and SDF Parameters'!$B$2))),"")</f>
        <v>0.43548052186006164</v>
      </c>
      <c r="AE626" s="14"/>
      <c r="AF626" s="32" t="str">
        <f t="shared" si="212"/>
        <v>No</v>
      </c>
      <c r="AG626" s="15" t="str">
        <f t="shared" si="213"/>
        <v/>
      </c>
      <c r="AH626" s="18" t="str">
        <f t="shared" si="214"/>
        <v xml:space="preserve"> </v>
      </c>
      <c r="AI626" s="19" t="str">
        <f t="shared" si="215"/>
        <v xml:space="preserve"> </v>
      </c>
      <c r="AJ626" s="58" t="str">
        <f>IF(AF626="Yes",(AI626^2)*(VLOOKUP(D626,'Aquifer and SDF Parameters'!$A$6:$C$100,2,FALSE)/VLOOKUP(D626,'Aquifer and SDF Parameters'!$A$6:$C$100,3,FALSE)),"")</f>
        <v/>
      </c>
      <c r="AK626" s="20" t="str">
        <f>IF(AF626="Yes",(1/(U626)^('Aquifer and SDF Parameters'!$B$2)/((1/U626^'Aquifer and SDF Parameters'!$B$2)+(1/AI626^'Aquifer and SDF Parameters'!$B$2)+(1/AA626^'Aquifer and SDF Parameters'!$B$2))),"")</f>
        <v/>
      </c>
      <c r="AL626" s="20" t="str">
        <f>IF(AF626="Yes",(1/(AA626)^('Aquifer and SDF Parameters'!$B$2)/((1/U626^'Aquifer and SDF Parameters'!$B$2)+(1/AI626^'Aquifer and SDF Parameters'!$B$2)+(1/AA626^'Aquifer and SDF Parameters'!$B$2))),"")</f>
        <v/>
      </c>
      <c r="AM626" s="21" t="str">
        <f>IF(AF626="Yes",(1/(AI626)^('Aquifer and SDF Parameters'!$B$2)/((1/U626^'Aquifer and SDF Parameters'!$B$2)+(1/AI626^'Aquifer and SDF Parameters'!$B$2)+(1/AA626^'Aquifer and SDF Parameters'!$B$2))),"")</f>
        <v/>
      </c>
      <c r="AO626" s="30" t="s">
        <v>12303</v>
      </c>
      <c r="AP626" s="47" t="s">
        <v>8769</v>
      </c>
      <c r="AQ626" s="2">
        <v>98860</v>
      </c>
      <c r="AR626" s="2" t="s">
        <v>6411</v>
      </c>
      <c r="AS626" s="4">
        <v>221.53669813512801</v>
      </c>
      <c r="AT626" s="30"/>
      <c r="AU626" s="22"/>
      <c r="AV626" s="69"/>
      <c r="AW626" s="33"/>
      <c r="AX626" s="22"/>
      <c r="AY626" s="27"/>
    </row>
    <row r="627" spans="1:51" ht="15.6" customHeight="1" x14ac:dyDescent="0.3">
      <c r="A627" s="17">
        <v>18964</v>
      </c>
      <c r="B627" s="17" t="str">
        <f>VLOOKUP(A627,'List of Wells for HC assessment'!$A$2:$J$860,10,FALSE)</f>
        <v>Fraser-Sumas Floodplain</v>
      </c>
      <c r="C627" s="17" t="str">
        <f>IF(ISNUMBER(VLOOKUP(A627,'List of Wells for HC assessment'!$A$2:$J$860,1,FALSE)),"TRUE","FALSE")</f>
        <v>TRUE</v>
      </c>
      <c r="D627" s="17">
        <f>VLOOKUP(A627,'List of Wells for HC assessment'!$A$2:$J$860,9,FALSE)</f>
        <v>8</v>
      </c>
      <c r="E627" s="17" t="str">
        <f t="shared" si="196"/>
        <v>Stream</v>
      </c>
      <c r="F627" s="17">
        <f t="shared" si="197"/>
        <v>2</v>
      </c>
      <c r="G627" s="87">
        <f t="shared" si="198"/>
        <v>0.62928957244033434</v>
      </c>
      <c r="H627" s="88">
        <f t="shared" si="216"/>
        <v>12.835327642908387</v>
      </c>
      <c r="I627" s="89" t="str">
        <f t="shared" si="199"/>
        <v>Unnamed tributary to Atchelitz Creek</v>
      </c>
      <c r="J627" s="90">
        <f t="shared" si="200"/>
        <v>0.37071042755966571</v>
      </c>
      <c r="K627" s="91">
        <f t="shared" si="201"/>
        <v>21.788267186623475</v>
      </c>
      <c r="L627" s="95" t="str">
        <f t="shared" si="202"/>
        <v>Unnamed</v>
      </c>
      <c r="M627" s="92" t="str">
        <f t="shared" si="203"/>
        <v>-</v>
      </c>
      <c r="N627" s="93" t="str">
        <f t="shared" si="204"/>
        <v/>
      </c>
      <c r="O627" s="96" t="str">
        <f t="shared" si="205"/>
        <v xml:space="preserve"> </v>
      </c>
      <c r="P627" s="94" t="str">
        <f>IF(ISNUMBER(VLOOKUP(A627,'Wells not assessed'!$A$5:$D$37,1,FALSE)),VLOOKUP(A627,'Wells not assessed'!$A$5:$D$37,4,FALSE),"")</f>
        <v/>
      </c>
      <c r="R627" s="35" t="str">
        <f t="shared" si="206"/>
        <v>Yes</v>
      </c>
      <c r="S627" s="15" t="str">
        <f t="shared" si="207"/>
        <v>FV-5383</v>
      </c>
      <c r="T627" s="18" t="str">
        <f>VLOOKUP(S627,'PoHC and SDF summary'!$AO$4:$AP$49974,2,FALSE)</f>
        <v>Unnamed tributary to Atchelitz Creek</v>
      </c>
      <c r="U627" s="19">
        <f t="shared" si="208"/>
        <v>1962.2941402533199</v>
      </c>
      <c r="V627" s="56">
        <f>IF(C627="TRUE",(U627^2)*(VLOOKUP(D627,'Aquifer and SDF Parameters'!$A$6:$C$100,2,FALSE)/VLOOKUP(D627,'Aquifer and SDF Parameters'!$A$6:$C$100,3,FALSE)),"")</f>
        <v>12.835327642908387</v>
      </c>
      <c r="W627" s="4"/>
      <c r="X627" s="29" t="str">
        <f t="shared" si="209"/>
        <v>Yes</v>
      </c>
      <c r="Y627" s="15" t="str">
        <f t="shared" si="210"/>
        <v>FV-3223</v>
      </c>
      <c r="Z627" s="18" t="str">
        <f>IF(X627="Yes",VLOOKUP(Y627,'PoHC and SDF summary'!$AO$4:$AP$49974,2,FALSE)," ")</f>
        <v>Unnamed</v>
      </c>
      <c r="AA627" s="19">
        <f t="shared" si="211"/>
        <v>2556.6540939257002</v>
      </c>
      <c r="AB627" s="58">
        <f>IF(X627="Yes",(AA627^2)*(VLOOKUP(D627,'Aquifer and SDF Parameters'!$A$6:$C$100,2,FALSE)/VLOOKUP(D627,'Aquifer and SDF Parameters'!$A$6:$C$100,3,FALSE)),"")</f>
        <v>21.788267186623475</v>
      </c>
      <c r="AC627" s="20">
        <f>IF(X627="Yes",(1/(U627)^('Aquifer and SDF Parameters'!$B$2)/((1/U627^'Aquifer and SDF Parameters'!$B$2)+(1/AA627^'Aquifer and SDF Parameters'!$B$2))),"")</f>
        <v>0.62928957244033434</v>
      </c>
      <c r="AD627" s="21">
        <f>IF(X627="Yes",(1/(AA627)^('Aquifer and SDF Parameters'!$B$2)/((1/U627^'Aquifer and SDF Parameters'!$B$2)+(1/AA627^'Aquifer and SDF Parameters'!$B$2))),"")</f>
        <v>0.37071042755966571</v>
      </c>
      <c r="AE627" s="14"/>
      <c r="AF627" s="32" t="str">
        <f t="shared" si="212"/>
        <v>No</v>
      </c>
      <c r="AG627" s="15" t="str">
        <f t="shared" si="213"/>
        <v/>
      </c>
      <c r="AH627" s="18" t="str">
        <f t="shared" si="214"/>
        <v xml:space="preserve"> </v>
      </c>
      <c r="AI627" s="19" t="str">
        <f t="shared" si="215"/>
        <v xml:space="preserve"> </v>
      </c>
      <c r="AJ627" s="58" t="str">
        <f>IF(AF627="Yes",(AI627^2)*(VLOOKUP(D627,'Aquifer and SDF Parameters'!$A$6:$C$100,2,FALSE)/VLOOKUP(D627,'Aquifer and SDF Parameters'!$A$6:$C$100,3,FALSE)),"")</f>
        <v/>
      </c>
      <c r="AK627" s="20" t="str">
        <f>IF(AF627="Yes",(1/(U627)^('Aquifer and SDF Parameters'!$B$2)/((1/U627^'Aquifer and SDF Parameters'!$B$2)+(1/AI627^'Aquifer and SDF Parameters'!$B$2)+(1/AA627^'Aquifer and SDF Parameters'!$B$2))),"")</f>
        <v/>
      </c>
      <c r="AL627" s="20" t="str">
        <f>IF(AF627="Yes",(1/(AA627)^('Aquifer and SDF Parameters'!$B$2)/((1/U627^'Aquifer and SDF Parameters'!$B$2)+(1/AI627^'Aquifer and SDF Parameters'!$B$2)+(1/AA627^'Aquifer and SDF Parameters'!$B$2))),"")</f>
        <v/>
      </c>
      <c r="AM627" s="21" t="str">
        <f>IF(AF627="Yes",(1/(AI627)^('Aquifer and SDF Parameters'!$B$2)/((1/U627^'Aquifer and SDF Parameters'!$B$2)+(1/AI627^'Aquifer and SDF Parameters'!$B$2)+(1/AA627^'Aquifer and SDF Parameters'!$B$2))),"")</f>
        <v/>
      </c>
      <c r="AO627" s="30" t="s">
        <v>12301</v>
      </c>
      <c r="AP627" s="47" t="s">
        <v>8769</v>
      </c>
      <c r="AQ627" s="2">
        <v>98864</v>
      </c>
      <c r="AR627" s="2" t="s">
        <v>4274</v>
      </c>
      <c r="AS627" s="4">
        <v>92.193372668740693</v>
      </c>
      <c r="AT627" s="30"/>
      <c r="AU627" s="22"/>
      <c r="AV627" s="69"/>
      <c r="AW627" s="33"/>
      <c r="AX627" s="22"/>
      <c r="AY627" s="27"/>
    </row>
    <row r="628" spans="1:51" ht="15.6" customHeight="1" x14ac:dyDescent="0.3">
      <c r="A628" s="17">
        <v>19478</v>
      </c>
      <c r="B628" s="17" t="str">
        <f>VLOOKUP(A628,'List of Wells for HC assessment'!$A$2:$J$860,10,FALSE)</f>
        <v>Fraser-Sumas Floodplain</v>
      </c>
      <c r="C628" s="17" t="str">
        <f>IF(ISNUMBER(VLOOKUP(A628,'List of Wells for HC assessment'!$A$2:$J$860,1,FALSE)),"TRUE","FALSE")</f>
        <v>TRUE</v>
      </c>
      <c r="D628" s="17">
        <f>VLOOKUP(A628,'List of Wells for HC assessment'!$A$2:$J$860,9,FALSE)</f>
        <v>8</v>
      </c>
      <c r="E628" s="17" t="str">
        <f t="shared" si="196"/>
        <v>Stream</v>
      </c>
      <c r="F628" s="17">
        <f t="shared" si="197"/>
        <v>2</v>
      </c>
      <c r="G628" s="87">
        <f t="shared" si="198"/>
        <v>0.59577352513004689</v>
      </c>
      <c r="H628" s="88">
        <f t="shared" si="216"/>
        <v>12.673016142867022</v>
      </c>
      <c r="I628" s="89" t="str">
        <f t="shared" si="199"/>
        <v>Unnamed</v>
      </c>
      <c r="J628" s="90">
        <f t="shared" si="200"/>
        <v>0.40422647486995311</v>
      </c>
      <c r="K628" s="91">
        <f t="shared" si="201"/>
        <v>18.678260754432092</v>
      </c>
      <c r="L628" s="95" t="str">
        <f t="shared" si="202"/>
        <v>Unnamed tributary to Atchelitz Creek</v>
      </c>
      <c r="M628" s="92" t="str">
        <f t="shared" si="203"/>
        <v>-</v>
      </c>
      <c r="N628" s="93" t="str">
        <f t="shared" si="204"/>
        <v/>
      </c>
      <c r="O628" s="96" t="str">
        <f t="shared" si="205"/>
        <v xml:space="preserve"> </v>
      </c>
      <c r="P628" s="94" t="str">
        <f>IF(ISNUMBER(VLOOKUP(A628,'Wells not assessed'!$A$5:$D$37,1,FALSE)),VLOOKUP(A628,'Wells not assessed'!$A$5:$D$37,4,FALSE),"")</f>
        <v/>
      </c>
      <c r="R628" s="35" t="str">
        <f t="shared" si="206"/>
        <v>Yes</v>
      </c>
      <c r="S628" s="15" t="str">
        <f t="shared" si="207"/>
        <v>FV-3223</v>
      </c>
      <c r="T628" s="18" t="str">
        <f>VLOOKUP(S628,'PoHC and SDF summary'!$AO$4:$AP$49974,2,FALSE)</f>
        <v>Unnamed</v>
      </c>
      <c r="U628" s="19">
        <f t="shared" si="208"/>
        <v>1949.8473896333801</v>
      </c>
      <c r="V628" s="56">
        <f>IF(C628="TRUE",(U628^2)*(VLOOKUP(D628,'Aquifer and SDF Parameters'!$A$6:$C$100,2,FALSE)/VLOOKUP(D628,'Aquifer and SDF Parameters'!$A$6:$C$100,3,FALSE)),"")</f>
        <v>12.673016142867022</v>
      </c>
      <c r="W628" s="4"/>
      <c r="X628" s="29" t="str">
        <f t="shared" si="209"/>
        <v>Yes</v>
      </c>
      <c r="Y628" s="15" t="str">
        <f t="shared" si="210"/>
        <v>FV-5383</v>
      </c>
      <c r="Z628" s="18" t="str">
        <f>IF(X628="Yes",VLOOKUP(Y628,'PoHC and SDF summary'!$AO$4:$AP$49974,2,FALSE)," ")</f>
        <v>Unnamed tributary to Atchelitz Creek</v>
      </c>
      <c r="AA628" s="19">
        <f t="shared" si="211"/>
        <v>2367.1667086053799</v>
      </c>
      <c r="AB628" s="58">
        <f>IF(X628="Yes",(AA628^2)*(VLOOKUP(D628,'Aquifer and SDF Parameters'!$A$6:$C$100,2,FALSE)/VLOOKUP(D628,'Aquifer and SDF Parameters'!$A$6:$C$100,3,FALSE)),"")</f>
        <v>18.678260754432092</v>
      </c>
      <c r="AC628" s="20">
        <f>IF(X628="Yes",(1/(U628)^('Aquifer and SDF Parameters'!$B$2)/((1/U628^'Aquifer and SDF Parameters'!$B$2)+(1/AA628^'Aquifer and SDF Parameters'!$B$2))),"")</f>
        <v>0.59577352513004689</v>
      </c>
      <c r="AD628" s="21">
        <f>IF(X628="Yes",(1/(AA628)^('Aquifer and SDF Parameters'!$B$2)/((1/U628^'Aquifer and SDF Parameters'!$B$2)+(1/AA628^'Aquifer and SDF Parameters'!$B$2))),"")</f>
        <v>0.40422647486995311</v>
      </c>
      <c r="AE628" s="14"/>
      <c r="AF628" s="32" t="str">
        <f t="shared" si="212"/>
        <v>No</v>
      </c>
      <c r="AG628" s="15" t="str">
        <f t="shared" si="213"/>
        <v/>
      </c>
      <c r="AH628" s="18" t="str">
        <f t="shared" si="214"/>
        <v xml:space="preserve"> </v>
      </c>
      <c r="AI628" s="19" t="str">
        <f t="shared" si="215"/>
        <v xml:space="preserve"> </v>
      </c>
      <c r="AJ628" s="58" t="str">
        <f>IF(AF628="Yes",(AI628^2)*(VLOOKUP(D628,'Aquifer and SDF Parameters'!$A$6:$C$100,2,FALSE)/VLOOKUP(D628,'Aquifer and SDF Parameters'!$A$6:$C$100,3,FALSE)),"")</f>
        <v/>
      </c>
      <c r="AK628" s="20" t="str">
        <f>IF(AF628="Yes",(1/(U628)^('Aquifer and SDF Parameters'!$B$2)/((1/U628^'Aquifer and SDF Parameters'!$B$2)+(1/AI628^'Aquifer and SDF Parameters'!$B$2)+(1/AA628^'Aquifer and SDF Parameters'!$B$2))),"")</f>
        <v/>
      </c>
      <c r="AL628" s="20" t="str">
        <f>IF(AF628="Yes",(1/(AA628)^('Aquifer and SDF Parameters'!$B$2)/((1/U628^'Aquifer and SDF Parameters'!$B$2)+(1/AI628^'Aquifer and SDF Parameters'!$B$2)+(1/AA628^'Aquifer and SDF Parameters'!$B$2))),"")</f>
        <v/>
      </c>
      <c r="AM628" s="21" t="str">
        <f>IF(AF628="Yes",(1/(AI628)^('Aquifer and SDF Parameters'!$B$2)/((1/U628^'Aquifer and SDF Parameters'!$B$2)+(1/AI628^'Aquifer and SDF Parameters'!$B$2)+(1/AA628^'Aquifer and SDF Parameters'!$B$2))),"")</f>
        <v/>
      </c>
      <c r="AO628" s="30" t="s">
        <v>12299</v>
      </c>
      <c r="AP628" s="47" t="s">
        <v>8769</v>
      </c>
      <c r="AQ628" s="2">
        <v>98879</v>
      </c>
      <c r="AR628" s="2" t="s">
        <v>3324</v>
      </c>
      <c r="AS628" s="4">
        <v>922.48486384406499</v>
      </c>
      <c r="AT628" s="30"/>
      <c r="AU628" s="22"/>
      <c r="AV628" s="69"/>
      <c r="AW628" s="33"/>
      <c r="AX628" s="22"/>
      <c r="AY628" s="27"/>
    </row>
    <row r="629" spans="1:51" ht="15.6" customHeight="1" x14ac:dyDescent="0.3">
      <c r="A629" s="17">
        <v>20041</v>
      </c>
      <c r="B629" s="17" t="str">
        <f>VLOOKUP(A629,'List of Wells for HC assessment'!$A$2:$J$860,10,FALSE)</f>
        <v>Fraser-Sumas Floodplain</v>
      </c>
      <c r="C629" s="17" t="str">
        <f>IF(ISNUMBER(VLOOKUP(A629,'List of Wells for HC assessment'!$A$2:$J$860,1,FALSE)),"TRUE","FALSE")</f>
        <v>TRUE</v>
      </c>
      <c r="D629" s="17">
        <f>VLOOKUP(A629,'List of Wells for HC assessment'!$A$2:$J$860,9,FALSE)</f>
        <v>8</v>
      </c>
      <c r="E629" s="17" t="str">
        <f t="shared" si="196"/>
        <v>Stream</v>
      </c>
      <c r="F629" s="17">
        <f t="shared" si="197"/>
        <v>1</v>
      </c>
      <c r="G629" s="87">
        <f t="shared" si="198"/>
        <v>1</v>
      </c>
      <c r="H629" s="88">
        <f t="shared" si="216"/>
        <v>0.76886238636318927</v>
      </c>
      <c r="I629" s="89" t="str">
        <f t="shared" si="199"/>
        <v>Atchelitz Creek</v>
      </c>
      <c r="J629" s="90" t="str">
        <f t="shared" si="200"/>
        <v>-</v>
      </c>
      <c r="K629" s="91" t="str">
        <f t="shared" si="201"/>
        <v/>
      </c>
      <c r="L629" s="95" t="str">
        <f t="shared" si="202"/>
        <v xml:space="preserve"> </v>
      </c>
      <c r="M629" s="92" t="str">
        <f t="shared" si="203"/>
        <v>-</v>
      </c>
      <c r="N629" s="93" t="str">
        <f t="shared" si="204"/>
        <v/>
      </c>
      <c r="O629" s="96" t="str">
        <f t="shared" si="205"/>
        <v xml:space="preserve"> </v>
      </c>
      <c r="P629" s="94" t="str">
        <f>IF(ISNUMBER(VLOOKUP(A629,'Wells not assessed'!$A$5:$D$37,1,FALSE)),VLOOKUP(A629,'Wells not assessed'!$A$5:$D$37,4,FALSE),"")</f>
        <v/>
      </c>
      <c r="R629" s="35" t="str">
        <f t="shared" si="206"/>
        <v>Yes</v>
      </c>
      <c r="S629" s="15" t="str">
        <f t="shared" si="207"/>
        <v>FV-2941</v>
      </c>
      <c r="T629" s="18" t="str">
        <f>VLOOKUP(S629,'PoHC and SDF summary'!$AO$4:$AP$49974,2,FALSE)</f>
        <v>Atchelitz Creek</v>
      </c>
      <c r="U629" s="19">
        <f t="shared" si="208"/>
        <v>480.26942012682503</v>
      </c>
      <c r="V629" s="56">
        <f>IF(C629="TRUE",(U629^2)*(VLOOKUP(D629,'Aquifer and SDF Parameters'!$A$6:$C$100,2,FALSE)/VLOOKUP(D629,'Aquifer and SDF Parameters'!$A$6:$C$100,3,FALSE)),"")</f>
        <v>0.76886238636318927</v>
      </c>
      <c r="W629" s="4"/>
      <c r="X629" s="29" t="str">
        <f t="shared" si="209"/>
        <v>No</v>
      </c>
      <c r="Y629" s="15" t="str">
        <f t="shared" si="210"/>
        <v/>
      </c>
      <c r="Z629" s="18" t="str">
        <f>IF(X629="Yes",VLOOKUP(Y629,'PoHC and SDF summary'!$AO$4:$AP$49974,2,FALSE)," ")</f>
        <v xml:space="preserve"> </v>
      </c>
      <c r="AA629" s="19" t="str">
        <f t="shared" si="211"/>
        <v xml:space="preserve"> </v>
      </c>
      <c r="AB629" s="58" t="str">
        <f>IF(X629="Yes",(AA629^2)*(VLOOKUP(D629,'Aquifer and SDF Parameters'!$A$6:$C$100,2,FALSE)/VLOOKUP(D629,'Aquifer and SDF Parameters'!$A$6:$C$100,3,FALSE)),"")</f>
        <v/>
      </c>
      <c r="AC629" s="20" t="str">
        <f>IF(X629="Yes",(1/(U629)^('Aquifer and SDF Parameters'!$B$2)/((1/U629^'Aquifer and SDF Parameters'!$B$2)+(1/AA629^'Aquifer and SDF Parameters'!$B$2))),"")</f>
        <v/>
      </c>
      <c r="AD629" s="21" t="str">
        <f>IF(X629="Yes",(1/(AA629)^('Aquifer and SDF Parameters'!$B$2)/((1/U629^'Aquifer and SDF Parameters'!$B$2)+(1/AA629^'Aquifer and SDF Parameters'!$B$2))),"")</f>
        <v/>
      </c>
      <c r="AE629" s="14"/>
      <c r="AF629" s="32" t="str">
        <f t="shared" si="212"/>
        <v>No</v>
      </c>
      <c r="AG629" s="15" t="str">
        <f t="shared" si="213"/>
        <v/>
      </c>
      <c r="AH629" s="18" t="str">
        <f t="shared" si="214"/>
        <v xml:space="preserve"> </v>
      </c>
      <c r="AI629" s="19" t="str">
        <f t="shared" si="215"/>
        <v xml:space="preserve"> </v>
      </c>
      <c r="AJ629" s="58" t="str">
        <f>IF(AF629="Yes",(AI629^2)*(VLOOKUP(D629,'Aquifer and SDF Parameters'!$A$6:$C$100,2,FALSE)/VLOOKUP(D629,'Aquifer and SDF Parameters'!$A$6:$C$100,3,FALSE)),"")</f>
        <v/>
      </c>
      <c r="AK629" s="20" t="str">
        <f>IF(AF629="Yes",(1/(U629)^('Aquifer and SDF Parameters'!$B$2)/((1/U629^'Aquifer and SDF Parameters'!$B$2)+(1/AI629^'Aquifer and SDF Parameters'!$B$2)+(1/AA629^'Aquifer and SDF Parameters'!$B$2))),"")</f>
        <v/>
      </c>
      <c r="AL629" s="20" t="str">
        <f>IF(AF629="Yes",(1/(AA629)^('Aquifer and SDF Parameters'!$B$2)/((1/U629^'Aquifer and SDF Parameters'!$B$2)+(1/AI629^'Aquifer and SDF Parameters'!$B$2)+(1/AA629^'Aquifer and SDF Parameters'!$B$2))),"")</f>
        <v/>
      </c>
      <c r="AM629" s="21" t="str">
        <f>IF(AF629="Yes",(1/(AI629)^('Aquifer and SDF Parameters'!$B$2)/((1/U629^'Aquifer and SDF Parameters'!$B$2)+(1/AI629^'Aquifer and SDF Parameters'!$B$2)+(1/AA629^'Aquifer and SDF Parameters'!$B$2))),"")</f>
        <v/>
      </c>
      <c r="AO629" s="30" t="s">
        <v>12298</v>
      </c>
      <c r="AP629" s="47" t="s">
        <v>8769</v>
      </c>
      <c r="AQ629" s="2">
        <v>98954</v>
      </c>
      <c r="AR629" s="2" t="s">
        <v>3036</v>
      </c>
      <c r="AS629" s="4">
        <v>1797.2006062374201</v>
      </c>
      <c r="AT629" s="30"/>
      <c r="AU629" s="22"/>
      <c r="AV629" s="69"/>
      <c r="AW629" s="33"/>
      <c r="AX629" s="22"/>
      <c r="AY629" s="27"/>
    </row>
    <row r="630" spans="1:51" ht="15.6" customHeight="1" x14ac:dyDescent="0.3">
      <c r="A630" s="17">
        <v>21257</v>
      </c>
      <c r="B630" s="17" t="str">
        <f>VLOOKUP(A630,'List of Wells for HC assessment'!$A$2:$J$860,10,FALSE)</f>
        <v>Fraser-Sumas Floodplain</v>
      </c>
      <c r="C630" s="17" t="str">
        <f>IF(ISNUMBER(VLOOKUP(A630,'List of Wells for HC assessment'!$A$2:$J$860,1,FALSE)),"TRUE","FALSE")</f>
        <v>TRUE</v>
      </c>
      <c r="D630" s="17">
        <f>VLOOKUP(A630,'List of Wells for HC assessment'!$A$2:$J$860,9,FALSE)</f>
        <v>8</v>
      </c>
      <c r="E630" s="17" t="str">
        <f t="shared" si="196"/>
        <v>Stream</v>
      </c>
      <c r="F630" s="17">
        <f t="shared" si="197"/>
        <v>2</v>
      </c>
      <c r="G630" s="87">
        <f t="shared" si="198"/>
        <v>0.65149639013795191</v>
      </c>
      <c r="H630" s="88">
        <f t="shared" si="216"/>
        <v>11.680393332923037</v>
      </c>
      <c r="I630" s="89" t="str">
        <f t="shared" si="199"/>
        <v>Unnamed tributary to Atchelitz Creek</v>
      </c>
      <c r="J630" s="90">
        <f t="shared" si="200"/>
        <v>0.34850360986204804</v>
      </c>
      <c r="K630" s="91">
        <f t="shared" si="201"/>
        <v>21.835452708231642</v>
      </c>
      <c r="L630" s="95" t="str">
        <f t="shared" si="202"/>
        <v>Unnamed</v>
      </c>
      <c r="M630" s="92" t="str">
        <f t="shared" si="203"/>
        <v>-</v>
      </c>
      <c r="N630" s="93" t="str">
        <f t="shared" si="204"/>
        <v/>
      </c>
      <c r="O630" s="96" t="str">
        <f t="shared" si="205"/>
        <v xml:space="preserve"> </v>
      </c>
      <c r="P630" s="94" t="str">
        <f>IF(ISNUMBER(VLOOKUP(A630,'Wells not assessed'!$A$5:$D$37,1,FALSE)),VLOOKUP(A630,'Wells not assessed'!$A$5:$D$37,4,FALSE),"")</f>
        <v/>
      </c>
      <c r="R630" s="35" t="str">
        <f t="shared" si="206"/>
        <v>Yes</v>
      </c>
      <c r="S630" s="15" t="str">
        <f t="shared" si="207"/>
        <v>FV-5383</v>
      </c>
      <c r="T630" s="18" t="str">
        <f>VLOOKUP(S630,'PoHC and SDF summary'!$AO$4:$AP$49974,2,FALSE)</f>
        <v>Unnamed tributary to Atchelitz Creek</v>
      </c>
      <c r="U630" s="19">
        <f t="shared" si="208"/>
        <v>1871.9289516103199</v>
      </c>
      <c r="V630" s="56">
        <f>IF(C630="TRUE",(U630^2)*(VLOOKUP(D630,'Aquifer and SDF Parameters'!$A$6:$C$100,2,FALSE)/VLOOKUP(D630,'Aquifer and SDF Parameters'!$A$6:$C$100,3,FALSE)),"")</f>
        <v>11.680393332923037</v>
      </c>
      <c r="W630" s="4"/>
      <c r="X630" s="29" t="str">
        <f t="shared" si="209"/>
        <v>Yes</v>
      </c>
      <c r="Y630" s="15" t="str">
        <f t="shared" si="210"/>
        <v>FV-3223</v>
      </c>
      <c r="Z630" s="18" t="str">
        <f>IF(X630="Yes",VLOOKUP(Y630,'PoHC and SDF summary'!$AO$4:$AP$49974,2,FALSE)," ")</f>
        <v>Unnamed</v>
      </c>
      <c r="AA630" s="19">
        <f t="shared" si="211"/>
        <v>2559.4209916443001</v>
      </c>
      <c r="AB630" s="58">
        <f>IF(X630="Yes",(AA630^2)*(VLOOKUP(D630,'Aquifer and SDF Parameters'!$A$6:$C$100,2,FALSE)/VLOOKUP(D630,'Aquifer and SDF Parameters'!$A$6:$C$100,3,FALSE)),"")</f>
        <v>21.835452708231642</v>
      </c>
      <c r="AC630" s="20">
        <f>IF(X630="Yes",(1/(U630)^('Aquifer and SDF Parameters'!$B$2)/((1/U630^'Aquifer and SDF Parameters'!$B$2)+(1/AA630^'Aquifer and SDF Parameters'!$B$2))),"")</f>
        <v>0.65149639013795191</v>
      </c>
      <c r="AD630" s="21">
        <f>IF(X630="Yes",(1/(AA630)^('Aquifer and SDF Parameters'!$B$2)/((1/U630^'Aquifer and SDF Parameters'!$B$2)+(1/AA630^'Aquifer and SDF Parameters'!$B$2))),"")</f>
        <v>0.34850360986204804</v>
      </c>
      <c r="AE630" s="14"/>
      <c r="AF630" s="32" t="str">
        <f t="shared" si="212"/>
        <v>No</v>
      </c>
      <c r="AG630" s="15" t="str">
        <f t="shared" si="213"/>
        <v/>
      </c>
      <c r="AH630" s="18" t="str">
        <f t="shared" si="214"/>
        <v xml:space="preserve"> </v>
      </c>
      <c r="AI630" s="19" t="str">
        <f t="shared" si="215"/>
        <v xml:space="preserve"> </v>
      </c>
      <c r="AJ630" s="58" t="str">
        <f>IF(AF630="Yes",(AI630^2)*(VLOOKUP(D630,'Aquifer and SDF Parameters'!$A$6:$C$100,2,FALSE)/VLOOKUP(D630,'Aquifer and SDF Parameters'!$A$6:$C$100,3,FALSE)),"")</f>
        <v/>
      </c>
      <c r="AK630" s="20" t="str">
        <f>IF(AF630="Yes",(1/(U630)^('Aquifer and SDF Parameters'!$B$2)/((1/U630^'Aquifer and SDF Parameters'!$B$2)+(1/AI630^'Aquifer and SDF Parameters'!$B$2)+(1/AA630^'Aquifer and SDF Parameters'!$B$2))),"")</f>
        <v/>
      </c>
      <c r="AL630" s="20" t="str">
        <f>IF(AF630="Yes",(1/(AA630)^('Aquifer and SDF Parameters'!$B$2)/((1/U630^'Aquifer and SDF Parameters'!$B$2)+(1/AI630^'Aquifer and SDF Parameters'!$B$2)+(1/AA630^'Aquifer and SDF Parameters'!$B$2))),"")</f>
        <v/>
      </c>
      <c r="AM630" s="21" t="str">
        <f>IF(AF630="Yes",(1/(AI630)^('Aquifer and SDF Parameters'!$B$2)/((1/U630^'Aquifer and SDF Parameters'!$B$2)+(1/AI630^'Aquifer and SDF Parameters'!$B$2)+(1/AA630^'Aquifer and SDF Parameters'!$B$2))),"")</f>
        <v/>
      </c>
      <c r="AO630" s="30" t="s">
        <v>12294</v>
      </c>
      <c r="AP630" s="47" t="s">
        <v>8769</v>
      </c>
      <c r="AQ630" s="2">
        <v>98960</v>
      </c>
      <c r="AR630" s="2" t="s">
        <v>2795</v>
      </c>
      <c r="AS630" s="4">
        <v>160.96878143422501</v>
      </c>
      <c r="AT630" s="30"/>
      <c r="AU630" s="22"/>
      <c r="AV630" s="69"/>
      <c r="AW630" s="33"/>
      <c r="AX630" s="22"/>
      <c r="AY630" s="27"/>
    </row>
    <row r="631" spans="1:51" ht="15.6" customHeight="1" x14ac:dyDescent="0.3">
      <c r="A631" s="17">
        <v>21270</v>
      </c>
      <c r="B631" s="17" t="str">
        <f>VLOOKUP(A631,'List of Wells for HC assessment'!$A$2:$J$860,10,FALSE)</f>
        <v>Fraser-Sumas Floodplain</v>
      </c>
      <c r="C631" s="17" t="str">
        <f>IF(ISNUMBER(VLOOKUP(A631,'List of Wells for HC assessment'!$A$2:$J$860,1,FALSE)),"TRUE","FALSE")</f>
        <v>TRUE</v>
      </c>
      <c r="D631" s="17">
        <f>VLOOKUP(A631,'List of Wells for HC assessment'!$A$2:$J$860,9,FALSE)</f>
        <v>8</v>
      </c>
      <c r="E631" s="17" t="str">
        <f t="shared" si="196"/>
        <v>Stream</v>
      </c>
      <c r="F631" s="17">
        <f t="shared" si="197"/>
        <v>2</v>
      </c>
      <c r="G631" s="87">
        <f t="shared" si="198"/>
        <v>0.68283766604430607</v>
      </c>
      <c r="H631" s="88">
        <f t="shared" si="216"/>
        <v>10.809098432780122</v>
      </c>
      <c r="I631" s="89" t="str">
        <f t="shared" si="199"/>
        <v>Unnamed tributary to Atchelitz Creek</v>
      </c>
      <c r="J631" s="90">
        <f t="shared" si="200"/>
        <v>0.31716233395569382</v>
      </c>
      <c r="K631" s="91">
        <f t="shared" si="201"/>
        <v>23.271551365597585</v>
      </c>
      <c r="L631" s="95" t="str">
        <f t="shared" si="202"/>
        <v>Unnamed</v>
      </c>
      <c r="M631" s="92" t="str">
        <f t="shared" si="203"/>
        <v>-</v>
      </c>
      <c r="N631" s="93" t="str">
        <f t="shared" si="204"/>
        <v/>
      </c>
      <c r="O631" s="96" t="str">
        <f t="shared" si="205"/>
        <v xml:space="preserve"> </v>
      </c>
      <c r="P631" s="94" t="str">
        <f>IF(ISNUMBER(VLOOKUP(A631,'Wells not assessed'!$A$5:$D$37,1,FALSE)),VLOOKUP(A631,'Wells not assessed'!$A$5:$D$37,4,FALSE),"")</f>
        <v/>
      </c>
      <c r="R631" s="35" t="str">
        <f t="shared" si="206"/>
        <v>Yes</v>
      </c>
      <c r="S631" s="15" t="str">
        <f t="shared" si="207"/>
        <v>FV-5383</v>
      </c>
      <c r="T631" s="18" t="str">
        <f>VLOOKUP(S631,'PoHC and SDF summary'!$AO$4:$AP$49974,2,FALSE)</f>
        <v>Unnamed tributary to Atchelitz Creek</v>
      </c>
      <c r="U631" s="19">
        <f t="shared" si="208"/>
        <v>1800.75804311241</v>
      </c>
      <c r="V631" s="56">
        <f>IF(C631="TRUE",(U631^2)*(VLOOKUP(D631,'Aquifer and SDF Parameters'!$A$6:$C$100,2,FALSE)/VLOOKUP(D631,'Aquifer and SDF Parameters'!$A$6:$C$100,3,FALSE)),"")</f>
        <v>10.809098432780122</v>
      </c>
      <c r="W631" s="4"/>
      <c r="X631" s="29" t="str">
        <f t="shared" si="209"/>
        <v>Yes</v>
      </c>
      <c r="Y631" s="15" t="str">
        <f t="shared" si="210"/>
        <v>FV-3223</v>
      </c>
      <c r="Z631" s="18" t="str">
        <f>IF(X631="Yes",VLOOKUP(Y631,'PoHC and SDF summary'!$AO$4:$AP$49974,2,FALSE)," ")</f>
        <v>Unnamed</v>
      </c>
      <c r="AA631" s="19">
        <f t="shared" si="211"/>
        <v>2642.2462810418101</v>
      </c>
      <c r="AB631" s="58">
        <f>IF(X631="Yes",(AA631^2)*(VLOOKUP(D631,'Aquifer and SDF Parameters'!$A$6:$C$100,2,FALSE)/VLOOKUP(D631,'Aquifer and SDF Parameters'!$A$6:$C$100,3,FALSE)),"")</f>
        <v>23.271551365597585</v>
      </c>
      <c r="AC631" s="20">
        <f>IF(X631="Yes",(1/(U631)^('Aquifer and SDF Parameters'!$B$2)/((1/U631^'Aquifer and SDF Parameters'!$B$2)+(1/AA631^'Aquifer and SDF Parameters'!$B$2))),"")</f>
        <v>0.68283766604430607</v>
      </c>
      <c r="AD631" s="21">
        <f>IF(X631="Yes",(1/(AA631)^('Aquifer and SDF Parameters'!$B$2)/((1/U631^'Aquifer and SDF Parameters'!$B$2)+(1/AA631^'Aquifer and SDF Parameters'!$B$2))),"")</f>
        <v>0.31716233395569382</v>
      </c>
      <c r="AE631" s="14"/>
      <c r="AF631" s="32" t="str">
        <f t="shared" si="212"/>
        <v>No</v>
      </c>
      <c r="AG631" s="15" t="str">
        <f t="shared" si="213"/>
        <v/>
      </c>
      <c r="AH631" s="18" t="str">
        <f t="shared" si="214"/>
        <v xml:space="preserve"> </v>
      </c>
      <c r="AI631" s="19" t="str">
        <f t="shared" si="215"/>
        <v xml:space="preserve"> </v>
      </c>
      <c r="AJ631" s="58" t="str">
        <f>IF(AF631="Yes",(AI631^2)*(VLOOKUP(D631,'Aquifer and SDF Parameters'!$A$6:$C$100,2,FALSE)/VLOOKUP(D631,'Aquifer and SDF Parameters'!$A$6:$C$100,3,FALSE)),"")</f>
        <v/>
      </c>
      <c r="AK631" s="20" t="str">
        <f>IF(AF631="Yes",(1/(U631)^('Aquifer and SDF Parameters'!$B$2)/((1/U631^'Aquifer and SDF Parameters'!$B$2)+(1/AI631^'Aquifer and SDF Parameters'!$B$2)+(1/AA631^'Aquifer and SDF Parameters'!$B$2))),"")</f>
        <v/>
      </c>
      <c r="AL631" s="20" t="str">
        <f>IF(AF631="Yes",(1/(AA631)^('Aquifer and SDF Parameters'!$B$2)/((1/U631^'Aquifer and SDF Parameters'!$B$2)+(1/AI631^'Aquifer and SDF Parameters'!$B$2)+(1/AA631^'Aquifer and SDF Parameters'!$B$2))),"")</f>
        <v/>
      </c>
      <c r="AM631" s="21" t="str">
        <f>IF(AF631="Yes",(1/(AI631)^('Aquifer and SDF Parameters'!$B$2)/((1/U631^'Aquifer and SDF Parameters'!$B$2)+(1/AI631^'Aquifer and SDF Parameters'!$B$2)+(1/AA631^'Aquifer and SDF Parameters'!$B$2))),"")</f>
        <v/>
      </c>
      <c r="AO631" s="30" t="s">
        <v>12291</v>
      </c>
      <c r="AP631" s="47" t="s">
        <v>8769</v>
      </c>
      <c r="AQ631" s="2">
        <v>98967</v>
      </c>
      <c r="AR631" s="2" t="s">
        <v>837</v>
      </c>
      <c r="AS631" s="4">
        <v>605.039659512036</v>
      </c>
      <c r="AT631" s="30"/>
      <c r="AU631" s="22"/>
      <c r="AV631" s="69"/>
      <c r="AW631" s="33"/>
      <c r="AX631" s="22"/>
      <c r="AY631" s="27"/>
    </row>
    <row r="632" spans="1:51" ht="15.6" customHeight="1" x14ac:dyDescent="0.3">
      <c r="A632" s="17">
        <v>21955</v>
      </c>
      <c r="B632" s="17" t="str">
        <f>VLOOKUP(A632,'List of Wells for HC assessment'!$A$2:$J$860,10,FALSE)</f>
        <v>Fraser-Sumas Floodplain</v>
      </c>
      <c r="C632" s="17" t="str">
        <f>IF(ISNUMBER(VLOOKUP(A632,'List of Wells for HC assessment'!$A$2:$J$860,1,FALSE)),"TRUE","FALSE")</f>
        <v>TRUE</v>
      </c>
      <c r="D632" s="17">
        <f>VLOOKUP(A632,'List of Wells for HC assessment'!$A$2:$J$860,9,FALSE)</f>
        <v>8</v>
      </c>
      <c r="E632" s="17" t="str">
        <f t="shared" si="196"/>
        <v>Stream</v>
      </c>
      <c r="F632" s="17">
        <f t="shared" si="197"/>
        <v>2</v>
      </c>
      <c r="G632" s="87">
        <f t="shared" si="198"/>
        <v>0.66597603342559131</v>
      </c>
      <c r="H632" s="88">
        <f t="shared" si="216"/>
        <v>3.7909065365386732</v>
      </c>
      <c r="I632" s="89" t="str">
        <f t="shared" si="199"/>
        <v>Unnamed tributary to Atchelitz Creek</v>
      </c>
      <c r="J632" s="90">
        <f t="shared" si="200"/>
        <v>0.33402396657440869</v>
      </c>
      <c r="K632" s="91">
        <f t="shared" si="201"/>
        <v>7.5582986579759943</v>
      </c>
      <c r="L632" s="95" t="str">
        <f t="shared" si="202"/>
        <v>Unnamed tributary to Little Chilliwack River</v>
      </c>
      <c r="M632" s="92" t="str">
        <f t="shared" si="203"/>
        <v>-</v>
      </c>
      <c r="N632" s="93" t="str">
        <f t="shared" si="204"/>
        <v/>
      </c>
      <c r="O632" s="96" t="str">
        <f t="shared" si="205"/>
        <v xml:space="preserve"> </v>
      </c>
      <c r="P632" s="94" t="str">
        <f>IF(ISNUMBER(VLOOKUP(A632,'Wells not assessed'!$A$5:$D$37,1,FALSE)),VLOOKUP(A632,'Wells not assessed'!$A$5:$D$37,4,FALSE),"")</f>
        <v/>
      </c>
      <c r="R632" s="35" t="str">
        <f t="shared" si="206"/>
        <v>Yes</v>
      </c>
      <c r="S632" s="15" t="str">
        <f t="shared" si="207"/>
        <v>FV-5383</v>
      </c>
      <c r="T632" s="18" t="str">
        <f>VLOOKUP(S632,'PoHC and SDF summary'!$AO$4:$AP$49974,2,FALSE)</f>
        <v>Unnamed tributary to Atchelitz Creek</v>
      </c>
      <c r="U632" s="19">
        <f t="shared" si="208"/>
        <v>1066.42953867642</v>
      </c>
      <c r="V632" s="56">
        <f>IF(C632="TRUE",(U632^2)*(VLOOKUP(D632,'Aquifer and SDF Parameters'!$A$6:$C$100,2,FALSE)/VLOOKUP(D632,'Aquifer and SDF Parameters'!$A$6:$C$100,3,FALSE)),"")</f>
        <v>3.7909065365386732</v>
      </c>
      <c r="W632" s="4"/>
      <c r="X632" s="29" t="str">
        <f t="shared" si="209"/>
        <v>Yes</v>
      </c>
      <c r="Y632" s="15" t="str">
        <f t="shared" si="210"/>
        <v>FV-5682</v>
      </c>
      <c r="Z632" s="18" t="str">
        <f>IF(X632="Yes",VLOOKUP(Y632,'PoHC and SDF summary'!$AO$4:$AP$49974,2,FALSE)," ")</f>
        <v>Unnamed tributary to Little Chilliwack River</v>
      </c>
      <c r="AA632" s="19">
        <f t="shared" si="211"/>
        <v>1505.81858050457</v>
      </c>
      <c r="AB632" s="58">
        <f>IF(X632="Yes",(AA632^2)*(VLOOKUP(D632,'Aquifer and SDF Parameters'!$A$6:$C$100,2,FALSE)/VLOOKUP(D632,'Aquifer and SDF Parameters'!$A$6:$C$100,3,FALSE)),"")</f>
        <v>7.5582986579759943</v>
      </c>
      <c r="AC632" s="20">
        <f>IF(X632="Yes",(1/(U632)^('Aquifer and SDF Parameters'!$B$2)/((1/U632^'Aquifer and SDF Parameters'!$B$2)+(1/AA632^'Aquifer and SDF Parameters'!$B$2))),"")</f>
        <v>0.66597603342559131</v>
      </c>
      <c r="AD632" s="21">
        <f>IF(X632="Yes",(1/(AA632)^('Aquifer and SDF Parameters'!$B$2)/((1/U632^'Aquifer and SDF Parameters'!$B$2)+(1/AA632^'Aquifer and SDF Parameters'!$B$2))),"")</f>
        <v>0.33402396657440869</v>
      </c>
      <c r="AE632" s="14"/>
      <c r="AF632" s="32" t="str">
        <f t="shared" si="212"/>
        <v>No</v>
      </c>
      <c r="AG632" s="15" t="str">
        <f t="shared" si="213"/>
        <v/>
      </c>
      <c r="AH632" s="18" t="str">
        <f t="shared" si="214"/>
        <v xml:space="preserve"> </v>
      </c>
      <c r="AI632" s="19" t="str">
        <f t="shared" si="215"/>
        <v xml:space="preserve"> </v>
      </c>
      <c r="AJ632" s="58" t="str">
        <f>IF(AF632="Yes",(AI632^2)*(VLOOKUP(D632,'Aquifer and SDF Parameters'!$A$6:$C$100,2,FALSE)/VLOOKUP(D632,'Aquifer and SDF Parameters'!$A$6:$C$100,3,FALSE)),"")</f>
        <v/>
      </c>
      <c r="AK632" s="20" t="str">
        <f>IF(AF632="Yes",(1/(U632)^('Aquifer and SDF Parameters'!$B$2)/((1/U632^'Aquifer and SDF Parameters'!$B$2)+(1/AI632^'Aquifer and SDF Parameters'!$B$2)+(1/AA632^'Aquifer and SDF Parameters'!$B$2))),"")</f>
        <v/>
      </c>
      <c r="AL632" s="20" t="str">
        <f>IF(AF632="Yes",(1/(AA632)^('Aquifer and SDF Parameters'!$B$2)/((1/U632^'Aquifer and SDF Parameters'!$B$2)+(1/AI632^'Aquifer and SDF Parameters'!$B$2)+(1/AA632^'Aquifer and SDF Parameters'!$B$2))),"")</f>
        <v/>
      </c>
      <c r="AM632" s="21" t="str">
        <f>IF(AF632="Yes",(1/(AI632)^('Aquifer and SDF Parameters'!$B$2)/((1/U632^'Aquifer and SDF Parameters'!$B$2)+(1/AI632^'Aquifer and SDF Parameters'!$B$2)+(1/AA632^'Aquifer and SDF Parameters'!$B$2))),"")</f>
        <v/>
      </c>
      <c r="AO632" s="30" t="s">
        <v>12290</v>
      </c>
      <c r="AP632" s="47" t="s">
        <v>8769</v>
      </c>
      <c r="AQ632" s="2">
        <v>98970</v>
      </c>
      <c r="AR632" s="2" t="s">
        <v>5273</v>
      </c>
      <c r="AS632" s="4">
        <v>1282.7357703658299</v>
      </c>
      <c r="AT632" s="30"/>
      <c r="AU632" s="22"/>
      <c r="AV632" s="69"/>
      <c r="AW632" s="33"/>
      <c r="AX632" s="22"/>
      <c r="AY632" s="27"/>
    </row>
    <row r="633" spans="1:51" ht="15.6" customHeight="1" x14ac:dyDescent="0.3">
      <c r="A633" s="17">
        <v>22890</v>
      </c>
      <c r="B633" s="17" t="str">
        <f>VLOOKUP(A633,'List of Wells for HC assessment'!$A$2:$J$860,10,FALSE)</f>
        <v>Fraser-Sumas Floodplain</v>
      </c>
      <c r="C633" s="17" t="str">
        <f>IF(ISNUMBER(VLOOKUP(A633,'List of Wells for HC assessment'!$A$2:$J$860,1,FALSE)),"TRUE","FALSE")</f>
        <v>TRUE</v>
      </c>
      <c r="D633" s="17">
        <f>VLOOKUP(A633,'List of Wells for HC assessment'!$A$2:$J$860,9,FALSE)</f>
        <v>8</v>
      </c>
      <c r="E633" s="17" t="str">
        <f t="shared" si="196"/>
        <v>Stream</v>
      </c>
      <c r="F633" s="17">
        <f t="shared" si="197"/>
        <v>2</v>
      </c>
      <c r="G633" s="87">
        <f t="shared" si="198"/>
        <v>0.70926806270429132</v>
      </c>
      <c r="H633" s="88">
        <f t="shared" si="216"/>
        <v>11.223014149675924</v>
      </c>
      <c r="I633" s="89" t="str">
        <f t="shared" si="199"/>
        <v>Unnamed tributary to Little Chilliwack River</v>
      </c>
      <c r="J633" s="90">
        <f t="shared" si="200"/>
        <v>0.29073193729570868</v>
      </c>
      <c r="K633" s="91">
        <f t="shared" si="201"/>
        <v>27.379604654672345</v>
      </c>
      <c r="L633" s="95" t="str">
        <f t="shared" si="202"/>
        <v>Unnamed</v>
      </c>
      <c r="M633" s="92" t="str">
        <f t="shared" si="203"/>
        <v>-</v>
      </c>
      <c r="N633" s="93" t="str">
        <f t="shared" si="204"/>
        <v/>
      </c>
      <c r="O633" s="96" t="str">
        <f t="shared" si="205"/>
        <v xml:space="preserve"> </v>
      </c>
      <c r="P633" s="94" t="str">
        <f>IF(ISNUMBER(VLOOKUP(A633,'Wells not assessed'!$A$5:$D$37,1,FALSE)),VLOOKUP(A633,'Wells not assessed'!$A$5:$D$37,4,FALSE),"")</f>
        <v/>
      </c>
      <c r="R633" s="35" t="str">
        <f t="shared" si="206"/>
        <v>Yes</v>
      </c>
      <c r="S633" s="15" t="str">
        <f t="shared" si="207"/>
        <v>FV-5682</v>
      </c>
      <c r="T633" s="18" t="str">
        <f>VLOOKUP(S633,'PoHC and SDF summary'!$AO$4:$AP$49974,2,FALSE)</f>
        <v>Unnamed tributary to Little Chilliwack River</v>
      </c>
      <c r="U633" s="19">
        <f t="shared" si="208"/>
        <v>1834.9125987094801</v>
      </c>
      <c r="V633" s="56">
        <f>IF(C633="TRUE",(U633^2)*(VLOOKUP(D633,'Aquifer and SDF Parameters'!$A$6:$C$100,2,FALSE)/VLOOKUP(D633,'Aquifer and SDF Parameters'!$A$6:$C$100,3,FALSE)),"")</f>
        <v>11.223014149675924</v>
      </c>
      <c r="W633" s="4"/>
      <c r="X633" s="29" t="str">
        <f t="shared" si="209"/>
        <v>Yes</v>
      </c>
      <c r="Y633" s="15" t="str">
        <f t="shared" si="210"/>
        <v>FV-3223</v>
      </c>
      <c r="Z633" s="18" t="str">
        <f>IF(X633="Yes",VLOOKUP(Y633,'PoHC and SDF summary'!$AO$4:$AP$49974,2,FALSE)," ")</f>
        <v>Unnamed</v>
      </c>
      <c r="AA633" s="19">
        <f t="shared" si="211"/>
        <v>2865.9869846881202</v>
      </c>
      <c r="AB633" s="58">
        <f>IF(X633="Yes",(AA633^2)*(VLOOKUP(D633,'Aquifer and SDF Parameters'!$A$6:$C$100,2,FALSE)/VLOOKUP(D633,'Aquifer and SDF Parameters'!$A$6:$C$100,3,FALSE)),"")</f>
        <v>27.379604654672345</v>
      </c>
      <c r="AC633" s="20">
        <f>IF(X633="Yes",(1/(U633)^('Aquifer and SDF Parameters'!$B$2)/((1/U633^'Aquifer and SDF Parameters'!$B$2)+(1/AA633^'Aquifer and SDF Parameters'!$B$2))),"")</f>
        <v>0.70926806270429132</v>
      </c>
      <c r="AD633" s="21">
        <f>IF(X633="Yes",(1/(AA633)^('Aquifer and SDF Parameters'!$B$2)/((1/U633^'Aquifer and SDF Parameters'!$B$2)+(1/AA633^'Aquifer and SDF Parameters'!$B$2))),"")</f>
        <v>0.29073193729570868</v>
      </c>
      <c r="AE633" s="14"/>
      <c r="AF633" s="32" t="str">
        <f t="shared" si="212"/>
        <v>No</v>
      </c>
      <c r="AG633" s="15" t="str">
        <f t="shared" si="213"/>
        <v/>
      </c>
      <c r="AH633" s="18" t="str">
        <f t="shared" si="214"/>
        <v xml:space="preserve"> </v>
      </c>
      <c r="AI633" s="19" t="str">
        <f t="shared" si="215"/>
        <v xml:space="preserve"> </v>
      </c>
      <c r="AJ633" s="58" t="str">
        <f>IF(AF633="Yes",(AI633^2)*(VLOOKUP(D633,'Aquifer and SDF Parameters'!$A$6:$C$100,2,FALSE)/VLOOKUP(D633,'Aquifer and SDF Parameters'!$A$6:$C$100,3,FALSE)),"")</f>
        <v/>
      </c>
      <c r="AK633" s="20" t="str">
        <f>IF(AF633="Yes",(1/(U633)^('Aquifer and SDF Parameters'!$B$2)/((1/U633^'Aquifer and SDF Parameters'!$B$2)+(1/AI633^'Aquifer and SDF Parameters'!$B$2)+(1/AA633^'Aquifer and SDF Parameters'!$B$2))),"")</f>
        <v/>
      </c>
      <c r="AL633" s="20" t="str">
        <f>IF(AF633="Yes",(1/(AA633)^('Aquifer and SDF Parameters'!$B$2)/((1/U633^'Aquifer and SDF Parameters'!$B$2)+(1/AI633^'Aquifer and SDF Parameters'!$B$2)+(1/AA633^'Aquifer and SDF Parameters'!$B$2))),"")</f>
        <v/>
      </c>
      <c r="AM633" s="21" t="str">
        <f>IF(AF633="Yes",(1/(AI633)^('Aquifer and SDF Parameters'!$B$2)/((1/U633^'Aquifer and SDF Parameters'!$B$2)+(1/AI633^'Aquifer and SDF Parameters'!$B$2)+(1/AA633^'Aquifer and SDF Parameters'!$B$2))),"")</f>
        <v/>
      </c>
      <c r="AO633" s="30" t="s">
        <v>12289</v>
      </c>
      <c r="AP633" s="47" t="s">
        <v>8769</v>
      </c>
      <c r="AQ633" s="2">
        <v>98972</v>
      </c>
      <c r="AR633" s="2" t="s">
        <v>905</v>
      </c>
      <c r="AS633" s="4">
        <v>214.53315154453</v>
      </c>
      <c r="AT633" s="30"/>
      <c r="AU633" s="22"/>
      <c r="AV633" s="69"/>
      <c r="AW633" s="33"/>
      <c r="AX633" s="22"/>
      <c r="AY633" s="27"/>
    </row>
    <row r="634" spans="1:51" ht="15.6" customHeight="1" x14ac:dyDescent="0.3">
      <c r="A634" s="17">
        <v>23402</v>
      </c>
      <c r="B634" s="17" t="str">
        <f>VLOOKUP(A634,'List of Wells for HC assessment'!$A$2:$J$860,10,FALSE)</f>
        <v>Fraser-Sumas Floodplain</v>
      </c>
      <c r="C634" s="17" t="str">
        <f>IF(ISNUMBER(VLOOKUP(A634,'List of Wells for HC assessment'!$A$2:$J$860,1,FALSE)),"TRUE","FALSE")</f>
        <v>TRUE</v>
      </c>
      <c r="D634" s="17">
        <f>VLOOKUP(A634,'List of Wells for HC assessment'!$A$2:$J$860,9,FALSE)</f>
        <v>8</v>
      </c>
      <c r="E634" s="17" t="str">
        <f t="shared" si="196"/>
        <v>Stream</v>
      </c>
      <c r="F634" s="17">
        <f t="shared" si="197"/>
        <v>2</v>
      </c>
      <c r="G634" s="87">
        <f t="shared" si="198"/>
        <v>0.688538456637109</v>
      </c>
      <c r="H634" s="88">
        <f t="shared" si="216"/>
        <v>10.945358158935715</v>
      </c>
      <c r="I634" s="89" t="str">
        <f t="shared" si="199"/>
        <v>Unnamed tributary to Atchelitz Creek</v>
      </c>
      <c r="J634" s="90">
        <f t="shared" si="200"/>
        <v>0.31146154336289089</v>
      </c>
      <c r="K634" s="91">
        <f t="shared" si="201"/>
        <v>24.19656671807239</v>
      </c>
      <c r="L634" s="95" t="str">
        <f t="shared" si="202"/>
        <v>Unnamed</v>
      </c>
      <c r="M634" s="92" t="str">
        <f t="shared" si="203"/>
        <v>-</v>
      </c>
      <c r="N634" s="93" t="str">
        <f t="shared" si="204"/>
        <v/>
      </c>
      <c r="O634" s="96" t="str">
        <f t="shared" si="205"/>
        <v xml:space="preserve"> </v>
      </c>
      <c r="P634" s="94" t="str">
        <f>IF(ISNUMBER(VLOOKUP(A634,'Wells not assessed'!$A$5:$D$37,1,FALSE)),VLOOKUP(A634,'Wells not assessed'!$A$5:$D$37,4,FALSE),"")</f>
        <v/>
      </c>
      <c r="R634" s="35" t="str">
        <f t="shared" si="206"/>
        <v>Yes</v>
      </c>
      <c r="S634" s="15" t="str">
        <f t="shared" si="207"/>
        <v>FV-5383</v>
      </c>
      <c r="T634" s="18" t="str">
        <f>VLOOKUP(S634,'PoHC and SDF summary'!$AO$4:$AP$49974,2,FALSE)</f>
        <v>Unnamed tributary to Atchelitz Creek</v>
      </c>
      <c r="U634" s="19">
        <f t="shared" si="208"/>
        <v>1812.07269381797</v>
      </c>
      <c r="V634" s="56">
        <f>IF(C634="TRUE",(U634^2)*(VLOOKUP(D634,'Aquifer and SDF Parameters'!$A$6:$C$100,2,FALSE)/VLOOKUP(D634,'Aquifer and SDF Parameters'!$A$6:$C$100,3,FALSE)),"")</f>
        <v>10.945358158935715</v>
      </c>
      <c r="W634" s="4"/>
      <c r="X634" s="29" t="str">
        <f t="shared" si="209"/>
        <v>Yes</v>
      </c>
      <c r="Y634" s="15" t="str">
        <f t="shared" si="210"/>
        <v>FV-3223</v>
      </c>
      <c r="Z634" s="18" t="str">
        <f>IF(X634="Yes",VLOOKUP(Y634,'PoHC and SDF summary'!$AO$4:$AP$49974,2,FALSE)," ")</f>
        <v>Unnamed</v>
      </c>
      <c r="AA634" s="19">
        <f t="shared" si="211"/>
        <v>2694.2475787168701</v>
      </c>
      <c r="AB634" s="58">
        <f>IF(X634="Yes",(AA634^2)*(VLOOKUP(D634,'Aquifer and SDF Parameters'!$A$6:$C$100,2,FALSE)/VLOOKUP(D634,'Aquifer and SDF Parameters'!$A$6:$C$100,3,FALSE)),"")</f>
        <v>24.19656671807239</v>
      </c>
      <c r="AC634" s="20">
        <f>IF(X634="Yes",(1/(U634)^('Aquifer and SDF Parameters'!$B$2)/((1/U634^'Aquifer and SDF Parameters'!$B$2)+(1/AA634^'Aquifer and SDF Parameters'!$B$2))),"")</f>
        <v>0.688538456637109</v>
      </c>
      <c r="AD634" s="21">
        <f>IF(X634="Yes",(1/(AA634)^('Aquifer and SDF Parameters'!$B$2)/((1/U634^'Aquifer and SDF Parameters'!$B$2)+(1/AA634^'Aquifer and SDF Parameters'!$B$2))),"")</f>
        <v>0.31146154336289089</v>
      </c>
      <c r="AE634" s="14"/>
      <c r="AF634" s="32" t="str">
        <f t="shared" si="212"/>
        <v>No</v>
      </c>
      <c r="AG634" s="15" t="str">
        <f t="shared" si="213"/>
        <v/>
      </c>
      <c r="AH634" s="18" t="str">
        <f t="shared" si="214"/>
        <v xml:space="preserve"> </v>
      </c>
      <c r="AI634" s="19" t="str">
        <f t="shared" si="215"/>
        <v xml:space="preserve"> </v>
      </c>
      <c r="AJ634" s="58" t="str">
        <f>IF(AF634="Yes",(AI634^2)*(VLOOKUP(D634,'Aquifer and SDF Parameters'!$A$6:$C$100,2,FALSE)/VLOOKUP(D634,'Aquifer and SDF Parameters'!$A$6:$C$100,3,FALSE)),"")</f>
        <v/>
      </c>
      <c r="AK634" s="20" t="str">
        <f>IF(AF634="Yes",(1/(U634)^('Aquifer and SDF Parameters'!$B$2)/((1/U634^'Aquifer and SDF Parameters'!$B$2)+(1/AI634^'Aquifer and SDF Parameters'!$B$2)+(1/AA634^'Aquifer and SDF Parameters'!$B$2))),"")</f>
        <v/>
      </c>
      <c r="AL634" s="20" t="str">
        <f>IF(AF634="Yes",(1/(AA634)^('Aquifer and SDF Parameters'!$B$2)/((1/U634^'Aquifer and SDF Parameters'!$B$2)+(1/AI634^'Aquifer and SDF Parameters'!$B$2)+(1/AA634^'Aquifer and SDF Parameters'!$B$2))),"")</f>
        <v/>
      </c>
      <c r="AM634" s="21" t="str">
        <f>IF(AF634="Yes",(1/(AI634)^('Aquifer and SDF Parameters'!$B$2)/((1/U634^'Aquifer and SDF Parameters'!$B$2)+(1/AI634^'Aquifer and SDF Parameters'!$B$2)+(1/AA634^'Aquifer and SDF Parameters'!$B$2))),"")</f>
        <v/>
      </c>
      <c r="AO634" s="30" t="s">
        <v>12288</v>
      </c>
      <c r="AP634" s="47" t="s">
        <v>8769</v>
      </c>
      <c r="AQ634" s="2">
        <v>98974</v>
      </c>
      <c r="AR634" s="2" t="s">
        <v>989</v>
      </c>
      <c r="AS634" s="4">
        <v>193.40146621385199</v>
      </c>
      <c r="AT634" s="30"/>
      <c r="AU634" s="22"/>
      <c r="AV634" s="69"/>
      <c r="AW634" s="33"/>
      <c r="AX634" s="22"/>
      <c r="AY634" s="27"/>
    </row>
    <row r="635" spans="1:51" ht="15.6" customHeight="1" x14ac:dyDescent="0.3">
      <c r="A635" s="17">
        <v>24241</v>
      </c>
      <c r="B635" s="17" t="str">
        <f>VLOOKUP(A635,'List of Wells for HC assessment'!$A$2:$J$860,10,FALSE)</f>
        <v>Fraser-Sumas Floodplain</v>
      </c>
      <c r="C635" s="17" t="str">
        <f>IF(ISNUMBER(VLOOKUP(A635,'List of Wells for HC assessment'!$A$2:$J$860,1,FALSE)),"TRUE","FALSE")</f>
        <v>TRUE</v>
      </c>
      <c r="D635" s="17">
        <f>VLOOKUP(A635,'List of Wells for HC assessment'!$A$2:$J$860,9,FALSE)</f>
        <v>8</v>
      </c>
      <c r="E635" s="17" t="str">
        <f t="shared" si="196"/>
        <v>Stream</v>
      </c>
      <c r="F635" s="17">
        <f t="shared" si="197"/>
        <v>2</v>
      </c>
      <c r="G635" s="87">
        <f t="shared" si="198"/>
        <v>0.71389799967354084</v>
      </c>
      <c r="H635" s="88">
        <f t="shared" si="216"/>
        <v>8.0802520865886756</v>
      </c>
      <c r="I635" s="89" t="str">
        <f t="shared" si="199"/>
        <v>Unnamed tributary to Atchelitz Creek</v>
      </c>
      <c r="J635" s="90">
        <f t="shared" si="200"/>
        <v>0.28610200032645899</v>
      </c>
      <c r="K635" s="91">
        <f t="shared" si="201"/>
        <v>20.162305034188659</v>
      </c>
      <c r="L635" s="95" t="str">
        <f t="shared" si="202"/>
        <v>Unnamed</v>
      </c>
      <c r="M635" s="92" t="str">
        <f t="shared" si="203"/>
        <v>-</v>
      </c>
      <c r="N635" s="93" t="str">
        <f t="shared" si="204"/>
        <v/>
      </c>
      <c r="O635" s="96" t="str">
        <f t="shared" si="205"/>
        <v xml:space="preserve"> </v>
      </c>
      <c r="P635" s="94" t="str">
        <f>IF(ISNUMBER(VLOOKUP(A635,'Wells not assessed'!$A$5:$D$37,1,FALSE)),VLOOKUP(A635,'Wells not assessed'!$A$5:$D$37,4,FALSE),"")</f>
        <v/>
      </c>
      <c r="R635" s="35" t="str">
        <f t="shared" si="206"/>
        <v>Yes</v>
      </c>
      <c r="S635" s="15" t="str">
        <f t="shared" si="207"/>
        <v>FV-5383</v>
      </c>
      <c r="T635" s="18" t="str">
        <f>VLOOKUP(S635,'PoHC and SDF summary'!$AO$4:$AP$49974,2,FALSE)</f>
        <v>Unnamed tributary to Atchelitz Creek</v>
      </c>
      <c r="U635" s="19">
        <f t="shared" si="208"/>
        <v>1556.9443233387001</v>
      </c>
      <c r="V635" s="56">
        <f>IF(C635="TRUE",(U635^2)*(VLOOKUP(D635,'Aquifer and SDF Parameters'!$A$6:$C$100,2,FALSE)/VLOOKUP(D635,'Aquifer and SDF Parameters'!$A$6:$C$100,3,FALSE)),"")</f>
        <v>8.0802520865886756</v>
      </c>
      <c r="W635" s="4"/>
      <c r="X635" s="29" t="str">
        <f t="shared" si="209"/>
        <v>Yes</v>
      </c>
      <c r="Y635" s="15" t="str">
        <f t="shared" si="210"/>
        <v>FV-3223</v>
      </c>
      <c r="Z635" s="18" t="str">
        <f>IF(X635="Yes",VLOOKUP(Y635,'PoHC and SDF summary'!$AO$4:$AP$49974,2,FALSE)," ")</f>
        <v>Unnamed</v>
      </c>
      <c r="AA635" s="19">
        <f t="shared" si="211"/>
        <v>2459.4087725013501</v>
      </c>
      <c r="AB635" s="58">
        <f>IF(X635="Yes",(AA635^2)*(VLOOKUP(D635,'Aquifer and SDF Parameters'!$A$6:$C$100,2,FALSE)/VLOOKUP(D635,'Aquifer and SDF Parameters'!$A$6:$C$100,3,FALSE)),"")</f>
        <v>20.162305034188659</v>
      </c>
      <c r="AC635" s="20">
        <f>IF(X635="Yes",(1/(U635)^('Aquifer and SDF Parameters'!$B$2)/((1/U635^'Aquifer and SDF Parameters'!$B$2)+(1/AA635^'Aquifer and SDF Parameters'!$B$2))),"")</f>
        <v>0.71389799967354084</v>
      </c>
      <c r="AD635" s="21">
        <f>IF(X635="Yes",(1/(AA635)^('Aquifer and SDF Parameters'!$B$2)/((1/U635^'Aquifer and SDF Parameters'!$B$2)+(1/AA635^'Aquifer and SDF Parameters'!$B$2))),"")</f>
        <v>0.28610200032645899</v>
      </c>
      <c r="AE635" s="14"/>
      <c r="AF635" s="32" t="str">
        <f t="shared" si="212"/>
        <v>No</v>
      </c>
      <c r="AG635" s="15" t="str">
        <f t="shared" si="213"/>
        <v/>
      </c>
      <c r="AH635" s="18" t="str">
        <f t="shared" si="214"/>
        <v xml:space="preserve"> </v>
      </c>
      <c r="AI635" s="19" t="str">
        <f t="shared" si="215"/>
        <v xml:space="preserve"> </v>
      </c>
      <c r="AJ635" s="58" t="str">
        <f>IF(AF635="Yes",(AI635^2)*(VLOOKUP(D635,'Aquifer and SDF Parameters'!$A$6:$C$100,2,FALSE)/VLOOKUP(D635,'Aquifer and SDF Parameters'!$A$6:$C$100,3,FALSE)),"")</f>
        <v/>
      </c>
      <c r="AK635" s="20" t="str">
        <f>IF(AF635="Yes",(1/(U635)^('Aquifer and SDF Parameters'!$B$2)/((1/U635^'Aquifer and SDF Parameters'!$B$2)+(1/AI635^'Aquifer and SDF Parameters'!$B$2)+(1/AA635^'Aquifer and SDF Parameters'!$B$2))),"")</f>
        <v/>
      </c>
      <c r="AL635" s="20" t="str">
        <f>IF(AF635="Yes",(1/(AA635)^('Aquifer and SDF Parameters'!$B$2)/((1/U635^'Aquifer and SDF Parameters'!$B$2)+(1/AI635^'Aquifer and SDF Parameters'!$B$2)+(1/AA635^'Aquifer and SDF Parameters'!$B$2))),"")</f>
        <v/>
      </c>
      <c r="AM635" s="21" t="str">
        <f>IF(AF635="Yes",(1/(AI635)^('Aquifer and SDF Parameters'!$B$2)/((1/U635^'Aquifer and SDF Parameters'!$B$2)+(1/AI635^'Aquifer and SDF Parameters'!$B$2)+(1/AA635^'Aquifer and SDF Parameters'!$B$2))),"")</f>
        <v/>
      </c>
      <c r="AO635" s="30" t="s">
        <v>12287</v>
      </c>
      <c r="AP635" s="47" t="s">
        <v>8769</v>
      </c>
      <c r="AQ635" s="2">
        <v>98977</v>
      </c>
      <c r="AR635" s="2" t="s">
        <v>1083</v>
      </c>
      <c r="AS635" s="4">
        <v>153.25604185775899</v>
      </c>
      <c r="AT635" s="30"/>
      <c r="AU635" s="22"/>
      <c r="AV635" s="69"/>
      <c r="AW635" s="33"/>
      <c r="AX635" s="22"/>
      <c r="AY635" s="27"/>
    </row>
    <row r="636" spans="1:51" ht="15.6" customHeight="1" x14ac:dyDescent="0.3">
      <c r="A636" s="17">
        <v>24712</v>
      </c>
      <c r="B636" s="17" t="str">
        <f>VLOOKUP(A636,'List of Wells for HC assessment'!$A$2:$J$860,10,FALSE)</f>
        <v>Fraser-Sumas Floodplain</v>
      </c>
      <c r="C636" s="17" t="str">
        <f>IF(ISNUMBER(VLOOKUP(A636,'List of Wells for HC assessment'!$A$2:$J$860,1,FALSE)),"TRUE","FALSE")</f>
        <v>TRUE</v>
      </c>
      <c r="D636" s="17">
        <f>VLOOKUP(A636,'List of Wells for HC assessment'!$A$2:$J$860,9,FALSE)</f>
        <v>8</v>
      </c>
      <c r="E636" s="17" t="str">
        <f t="shared" si="196"/>
        <v>Stream</v>
      </c>
      <c r="F636" s="17">
        <f t="shared" si="197"/>
        <v>3</v>
      </c>
      <c r="G636" s="87">
        <f t="shared" si="198"/>
        <v>0.5451375474650193</v>
      </c>
      <c r="H636" s="88">
        <f t="shared" si="216"/>
        <v>1.5926752614498905</v>
      </c>
      <c r="I636" s="89" t="str">
        <f t="shared" si="199"/>
        <v>Unnamed tributary to Lewis Slough</v>
      </c>
      <c r="J636" s="90">
        <f t="shared" si="200"/>
        <v>0.38022091964953453</v>
      </c>
      <c r="K636" s="91">
        <f t="shared" si="201"/>
        <v>2.2834805794885846</v>
      </c>
      <c r="L636" s="95" t="str">
        <f t="shared" si="202"/>
        <v>Unnamed tributary to Vedder River</v>
      </c>
      <c r="M636" s="92">
        <f t="shared" si="203"/>
        <v>7.4641532885446296E-2</v>
      </c>
      <c r="N636" s="93">
        <f t="shared" si="204"/>
        <v>11.631956799004723</v>
      </c>
      <c r="O636" s="96" t="str">
        <f t="shared" si="205"/>
        <v>Unnamed tributary to Atchelitz Creek</v>
      </c>
      <c r="P636" s="94" t="str">
        <f>IF(ISNUMBER(VLOOKUP(A636,'Wells not assessed'!$A$5:$D$37,1,FALSE)),VLOOKUP(A636,'Wells not assessed'!$A$5:$D$37,4,FALSE),"")</f>
        <v/>
      </c>
      <c r="R636" s="35" t="str">
        <f t="shared" si="206"/>
        <v>Yes</v>
      </c>
      <c r="S636" s="15" t="str">
        <f t="shared" si="207"/>
        <v>FV-2767</v>
      </c>
      <c r="T636" s="18" t="str">
        <f>VLOOKUP(S636,'PoHC and SDF summary'!$AO$4:$AP$49974,2,FALSE)</f>
        <v>Unnamed tributary to Lewis Slough</v>
      </c>
      <c r="U636" s="19">
        <f t="shared" si="208"/>
        <v>691.232651453161</v>
      </c>
      <c r="V636" s="56">
        <f>IF(C636="TRUE",(U636^2)*(VLOOKUP(D636,'Aquifer and SDF Parameters'!$A$6:$C$100,2,FALSE)/VLOOKUP(D636,'Aquifer and SDF Parameters'!$A$6:$C$100,3,FALSE)),"")</f>
        <v>1.5926752614498905</v>
      </c>
      <c r="W636" s="4"/>
      <c r="X636" s="29" t="str">
        <f t="shared" si="209"/>
        <v>Yes</v>
      </c>
      <c r="Y636" s="15" t="str">
        <f t="shared" si="210"/>
        <v>FV-2773</v>
      </c>
      <c r="Z636" s="18" t="str">
        <f>IF(X636="Yes",VLOOKUP(Y636,'PoHC and SDF summary'!$AO$4:$AP$49974,2,FALSE)," ")</f>
        <v>Unnamed tributary to Vedder River</v>
      </c>
      <c r="AA636" s="19">
        <f t="shared" si="211"/>
        <v>827.67395382878601</v>
      </c>
      <c r="AB636" s="58">
        <f>IF(X636="Yes",(AA636^2)*(VLOOKUP(D636,'Aquifer and SDF Parameters'!$A$6:$C$100,2,FALSE)/VLOOKUP(D636,'Aquifer and SDF Parameters'!$A$6:$C$100,3,FALSE)),"")</f>
        <v>2.2834805794885846</v>
      </c>
      <c r="AC636" s="20">
        <f>IF(X636="Yes",(1/(U636)^('Aquifer and SDF Parameters'!$B$2)/((1/U636^'Aquifer and SDF Parameters'!$B$2)+(1/AA636^'Aquifer and SDF Parameters'!$B$2))),"")</f>
        <v>0.58910959032434562</v>
      </c>
      <c r="AD636" s="21">
        <f>IF(X636="Yes",(1/(AA636)^('Aquifer and SDF Parameters'!$B$2)/((1/U636^'Aquifer and SDF Parameters'!$B$2)+(1/AA636^'Aquifer and SDF Parameters'!$B$2))),"")</f>
        <v>0.41089040967565432</v>
      </c>
      <c r="AE636" s="14"/>
      <c r="AF636" s="32" t="str">
        <f t="shared" si="212"/>
        <v>Yes</v>
      </c>
      <c r="AG636" s="15" t="str">
        <f t="shared" si="213"/>
        <v>FV-5271</v>
      </c>
      <c r="AH636" s="18" t="str">
        <f t="shared" si="214"/>
        <v>Unnamed tributary to Atchelitz Creek</v>
      </c>
      <c r="AI636" s="19">
        <f t="shared" si="215"/>
        <v>1868.0436396672901</v>
      </c>
      <c r="AJ636" s="58">
        <f>IF(AF636="Yes",(AI636^2)*(VLOOKUP(D636,'Aquifer and SDF Parameters'!$A$6:$C$100,2,FALSE)/VLOOKUP(D636,'Aquifer and SDF Parameters'!$A$6:$C$100,3,FALSE)),"")</f>
        <v>11.631956799004723</v>
      </c>
      <c r="AK636" s="20">
        <f>IF(AF636="Yes",(1/(U636)^('Aquifer and SDF Parameters'!$B$2)/((1/U636^'Aquifer and SDF Parameters'!$B$2)+(1/AI636^'Aquifer and SDF Parameters'!$B$2)+(1/AA636^'Aquifer and SDF Parameters'!$B$2))),"")</f>
        <v>0.5451375474650193</v>
      </c>
      <c r="AL636" s="20">
        <f>IF(AF636="Yes",(1/(AA636)^('Aquifer and SDF Parameters'!$B$2)/((1/U636^'Aquifer and SDF Parameters'!$B$2)+(1/AI636^'Aquifer and SDF Parameters'!$B$2)+(1/AA636^'Aquifer and SDF Parameters'!$B$2))),"")</f>
        <v>0.38022091964953453</v>
      </c>
      <c r="AM636" s="21">
        <f>IF(AF636="Yes",(1/(AI636)^('Aquifer and SDF Parameters'!$B$2)/((1/U636^'Aquifer and SDF Parameters'!$B$2)+(1/AI636^'Aquifer and SDF Parameters'!$B$2)+(1/AA636^'Aquifer and SDF Parameters'!$B$2))),"")</f>
        <v>7.4641532885446296E-2</v>
      </c>
      <c r="AO636" s="30" t="s">
        <v>12286</v>
      </c>
      <c r="AP636" s="47" t="s">
        <v>8769</v>
      </c>
      <c r="AQ636" s="2">
        <v>98984</v>
      </c>
      <c r="AR636" s="2" t="s">
        <v>5299</v>
      </c>
      <c r="AS636" s="4">
        <v>2035.0523420706299</v>
      </c>
      <c r="AT636" s="30"/>
      <c r="AU636" s="22"/>
      <c r="AV636" s="69"/>
      <c r="AW636" s="33"/>
      <c r="AX636" s="22"/>
      <c r="AY636" s="27"/>
    </row>
    <row r="637" spans="1:51" ht="15.6" customHeight="1" x14ac:dyDescent="0.3">
      <c r="A637" s="17">
        <v>25590</v>
      </c>
      <c r="B637" s="17" t="str">
        <f>VLOOKUP(A637,'List of Wells for HC assessment'!$A$2:$J$860,10,FALSE)</f>
        <v>Fraser-Sumas Floodplain</v>
      </c>
      <c r="C637" s="17" t="str">
        <f>IF(ISNUMBER(VLOOKUP(A637,'List of Wells for HC assessment'!$A$2:$J$860,1,FALSE)),"TRUE","FALSE")</f>
        <v>TRUE</v>
      </c>
      <c r="D637" s="17">
        <f>VLOOKUP(A637,'List of Wells for HC assessment'!$A$2:$J$860,9,FALSE)</f>
        <v>8</v>
      </c>
      <c r="E637" s="17" t="str">
        <f t="shared" si="196"/>
        <v>Stream</v>
      </c>
      <c r="F637" s="17">
        <f t="shared" si="197"/>
        <v>2</v>
      </c>
      <c r="G637" s="87">
        <f t="shared" si="198"/>
        <v>0.61907082860392326</v>
      </c>
      <c r="H637" s="88">
        <f t="shared" si="216"/>
        <v>13.273215677128627</v>
      </c>
      <c r="I637" s="89" t="str">
        <f t="shared" si="199"/>
        <v>Unnamed</v>
      </c>
      <c r="J637" s="90">
        <f t="shared" si="200"/>
        <v>0.38092917139607674</v>
      </c>
      <c r="K637" s="91">
        <f t="shared" si="201"/>
        <v>21.571098368139396</v>
      </c>
      <c r="L637" s="95" t="str">
        <f t="shared" si="202"/>
        <v>Unnamed tributary to Atchelitz Creek</v>
      </c>
      <c r="M637" s="92" t="str">
        <f t="shared" si="203"/>
        <v>-</v>
      </c>
      <c r="N637" s="93" t="str">
        <f t="shared" si="204"/>
        <v/>
      </c>
      <c r="O637" s="96" t="str">
        <f t="shared" si="205"/>
        <v xml:space="preserve"> </v>
      </c>
      <c r="P637" s="94" t="str">
        <f>IF(ISNUMBER(VLOOKUP(A637,'Wells not assessed'!$A$5:$D$37,1,FALSE)),VLOOKUP(A637,'Wells not assessed'!$A$5:$D$37,4,FALSE),"")</f>
        <v/>
      </c>
      <c r="R637" s="35" t="str">
        <f t="shared" si="206"/>
        <v>Yes</v>
      </c>
      <c r="S637" s="15" t="str">
        <f t="shared" si="207"/>
        <v>FV-3223</v>
      </c>
      <c r="T637" s="18" t="str">
        <f>VLOOKUP(S637,'PoHC and SDF summary'!$AO$4:$AP$49974,2,FALSE)</f>
        <v>Unnamed</v>
      </c>
      <c r="U637" s="19">
        <f t="shared" si="208"/>
        <v>1995.4860819205401</v>
      </c>
      <c r="V637" s="56">
        <f>IF(C637="TRUE",(U637^2)*(VLOOKUP(D637,'Aquifer and SDF Parameters'!$A$6:$C$100,2,FALSE)/VLOOKUP(D637,'Aquifer and SDF Parameters'!$A$6:$C$100,3,FALSE)),"")</f>
        <v>13.273215677128627</v>
      </c>
      <c r="W637" s="4"/>
      <c r="X637" s="29" t="str">
        <f t="shared" si="209"/>
        <v>Yes</v>
      </c>
      <c r="Y637" s="15" t="str">
        <f t="shared" si="210"/>
        <v>FV-5383</v>
      </c>
      <c r="Z637" s="18" t="str">
        <f>IF(X637="Yes",VLOOKUP(Y637,'PoHC and SDF summary'!$AO$4:$AP$49974,2,FALSE)," ")</f>
        <v>Unnamed tributary to Atchelitz Creek</v>
      </c>
      <c r="AA637" s="19">
        <f t="shared" si="211"/>
        <v>2543.88079721551</v>
      </c>
      <c r="AB637" s="58">
        <f>IF(X637="Yes",(AA637^2)*(VLOOKUP(D637,'Aquifer and SDF Parameters'!$A$6:$C$100,2,FALSE)/VLOOKUP(D637,'Aquifer and SDF Parameters'!$A$6:$C$100,3,FALSE)),"")</f>
        <v>21.571098368139396</v>
      </c>
      <c r="AC637" s="20">
        <f>IF(X637="Yes",(1/(U637)^('Aquifer and SDF Parameters'!$B$2)/((1/U637^'Aquifer and SDF Parameters'!$B$2)+(1/AA637^'Aquifer and SDF Parameters'!$B$2))),"")</f>
        <v>0.61907082860392326</v>
      </c>
      <c r="AD637" s="21">
        <f>IF(X637="Yes",(1/(AA637)^('Aquifer and SDF Parameters'!$B$2)/((1/U637^'Aquifer and SDF Parameters'!$B$2)+(1/AA637^'Aquifer and SDF Parameters'!$B$2))),"")</f>
        <v>0.38092917139607674</v>
      </c>
      <c r="AE637" s="14"/>
      <c r="AF637" s="32" t="str">
        <f t="shared" si="212"/>
        <v>No</v>
      </c>
      <c r="AG637" s="15" t="str">
        <f t="shared" si="213"/>
        <v/>
      </c>
      <c r="AH637" s="18" t="str">
        <f t="shared" si="214"/>
        <v xml:space="preserve"> </v>
      </c>
      <c r="AI637" s="19" t="str">
        <f t="shared" si="215"/>
        <v xml:space="preserve"> </v>
      </c>
      <c r="AJ637" s="58" t="str">
        <f>IF(AF637="Yes",(AI637^2)*(VLOOKUP(D637,'Aquifer and SDF Parameters'!$A$6:$C$100,2,FALSE)/VLOOKUP(D637,'Aquifer and SDF Parameters'!$A$6:$C$100,3,FALSE)),"")</f>
        <v/>
      </c>
      <c r="AK637" s="20" t="str">
        <f>IF(AF637="Yes",(1/(U637)^('Aquifer and SDF Parameters'!$B$2)/((1/U637^'Aquifer and SDF Parameters'!$B$2)+(1/AI637^'Aquifer and SDF Parameters'!$B$2)+(1/AA637^'Aquifer and SDF Parameters'!$B$2))),"")</f>
        <v/>
      </c>
      <c r="AL637" s="20" t="str">
        <f>IF(AF637="Yes",(1/(AA637)^('Aquifer and SDF Parameters'!$B$2)/((1/U637^'Aquifer and SDF Parameters'!$B$2)+(1/AI637^'Aquifer and SDF Parameters'!$B$2)+(1/AA637^'Aquifer and SDF Parameters'!$B$2))),"")</f>
        <v/>
      </c>
      <c r="AM637" s="21" t="str">
        <f>IF(AF637="Yes",(1/(AI637)^('Aquifer and SDF Parameters'!$B$2)/((1/U637^'Aquifer and SDF Parameters'!$B$2)+(1/AI637^'Aquifer and SDF Parameters'!$B$2)+(1/AA637^'Aquifer and SDF Parameters'!$B$2))),"")</f>
        <v/>
      </c>
      <c r="AO637" s="30" t="s">
        <v>12284</v>
      </c>
      <c r="AP637" s="47" t="s">
        <v>8769</v>
      </c>
      <c r="AQ637" s="2">
        <v>98995</v>
      </c>
      <c r="AR637" s="2" t="s">
        <v>3480</v>
      </c>
      <c r="AS637" s="4">
        <v>419.79180435483897</v>
      </c>
      <c r="AT637" s="30"/>
      <c r="AU637" s="22"/>
      <c r="AV637" s="69"/>
      <c r="AW637" s="33"/>
      <c r="AX637" s="22"/>
      <c r="AY637" s="27"/>
    </row>
    <row r="638" spans="1:51" ht="15.6" customHeight="1" x14ac:dyDescent="0.3">
      <c r="A638" s="17">
        <v>25592</v>
      </c>
      <c r="B638" s="17" t="str">
        <f>VLOOKUP(A638,'List of Wells for HC assessment'!$A$2:$J$860,10,FALSE)</f>
        <v>Fraser-Sumas Floodplain</v>
      </c>
      <c r="C638" s="17" t="str">
        <f>IF(ISNUMBER(VLOOKUP(A638,'List of Wells for HC assessment'!$A$2:$J$860,1,FALSE)),"TRUE","FALSE")</f>
        <v>TRUE</v>
      </c>
      <c r="D638" s="17">
        <f>VLOOKUP(A638,'List of Wells for HC assessment'!$A$2:$J$860,9,FALSE)</f>
        <v>8</v>
      </c>
      <c r="E638" s="17" t="str">
        <f t="shared" si="196"/>
        <v>Stream</v>
      </c>
      <c r="F638" s="17">
        <f t="shared" si="197"/>
        <v>2</v>
      </c>
      <c r="G638" s="87">
        <f t="shared" si="198"/>
        <v>0.57980645181477697</v>
      </c>
      <c r="H638" s="88">
        <f t="shared" si="216"/>
        <v>14.635767671116094</v>
      </c>
      <c r="I638" s="89" t="str">
        <f t="shared" si="199"/>
        <v>Unnamed</v>
      </c>
      <c r="J638" s="90">
        <f t="shared" si="200"/>
        <v>0.42019354818522309</v>
      </c>
      <c r="K638" s="91">
        <f t="shared" si="201"/>
        <v>20.195247070368193</v>
      </c>
      <c r="L638" s="95" t="str">
        <f t="shared" si="202"/>
        <v>Unnamed tributary to Atchelitz Creek</v>
      </c>
      <c r="M638" s="92" t="str">
        <f t="shared" si="203"/>
        <v>-</v>
      </c>
      <c r="N638" s="93" t="str">
        <f t="shared" si="204"/>
        <v/>
      </c>
      <c r="O638" s="96" t="str">
        <f t="shared" si="205"/>
        <v xml:space="preserve"> </v>
      </c>
      <c r="P638" s="94" t="str">
        <f>IF(ISNUMBER(VLOOKUP(A638,'Wells not assessed'!$A$5:$D$37,1,FALSE)),VLOOKUP(A638,'Wells not assessed'!$A$5:$D$37,4,FALSE),"")</f>
        <v/>
      </c>
      <c r="R638" s="35" t="str">
        <f t="shared" si="206"/>
        <v>Yes</v>
      </c>
      <c r="S638" s="15" t="str">
        <f t="shared" si="207"/>
        <v>FV-3223</v>
      </c>
      <c r="T638" s="18" t="str">
        <f>VLOOKUP(S638,'PoHC and SDF summary'!$AO$4:$AP$49974,2,FALSE)</f>
        <v>Unnamed</v>
      </c>
      <c r="U638" s="19">
        <f t="shared" si="208"/>
        <v>2095.40695363331</v>
      </c>
      <c r="V638" s="56">
        <f>IF(C638="TRUE",(U638^2)*(VLOOKUP(D638,'Aquifer and SDF Parameters'!$A$6:$C$100,2,FALSE)/VLOOKUP(D638,'Aquifer and SDF Parameters'!$A$6:$C$100,3,FALSE)),"")</f>
        <v>14.635767671116094</v>
      </c>
      <c r="W638" s="4"/>
      <c r="X638" s="29" t="str">
        <f t="shared" si="209"/>
        <v>Yes</v>
      </c>
      <c r="Y638" s="15" t="str">
        <f t="shared" si="210"/>
        <v>FV-5383</v>
      </c>
      <c r="Z638" s="18" t="str">
        <f>IF(X638="Yes",VLOOKUP(Y638,'PoHC and SDF summary'!$AO$4:$AP$49974,2,FALSE)," ")</f>
        <v>Unnamed tributary to Atchelitz Creek</v>
      </c>
      <c r="AA638" s="19">
        <f t="shared" si="211"/>
        <v>2461.4170961278501</v>
      </c>
      <c r="AB638" s="58">
        <f>IF(X638="Yes",(AA638^2)*(VLOOKUP(D638,'Aquifer and SDF Parameters'!$A$6:$C$100,2,FALSE)/VLOOKUP(D638,'Aquifer and SDF Parameters'!$A$6:$C$100,3,FALSE)),"")</f>
        <v>20.195247070368193</v>
      </c>
      <c r="AC638" s="20">
        <f>IF(X638="Yes",(1/(U638)^('Aquifer and SDF Parameters'!$B$2)/((1/U638^'Aquifer and SDF Parameters'!$B$2)+(1/AA638^'Aquifer and SDF Parameters'!$B$2))),"")</f>
        <v>0.57980645181477697</v>
      </c>
      <c r="AD638" s="21">
        <f>IF(X638="Yes",(1/(AA638)^('Aquifer and SDF Parameters'!$B$2)/((1/U638^'Aquifer and SDF Parameters'!$B$2)+(1/AA638^'Aquifer and SDF Parameters'!$B$2))),"")</f>
        <v>0.42019354818522309</v>
      </c>
      <c r="AE638" s="14"/>
      <c r="AF638" s="32" t="str">
        <f t="shared" si="212"/>
        <v>No</v>
      </c>
      <c r="AG638" s="15" t="str">
        <f t="shared" si="213"/>
        <v/>
      </c>
      <c r="AH638" s="18" t="str">
        <f t="shared" si="214"/>
        <v xml:space="preserve"> </v>
      </c>
      <c r="AI638" s="19" t="str">
        <f t="shared" si="215"/>
        <v xml:space="preserve"> </v>
      </c>
      <c r="AJ638" s="58" t="str">
        <f>IF(AF638="Yes",(AI638^2)*(VLOOKUP(D638,'Aquifer and SDF Parameters'!$A$6:$C$100,2,FALSE)/VLOOKUP(D638,'Aquifer and SDF Parameters'!$A$6:$C$100,3,FALSE)),"")</f>
        <v/>
      </c>
      <c r="AK638" s="20" t="str">
        <f>IF(AF638="Yes",(1/(U638)^('Aquifer and SDF Parameters'!$B$2)/((1/U638^'Aquifer and SDF Parameters'!$B$2)+(1/AI638^'Aquifer and SDF Parameters'!$B$2)+(1/AA638^'Aquifer and SDF Parameters'!$B$2))),"")</f>
        <v/>
      </c>
      <c r="AL638" s="20" t="str">
        <f>IF(AF638="Yes",(1/(AA638)^('Aquifer and SDF Parameters'!$B$2)/((1/U638^'Aquifer and SDF Parameters'!$B$2)+(1/AI638^'Aquifer and SDF Parameters'!$B$2)+(1/AA638^'Aquifer and SDF Parameters'!$B$2))),"")</f>
        <v/>
      </c>
      <c r="AM638" s="21" t="str">
        <f>IF(AF638="Yes",(1/(AI638)^('Aquifer and SDF Parameters'!$B$2)/((1/U638^'Aquifer and SDF Parameters'!$B$2)+(1/AI638^'Aquifer and SDF Parameters'!$B$2)+(1/AA638^'Aquifer and SDF Parameters'!$B$2))),"")</f>
        <v/>
      </c>
      <c r="AO638" s="30" t="s">
        <v>12282</v>
      </c>
      <c r="AP638" s="47" t="s">
        <v>8769</v>
      </c>
      <c r="AQ638" s="2">
        <v>99002</v>
      </c>
      <c r="AR638" s="2" t="s">
        <v>4668</v>
      </c>
      <c r="AS638" s="4">
        <v>176.87171163997601</v>
      </c>
      <c r="AT638" s="30"/>
      <c r="AU638" s="22"/>
      <c r="AV638" s="69"/>
      <c r="AW638" s="33"/>
      <c r="AX638" s="22"/>
      <c r="AY638" s="27"/>
    </row>
    <row r="639" spans="1:51" ht="15.6" customHeight="1" x14ac:dyDescent="0.3">
      <c r="A639" s="17">
        <v>27459</v>
      </c>
      <c r="B639" s="17" t="str">
        <f>VLOOKUP(A639,'List of Wells for HC assessment'!$A$2:$J$860,10,FALSE)</f>
        <v>Fraser-Sumas Floodplain</v>
      </c>
      <c r="C639" s="17" t="str">
        <f>IF(ISNUMBER(VLOOKUP(A639,'List of Wells for HC assessment'!$A$2:$J$860,1,FALSE)),"TRUE","FALSE")</f>
        <v>TRUE</v>
      </c>
      <c r="D639" s="17">
        <f>VLOOKUP(A639,'List of Wells for HC assessment'!$A$2:$J$860,9,FALSE)</f>
        <v>8</v>
      </c>
      <c r="E639" s="17" t="str">
        <f t="shared" si="196"/>
        <v>Stream</v>
      </c>
      <c r="F639" s="17">
        <f t="shared" si="197"/>
        <v>3</v>
      </c>
      <c r="G639" s="87">
        <f t="shared" si="198"/>
        <v>0.50133243343521872</v>
      </c>
      <c r="H639" s="88">
        <f t="shared" si="216"/>
        <v>3.4422245685995745</v>
      </c>
      <c r="I639" s="89" t="str">
        <f t="shared" si="199"/>
        <v>Unnamed tributary to Atchelitz Creek</v>
      </c>
      <c r="J639" s="90">
        <f t="shared" si="200"/>
        <v>0.35004435315446758</v>
      </c>
      <c r="K639" s="91">
        <f t="shared" si="201"/>
        <v>4.9299433167687869</v>
      </c>
      <c r="L639" s="95" t="str">
        <f t="shared" si="202"/>
        <v>Unnamed tributary to Atchelitz Creek</v>
      </c>
      <c r="M639" s="92">
        <f t="shared" si="203"/>
        <v>0.14862321341031376</v>
      </c>
      <c r="N639" s="93">
        <f t="shared" si="204"/>
        <v>11.611233398932589</v>
      </c>
      <c r="O639" s="96" t="str">
        <f t="shared" si="205"/>
        <v>Unnamed</v>
      </c>
      <c r="P639" s="94" t="str">
        <f>IF(ISNUMBER(VLOOKUP(A639,'Wells not assessed'!$A$5:$D$37,1,FALSE)),VLOOKUP(A639,'Wells not assessed'!$A$5:$D$37,4,FALSE),"")</f>
        <v/>
      </c>
      <c r="R639" s="35" t="str">
        <f t="shared" si="206"/>
        <v>Yes</v>
      </c>
      <c r="S639" s="15" t="str">
        <f t="shared" si="207"/>
        <v>FV-5383</v>
      </c>
      <c r="T639" s="18" t="str">
        <f>VLOOKUP(S639,'PoHC and SDF summary'!$AO$4:$AP$49974,2,FALSE)</f>
        <v>Unnamed tributary to Atchelitz Creek</v>
      </c>
      <c r="U639" s="19">
        <f t="shared" si="208"/>
        <v>1016.20242598602</v>
      </c>
      <c r="V639" s="56">
        <f>IF(C639="TRUE",(U639^2)*(VLOOKUP(D639,'Aquifer and SDF Parameters'!$A$6:$C$100,2,FALSE)/VLOOKUP(D639,'Aquifer and SDF Parameters'!$A$6:$C$100,3,FALSE)),"")</f>
        <v>3.4422245685995745</v>
      </c>
      <c r="W639" s="4"/>
      <c r="X639" s="29" t="str">
        <f t="shared" si="209"/>
        <v>Yes</v>
      </c>
      <c r="Y639" s="15" t="str">
        <f t="shared" si="210"/>
        <v>FV-5271</v>
      </c>
      <c r="Z639" s="18" t="str">
        <f>IF(X639="Yes",VLOOKUP(Y639,'PoHC and SDF summary'!$AO$4:$AP$49974,2,FALSE)," ")</f>
        <v>Unnamed tributary to Atchelitz Creek</v>
      </c>
      <c r="AA639" s="19">
        <f t="shared" si="211"/>
        <v>1216.13444776087</v>
      </c>
      <c r="AB639" s="58">
        <f>IF(X639="Yes",(AA639^2)*(VLOOKUP(D639,'Aquifer and SDF Parameters'!$A$6:$C$100,2,FALSE)/VLOOKUP(D639,'Aquifer and SDF Parameters'!$A$6:$C$100,3,FALSE)),"")</f>
        <v>4.9299433167687869</v>
      </c>
      <c r="AC639" s="20">
        <f>IF(X639="Yes",(1/(U639)^('Aquifer and SDF Parameters'!$B$2)/((1/U639^'Aquifer and SDF Parameters'!$B$2)+(1/AA639^'Aquifer and SDF Parameters'!$B$2))),"")</f>
        <v>0.58884907520603047</v>
      </c>
      <c r="AD639" s="21">
        <f>IF(X639="Yes",(1/(AA639)^('Aquifer and SDF Parameters'!$B$2)/((1/U639^'Aquifer and SDF Parameters'!$B$2)+(1/AA639^'Aquifer and SDF Parameters'!$B$2))),"")</f>
        <v>0.41115092479396959</v>
      </c>
      <c r="AE639" s="14"/>
      <c r="AF639" s="32" t="str">
        <f t="shared" si="212"/>
        <v>Yes</v>
      </c>
      <c r="AG639" s="15" t="str">
        <f t="shared" si="213"/>
        <v>FV-2752</v>
      </c>
      <c r="AH639" s="18" t="str">
        <f t="shared" si="214"/>
        <v>Unnamed</v>
      </c>
      <c r="AI639" s="19">
        <f t="shared" si="215"/>
        <v>1866.37885213045</v>
      </c>
      <c r="AJ639" s="58">
        <f>IF(AF639="Yes",(AI639^2)*(VLOOKUP(D639,'Aquifer and SDF Parameters'!$A$6:$C$100,2,FALSE)/VLOOKUP(D639,'Aquifer and SDF Parameters'!$A$6:$C$100,3,FALSE)),"")</f>
        <v>11.611233398932589</v>
      </c>
      <c r="AK639" s="20">
        <f>IF(AF639="Yes",(1/(U639)^('Aquifer and SDF Parameters'!$B$2)/((1/U639^'Aquifer and SDF Parameters'!$B$2)+(1/AI639^'Aquifer and SDF Parameters'!$B$2)+(1/AA639^'Aquifer and SDF Parameters'!$B$2))),"")</f>
        <v>0.50133243343521872</v>
      </c>
      <c r="AL639" s="20">
        <f>IF(AF639="Yes",(1/(AA639)^('Aquifer and SDF Parameters'!$B$2)/((1/U639^'Aquifer and SDF Parameters'!$B$2)+(1/AI639^'Aquifer and SDF Parameters'!$B$2)+(1/AA639^'Aquifer and SDF Parameters'!$B$2))),"")</f>
        <v>0.35004435315446758</v>
      </c>
      <c r="AM639" s="21">
        <f>IF(AF639="Yes",(1/(AI639)^('Aquifer and SDF Parameters'!$B$2)/((1/U639^'Aquifer and SDF Parameters'!$B$2)+(1/AI639^'Aquifer and SDF Parameters'!$B$2)+(1/AA639^'Aquifer and SDF Parameters'!$B$2))),"")</f>
        <v>0.14862321341031376</v>
      </c>
      <c r="AO639" s="30" t="s">
        <v>12280</v>
      </c>
      <c r="AP639" s="47" t="s">
        <v>8769</v>
      </c>
      <c r="AQ639" s="2">
        <v>99007</v>
      </c>
      <c r="AR639" s="2" t="s">
        <v>4676</v>
      </c>
      <c r="AS639" s="4">
        <v>110.383803662113</v>
      </c>
      <c r="AT639" s="30"/>
      <c r="AU639" s="22"/>
      <c r="AV639" s="69"/>
      <c r="AW639" s="33"/>
      <c r="AX639" s="22"/>
      <c r="AY639" s="27"/>
    </row>
    <row r="640" spans="1:51" ht="15.6" customHeight="1" x14ac:dyDescent="0.3">
      <c r="A640" s="17">
        <v>29008</v>
      </c>
      <c r="B640" s="17" t="str">
        <f>VLOOKUP(A640,'List of Wells for HC assessment'!$A$2:$J$860,10,FALSE)</f>
        <v>Fraser-Sumas Floodplain</v>
      </c>
      <c r="C640" s="17" t="str">
        <f>IF(ISNUMBER(VLOOKUP(A640,'List of Wells for HC assessment'!$A$2:$J$860,1,FALSE)),"TRUE","FALSE")</f>
        <v>TRUE</v>
      </c>
      <c r="D640" s="17">
        <f>VLOOKUP(A640,'List of Wells for HC assessment'!$A$2:$J$860,9,FALSE)</f>
        <v>8</v>
      </c>
      <c r="E640" s="17" t="str">
        <f t="shared" si="196"/>
        <v>Stream</v>
      </c>
      <c r="F640" s="17">
        <f t="shared" si="197"/>
        <v>1</v>
      </c>
      <c r="G640" s="87">
        <f t="shared" si="198"/>
        <v>1</v>
      </c>
      <c r="H640" s="88">
        <f t="shared" si="216"/>
        <v>14.041763496128199</v>
      </c>
      <c r="I640" s="89" t="str">
        <f t="shared" si="199"/>
        <v>Unnamed tributary to Atchelitz Creek</v>
      </c>
      <c r="J640" s="90" t="str">
        <f t="shared" si="200"/>
        <v>-</v>
      </c>
      <c r="K640" s="91" t="str">
        <f t="shared" si="201"/>
        <v/>
      </c>
      <c r="L640" s="95" t="str">
        <f t="shared" si="202"/>
        <v xml:space="preserve"> </v>
      </c>
      <c r="M640" s="92" t="str">
        <f t="shared" si="203"/>
        <v>-</v>
      </c>
      <c r="N640" s="93" t="str">
        <f t="shared" si="204"/>
        <v/>
      </c>
      <c r="O640" s="96" t="str">
        <f t="shared" si="205"/>
        <v xml:space="preserve"> </v>
      </c>
      <c r="P640" s="94" t="str">
        <f>IF(ISNUMBER(VLOOKUP(A640,'Wells not assessed'!$A$5:$D$37,1,FALSE)),VLOOKUP(A640,'Wells not assessed'!$A$5:$D$37,4,FALSE),"")</f>
        <v/>
      </c>
      <c r="R640" s="35" t="str">
        <f t="shared" si="206"/>
        <v>Yes</v>
      </c>
      <c r="S640" s="15" t="str">
        <f t="shared" si="207"/>
        <v>FV-5383</v>
      </c>
      <c r="T640" s="18" t="str">
        <f>VLOOKUP(S640,'PoHC and SDF summary'!$AO$4:$AP$49974,2,FALSE)</f>
        <v>Unnamed tributary to Atchelitz Creek</v>
      </c>
      <c r="U640" s="19">
        <f t="shared" si="208"/>
        <v>2052.4446518331401</v>
      </c>
      <c r="V640" s="56">
        <f>IF(C640="TRUE",(U640^2)*(VLOOKUP(D640,'Aquifer and SDF Parameters'!$A$6:$C$100,2,FALSE)/VLOOKUP(D640,'Aquifer and SDF Parameters'!$A$6:$C$100,3,FALSE)),"")</f>
        <v>14.041763496128199</v>
      </c>
      <c r="W640" s="4"/>
      <c r="X640" s="29" t="str">
        <f t="shared" si="209"/>
        <v>No</v>
      </c>
      <c r="Y640" s="15" t="str">
        <f t="shared" si="210"/>
        <v/>
      </c>
      <c r="Z640" s="18" t="str">
        <f>IF(X640="Yes",VLOOKUP(Y640,'PoHC and SDF summary'!$AO$4:$AP$49974,2,FALSE)," ")</f>
        <v xml:space="preserve"> </v>
      </c>
      <c r="AA640" s="19" t="str">
        <f t="shared" si="211"/>
        <v xml:space="preserve"> </v>
      </c>
      <c r="AB640" s="58" t="str">
        <f>IF(X640="Yes",(AA640^2)*(VLOOKUP(D640,'Aquifer and SDF Parameters'!$A$6:$C$100,2,FALSE)/VLOOKUP(D640,'Aquifer and SDF Parameters'!$A$6:$C$100,3,FALSE)),"")</f>
        <v/>
      </c>
      <c r="AC640" s="20" t="str">
        <f>IF(X640="Yes",(1/(U640)^('Aquifer and SDF Parameters'!$B$2)/((1/U640^'Aquifer and SDF Parameters'!$B$2)+(1/AA640^'Aquifer and SDF Parameters'!$B$2))),"")</f>
        <v/>
      </c>
      <c r="AD640" s="21" t="str">
        <f>IF(X640="Yes",(1/(AA640)^('Aquifer and SDF Parameters'!$B$2)/((1/U640^'Aquifer and SDF Parameters'!$B$2)+(1/AA640^'Aquifer and SDF Parameters'!$B$2))),"")</f>
        <v/>
      </c>
      <c r="AE640" s="14"/>
      <c r="AF640" s="32" t="str">
        <f t="shared" si="212"/>
        <v>No</v>
      </c>
      <c r="AG640" s="15" t="str">
        <f t="shared" si="213"/>
        <v/>
      </c>
      <c r="AH640" s="18" t="str">
        <f t="shared" si="214"/>
        <v xml:space="preserve"> </v>
      </c>
      <c r="AI640" s="19" t="str">
        <f t="shared" si="215"/>
        <v xml:space="preserve"> </v>
      </c>
      <c r="AJ640" s="58" t="str">
        <f>IF(AF640="Yes",(AI640^2)*(VLOOKUP(D640,'Aquifer and SDF Parameters'!$A$6:$C$100,2,FALSE)/VLOOKUP(D640,'Aquifer and SDF Parameters'!$A$6:$C$100,3,FALSE)),"")</f>
        <v/>
      </c>
      <c r="AK640" s="20" t="str">
        <f>IF(AF640="Yes",(1/(U640)^('Aquifer and SDF Parameters'!$B$2)/((1/U640^'Aquifer and SDF Parameters'!$B$2)+(1/AI640^'Aquifer and SDF Parameters'!$B$2)+(1/AA640^'Aquifer and SDF Parameters'!$B$2))),"")</f>
        <v/>
      </c>
      <c r="AL640" s="20" t="str">
        <f>IF(AF640="Yes",(1/(AA640)^('Aquifer and SDF Parameters'!$B$2)/((1/U640^'Aquifer and SDF Parameters'!$B$2)+(1/AI640^'Aquifer and SDF Parameters'!$B$2)+(1/AA640^'Aquifer and SDF Parameters'!$B$2))),"")</f>
        <v/>
      </c>
      <c r="AM640" s="21" t="str">
        <f>IF(AF640="Yes",(1/(AI640)^('Aquifer and SDF Parameters'!$B$2)/((1/U640^'Aquifer and SDF Parameters'!$B$2)+(1/AI640^'Aquifer and SDF Parameters'!$B$2)+(1/AA640^'Aquifer and SDF Parameters'!$B$2))),"")</f>
        <v/>
      </c>
      <c r="AO640" s="30" t="s">
        <v>12279</v>
      </c>
      <c r="AP640" s="47" t="s">
        <v>8769</v>
      </c>
      <c r="AQ640" s="2">
        <v>99095</v>
      </c>
      <c r="AR640" s="2" t="s">
        <v>8198</v>
      </c>
      <c r="AS640" s="4">
        <v>1156.7714958103199</v>
      </c>
      <c r="AT640" s="30"/>
      <c r="AU640" s="22"/>
      <c r="AV640" s="69"/>
      <c r="AW640" s="33"/>
      <c r="AX640" s="22"/>
      <c r="AY640" s="27"/>
    </row>
    <row r="641" spans="1:51" ht="15.6" customHeight="1" x14ac:dyDescent="0.3">
      <c r="A641" s="17">
        <v>29484</v>
      </c>
      <c r="B641" s="17" t="str">
        <f>VLOOKUP(A641,'List of Wells for HC assessment'!$A$2:$J$860,10,FALSE)</f>
        <v>Fraser-Sumas Floodplain</v>
      </c>
      <c r="C641" s="17" t="str">
        <f>IF(ISNUMBER(VLOOKUP(A641,'List of Wells for HC assessment'!$A$2:$J$860,1,FALSE)),"TRUE","FALSE")</f>
        <v>TRUE</v>
      </c>
      <c r="D641" s="17">
        <f>VLOOKUP(A641,'List of Wells for HC assessment'!$A$2:$J$860,9,FALSE)</f>
        <v>8</v>
      </c>
      <c r="E641" s="17" t="str">
        <f t="shared" si="196"/>
        <v>Stream</v>
      </c>
      <c r="F641" s="17">
        <f t="shared" si="197"/>
        <v>2</v>
      </c>
      <c r="G641" s="87">
        <f t="shared" si="198"/>
        <v>0.79269955194661279</v>
      </c>
      <c r="H641" s="88">
        <f t="shared" si="216"/>
        <v>8.2412779238876936</v>
      </c>
      <c r="I641" s="89" t="str">
        <f t="shared" si="199"/>
        <v>Unnamed tributary to Little Chilliwack River</v>
      </c>
      <c r="J641" s="90">
        <f t="shared" si="200"/>
        <v>0.20730044805338727</v>
      </c>
      <c r="K641" s="91">
        <f t="shared" si="201"/>
        <v>31.513956574039057</v>
      </c>
      <c r="L641" s="95" t="str">
        <f t="shared" si="202"/>
        <v>Unnamed</v>
      </c>
      <c r="M641" s="92" t="str">
        <f t="shared" si="203"/>
        <v>-</v>
      </c>
      <c r="N641" s="93" t="str">
        <f t="shared" si="204"/>
        <v/>
      </c>
      <c r="O641" s="96" t="str">
        <f t="shared" si="205"/>
        <v xml:space="preserve"> </v>
      </c>
      <c r="P641" s="94" t="str">
        <f>IF(ISNUMBER(VLOOKUP(A641,'Wells not assessed'!$A$5:$D$37,1,FALSE)),VLOOKUP(A641,'Wells not assessed'!$A$5:$D$37,4,FALSE),"")</f>
        <v/>
      </c>
      <c r="R641" s="35" t="str">
        <f t="shared" si="206"/>
        <v>Yes</v>
      </c>
      <c r="S641" s="15" t="str">
        <f t="shared" si="207"/>
        <v>FV-5682</v>
      </c>
      <c r="T641" s="18" t="str">
        <f>VLOOKUP(S641,'PoHC and SDF summary'!$AO$4:$AP$49974,2,FALSE)</f>
        <v>Unnamed tributary to Little Chilliwack River</v>
      </c>
      <c r="U641" s="19">
        <f t="shared" si="208"/>
        <v>1572.3814350107</v>
      </c>
      <c r="V641" s="56">
        <f>IF(C641="TRUE",(U641^2)*(VLOOKUP(D641,'Aquifer and SDF Parameters'!$A$6:$C$100,2,FALSE)/VLOOKUP(D641,'Aquifer and SDF Parameters'!$A$6:$C$100,3,FALSE)),"")</f>
        <v>8.2412779238876936</v>
      </c>
      <c r="W641" s="4"/>
      <c r="X641" s="29" t="str">
        <f t="shared" si="209"/>
        <v>Yes</v>
      </c>
      <c r="Y641" s="15" t="str">
        <f t="shared" si="210"/>
        <v>FV-3223</v>
      </c>
      <c r="Z641" s="18" t="str">
        <f>IF(X641="Yes",VLOOKUP(Y641,'PoHC and SDF summary'!$AO$4:$AP$49974,2,FALSE)," ")</f>
        <v>Unnamed</v>
      </c>
      <c r="AA641" s="19">
        <f t="shared" si="211"/>
        <v>3074.76616545254</v>
      </c>
      <c r="AB641" s="58">
        <f>IF(X641="Yes",(AA641^2)*(VLOOKUP(D641,'Aquifer and SDF Parameters'!$A$6:$C$100,2,FALSE)/VLOOKUP(D641,'Aquifer and SDF Parameters'!$A$6:$C$100,3,FALSE)),"")</f>
        <v>31.513956574039057</v>
      </c>
      <c r="AC641" s="20">
        <f>IF(X641="Yes",(1/(U641)^('Aquifer and SDF Parameters'!$B$2)/((1/U641^'Aquifer and SDF Parameters'!$B$2)+(1/AA641^'Aquifer and SDF Parameters'!$B$2))),"")</f>
        <v>0.79269955194661279</v>
      </c>
      <c r="AD641" s="21">
        <f>IF(X641="Yes",(1/(AA641)^('Aquifer and SDF Parameters'!$B$2)/((1/U641^'Aquifer and SDF Parameters'!$B$2)+(1/AA641^'Aquifer and SDF Parameters'!$B$2))),"")</f>
        <v>0.20730044805338727</v>
      </c>
      <c r="AE641" s="14"/>
      <c r="AF641" s="32" t="str">
        <f t="shared" si="212"/>
        <v>No</v>
      </c>
      <c r="AG641" s="15" t="str">
        <f t="shared" si="213"/>
        <v/>
      </c>
      <c r="AH641" s="18" t="str">
        <f t="shared" si="214"/>
        <v xml:space="preserve"> </v>
      </c>
      <c r="AI641" s="19" t="str">
        <f t="shared" si="215"/>
        <v xml:space="preserve"> </v>
      </c>
      <c r="AJ641" s="58" t="str">
        <f>IF(AF641="Yes",(AI641^2)*(VLOOKUP(D641,'Aquifer and SDF Parameters'!$A$6:$C$100,2,FALSE)/VLOOKUP(D641,'Aquifer and SDF Parameters'!$A$6:$C$100,3,FALSE)),"")</f>
        <v/>
      </c>
      <c r="AK641" s="20" t="str">
        <f>IF(AF641="Yes",(1/(U641)^('Aquifer and SDF Parameters'!$B$2)/((1/U641^'Aquifer and SDF Parameters'!$B$2)+(1/AI641^'Aquifer and SDF Parameters'!$B$2)+(1/AA641^'Aquifer and SDF Parameters'!$B$2))),"")</f>
        <v/>
      </c>
      <c r="AL641" s="20" t="str">
        <f>IF(AF641="Yes",(1/(AA641)^('Aquifer and SDF Parameters'!$B$2)/((1/U641^'Aquifer and SDF Parameters'!$B$2)+(1/AI641^'Aquifer and SDF Parameters'!$B$2)+(1/AA641^'Aquifer and SDF Parameters'!$B$2))),"")</f>
        <v/>
      </c>
      <c r="AM641" s="21" t="str">
        <f>IF(AF641="Yes",(1/(AI641)^('Aquifer and SDF Parameters'!$B$2)/((1/U641^'Aquifer and SDF Parameters'!$B$2)+(1/AI641^'Aquifer and SDF Parameters'!$B$2)+(1/AA641^'Aquifer and SDF Parameters'!$B$2))),"")</f>
        <v/>
      </c>
      <c r="AO641" s="30" t="s">
        <v>12278</v>
      </c>
      <c r="AP641" s="47" t="s">
        <v>8769</v>
      </c>
      <c r="AQ641" s="2">
        <v>99103</v>
      </c>
      <c r="AR641" s="2" t="s">
        <v>7125</v>
      </c>
      <c r="AS641" s="4">
        <v>690.804098591605</v>
      </c>
      <c r="AT641" s="30"/>
      <c r="AU641" s="22"/>
      <c r="AV641" s="69"/>
      <c r="AW641" s="33"/>
      <c r="AX641" s="22"/>
      <c r="AY641" s="27"/>
    </row>
    <row r="642" spans="1:51" ht="15.6" customHeight="1" x14ac:dyDescent="0.3">
      <c r="A642" s="17">
        <v>29855</v>
      </c>
      <c r="B642" s="17" t="str">
        <f>VLOOKUP(A642,'List of Wells for HC assessment'!$A$2:$J$860,10,FALSE)</f>
        <v>Fraser-Sumas Floodplain</v>
      </c>
      <c r="C642" s="17" t="str">
        <f>IF(ISNUMBER(VLOOKUP(A642,'List of Wells for HC assessment'!$A$2:$J$860,1,FALSE)),"TRUE","FALSE")</f>
        <v>TRUE</v>
      </c>
      <c r="D642" s="17">
        <f>VLOOKUP(A642,'List of Wells for HC assessment'!$A$2:$J$860,9,FALSE)</f>
        <v>8</v>
      </c>
      <c r="E642" s="17" t="str">
        <f t="shared" si="196"/>
        <v>Stream</v>
      </c>
      <c r="F642" s="17">
        <f t="shared" si="197"/>
        <v>2</v>
      </c>
      <c r="G642" s="87">
        <f t="shared" si="198"/>
        <v>0.54412954829425264</v>
      </c>
      <c r="H642" s="88">
        <f t="shared" ref="H642:H668" si="217">V642</f>
        <v>13.51786394472199</v>
      </c>
      <c r="I642" s="89" t="str">
        <f t="shared" si="199"/>
        <v>Unnamed tributary to Atchelitz Creek</v>
      </c>
      <c r="J642" s="90">
        <f t="shared" si="200"/>
        <v>0.45587045170574747</v>
      </c>
      <c r="K642" s="91">
        <f t="shared" si="201"/>
        <v>16.134998823947694</v>
      </c>
      <c r="L642" s="95" t="str">
        <f t="shared" si="202"/>
        <v>Unnamed</v>
      </c>
      <c r="M642" s="92" t="str">
        <f t="shared" si="203"/>
        <v>-</v>
      </c>
      <c r="N642" s="93" t="str">
        <f t="shared" si="204"/>
        <v/>
      </c>
      <c r="O642" s="96" t="str">
        <f t="shared" si="205"/>
        <v xml:space="preserve"> </v>
      </c>
      <c r="P642" s="94" t="str">
        <f>IF(ISNUMBER(VLOOKUP(A642,'Wells not assessed'!$A$5:$D$37,1,FALSE)),VLOOKUP(A642,'Wells not assessed'!$A$5:$D$37,4,FALSE),"")</f>
        <v/>
      </c>
      <c r="R642" s="35" t="str">
        <f t="shared" si="206"/>
        <v>Yes</v>
      </c>
      <c r="S642" s="15" t="str">
        <f t="shared" si="207"/>
        <v>FV-5383</v>
      </c>
      <c r="T642" s="18" t="str">
        <f>VLOOKUP(S642,'PoHC and SDF summary'!$AO$4:$AP$49974,2,FALSE)</f>
        <v>Unnamed tributary to Atchelitz Creek</v>
      </c>
      <c r="U642" s="19">
        <f t="shared" si="208"/>
        <v>2013.79223938732</v>
      </c>
      <c r="V642" s="56">
        <f>IF(C642="TRUE",(U642^2)*(VLOOKUP(D642,'Aquifer and SDF Parameters'!$A$6:$C$100,2,FALSE)/VLOOKUP(D642,'Aquifer and SDF Parameters'!$A$6:$C$100,3,FALSE)),"")</f>
        <v>13.51786394472199</v>
      </c>
      <c r="W642" s="4"/>
      <c r="X642" s="29" t="str">
        <f t="shared" si="209"/>
        <v>Yes</v>
      </c>
      <c r="Y642" s="15" t="str">
        <f t="shared" si="210"/>
        <v>FV-3223</v>
      </c>
      <c r="Z642" s="18" t="str">
        <f>IF(X642="Yes",VLOOKUP(Y642,'PoHC and SDF summary'!$AO$4:$AP$49974,2,FALSE)," ")</f>
        <v>Unnamed</v>
      </c>
      <c r="AA642" s="19">
        <f t="shared" si="211"/>
        <v>2200.1135532477201</v>
      </c>
      <c r="AB642" s="58">
        <f>IF(X642="Yes",(AA642^2)*(VLOOKUP(D642,'Aquifer and SDF Parameters'!$A$6:$C$100,2,FALSE)/VLOOKUP(D642,'Aquifer and SDF Parameters'!$A$6:$C$100,3,FALSE)),"")</f>
        <v>16.134998823947694</v>
      </c>
      <c r="AC642" s="66">
        <f>IF(X642="Yes",(1/(U642)^('Aquifer and SDF Parameters'!$B$2)/((1/U642^'Aquifer and SDF Parameters'!$B$2)+(1/AA642^'Aquifer and SDF Parameters'!$B$2))),"")</f>
        <v>0.54412954829425264</v>
      </c>
      <c r="AD642" s="67">
        <f>IF(X642="Yes",(1/(AA642)^('Aquifer and SDF Parameters'!$B$2)/((1/U642^'Aquifer and SDF Parameters'!$B$2)+(1/AA642^'Aquifer and SDF Parameters'!$B$2))),"")</f>
        <v>0.45587045170574747</v>
      </c>
      <c r="AE642" s="60"/>
      <c r="AF642" s="32" t="str">
        <f t="shared" si="212"/>
        <v>No</v>
      </c>
      <c r="AG642" s="15" t="str">
        <f t="shared" si="213"/>
        <v/>
      </c>
      <c r="AH642" s="18" t="str">
        <f t="shared" si="214"/>
        <v xml:space="preserve"> </v>
      </c>
      <c r="AI642" s="19" t="str">
        <f t="shared" si="215"/>
        <v xml:space="preserve"> </v>
      </c>
      <c r="AJ642" s="58" t="str">
        <f>IF(AF642="Yes",(AI642^2)*(VLOOKUP(D642,'Aquifer and SDF Parameters'!$A$6:$C$100,2,FALSE)/VLOOKUP(D642,'Aquifer and SDF Parameters'!$A$6:$C$100,3,FALSE)),"")</f>
        <v/>
      </c>
      <c r="AK642" s="66" t="str">
        <f>IF(AF642="Yes",(1/(U642)^('Aquifer and SDF Parameters'!$B$2)/((1/U642^'Aquifer and SDF Parameters'!$B$2)+(1/AI642^'Aquifer and SDF Parameters'!$B$2)+(1/AA642^'Aquifer and SDF Parameters'!$B$2))),"")</f>
        <v/>
      </c>
      <c r="AL642" s="66" t="str">
        <f>IF(AF642="Yes",(1/(AA642)^('Aquifer and SDF Parameters'!$B$2)/((1/U642^'Aquifer and SDF Parameters'!$B$2)+(1/AI642^'Aquifer and SDF Parameters'!$B$2)+(1/AA642^'Aquifer and SDF Parameters'!$B$2))),"")</f>
        <v/>
      </c>
      <c r="AM642" s="67" t="str">
        <f>IF(AF642="Yes",(1/(AI642)^('Aquifer and SDF Parameters'!$B$2)/((1/U642^'Aquifer and SDF Parameters'!$B$2)+(1/AI642^'Aquifer and SDF Parameters'!$B$2)+(1/AA642^'Aquifer and SDF Parameters'!$B$2))),"")</f>
        <v/>
      </c>
      <c r="AO642" s="30" t="s">
        <v>12276</v>
      </c>
      <c r="AP642" s="47" t="s">
        <v>8769</v>
      </c>
      <c r="AQ642" s="2">
        <v>99744</v>
      </c>
      <c r="AR642" s="2" t="s">
        <v>4167</v>
      </c>
      <c r="AS642" s="4">
        <v>1067.4927885949501</v>
      </c>
      <c r="AT642" s="30"/>
      <c r="AU642" s="22"/>
      <c r="AV642" s="69"/>
      <c r="AW642" s="33"/>
      <c r="AX642" s="22"/>
      <c r="AY642" s="27"/>
    </row>
    <row r="643" spans="1:51" ht="15.6" customHeight="1" x14ac:dyDescent="0.3">
      <c r="A643" s="17">
        <v>29870</v>
      </c>
      <c r="B643" s="17" t="str">
        <f>VLOOKUP(A643,'List of Wells for HC assessment'!$A$2:$J$860,10,FALSE)</f>
        <v>Fraser-Sumas Floodplain</v>
      </c>
      <c r="C643" s="17" t="str">
        <f>IF(ISNUMBER(VLOOKUP(A643,'List of Wells for HC assessment'!$A$2:$J$860,1,FALSE)),"TRUE","FALSE")</f>
        <v>TRUE</v>
      </c>
      <c r="D643" s="17">
        <f>VLOOKUP(A643,'List of Wells for HC assessment'!$A$2:$J$860,9,FALSE)</f>
        <v>8</v>
      </c>
      <c r="E643" s="17" t="str">
        <f t="shared" si="196"/>
        <v>Stream</v>
      </c>
      <c r="F643" s="17">
        <f t="shared" si="197"/>
        <v>1</v>
      </c>
      <c r="G643" s="87">
        <f t="shared" si="198"/>
        <v>1</v>
      </c>
      <c r="H643" s="88">
        <f t="shared" si="217"/>
        <v>7.3164592188331608E-3</v>
      </c>
      <c r="I643" s="89" t="str">
        <f t="shared" si="199"/>
        <v>Unnamed tributary to Vedder River</v>
      </c>
      <c r="J643" s="90" t="str">
        <f t="shared" si="200"/>
        <v>-</v>
      </c>
      <c r="K643" s="91" t="str">
        <f t="shared" si="201"/>
        <v/>
      </c>
      <c r="L643" s="95" t="str">
        <f t="shared" si="202"/>
        <v xml:space="preserve"> </v>
      </c>
      <c r="M643" s="92" t="str">
        <f t="shared" si="203"/>
        <v>-</v>
      </c>
      <c r="N643" s="93" t="str">
        <f t="shared" si="204"/>
        <v/>
      </c>
      <c r="O643" s="96" t="str">
        <f t="shared" si="205"/>
        <v xml:space="preserve"> </v>
      </c>
      <c r="P643" s="94" t="str">
        <f>IF(ISNUMBER(VLOOKUP(A643,'Wells not assessed'!$A$5:$D$37,1,FALSE)),VLOOKUP(A643,'Wells not assessed'!$A$5:$D$37,4,FALSE),"")</f>
        <v/>
      </c>
      <c r="R643" s="35" t="str">
        <f t="shared" si="206"/>
        <v>Yes</v>
      </c>
      <c r="S643" s="15" t="str">
        <f t="shared" si="207"/>
        <v>FV-2446</v>
      </c>
      <c r="T643" s="18" t="str">
        <f>VLOOKUP(S643,'PoHC and SDF summary'!$AO$4:$AP$49974,2,FALSE)</f>
        <v>Unnamed tributary to Vedder River</v>
      </c>
      <c r="U643" s="19">
        <f t="shared" si="208"/>
        <v>46.850162920207097</v>
      </c>
      <c r="V643" s="56">
        <f>IF(C643="TRUE",(U643^2)*(VLOOKUP(D643,'Aquifer and SDF Parameters'!$A$6:$C$100,2,FALSE)/VLOOKUP(D643,'Aquifer and SDF Parameters'!$A$6:$C$100,3,FALSE)),"")</f>
        <v>7.3164592188331608E-3</v>
      </c>
      <c r="W643" s="4"/>
      <c r="X643" s="29" t="str">
        <f t="shared" si="209"/>
        <v>No</v>
      </c>
      <c r="Y643" s="15" t="str">
        <f t="shared" si="210"/>
        <v/>
      </c>
      <c r="Z643" s="18" t="str">
        <f>IF(X643="Yes",VLOOKUP(Y643,'PoHC and SDF summary'!$AO$4:$AP$49974,2,FALSE)," ")</f>
        <v xml:space="preserve"> </v>
      </c>
      <c r="AA643" s="19" t="str">
        <f t="shared" si="211"/>
        <v xml:space="preserve"> </v>
      </c>
      <c r="AB643" s="58" t="str">
        <f>IF(X643="Yes",(AA643^2)*(VLOOKUP(D643,'Aquifer and SDF Parameters'!$A$6:$C$100,2,FALSE)/VLOOKUP(D643,'Aquifer and SDF Parameters'!$A$6:$C$100,3,FALSE)),"")</f>
        <v/>
      </c>
      <c r="AC643" s="20" t="str">
        <f>IF(X643="Yes",(1/(U643)^('Aquifer and SDF Parameters'!$B$2)/((1/U643^'Aquifer and SDF Parameters'!$B$2)+(1/AA643^'Aquifer and SDF Parameters'!$B$2))),"")</f>
        <v/>
      </c>
      <c r="AD643" s="21" t="str">
        <f>IF(X643="Yes",(1/(AA643)^('Aquifer and SDF Parameters'!$B$2)/((1/U643^'Aquifer and SDF Parameters'!$B$2)+(1/AA643^'Aquifer and SDF Parameters'!$B$2))),"")</f>
        <v/>
      </c>
      <c r="AE643" s="14"/>
      <c r="AF643" s="32" t="str">
        <f t="shared" si="212"/>
        <v>No</v>
      </c>
      <c r="AG643" s="15" t="str">
        <f t="shared" si="213"/>
        <v/>
      </c>
      <c r="AH643" s="18" t="str">
        <f t="shared" si="214"/>
        <v xml:space="preserve"> </v>
      </c>
      <c r="AI643" s="19" t="str">
        <f t="shared" si="215"/>
        <v xml:space="preserve"> </v>
      </c>
      <c r="AJ643" s="58" t="str">
        <f>IF(AF643="Yes",(AI643^2)*(VLOOKUP(D643,'Aquifer and SDF Parameters'!$A$6:$C$100,2,FALSE)/VLOOKUP(D643,'Aquifer and SDF Parameters'!$A$6:$C$100,3,FALSE)),"")</f>
        <v/>
      </c>
      <c r="AK643" s="20" t="str">
        <f>IF(AF643="Yes",(1/(U643)^('Aquifer and SDF Parameters'!$B$2)/((1/U643^'Aquifer and SDF Parameters'!$B$2)+(1/AI643^'Aquifer and SDF Parameters'!$B$2)+(1/AA643^'Aquifer and SDF Parameters'!$B$2))),"")</f>
        <v/>
      </c>
      <c r="AL643" s="20" t="str">
        <f>IF(AF643="Yes",(1/(AA643)^('Aquifer and SDF Parameters'!$B$2)/((1/U643^'Aquifer and SDF Parameters'!$B$2)+(1/AI643^'Aquifer and SDF Parameters'!$B$2)+(1/AA643^'Aquifer and SDF Parameters'!$B$2))),"")</f>
        <v/>
      </c>
      <c r="AM643" s="21" t="str">
        <f>IF(AF643="Yes",(1/(AI643)^('Aquifer and SDF Parameters'!$B$2)/((1/U643^'Aquifer and SDF Parameters'!$B$2)+(1/AI643^'Aquifer and SDF Parameters'!$B$2)+(1/AA643^'Aquifer and SDF Parameters'!$B$2))),"")</f>
        <v/>
      </c>
      <c r="AO643" s="30" t="s">
        <v>12273</v>
      </c>
      <c r="AP643" s="47" t="s">
        <v>8769</v>
      </c>
      <c r="AQ643" s="2">
        <v>99782</v>
      </c>
      <c r="AR643" s="2" t="s">
        <v>7013</v>
      </c>
      <c r="AS643" s="4">
        <v>435.27377647276001</v>
      </c>
      <c r="AT643" s="30"/>
      <c r="AU643" s="22"/>
      <c r="AV643" s="69"/>
      <c r="AW643" s="33"/>
      <c r="AX643" s="22"/>
      <c r="AY643" s="27"/>
    </row>
    <row r="644" spans="1:51" ht="15.6" customHeight="1" x14ac:dyDescent="0.3">
      <c r="A644" s="17">
        <v>30172</v>
      </c>
      <c r="B644" s="17" t="str">
        <f>VLOOKUP(A644,'List of Wells for HC assessment'!$A$2:$J$860,10,FALSE)</f>
        <v>Fraser-Sumas Floodplain</v>
      </c>
      <c r="C644" s="17" t="str">
        <f>IF(ISNUMBER(VLOOKUP(A644,'List of Wells for HC assessment'!$A$2:$J$860,1,FALSE)),"TRUE","FALSE")</f>
        <v>TRUE</v>
      </c>
      <c r="D644" s="17">
        <f>VLOOKUP(A644,'List of Wells for HC assessment'!$A$2:$J$860,9,FALSE)</f>
        <v>8</v>
      </c>
      <c r="E644" s="17" t="str">
        <f t="shared" ref="E644:E707" si="218">IF(COUNTIF(T644,"*EDGE*"),"Boundary",IF(R644="N/A","Not Determined","Stream"))</f>
        <v>Stream</v>
      </c>
      <c r="F644" s="17">
        <f t="shared" ref="F644:F707" si="219">IF(AF644="Yes",3,IF(X644="Yes",2,1))</f>
        <v>1</v>
      </c>
      <c r="G644" s="87">
        <f t="shared" ref="G644:G707" si="220">IF(F644=1,1,IF(F644=2,AC644,IF(F644=3,AK644,"-")))</f>
        <v>1</v>
      </c>
      <c r="H644" s="88">
        <f t="shared" si="217"/>
        <v>5.6262024139287166E-2</v>
      </c>
      <c r="I644" s="89" t="str">
        <f t="shared" ref="I644:I707" si="221">T644</f>
        <v>Unnamed tributary to Vedder River</v>
      </c>
      <c r="J644" s="90" t="str">
        <f t="shared" ref="J644:J707" si="222">IF(F644=1,"-",IF(F644=2,AD644,IF(F644=3,AL644,"-")))</f>
        <v>-</v>
      </c>
      <c r="K644" s="91" t="str">
        <f t="shared" ref="K644:K707" si="223">AB644</f>
        <v/>
      </c>
      <c r="L644" s="95" t="str">
        <f t="shared" ref="L644:L707" si="224">Z644</f>
        <v xml:space="preserve"> </v>
      </c>
      <c r="M644" s="92" t="str">
        <f t="shared" ref="M644:M707" si="225">IF(F644=1,"-",IF(F644=2,"-",IF(F644=3,AM644,"-")))</f>
        <v>-</v>
      </c>
      <c r="N644" s="93" t="str">
        <f t="shared" ref="N644:N707" si="226">AJ644</f>
        <v/>
      </c>
      <c r="O644" s="96" t="str">
        <f t="shared" ref="O644:O707" si="227">AH644</f>
        <v xml:space="preserve"> </v>
      </c>
      <c r="P644" s="94" t="str">
        <f>IF(ISNUMBER(VLOOKUP(A644,'Wells not assessed'!$A$5:$D$37,1,FALSE)),VLOOKUP(A644,'Wells not assessed'!$A$5:$D$37,4,FALSE),"")</f>
        <v/>
      </c>
      <c r="R644" s="35" t="str">
        <f t="shared" ref="R644:R707" si="228">IF(ISNUMBER(VLOOKUP(A644,$AQ$4:$AQ$49974,1,FALSE)),"Yes","N/A")</f>
        <v>Yes</v>
      </c>
      <c r="S644" s="15" t="str">
        <f t="shared" ref="S644:S707" si="229">IF(C644="TRUE",VLOOKUP(A644,$AQ$4:$AS$49974,2,FALSE)," ")</f>
        <v>FV-477</v>
      </c>
      <c r="T644" s="18" t="str">
        <f>VLOOKUP(S644,'PoHC and SDF summary'!$AO$4:$AP$49974,2,FALSE)</f>
        <v>Unnamed tributary to Vedder River</v>
      </c>
      <c r="U644" s="19">
        <f t="shared" ref="U644:U707" si="230">IF(C644="TRUE",VLOOKUP(A644,$AQ$4:$AS$49974,3,FALSE)," ")</f>
        <v>129.917694105869</v>
      </c>
      <c r="V644" s="56">
        <f>IF(C644="TRUE",(U644^2)*(VLOOKUP(D644,'Aquifer and SDF Parameters'!$A$6:$C$100,2,FALSE)/VLOOKUP(D644,'Aquifer and SDF Parameters'!$A$6:$C$100,3,FALSE)),"")</f>
        <v>5.6262024139287166E-2</v>
      </c>
      <c r="W644" s="4"/>
      <c r="X644" s="29" t="str">
        <f t="shared" ref="X644:X707" si="231">IF(ISNUMBER(VLOOKUP(A644,$AT$4:$AT$49974,1,FALSE)),"Yes","No")</f>
        <v>No</v>
      </c>
      <c r="Y644" s="15" t="str">
        <f t="shared" ref="Y644:Y707" si="232">IF(X644="Yes",VLOOKUP(A644,$AT$4:$AV$49974,2,FALSE),"")</f>
        <v/>
      </c>
      <c r="Z644" s="18" t="str">
        <f>IF(X644="Yes",VLOOKUP(Y644,'PoHC and SDF summary'!$AO$4:$AP$49974,2,FALSE)," ")</f>
        <v xml:space="preserve"> </v>
      </c>
      <c r="AA644" s="19" t="str">
        <f t="shared" ref="AA644:AA707" si="233">IF(X644="Yes",VLOOKUP(A644,$AT$4:$AV$49974,3,FALSE)," ")</f>
        <v xml:space="preserve"> </v>
      </c>
      <c r="AB644" s="58" t="str">
        <f>IF(X644="Yes",(AA644^2)*(VLOOKUP(D644,'Aquifer and SDF Parameters'!$A$6:$C$100,2,FALSE)/VLOOKUP(D644,'Aquifer and SDF Parameters'!$A$6:$C$100,3,FALSE)),"")</f>
        <v/>
      </c>
      <c r="AC644" s="20" t="str">
        <f>IF(X644="Yes",(1/(U644)^('Aquifer and SDF Parameters'!$B$2)/((1/U644^'Aquifer and SDF Parameters'!$B$2)+(1/AA644^'Aquifer and SDF Parameters'!$B$2))),"")</f>
        <v/>
      </c>
      <c r="AD644" s="21" t="str">
        <f>IF(X644="Yes",(1/(AA644)^('Aquifer and SDF Parameters'!$B$2)/((1/U644^'Aquifer and SDF Parameters'!$B$2)+(1/AA644^'Aquifer and SDF Parameters'!$B$2))),"")</f>
        <v/>
      </c>
      <c r="AE644" s="14"/>
      <c r="AF644" s="32" t="str">
        <f t="shared" ref="AF644:AF707" si="234">IF(ISNUMBER(VLOOKUP(A644,$AW$4:$AY$49974,1,FALSE)),"Yes","No")</f>
        <v>No</v>
      </c>
      <c r="AG644" s="15" t="str">
        <f t="shared" ref="AG644:AG707" si="235">IF(AF644="Yes",VLOOKUP(A644,$AW$4:$AY$49974,2,FALSE),"")</f>
        <v/>
      </c>
      <c r="AH644" s="18" t="str">
        <f t="shared" ref="AH644:AH707" si="236">IF(AF644="Yes",VLOOKUP(AG644,$AO$4:$AP$49974,2,FALSE)," ")</f>
        <v xml:space="preserve"> </v>
      </c>
      <c r="AI644" s="19" t="str">
        <f t="shared" ref="AI644:AI707" si="237">IF(AF644="Yes",VLOOKUP(A644,$AW$4:$AY$49974,3,FALSE)," ")</f>
        <v xml:space="preserve"> </v>
      </c>
      <c r="AJ644" s="58" t="str">
        <f>IF(AF644="Yes",(AI644^2)*(VLOOKUP(D644,'Aquifer and SDF Parameters'!$A$6:$C$100,2,FALSE)/VLOOKUP(D644,'Aquifer and SDF Parameters'!$A$6:$C$100,3,FALSE)),"")</f>
        <v/>
      </c>
      <c r="AK644" s="20" t="str">
        <f>IF(AF644="Yes",(1/(U644)^('Aquifer and SDF Parameters'!$B$2)/((1/U644^'Aquifer and SDF Parameters'!$B$2)+(1/AI644^'Aquifer and SDF Parameters'!$B$2)+(1/AA644^'Aquifer and SDF Parameters'!$B$2))),"")</f>
        <v/>
      </c>
      <c r="AL644" s="20" t="str">
        <f>IF(AF644="Yes",(1/(AA644)^('Aquifer and SDF Parameters'!$B$2)/((1/U644^'Aquifer and SDF Parameters'!$B$2)+(1/AI644^'Aquifer and SDF Parameters'!$B$2)+(1/AA644^'Aquifer and SDF Parameters'!$B$2))),"")</f>
        <v/>
      </c>
      <c r="AM644" s="21" t="str">
        <f>IF(AF644="Yes",(1/(AI644)^('Aquifer and SDF Parameters'!$B$2)/((1/U644^'Aquifer and SDF Parameters'!$B$2)+(1/AI644^'Aquifer and SDF Parameters'!$B$2)+(1/AA644^'Aquifer and SDF Parameters'!$B$2))),"")</f>
        <v/>
      </c>
      <c r="AO644" s="30" t="s">
        <v>12270</v>
      </c>
      <c r="AP644" s="47" t="s">
        <v>8769</v>
      </c>
      <c r="AQ644" s="2">
        <v>99798</v>
      </c>
      <c r="AR644" s="2" t="s">
        <v>4467</v>
      </c>
      <c r="AS644" s="4">
        <v>495.62852703495599</v>
      </c>
      <c r="AT644" s="30"/>
      <c r="AU644" s="22"/>
      <c r="AV644" s="69"/>
      <c r="AW644" s="33"/>
      <c r="AX644" s="22"/>
      <c r="AY644" s="27"/>
    </row>
    <row r="645" spans="1:51" ht="15.6" customHeight="1" x14ac:dyDescent="0.3">
      <c r="A645" s="17">
        <v>31512</v>
      </c>
      <c r="B645" s="17" t="str">
        <f>VLOOKUP(A645,'List of Wells for HC assessment'!$A$2:$J$860,10,FALSE)</f>
        <v>Fraser-Sumas Floodplain</v>
      </c>
      <c r="C645" s="17" t="str">
        <f>IF(ISNUMBER(VLOOKUP(A645,'List of Wells for HC assessment'!$A$2:$J$860,1,FALSE)),"TRUE","FALSE")</f>
        <v>TRUE</v>
      </c>
      <c r="D645" s="17">
        <f>VLOOKUP(A645,'List of Wells for HC assessment'!$A$2:$J$860,9,FALSE)</f>
        <v>8</v>
      </c>
      <c r="E645" s="17" t="str">
        <f t="shared" si="218"/>
        <v>Stream</v>
      </c>
      <c r="F645" s="17">
        <f t="shared" si="219"/>
        <v>3</v>
      </c>
      <c r="G645" s="87">
        <f t="shared" si="220"/>
        <v>0.54653629291623851</v>
      </c>
      <c r="H645" s="88">
        <f t="shared" si="217"/>
        <v>9.4810879211342254</v>
      </c>
      <c r="I645" s="89" t="str">
        <f t="shared" si="221"/>
        <v>Unnamed tributary to Chilliwack Creek</v>
      </c>
      <c r="J645" s="90">
        <f t="shared" si="222"/>
        <v>0.30276751598883878</v>
      </c>
      <c r="K645" s="91">
        <f t="shared" si="223"/>
        <v>17.114645302373344</v>
      </c>
      <c r="L645" s="95" t="str">
        <f t="shared" si="224"/>
        <v>Unnamed tributary to Atchelitz Creek</v>
      </c>
      <c r="M645" s="92">
        <f t="shared" si="225"/>
        <v>0.1506961910949228</v>
      </c>
      <c r="N645" s="93">
        <f t="shared" si="226"/>
        <v>34.38546527009207</v>
      </c>
      <c r="O645" s="96" t="str">
        <f t="shared" si="227"/>
        <v>Unnamed</v>
      </c>
      <c r="P645" s="94" t="str">
        <f>IF(ISNUMBER(VLOOKUP(A645,'Wells not assessed'!$A$5:$D$37,1,FALSE)),VLOOKUP(A645,'Wells not assessed'!$A$5:$D$37,4,FALSE),"")</f>
        <v/>
      </c>
      <c r="R645" s="35" t="str">
        <f t="shared" si="228"/>
        <v>Yes</v>
      </c>
      <c r="S645" s="15" t="str">
        <f t="shared" si="229"/>
        <v>FV-5782</v>
      </c>
      <c r="T645" s="18" t="str">
        <f>VLOOKUP(S645,'PoHC and SDF summary'!$AO$4:$AP$49974,2,FALSE)</f>
        <v>Unnamed tributary to Chilliwack Creek</v>
      </c>
      <c r="U645" s="19">
        <f t="shared" si="230"/>
        <v>1686.5130821728801</v>
      </c>
      <c r="V645" s="56">
        <f>IF(C645="TRUE",(U645^2)*(VLOOKUP(D645,'Aquifer and SDF Parameters'!$A$6:$C$100,2,FALSE)/VLOOKUP(D645,'Aquifer and SDF Parameters'!$A$6:$C$100,3,FALSE)),"")</f>
        <v>9.4810879211342254</v>
      </c>
      <c r="W645" s="4"/>
      <c r="X645" s="29" t="str">
        <f t="shared" si="231"/>
        <v>Yes</v>
      </c>
      <c r="Y645" s="15" t="str">
        <f t="shared" si="232"/>
        <v>FV-5383</v>
      </c>
      <c r="Z645" s="18" t="str">
        <f>IF(X645="Yes",VLOOKUP(Y645,'PoHC and SDF summary'!$AO$4:$AP$49974,2,FALSE)," ")</f>
        <v>Unnamed tributary to Atchelitz Creek</v>
      </c>
      <c r="AA645" s="19">
        <f t="shared" si="233"/>
        <v>2265.9200318440198</v>
      </c>
      <c r="AB645" s="58">
        <f>IF(X645="Yes",(AA645^2)*(VLOOKUP(D645,'Aquifer and SDF Parameters'!$A$6:$C$100,2,FALSE)/VLOOKUP(D645,'Aquifer and SDF Parameters'!$A$6:$C$100,3,FALSE)),"")</f>
        <v>17.114645302373344</v>
      </c>
      <c r="AC645" s="20">
        <f>IF(X645="Yes",(1/(U645)^('Aquifer and SDF Parameters'!$B$2)/((1/U645^'Aquifer and SDF Parameters'!$B$2)+(1/AA645^'Aquifer and SDF Parameters'!$B$2))),"")</f>
        <v>0.64351094059125113</v>
      </c>
      <c r="AD645" s="21">
        <f>IF(X645="Yes",(1/(AA645)^('Aquifer and SDF Parameters'!$B$2)/((1/U645^'Aquifer and SDF Parameters'!$B$2)+(1/AA645^'Aquifer and SDF Parameters'!$B$2))),"")</f>
        <v>0.35648905940874881</v>
      </c>
      <c r="AE645" s="14"/>
      <c r="AF645" s="32" t="str">
        <f t="shared" si="234"/>
        <v>Yes</v>
      </c>
      <c r="AG645" s="15" t="str">
        <f t="shared" si="235"/>
        <v>FV-3223</v>
      </c>
      <c r="AH645" s="18" t="str">
        <f t="shared" si="236"/>
        <v>Unnamed</v>
      </c>
      <c r="AI645" s="19">
        <f t="shared" si="237"/>
        <v>3211.7969395694399</v>
      </c>
      <c r="AJ645" s="58">
        <f>IF(AF645="Yes",(AI645^2)*(VLOOKUP(D645,'Aquifer and SDF Parameters'!$A$6:$C$100,2,FALSE)/VLOOKUP(D645,'Aquifer and SDF Parameters'!$A$6:$C$100,3,FALSE)),"")</f>
        <v>34.38546527009207</v>
      </c>
      <c r="AK645" s="20">
        <f>IF(AF645="Yes",(1/(U645)^('Aquifer and SDF Parameters'!$B$2)/((1/U645^'Aquifer and SDF Parameters'!$B$2)+(1/AI645^'Aquifer and SDF Parameters'!$B$2)+(1/AA645^'Aquifer and SDF Parameters'!$B$2))),"")</f>
        <v>0.54653629291623851</v>
      </c>
      <c r="AL645" s="20">
        <f>IF(AF645="Yes",(1/(AA645)^('Aquifer and SDF Parameters'!$B$2)/((1/U645^'Aquifer and SDF Parameters'!$B$2)+(1/AI645^'Aquifer and SDF Parameters'!$B$2)+(1/AA645^'Aquifer and SDF Parameters'!$B$2))),"")</f>
        <v>0.30276751598883878</v>
      </c>
      <c r="AM645" s="21">
        <f>IF(AF645="Yes",(1/(AI645)^('Aquifer and SDF Parameters'!$B$2)/((1/U645^'Aquifer and SDF Parameters'!$B$2)+(1/AI645^'Aquifer and SDF Parameters'!$B$2)+(1/AA645^'Aquifer and SDF Parameters'!$B$2))),"")</f>
        <v>0.1506961910949228</v>
      </c>
      <c r="AO645" s="30" t="s">
        <v>12269</v>
      </c>
      <c r="AP645" s="47" t="s">
        <v>8769</v>
      </c>
      <c r="AQ645" s="2">
        <v>99835</v>
      </c>
      <c r="AR645" s="2" t="s">
        <v>13484</v>
      </c>
      <c r="AS645" s="4">
        <v>416.66527524588201</v>
      </c>
      <c r="AT645" s="30"/>
      <c r="AU645" s="22"/>
      <c r="AV645" s="69"/>
      <c r="AW645" s="33"/>
      <c r="AX645" s="22"/>
      <c r="AY645" s="27"/>
    </row>
    <row r="646" spans="1:51" ht="15.6" customHeight="1" x14ac:dyDescent="0.3">
      <c r="A646" s="17">
        <v>31599</v>
      </c>
      <c r="B646" s="17" t="str">
        <f>VLOOKUP(A646,'List of Wells for HC assessment'!$A$2:$J$860,10,FALSE)</f>
        <v>Fraser-Sumas Floodplain</v>
      </c>
      <c r="C646" s="17" t="str">
        <f>IF(ISNUMBER(VLOOKUP(A646,'List of Wells for HC assessment'!$A$2:$J$860,1,FALSE)),"TRUE","FALSE")</f>
        <v>TRUE</v>
      </c>
      <c r="D646" s="17">
        <f>VLOOKUP(A646,'List of Wells for HC assessment'!$A$2:$J$860,9,FALSE)</f>
        <v>8</v>
      </c>
      <c r="E646" s="17" t="str">
        <f t="shared" si="218"/>
        <v>Stream</v>
      </c>
      <c r="F646" s="17">
        <f t="shared" si="219"/>
        <v>2</v>
      </c>
      <c r="G646" s="87">
        <f t="shared" si="220"/>
        <v>0.71705235296071657</v>
      </c>
      <c r="H646" s="88">
        <f t="shared" si="217"/>
        <v>10.247597191785323</v>
      </c>
      <c r="I646" s="89" t="str">
        <f t="shared" si="221"/>
        <v>Unnamed tributary to Atchelitz Creek</v>
      </c>
      <c r="J646" s="90">
        <f t="shared" si="222"/>
        <v>0.28294764703928349</v>
      </c>
      <c r="K646" s="91">
        <f t="shared" si="223"/>
        <v>25.969693529711932</v>
      </c>
      <c r="L646" s="95" t="str">
        <f t="shared" si="224"/>
        <v>Unnamed</v>
      </c>
      <c r="M646" s="92" t="str">
        <f t="shared" si="225"/>
        <v>-</v>
      </c>
      <c r="N646" s="93" t="str">
        <f t="shared" si="226"/>
        <v/>
      </c>
      <c r="O646" s="96" t="str">
        <f t="shared" si="227"/>
        <v xml:space="preserve"> </v>
      </c>
      <c r="P646" s="94" t="str">
        <f>IF(ISNUMBER(VLOOKUP(A646,'Wells not assessed'!$A$5:$D$37,1,FALSE)),VLOOKUP(A646,'Wells not assessed'!$A$5:$D$37,4,FALSE),"")</f>
        <v/>
      </c>
      <c r="R646" s="35" t="str">
        <f t="shared" si="228"/>
        <v>Yes</v>
      </c>
      <c r="S646" s="15" t="str">
        <f t="shared" si="229"/>
        <v>FV-5383</v>
      </c>
      <c r="T646" s="18" t="str">
        <f>VLOOKUP(S646,'PoHC and SDF summary'!$AO$4:$AP$49974,2,FALSE)</f>
        <v>Unnamed tributary to Atchelitz Creek</v>
      </c>
      <c r="U646" s="19">
        <f t="shared" si="230"/>
        <v>1753.3622436723099</v>
      </c>
      <c r="V646" s="56">
        <f>IF(C646="TRUE",(U646^2)*(VLOOKUP(D646,'Aquifer and SDF Parameters'!$A$6:$C$100,2,FALSE)/VLOOKUP(D646,'Aquifer and SDF Parameters'!$A$6:$C$100,3,FALSE)),"")</f>
        <v>10.247597191785323</v>
      </c>
      <c r="W646" s="4"/>
      <c r="X646" s="29" t="str">
        <f t="shared" si="231"/>
        <v>Yes</v>
      </c>
      <c r="Y646" s="15" t="str">
        <f t="shared" si="232"/>
        <v>FV-3223</v>
      </c>
      <c r="Z646" s="18" t="str">
        <f>IF(X646="Yes",VLOOKUP(Y646,'PoHC and SDF summary'!$AO$4:$AP$49974,2,FALSE)," ")</f>
        <v>Unnamed</v>
      </c>
      <c r="AA646" s="19">
        <f t="shared" si="233"/>
        <v>2791.21981558486</v>
      </c>
      <c r="AB646" s="58">
        <f>IF(X646="Yes",(AA646^2)*(VLOOKUP(D646,'Aquifer and SDF Parameters'!$A$6:$C$100,2,FALSE)/VLOOKUP(D646,'Aquifer and SDF Parameters'!$A$6:$C$100,3,FALSE)),"")</f>
        <v>25.969693529711932</v>
      </c>
      <c r="AC646" s="20">
        <f>IF(X646="Yes",(1/(U646)^('Aquifer and SDF Parameters'!$B$2)/((1/U646^'Aquifer and SDF Parameters'!$B$2)+(1/AA646^'Aquifer and SDF Parameters'!$B$2))),"")</f>
        <v>0.71705235296071657</v>
      </c>
      <c r="AD646" s="21">
        <f>IF(X646="Yes",(1/(AA646)^('Aquifer and SDF Parameters'!$B$2)/((1/U646^'Aquifer and SDF Parameters'!$B$2)+(1/AA646^'Aquifer and SDF Parameters'!$B$2))),"")</f>
        <v>0.28294764703928349</v>
      </c>
      <c r="AE646" s="14"/>
      <c r="AF646" s="32" t="str">
        <f t="shared" si="234"/>
        <v>No</v>
      </c>
      <c r="AG646" s="15" t="str">
        <f t="shared" si="235"/>
        <v/>
      </c>
      <c r="AH646" s="18" t="str">
        <f t="shared" si="236"/>
        <v xml:space="preserve"> </v>
      </c>
      <c r="AI646" s="19" t="str">
        <f t="shared" si="237"/>
        <v xml:space="preserve"> </v>
      </c>
      <c r="AJ646" s="58" t="str">
        <f>IF(AF646="Yes",(AI646^2)*(VLOOKUP(D646,'Aquifer and SDF Parameters'!$A$6:$C$100,2,FALSE)/VLOOKUP(D646,'Aquifer and SDF Parameters'!$A$6:$C$100,3,FALSE)),"")</f>
        <v/>
      </c>
      <c r="AK646" s="20" t="str">
        <f>IF(AF646="Yes",(1/(U646)^('Aquifer and SDF Parameters'!$B$2)/((1/U646^'Aquifer and SDF Parameters'!$B$2)+(1/AI646^'Aquifer and SDF Parameters'!$B$2)+(1/AA646^'Aquifer and SDF Parameters'!$B$2))),"")</f>
        <v/>
      </c>
      <c r="AL646" s="20" t="str">
        <f>IF(AF646="Yes",(1/(AA646)^('Aquifer and SDF Parameters'!$B$2)/((1/U646^'Aquifer and SDF Parameters'!$B$2)+(1/AI646^'Aquifer and SDF Parameters'!$B$2)+(1/AA646^'Aquifer and SDF Parameters'!$B$2))),"")</f>
        <v/>
      </c>
      <c r="AM646" s="21" t="str">
        <f>IF(AF646="Yes",(1/(AI646)^('Aquifer and SDF Parameters'!$B$2)/((1/U646^'Aquifer and SDF Parameters'!$B$2)+(1/AI646^'Aquifer and SDF Parameters'!$B$2)+(1/AA646^'Aquifer and SDF Parameters'!$B$2))),"")</f>
        <v/>
      </c>
      <c r="AO646" s="30" t="s">
        <v>12266</v>
      </c>
      <c r="AP646" s="47" t="s">
        <v>8769</v>
      </c>
      <c r="AQ646" s="2">
        <v>99865</v>
      </c>
      <c r="AR646" s="2" t="s">
        <v>1302</v>
      </c>
      <c r="AS646" s="4">
        <v>634.31170647575095</v>
      </c>
      <c r="AT646" s="30"/>
      <c r="AU646" s="22"/>
      <c r="AV646" s="69"/>
      <c r="AW646" s="33"/>
      <c r="AX646" s="22"/>
      <c r="AY646" s="27"/>
    </row>
    <row r="647" spans="1:51" ht="15.6" customHeight="1" x14ac:dyDescent="0.3">
      <c r="A647" s="17">
        <v>31805</v>
      </c>
      <c r="B647" s="17" t="str">
        <f>VLOOKUP(A647,'List of Wells for HC assessment'!$A$2:$J$860,10,FALSE)</f>
        <v>Fraser-Sumas Floodplain</v>
      </c>
      <c r="C647" s="17" t="str">
        <f>IF(ISNUMBER(VLOOKUP(A647,'List of Wells for HC assessment'!$A$2:$J$860,1,FALSE)),"TRUE","FALSE")</f>
        <v>TRUE</v>
      </c>
      <c r="D647" s="17">
        <f>VLOOKUP(A647,'List of Wells for HC assessment'!$A$2:$J$860,9,FALSE)</f>
        <v>8</v>
      </c>
      <c r="E647" s="17" t="str">
        <f t="shared" si="218"/>
        <v>Stream</v>
      </c>
      <c r="F647" s="17">
        <f t="shared" si="219"/>
        <v>1</v>
      </c>
      <c r="G647" s="87">
        <f t="shared" si="220"/>
        <v>1</v>
      </c>
      <c r="H647" s="88">
        <f t="shared" si="217"/>
        <v>7.8673982745508768</v>
      </c>
      <c r="I647" s="89" t="str">
        <f t="shared" si="221"/>
        <v>Unnamed</v>
      </c>
      <c r="J647" s="90" t="str">
        <f t="shared" si="222"/>
        <v>-</v>
      </c>
      <c r="K647" s="91" t="str">
        <f t="shared" si="223"/>
        <v/>
      </c>
      <c r="L647" s="95" t="str">
        <f t="shared" si="224"/>
        <v xml:space="preserve"> </v>
      </c>
      <c r="M647" s="92" t="str">
        <f t="shared" si="225"/>
        <v>-</v>
      </c>
      <c r="N647" s="93" t="str">
        <f t="shared" si="226"/>
        <v/>
      </c>
      <c r="O647" s="96" t="str">
        <f t="shared" si="227"/>
        <v xml:space="preserve"> </v>
      </c>
      <c r="P647" s="94" t="str">
        <f>IF(ISNUMBER(VLOOKUP(A647,'Wells not assessed'!$A$5:$D$37,1,FALSE)),VLOOKUP(A647,'Wells not assessed'!$A$5:$D$37,4,FALSE),"")</f>
        <v/>
      </c>
      <c r="R647" s="35" t="str">
        <f t="shared" si="228"/>
        <v>Yes</v>
      </c>
      <c r="S647" s="15" t="str">
        <f t="shared" si="229"/>
        <v>FV-3223</v>
      </c>
      <c r="T647" s="18" t="str">
        <f>VLOOKUP(S647,'PoHC and SDF summary'!$AO$4:$AP$49974,2,FALSE)</f>
        <v>Unnamed</v>
      </c>
      <c r="U647" s="19">
        <f t="shared" si="230"/>
        <v>1536.3005833381901</v>
      </c>
      <c r="V647" s="56">
        <f>IF(C647="TRUE",(U647^2)*(VLOOKUP(D647,'Aquifer and SDF Parameters'!$A$6:$C$100,2,FALSE)/VLOOKUP(D647,'Aquifer and SDF Parameters'!$A$6:$C$100,3,FALSE)),"")</f>
        <v>7.8673982745508768</v>
      </c>
      <c r="W647" s="4"/>
      <c r="X647" s="29" t="str">
        <f t="shared" si="231"/>
        <v>No</v>
      </c>
      <c r="Y647" s="15" t="str">
        <f t="shared" si="232"/>
        <v/>
      </c>
      <c r="Z647" s="18" t="str">
        <f>IF(X647="Yes",VLOOKUP(Y647,'PoHC and SDF summary'!$AO$4:$AP$49974,2,FALSE)," ")</f>
        <v xml:space="preserve"> </v>
      </c>
      <c r="AA647" s="19" t="str">
        <f t="shared" si="233"/>
        <v xml:space="preserve"> </v>
      </c>
      <c r="AB647" s="58" t="str">
        <f>IF(X647="Yes",(AA647^2)*(VLOOKUP(D647,'Aquifer and SDF Parameters'!$A$6:$C$100,2,FALSE)/VLOOKUP(D647,'Aquifer and SDF Parameters'!$A$6:$C$100,3,FALSE)),"")</f>
        <v/>
      </c>
      <c r="AC647" s="20" t="str">
        <f>IF(X647="Yes",(1/(U647)^('Aquifer and SDF Parameters'!$B$2)/((1/U647^'Aquifer and SDF Parameters'!$B$2)+(1/AA647^'Aquifer and SDF Parameters'!$B$2))),"")</f>
        <v/>
      </c>
      <c r="AD647" s="21" t="str">
        <f>IF(X647="Yes",(1/(AA647)^('Aquifer and SDF Parameters'!$B$2)/((1/U647^'Aquifer and SDF Parameters'!$B$2)+(1/AA647^'Aquifer and SDF Parameters'!$B$2))),"")</f>
        <v/>
      </c>
      <c r="AE647" s="14"/>
      <c r="AF647" s="32" t="str">
        <f t="shared" si="234"/>
        <v>No</v>
      </c>
      <c r="AG647" s="15" t="str">
        <f t="shared" si="235"/>
        <v/>
      </c>
      <c r="AH647" s="18" t="str">
        <f t="shared" si="236"/>
        <v xml:space="preserve"> </v>
      </c>
      <c r="AI647" s="19" t="str">
        <f t="shared" si="237"/>
        <v xml:space="preserve"> </v>
      </c>
      <c r="AJ647" s="58" t="str">
        <f>IF(AF647="Yes",(AI647^2)*(VLOOKUP(D647,'Aquifer and SDF Parameters'!$A$6:$C$100,2,FALSE)/VLOOKUP(D647,'Aquifer and SDF Parameters'!$A$6:$C$100,3,FALSE)),"")</f>
        <v/>
      </c>
      <c r="AK647" s="20" t="str">
        <f>IF(AF647="Yes",(1/(U647)^('Aquifer and SDF Parameters'!$B$2)/((1/U647^'Aquifer and SDF Parameters'!$B$2)+(1/AI647^'Aquifer and SDF Parameters'!$B$2)+(1/AA647^'Aquifer and SDF Parameters'!$B$2))),"")</f>
        <v/>
      </c>
      <c r="AL647" s="20" t="str">
        <f>IF(AF647="Yes",(1/(AA647)^('Aquifer and SDF Parameters'!$B$2)/((1/U647^'Aquifer and SDF Parameters'!$B$2)+(1/AI647^'Aquifer and SDF Parameters'!$B$2)+(1/AA647^'Aquifer and SDF Parameters'!$B$2))),"")</f>
        <v/>
      </c>
      <c r="AM647" s="21" t="str">
        <f>IF(AF647="Yes",(1/(AI647)^('Aquifer and SDF Parameters'!$B$2)/((1/U647^'Aquifer and SDF Parameters'!$B$2)+(1/AI647^'Aquifer and SDF Parameters'!$B$2)+(1/AA647^'Aquifer and SDF Parameters'!$B$2))),"")</f>
        <v/>
      </c>
      <c r="AO647" s="30" t="s">
        <v>12265</v>
      </c>
      <c r="AP647" s="47" t="s">
        <v>8769</v>
      </c>
      <c r="AQ647" s="2">
        <v>99927</v>
      </c>
      <c r="AR647" s="2" t="s">
        <v>2372</v>
      </c>
      <c r="AS647" s="4">
        <v>116.308759020415</v>
      </c>
      <c r="AT647" s="30"/>
      <c r="AU647" s="22"/>
      <c r="AV647" s="69"/>
      <c r="AW647" s="33"/>
      <c r="AX647" s="22"/>
      <c r="AY647" s="27"/>
    </row>
    <row r="648" spans="1:51" ht="15.6" customHeight="1" x14ac:dyDescent="0.3">
      <c r="A648" s="17">
        <v>32861</v>
      </c>
      <c r="B648" s="17" t="str">
        <f>VLOOKUP(A648,'List of Wells for HC assessment'!$A$2:$J$860,10,FALSE)</f>
        <v>Fraser-Sumas Floodplain</v>
      </c>
      <c r="C648" s="17" t="str">
        <f>IF(ISNUMBER(VLOOKUP(A648,'List of Wells for HC assessment'!$A$2:$J$860,1,FALSE)),"TRUE","FALSE")</f>
        <v>TRUE</v>
      </c>
      <c r="D648" s="17">
        <f>VLOOKUP(A648,'List of Wells for HC assessment'!$A$2:$J$860,9,FALSE)</f>
        <v>8</v>
      </c>
      <c r="E648" s="17" t="str">
        <f t="shared" si="218"/>
        <v>Stream</v>
      </c>
      <c r="F648" s="17">
        <f t="shared" si="219"/>
        <v>1</v>
      </c>
      <c r="G648" s="87">
        <f t="shared" si="220"/>
        <v>1</v>
      </c>
      <c r="H648" s="88">
        <f t="shared" si="217"/>
        <v>1.8625890014604133E-2</v>
      </c>
      <c r="I648" s="89" t="str">
        <f t="shared" si="221"/>
        <v>Unnamed tributary to Vedder River</v>
      </c>
      <c r="J648" s="90" t="str">
        <f t="shared" si="222"/>
        <v>-</v>
      </c>
      <c r="K648" s="91" t="str">
        <f t="shared" si="223"/>
        <v/>
      </c>
      <c r="L648" s="95" t="str">
        <f t="shared" si="224"/>
        <v xml:space="preserve"> </v>
      </c>
      <c r="M648" s="92" t="str">
        <f t="shared" si="225"/>
        <v>-</v>
      </c>
      <c r="N648" s="93" t="str">
        <f t="shared" si="226"/>
        <v/>
      </c>
      <c r="O648" s="96" t="str">
        <f t="shared" si="227"/>
        <v xml:space="preserve"> </v>
      </c>
      <c r="P648" s="94" t="str">
        <f>IF(ISNUMBER(VLOOKUP(A648,'Wells not assessed'!$A$5:$D$37,1,FALSE)),VLOOKUP(A648,'Wells not assessed'!$A$5:$D$37,4,FALSE),"")</f>
        <v/>
      </c>
      <c r="R648" s="35" t="str">
        <f t="shared" si="228"/>
        <v>Yes</v>
      </c>
      <c r="S648" s="15" t="str">
        <f t="shared" si="229"/>
        <v>FV-2445</v>
      </c>
      <c r="T648" s="18" t="str">
        <f>VLOOKUP(S648,'PoHC and SDF summary'!$AO$4:$AP$49974,2,FALSE)</f>
        <v>Unnamed tributary to Vedder River</v>
      </c>
      <c r="U648" s="19">
        <f t="shared" si="230"/>
        <v>74.751367909766302</v>
      </c>
      <c r="V648" s="56">
        <f>IF(C648="TRUE",(U648^2)*(VLOOKUP(D648,'Aquifer and SDF Parameters'!$A$6:$C$100,2,FALSE)/VLOOKUP(D648,'Aquifer and SDF Parameters'!$A$6:$C$100,3,FALSE)),"")</f>
        <v>1.8625890014604133E-2</v>
      </c>
      <c r="W648" s="4"/>
      <c r="X648" s="29" t="str">
        <f t="shared" si="231"/>
        <v>No</v>
      </c>
      <c r="Y648" s="15" t="str">
        <f t="shared" si="232"/>
        <v/>
      </c>
      <c r="Z648" s="18" t="str">
        <f>IF(X648="Yes",VLOOKUP(Y648,'PoHC and SDF summary'!$AO$4:$AP$49974,2,FALSE)," ")</f>
        <v xml:space="preserve"> </v>
      </c>
      <c r="AA648" s="19" t="str">
        <f t="shared" si="233"/>
        <v xml:space="preserve"> </v>
      </c>
      <c r="AB648" s="58" t="str">
        <f>IF(X648="Yes",(AA648^2)*(VLOOKUP(D648,'Aquifer and SDF Parameters'!$A$6:$C$100,2,FALSE)/VLOOKUP(D648,'Aquifer and SDF Parameters'!$A$6:$C$100,3,FALSE)),"")</f>
        <v/>
      </c>
      <c r="AC648" s="20" t="str">
        <f>IF(X648="Yes",(1/(U648)^('Aquifer and SDF Parameters'!$B$2)/((1/U648^'Aquifer and SDF Parameters'!$B$2)+(1/AA648^'Aquifer and SDF Parameters'!$B$2))),"")</f>
        <v/>
      </c>
      <c r="AD648" s="21" t="str">
        <f>IF(X648="Yes",(1/(AA648)^('Aquifer and SDF Parameters'!$B$2)/((1/U648^'Aquifer and SDF Parameters'!$B$2)+(1/AA648^'Aquifer and SDF Parameters'!$B$2))),"")</f>
        <v/>
      </c>
      <c r="AE648" s="14"/>
      <c r="AF648" s="32" t="str">
        <f t="shared" si="234"/>
        <v>No</v>
      </c>
      <c r="AG648" s="15" t="str">
        <f t="shared" si="235"/>
        <v/>
      </c>
      <c r="AH648" s="18" t="str">
        <f t="shared" si="236"/>
        <v xml:space="preserve"> </v>
      </c>
      <c r="AI648" s="19" t="str">
        <f t="shared" si="237"/>
        <v xml:space="preserve"> </v>
      </c>
      <c r="AJ648" s="58" t="str">
        <f>IF(AF648="Yes",(AI648^2)*(VLOOKUP(D648,'Aquifer and SDF Parameters'!$A$6:$C$100,2,FALSE)/VLOOKUP(D648,'Aquifer and SDF Parameters'!$A$6:$C$100,3,FALSE)),"")</f>
        <v/>
      </c>
      <c r="AK648" s="20" t="str">
        <f>IF(AF648="Yes",(1/(U648)^('Aquifer and SDF Parameters'!$B$2)/((1/U648^'Aquifer and SDF Parameters'!$B$2)+(1/AI648^'Aquifer and SDF Parameters'!$B$2)+(1/AA648^'Aquifer and SDF Parameters'!$B$2))),"")</f>
        <v/>
      </c>
      <c r="AL648" s="20" t="str">
        <f>IF(AF648="Yes",(1/(AA648)^('Aquifer and SDF Parameters'!$B$2)/((1/U648^'Aquifer and SDF Parameters'!$B$2)+(1/AI648^'Aquifer and SDF Parameters'!$B$2)+(1/AA648^'Aquifer and SDF Parameters'!$B$2))),"")</f>
        <v/>
      </c>
      <c r="AM648" s="21" t="str">
        <f>IF(AF648="Yes",(1/(AI648)^('Aquifer and SDF Parameters'!$B$2)/((1/U648^'Aquifer and SDF Parameters'!$B$2)+(1/AI648^'Aquifer and SDF Parameters'!$B$2)+(1/AA648^'Aquifer and SDF Parameters'!$B$2))),"")</f>
        <v/>
      </c>
      <c r="AO648" s="30" t="s">
        <v>12264</v>
      </c>
      <c r="AP648" s="47" t="s">
        <v>8769</v>
      </c>
      <c r="AQ648" s="2">
        <v>100086</v>
      </c>
      <c r="AR648" s="2" t="s">
        <v>1633</v>
      </c>
      <c r="AS648" s="4">
        <v>614.48213807698096</v>
      </c>
      <c r="AT648" s="30"/>
      <c r="AU648" s="22"/>
      <c r="AV648" s="69"/>
      <c r="AW648" s="33"/>
      <c r="AX648" s="22"/>
      <c r="AY648" s="27"/>
    </row>
    <row r="649" spans="1:51" ht="15.6" customHeight="1" x14ac:dyDescent="0.3">
      <c r="A649" s="17">
        <v>33614</v>
      </c>
      <c r="B649" s="17" t="str">
        <f>VLOOKUP(A649,'List of Wells for HC assessment'!$A$2:$J$860,10,FALSE)</f>
        <v>Fraser-Sumas Floodplain</v>
      </c>
      <c r="C649" s="17" t="str">
        <f>IF(ISNUMBER(VLOOKUP(A649,'List of Wells for HC assessment'!$A$2:$J$860,1,FALSE)),"TRUE","FALSE")</f>
        <v>TRUE</v>
      </c>
      <c r="D649" s="17">
        <f>VLOOKUP(A649,'List of Wells for HC assessment'!$A$2:$J$860,9,FALSE)</f>
        <v>8</v>
      </c>
      <c r="E649" s="17" t="str">
        <f t="shared" si="218"/>
        <v>Stream</v>
      </c>
      <c r="F649" s="17">
        <f t="shared" si="219"/>
        <v>3</v>
      </c>
      <c r="G649" s="87">
        <f t="shared" si="220"/>
        <v>0.56990785122039911</v>
      </c>
      <c r="H649" s="88">
        <f t="shared" si="217"/>
        <v>0.50079749595783185</v>
      </c>
      <c r="I649" s="89" t="str">
        <f t="shared" si="221"/>
        <v>Street Creek</v>
      </c>
      <c r="J649" s="90">
        <f t="shared" si="222"/>
        <v>0.33846643616790401</v>
      </c>
      <c r="K649" s="91">
        <f t="shared" si="223"/>
        <v>0.84323996213409191</v>
      </c>
      <c r="L649" s="95" t="str">
        <f t="shared" si="224"/>
        <v>Vedder River</v>
      </c>
      <c r="M649" s="92">
        <f t="shared" si="225"/>
        <v>9.1625712611696997E-2</v>
      </c>
      <c r="N649" s="93">
        <f t="shared" si="226"/>
        <v>3.1149381181614846</v>
      </c>
      <c r="O649" s="96" t="str">
        <f t="shared" si="227"/>
        <v>Unnamed tributary to Stewart Slough</v>
      </c>
      <c r="P649" s="94" t="str">
        <f>IF(ISNUMBER(VLOOKUP(A649,'Wells not assessed'!$A$5:$D$37,1,FALSE)),VLOOKUP(A649,'Wells not assessed'!$A$5:$D$37,4,FALSE),"")</f>
        <v/>
      </c>
      <c r="R649" s="35" t="str">
        <f t="shared" si="228"/>
        <v>Yes</v>
      </c>
      <c r="S649" s="15" t="str">
        <f t="shared" si="229"/>
        <v>FV-2315</v>
      </c>
      <c r="T649" s="18" t="str">
        <f>VLOOKUP(S649,'PoHC and SDF summary'!$AO$4:$AP$49974,2,FALSE)</f>
        <v>Street Creek</v>
      </c>
      <c r="U649" s="19">
        <f t="shared" si="230"/>
        <v>387.60708041436698</v>
      </c>
      <c r="V649" s="56">
        <f>IF(C649="TRUE",(U649^2)*(VLOOKUP(D649,'Aquifer and SDF Parameters'!$A$6:$C$100,2,FALSE)/VLOOKUP(D649,'Aquifer and SDF Parameters'!$A$6:$C$100,3,FALSE)),"")</f>
        <v>0.50079749595783185</v>
      </c>
      <c r="W649" s="4"/>
      <c r="X649" s="29" t="str">
        <f t="shared" si="231"/>
        <v>Yes</v>
      </c>
      <c r="Y649" s="15" t="str">
        <f t="shared" si="232"/>
        <v>FV-2307</v>
      </c>
      <c r="Z649" s="18" t="str">
        <f>IF(X649="Yes",VLOOKUP(Y649,'PoHC and SDF summary'!$AO$4:$AP$49974,2,FALSE)," ")</f>
        <v>Vedder River</v>
      </c>
      <c r="AA649" s="19">
        <f t="shared" si="233"/>
        <v>502.96320803834902</v>
      </c>
      <c r="AB649" s="58">
        <f>IF(X649="Yes",(AA649^2)*(VLOOKUP(D649,'Aquifer and SDF Parameters'!$A$6:$C$100,2,FALSE)/VLOOKUP(D649,'Aquifer and SDF Parameters'!$A$6:$C$100,3,FALSE)),"")</f>
        <v>0.84323996213409191</v>
      </c>
      <c r="AC649" s="20">
        <f>IF(X649="Yes",(1/(U649)^('Aquifer and SDF Parameters'!$B$2)/((1/U649^'Aquifer and SDF Parameters'!$B$2)+(1/AA649^'Aquifer and SDF Parameters'!$B$2))),"")</f>
        <v>0.62739320028416912</v>
      </c>
      <c r="AD649" s="21">
        <f>IF(X649="Yes",(1/(AA649)^('Aquifer and SDF Parameters'!$B$2)/((1/U649^'Aquifer and SDF Parameters'!$B$2)+(1/AA649^'Aquifer and SDF Parameters'!$B$2))),"")</f>
        <v>0.37260679971583083</v>
      </c>
      <c r="AE649" s="14"/>
      <c r="AF649" s="32" t="str">
        <f t="shared" si="234"/>
        <v>Yes</v>
      </c>
      <c r="AG649" s="15" t="str">
        <f t="shared" si="235"/>
        <v>FV-1936</v>
      </c>
      <c r="AH649" s="18" t="str">
        <f t="shared" si="236"/>
        <v>Unnamed tributary to Stewart Slough</v>
      </c>
      <c r="AI649" s="19">
        <f t="shared" si="237"/>
        <v>966.68579975524904</v>
      </c>
      <c r="AJ649" s="58">
        <f>IF(AF649="Yes",(AI649^2)*(VLOOKUP(D649,'Aquifer and SDF Parameters'!$A$6:$C$100,2,FALSE)/VLOOKUP(D649,'Aquifer and SDF Parameters'!$A$6:$C$100,3,FALSE)),"")</f>
        <v>3.1149381181614846</v>
      </c>
      <c r="AK649" s="20">
        <f>IF(AF649="Yes",(1/(U649)^('Aquifer and SDF Parameters'!$B$2)/((1/U649^'Aquifer and SDF Parameters'!$B$2)+(1/AI649^'Aquifer and SDF Parameters'!$B$2)+(1/AA649^'Aquifer and SDF Parameters'!$B$2))),"")</f>
        <v>0.56990785122039911</v>
      </c>
      <c r="AL649" s="20">
        <f>IF(AF649="Yes",(1/(AA649)^('Aquifer and SDF Parameters'!$B$2)/((1/U649^'Aquifer and SDF Parameters'!$B$2)+(1/AI649^'Aquifer and SDF Parameters'!$B$2)+(1/AA649^'Aquifer and SDF Parameters'!$B$2))),"")</f>
        <v>0.33846643616790401</v>
      </c>
      <c r="AM649" s="21">
        <f>IF(AF649="Yes",(1/(AI649)^('Aquifer and SDF Parameters'!$B$2)/((1/U649^'Aquifer and SDF Parameters'!$B$2)+(1/AI649^'Aquifer and SDF Parameters'!$B$2)+(1/AA649^'Aquifer and SDF Parameters'!$B$2))),"")</f>
        <v>9.1625712611696997E-2</v>
      </c>
      <c r="AO649" s="30" t="s">
        <v>12263</v>
      </c>
      <c r="AP649" s="47" t="s">
        <v>8769</v>
      </c>
      <c r="AQ649" s="2">
        <v>100195</v>
      </c>
      <c r="AR649" s="2" t="s">
        <v>1009</v>
      </c>
      <c r="AS649" s="4">
        <v>829.20954255818697</v>
      </c>
      <c r="AT649" s="30"/>
      <c r="AU649" s="22"/>
      <c r="AV649" s="69"/>
      <c r="AW649" s="33"/>
      <c r="AX649" s="22"/>
      <c r="AY649" s="27"/>
    </row>
    <row r="650" spans="1:51" ht="15.6" customHeight="1" x14ac:dyDescent="0.3">
      <c r="A650" s="17">
        <v>33659</v>
      </c>
      <c r="B650" s="17" t="str">
        <f>VLOOKUP(A650,'List of Wells for HC assessment'!$A$2:$J$860,10,FALSE)</f>
        <v>Fraser-Sumas Floodplain</v>
      </c>
      <c r="C650" s="17" t="str">
        <f>IF(ISNUMBER(VLOOKUP(A650,'List of Wells for HC assessment'!$A$2:$J$860,1,FALSE)),"TRUE","FALSE")</f>
        <v>TRUE</v>
      </c>
      <c r="D650" s="17">
        <f>VLOOKUP(A650,'List of Wells for HC assessment'!$A$2:$J$860,9,FALSE)</f>
        <v>8</v>
      </c>
      <c r="E650" s="17" t="str">
        <f t="shared" si="218"/>
        <v>Stream</v>
      </c>
      <c r="F650" s="17">
        <f t="shared" si="219"/>
        <v>3</v>
      </c>
      <c r="G650" s="87">
        <f t="shared" si="220"/>
        <v>0.67595379997157945</v>
      </c>
      <c r="H650" s="88">
        <f t="shared" si="217"/>
        <v>2.9064974294509591</v>
      </c>
      <c r="I650" s="89" t="str">
        <f t="shared" si="221"/>
        <v>Unnamed tributary to Little Chilliwack River</v>
      </c>
      <c r="J650" s="90">
        <f t="shared" si="222"/>
        <v>0.27624820264121103</v>
      </c>
      <c r="K650" s="91">
        <f t="shared" si="223"/>
        <v>7.1119303700834777</v>
      </c>
      <c r="L650" s="95" t="str">
        <f t="shared" si="224"/>
        <v>Unnamed tributary to Atchelitz Creek</v>
      </c>
      <c r="M650" s="92">
        <f t="shared" si="225"/>
        <v>4.7797997387209509E-2</v>
      </c>
      <c r="N650" s="93">
        <f t="shared" si="226"/>
        <v>41.10335347586625</v>
      </c>
      <c r="O650" s="96" t="str">
        <f t="shared" si="227"/>
        <v>Unnamed</v>
      </c>
      <c r="P650" s="94" t="str">
        <f>IF(ISNUMBER(VLOOKUP(A650,'Wells not assessed'!$A$5:$D$37,1,FALSE)),VLOOKUP(A650,'Wells not assessed'!$A$5:$D$37,4,FALSE),"")</f>
        <v/>
      </c>
      <c r="R650" s="35" t="str">
        <f t="shared" si="228"/>
        <v>Yes</v>
      </c>
      <c r="S650" s="15" t="str">
        <f t="shared" si="229"/>
        <v>FV-5682</v>
      </c>
      <c r="T650" s="18" t="str">
        <f>VLOOKUP(S650,'PoHC and SDF summary'!$AO$4:$AP$49974,2,FALSE)</f>
        <v>Unnamed tributary to Little Chilliwack River</v>
      </c>
      <c r="U650" s="19">
        <f t="shared" si="230"/>
        <v>933.78221702669396</v>
      </c>
      <c r="V650" s="56">
        <f>IF(C650="TRUE",(U650^2)*(VLOOKUP(D650,'Aquifer and SDF Parameters'!$A$6:$C$100,2,FALSE)/VLOOKUP(D650,'Aquifer and SDF Parameters'!$A$6:$C$100,3,FALSE)),"")</f>
        <v>2.9064974294509591</v>
      </c>
      <c r="W650" s="4"/>
      <c r="X650" s="29" t="str">
        <f t="shared" si="231"/>
        <v>Yes</v>
      </c>
      <c r="Y650" s="15" t="str">
        <f t="shared" si="232"/>
        <v>FV-5383</v>
      </c>
      <c r="Z650" s="18" t="str">
        <f>IF(X650="Yes",VLOOKUP(Y650,'PoHC and SDF summary'!$AO$4:$AP$49974,2,FALSE)," ")</f>
        <v>Unnamed tributary to Atchelitz Creek</v>
      </c>
      <c r="AA650" s="19">
        <f t="shared" si="233"/>
        <v>1460.6776204984601</v>
      </c>
      <c r="AB650" s="58">
        <f>IF(X650="Yes",(AA650^2)*(VLOOKUP(D650,'Aquifer and SDF Parameters'!$A$6:$C$100,2,FALSE)/VLOOKUP(D650,'Aquifer and SDF Parameters'!$A$6:$C$100,3,FALSE)),"")</f>
        <v>7.1119303700834777</v>
      </c>
      <c r="AC650" s="20">
        <f>IF(X650="Yes",(1/(U650)^('Aquifer and SDF Parameters'!$B$2)/((1/U650^'Aquifer and SDF Parameters'!$B$2)+(1/AA650^'Aquifer and SDF Parameters'!$B$2))),"")</f>
        <v>0.70988487539072487</v>
      </c>
      <c r="AD650" s="21">
        <f>IF(X650="Yes",(1/(AA650)^('Aquifer and SDF Parameters'!$B$2)/((1/U650^'Aquifer and SDF Parameters'!$B$2)+(1/AA650^'Aquifer and SDF Parameters'!$B$2))),"")</f>
        <v>0.29011512460927513</v>
      </c>
      <c r="AE650" s="14"/>
      <c r="AF650" s="32" t="str">
        <f t="shared" si="234"/>
        <v>Yes</v>
      </c>
      <c r="AG650" s="15" t="str">
        <f t="shared" si="235"/>
        <v>FV-3222</v>
      </c>
      <c r="AH650" s="18" t="str">
        <f t="shared" si="236"/>
        <v>Unnamed</v>
      </c>
      <c r="AI650" s="19">
        <f t="shared" si="237"/>
        <v>3511.5532236832</v>
      </c>
      <c r="AJ650" s="58">
        <f>IF(AF650="Yes",(AI650^2)*(VLOOKUP(D650,'Aquifer and SDF Parameters'!$A$6:$C$100,2,FALSE)/VLOOKUP(D650,'Aquifer and SDF Parameters'!$A$6:$C$100,3,FALSE)),"")</f>
        <v>41.10335347586625</v>
      </c>
      <c r="AK650" s="20">
        <f>IF(AF650="Yes",(1/(U650)^('Aquifer and SDF Parameters'!$B$2)/((1/U650^'Aquifer and SDF Parameters'!$B$2)+(1/AI650^'Aquifer and SDF Parameters'!$B$2)+(1/AA650^'Aquifer and SDF Parameters'!$B$2))),"")</f>
        <v>0.67595379997157945</v>
      </c>
      <c r="AL650" s="20">
        <f>IF(AF650="Yes",(1/(AA650)^('Aquifer and SDF Parameters'!$B$2)/((1/U650^'Aquifer and SDF Parameters'!$B$2)+(1/AI650^'Aquifer and SDF Parameters'!$B$2)+(1/AA650^'Aquifer and SDF Parameters'!$B$2))),"")</f>
        <v>0.27624820264121103</v>
      </c>
      <c r="AM650" s="21">
        <f>IF(AF650="Yes",(1/(AI650)^('Aquifer and SDF Parameters'!$B$2)/((1/U650^'Aquifer and SDF Parameters'!$B$2)+(1/AI650^'Aquifer and SDF Parameters'!$B$2)+(1/AA650^'Aquifer and SDF Parameters'!$B$2))),"")</f>
        <v>4.7797997387209509E-2</v>
      </c>
      <c r="AO650" s="30" t="s">
        <v>12262</v>
      </c>
      <c r="AP650" s="47" t="s">
        <v>8769</v>
      </c>
      <c r="AQ650" s="2">
        <v>100202</v>
      </c>
      <c r="AR650" s="2" t="s">
        <v>4926</v>
      </c>
      <c r="AS650" s="4">
        <v>1382.1568995166799</v>
      </c>
      <c r="AT650" s="30"/>
      <c r="AU650" s="22"/>
      <c r="AV650" s="69"/>
      <c r="AW650" s="33"/>
      <c r="AX650" s="22"/>
      <c r="AY650" s="27"/>
    </row>
    <row r="651" spans="1:51" ht="15.6" customHeight="1" x14ac:dyDescent="0.3">
      <c r="A651" s="17">
        <v>33840</v>
      </c>
      <c r="B651" s="17" t="str">
        <f>VLOOKUP(A651,'List of Wells for HC assessment'!$A$2:$J$860,10,FALSE)</f>
        <v>Fraser-Sumas Floodplain</v>
      </c>
      <c r="C651" s="17" t="str">
        <f>IF(ISNUMBER(VLOOKUP(A651,'List of Wells for HC assessment'!$A$2:$J$860,1,FALSE)),"TRUE","FALSE")</f>
        <v>TRUE</v>
      </c>
      <c r="D651" s="17">
        <f>VLOOKUP(A651,'List of Wells for HC assessment'!$A$2:$J$860,9,FALSE)</f>
        <v>8</v>
      </c>
      <c r="E651" s="17" t="str">
        <f t="shared" si="218"/>
        <v>Stream</v>
      </c>
      <c r="F651" s="17">
        <f t="shared" si="219"/>
        <v>1</v>
      </c>
      <c r="G651" s="87">
        <f t="shared" si="220"/>
        <v>1</v>
      </c>
      <c r="H651" s="88">
        <f t="shared" si="217"/>
        <v>12.224284762080632</v>
      </c>
      <c r="I651" s="89" t="str">
        <f t="shared" si="221"/>
        <v>Unnamed tributary to Atchelitz Creek</v>
      </c>
      <c r="J651" s="90" t="str">
        <f t="shared" si="222"/>
        <v>-</v>
      </c>
      <c r="K651" s="91" t="str">
        <f t="shared" si="223"/>
        <v/>
      </c>
      <c r="L651" s="95" t="str">
        <f t="shared" si="224"/>
        <v xml:space="preserve"> </v>
      </c>
      <c r="M651" s="92" t="str">
        <f t="shared" si="225"/>
        <v>-</v>
      </c>
      <c r="N651" s="93" t="str">
        <f t="shared" si="226"/>
        <v/>
      </c>
      <c r="O651" s="96" t="str">
        <f t="shared" si="227"/>
        <v xml:space="preserve"> </v>
      </c>
      <c r="P651" s="94" t="str">
        <f>IF(ISNUMBER(VLOOKUP(A651,'Wells not assessed'!$A$5:$D$37,1,FALSE)),VLOOKUP(A651,'Wells not assessed'!$A$5:$D$37,4,FALSE),"")</f>
        <v/>
      </c>
      <c r="R651" s="35" t="str">
        <f t="shared" si="228"/>
        <v>Yes</v>
      </c>
      <c r="S651" s="15" t="str">
        <f t="shared" si="229"/>
        <v>FV-5383</v>
      </c>
      <c r="T651" s="18" t="str">
        <f>VLOOKUP(S651,'PoHC and SDF summary'!$AO$4:$AP$49974,2,FALSE)</f>
        <v>Unnamed tributary to Atchelitz Creek</v>
      </c>
      <c r="U651" s="19">
        <f t="shared" si="230"/>
        <v>1915.0157776436699</v>
      </c>
      <c r="V651" s="56">
        <f>IF(C651="TRUE",(U651^2)*(VLOOKUP(D651,'Aquifer and SDF Parameters'!$A$6:$C$100,2,FALSE)/VLOOKUP(D651,'Aquifer and SDF Parameters'!$A$6:$C$100,3,FALSE)),"")</f>
        <v>12.224284762080632</v>
      </c>
      <c r="W651" s="4"/>
      <c r="X651" s="29" t="str">
        <f t="shared" si="231"/>
        <v>No</v>
      </c>
      <c r="Y651" s="15" t="str">
        <f t="shared" si="232"/>
        <v/>
      </c>
      <c r="Z651" s="18" t="str">
        <f>IF(X651="Yes",VLOOKUP(Y651,'PoHC and SDF summary'!$AO$4:$AP$49974,2,FALSE)," ")</f>
        <v xml:space="preserve"> </v>
      </c>
      <c r="AA651" s="19" t="str">
        <f t="shared" si="233"/>
        <v xml:space="preserve"> </v>
      </c>
      <c r="AB651" s="58" t="str">
        <f>IF(X651="Yes",(AA651^2)*(VLOOKUP(D651,'Aquifer and SDF Parameters'!$A$6:$C$100,2,FALSE)/VLOOKUP(D651,'Aquifer and SDF Parameters'!$A$6:$C$100,3,FALSE)),"")</f>
        <v/>
      </c>
      <c r="AC651" s="20" t="str">
        <f>IF(X651="Yes",(1/(U651)^('Aquifer and SDF Parameters'!$B$2)/((1/U651^'Aquifer and SDF Parameters'!$B$2)+(1/AA651^'Aquifer and SDF Parameters'!$B$2))),"")</f>
        <v/>
      </c>
      <c r="AD651" s="21" t="str">
        <f>IF(X651="Yes",(1/(AA651)^('Aquifer and SDF Parameters'!$B$2)/((1/U651^'Aquifer and SDF Parameters'!$B$2)+(1/AA651^'Aquifer and SDF Parameters'!$B$2))),"")</f>
        <v/>
      </c>
      <c r="AE651" s="14"/>
      <c r="AF651" s="32" t="str">
        <f t="shared" si="234"/>
        <v>No</v>
      </c>
      <c r="AG651" s="15" t="str">
        <f t="shared" si="235"/>
        <v/>
      </c>
      <c r="AH651" s="18" t="str">
        <f t="shared" si="236"/>
        <v xml:space="preserve"> </v>
      </c>
      <c r="AI651" s="19" t="str">
        <f t="shared" si="237"/>
        <v xml:space="preserve"> </v>
      </c>
      <c r="AJ651" s="58" t="str">
        <f>IF(AF651="Yes",(AI651^2)*(VLOOKUP(D651,'Aquifer and SDF Parameters'!$A$6:$C$100,2,FALSE)/VLOOKUP(D651,'Aquifer and SDF Parameters'!$A$6:$C$100,3,FALSE)),"")</f>
        <v/>
      </c>
      <c r="AK651" s="20" t="str">
        <f>IF(AF651="Yes",(1/(U651)^('Aquifer and SDF Parameters'!$B$2)/((1/U651^'Aquifer and SDF Parameters'!$B$2)+(1/AI651^'Aquifer and SDF Parameters'!$B$2)+(1/AA651^'Aquifer and SDF Parameters'!$B$2))),"")</f>
        <v/>
      </c>
      <c r="AL651" s="20" t="str">
        <f>IF(AF651="Yes",(1/(AA651)^('Aquifer and SDF Parameters'!$B$2)/((1/U651^'Aquifer and SDF Parameters'!$B$2)+(1/AI651^'Aquifer and SDF Parameters'!$B$2)+(1/AA651^'Aquifer and SDF Parameters'!$B$2))),"")</f>
        <v/>
      </c>
      <c r="AM651" s="21" t="str">
        <f>IF(AF651="Yes",(1/(AI651)^('Aquifer and SDF Parameters'!$B$2)/((1/U651^'Aquifer and SDF Parameters'!$B$2)+(1/AI651^'Aquifer and SDF Parameters'!$B$2)+(1/AA651^'Aquifer and SDF Parameters'!$B$2))),"")</f>
        <v/>
      </c>
      <c r="AO651" s="30" t="s">
        <v>12261</v>
      </c>
      <c r="AP651" s="47" t="s">
        <v>8769</v>
      </c>
      <c r="AQ651" s="2">
        <v>100203</v>
      </c>
      <c r="AR651" s="2" t="s">
        <v>5130</v>
      </c>
      <c r="AS651" s="4">
        <v>609.94504346888004</v>
      </c>
      <c r="AT651" s="30"/>
      <c r="AU651" s="22"/>
      <c r="AV651" s="69"/>
      <c r="AW651" s="33"/>
      <c r="AX651" s="22"/>
      <c r="AY651" s="27"/>
    </row>
    <row r="652" spans="1:51" ht="15.6" customHeight="1" x14ac:dyDescent="0.3">
      <c r="A652" s="17">
        <v>35275</v>
      </c>
      <c r="B652" s="17" t="str">
        <f>VLOOKUP(A652,'List of Wells for HC assessment'!$A$2:$J$860,10,FALSE)</f>
        <v>Fraser-Sumas Floodplain</v>
      </c>
      <c r="C652" s="17" t="str">
        <f>IF(ISNUMBER(VLOOKUP(A652,'List of Wells for HC assessment'!$A$2:$J$860,1,FALSE)),"TRUE","FALSE")</f>
        <v>TRUE</v>
      </c>
      <c r="D652" s="17">
        <f>VLOOKUP(A652,'List of Wells for HC assessment'!$A$2:$J$860,9,FALSE)</f>
        <v>8</v>
      </c>
      <c r="E652" s="17" t="str">
        <f t="shared" si="218"/>
        <v>Stream</v>
      </c>
      <c r="F652" s="17">
        <f t="shared" si="219"/>
        <v>3</v>
      </c>
      <c r="G652" s="87">
        <f t="shared" si="220"/>
        <v>0.39146944542393852</v>
      </c>
      <c r="H652" s="88">
        <f t="shared" si="217"/>
        <v>6.3738214126083799</v>
      </c>
      <c r="I652" s="89" t="str">
        <f t="shared" si="221"/>
        <v>Unnamed</v>
      </c>
      <c r="J652" s="90">
        <f t="shared" si="222"/>
        <v>0.35430344288941668</v>
      </c>
      <c r="K652" s="91">
        <f t="shared" si="223"/>
        <v>7.0424275679528234</v>
      </c>
      <c r="L652" s="95" t="str">
        <f t="shared" si="224"/>
        <v>Unnamed tributary to Atchelitz Creek</v>
      </c>
      <c r="M652" s="92">
        <f t="shared" si="225"/>
        <v>0.25422711168664475</v>
      </c>
      <c r="N652" s="93">
        <f t="shared" si="226"/>
        <v>9.8146744344895307</v>
      </c>
      <c r="O652" s="96" t="str">
        <f t="shared" si="227"/>
        <v>Unnamed tributary to Lewis Slough</v>
      </c>
      <c r="P652" s="94" t="str">
        <f>IF(ISNUMBER(VLOOKUP(A652,'Wells not assessed'!$A$5:$D$37,1,FALSE)),VLOOKUP(A652,'Wells not assessed'!$A$5:$D$37,4,FALSE),"")</f>
        <v/>
      </c>
      <c r="R652" s="35" t="str">
        <f t="shared" si="228"/>
        <v>Yes</v>
      </c>
      <c r="S652" s="15" t="str">
        <f t="shared" si="229"/>
        <v>FV-2752</v>
      </c>
      <c r="T652" s="18" t="str">
        <f>VLOOKUP(S652,'PoHC and SDF summary'!$AO$4:$AP$49974,2,FALSE)</f>
        <v>Unnamed</v>
      </c>
      <c r="U652" s="19">
        <f t="shared" si="230"/>
        <v>1382.8038269337101</v>
      </c>
      <c r="V652" s="56">
        <f>IF(C652="TRUE",(U652^2)*(VLOOKUP(D652,'Aquifer and SDF Parameters'!$A$6:$C$100,2,FALSE)/VLOOKUP(D652,'Aquifer and SDF Parameters'!$A$6:$C$100,3,FALSE)),"")</f>
        <v>6.3738214126083799</v>
      </c>
      <c r="W652" s="4"/>
      <c r="X652" s="29" t="str">
        <f t="shared" si="231"/>
        <v>Yes</v>
      </c>
      <c r="Y652" s="15" t="str">
        <f t="shared" si="232"/>
        <v>FV-5383</v>
      </c>
      <c r="Z652" s="18" t="str">
        <f>IF(X652="Yes",VLOOKUP(Y652,'PoHC and SDF summary'!$AO$4:$AP$49974,2,FALSE)," ")</f>
        <v>Unnamed tributary to Atchelitz Creek</v>
      </c>
      <c r="AA652" s="19">
        <f t="shared" si="233"/>
        <v>1453.5227106536199</v>
      </c>
      <c r="AB652" s="58">
        <f>IF(X652="Yes",(AA652^2)*(VLOOKUP(D652,'Aquifer and SDF Parameters'!$A$6:$C$100,2,FALSE)/VLOOKUP(D652,'Aquifer and SDF Parameters'!$A$6:$C$100,3,FALSE)),"")</f>
        <v>7.0424275679528234</v>
      </c>
      <c r="AC652" s="20">
        <f>IF(X652="Yes",(1/(U652)^('Aquifer and SDF Parameters'!$B$2)/((1/U652^'Aquifer and SDF Parameters'!$B$2)+(1/AA652^'Aquifer and SDF Parameters'!$B$2))),"")</f>
        <v>0.52491777531533534</v>
      </c>
      <c r="AD652" s="21">
        <f>IF(X652="Yes",(1/(AA652)^('Aquifer and SDF Parameters'!$B$2)/((1/U652^'Aquifer and SDF Parameters'!$B$2)+(1/AA652^'Aquifer and SDF Parameters'!$B$2))),"")</f>
        <v>0.47508222468466454</v>
      </c>
      <c r="AE652" s="14"/>
      <c r="AF652" s="32" t="str">
        <f t="shared" si="234"/>
        <v>Yes</v>
      </c>
      <c r="AG652" s="15" t="str">
        <f t="shared" si="235"/>
        <v>FV-2767</v>
      </c>
      <c r="AH652" s="18" t="str">
        <f t="shared" si="236"/>
        <v>Unnamed tributary to Lewis Slough</v>
      </c>
      <c r="AI652" s="19">
        <f t="shared" si="237"/>
        <v>1715.9260853390099</v>
      </c>
      <c r="AJ652" s="58">
        <f>IF(AF652="Yes",(AI652^2)*(VLOOKUP(D652,'Aquifer and SDF Parameters'!$A$6:$C$100,2,FALSE)/VLOOKUP(D652,'Aquifer and SDF Parameters'!$A$6:$C$100,3,FALSE)),"")</f>
        <v>9.8146744344895307</v>
      </c>
      <c r="AK652" s="20">
        <f>IF(AF652="Yes",(1/(U652)^('Aquifer and SDF Parameters'!$B$2)/((1/U652^'Aquifer and SDF Parameters'!$B$2)+(1/AI652^'Aquifer and SDF Parameters'!$B$2)+(1/AA652^'Aquifer and SDF Parameters'!$B$2))),"")</f>
        <v>0.39146944542393852</v>
      </c>
      <c r="AL652" s="20">
        <f>IF(AF652="Yes",(1/(AA652)^('Aquifer and SDF Parameters'!$B$2)/((1/U652^'Aquifer and SDF Parameters'!$B$2)+(1/AI652^'Aquifer and SDF Parameters'!$B$2)+(1/AA652^'Aquifer and SDF Parameters'!$B$2))),"")</f>
        <v>0.35430344288941668</v>
      </c>
      <c r="AM652" s="21">
        <f>IF(AF652="Yes",(1/(AI652)^('Aquifer and SDF Parameters'!$B$2)/((1/U652^'Aquifer and SDF Parameters'!$B$2)+(1/AI652^'Aquifer and SDF Parameters'!$B$2)+(1/AA652^'Aquifer and SDF Parameters'!$B$2))),"")</f>
        <v>0.25422711168664475</v>
      </c>
      <c r="AO652" s="30" t="s">
        <v>12260</v>
      </c>
      <c r="AP652" s="47" t="s">
        <v>8769</v>
      </c>
      <c r="AQ652" s="2">
        <v>100242</v>
      </c>
      <c r="AR652" s="2" t="s">
        <v>6949</v>
      </c>
      <c r="AS652" s="4">
        <v>873.06040464063199</v>
      </c>
      <c r="AT652" s="30"/>
      <c r="AU652" s="22"/>
      <c r="AV652" s="69"/>
      <c r="AW652" s="33"/>
      <c r="AX652" s="22"/>
      <c r="AY652" s="27"/>
    </row>
    <row r="653" spans="1:51" ht="15.6" customHeight="1" x14ac:dyDescent="0.3">
      <c r="A653" s="17">
        <v>35679</v>
      </c>
      <c r="B653" s="17" t="str">
        <f>VLOOKUP(A653,'List of Wells for HC assessment'!$A$2:$J$860,10,FALSE)</f>
        <v>Fraser-Sumas Floodplain</v>
      </c>
      <c r="C653" s="17" t="str">
        <f>IF(ISNUMBER(VLOOKUP(A653,'List of Wells for HC assessment'!$A$2:$J$860,1,FALSE)),"TRUE","FALSE")</f>
        <v>TRUE</v>
      </c>
      <c r="D653" s="17">
        <f>VLOOKUP(A653,'List of Wells for HC assessment'!$A$2:$J$860,9,FALSE)</f>
        <v>8</v>
      </c>
      <c r="E653" s="17" t="str">
        <f t="shared" si="218"/>
        <v>Stream</v>
      </c>
      <c r="F653" s="17">
        <f t="shared" si="219"/>
        <v>3</v>
      </c>
      <c r="G653" s="87">
        <f t="shared" si="220"/>
        <v>0.39393859561992184</v>
      </c>
      <c r="H653" s="88">
        <f t="shared" si="217"/>
        <v>6.1473808734744297</v>
      </c>
      <c r="I653" s="89" t="str">
        <f t="shared" si="221"/>
        <v>Unnamed</v>
      </c>
      <c r="J653" s="90">
        <f t="shared" si="222"/>
        <v>0.3439133065582487</v>
      </c>
      <c r="K653" s="91">
        <f t="shared" si="223"/>
        <v>7.0415728087773859</v>
      </c>
      <c r="L653" s="95" t="str">
        <f t="shared" si="224"/>
        <v>Unnamed tributary to Atchelitz Creek</v>
      </c>
      <c r="M653" s="92">
        <f t="shared" si="225"/>
        <v>0.26214809782182952</v>
      </c>
      <c r="N653" s="93">
        <f t="shared" si="226"/>
        <v>9.2378720584240188</v>
      </c>
      <c r="O653" s="96" t="str">
        <f t="shared" si="227"/>
        <v>Unnamed tributary to Lewis Slough</v>
      </c>
      <c r="P653" s="94" t="str">
        <f>IF(ISNUMBER(VLOOKUP(A653,'Wells not assessed'!$A$5:$D$37,1,FALSE)),VLOOKUP(A653,'Wells not assessed'!$A$5:$D$37,4,FALSE),"")</f>
        <v/>
      </c>
      <c r="R653" s="35" t="str">
        <f t="shared" si="228"/>
        <v>Yes</v>
      </c>
      <c r="S653" s="15" t="str">
        <f t="shared" si="229"/>
        <v>FV-2752</v>
      </c>
      <c r="T653" s="18" t="str">
        <f>VLOOKUP(S653,'PoHC and SDF summary'!$AO$4:$AP$49974,2,FALSE)</f>
        <v>Unnamed</v>
      </c>
      <c r="U653" s="19">
        <f t="shared" si="230"/>
        <v>1358.0185057805099</v>
      </c>
      <c r="V653" s="56">
        <f>IF(C653="TRUE",(U653^2)*(VLOOKUP(D653,'Aquifer and SDF Parameters'!$A$6:$C$100,2,FALSE)/VLOOKUP(D653,'Aquifer and SDF Parameters'!$A$6:$C$100,3,FALSE)),"")</f>
        <v>6.1473808734744297</v>
      </c>
      <c r="W653" s="4"/>
      <c r="X653" s="29" t="str">
        <f t="shared" si="231"/>
        <v>Yes</v>
      </c>
      <c r="Y653" s="15" t="str">
        <f t="shared" si="232"/>
        <v>FV-5383</v>
      </c>
      <c r="Z653" s="18" t="str">
        <f>IF(X653="Yes",VLOOKUP(Y653,'PoHC and SDF summary'!$AO$4:$AP$49974,2,FALSE)," ")</f>
        <v>Unnamed tributary to Atchelitz Creek</v>
      </c>
      <c r="AA653" s="19">
        <f t="shared" si="233"/>
        <v>1453.4344989139399</v>
      </c>
      <c r="AB653" s="58">
        <f>IF(X653="Yes",(AA653^2)*(VLOOKUP(D653,'Aquifer and SDF Parameters'!$A$6:$C$100,2,FALSE)/VLOOKUP(D653,'Aquifer and SDF Parameters'!$A$6:$C$100,3,FALSE)),"")</f>
        <v>7.0415728087773859</v>
      </c>
      <c r="AC653" s="20">
        <f>IF(X653="Yes",(1/(U653)^('Aquifer and SDF Parameters'!$B$2)/((1/U653^'Aquifer and SDF Parameters'!$B$2)+(1/AA653^'Aquifer and SDF Parameters'!$B$2))),"")</f>
        <v>0.53389927498593981</v>
      </c>
      <c r="AD653" s="21">
        <f>IF(X653="Yes",(1/(AA653)^('Aquifer and SDF Parameters'!$B$2)/((1/U653^'Aquifer and SDF Parameters'!$B$2)+(1/AA653^'Aquifer and SDF Parameters'!$B$2))),"")</f>
        <v>0.46610072501406019</v>
      </c>
      <c r="AE653" s="14"/>
      <c r="AF653" s="32" t="str">
        <f t="shared" si="234"/>
        <v>Yes</v>
      </c>
      <c r="AG653" s="15" t="str">
        <f t="shared" si="235"/>
        <v>FV-2767</v>
      </c>
      <c r="AH653" s="18" t="str">
        <f t="shared" si="236"/>
        <v>Unnamed tributary to Lewis Slough</v>
      </c>
      <c r="AI653" s="19">
        <f t="shared" si="237"/>
        <v>1664.7407057939099</v>
      </c>
      <c r="AJ653" s="58">
        <f>IF(AF653="Yes",(AI653^2)*(VLOOKUP(D653,'Aquifer and SDF Parameters'!$A$6:$C$100,2,FALSE)/VLOOKUP(D653,'Aquifer and SDF Parameters'!$A$6:$C$100,3,FALSE)),"")</f>
        <v>9.2378720584240188</v>
      </c>
      <c r="AK653" s="20">
        <f>IF(AF653="Yes",(1/(U653)^('Aquifer and SDF Parameters'!$B$2)/((1/U653^'Aquifer and SDF Parameters'!$B$2)+(1/AI653^'Aquifer and SDF Parameters'!$B$2)+(1/AA653^'Aquifer and SDF Parameters'!$B$2))),"")</f>
        <v>0.39393859561992184</v>
      </c>
      <c r="AL653" s="20">
        <f>IF(AF653="Yes",(1/(AA653)^('Aquifer and SDF Parameters'!$B$2)/((1/U653^'Aquifer and SDF Parameters'!$B$2)+(1/AI653^'Aquifer and SDF Parameters'!$B$2)+(1/AA653^'Aquifer and SDF Parameters'!$B$2))),"")</f>
        <v>0.3439133065582487</v>
      </c>
      <c r="AM653" s="21">
        <f>IF(AF653="Yes",(1/(AI653)^('Aquifer and SDF Parameters'!$B$2)/((1/U653^'Aquifer and SDF Parameters'!$B$2)+(1/AI653^'Aquifer and SDF Parameters'!$B$2)+(1/AA653^'Aquifer and SDF Parameters'!$B$2))),"")</f>
        <v>0.26214809782182952</v>
      </c>
      <c r="AO653" s="30" t="s">
        <v>12259</v>
      </c>
      <c r="AP653" s="47" t="s">
        <v>8769</v>
      </c>
      <c r="AQ653" s="2">
        <v>100254</v>
      </c>
      <c r="AR653" s="2" t="s">
        <v>5043</v>
      </c>
      <c r="AS653" s="4">
        <v>210.04894316784899</v>
      </c>
      <c r="AT653" s="30"/>
      <c r="AU653" s="22"/>
      <c r="AV653" s="69"/>
      <c r="AW653" s="33"/>
      <c r="AX653" s="22"/>
      <c r="AY653" s="27"/>
    </row>
    <row r="654" spans="1:51" ht="15.6" customHeight="1" x14ac:dyDescent="0.3">
      <c r="A654" s="17">
        <v>36299</v>
      </c>
      <c r="B654" s="17" t="str">
        <f>VLOOKUP(A654,'List of Wells for HC assessment'!$A$2:$J$860,10,FALSE)</f>
        <v>Fraser-Sumas Floodplain</v>
      </c>
      <c r="C654" s="17" t="str">
        <f>IF(ISNUMBER(VLOOKUP(A654,'List of Wells for HC assessment'!$A$2:$J$860,1,FALSE)),"TRUE","FALSE")</f>
        <v>TRUE</v>
      </c>
      <c r="D654" s="17">
        <f>VLOOKUP(A654,'List of Wells for HC assessment'!$A$2:$J$860,9,FALSE)</f>
        <v>8</v>
      </c>
      <c r="E654" s="17" t="str">
        <f t="shared" si="218"/>
        <v>Stream</v>
      </c>
      <c r="F654" s="17">
        <f t="shared" si="219"/>
        <v>1</v>
      </c>
      <c r="G654" s="87">
        <f t="shared" si="220"/>
        <v>1</v>
      </c>
      <c r="H654" s="88">
        <f t="shared" si="217"/>
        <v>3.4422245685995745</v>
      </c>
      <c r="I654" s="89" t="str">
        <f t="shared" si="221"/>
        <v>Unnamed tributary to Atchelitz Creek</v>
      </c>
      <c r="J654" s="90" t="str">
        <f t="shared" si="222"/>
        <v>-</v>
      </c>
      <c r="K654" s="91" t="str">
        <f t="shared" si="223"/>
        <v/>
      </c>
      <c r="L654" s="95" t="str">
        <f t="shared" si="224"/>
        <v xml:space="preserve"> </v>
      </c>
      <c r="M654" s="92" t="str">
        <f t="shared" si="225"/>
        <v>-</v>
      </c>
      <c r="N654" s="93" t="str">
        <f t="shared" si="226"/>
        <v/>
      </c>
      <c r="O654" s="96" t="str">
        <f t="shared" si="227"/>
        <v xml:space="preserve"> </v>
      </c>
      <c r="P654" s="94" t="str">
        <f>IF(ISNUMBER(VLOOKUP(A654,'Wells not assessed'!$A$5:$D$37,1,FALSE)),VLOOKUP(A654,'Wells not assessed'!$A$5:$D$37,4,FALSE),"")</f>
        <v/>
      </c>
      <c r="R654" s="35" t="str">
        <f t="shared" si="228"/>
        <v>Yes</v>
      </c>
      <c r="S654" s="15" t="str">
        <f t="shared" si="229"/>
        <v>FV-5383</v>
      </c>
      <c r="T654" s="18" t="str">
        <f>VLOOKUP(S654,'PoHC and SDF summary'!$AO$4:$AP$49974,2,FALSE)</f>
        <v>Unnamed tributary to Atchelitz Creek</v>
      </c>
      <c r="U654" s="19">
        <f t="shared" si="230"/>
        <v>1016.20242598602</v>
      </c>
      <c r="V654" s="56">
        <f>IF(C654="TRUE",(U654^2)*(VLOOKUP(D654,'Aquifer and SDF Parameters'!$A$6:$C$100,2,FALSE)/VLOOKUP(D654,'Aquifer and SDF Parameters'!$A$6:$C$100,3,FALSE)),"")</f>
        <v>3.4422245685995745</v>
      </c>
      <c r="W654" s="4"/>
      <c r="X654" s="29" t="str">
        <f t="shared" si="231"/>
        <v>No</v>
      </c>
      <c r="Y654" s="15" t="str">
        <f t="shared" si="232"/>
        <v/>
      </c>
      <c r="Z654" s="18" t="str">
        <f>IF(X654="Yes",VLOOKUP(Y654,'PoHC and SDF summary'!$AO$4:$AP$49974,2,FALSE)," ")</f>
        <v xml:space="preserve"> </v>
      </c>
      <c r="AA654" s="19" t="str">
        <f t="shared" si="233"/>
        <v xml:space="preserve"> </v>
      </c>
      <c r="AB654" s="58" t="str">
        <f>IF(X654="Yes",(AA654^2)*(VLOOKUP(D654,'Aquifer and SDF Parameters'!$A$6:$C$100,2,FALSE)/VLOOKUP(D654,'Aquifer and SDF Parameters'!$A$6:$C$100,3,FALSE)),"")</f>
        <v/>
      </c>
      <c r="AC654" s="20" t="str">
        <f>IF(X654="Yes",(1/(U654)^('Aquifer and SDF Parameters'!$B$2)/((1/U654^'Aquifer and SDF Parameters'!$B$2)+(1/AA654^'Aquifer and SDF Parameters'!$B$2))),"")</f>
        <v/>
      </c>
      <c r="AD654" s="21" t="str">
        <f>IF(X654="Yes",(1/(AA654)^('Aquifer and SDF Parameters'!$B$2)/((1/U654^'Aquifer and SDF Parameters'!$B$2)+(1/AA654^'Aquifer and SDF Parameters'!$B$2))),"")</f>
        <v/>
      </c>
      <c r="AE654" s="14"/>
      <c r="AF654" s="32" t="str">
        <f t="shared" si="234"/>
        <v>No</v>
      </c>
      <c r="AG654" s="15" t="str">
        <f t="shared" si="235"/>
        <v/>
      </c>
      <c r="AH654" s="18" t="str">
        <f t="shared" si="236"/>
        <v xml:space="preserve"> </v>
      </c>
      <c r="AI654" s="19" t="str">
        <f t="shared" si="237"/>
        <v xml:space="preserve"> </v>
      </c>
      <c r="AJ654" s="58" t="str">
        <f>IF(AF654="Yes",(AI654^2)*(VLOOKUP(D654,'Aquifer and SDF Parameters'!$A$6:$C$100,2,FALSE)/VLOOKUP(D654,'Aquifer and SDF Parameters'!$A$6:$C$100,3,FALSE)),"")</f>
        <v/>
      </c>
      <c r="AK654" s="20" t="str">
        <f>IF(AF654="Yes",(1/(U654)^('Aquifer and SDF Parameters'!$B$2)/((1/U654^'Aquifer and SDF Parameters'!$B$2)+(1/AI654^'Aquifer and SDF Parameters'!$B$2)+(1/AA654^'Aquifer and SDF Parameters'!$B$2))),"")</f>
        <v/>
      </c>
      <c r="AL654" s="20" t="str">
        <f>IF(AF654="Yes",(1/(AA654)^('Aquifer and SDF Parameters'!$B$2)/((1/U654^'Aquifer and SDF Parameters'!$B$2)+(1/AI654^'Aquifer and SDF Parameters'!$B$2)+(1/AA654^'Aquifer and SDF Parameters'!$B$2))),"")</f>
        <v/>
      </c>
      <c r="AM654" s="21" t="str">
        <f>IF(AF654="Yes",(1/(AI654)^('Aquifer and SDF Parameters'!$B$2)/((1/U654^'Aquifer and SDF Parameters'!$B$2)+(1/AI654^'Aquifer and SDF Parameters'!$B$2)+(1/AA654^'Aquifer and SDF Parameters'!$B$2))),"")</f>
        <v/>
      </c>
      <c r="AO654" s="30" t="s">
        <v>12254</v>
      </c>
      <c r="AP654" s="47" t="s">
        <v>8769</v>
      </c>
      <c r="AQ654" s="2">
        <v>100297</v>
      </c>
      <c r="AR654" s="2" t="s">
        <v>3321</v>
      </c>
      <c r="AS654" s="4">
        <v>393.18560988092003</v>
      </c>
      <c r="AT654" s="30"/>
      <c r="AU654" s="22"/>
      <c r="AV654" s="69"/>
      <c r="AW654" s="33"/>
      <c r="AX654" s="22"/>
      <c r="AY654" s="27"/>
    </row>
    <row r="655" spans="1:51" ht="15.6" customHeight="1" x14ac:dyDescent="0.3">
      <c r="A655" s="17">
        <v>37138</v>
      </c>
      <c r="B655" s="17" t="str">
        <f>VLOOKUP(A655,'List of Wells for HC assessment'!$A$2:$J$860,10,FALSE)</f>
        <v>Fraser-Sumas Floodplain</v>
      </c>
      <c r="C655" s="17" t="str">
        <f>IF(ISNUMBER(VLOOKUP(A655,'List of Wells for HC assessment'!$A$2:$J$860,1,FALSE)),"TRUE","FALSE")</f>
        <v>TRUE</v>
      </c>
      <c r="D655" s="17">
        <f>VLOOKUP(A655,'List of Wells for HC assessment'!$A$2:$J$860,9,FALSE)</f>
        <v>8</v>
      </c>
      <c r="E655" s="17" t="str">
        <f t="shared" si="218"/>
        <v>Stream</v>
      </c>
      <c r="F655" s="17">
        <f t="shared" si="219"/>
        <v>3</v>
      </c>
      <c r="G655" s="87">
        <f t="shared" si="220"/>
        <v>0.55762887276240258</v>
      </c>
      <c r="H655" s="88">
        <f t="shared" si="217"/>
        <v>6.3675696749922848</v>
      </c>
      <c r="I655" s="89" t="str">
        <f t="shared" si="221"/>
        <v>Unnamed tributary to Atchelitz Creek</v>
      </c>
      <c r="J655" s="90">
        <f t="shared" si="222"/>
        <v>0.26853575890112291</v>
      </c>
      <c r="K655" s="91">
        <f t="shared" si="223"/>
        <v>13.222599160097028</v>
      </c>
      <c r="L655" s="95" t="str">
        <f t="shared" si="224"/>
        <v>Unnamed tributary to Little Chilliwack River</v>
      </c>
      <c r="M655" s="92">
        <f t="shared" si="225"/>
        <v>0.17383536833647459</v>
      </c>
      <c r="N655" s="93">
        <f t="shared" si="226"/>
        <v>20.425881879395316</v>
      </c>
      <c r="O655" s="96" t="str">
        <f t="shared" si="227"/>
        <v>Unnamed</v>
      </c>
      <c r="P655" s="94" t="str">
        <f>IF(ISNUMBER(VLOOKUP(A655,'Wells not assessed'!$A$5:$D$37,1,FALSE)),VLOOKUP(A655,'Wells not assessed'!$A$5:$D$37,4,FALSE),"")</f>
        <v/>
      </c>
      <c r="R655" s="35" t="str">
        <f t="shared" si="228"/>
        <v>Yes</v>
      </c>
      <c r="S655" s="15" t="str">
        <f t="shared" si="229"/>
        <v>FV-5383</v>
      </c>
      <c r="T655" s="18" t="str">
        <f>VLOOKUP(S655,'PoHC and SDF summary'!$AO$4:$AP$49974,2,FALSE)</f>
        <v>Unnamed tributary to Atchelitz Creek</v>
      </c>
      <c r="U655" s="19">
        <f t="shared" si="230"/>
        <v>1382.1255017174401</v>
      </c>
      <c r="V655" s="56">
        <f>IF(C655="TRUE",(U655^2)*(VLOOKUP(D655,'Aquifer and SDF Parameters'!$A$6:$C$100,2,FALSE)/VLOOKUP(D655,'Aquifer and SDF Parameters'!$A$6:$C$100,3,FALSE)),"")</f>
        <v>6.3675696749922848</v>
      </c>
      <c r="W655" s="4"/>
      <c r="X655" s="29" t="str">
        <f t="shared" si="231"/>
        <v>Yes</v>
      </c>
      <c r="Y655" s="15" t="str">
        <f t="shared" si="232"/>
        <v>FV-5682</v>
      </c>
      <c r="Z655" s="18" t="str">
        <f>IF(X655="Yes",VLOOKUP(Y655,'PoHC and SDF summary'!$AO$4:$AP$49974,2,FALSE)," ")</f>
        <v>Unnamed tributary to Little Chilliwack River</v>
      </c>
      <c r="AA655" s="19">
        <f t="shared" si="233"/>
        <v>1991.67762151135</v>
      </c>
      <c r="AB655" s="58">
        <f>IF(X655="Yes",(AA655^2)*(VLOOKUP(D655,'Aquifer and SDF Parameters'!$A$6:$C$100,2,FALSE)/VLOOKUP(D655,'Aquifer and SDF Parameters'!$A$6:$C$100,3,FALSE)),"")</f>
        <v>13.222599160097028</v>
      </c>
      <c r="AC655" s="20">
        <f>IF(X655="Yes",(1/(U655)^('Aquifer and SDF Parameters'!$B$2)/((1/U655^'Aquifer and SDF Parameters'!$B$2)+(1/AA655^'Aquifer and SDF Parameters'!$B$2))),"")</f>
        <v>0.67496095982659998</v>
      </c>
      <c r="AD655" s="21">
        <f>IF(X655="Yes",(1/(AA655)^('Aquifer and SDF Parameters'!$B$2)/((1/U655^'Aquifer and SDF Parameters'!$B$2)+(1/AA655^'Aquifer and SDF Parameters'!$B$2))),"")</f>
        <v>0.32503904017340007</v>
      </c>
      <c r="AE655" s="14"/>
      <c r="AF655" s="32" t="str">
        <f t="shared" si="234"/>
        <v>Yes</v>
      </c>
      <c r="AG655" s="15" t="str">
        <f t="shared" si="235"/>
        <v>FV-3223</v>
      </c>
      <c r="AH655" s="18" t="str">
        <f t="shared" si="236"/>
        <v>Unnamed</v>
      </c>
      <c r="AI655" s="19">
        <f t="shared" si="237"/>
        <v>2475.43219737859</v>
      </c>
      <c r="AJ655" s="58">
        <f>IF(AF655="Yes",(AI655^2)*(VLOOKUP(D655,'Aquifer and SDF Parameters'!$A$6:$C$100,2,FALSE)/VLOOKUP(D655,'Aquifer and SDF Parameters'!$A$6:$C$100,3,FALSE)),"")</f>
        <v>20.425881879395316</v>
      </c>
      <c r="AK655" s="20">
        <f>IF(AF655="Yes",(1/(U655)^('Aquifer and SDF Parameters'!$B$2)/((1/U655^'Aquifer and SDF Parameters'!$B$2)+(1/AI655^'Aquifer and SDF Parameters'!$B$2)+(1/AA655^'Aquifer and SDF Parameters'!$B$2))),"")</f>
        <v>0.55762887276240258</v>
      </c>
      <c r="AL655" s="20">
        <f>IF(AF655="Yes",(1/(AA655)^('Aquifer and SDF Parameters'!$B$2)/((1/U655^'Aquifer and SDF Parameters'!$B$2)+(1/AI655^'Aquifer and SDF Parameters'!$B$2)+(1/AA655^'Aquifer and SDF Parameters'!$B$2))),"")</f>
        <v>0.26853575890112291</v>
      </c>
      <c r="AM655" s="21">
        <f>IF(AF655="Yes",(1/(AI655)^('Aquifer and SDF Parameters'!$B$2)/((1/U655^'Aquifer and SDF Parameters'!$B$2)+(1/AI655^'Aquifer and SDF Parameters'!$B$2)+(1/AA655^'Aquifer and SDF Parameters'!$B$2))),"")</f>
        <v>0.17383536833647459</v>
      </c>
      <c r="AO655" s="30" t="s">
        <v>12253</v>
      </c>
      <c r="AP655" s="47" t="s">
        <v>8769</v>
      </c>
      <c r="AQ655" s="2">
        <v>100328</v>
      </c>
      <c r="AR655" s="2" t="s">
        <v>6937</v>
      </c>
      <c r="AS655" s="4">
        <v>325.84059140552</v>
      </c>
      <c r="AT655" s="30"/>
      <c r="AU655" s="22"/>
      <c r="AV655" s="69"/>
      <c r="AW655" s="33"/>
      <c r="AX655" s="22"/>
      <c r="AY655" s="27"/>
    </row>
    <row r="656" spans="1:51" ht="15.6" customHeight="1" x14ac:dyDescent="0.3">
      <c r="A656" s="17">
        <v>40078</v>
      </c>
      <c r="B656" s="17" t="str">
        <f>VLOOKUP(A656,'List of Wells for HC assessment'!$A$2:$J$860,10,FALSE)</f>
        <v>Fraser-Sumas Floodplain</v>
      </c>
      <c r="C656" s="17" t="str">
        <f>IF(ISNUMBER(VLOOKUP(A656,'List of Wells for HC assessment'!$A$2:$J$860,1,FALSE)),"TRUE","FALSE")</f>
        <v>TRUE</v>
      </c>
      <c r="D656" s="17">
        <f>VLOOKUP(A656,'List of Wells for HC assessment'!$A$2:$J$860,9,FALSE)</f>
        <v>8</v>
      </c>
      <c r="E656" s="17" t="str">
        <f t="shared" si="218"/>
        <v>Stream</v>
      </c>
      <c r="F656" s="17">
        <f t="shared" si="219"/>
        <v>3</v>
      </c>
      <c r="G656" s="87">
        <f t="shared" si="220"/>
        <v>0.42573895478789547</v>
      </c>
      <c r="H656" s="88">
        <f t="shared" si="217"/>
        <v>1.2378479936120286</v>
      </c>
      <c r="I656" s="89" t="str">
        <f t="shared" si="221"/>
        <v>Street Creek</v>
      </c>
      <c r="J656" s="90">
        <f t="shared" si="222"/>
        <v>0.33204116727668115</v>
      </c>
      <c r="K656" s="91">
        <f t="shared" si="223"/>
        <v>1.5871529283823513</v>
      </c>
      <c r="L656" s="95" t="str">
        <f t="shared" si="224"/>
        <v>Vedder River</v>
      </c>
      <c r="M656" s="92">
        <f t="shared" si="225"/>
        <v>0.24221987793542329</v>
      </c>
      <c r="N656" s="93">
        <f t="shared" si="226"/>
        <v>2.1757095886539037</v>
      </c>
      <c r="O656" s="96" t="str">
        <f t="shared" si="227"/>
        <v>Unnamed tributary to Stewart Slough</v>
      </c>
      <c r="P656" s="94" t="str">
        <f>IF(ISNUMBER(VLOOKUP(A656,'Wells not assessed'!$A$5:$D$37,1,FALSE)),VLOOKUP(A656,'Wells not assessed'!$A$5:$D$37,4,FALSE),"")</f>
        <v/>
      </c>
      <c r="R656" s="35" t="str">
        <f t="shared" si="228"/>
        <v>Yes</v>
      </c>
      <c r="S656" s="15" t="str">
        <f t="shared" si="229"/>
        <v>FV-2312</v>
      </c>
      <c r="T656" s="18" t="str">
        <f>VLOOKUP(S656,'PoHC and SDF summary'!$AO$4:$AP$49974,2,FALSE)</f>
        <v>Street Creek</v>
      </c>
      <c r="U656" s="19">
        <f t="shared" si="230"/>
        <v>609.38854443089804</v>
      </c>
      <c r="V656" s="56">
        <f>IF(C656="TRUE",(U656^2)*(VLOOKUP(D656,'Aquifer and SDF Parameters'!$A$6:$C$100,2,FALSE)/VLOOKUP(D656,'Aquifer and SDF Parameters'!$A$6:$C$100,3,FALSE)),"")</f>
        <v>1.2378479936120286</v>
      </c>
      <c r="W656" s="4"/>
      <c r="X656" s="29" t="str">
        <f t="shared" si="231"/>
        <v>Yes</v>
      </c>
      <c r="Y656" s="15" t="str">
        <f t="shared" si="232"/>
        <v>FV-2307</v>
      </c>
      <c r="Z656" s="18" t="str">
        <f>IF(X656="Yes",VLOOKUP(Y656,'PoHC and SDF summary'!$AO$4:$AP$49974,2,FALSE)," ")</f>
        <v>Vedder River</v>
      </c>
      <c r="AA656" s="19">
        <f t="shared" si="233"/>
        <v>690.03324449964396</v>
      </c>
      <c r="AB656" s="58">
        <f>IF(X656="Yes",(AA656^2)*(VLOOKUP(D656,'Aquifer and SDF Parameters'!$A$6:$C$100,2,FALSE)/VLOOKUP(D656,'Aquifer and SDF Parameters'!$A$6:$C$100,3,FALSE)),"")</f>
        <v>1.5871529283823513</v>
      </c>
      <c r="AC656" s="20">
        <f>IF(X656="Yes",(1/(U656)^('Aquifer and SDF Parameters'!$B$2)/((1/U656^'Aquifer and SDF Parameters'!$B$2)+(1/AA656^'Aquifer and SDF Parameters'!$B$2))),"")</f>
        <v>0.56182386208279922</v>
      </c>
      <c r="AD656" s="21">
        <f>IF(X656="Yes",(1/(AA656)^('Aquifer and SDF Parameters'!$B$2)/((1/U656^'Aquifer and SDF Parameters'!$B$2)+(1/AA656^'Aquifer and SDF Parameters'!$B$2))),"")</f>
        <v>0.43817613791720073</v>
      </c>
      <c r="AE656" s="14"/>
      <c r="AF656" s="32" t="str">
        <f t="shared" si="234"/>
        <v>Yes</v>
      </c>
      <c r="AG656" s="15" t="str">
        <f t="shared" si="235"/>
        <v>FV-1936</v>
      </c>
      <c r="AH656" s="18" t="str">
        <f t="shared" si="236"/>
        <v>Unnamed tributary to Stewart Slough</v>
      </c>
      <c r="AI656" s="19">
        <f t="shared" si="237"/>
        <v>807.90647762978801</v>
      </c>
      <c r="AJ656" s="58">
        <f>IF(AF656="Yes",(AI656^2)*(VLOOKUP(D656,'Aquifer and SDF Parameters'!$A$6:$C$100,2,FALSE)/VLOOKUP(D656,'Aquifer and SDF Parameters'!$A$6:$C$100,3,FALSE)),"")</f>
        <v>2.1757095886539037</v>
      </c>
      <c r="AK656" s="20">
        <f>IF(AF656="Yes",(1/(U656)^('Aquifer and SDF Parameters'!$B$2)/((1/U656^'Aquifer and SDF Parameters'!$B$2)+(1/AI656^'Aquifer and SDF Parameters'!$B$2)+(1/AA656^'Aquifer and SDF Parameters'!$B$2))),"")</f>
        <v>0.42573895478789547</v>
      </c>
      <c r="AL656" s="20">
        <f>IF(AF656="Yes",(1/(AA656)^('Aquifer and SDF Parameters'!$B$2)/((1/U656^'Aquifer and SDF Parameters'!$B$2)+(1/AI656^'Aquifer and SDF Parameters'!$B$2)+(1/AA656^'Aquifer and SDF Parameters'!$B$2))),"")</f>
        <v>0.33204116727668115</v>
      </c>
      <c r="AM656" s="21">
        <f>IF(AF656="Yes",(1/(AI656)^('Aquifer and SDF Parameters'!$B$2)/((1/U656^'Aquifer and SDF Parameters'!$B$2)+(1/AI656^'Aquifer and SDF Parameters'!$B$2)+(1/AA656^'Aquifer and SDF Parameters'!$B$2))),"")</f>
        <v>0.24221987793542329</v>
      </c>
      <c r="AO656" s="30" t="s">
        <v>12252</v>
      </c>
      <c r="AP656" s="47" t="s">
        <v>8769</v>
      </c>
      <c r="AQ656" s="2">
        <v>100372</v>
      </c>
      <c r="AR656" s="2" t="s">
        <v>7709</v>
      </c>
      <c r="AS656" s="4">
        <v>48.3329005862822</v>
      </c>
      <c r="AT656" s="30"/>
      <c r="AU656" s="22"/>
      <c r="AV656" s="69"/>
      <c r="AW656" s="33"/>
      <c r="AX656" s="22"/>
      <c r="AY656" s="27"/>
    </row>
    <row r="657" spans="1:51" ht="15.6" customHeight="1" x14ac:dyDescent="0.3">
      <c r="A657" s="17">
        <v>44237</v>
      </c>
      <c r="B657" s="17" t="str">
        <f>VLOOKUP(A657,'List of Wells for HC assessment'!$A$2:$J$860,10,FALSE)</f>
        <v>Fraser-Sumas Floodplain</v>
      </c>
      <c r="C657" s="17" t="str">
        <f>IF(ISNUMBER(VLOOKUP(A657,'List of Wells for HC assessment'!$A$2:$J$860,1,FALSE)),"TRUE","FALSE")</f>
        <v>TRUE</v>
      </c>
      <c r="D657" s="17">
        <f>VLOOKUP(A657,'List of Wells for HC assessment'!$A$2:$J$860,9,FALSE)</f>
        <v>8</v>
      </c>
      <c r="E657" s="17" t="str">
        <f t="shared" si="218"/>
        <v>Stream</v>
      </c>
      <c r="F657" s="17">
        <f t="shared" si="219"/>
        <v>2</v>
      </c>
      <c r="G657" s="87">
        <f t="shared" si="220"/>
        <v>0.56246282969993344</v>
      </c>
      <c r="H657" s="88">
        <f t="shared" si="217"/>
        <v>1.0802515562870203</v>
      </c>
      <c r="I657" s="89" t="str">
        <f t="shared" si="221"/>
        <v>Unnamed tributary to Vedder River</v>
      </c>
      <c r="J657" s="90">
        <f t="shared" si="222"/>
        <v>0.43753717030006656</v>
      </c>
      <c r="K657" s="91">
        <f t="shared" si="223"/>
        <v>1.3886850955320127</v>
      </c>
      <c r="L657" s="95" t="str">
        <f t="shared" si="224"/>
        <v>Unnamed tributary to Lewis Slough</v>
      </c>
      <c r="M657" s="92" t="str">
        <f t="shared" si="225"/>
        <v>-</v>
      </c>
      <c r="N657" s="93" t="str">
        <f t="shared" si="226"/>
        <v/>
      </c>
      <c r="O657" s="96" t="str">
        <f t="shared" si="227"/>
        <v xml:space="preserve"> </v>
      </c>
      <c r="P657" s="94" t="str">
        <f>IF(ISNUMBER(VLOOKUP(A657,'Wells not assessed'!$A$5:$D$37,1,FALSE)),VLOOKUP(A657,'Wells not assessed'!$A$5:$D$37,4,FALSE),"")</f>
        <v/>
      </c>
      <c r="R657" s="35" t="str">
        <f t="shared" si="228"/>
        <v>Yes</v>
      </c>
      <c r="S657" s="15" t="str">
        <f t="shared" si="229"/>
        <v>FV-2580</v>
      </c>
      <c r="T657" s="18" t="str">
        <f>VLOOKUP(S657,'PoHC and SDF summary'!$AO$4:$AP$49974,2,FALSE)</f>
        <v>Unnamed tributary to Vedder River</v>
      </c>
      <c r="U657" s="19">
        <f t="shared" si="230"/>
        <v>569.27626587282396</v>
      </c>
      <c r="V657" s="56">
        <f>IF(C657="TRUE",(U657^2)*(VLOOKUP(D657,'Aquifer and SDF Parameters'!$A$6:$C$100,2,FALSE)/VLOOKUP(D657,'Aquifer and SDF Parameters'!$A$6:$C$100,3,FALSE)),"")</f>
        <v>1.0802515562870203</v>
      </c>
      <c r="W657" s="4"/>
      <c r="X657" s="29" t="str">
        <f t="shared" si="231"/>
        <v>Yes</v>
      </c>
      <c r="Y657" s="15" t="str">
        <f t="shared" si="232"/>
        <v>FV-2672</v>
      </c>
      <c r="Z657" s="18" t="str">
        <f>IF(X657="Yes",VLOOKUP(Y657,'PoHC and SDF summary'!$AO$4:$AP$49974,2,FALSE)," ")</f>
        <v>Unnamed tributary to Lewis Slough</v>
      </c>
      <c r="AA657" s="19">
        <f t="shared" si="233"/>
        <v>645.44986533394194</v>
      </c>
      <c r="AB657" s="58">
        <f>IF(X657="Yes",(AA657^2)*(VLOOKUP(D657,'Aquifer and SDF Parameters'!$A$6:$C$100,2,FALSE)/VLOOKUP(D657,'Aquifer and SDF Parameters'!$A$6:$C$100,3,FALSE)),"")</f>
        <v>1.3886850955320127</v>
      </c>
      <c r="AC657" s="20">
        <f>IF(X657="Yes",(1/(U657)^('Aquifer and SDF Parameters'!$B$2)/((1/U657^'Aquifer and SDF Parameters'!$B$2)+(1/AA657^'Aquifer and SDF Parameters'!$B$2))),"")</f>
        <v>0.56246282969993344</v>
      </c>
      <c r="AD657" s="21">
        <f>IF(X657="Yes",(1/(AA657)^('Aquifer and SDF Parameters'!$B$2)/((1/U657^'Aquifer and SDF Parameters'!$B$2)+(1/AA657^'Aquifer and SDF Parameters'!$B$2))),"")</f>
        <v>0.43753717030006656</v>
      </c>
      <c r="AE657" s="14"/>
      <c r="AF657" s="32" t="str">
        <f t="shared" si="234"/>
        <v>No</v>
      </c>
      <c r="AG657" s="15" t="str">
        <f t="shared" si="235"/>
        <v/>
      </c>
      <c r="AH657" s="18" t="str">
        <f t="shared" si="236"/>
        <v xml:space="preserve"> </v>
      </c>
      <c r="AI657" s="19" t="str">
        <f t="shared" si="237"/>
        <v xml:space="preserve"> </v>
      </c>
      <c r="AJ657" s="58" t="str">
        <f>IF(AF657="Yes",(AI657^2)*(VLOOKUP(D657,'Aquifer and SDF Parameters'!$A$6:$C$100,2,FALSE)/VLOOKUP(D657,'Aquifer and SDF Parameters'!$A$6:$C$100,3,FALSE)),"")</f>
        <v/>
      </c>
      <c r="AK657" s="20" t="str">
        <f>IF(AF657="Yes",(1/(U657)^('Aquifer and SDF Parameters'!$B$2)/((1/U657^'Aquifer and SDF Parameters'!$B$2)+(1/AI657^'Aquifer and SDF Parameters'!$B$2)+(1/AA657^'Aquifer and SDF Parameters'!$B$2))),"")</f>
        <v/>
      </c>
      <c r="AL657" s="20" t="str">
        <f>IF(AF657="Yes",(1/(AA657)^('Aquifer and SDF Parameters'!$B$2)/((1/U657^'Aquifer and SDF Parameters'!$B$2)+(1/AI657^'Aquifer and SDF Parameters'!$B$2)+(1/AA657^'Aquifer and SDF Parameters'!$B$2))),"")</f>
        <v/>
      </c>
      <c r="AM657" s="21" t="str">
        <f>IF(AF657="Yes",(1/(AI657)^('Aquifer and SDF Parameters'!$B$2)/((1/U657^'Aquifer and SDF Parameters'!$B$2)+(1/AI657^'Aquifer and SDF Parameters'!$B$2)+(1/AA657^'Aquifer and SDF Parameters'!$B$2))),"")</f>
        <v/>
      </c>
      <c r="AO657" s="30" t="s">
        <v>12249</v>
      </c>
      <c r="AP657" s="47" t="s">
        <v>8769</v>
      </c>
      <c r="AQ657" s="2">
        <v>100888</v>
      </c>
      <c r="AR657" s="2" t="s">
        <v>5286</v>
      </c>
      <c r="AS657" s="4">
        <v>2322.2461189122801</v>
      </c>
      <c r="AT657" s="30"/>
      <c r="AU657" s="22"/>
      <c r="AV657" s="69"/>
      <c r="AW657" s="33"/>
      <c r="AX657" s="22"/>
      <c r="AY657" s="27"/>
    </row>
    <row r="658" spans="1:51" ht="15.6" customHeight="1" x14ac:dyDescent="0.3">
      <c r="A658" s="17">
        <v>44557</v>
      </c>
      <c r="B658" s="17" t="str">
        <f>VLOOKUP(A658,'List of Wells for HC assessment'!$A$2:$J$860,10,FALSE)</f>
        <v>Fraser-Sumas Floodplain</v>
      </c>
      <c r="C658" s="17" t="str">
        <f>IF(ISNUMBER(VLOOKUP(A658,'List of Wells for HC assessment'!$A$2:$J$860,1,FALSE)),"TRUE","FALSE")</f>
        <v>TRUE</v>
      </c>
      <c r="D658" s="17">
        <f>VLOOKUP(A658,'List of Wells for HC assessment'!$A$2:$J$860,9,FALSE)</f>
        <v>8</v>
      </c>
      <c r="E658" s="17" t="str">
        <f t="shared" si="218"/>
        <v>Stream</v>
      </c>
      <c r="F658" s="17">
        <f t="shared" si="219"/>
        <v>2</v>
      </c>
      <c r="G658" s="87">
        <f t="shared" si="220"/>
        <v>0.69991245707746153</v>
      </c>
      <c r="H658" s="88">
        <f t="shared" si="217"/>
        <v>11.864512345657136</v>
      </c>
      <c r="I658" s="89" t="str">
        <f t="shared" si="221"/>
        <v>Unnamed tributary to Little Chilliwack River</v>
      </c>
      <c r="J658" s="90">
        <f t="shared" si="222"/>
        <v>0.30008754292253836</v>
      </c>
      <c r="K658" s="91">
        <f t="shared" si="223"/>
        <v>27.672324905596984</v>
      </c>
      <c r="L658" s="95" t="str">
        <f t="shared" si="224"/>
        <v>Unnamed</v>
      </c>
      <c r="M658" s="92" t="str">
        <f t="shared" si="225"/>
        <v>-</v>
      </c>
      <c r="N658" s="93" t="str">
        <f t="shared" si="226"/>
        <v/>
      </c>
      <c r="O658" s="96" t="str">
        <f t="shared" si="227"/>
        <v xml:space="preserve"> </v>
      </c>
      <c r="P658" s="94" t="str">
        <f>IF(ISNUMBER(VLOOKUP(A658,'Wells not assessed'!$A$5:$D$37,1,FALSE)),VLOOKUP(A658,'Wells not assessed'!$A$5:$D$37,4,FALSE),"")</f>
        <v/>
      </c>
      <c r="R658" s="35" t="str">
        <f t="shared" si="228"/>
        <v>Yes</v>
      </c>
      <c r="S658" s="15" t="str">
        <f t="shared" si="229"/>
        <v>FV-5682</v>
      </c>
      <c r="T658" s="18" t="str">
        <f>VLOOKUP(S658,'PoHC and SDF summary'!$AO$4:$AP$49974,2,FALSE)</f>
        <v>Unnamed tributary to Little Chilliwack River</v>
      </c>
      <c r="U658" s="19">
        <f t="shared" si="230"/>
        <v>1886.6249504597199</v>
      </c>
      <c r="V658" s="56">
        <f>IF(C658="TRUE",(U658^2)*(VLOOKUP(D658,'Aquifer and SDF Parameters'!$A$6:$C$100,2,FALSE)/VLOOKUP(D658,'Aquifer and SDF Parameters'!$A$6:$C$100,3,FALSE)),"")</f>
        <v>11.864512345657136</v>
      </c>
      <c r="W658" s="4"/>
      <c r="X658" s="29" t="str">
        <f t="shared" si="231"/>
        <v>Yes</v>
      </c>
      <c r="Y658" s="15" t="str">
        <f t="shared" si="232"/>
        <v>FV-3223</v>
      </c>
      <c r="Z658" s="18" t="str">
        <f>IF(X658="Yes",VLOOKUP(Y658,'PoHC and SDF summary'!$AO$4:$AP$49974,2,FALSE)," ")</f>
        <v>Unnamed</v>
      </c>
      <c r="AA658" s="19">
        <f t="shared" si="233"/>
        <v>2881.2666436272598</v>
      </c>
      <c r="AB658" s="58">
        <f>IF(X658="Yes",(AA658^2)*(VLOOKUP(D658,'Aquifer and SDF Parameters'!$A$6:$C$100,2,FALSE)/VLOOKUP(D658,'Aquifer and SDF Parameters'!$A$6:$C$100,3,FALSE)),"")</f>
        <v>27.672324905596984</v>
      </c>
      <c r="AC658" s="20">
        <f>IF(X658="Yes",(1/(U658)^('Aquifer and SDF Parameters'!$B$2)/((1/U658^'Aquifer and SDF Parameters'!$B$2)+(1/AA658^'Aquifer and SDF Parameters'!$B$2))),"")</f>
        <v>0.69991245707746153</v>
      </c>
      <c r="AD658" s="21">
        <f>IF(X658="Yes",(1/(AA658)^('Aquifer and SDF Parameters'!$B$2)/((1/U658^'Aquifer and SDF Parameters'!$B$2)+(1/AA658^'Aquifer and SDF Parameters'!$B$2))),"")</f>
        <v>0.30008754292253836</v>
      </c>
      <c r="AE658" s="14"/>
      <c r="AF658" s="32" t="str">
        <f t="shared" si="234"/>
        <v>No</v>
      </c>
      <c r="AG658" s="15" t="str">
        <f t="shared" si="235"/>
        <v/>
      </c>
      <c r="AH658" s="18" t="str">
        <f t="shared" si="236"/>
        <v xml:space="preserve"> </v>
      </c>
      <c r="AI658" s="19" t="str">
        <f t="shared" si="237"/>
        <v xml:space="preserve"> </v>
      </c>
      <c r="AJ658" s="58" t="str">
        <f>IF(AF658="Yes",(AI658^2)*(VLOOKUP(D658,'Aquifer and SDF Parameters'!$A$6:$C$100,2,FALSE)/VLOOKUP(D658,'Aquifer and SDF Parameters'!$A$6:$C$100,3,FALSE)),"")</f>
        <v/>
      </c>
      <c r="AK658" s="20" t="str">
        <f>IF(AF658="Yes",(1/(U658)^('Aquifer and SDF Parameters'!$B$2)/((1/U658^'Aquifer and SDF Parameters'!$B$2)+(1/AI658^'Aquifer and SDF Parameters'!$B$2)+(1/AA658^'Aquifer and SDF Parameters'!$B$2))),"")</f>
        <v/>
      </c>
      <c r="AL658" s="20" t="str">
        <f>IF(AF658="Yes",(1/(AA658)^('Aquifer and SDF Parameters'!$B$2)/((1/U658^'Aquifer and SDF Parameters'!$B$2)+(1/AI658^'Aquifer and SDF Parameters'!$B$2)+(1/AA658^'Aquifer and SDF Parameters'!$B$2))),"")</f>
        <v/>
      </c>
      <c r="AM658" s="21" t="str">
        <f>IF(AF658="Yes",(1/(AI658)^('Aquifer and SDF Parameters'!$B$2)/((1/U658^'Aquifer and SDF Parameters'!$B$2)+(1/AI658^'Aquifer and SDF Parameters'!$B$2)+(1/AA658^'Aquifer and SDF Parameters'!$B$2))),"")</f>
        <v/>
      </c>
      <c r="AO658" s="30" t="s">
        <v>12248</v>
      </c>
      <c r="AP658" s="47" t="s">
        <v>8769</v>
      </c>
      <c r="AQ658" s="2">
        <v>100918</v>
      </c>
      <c r="AR658" s="2" t="s">
        <v>5522</v>
      </c>
      <c r="AS658" s="4">
        <v>318.51630170358402</v>
      </c>
      <c r="AT658" s="30"/>
      <c r="AU658" s="22"/>
      <c r="AV658" s="69"/>
      <c r="AW658" s="33"/>
      <c r="AX658" s="22"/>
      <c r="AY658" s="27"/>
    </row>
    <row r="659" spans="1:51" ht="15.6" customHeight="1" x14ac:dyDescent="0.3">
      <c r="A659" s="17">
        <v>44579</v>
      </c>
      <c r="B659" s="17" t="str">
        <f>VLOOKUP(A659,'List of Wells for HC assessment'!$A$2:$J$860,10,FALSE)</f>
        <v>Fraser-Sumas Floodplain</v>
      </c>
      <c r="C659" s="17" t="str">
        <f>IF(ISNUMBER(VLOOKUP(A659,'List of Wells for HC assessment'!$A$2:$J$860,1,FALSE)),"TRUE","FALSE")</f>
        <v>TRUE</v>
      </c>
      <c r="D659" s="17">
        <f>VLOOKUP(A659,'List of Wells for HC assessment'!$A$2:$J$860,9,FALSE)</f>
        <v>8</v>
      </c>
      <c r="E659" s="17" t="str">
        <f t="shared" si="218"/>
        <v>Stream</v>
      </c>
      <c r="F659" s="17">
        <f t="shared" si="219"/>
        <v>2</v>
      </c>
      <c r="G659" s="87">
        <f t="shared" si="220"/>
        <v>0.76900450414879595</v>
      </c>
      <c r="H659" s="88">
        <f t="shared" si="217"/>
        <v>3.7094728018573182</v>
      </c>
      <c r="I659" s="89" t="str">
        <f t="shared" si="221"/>
        <v>Unnamed tributary to Chilliwack Creek</v>
      </c>
      <c r="J659" s="90">
        <f t="shared" si="222"/>
        <v>0.23099549585120413</v>
      </c>
      <c r="K659" s="91">
        <f t="shared" si="223"/>
        <v>12.349164134712117</v>
      </c>
      <c r="L659" s="95" t="str">
        <f t="shared" si="224"/>
        <v>Little Chilliwack River</v>
      </c>
      <c r="M659" s="92" t="str">
        <f t="shared" si="225"/>
        <v>-</v>
      </c>
      <c r="N659" s="93" t="str">
        <f t="shared" si="226"/>
        <v/>
      </c>
      <c r="O659" s="96" t="str">
        <f t="shared" si="227"/>
        <v xml:space="preserve"> </v>
      </c>
      <c r="P659" s="94" t="str">
        <f>IF(ISNUMBER(VLOOKUP(A659,'Wells not assessed'!$A$5:$D$37,1,FALSE)),VLOOKUP(A659,'Wells not assessed'!$A$5:$D$37,4,FALSE),"")</f>
        <v/>
      </c>
      <c r="R659" s="35" t="str">
        <f t="shared" si="228"/>
        <v>Yes</v>
      </c>
      <c r="S659" s="15" t="str">
        <f t="shared" si="229"/>
        <v>FV-5782</v>
      </c>
      <c r="T659" s="18" t="str">
        <f>VLOOKUP(S659,'PoHC and SDF summary'!$AO$4:$AP$49974,2,FALSE)</f>
        <v>Unnamed tributary to Chilliwack Creek</v>
      </c>
      <c r="U659" s="19">
        <f t="shared" si="230"/>
        <v>1054.9131910054</v>
      </c>
      <c r="V659" s="56">
        <f>IF(C659="TRUE",(U659^2)*(VLOOKUP(D659,'Aquifer and SDF Parameters'!$A$6:$C$100,2,FALSE)/VLOOKUP(D659,'Aquifer and SDF Parameters'!$A$6:$C$100,3,FALSE)),"")</f>
        <v>3.7094728018573182</v>
      </c>
      <c r="W659" s="4"/>
      <c r="X659" s="29" t="str">
        <f t="shared" si="231"/>
        <v>Yes</v>
      </c>
      <c r="Y659" s="15" t="str">
        <f t="shared" si="232"/>
        <v>FV-5719</v>
      </c>
      <c r="Z659" s="18" t="str">
        <f>IF(X659="Yes",VLOOKUP(Y659,'PoHC and SDF summary'!$AO$4:$AP$49974,2,FALSE)," ")</f>
        <v>Little Chilliwack River</v>
      </c>
      <c r="AA659" s="19">
        <f t="shared" si="233"/>
        <v>1924.7725165363399</v>
      </c>
      <c r="AB659" s="58">
        <f>IF(X659="Yes",(AA659^2)*(VLOOKUP(D659,'Aquifer and SDF Parameters'!$A$6:$C$100,2,FALSE)/VLOOKUP(D659,'Aquifer and SDF Parameters'!$A$6:$C$100,3,FALSE)),"")</f>
        <v>12.349164134712117</v>
      </c>
      <c r="AC659" s="20">
        <f>IF(X659="Yes",(1/(U659)^('Aquifer and SDF Parameters'!$B$2)/((1/U659^'Aquifer and SDF Parameters'!$B$2)+(1/AA659^'Aquifer and SDF Parameters'!$B$2))),"")</f>
        <v>0.76900450414879595</v>
      </c>
      <c r="AD659" s="21">
        <f>IF(X659="Yes",(1/(AA659)^('Aquifer and SDF Parameters'!$B$2)/((1/U659^'Aquifer and SDF Parameters'!$B$2)+(1/AA659^'Aquifer and SDF Parameters'!$B$2))),"")</f>
        <v>0.23099549585120413</v>
      </c>
      <c r="AE659" s="14"/>
      <c r="AF659" s="32" t="str">
        <f t="shared" si="234"/>
        <v>No</v>
      </c>
      <c r="AG659" s="15" t="str">
        <f t="shared" si="235"/>
        <v/>
      </c>
      <c r="AH659" s="18" t="str">
        <f t="shared" si="236"/>
        <v xml:space="preserve"> </v>
      </c>
      <c r="AI659" s="19" t="str">
        <f t="shared" si="237"/>
        <v xml:space="preserve"> </v>
      </c>
      <c r="AJ659" s="58" t="str">
        <f>IF(AF659="Yes",(AI659^2)*(VLOOKUP(D659,'Aquifer and SDF Parameters'!$A$6:$C$100,2,FALSE)/VLOOKUP(D659,'Aquifer and SDF Parameters'!$A$6:$C$100,3,FALSE)),"")</f>
        <v/>
      </c>
      <c r="AK659" s="20" t="str">
        <f>IF(AF659="Yes",(1/(U659)^('Aquifer and SDF Parameters'!$B$2)/((1/U659^'Aquifer and SDF Parameters'!$B$2)+(1/AI659^'Aquifer and SDF Parameters'!$B$2)+(1/AA659^'Aquifer and SDF Parameters'!$B$2))),"")</f>
        <v/>
      </c>
      <c r="AL659" s="20" t="str">
        <f>IF(AF659="Yes",(1/(AA659)^('Aquifer and SDF Parameters'!$B$2)/((1/U659^'Aquifer and SDF Parameters'!$B$2)+(1/AI659^'Aquifer and SDF Parameters'!$B$2)+(1/AA659^'Aquifer and SDF Parameters'!$B$2))),"")</f>
        <v/>
      </c>
      <c r="AM659" s="21" t="str">
        <f>IF(AF659="Yes",(1/(AI659)^('Aquifer and SDF Parameters'!$B$2)/((1/U659^'Aquifer and SDF Parameters'!$B$2)+(1/AI659^'Aquifer and SDF Parameters'!$B$2)+(1/AA659^'Aquifer and SDF Parameters'!$B$2))),"")</f>
        <v/>
      </c>
      <c r="AO659" s="30" t="s">
        <v>12246</v>
      </c>
      <c r="AP659" s="47" t="s">
        <v>8769</v>
      </c>
      <c r="AQ659" s="2">
        <v>100925</v>
      </c>
      <c r="AR659" s="2" t="s">
        <v>3559</v>
      </c>
      <c r="AS659" s="4">
        <v>345.086581069906</v>
      </c>
      <c r="AT659" s="30"/>
      <c r="AU659" s="22"/>
      <c r="AV659" s="69"/>
      <c r="AW659" s="33"/>
      <c r="AX659" s="22"/>
      <c r="AY659" s="27"/>
    </row>
    <row r="660" spans="1:51" ht="15.6" customHeight="1" x14ac:dyDescent="0.3">
      <c r="A660" s="17">
        <v>51196</v>
      </c>
      <c r="B660" s="17" t="str">
        <f>VLOOKUP(A660,'List of Wells for HC assessment'!$A$2:$J$860,10,FALSE)</f>
        <v>Fraser-Sumas Floodplain</v>
      </c>
      <c r="C660" s="17" t="str">
        <f>IF(ISNUMBER(VLOOKUP(A660,'List of Wells for HC assessment'!$A$2:$J$860,1,FALSE)),"TRUE","FALSE")</f>
        <v>TRUE</v>
      </c>
      <c r="D660" s="17">
        <f>VLOOKUP(A660,'List of Wells for HC assessment'!$A$2:$J$860,9,FALSE)</f>
        <v>8</v>
      </c>
      <c r="E660" s="17" t="str">
        <f t="shared" si="218"/>
        <v>Stream</v>
      </c>
      <c r="F660" s="17">
        <f t="shared" si="219"/>
        <v>3</v>
      </c>
      <c r="G660" s="87">
        <f t="shared" si="220"/>
        <v>0.58105936177705386</v>
      </c>
      <c r="H660" s="88">
        <f t="shared" si="217"/>
        <v>5.5788882621083626</v>
      </c>
      <c r="I660" s="89" t="str">
        <f t="shared" si="221"/>
        <v>Unnamed tributary to Atchelitz Creek</v>
      </c>
      <c r="J660" s="90">
        <f t="shared" si="222"/>
        <v>0.2694561168021582</v>
      </c>
      <c r="K660" s="91">
        <f t="shared" si="223"/>
        <v>12.03040143039803</v>
      </c>
      <c r="L660" s="95" t="str">
        <f t="shared" si="224"/>
        <v>Unnamed tributary to Little Chilliwack River</v>
      </c>
      <c r="M660" s="92">
        <f t="shared" si="225"/>
        <v>0.14948452142078783</v>
      </c>
      <c r="N660" s="93">
        <f t="shared" si="226"/>
        <v>21.685624853968225</v>
      </c>
      <c r="O660" s="96" t="str">
        <f t="shared" si="227"/>
        <v>Unnamed</v>
      </c>
      <c r="P660" s="94" t="str">
        <f>IF(ISNUMBER(VLOOKUP(A660,'Wells not assessed'!$A$5:$D$37,1,FALSE)),VLOOKUP(A660,'Wells not assessed'!$A$5:$D$37,4,FALSE),"")</f>
        <v/>
      </c>
      <c r="R660" s="35" t="str">
        <f t="shared" si="228"/>
        <v>Yes</v>
      </c>
      <c r="S660" s="15" t="str">
        <f t="shared" si="229"/>
        <v>FV-5383</v>
      </c>
      <c r="T660" s="18" t="str">
        <f>VLOOKUP(S660,'PoHC and SDF summary'!$AO$4:$AP$49974,2,FALSE)</f>
        <v>Unnamed tributary to Atchelitz Creek</v>
      </c>
      <c r="U660" s="19">
        <f t="shared" si="230"/>
        <v>1293.7026237248299</v>
      </c>
      <c r="V660" s="56">
        <f>IF(C660="TRUE",(U660^2)*(VLOOKUP(D660,'Aquifer and SDF Parameters'!$A$6:$C$100,2,FALSE)/VLOOKUP(D660,'Aquifer and SDF Parameters'!$A$6:$C$100,3,FALSE)),"")</f>
        <v>5.5788882621083626</v>
      </c>
      <c r="W660" s="4"/>
      <c r="X660" s="29" t="str">
        <f t="shared" si="231"/>
        <v>Yes</v>
      </c>
      <c r="Y660" s="15" t="str">
        <f t="shared" si="232"/>
        <v>FV-5682</v>
      </c>
      <c r="Z660" s="18" t="str">
        <f>IF(X660="Yes",VLOOKUP(Y660,'PoHC and SDF summary'!$AO$4:$AP$49974,2,FALSE)," ")</f>
        <v>Unnamed tributary to Little Chilliwack River</v>
      </c>
      <c r="AA660" s="19">
        <f t="shared" si="233"/>
        <v>1899.76851987799</v>
      </c>
      <c r="AB660" s="58">
        <f>IF(X660="Yes",(AA660^2)*(VLOOKUP(D660,'Aquifer and SDF Parameters'!$A$6:$C$100,2,FALSE)/VLOOKUP(D660,'Aquifer and SDF Parameters'!$A$6:$C$100,3,FALSE)),"")</f>
        <v>12.03040143039803</v>
      </c>
      <c r="AC660" s="20">
        <f>IF(X660="Yes",(1/(U660)^('Aquifer and SDF Parameters'!$B$2)/((1/U660^'Aquifer and SDF Parameters'!$B$2)+(1/AA660^'Aquifer and SDF Parameters'!$B$2))),"")</f>
        <v>0.68318493479708897</v>
      </c>
      <c r="AD660" s="21">
        <f>IF(X660="Yes",(1/(AA660)^('Aquifer and SDF Parameters'!$B$2)/((1/U660^'Aquifer and SDF Parameters'!$B$2)+(1/AA660^'Aquifer and SDF Parameters'!$B$2))),"")</f>
        <v>0.31681506520291108</v>
      </c>
      <c r="AE660" s="14"/>
      <c r="AF660" s="32" t="str">
        <f t="shared" si="234"/>
        <v>Yes</v>
      </c>
      <c r="AG660" s="15" t="str">
        <f t="shared" si="235"/>
        <v>FV-3223</v>
      </c>
      <c r="AH660" s="18" t="str">
        <f t="shared" si="236"/>
        <v>Unnamed</v>
      </c>
      <c r="AI660" s="19">
        <f t="shared" si="237"/>
        <v>2550.6249148376301</v>
      </c>
      <c r="AJ660" s="58">
        <f>IF(AF660="Yes",(AI660^2)*(VLOOKUP(D660,'Aquifer and SDF Parameters'!$A$6:$C$100,2,FALSE)/VLOOKUP(D660,'Aquifer and SDF Parameters'!$A$6:$C$100,3,FALSE)),"")</f>
        <v>21.685624853968225</v>
      </c>
      <c r="AK660" s="20">
        <f>IF(AF660="Yes",(1/(U660)^('Aquifer and SDF Parameters'!$B$2)/((1/U660^'Aquifer and SDF Parameters'!$B$2)+(1/AI660^'Aquifer and SDF Parameters'!$B$2)+(1/AA660^'Aquifer and SDF Parameters'!$B$2))),"")</f>
        <v>0.58105936177705386</v>
      </c>
      <c r="AL660" s="20">
        <f>IF(AF660="Yes",(1/(AA660)^('Aquifer and SDF Parameters'!$B$2)/((1/U660^'Aquifer and SDF Parameters'!$B$2)+(1/AI660^'Aquifer and SDF Parameters'!$B$2)+(1/AA660^'Aquifer and SDF Parameters'!$B$2))),"")</f>
        <v>0.2694561168021582</v>
      </c>
      <c r="AM660" s="21">
        <f>IF(AF660="Yes",(1/(AI660)^('Aquifer and SDF Parameters'!$B$2)/((1/U660^'Aquifer and SDF Parameters'!$B$2)+(1/AI660^'Aquifer and SDF Parameters'!$B$2)+(1/AA660^'Aquifer and SDF Parameters'!$B$2))),"")</f>
        <v>0.14948452142078783</v>
      </c>
      <c r="AO660" s="30" t="s">
        <v>12245</v>
      </c>
      <c r="AP660" s="47" t="s">
        <v>8769</v>
      </c>
      <c r="AQ660" s="2">
        <v>100979</v>
      </c>
      <c r="AR660" s="2" t="s">
        <v>5042</v>
      </c>
      <c r="AS660" s="4">
        <v>124.51147828716</v>
      </c>
      <c r="AT660" s="30"/>
      <c r="AU660" s="22"/>
      <c r="AV660" s="69"/>
      <c r="AW660" s="33"/>
      <c r="AX660" s="22"/>
      <c r="AY660" s="27"/>
    </row>
    <row r="661" spans="1:51" ht="15.6" customHeight="1" x14ac:dyDescent="0.3">
      <c r="A661" s="17">
        <v>51198</v>
      </c>
      <c r="B661" s="17" t="str">
        <f>VLOOKUP(A661,'List of Wells for HC assessment'!$A$2:$J$860,10,FALSE)</f>
        <v>Fraser-Sumas Floodplain</v>
      </c>
      <c r="C661" s="17" t="str">
        <f>IF(ISNUMBER(VLOOKUP(A661,'List of Wells for HC assessment'!$A$2:$J$860,1,FALSE)),"TRUE","FALSE")</f>
        <v>TRUE</v>
      </c>
      <c r="D661" s="17">
        <f>VLOOKUP(A661,'List of Wells for HC assessment'!$A$2:$J$860,9,FALSE)</f>
        <v>8</v>
      </c>
      <c r="E661" s="17" t="str">
        <f t="shared" si="218"/>
        <v>Stream</v>
      </c>
      <c r="F661" s="17">
        <f t="shared" si="219"/>
        <v>1</v>
      </c>
      <c r="G661" s="87">
        <f t="shared" si="220"/>
        <v>1</v>
      </c>
      <c r="H661" s="88">
        <f t="shared" si="217"/>
        <v>1.2130354726600276E-2</v>
      </c>
      <c r="I661" s="89" t="str">
        <f t="shared" si="221"/>
        <v>Unnamed tributary to Little Chilliwack River</v>
      </c>
      <c r="J661" s="90" t="str">
        <f t="shared" si="222"/>
        <v>-</v>
      </c>
      <c r="K661" s="91" t="str">
        <f t="shared" si="223"/>
        <v/>
      </c>
      <c r="L661" s="95" t="str">
        <f t="shared" si="224"/>
        <v xml:space="preserve"> </v>
      </c>
      <c r="M661" s="92" t="str">
        <f t="shared" si="225"/>
        <v>-</v>
      </c>
      <c r="N661" s="93" t="str">
        <f t="shared" si="226"/>
        <v/>
      </c>
      <c r="O661" s="96" t="str">
        <f t="shared" si="227"/>
        <v xml:space="preserve"> </v>
      </c>
      <c r="P661" s="94" t="str">
        <f>IF(ISNUMBER(VLOOKUP(A661,'Wells not assessed'!$A$5:$D$37,1,FALSE)),VLOOKUP(A661,'Wells not assessed'!$A$5:$D$37,4,FALSE),"")</f>
        <v/>
      </c>
      <c r="R661" s="35" t="str">
        <f t="shared" si="228"/>
        <v>Yes</v>
      </c>
      <c r="S661" s="15" t="str">
        <f t="shared" si="229"/>
        <v>FV-5683</v>
      </c>
      <c r="T661" s="18" t="str">
        <f>VLOOKUP(S661,'PoHC and SDF summary'!$AO$4:$AP$49974,2,FALSE)</f>
        <v>Unnamed tributary to Little Chilliwack River</v>
      </c>
      <c r="U661" s="19">
        <f t="shared" si="230"/>
        <v>60.325006572565599</v>
      </c>
      <c r="V661" s="56">
        <f>IF(C661="TRUE",(U661^2)*(VLOOKUP(D661,'Aquifer and SDF Parameters'!$A$6:$C$100,2,FALSE)/VLOOKUP(D661,'Aquifer and SDF Parameters'!$A$6:$C$100,3,FALSE)),"")</f>
        <v>1.2130354726600276E-2</v>
      </c>
      <c r="W661" s="4"/>
      <c r="X661" s="29" t="str">
        <f t="shared" si="231"/>
        <v>No</v>
      </c>
      <c r="Y661" s="15" t="str">
        <f t="shared" si="232"/>
        <v/>
      </c>
      <c r="Z661" s="18" t="str">
        <f>IF(X661="Yes",VLOOKUP(Y661,'PoHC and SDF summary'!$AO$4:$AP$49974,2,FALSE)," ")</f>
        <v xml:space="preserve"> </v>
      </c>
      <c r="AA661" s="19" t="str">
        <f t="shared" si="233"/>
        <v xml:space="preserve"> </v>
      </c>
      <c r="AB661" s="58" t="str">
        <f>IF(X661="Yes",(AA661^2)*(VLOOKUP(D661,'Aquifer and SDF Parameters'!$A$6:$C$100,2,FALSE)/VLOOKUP(D661,'Aquifer and SDF Parameters'!$A$6:$C$100,3,FALSE)),"")</f>
        <v/>
      </c>
      <c r="AC661" s="20" t="str">
        <f>IF(X661="Yes",(1/(U661)^('Aquifer and SDF Parameters'!$B$2)/((1/U661^'Aquifer and SDF Parameters'!$B$2)+(1/AA661^'Aquifer and SDF Parameters'!$B$2))),"")</f>
        <v/>
      </c>
      <c r="AD661" s="21" t="str">
        <f>IF(X661="Yes",(1/(AA661)^('Aquifer and SDF Parameters'!$B$2)/((1/U661^'Aquifer and SDF Parameters'!$B$2)+(1/AA661^'Aquifer and SDF Parameters'!$B$2))),"")</f>
        <v/>
      </c>
      <c r="AE661" s="14"/>
      <c r="AF661" s="32" t="str">
        <f t="shared" si="234"/>
        <v>No</v>
      </c>
      <c r="AG661" s="15" t="str">
        <f t="shared" si="235"/>
        <v/>
      </c>
      <c r="AH661" s="18" t="str">
        <f t="shared" si="236"/>
        <v xml:space="preserve"> </v>
      </c>
      <c r="AI661" s="19" t="str">
        <f t="shared" si="237"/>
        <v xml:space="preserve"> </v>
      </c>
      <c r="AJ661" s="58" t="str">
        <f>IF(AF661="Yes",(AI661^2)*(VLOOKUP(D661,'Aquifer and SDF Parameters'!$A$6:$C$100,2,FALSE)/VLOOKUP(D661,'Aquifer and SDF Parameters'!$A$6:$C$100,3,FALSE)),"")</f>
        <v/>
      </c>
      <c r="AK661" s="20" t="str">
        <f>IF(AF661="Yes",(1/(U661)^('Aquifer and SDF Parameters'!$B$2)/((1/U661^'Aquifer and SDF Parameters'!$B$2)+(1/AI661^'Aquifer and SDF Parameters'!$B$2)+(1/AA661^'Aquifer and SDF Parameters'!$B$2))),"")</f>
        <v/>
      </c>
      <c r="AL661" s="20" t="str">
        <f>IF(AF661="Yes",(1/(AA661)^('Aquifer and SDF Parameters'!$B$2)/((1/U661^'Aquifer and SDF Parameters'!$B$2)+(1/AI661^'Aquifer and SDF Parameters'!$B$2)+(1/AA661^'Aquifer and SDF Parameters'!$B$2))),"")</f>
        <v/>
      </c>
      <c r="AM661" s="21" t="str">
        <f>IF(AF661="Yes",(1/(AI661)^('Aquifer and SDF Parameters'!$B$2)/((1/U661^'Aquifer and SDF Parameters'!$B$2)+(1/AI661^'Aquifer and SDF Parameters'!$B$2)+(1/AA661^'Aquifer and SDF Parameters'!$B$2))),"")</f>
        <v/>
      </c>
      <c r="AO661" s="30" t="s">
        <v>12241</v>
      </c>
      <c r="AP661" s="47" t="s">
        <v>8769</v>
      </c>
      <c r="AQ661" s="2">
        <v>101004</v>
      </c>
      <c r="AR661" s="2" t="s">
        <v>4467</v>
      </c>
      <c r="AS661" s="4">
        <v>365.88191562342701</v>
      </c>
      <c r="AT661" s="30"/>
      <c r="AU661" s="22"/>
      <c r="AV661" s="69"/>
      <c r="AW661" s="33"/>
      <c r="AX661" s="22"/>
      <c r="AY661" s="27"/>
    </row>
    <row r="662" spans="1:51" ht="15.6" customHeight="1" x14ac:dyDescent="0.3">
      <c r="A662" s="17">
        <v>51234</v>
      </c>
      <c r="B662" s="17" t="str">
        <f>VLOOKUP(A662,'List of Wells for HC assessment'!$A$2:$J$860,10,FALSE)</f>
        <v>Fraser-Sumas Floodplain</v>
      </c>
      <c r="C662" s="17" t="str">
        <f>IF(ISNUMBER(VLOOKUP(A662,'List of Wells for HC assessment'!$A$2:$J$860,1,FALSE)),"TRUE","FALSE")</f>
        <v>TRUE</v>
      </c>
      <c r="D662" s="17">
        <f>VLOOKUP(A662,'List of Wells for HC assessment'!$A$2:$J$860,9,FALSE)</f>
        <v>8</v>
      </c>
      <c r="E662" s="17" t="str">
        <f t="shared" si="218"/>
        <v>Stream</v>
      </c>
      <c r="F662" s="17">
        <f t="shared" si="219"/>
        <v>2</v>
      </c>
      <c r="G662" s="87">
        <f t="shared" si="220"/>
        <v>0.62711859272944226</v>
      </c>
      <c r="H662" s="88">
        <f t="shared" si="217"/>
        <v>2.3658656250887087</v>
      </c>
      <c r="I662" s="89" t="str">
        <f t="shared" si="221"/>
        <v>Unnamed</v>
      </c>
      <c r="J662" s="90">
        <f t="shared" si="222"/>
        <v>0.37288140727055769</v>
      </c>
      <c r="K662" s="91">
        <f t="shared" si="223"/>
        <v>3.9789549504570934</v>
      </c>
      <c r="L662" s="95" t="str">
        <f t="shared" si="224"/>
        <v>Unnamed tributary to Lewis Slough</v>
      </c>
      <c r="M662" s="92" t="str">
        <f t="shared" si="225"/>
        <v>-</v>
      </c>
      <c r="N662" s="93" t="str">
        <f t="shared" si="226"/>
        <v/>
      </c>
      <c r="O662" s="96" t="str">
        <f t="shared" si="227"/>
        <v xml:space="preserve"> </v>
      </c>
      <c r="P662" s="94" t="str">
        <f>IF(ISNUMBER(VLOOKUP(A662,'Wells not assessed'!$A$5:$D$37,1,FALSE)),VLOOKUP(A662,'Wells not assessed'!$A$5:$D$37,4,FALSE),"")</f>
        <v/>
      </c>
      <c r="R662" s="35" t="str">
        <f t="shared" si="228"/>
        <v>Yes</v>
      </c>
      <c r="S662" s="15" t="str">
        <f t="shared" si="229"/>
        <v>FV-2794</v>
      </c>
      <c r="T662" s="18" t="str">
        <f>VLOOKUP(S662,'PoHC and SDF summary'!$AO$4:$AP$49974,2,FALSE)</f>
        <v>Unnamed</v>
      </c>
      <c r="U662" s="19">
        <f t="shared" si="230"/>
        <v>842.47236603143995</v>
      </c>
      <c r="V662" s="56">
        <f>IF(C662="TRUE",(U662^2)*(VLOOKUP(D662,'Aquifer and SDF Parameters'!$A$6:$C$100,2,FALSE)/VLOOKUP(D662,'Aquifer and SDF Parameters'!$A$6:$C$100,3,FALSE)),"")</f>
        <v>2.3658656250887087</v>
      </c>
      <c r="W662" s="4"/>
      <c r="X662" s="29" t="str">
        <f t="shared" si="231"/>
        <v>Yes</v>
      </c>
      <c r="Y662" s="15" t="str">
        <f t="shared" si="232"/>
        <v>FV-2767</v>
      </c>
      <c r="Z662" s="18" t="str">
        <f>IF(X662="Yes",VLOOKUP(Y662,'PoHC and SDF summary'!$AO$4:$AP$49974,2,FALSE)," ")</f>
        <v>Unnamed tributary to Lewis Slough</v>
      </c>
      <c r="AA662" s="19">
        <f t="shared" si="233"/>
        <v>1092.55960255591</v>
      </c>
      <c r="AB662" s="58">
        <f>IF(X662="Yes",(AA662^2)*(VLOOKUP(D662,'Aquifer and SDF Parameters'!$A$6:$C$100,2,FALSE)/VLOOKUP(D662,'Aquifer and SDF Parameters'!$A$6:$C$100,3,FALSE)),"")</f>
        <v>3.9789549504570934</v>
      </c>
      <c r="AC662" s="20">
        <f>IF(X662="Yes",(1/(U662)^('Aquifer and SDF Parameters'!$B$2)/((1/U662^'Aquifer and SDF Parameters'!$B$2)+(1/AA662^'Aquifer and SDF Parameters'!$B$2))),"")</f>
        <v>0.62711859272944226</v>
      </c>
      <c r="AD662" s="21">
        <f>IF(X662="Yes",(1/(AA662)^('Aquifer and SDF Parameters'!$B$2)/((1/U662^'Aquifer and SDF Parameters'!$B$2)+(1/AA662^'Aquifer and SDF Parameters'!$B$2))),"")</f>
        <v>0.37288140727055769</v>
      </c>
      <c r="AE662" s="14"/>
      <c r="AF662" s="32" t="str">
        <f t="shared" si="234"/>
        <v>No</v>
      </c>
      <c r="AG662" s="15" t="str">
        <f t="shared" si="235"/>
        <v/>
      </c>
      <c r="AH662" s="18" t="str">
        <f t="shared" si="236"/>
        <v xml:space="preserve"> </v>
      </c>
      <c r="AI662" s="19" t="str">
        <f t="shared" si="237"/>
        <v xml:space="preserve"> </v>
      </c>
      <c r="AJ662" s="58" t="str">
        <f>IF(AF662="Yes",(AI662^2)*(VLOOKUP(D662,'Aquifer and SDF Parameters'!$A$6:$C$100,2,FALSE)/VLOOKUP(D662,'Aquifer and SDF Parameters'!$A$6:$C$100,3,FALSE)),"")</f>
        <v/>
      </c>
      <c r="AK662" s="20" t="str">
        <f>IF(AF662="Yes",(1/(U662)^('Aquifer and SDF Parameters'!$B$2)/((1/U662^'Aquifer and SDF Parameters'!$B$2)+(1/AI662^'Aquifer and SDF Parameters'!$B$2)+(1/AA662^'Aquifer and SDF Parameters'!$B$2))),"")</f>
        <v/>
      </c>
      <c r="AL662" s="20" t="str">
        <f>IF(AF662="Yes",(1/(AA662)^('Aquifer and SDF Parameters'!$B$2)/((1/U662^'Aquifer and SDF Parameters'!$B$2)+(1/AI662^'Aquifer and SDF Parameters'!$B$2)+(1/AA662^'Aquifer and SDF Parameters'!$B$2))),"")</f>
        <v/>
      </c>
      <c r="AM662" s="21" t="str">
        <f>IF(AF662="Yes",(1/(AI662)^('Aquifer and SDF Parameters'!$B$2)/((1/U662^'Aquifer and SDF Parameters'!$B$2)+(1/AI662^'Aquifer and SDF Parameters'!$B$2)+(1/AA662^'Aquifer and SDF Parameters'!$B$2))),"")</f>
        <v/>
      </c>
      <c r="AO662" s="30" t="s">
        <v>12240</v>
      </c>
      <c r="AP662" s="47" t="s">
        <v>8769</v>
      </c>
      <c r="AQ662" s="2">
        <v>101017</v>
      </c>
      <c r="AR662" s="2" t="s">
        <v>4937</v>
      </c>
      <c r="AS662" s="4">
        <v>309.59967173961797</v>
      </c>
      <c r="AT662" s="30"/>
      <c r="AU662" s="22"/>
      <c r="AV662" s="69"/>
      <c r="AW662" s="33"/>
      <c r="AX662" s="22"/>
      <c r="AY662" s="27"/>
    </row>
    <row r="663" spans="1:51" ht="15.6" customHeight="1" x14ac:dyDescent="0.3">
      <c r="A663" s="17">
        <v>51235</v>
      </c>
      <c r="B663" s="17" t="str">
        <f>VLOOKUP(A663,'List of Wells for HC assessment'!$A$2:$J$860,10,FALSE)</f>
        <v>Fraser-Sumas Floodplain</v>
      </c>
      <c r="C663" s="17" t="str">
        <f>IF(ISNUMBER(VLOOKUP(A663,'List of Wells for HC assessment'!$A$2:$J$860,1,FALSE)),"TRUE","FALSE")</f>
        <v>TRUE</v>
      </c>
      <c r="D663" s="17">
        <f>VLOOKUP(A663,'List of Wells for HC assessment'!$A$2:$J$860,9,FALSE)</f>
        <v>8</v>
      </c>
      <c r="E663" s="17" t="str">
        <f t="shared" si="218"/>
        <v>Stream</v>
      </c>
      <c r="F663" s="17">
        <f t="shared" si="219"/>
        <v>3</v>
      </c>
      <c r="G663" s="87">
        <f t="shared" si="220"/>
        <v>0.48971878596051466</v>
      </c>
      <c r="H663" s="88">
        <f t="shared" si="217"/>
        <v>3.659674884615189</v>
      </c>
      <c r="I663" s="89" t="str">
        <f t="shared" si="221"/>
        <v>Unnamed</v>
      </c>
      <c r="J663" s="90">
        <f t="shared" si="222"/>
        <v>0.31835838561987456</v>
      </c>
      <c r="K663" s="91">
        <f t="shared" si="223"/>
        <v>5.6295408648160077</v>
      </c>
      <c r="L663" s="95" t="str">
        <f t="shared" si="224"/>
        <v>Unnamed tributary to Lewis Slough</v>
      </c>
      <c r="M663" s="92">
        <f t="shared" si="225"/>
        <v>0.19192282841961081</v>
      </c>
      <c r="N663" s="93">
        <f t="shared" si="226"/>
        <v>9.3381884597153402</v>
      </c>
      <c r="O663" s="96" t="str">
        <f t="shared" si="227"/>
        <v>Unnamed tributary to Atchelitz Creek</v>
      </c>
      <c r="P663" s="94" t="str">
        <f>IF(ISNUMBER(VLOOKUP(A663,'Wells not assessed'!$A$5:$D$37,1,FALSE)),VLOOKUP(A663,'Wells not assessed'!$A$5:$D$37,4,FALSE),"")</f>
        <v/>
      </c>
      <c r="R663" s="35" t="str">
        <f t="shared" si="228"/>
        <v>Yes</v>
      </c>
      <c r="S663" s="15" t="str">
        <f t="shared" si="229"/>
        <v>FV-2797</v>
      </c>
      <c r="T663" s="18" t="str">
        <f>VLOOKUP(S663,'PoHC and SDF summary'!$AO$4:$AP$49974,2,FALSE)</f>
        <v>Unnamed</v>
      </c>
      <c r="U663" s="19">
        <f t="shared" si="230"/>
        <v>1047.80841062885</v>
      </c>
      <c r="V663" s="56">
        <f>IF(C663="TRUE",(U663^2)*(VLOOKUP(D663,'Aquifer and SDF Parameters'!$A$6:$C$100,2,FALSE)/VLOOKUP(D663,'Aquifer and SDF Parameters'!$A$6:$C$100,3,FALSE)),"")</f>
        <v>3.659674884615189</v>
      </c>
      <c r="W663" s="4"/>
      <c r="X663" s="29" t="str">
        <f t="shared" si="231"/>
        <v>Yes</v>
      </c>
      <c r="Y663" s="15" t="str">
        <f t="shared" si="232"/>
        <v>FV-2767</v>
      </c>
      <c r="Z663" s="18" t="str">
        <f>IF(X663="Yes",VLOOKUP(Y663,'PoHC and SDF summary'!$AO$4:$AP$49974,2,FALSE)," ")</f>
        <v>Unnamed tributary to Lewis Slough</v>
      </c>
      <c r="AA663" s="19">
        <f t="shared" si="233"/>
        <v>1299.56233380504</v>
      </c>
      <c r="AB663" s="58">
        <f>IF(X663="Yes",(AA663^2)*(VLOOKUP(D663,'Aquifer and SDF Parameters'!$A$6:$C$100,2,FALSE)/VLOOKUP(D663,'Aquifer and SDF Parameters'!$A$6:$C$100,3,FALSE)),"")</f>
        <v>5.6295408648160077</v>
      </c>
      <c r="AC663" s="20">
        <f>IF(X663="Yes",(1/(U663)^('Aquifer and SDF Parameters'!$B$2)/((1/U663^'Aquifer and SDF Parameters'!$B$2)+(1/AA663^'Aquifer and SDF Parameters'!$B$2))),"")</f>
        <v>0.60602972486248041</v>
      </c>
      <c r="AD663" s="21">
        <f>IF(X663="Yes",(1/(AA663)^('Aquifer and SDF Parameters'!$B$2)/((1/U663^'Aquifer and SDF Parameters'!$B$2)+(1/AA663^'Aquifer and SDF Parameters'!$B$2))),"")</f>
        <v>0.39397027513751953</v>
      </c>
      <c r="AE663" s="14"/>
      <c r="AF663" s="32" t="str">
        <f t="shared" si="234"/>
        <v>Yes</v>
      </c>
      <c r="AG663" s="15" t="str">
        <f t="shared" si="235"/>
        <v>FV-5383</v>
      </c>
      <c r="AH663" s="18" t="str">
        <f t="shared" si="236"/>
        <v>Unnamed tributary to Atchelitz Creek</v>
      </c>
      <c r="AI663" s="19">
        <f t="shared" si="237"/>
        <v>1673.75522042938</v>
      </c>
      <c r="AJ663" s="58">
        <f>IF(AF663="Yes",(AI663^2)*(VLOOKUP(D663,'Aquifer and SDF Parameters'!$A$6:$C$100,2,FALSE)/VLOOKUP(D663,'Aquifer and SDF Parameters'!$A$6:$C$100,3,FALSE)),"")</f>
        <v>9.3381884597153402</v>
      </c>
      <c r="AK663" s="20">
        <f>IF(AF663="Yes",(1/(U663)^('Aquifer and SDF Parameters'!$B$2)/((1/U663^'Aquifer and SDF Parameters'!$B$2)+(1/AI663^'Aquifer and SDF Parameters'!$B$2)+(1/AA663^'Aquifer and SDF Parameters'!$B$2))),"")</f>
        <v>0.48971878596051466</v>
      </c>
      <c r="AL663" s="20">
        <f>IF(AF663="Yes",(1/(AA663)^('Aquifer and SDF Parameters'!$B$2)/((1/U663^'Aquifer and SDF Parameters'!$B$2)+(1/AI663^'Aquifer and SDF Parameters'!$B$2)+(1/AA663^'Aquifer and SDF Parameters'!$B$2))),"")</f>
        <v>0.31835838561987456</v>
      </c>
      <c r="AM663" s="21">
        <f>IF(AF663="Yes",(1/(AI663)^('Aquifer and SDF Parameters'!$B$2)/((1/U663^'Aquifer and SDF Parameters'!$B$2)+(1/AI663^'Aquifer and SDF Parameters'!$B$2)+(1/AA663^'Aquifer and SDF Parameters'!$B$2))),"")</f>
        <v>0.19192282841961081</v>
      </c>
      <c r="AO663" s="30" t="s">
        <v>12238</v>
      </c>
      <c r="AP663" s="47" t="s">
        <v>8769</v>
      </c>
      <c r="AQ663" s="2">
        <v>101026</v>
      </c>
      <c r="AR663" s="2" t="s">
        <v>1068</v>
      </c>
      <c r="AS663" s="4">
        <v>1672.70038075518</v>
      </c>
      <c r="AT663" s="30"/>
      <c r="AU663" s="22"/>
      <c r="AV663" s="69"/>
      <c r="AW663" s="33"/>
      <c r="AX663" s="22"/>
      <c r="AY663" s="27"/>
    </row>
    <row r="664" spans="1:51" ht="15.6" customHeight="1" x14ac:dyDescent="0.3">
      <c r="A664" s="17">
        <v>51254</v>
      </c>
      <c r="B664" s="17" t="str">
        <f>VLOOKUP(A664,'List of Wells for HC assessment'!$A$2:$J$860,10,FALSE)</f>
        <v>Fraser-Sumas Floodplain</v>
      </c>
      <c r="C664" s="17" t="str">
        <f>IF(ISNUMBER(VLOOKUP(A664,'List of Wells for HC assessment'!$A$2:$J$860,1,FALSE)),"TRUE","FALSE")</f>
        <v>TRUE</v>
      </c>
      <c r="D664" s="17">
        <f>VLOOKUP(A664,'List of Wells for HC assessment'!$A$2:$J$860,9,FALSE)</f>
        <v>8</v>
      </c>
      <c r="E664" s="17" t="str">
        <f t="shared" si="218"/>
        <v>Stream</v>
      </c>
      <c r="F664" s="17">
        <f t="shared" si="219"/>
        <v>2</v>
      </c>
      <c r="G664" s="87">
        <f t="shared" si="220"/>
        <v>0.67719015316850162</v>
      </c>
      <c r="H664" s="88">
        <f t="shared" si="217"/>
        <v>1.0435651333225064</v>
      </c>
      <c r="I664" s="89" t="str">
        <f t="shared" si="221"/>
        <v>Unnamed tributary to Vedder River</v>
      </c>
      <c r="J664" s="90">
        <f t="shared" si="222"/>
        <v>0.32280984683149849</v>
      </c>
      <c r="K664" s="91">
        <f t="shared" si="223"/>
        <v>2.1891898261853759</v>
      </c>
      <c r="L664" s="95" t="str">
        <f t="shared" si="224"/>
        <v>Unnamed tributary to Lewis Slough</v>
      </c>
      <c r="M664" s="92" t="str">
        <f t="shared" si="225"/>
        <v>-</v>
      </c>
      <c r="N664" s="93" t="str">
        <f t="shared" si="226"/>
        <v/>
      </c>
      <c r="O664" s="96" t="str">
        <f t="shared" si="227"/>
        <v xml:space="preserve"> </v>
      </c>
      <c r="P664" s="94" t="str">
        <f>IF(ISNUMBER(VLOOKUP(A664,'Wells not assessed'!$A$5:$D$37,1,FALSE)),VLOOKUP(A664,'Wells not assessed'!$A$5:$D$37,4,FALSE),"")</f>
        <v/>
      </c>
      <c r="R664" s="35" t="str">
        <f t="shared" si="228"/>
        <v>Yes</v>
      </c>
      <c r="S664" s="15" t="str">
        <f t="shared" si="229"/>
        <v>FV-2776</v>
      </c>
      <c r="T664" s="18" t="str">
        <f>VLOOKUP(S664,'PoHC and SDF summary'!$AO$4:$AP$49974,2,FALSE)</f>
        <v>Unnamed tributary to Vedder River</v>
      </c>
      <c r="U664" s="19">
        <f t="shared" si="230"/>
        <v>559.52617454123799</v>
      </c>
      <c r="V664" s="56">
        <f>IF(C664="TRUE",(U664^2)*(VLOOKUP(D664,'Aquifer and SDF Parameters'!$A$6:$C$100,2,FALSE)/VLOOKUP(D664,'Aquifer and SDF Parameters'!$A$6:$C$100,3,FALSE)),"")</f>
        <v>1.0435651333225064</v>
      </c>
      <c r="W664" s="4"/>
      <c r="X664" s="29" t="str">
        <f t="shared" si="231"/>
        <v>Yes</v>
      </c>
      <c r="Y664" s="15" t="str">
        <f t="shared" si="232"/>
        <v>FV-2767</v>
      </c>
      <c r="Z664" s="18" t="str">
        <f>IF(X664="Yes",VLOOKUP(Y664,'PoHC and SDF summary'!$AO$4:$AP$49974,2,FALSE)," ")</f>
        <v>Unnamed tributary to Lewis Slough</v>
      </c>
      <c r="AA664" s="19">
        <f t="shared" si="233"/>
        <v>810.40542190659903</v>
      </c>
      <c r="AB664" s="58">
        <f>IF(X664="Yes",(AA664^2)*(VLOOKUP(D664,'Aquifer and SDF Parameters'!$A$6:$C$100,2,FALSE)/VLOOKUP(D664,'Aquifer and SDF Parameters'!$A$6:$C$100,3,FALSE)),"")</f>
        <v>2.1891898261853759</v>
      </c>
      <c r="AC664" s="20">
        <f>IF(X664="Yes",(1/(U664)^('Aquifer and SDF Parameters'!$B$2)/((1/U664^'Aquifer and SDF Parameters'!$B$2)+(1/AA664^'Aquifer and SDF Parameters'!$B$2))),"")</f>
        <v>0.67719015316850162</v>
      </c>
      <c r="AD664" s="21">
        <f>IF(X664="Yes",(1/(AA664)^('Aquifer and SDF Parameters'!$B$2)/((1/U664^'Aquifer and SDF Parameters'!$B$2)+(1/AA664^'Aquifer and SDF Parameters'!$B$2))),"")</f>
        <v>0.32280984683149849</v>
      </c>
      <c r="AE664" s="14"/>
      <c r="AF664" s="32" t="str">
        <f t="shared" si="234"/>
        <v>No</v>
      </c>
      <c r="AG664" s="15" t="str">
        <f t="shared" si="235"/>
        <v/>
      </c>
      <c r="AH664" s="18" t="str">
        <f t="shared" si="236"/>
        <v xml:space="preserve"> </v>
      </c>
      <c r="AI664" s="19" t="str">
        <f t="shared" si="237"/>
        <v xml:space="preserve"> </v>
      </c>
      <c r="AJ664" s="58" t="str">
        <f>IF(AF664="Yes",(AI664^2)*(VLOOKUP(D664,'Aquifer and SDF Parameters'!$A$6:$C$100,2,FALSE)/VLOOKUP(D664,'Aquifer and SDF Parameters'!$A$6:$C$100,3,FALSE)),"")</f>
        <v/>
      </c>
      <c r="AK664" s="20" t="str">
        <f>IF(AF664="Yes",(1/(U664)^('Aquifer and SDF Parameters'!$B$2)/((1/U664^'Aquifer and SDF Parameters'!$B$2)+(1/AI664^'Aquifer and SDF Parameters'!$B$2)+(1/AA664^'Aquifer and SDF Parameters'!$B$2))),"")</f>
        <v/>
      </c>
      <c r="AL664" s="20" t="str">
        <f>IF(AF664="Yes",(1/(AA664)^('Aquifer and SDF Parameters'!$B$2)/((1/U664^'Aquifer and SDF Parameters'!$B$2)+(1/AI664^'Aquifer and SDF Parameters'!$B$2)+(1/AA664^'Aquifer and SDF Parameters'!$B$2))),"")</f>
        <v/>
      </c>
      <c r="AM664" s="21" t="str">
        <f>IF(AF664="Yes",(1/(AI664)^('Aquifer and SDF Parameters'!$B$2)/((1/U664^'Aquifer and SDF Parameters'!$B$2)+(1/AI664^'Aquifer and SDF Parameters'!$B$2)+(1/AA664^'Aquifer and SDF Parameters'!$B$2))),"")</f>
        <v/>
      </c>
      <c r="AO664" s="30" t="s">
        <v>12234</v>
      </c>
      <c r="AP664" s="47" t="s">
        <v>8769</v>
      </c>
      <c r="AQ664" s="2">
        <v>101028</v>
      </c>
      <c r="AR664" s="2" t="s">
        <v>7020</v>
      </c>
      <c r="AS664" s="4">
        <v>2026.7088038248601</v>
      </c>
      <c r="AT664" s="30"/>
      <c r="AU664" s="22"/>
      <c r="AV664" s="69"/>
      <c r="AW664" s="33"/>
      <c r="AX664" s="22"/>
      <c r="AY664" s="27"/>
    </row>
    <row r="665" spans="1:51" ht="15.6" customHeight="1" x14ac:dyDescent="0.3">
      <c r="A665" s="17">
        <v>51324</v>
      </c>
      <c r="B665" s="17" t="str">
        <f>VLOOKUP(A665,'List of Wells for HC assessment'!$A$2:$J$860,10,FALSE)</f>
        <v>Fraser-Sumas Floodplain</v>
      </c>
      <c r="C665" s="17" t="str">
        <f>IF(ISNUMBER(VLOOKUP(A665,'List of Wells for HC assessment'!$A$2:$J$860,1,FALSE)),"TRUE","FALSE")</f>
        <v>TRUE</v>
      </c>
      <c r="D665" s="17">
        <f>VLOOKUP(A665,'List of Wells for HC assessment'!$A$2:$J$860,9,FALSE)</f>
        <v>8</v>
      </c>
      <c r="E665" s="17" t="str">
        <f t="shared" si="218"/>
        <v>Stream</v>
      </c>
      <c r="F665" s="17">
        <f t="shared" si="219"/>
        <v>3</v>
      </c>
      <c r="G665" s="87">
        <f t="shared" si="220"/>
        <v>0.71256287103465799</v>
      </c>
      <c r="H665" s="88">
        <f t="shared" si="217"/>
        <v>1.5523240330650567</v>
      </c>
      <c r="I665" s="89" t="str">
        <f t="shared" si="221"/>
        <v>Unnamed</v>
      </c>
      <c r="J665" s="90">
        <f t="shared" si="222"/>
        <v>0.20785375031867534</v>
      </c>
      <c r="K665" s="91">
        <f t="shared" si="223"/>
        <v>5.3216671245096716</v>
      </c>
      <c r="L665" s="95" t="str">
        <f t="shared" si="224"/>
        <v>Unnamed tributary to Lewis Slough</v>
      </c>
      <c r="M665" s="92">
        <f t="shared" si="225"/>
        <v>7.9583378646666675E-2</v>
      </c>
      <c r="N665" s="93">
        <f t="shared" si="226"/>
        <v>13.898988565035822</v>
      </c>
      <c r="O665" s="96" t="str">
        <f t="shared" si="227"/>
        <v>Unnamed tributary to Atchelitz Creek</v>
      </c>
      <c r="P665" s="94" t="str">
        <f>IF(ISNUMBER(VLOOKUP(A665,'Wells not assessed'!$A$5:$D$37,1,FALSE)),VLOOKUP(A665,'Wells not assessed'!$A$5:$D$37,4,FALSE),"")</f>
        <v/>
      </c>
      <c r="R665" s="35" t="str">
        <f t="shared" si="228"/>
        <v>Yes</v>
      </c>
      <c r="S665" s="15" t="str">
        <f t="shared" si="229"/>
        <v>FV-2797</v>
      </c>
      <c r="T665" s="18" t="str">
        <f>VLOOKUP(S665,'PoHC and SDF summary'!$AO$4:$AP$49974,2,FALSE)</f>
        <v>Unnamed</v>
      </c>
      <c r="U665" s="19">
        <f t="shared" si="230"/>
        <v>682.42011248168603</v>
      </c>
      <c r="V665" s="56">
        <f>IF(C665="TRUE",(U665^2)*(VLOOKUP(D665,'Aquifer and SDF Parameters'!$A$6:$C$100,2,FALSE)/VLOOKUP(D665,'Aquifer and SDF Parameters'!$A$6:$C$100,3,FALSE)),"")</f>
        <v>1.5523240330650567</v>
      </c>
      <c r="W665" s="4"/>
      <c r="X665" s="29" t="str">
        <f t="shared" si="231"/>
        <v>Yes</v>
      </c>
      <c r="Y665" s="15" t="str">
        <f t="shared" si="232"/>
        <v>FV-2767</v>
      </c>
      <c r="Z665" s="18" t="str">
        <f>IF(X665="Yes",VLOOKUP(Y665,'PoHC and SDF summary'!$AO$4:$AP$49974,2,FALSE)," ")</f>
        <v>Unnamed tributary to Lewis Slough</v>
      </c>
      <c r="AA665" s="19">
        <f t="shared" si="233"/>
        <v>1263.52686451571</v>
      </c>
      <c r="AB665" s="58">
        <f>IF(X665="Yes",(AA665^2)*(VLOOKUP(D665,'Aquifer and SDF Parameters'!$A$6:$C$100,2,FALSE)/VLOOKUP(D665,'Aquifer and SDF Parameters'!$A$6:$C$100,3,FALSE)),"")</f>
        <v>5.3216671245096716</v>
      </c>
      <c r="AC665" s="20">
        <f>IF(X665="Yes",(1/(U665)^('Aquifer and SDF Parameters'!$B$2)/((1/U665^'Aquifer and SDF Parameters'!$B$2)+(1/AA665^'Aquifer and SDF Parameters'!$B$2))),"")</f>
        <v>0.77417427554376639</v>
      </c>
      <c r="AD665" s="21">
        <f>IF(X665="Yes",(1/(AA665)^('Aquifer and SDF Parameters'!$B$2)/((1/U665^'Aquifer and SDF Parameters'!$B$2)+(1/AA665^'Aquifer and SDF Parameters'!$B$2))),"")</f>
        <v>0.22582572445623361</v>
      </c>
      <c r="AE665" s="14"/>
      <c r="AF665" s="32" t="str">
        <f t="shared" si="234"/>
        <v>Yes</v>
      </c>
      <c r="AG665" s="15" t="str">
        <f t="shared" si="235"/>
        <v>FV-5383</v>
      </c>
      <c r="AH665" s="18" t="str">
        <f t="shared" si="236"/>
        <v>Unnamed tributary to Atchelitz Creek</v>
      </c>
      <c r="AI665" s="19">
        <f t="shared" si="237"/>
        <v>2041.9834890397001</v>
      </c>
      <c r="AJ665" s="58">
        <f>IF(AF665="Yes",(AI665^2)*(VLOOKUP(D665,'Aquifer and SDF Parameters'!$A$6:$C$100,2,FALSE)/VLOOKUP(D665,'Aquifer and SDF Parameters'!$A$6:$C$100,3,FALSE)),"")</f>
        <v>13.898988565035822</v>
      </c>
      <c r="AK665" s="20">
        <f>IF(AF665="Yes",(1/(U665)^('Aquifer and SDF Parameters'!$B$2)/((1/U665^'Aquifer and SDF Parameters'!$B$2)+(1/AI665^'Aquifer and SDF Parameters'!$B$2)+(1/AA665^'Aquifer and SDF Parameters'!$B$2))),"")</f>
        <v>0.71256287103465799</v>
      </c>
      <c r="AL665" s="20">
        <f>IF(AF665="Yes",(1/(AA665)^('Aquifer and SDF Parameters'!$B$2)/((1/U665^'Aquifer and SDF Parameters'!$B$2)+(1/AI665^'Aquifer and SDF Parameters'!$B$2)+(1/AA665^'Aquifer and SDF Parameters'!$B$2))),"")</f>
        <v>0.20785375031867534</v>
      </c>
      <c r="AM665" s="21">
        <f>IF(AF665="Yes",(1/(AI665)^('Aquifer and SDF Parameters'!$B$2)/((1/U665^'Aquifer and SDF Parameters'!$B$2)+(1/AI665^'Aquifer and SDF Parameters'!$B$2)+(1/AA665^'Aquifer and SDF Parameters'!$B$2))),"")</f>
        <v>7.9583378646666675E-2</v>
      </c>
      <c r="AO665" s="30" t="s">
        <v>12232</v>
      </c>
      <c r="AP665" s="47" t="s">
        <v>8769</v>
      </c>
      <c r="AQ665" s="2">
        <v>101052</v>
      </c>
      <c r="AR665" s="2" t="s">
        <v>4922</v>
      </c>
      <c r="AS665" s="4">
        <v>438.06134843377799</v>
      </c>
      <c r="AT665" s="30"/>
      <c r="AU665" s="22"/>
      <c r="AV665" s="69"/>
      <c r="AW665" s="33"/>
      <c r="AX665" s="22"/>
      <c r="AY665" s="27"/>
    </row>
    <row r="666" spans="1:51" ht="15.6" customHeight="1" x14ac:dyDescent="0.3">
      <c r="A666" s="17">
        <v>51336</v>
      </c>
      <c r="B666" s="17" t="str">
        <f>VLOOKUP(A666,'List of Wells for HC assessment'!$A$2:$J$860,10,FALSE)</f>
        <v>Fraser-Sumas Floodplain</v>
      </c>
      <c r="C666" s="17" t="str">
        <f>IF(ISNUMBER(VLOOKUP(A666,'List of Wells for HC assessment'!$A$2:$J$860,1,FALSE)),"TRUE","FALSE")</f>
        <v>TRUE</v>
      </c>
      <c r="D666" s="17">
        <f>VLOOKUP(A666,'List of Wells for HC assessment'!$A$2:$J$860,9,FALSE)</f>
        <v>8</v>
      </c>
      <c r="E666" s="17" t="str">
        <f t="shared" si="218"/>
        <v>Stream</v>
      </c>
      <c r="F666" s="17">
        <f t="shared" si="219"/>
        <v>3</v>
      </c>
      <c r="G666" s="87">
        <f t="shared" si="220"/>
        <v>0.63108595079148655</v>
      </c>
      <c r="H666" s="88">
        <f t="shared" si="217"/>
        <v>1.7019163915233764</v>
      </c>
      <c r="I666" s="89" t="str">
        <f t="shared" si="221"/>
        <v>Unnamed</v>
      </c>
      <c r="J666" s="90">
        <f t="shared" si="222"/>
        <v>0.28817237875780521</v>
      </c>
      <c r="K666" s="91">
        <f t="shared" si="223"/>
        <v>3.7271286330146065</v>
      </c>
      <c r="L666" s="95" t="str">
        <f t="shared" si="224"/>
        <v>Unnamed tributary to Lewis Slough</v>
      </c>
      <c r="M666" s="92">
        <f t="shared" si="225"/>
        <v>8.074167045070825E-2</v>
      </c>
      <c r="N666" s="93">
        <f t="shared" si="226"/>
        <v>13.302369372799179</v>
      </c>
      <c r="O666" s="96" t="str">
        <f t="shared" si="227"/>
        <v>Unnamed tributary to Atchelitz Creek</v>
      </c>
      <c r="P666" s="94" t="str">
        <f>IF(ISNUMBER(VLOOKUP(A666,'Wells not assessed'!$A$5:$D$37,1,FALSE)),VLOOKUP(A666,'Wells not assessed'!$A$5:$D$37,4,FALSE),"")</f>
        <v/>
      </c>
      <c r="R666" s="35" t="str">
        <f t="shared" si="228"/>
        <v>Yes</v>
      </c>
      <c r="S666" s="15" t="str">
        <f t="shared" si="229"/>
        <v>FV-2793</v>
      </c>
      <c r="T666" s="18" t="str">
        <f>VLOOKUP(S666,'PoHC and SDF summary'!$AO$4:$AP$49974,2,FALSE)</f>
        <v>Unnamed</v>
      </c>
      <c r="U666" s="19">
        <f t="shared" si="230"/>
        <v>714.54525221081201</v>
      </c>
      <c r="V666" s="56">
        <f>IF(C666="TRUE",(U666^2)*(VLOOKUP(D666,'Aquifer and SDF Parameters'!$A$6:$C$100,2,FALSE)/VLOOKUP(D666,'Aquifer and SDF Parameters'!$A$6:$C$100,3,FALSE)),"")</f>
        <v>1.7019163915233764</v>
      </c>
      <c r="W666" s="4"/>
      <c r="X666" s="29" t="str">
        <f t="shared" si="231"/>
        <v>Yes</v>
      </c>
      <c r="Y666" s="15" t="str">
        <f t="shared" si="232"/>
        <v>FV-2767</v>
      </c>
      <c r="Z666" s="18" t="str">
        <f>IF(X666="Yes",VLOOKUP(Y666,'PoHC and SDF summary'!$AO$4:$AP$49974,2,FALSE)," ")</f>
        <v>Unnamed tributary to Lewis Slough</v>
      </c>
      <c r="AA666" s="19">
        <f t="shared" si="233"/>
        <v>1057.42072511578</v>
      </c>
      <c r="AB666" s="58">
        <f>IF(X666="Yes",(AA666^2)*(VLOOKUP(D666,'Aquifer and SDF Parameters'!$A$6:$C$100,2,FALSE)/VLOOKUP(D666,'Aquifer and SDF Parameters'!$A$6:$C$100,3,FALSE)),"")</f>
        <v>3.7271286330146065</v>
      </c>
      <c r="AC666" s="20">
        <f>IF(X666="Yes",(1/(U666)^('Aquifer and SDF Parameters'!$B$2)/((1/U666^'Aquifer and SDF Parameters'!$B$2)+(1/AA666^'Aquifer and SDF Parameters'!$B$2))),"")</f>
        <v>0.68651643450530953</v>
      </c>
      <c r="AD666" s="21">
        <f>IF(X666="Yes",(1/(AA666)^('Aquifer and SDF Parameters'!$B$2)/((1/U666^'Aquifer and SDF Parameters'!$B$2)+(1/AA666^'Aquifer and SDF Parameters'!$B$2))),"")</f>
        <v>0.31348356549469053</v>
      </c>
      <c r="AE666" s="14"/>
      <c r="AF666" s="32" t="str">
        <f t="shared" si="234"/>
        <v>Yes</v>
      </c>
      <c r="AG666" s="15" t="str">
        <f t="shared" si="235"/>
        <v>FV-5383</v>
      </c>
      <c r="AH666" s="18" t="str">
        <f t="shared" si="236"/>
        <v>Unnamed tributary to Atchelitz Creek</v>
      </c>
      <c r="AI666" s="19">
        <f t="shared" si="237"/>
        <v>1997.67635312624</v>
      </c>
      <c r="AJ666" s="58">
        <f>IF(AF666="Yes",(AI666^2)*(VLOOKUP(D666,'Aquifer and SDF Parameters'!$A$6:$C$100,2,FALSE)/VLOOKUP(D666,'Aquifer and SDF Parameters'!$A$6:$C$100,3,FALSE)),"")</f>
        <v>13.302369372799179</v>
      </c>
      <c r="AK666" s="20">
        <f>IF(AF666="Yes",(1/(U666)^('Aquifer and SDF Parameters'!$B$2)/((1/U666^'Aquifer and SDF Parameters'!$B$2)+(1/AI666^'Aquifer and SDF Parameters'!$B$2)+(1/AA666^'Aquifer and SDF Parameters'!$B$2))),"")</f>
        <v>0.63108595079148655</v>
      </c>
      <c r="AL666" s="20">
        <f>IF(AF666="Yes",(1/(AA666)^('Aquifer and SDF Parameters'!$B$2)/((1/U666^'Aquifer and SDF Parameters'!$B$2)+(1/AI666^'Aquifer and SDF Parameters'!$B$2)+(1/AA666^'Aquifer and SDF Parameters'!$B$2))),"")</f>
        <v>0.28817237875780521</v>
      </c>
      <c r="AM666" s="21">
        <f>IF(AF666="Yes",(1/(AI666)^('Aquifer and SDF Parameters'!$B$2)/((1/U666^'Aquifer and SDF Parameters'!$B$2)+(1/AI666^'Aquifer and SDF Parameters'!$B$2)+(1/AA666^'Aquifer and SDF Parameters'!$B$2))),"")</f>
        <v>8.074167045070825E-2</v>
      </c>
      <c r="AO666" s="30" t="s">
        <v>12231</v>
      </c>
      <c r="AP666" s="47" t="s">
        <v>8769</v>
      </c>
      <c r="AQ666" s="2">
        <v>101056</v>
      </c>
      <c r="AR666" s="2" t="s">
        <v>837</v>
      </c>
      <c r="AS666" s="4">
        <v>422.91709910047098</v>
      </c>
      <c r="AT666" s="30"/>
      <c r="AU666" s="22"/>
      <c r="AV666" s="69"/>
      <c r="AW666" s="33"/>
      <c r="AX666" s="22"/>
      <c r="AY666" s="27"/>
    </row>
    <row r="667" spans="1:51" ht="15.6" customHeight="1" x14ac:dyDescent="0.3">
      <c r="A667" s="17">
        <v>51370</v>
      </c>
      <c r="B667" s="17" t="str">
        <f>VLOOKUP(A667,'List of Wells for HC assessment'!$A$2:$J$860,10,FALSE)</f>
        <v>Fraser-Sumas Floodplain</v>
      </c>
      <c r="C667" s="17" t="str">
        <f>IF(ISNUMBER(VLOOKUP(A667,'List of Wells for HC assessment'!$A$2:$J$860,1,FALSE)),"TRUE","FALSE")</f>
        <v>TRUE</v>
      </c>
      <c r="D667" s="17">
        <f>VLOOKUP(A667,'List of Wells for HC assessment'!$A$2:$J$860,9,FALSE)</f>
        <v>8</v>
      </c>
      <c r="E667" s="17" t="str">
        <f t="shared" si="218"/>
        <v>Stream</v>
      </c>
      <c r="F667" s="17">
        <f t="shared" si="219"/>
        <v>3</v>
      </c>
      <c r="G667" s="87">
        <f t="shared" si="220"/>
        <v>0.68820226548596308</v>
      </c>
      <c r="H667" s="88">
        <f t="shared" si="217"/>
        <v>1.6894712667384166</v>
      </c>
      <c r="I667" s="89" t="str">
        <f t="shared" si="221"/>
        <v>Unnamed</v>
      </c>
      <c r="J667" s="90">
        <f t="shared" si="222"/>
        <v>0.22531944712750188</v>
      </c>
      <c r="K667" s="91">
        <f t="shared" si="223"/>
        <v>5.160220158825795</v>
      </c>
      <c r="L667" s="95" t="str">
        <f t="shared" si="224"/>
        <v>Unnamed tributary to Lewis Slough</v>
      </c>
      <c r="M667" s="92">
        <f t="shared" si="225"/>
        <v>8.647828738653511E-2</v>
      </c>
      <c r="N667" s="93">
        <f t="shared" si="226"/>
        <v>13.444969695640077</v>
      </c>
      <c r="O667" s="96" t="str">
        <f t="shared" si="227"/>
        <v>Unnamed tributary to Atchelitz Creek</v>
      </c>
      <c r="P667" s="94" t="str">
        <f>IF(ISNUMBER(VLOOKUP(A667,'Wells not assessed'!$A$5:$D$37,1,FALSE)),VLOOKUP(A667,'Wells not assessed'!$A$5:$D$37,4,FALSE),"")</f>
        <v/>
      </c>
      <c r="R667" s="35" t="str">
        <f t="shared" si="228"/>
        <v>Yes</v>
      </c>
      <c r="S667" s="15" t="str">
        <f t="shared" si="229"/>
        <v>FV-2797</v>
      </c>
      <c r="T667" s="18" t="str">
        <f>VLOOKUP(S667,'PoHC and SDF summary'!$AO$4:$AP$49974,2,FALSE)</f>
        <v>Unnamed</v>
      </c>
      <c r="U667" s="19">
        <f t="shared" si="230"/>
        <v>711.927931761021</v>
      </c>
      <c r="V667" s="56">
        <f>IF(C667="TRUE",(U667^2)*(VLOOKUP(D667,'Aquifer and SDF Parameters'!$A$6:$C$100,2,FALSE)/VLOOKUP(D667,'Aquifer and SDF Parameters'!$A$6:$C$100,3,FALSE)),"")</f>
        <v>1.6894712667384166</v>
      </c>
      <c r="W667" s="4"/>
      <c r="X667" s="29" t="str">
        <f t="shared" si="231"/>
        <v>Yes</v>
      </c>
      <c r="Y667" s="15" t="str">
        <f t="shared" si="232"/>
        <v>FV-2767</v>
      </c>
      <c r="Z667" s="18" t="str">
        <f>IF(X667="Yes",VLOOKUP(Y667,'PoHC and SDF summary'!$AO$4:$AP$49974,2,FALSE)," ")</f>
        <v>Unnamed tributary to Lewis Slough</v>
      </c>
      <c r="AA667" s="19">
        <f t="shared" si="233"/>
        <v>1244.2130234199201</v>
      </c>
      <c r="AB667" s="58">
        <f>IF(X667="Yes",(AA667^2)*(VLOOKUP(D667,'Aquifer and SDF Parameters'!$A$6:$C$100,2,FALSE)/VLOOKUP(D667,'Aquifer and SDF Parameters'!$A$6:$C$100,3,FALSE)),"")</f>
        <v>5.160220158825795</v>
      </c>
      <c r="AC667" s="20">
        <f>IF(X667="Yes",(1/(U667)^('Aquifer and SDF Parameters'!$B$2)/((1/U667^'Aquifer and SDF Parameters'!$B$2)+(1/AA667^'Aquifer and SDF Parameters'!$B$2))),"")</f>
        <v>0.7533507479719419</v>
      </c>
      <c r="AD667" s="21">
        <f>IF(X667="Yes",(1/(AA667)^('Aquifer and SDF Parameters'!$B$2)/((1/U667^'Aquifer and SDF Parameters'!$B$2)+(1/AA667^'Aquifer and SDF Parameters'!$B$2))),"")</f>
        <v>0.24664925202805821</v>
      </c>
      <c r="AE667" s="14"/>
      <c r="AF667" s="32" t="str">
        <f t="shared" si="234"/>
        <v>Yes</v>
      </c>
      <c r="AG667" s="15" t="str">
        <f t="shared" si="235"/>
        <v>FV-5383</v>
      </c>
      <c r="AH667" s="18" t="str">
        <f t="shared" si="236"/>
        <v>Unnamed tributary to Atchelitz Creek</v>
      </c>
      <c r="AI667" s="19">
        <f t="shared" si="237"/>
        <v>2008.3552745199299</v>
      </c>
      <c r="AJ667" s="58">
        <f>IF(AF667="Yes",(AI667^2)*(VLOOKUP(D667,'Aquifer and SDF Parameters'!$A$6:$C$100,2,FALSE)/VLOOKUP(D667,'Aquifer and SDF Parameters'!$A$6:$C$100,3,FALSE)),"")</f>
        <v>13.444969695640077</v>
      </c>
      <c r="AK667" s="20">
        <f>IF(AF667="Yes",(1/(U667)^('Aquifer and SDF Parameters'!$B$2)/((1/U667^'Aquifer and SDF Parameters'!$B$2)+(1/AI667^'Aquifer and SDF Parameters'!$B$2)+(1/AA667^'Aquifer and SDF Parameters'!$B$2))),"")</f>
        <v>0.68820226548596308</v>
      </c>
      <c r="AL667" s="20">
        <f>IF(AF667="Yes",(1/(AA667)^('Aquifer and SDF Parameters'!$B$2)/((1/U667^'Aquifer and SDF Parameters'!$B$2)+(1/AI667^'Aquifer and SDF Parameters'!$B$2)+(1/AA667^'Aquifer and SDF Parameters'!$B$2))),"")</f>
        <v>0.22531944712750188</v>
      </c>
      <c r="AM667" s="21">
        <f>IF(AF667="Yes",(1/(AI667)^('Aquifer and SDF Parameters'!$B$2)/((1/U667^'Aquifer and SDF Parameters'!$B$2)+(1/AI667^'Aquifer and SDF Parameters'!$B$2)+(1/AA667^'Aquifer and SDF Parameters'!$B$2))),"")</f>
        <v>8.647828738653511E-2</v>
      </c>
      <c r="AO667" s="30" t="s">
        <v>12229</v>
      </c>
      <c r="AP667" s="47" t="s">
        <v>8769</v>
      </c>
      <c r="AQ667" s="2">
        <v>101101</v>
      </c>
      <c r="AR667" s="2" t="s">
        <v>173</v>
      </c>
      <c r="AS667" s="4">
        <v>1207.05069760421</v>
      </c>
      <c r="AT667" s="30"/>
      <c r="AU667" s="22"/>
      <c r="AV667" s="69"/>
      <c r="AW667" s="33"/>
      <c r="AX667" s="22"/>
      <c r="AY667" s="27"/>
    </row>
    <row r="668" spans="1:51" ht="15.6" customHeight="1" x14ac:dyDescent="0.3">
      <c r="A668" s="17">
        <v>52994</v>
      </c>
      <c r="B668" s="17" t="str">
        <f>VLOOKUP(A668,'List of Wells for HC assessment'!$A$2:$J$860,10,FALSE)</f>
        <v>Fraser-Sumas Floodplain</v>
      </c>
      <c r="C668" s="17" t="str">
        <f>IF(ISNUMBER(VLOOKUP(A668,'List of Wells for HC assessment'!$A$2:$J$860,1,FALSE)),"TRUE","FALSE")</f>
        <v>TRUE</v>
      </c>
      <c r="D668" s="17">
        <f>VLOOKUP(A668,'List of Wells for HC assessment'!$A$2:$J$860,9,FALSE)</f>
        <v>8</v>
      </c>
      <c r="E668" s="17" t="str">
        <f t="shared" si="218"/>
        <v>Stream</v>
      </c>
      <c r="F668" s="17">
        <f t="shared" si="219"/>
        <v>1</v>
      </c>
      <c r="G668" s="87">
        <f t="shared" si="220"/>
        <v>1</v>
      </c>
      <c r="H668" s="88">
        <f t="shared" si="217"/>
        <v>0.48847870301501128</v>
      </c>
      <c r="I668" s="89" t="str">
        <f t="shared" si="221"/>
        <v>Chilliwack Creek</v>
      </c>
      <c r="J668" s="90" t="str">
        <f t="shared" si="222"/>
        <v>-</v>
      </c>
      <c r="K668" s="91" t="str">
        <f t="shared" si="223"/>
        <v/>
      </c>
      <c r="L668" s="95" t="str">
        <f t="shared" si="224"/>
        <v xml:space="preserve"> </v>
      </c>
      <c r="M668" s="92" t="str">
        <f t="shared" si="225"/>
        <v>-</v>
      </c>
      <c r="N668" s="93" t="str">
        <f t="shared" si="226"/>
        <v/>
      </c>
      <c r="O668" s="96" t="str">
        <f t="shared" si="227"/>
        <v xml:space="preserve"> </v>
      </c>
      <c r="P668" s="94" t="str">
        <f>IF(ISNUMBER(VLOOKUP(A668,'Wells not assessed'!$A$5:$D$37,1,FALSE)),VLOOKUP(A668,'Wells not assessed'!$A$5:$D$37,4,FALSE),"")</f>
        <v/>
      </c>
      <c r="R668" s="35" t="str">
        <f t="shared" si="228"/>
        <v>Yes</v>
      </c>
      <c r="S668" s="15" t="str">
        <f t="shared" si="229"/>
        <v>FV-5625</v>
      </c>
      <c r="T668" s="18" t="str">
        <f>VLOOKUP(S668,'PoHC and SDF summary'!$AO$4:$AP$49974,2,FALSE)</f>
        <v>Chilliwack Creek</v>
      </c>
      <c r="U668" s="19">
        <f t="shared" si="230"/>
        <v>382.81014994968899</v>
      </c>
      <c r="V668" s="56">
        <f>IF(C668="TRUE",(U668^2)*(VLOOKUP(D668,'Aquifer and SDF Parameters'!$A$6:$C$100,2,FALSE)/VLOOKUP(D668,'Aquifer and SDF Parameters'!$A$6:$C$100,3,FALSE)),"")</f>
        <v>0.48847870301501128</v>
      </c>
      <c r="W668" s="4"/>
      <c r="X668" s="29" t="str">
        <f t="shared" si="231"/>
        <v>No</v>
      </c>
      <c r="Y668" s="15" t="str">
        <f t="shared" si="232"/>
        <v/>
      </c>
      <c r="Z668" s="18" t="str">
        <f>IF(X668="Yes",VLOOKUP(Y668,'PoHC and SDF summary'!$AO$4:$AP$49974,2,FALSE)," ")</f>
        <v xml:space="preserve"> </v>
      </c>
      <c r="AA668" s="19" t="str">
        <f t="shared" si="233"/>
        <v xml:space="preserve"> </v>
      </c>
      <c r="AB668" s="58" t="str">
        <f>IF(X668="Yes",(AA668^2)*(VLOOKUP(D668,'Aquifer and SDF Parameters'!$A$6:$C$100,2,FALSE)/VLOOKUP(D668,'Aquifer and SDF Parameters'!$A$6:$C$100,3,FALSE)),"")</f>
        <v/>
      </c>
      <c r="AC668" s="20" t="str">
        <f>IF(X668="Yes",(1/(U668)^('Aquifer and SDF Parameters'!$B$2)/((1/U668^'Aquifer and SDF Parameters'!$B$2)+(1/AA668^'Aquifer and SDF Parameters'!$B$2))),"")</f>
        <v/>
      </c>
      <c r="AD668" s="21" t="str">
        <f>IF(X668="Yes",(1/(AA668)^('Aquifer and SDF Parameters'!$B$2)/((1/U668^'Aquifer and SDF Parameters'!$B$2)+(1/AA668^'Aquifer and SDF Parameters'!$B$2))),"")</f>
        <v/>
      </c>
      <c r="AE668" s="14"/>
      <c r="AF668" s="32" t="str">
        <f t="shared" si="234"/>
        <v>No</v>
      </c>
      <c r="AG668" s="15" t="str">
        <f t="shared" si="235"/>
        <v/>
      </c>
      <c r="AH668" s="18" t="str">
        <f t="shared" si="236"/>
        <v xml:space="preserve"> </v>
      </c>
      <c r="AI668" s="19" t="str">
        <f t="shared" si="237"/>
        <v xml:space="preserve"> </v>
      </c>
      <c r="AJ668" s="58" t="str">
        <f>IF(AF668="Yes",(AI668^2)*(VLOOKUP(D668,'Aquifer and SDF Parameters'!$A$6:$C$100,2,FALSE)/VLOOKUP(D668,'Aquifer and SDF Parameters'!$A$6:$C$100,3,FALSE)),"")</f>
        <v/>
      </c>
      <c r="AK668" s="20" t="str">
        <f>IF(AF668="Yes",(1/(U668)^('Aquifer and SDF Parameters'!$B$2)/((1/U668^'Aquifer and SDF Parameters'!$B$2)+(1/AI668^'Aquifer and SDF Parameters'!$B$2)+(1/AA668^'Aquifer and SDF Parameters'!$B$2))),"")</f>
        <v/>
      </c>
      <c r="AL668" s="20" t="str">
        <f>IF(AF668="Yes",(1/(AA668)^('Aquifer and SDF Parameters'!$B$2)/((1/U668^'Aquifer and SDF Parameters'!$B$2)+(1/AI668^'Aquifer and SDF Parameters'!$B$2)+(1/AA668^'Aquifer and SDF Parameters'!$B$2))),"")</f>
        <v/>
      </c>
      <c r="AM668" s="21" t="str">
        <f>IF(AF668="Yes",(1/(AI668)^('Aquifer and SDF Parameters'!$B$2)/((1/U668^'Aquifer and SDF Parameters'!$B$2)+(1/AI668^'Aquifer and SDF Parameters'!$B$2)+(1/AA668^'Aquifer and SDF Parameters'!$B$2))),"")</f>
        <v/>
      </c>
      <c r="AO668" s="30" t="s">
        <v>12228</v>
      </c>
      <c r="AP668" s="47" t="s">
        <v>8769</v>
      </c>
      <c r="AQ668" s="2">
        <v>101103</v>
      </c>
      <c r="AR668" s="2" t="s">
        <v>3054</v>
      </c>
      <c r="AS668" s="4">
        <v>325.77112722651998</v>
      </c>
      <c r="AT668" s="30"/>
      <c r="AU668" s="22"/>
      <c r="AV668" s="69"/>
      <c r="AW668" s="33"/>
      <c r="AX668" s="22"/>
      <c r="AY668" s="27"/>
    </row>
    <row r="669" spans="1:51" ht="15.6" hidden="1" customHeight="1" x14ac:dyDescent="0.3">
      <c r="A669" s="17">
        <v>53746</v>
      </c>
      <c r="B669" s="17" t="str">
        <f>VLOOKUP(A669,'List of Wells for HC assessment'!$A$2:$J$860,10,FALSE)</f>
        <v>Fraser-Sumas Floodplain</v>
      </c>
      <c r="C669" s="17" t="str">
        <f>IF(ISNUMBER(VLOOKUP(A669,'List of Wells for HC assessment'!$A$2:$J$860,1,FALSE)),"TRUE","FALSE")</f>
        <v>TRUE</v>
      </c>
      <c r="D669" s="17">
        <f>VLOOKUP(A669,'List of Wells for HC assessment'!$A$2:$J$860,9,FALSE)</f>
        <v>8</v>
      </c>
      <c r="E669" s="17" t="str">
        <f t="shared" si="218"/>
        <v>Not Determined</v>
      </c>
      <c r="F669" s="17">
        <f t="shared" si="219"/>
        <v>1</v>
      </c>
      <c r="G669" s="87">
        <f t="shared" si="220"/>
        <v>1</v>
      </c>
      <c r="H669" s="87"/>
      <c r="I669" s="89" t="e">
        <f t="shared" si="221"/>
        <v>#N/A</v>
      </c>
      <c r="J669" s="90" t="str">
        <f t="shared" si="222"/>
        <v>-</v>
      </c>
      <c r="K669" s="91" t="str">
        <f t="shared" si="223"/>
        <v/>
      </c>
      <c r="L669" s="95" t="str">
        <f t="shared" si="224"/>
        <v xml:space="preserve"> </v>
      </c>
      <c r="M669" s="92" t="str">
        <f t="shared" si="225"/>
        <v>-</v>
      </c>
      <c r="N669" s="93" t="str">
        <f t="shared" si="226"/>
        <v/>
      </c>
      <c r="O669" s="96" t="str">
        <f t="shared" si="227"/>
        <v xml:space="preserve"> </v>
      </c>
      <c r="P669" s="94" t="str">
        <f>IF(ISNUMBER(VLOOKUP(A669,'Wells not assessed'!$A$5:$D$37,1,FALSE)),VLOOKUP(A669,'Wells not assessed'!$A$5:$D$37,4,FALSE),"")</f>
        <v>Same well as WTN 93333?</v>
      </c>
      <c r="R669" s="35" t="str">
        <f t="shared" si="228"/>
        <v>N/A</v>
      </c>
      <c r="S669" s="15" t="e">
        <f t="shared" si="229"/>
        <v>#N/A</v>
      </c>
      <c r="T669" s="18" t="e">
        <f>VLOOKUP(S669,'PoHC and SDF summary'!$AO$4:$AP$49974,2,FALSE)</f>
        <v>#N/A</v>
      </c>
      <c r="U669" s="19" t="e">
        <f t="shared" si="230"/>
        <v>#N/A</v>
      </c>
      <c r="V669" s="56" t="e">
        <f>IF(C669="TRUE",(U669^2)*(VLOOKUP(D669,'Aquifer and SDF Parameters'!$A$6:$C$100,2,FALSE)/VLOOKUP(D669,'Aquifer and SDF Parameters'!$A$6:$C$100,3,FALSE)),"")</f>
        <v>#N/A</v>
      </c>
      <c r="W669" s="4"/>
      <c r="X669" s="29" t="str">
        <f t="shared" si="231"/>
        <v>No</v>
      </c>
      <c r="Y669" s="15" t="str">
        <f t="shared" si="232"/>
        <v/>
      </c>
      <c r="Z669" s="18" t="str">
        <f>IF(X669="Yes",VLOOKUP(Y669,'PoHC and SDF summary'!$AO$4:$AP$49974,2,FALSE)," ")</f>
        <v xml:space="preserve"> </v>
      </c>
      <c r="AA669" s="19" t="str">
        <f t="shared" si="233"/>
        <v xml:space="preserve"> </v>
      </c>
      <c r="AB669" s="58" t="str">
        <f>IF(X669="Yes",(AA669^2)*(VLOOKUP(D669,'Aquifer and SDF Parameters'!$A$6:$C$100,2,FALSE)/VLOOKUP(D669,'Aquifer and SDF Parameters'!$A$6:$C$100,3,FALSE)),"")</f>
        <v/>
      </c>
      <c r="AC669" s="20" t="str">
        <f>IF(X669="Yes",(1/(U669)^('Aquifer and SDF Parameters'!$B$2)/((1/U669^'Aquifer and SDF Parameters'!$B$2)+(1/AA669^'Aquifer and SDF Parameters'!$B$2))),"")</f>
        <v/>
      </c>
      <c r="AD669" s="21" t="str">
        <f>IF(X669="Yes",(1/(AA669)^('Aquifer and SDF Parameters'!$B$2)/((1/U669^'Aquifer and SDF Parameters'!$B$2)+(1/AA669^'Aquifer and SDF Parameters'!$B$2))),"")</f>
        <v/>
      </c>
      <c r="AE669" s="14"/>
      <c r="AF669" s="32" t="str">
        <f t="shared" si="234"/>
        <v>No</v>
      </c>
      <c r="AG669" s="15" t="str">
        <f t="shared" si="235"/>
        <v/>
      </c>
      <c r="AH669" s="18" t="str">
        <f t="shared" si="236"/>
        <v xml:space="preserve"> </v>
      </c>
      <c r="AI669" s="19" t="str">
        <f t="shared" si="237"/>
        <v xml:space="preserve"> </v>
      </c>
      <c r="AJ669" s="58" t="str">
        <f>IF(AF669="Yes",(AI669^2)*(VLOOKUP(D669,'Aquifer and SDF Parameters'!$A$6:$C$100,2,FALSE)/VLOOKUP(D669,'Aquifer and SDF Parameters'!$A$6:$C$100,3,FALSE)),"")</f>
        <v/>
      </c>
      <c r="AK669" s="20" t="str">
        <f>IF(AF669="Yes",(1/(U669)^('Aquifer and SDF Parameters'!$B$2)/((1/U669^'Aquifer and SDF Parameters'!$B$2)+(1/AI669^'Aquifer and SDF Parameters'!$B$2)+(1/AA669^'Aquifer and SDF Parameters'!$B$2))),"")</f>
        <v/>
      </c>
      <c r="AL669" s="20" t="str">
        <f>IF(AF669="Yes",(1/(AA669)^('Aquifer and SDF Parameters'!$B$2)/((1/U669^'Aquifer and SDF Parameters'!$B$2)+(1/AI669^'Aquifer and SDF Parameters'!$B$2)+(1/AA669^'Aquifer and SDF Parameters'!$B$2))),"")</f>
        <v/>
      </c>
      <c r="AM669" s="21" t="str">
        <f>IF(AF669="Yes",(1/(AI669)^('Aquifer and SDF Parameters'!$B$2)/((1/U669^'Aquifer and SDF Parameters'!$B$2)+(1/AI669^'Aquifer and SDF Parameters'!$B$2)+(1/AA669^'Aquifer and SDF Parameters'!$B$2))),"")</f>
        <v/>
      </c>
      <c r="AO669" s="30" t="s">
        <v>12573</v>
      </c>
      <c r="AP669" s="47" t="s">
        <v>8769</v>
      </c>
      <c r="AQ669" s="2">
        <v>101113</v>
      </c>
      <c r="AR669" s="2" t="s">
        <v>1065</v>
      </c>
      <c r="AS669" s="4">
        <v>399.99331663401398</v>
      </c>
      <c r="AT669" s="30"/>
      <c r="AU669" s="22"/>
      <c r="AV669" s="69"/>
      <c r="AW669" s="33"/>
      <c r="AX669" s="22"/>
      <c r="AY669" s="27"/>
    </row>
    <row r="670" spans="1:51" ht="15.6" customHeight="1" x14ac:dyDescent="0.3">
      <c r="A670" s="17">
        <v>62723</v>
      </c>
      <c r="B670" s="17" t="str">
        <f>VLOOKUP(A670,'List of Wells for HC assessment'!$A$2:$J$860,10,FALSE)</f>
        <v>Fraser-Sumas Floodplain</v>
      </c>
      <c r="C670" s="17" t="str">
        <f>IF(ISNUMBER(VLOOKUP(A670,'List of Wells for HC assessment'!$A$2:$J$860,1,FALSE)),"TRUE","FALSE")</f>
        <v>TRUE</v>
      </c>
      <c r="D670" s="17">
        <f>VLOOKUP(A670,'List of Wells for HC assessment'!$A$2:$J$860,9,FALSE)</f>
        <v>8</v>
      </c>
      <c r="E670" s="17" t="str">
        <f t="shared" si="218"/>
        <v>Stream</v>
      </c>
      <c r="F670" s="17">
        <f t="shared" si="219"/>
        <v>3</v>
      </c>
      <c r="G670" s="87">
        <f t="shared" si="220"/>
        <v>0.3391257407382835</v>
      </c>
      <c r="H670" s="88">
        <f t="shared" ref="H670:H701" si="238">V670</f>
        <v>13.628455153217224</v>
      </c>
      <c r="I670" s="89" t="str">
        <f t="shared" si="221"/>
        <v>Unnamed</v>
      </c>
      <c r="J670" s="90">
        <f t="shared" si="222"/>
        <v>0.334483245652068</v>
      </c>
      <c r="K670" s="91">
        <f t="shared" si="223"/>
        <v>13.81761271762131</v>
      </c>
      <c r="L670" s="95" t="str">
        <f t="shared" si="224"/>
        <v>Unnamed tributary to Atchelitz Creek</v>
      </c>
      <c r="M670" s="92">
        <f t="shared" si="225"/>
        <v>0.32639101360964856</v>
      </c>
      <c r="N670" s="93">
        <f t="shared" si="226"/>
        <v>14.160193621264094</v>
      </c>
      <c r="O670" s="96" t="str">
        <f t="shared" si="227"/>
        <v>Unnamed</v>
      </c>
      <c r="P670" s="94" t="str">
        <f>IF(ISNUMBER(VLOOKUP(A670,'Wells not assessed'!$A$5:$D$37,1,FALSE)),VLOOKUP(A670,'Wells not assessed'!$A$5:$D$37,4,FALSE),"")</f>
        <v/>
      </c>
      <c r="R670" s="35" t="str">
        <f t="shared" si="228"/>
        <v>Yes</v>
      </c>
      <c r="S670" s="15" t="str">
        <f t="shared" si="229"/>
        <v>FV-3223</v>
      </c>
      <c r="T670" s="18" t="str">
        <f>VLOOKUP(S670,'PoHC and SDF summary'!$AO$4:$AP$49974,2,FALSE)</f>
        <v>Unnamed</v>
      </c>
      <c r="U670" s="19">
        <f t="shared" si="230"/>
        <v>2022.0129935203599</v>
      </c>
      <c r="V670" s="56">
        <f>IF(C670="TRUE",(U670^2)*(VLOOKUP(D670,'Aquifer and SDF Parameters'!$A$6:$C$100,2,FALSE)/VLOOKUP(D670,'Aquifer and SDF Parameters'!$A$6:$C$100,3,FALSE)),"")</f>
        <v>13.628455153217224</v>
      </c>
      <c r="W670" s="4"/>
      <c r="X670" s="29" t="str">
        <f t="shared" si="231"/>
        <v>Yes</v>
      </c>
      <c r="Y670" s="15" t="str">
        <f t="shared" si="232"/>
        <v>FV-5383</v>
      </c>
      <c r="Z670" s="18" t="str">
        <f>IF(X670="Yes",VLOOKUP(Y670,'PoHC and SDF summary'!$AO$4:$AP$49974,2,FALSE)," ")</f>
        <v>Unnamed tributary to Atchelitz Creek</v>
      </c>
      <c r="AA670" s="19">
        <f t="shared" si="233"/>
        <v>2035.9970076811001</v>
      </c>
      <c r="AB670" s="58">
        <f>IF(X670="Yes",(AA670^2)*(VLOOKUP(D670,'Aquifer and SDF Parameters'!$A$6:$C$100,2,FALSE)/VLOOKUP(D670,'Aquifer and SDF Parameters'!$A$6:$C$100,3,FALSE)),"")</f>
        <v>13.81761271762131</v>
      </c>
      <c r="AC670" s="20">
        <f>IF(X670="Yes",(1/(U670)^('Aquifer and SDF Parameters'!$B$2)/((1/U670^'Aquifer and SDF Parameters'!$B$2)+(1/AA670^'Aquifer and SDF Parameters'!$B$2))),"")</f>
        <v>0.50344598660351392</v>
      </c>
      <c r="AD670" s="21">
        <f>IF(X670="Yes",(1/(AA670)^('Aquifer and SDF Parameters'!$B$2)/((1/U670^'Aquifer and SDF Parameters'!$B$2)+(1/AA670^'Aquifer and SDF Parameters'!$B$2))),"")</f>
        <v>0.49655401339648608</v>
      </c>
      <c r="AE670" s="14"/>
      <c r="AF670" s="32" t="str">
        <f t="shared" si="234"/>
        <v>Yes</v>
      </c>
      <c r="AG670" s="15" t="str">
        <f t="shared" si="235"/>
        <v>FV-3223</v>
      </c>
      <c r="AH670" s="18" t="str">
        <f t="shared" si="236"/>
        <v>Unnamed</v>
      </c>
      <c r="AI670" s="19">
        <f t="shared" si="237"/>
        <v>2061.0817757622399</v>
      </c>
      <c r="AJ670" s="58">
        <f>IF(AF670="Yes",(AI670^2)*(VLOOKUP(D670,'Aquifer and SDF Parameters'!$A$6:$C$100,2,FALSE)/VLOOKUP(D670,'Aquifer and SDF Parameters'!$A$6:$C$100,3,FALSE)),"")</f>
        <v>14.160193621264094</v>
      </c>
      <c r="AK670" s="20">
        <f>IF(AF670="Yes",(1/(U670)^('Aquifer and SDF Parameters'!$B$2)/((1/U670^'Aquifer and SDF Parameters'!$B$2)+(1/AI670^'Aquifer and SDF Parameters'!$B$2)+(1/AA670^'Aquifer and SDF Parameters'!$B$2))),"")</f>
        <v>0.3391257407382835</v>
      </c>
      <c r="AL670" s="20">
        <f>IF(AF670="Yes",(1/(AA670)^('Aquifer and SDF Parameters'!$B$2)/((1/U670^'Aquifer and SDF Parameters'!$B$2)+(1/AI670^'Aquifer and SDF Parameters'!$B$2)+(1/AA670^'Aquifer and SDF Parameters'!$B$2))),"")</f>
        <v>0.334483245652068</v>
      </c>
      <c r="AM670" s="21">
        <f>IF(AF670="Yes",(1/(AI670)^('Aquifer and SDF Parameters'!$B$2)/((1/U670^'Aquifer and SDF Parameters'!$B$2)+(1/AI670^'Aquifer and SDF Parameters'!$B$2)+(1/AA670^'Aquifer and SDF Parameters'!$B$2))),"")</f>
        <v>0.32639101360964856</v>
      </c>
      <c r="AO670" s="30" t="s">
        <v>12227</v>
      </c>
      <c r="AP670" s="47" t="s">
        <v>8769</v>
      </c>
      <c r="AQ670" s="2">
        <v>101118</v>
      </c>
      <c r="AR670" s="2" t="s">
        <v>24</v>
      </c>
      <c r="AS670" s="4">
        <v>2182.19968329019</v>
      </c>
      <c r="AT670" s="30"/>
      <c r="AU670" s="22"/>
      <c r="AV670" s="69"/>
      <c r="AW670" s="33"/>
      <c r="AX670" s="22"/>
      <c r="AY670" s="27"/>
    </row>
    <row r="671" spans="1:51" ht="15.6" customHeight="1" x14ac:dyDescent="0.3">
      <c r="A671" s="17">
        <v>72419</v>
      </c>
      <c r="B671" s="17" t="str">
        <f>VLOOKUP(A671,'List of Wells for HC assessment'!$A$2:$J$860,10,FALSE)</f>
        <v>Fraser-Sumas Floodplain</v>
      </c>
      <c r="C671" s="17" t="str">
        <f>IF(ISNUMBER(VLOOKUP(A671,'List of Wells for HC assessment'!$A$2:$J$860,1,FALSE)),"TRUE","FALSE")</f>
        <v>TRUE</v>
      </c>
      <c r="D671" s="17">
        <f>VLOOKUP(A671,'List of Wells for HC assessment'!$A$2:$J$860,9,FALSE)</f>
        <v>8</v>
      </c>
      <c r="E671" s="17" t="str">
        <f t="shared" si="218"/>
        <v>Stream</v>
      </c>
      <c r="F671" s="17">
        <f t="shared" si="219"/>
        <v>2</v>
      </c>
      <c r="G671" s="87">
        <f t="shared" si="220"/>
        <v>0.84796226638838279</v>
      </c>
      <c r="H671" s="88">
        <f t="shared" si="238"/>
        <v>0.99208638567157015</v>
      </c>
      <c r="I671" s="89" t="str">
        <f t="shared" si="221"/>
        <v>Unnamed tributary to Chilliwack Creek</v>
      </c>
      <c r="J671" s="90">
        <f t="shared" si="222"/>
        <v>0.15203773361161718</v>
      </c>
      <c r="K671" s="91">
        <f t="shared" si="223"/>
        <v>5.5331778504151812</v>
      </c>
      <c r="L671" s="95" t="str">
        <f t="shared" si="224"/>
        <v>Little Chilliwack River</v>
      </c>
      <c r="M671" s="92" t="str">
        <f t="shared" si="225"/>
        <v>-</v>
      </c>
      <c r="N671" s="93" t="str">
        <f t="shared" si="226"/>
        <v/>
      </c>
      <c r="O671" s="96" t="str">
        <f t="shared" si="227"/>
        <v xml:space="preserve"> </v>
      </c>
      <c r="P671" s="94" t="str">
        <f>IF(ISNUMBER(VLOOKUP(A671,'Wells not assessed'!$A$5:$D$37,1,FALSE)),VLOOKUP(A671,'Wells not assessed'!$A$5:$D$37,4,FALSE),"")</f>
        <v/>
      </c>
      <c r="R671" s="35" t="str">
        <f t="shared" si="228"/>
        <v>Yes</v>
      </c>
      <c r="S671" s="15" t="str">
        <f t="shared" si="229"/>
        <v>FV-5763</v>
      </c>
      <c r="T671" s="18" t="str">
        <f>VLOOKUP(S671,'PoHC and SDF summary'!$AO$4:$AP$49974,2,FALSE)</f>
        <v>Unnamed tributary to Chilliwack Creek</v>
      </c>
      <c r="U671" s="19">
        <f t="shared" si="230"/>
        <v>545.55102025518295</v>
      </c>
      <c r="V671" s="56">
        <f>IF(C671="TRUE",(U671^2)*(VLOOKUP(D671,'Aquifer and SDF Parameters'!$A$6:$C$100,2,FALSE)/VLOOKUP(D671,'Aquifer and SDF Parameters'!$A$6:$C$100,3,FALSE)),"")</f>
        <v>0.99208638567157015</v>
      </c>
      <c r="W671" s="4"/>
      <c r="X671" s="29" t="str">
        <f t="shared" si="231"/>
        <v>Yes</v>
      </c>
      <c r="Y671" s="15" t="str">
        <f t="shared" si="232"/>
        <v>FV-5715</v>
      </c>
      <c r="Z671" s="18" t="str">
        <f>IF(X671="Yes",VLOOKUP(Y671,'PoHC and SDF summary'!$AO$4:$AP$49974,2,FALSE)," ")</f>
        <v>Little Chilliwack River</v>
      </c>
      <c r="AA671" s="19">
        <f t="shared" si="233"/>
        <v>1288.3917708230499</v>
      </c>
      <c r="AB671" s="58">
        <f>IF(X671="Yes",(AA671^2)*(VLOOKUP(D671,'Aquifer and SDF Parameters'!$A$6:$C$100,2,FALSE)/VLOOKUP(D671,'Aquifer and SDF Parameters'!$A$6:$C$100,3,FALSE)),"")</f>
        <v>5.5331778504151812</v>
      </c>
      <c r="AC671" s="20">
        <f>IF(X671="Yes",(1/(U671)^('Aquifer and SDF Parameters'!$B$2)/((1/U671^'Aquifer and SDF Parameters'!$B$2)+(1/AA671^'Aquifer and SDF Parameters'!$B$2))),"")</f>
        <v>0.84796226638838279</v>
      </c>
      <c r="AD671" s="21">
        <f>IF(X671="Yes",(1/(AA671)^('Aquifer and SDF Parameters'!$B$2)/((1/U671^'Aquifer and SDF Parameters'!$B$2)+(1/AA671^'Aquifer and SDF Parameters'!$B$2))),"")</f>
        <v>0.15203773361161718</v>
      </c>
      <c r="AE671" s="14"/>
      <c r="AF671" s="32" t="str">
        <f t="shared" si="234"/>
        <v>No</v>
      </c>
      <c r="AG671" s="15" t="str">
        <f t="shared" si="235"/>
        <v/>
      </c>
      <c r="AH671" s="18" t="str">
        <f t="shared" si="236"/>
        <v xml:space="preserve"> </v>
      </c>
      <c r="AI671" s="19" t="str">
        <f t="shared" si="237"/>
        <v xml:space="preserve"> </v>
      </c>
      <c r="AJ671" s="58" t="str">
        <f>IF(AF671="Yes",(AI671^2)*(VLOOKUP(D671,'Aquifer and SDF Parameters'!$A$6:$C$100,2,FALSE)/VLOOKUP(D671,'Aquifer and SDF Parameters'!$A$6:$C$100,3,FALSE)),"")</f>
        <v/>
      </c>
      <c r="AK671" s="20" t="str">
        <f>IF(AF671="Yes",(1/(U671)^('Aquifer and SDF Parameters'!$B$2)/((1/U671^'Aquifer and SDF Parameters'!$B$2)+(1/AI671^'Aquifer and SDF Parameters'!$B$2)+(1/AA671^'Aquifer and SDF Parameters'!$B$2))),"")</f>
        <v/>
      </c>
      <c r="AL671" s="20" t="str">
        <f>IF(AF671="Yes",(1/(AA671)^('Aquifer and SDF Parameters'!$B$2)/((1/U671^'Aquifer and SDF Parameters'!$B$2)+(1/AI671^'Aquifer and SDF Parameters'!$B$2)+(1/AA671^'Aquifer and SDF Parameters'!$B$2))),"")</f>
        <v/>
      </c>
      <c r="AM671" s="21" t="str">
        <f>IF(AF671="Yes",(1/(AI671)^('Aquifer and SDF Parameters'!$B$2)/((1/U671^'Aquifer and SDF Parameters'!$B$2)+(1/AI671^'Aquifer and SDF Parameters'!$B$2)+(1/AA671^'Aquifer and SDF Parameters'!$B$2))),"")</f>
        <v/>
      </c>
      <c r="AO671" s="30" t="s">
        <v>12226</v>
      </c>
      <c r="AP671" s="47" t="s">
        <v>8769</v>
      </c>
      <c r="AQ671" s="2">
        <v>101149</v>
      </c>
      <c r="AR671" s="2" t="s">
        <v>8262</v>
      </c>
      <c r="AS671" s="4">
        <v>584.73504261249502</v>
      </c>
      <c r="AT671" s="30"/>
      <c r="AU671" s="22"/>
      <c r="AV671" s="69"/>
      <c r="AW671" s="33"/>
      <c r="AX671" s="22"/>
      <c r="AY671" s="27"/>
    </row>
    <row r="672" spans="1:51" ht="15.6" customHeight="1" x14ac:dyDescent="0.3">
      <c r="A672" s="17">
        <v>75633</v>
      </c>
      <c r="B672" s="17" t="str">
        <f>VLOOKUP(A672,'List of Wells for HC assessment'!$A$2:$J$860,10,FALSE)</f>
        <v>Fraser-Sumas Floodplain</v>
      </c>
      <c r="C672" s="17" t="str">
        <f>IF(ISNUMBER(VLOOKUP(A672,'List of Wells for HC assessment'!$A$2:$J$860,1,FALSE)),"TRUE","FALSE")</f>
        <v>TRUE</v>
      </c>
      <c r="D672" s="17">
        <f>VLOOKUP(A672,'List of Wells for HC assessment'!$A$2:$J$860,9,FALSE)</f>
        <v>8</v>
      </c>
      <c r="E672" s="17" t="str">
        <f t="shared" si="218"/>
        <v>Stream</v>
      </c>
      <c r="F672" s="17">
        <f t="shared" si="219"/>
        <v>3</v>
      </c>
      <c r="G672" s="87">
        <f t="shared" si="220"/>
        <v>0.69219199059086245</v>
      </c>
      <c r="H672" s="88">
        <f t="shared" si="238"/>
        <v>2.2597547513862821</v>
      </c>
      <c r="I672" s="89" t="str">
        <f t="shared" si="221"/>
        <v>Unnamed tributary to Little Chilliwack River</v>
      </c>
      <c r="J672" s="90">
        <f t="shared" si="222"/>
        <v>0.18801554074258386</v>
      </c>
      <c r="K672" s="91">
        <f t="shared" si="223"/>
        <v>8.3194406878886067</v>
      </c>
      <c r="L672" s="95" t="str">
        <f t="shared" si="224"/>
        <v>Unnamed tributary to Atchelitz Creek</v>
      </c>
      <c r="M672" s="92">
        <f t="shared" si="225"/>
        <v>0.11979246866655377</v>
      </c>
      <c r="N672" s="93">
        <f t="shared" si="226"/>
        <v>13.057449746387544</v>
      </c>
      <c r="O672" s="96" t="str">
        <f t="shared" si="227"/>
        <v>Chilliwack Creek</v>
      </c>
      <c r="P672" s="94" t="str">
        <f>IF(ISNUMBER(VLOOKUP(A672,'Wells not assessed'!$A$5:$D$37,1,FALSE)),VLOOKUP(A672,'Wells not assessed'!$A$5:$D$37,4,FALSE),"")</f>
        <v/>
      </c>
      <c r="R672" s="35" t="str">
        <f t="shared" si="228"/>
        <v>Yes</v>
      </c>
      <c r="S672" s="15" t="str">
        <f t="shared" si="229"/>
        <v>FV-5674</v>
      </c>
      <c r="T672" s="18" t="str">
        <f>VLOOKUP(S672,'PoHC and SDF summary'!$AO$4:$AP$49974,2,FALSE)</f>
        <v>Unnamed tributary to Little Chilliwack River</v>
      </c>
      <c r="U672" s="19">
        <f t="shared" si="230"/>
        <v>823.36287590337997</v>
      </c>
      <c r="V672" s="56">
        <f>IF(C672="TRUE",(U672^2)*(VLOOKUP(D672,'Aquifer and SDF Parameters'!$A$6:$C$100,2,FALSE)/VLOOKUP(D672,'Aquifer and SDF Parameters'!$A$6:$C$100,3,FALSE)),"")</f>
        <v>2.2597547513862821</v>
      </c>
      <c r="W672" s="4"/>
      <c r="X672" s="29" t="str">
        <f t="shared" si="231"/>
        <v>Yes</v>
      </c>
      <c r="Y672" s="15" t="str">
        <f t="shared" si="232"/>
        <v>FV-5342</v>
      </c>
      <c r="Z672" s="18" t="str">
        <f>IF(X672="Yes",VLOOKUP(Y672,'PoHC and SDF summary'!$AO$4:$AP$49974,2,FALSE)," ")</f>
        <v>Unnamed tributary to Atchelitz Creek</v>
      </c>
      <c r="AA672" s="19">
        <f t="shared" si="233"/>
        <v>1579.8203082523601</v>
      </c>
      <c r="AB672" s="58">
        <f>IF(X672="Yes",(AA672^2)*(VLOOKUP(D672,'Aquifer and SDF Parameters'!$A$6:$C$100,2,FALSE)/VLOOKUP(D672,'Aquifer and SDF Parameters'!$A$6:$C$100,3,FALSE)),"")</f>
        <v>8.3194406878886067</v>
      </c>
      <c r="AC672" s="20">
        <f>IF(X672="Yes",(1/(U672)^('Aquifer and SDF Parameters'!$B$2)/((1/U672^'Aquifer and SDF Parameters'!$B$2)+(1/AA672^'Aquifer and SDF Parameters'!$B$2))),"")</f>
        <v>0.78639635080404857</v>
      </c>
      <c r="AD672" s="21">
        <f>IF(X672="Yes",(1/(AA672)^('Aquifer and SDF Parameters'!$B$2)/((1/U672^'Aquifer and SDF Parameters'!$B$2)+(1/AA672^'Aquifer and SDF Parameters'!$B$2))),"")</f>
        <v>0.2136036491959514</v>
      </c>
      <c r="AE672" s="14"/>
      <c r="AF672" s="32" t="str">
        <f t="shared" si="234"/>
        <v>Yes</v>
      </c>
      <c r="AG672" s="15" t="str">
        <f t="shared" si="235"/>
        <v>FV-5618</v>
      </c>
      <c r="AH672" s="18" t="str">
        <f t="shared" si="236"/>
        <v>Chilliwack Creek</v>
      </c>
      <c r="AI672" s="19">
        <f t="shared" si="237"/>
        <v>1979.2005769795701</v>
      </c>
      <c r="AJ672" s="58">
        <f>IF(AF672="Yes",(AI672^2)*(VLOOKUP(D672,'Aquifer and SDF Parameters'!$A$6:$C$100,2,FALSE)/VLOOKUP(D672,'Aquifer and SDF Parameters'!$A$6:$C$100,3,FALSE)),"")</f>
        <v>13.057449746387544</v>
      </c>
      <c r="AK672" s="20">
        <f>IF(AF672="Yes",(1/(U672)^('Aquifer and SDF Parameters'!$B$2)/((1/U672^'Aquifer and SDF Parameters'!$B$2)+(1/AI672^'Aquifer and SDF Parameters'!$B$2)+(1/AA672^'Aquifer and SDF Parameters'!$B$2))),"")</f>
        <v>0.69219199059086245</v>
      </c>
      <c r="AL672" s="20">
        <f>IF(AF672="Yes",(1/(AA672)^('Aquifer and SDF Parameters'!$B$2)/((1/U672^'Aquifer and SDF Parameters'!$B$2)+(1/AI672^'Aquifer and SDF Parameters'!$B$2)+(1/AA672^'Aquifer and SDF Parameters'!$B$2))),"")</f>
        <v>0.18801554074258386</v>
      </c>
      <c r="AM672" s="21">
        <f>IF(AF672="Yes",(1/(AI672)^('Aquifer and SDF Parameters'!$B$2)/((1/U672^'Aquifer and SDF Parameters'!$B$2)+(1/AI672^'Aquifer and SDF Parameters'!$B$2)+(1/AA672^'Aquifer and SDF Parameters'!$B$2))),"")</f>
        <v>0.11979246866655377</v>
      </c>
      <c r="AO672" s="30" t="s">
        <v>12225</v>
      </c>
      <c r="AP672" s="47" t="s">
        <v>8769</v>
      </c>
      <c r="AQ672" s="2">
        <v>101155</v>
      </c>
      <c r="AR672" s="2" t="s">
        <v>8561</v>
      </c>
      <c r="AS672" s="4">
        <v>210.47635505781301</v>
      </c>
      <c r="AT672" s="30"/>
      <c r="AU672" s="22"/>
      <c r="AV672" s="69"/>
      <c r="AW672" s="33"/>
      <c r="AX672" s="22"/>
      <c r="AY672" s="27"/>
    </row>
    <row r="673" spans="1:51" ht="15.6" customHeight="1" x14ac:dyDescent="0.3">
      <c r="A673" s="17">
        <v>77722</v>
      </c>
      <c r="B673" s="17" t="str">
        <f>VLOOKUP(A673,'List of Wells for HC assessment'!$A$2:$J$860,10,FALSE)</f>
        <v>Fraser-Sumas Floodplain</v>
      </c>
      <c r="C673" s="17" t="str">
        <f>IF(ISNUMBER(VLOOKUP(A673,'List of Wells for HC assessment'!$A$2:$J$860,1,FALSE)),"TRUE","FALSE")</f>
        <v>TRUE</v>
      </c>
      <c r="D673" s="17">
        <f>VLOOKUP(A673,'List of Wells for HC assessment'!$A$2:$J$860,9,FALSE)</f>
        <v>8</v>
      </c>
      <c r="E673" s="17" t="str">
        <f t="shared" si="218"/>
        <v>Stream</v>
      </c>
      <c r="F673" s="17">
        <f t="shared" si="219"/>
        <v>3</v>
      </c>
      <c r="G673" s="87">
        <f t="shared" si="220"/>
        <v>0.52765803326664507</v>
      </c>
      <c r="H673" s="88">
        <f t="shared" si="238"/>
        <v>2.5704763099850045</v>
      </c>
      <c r="I673" s="89" t="str">
        <f t="shared" si="221"/>
        <v>Unnamed tributary to Lewis Slough</v>
      </c>
      <c r="J673" s="90">
        <f t="shared" si="222"/>
        <v>0.29640659517811502</v>
      </c>
      <c r="K673" s="91">
        <f t="shared" si="223"/>
        <v>4.5759186750556307</v>
      </c>
      <c r="L673" s="95" t="str">
        <f t="shared" si="224"/>
        <v>Unnamed tributary to Vedder River</v>
      </c>
      <c r="M673" s="92">
        <f t="shared" si="225"/>
        <v>0.17593537155523989</v>
      </c>
      <c r="N673" s="93">
        <f t="shared" si="226"/>
        <v>7.7092654097662878</v>
      </c>
      <c r="O673" s="96" t="str">
        <f t="shared" si="227"/>
        <v>Unnamed tributary to Atchelitz Creek</v>
      </c>
      <c r="P673" s="94" t="str">
        <f>IF(ISNUMBER(VLOOKUP(A673,'Wells not assessed'!$A$5:$D$37,1,FALSE)),VLOOKUP(A673,'Wells not assessed'!$A$5:$D$37,4,FALSE),"")</f>
        <v/>
      </c>
      <c r="R673" s="35" t="str">
        <f t="shared" si="228"/>
        <v>Yes</v>
      </c>
      <c r="S673" s="15" t="str">
        <f t="shared" si="229"/>
        <v>FV-2767</v>
      </c>
      <c r="T673" s="18" t="str">
        <f>VLOOKUP(S673,'PoHC and SDF summary'!$AO$4:$AP$49974,2,FALSE)</f>
        <v>Unnamed tributary to Lewis Slough</v>
      </c>
      <c r="U673" s="19">
        <f t="shared" si="230"/>
        <v>878.14742099234195</v>
      </c>
      <c r="V673" s="56">
        <f>IF(C673="TRUE",(U673^2)*(VLOOKUP(D673,'Aquifer and SDF Parameters'!$A$6:$C$100,2,FALSE)/VLOOKUP(D673,'Aquifer and SDF Parameters'!$A$6:$C$100,3,FALSE)),"")</f>
        <v>2.5704763099850045</v>
      </c>
      <c r="W673" s="4"/>
      <c r="X673" s="29" t="str">
        <f t="shared" si="231"/>
        <v>Yes</v>
      </c>
      <c r="Y673" s="15" t="str">
        <f t="shared" si="232"/>
        <v>FV-2774</v>
      </c>
      <c r="Z673" s="18" t="str">
        <f>IF(X673="Yes",VLOOKUP(Y673,'PoHC and SDF summary'!$AO$4:$AP$49974,2,FALSE)," ")</f>
        <v>Unnamed tributary to Vedder River</v>
      </c>
      <c r="AA673" s="19">
        <f t="shared" si="233"/>
        <v>1171.65506976955</v>
      </c>
      <c r="AB673" s="58">
        <f>IF(X673="Yes",(AA673^2)*(VLOOKUP(D673,'Aquifer and SDF Parameters'!$A$6:$C$100,2,FALSE)/VLOOKUP(D673,'Aquifer and SDF Parameters'!$A$6:$C$100,3,FALSE)),"")</f>
        <v>4.5759186750556307</v>
      </c>
      <c r="AC673" s="20">
        <f>IF(X673="Yes",(1/(U673)^('Aquifer and SDF Parameters'!$B$2)/((1/U673^'Aquifer and SDF Parameters'!$B$2)+(1/AA673^'Aquifer and SDF Parameters'!$B$2))),"")</f>
        <v>0.64031146957791774</v>
      </c>
      <c r="AD673" s="21">
        <f>IF(X673="Yes",(1/(AA673)^('Aquifer and SDF Parameters'!$B$2)/((1/U673^'Aquifer and SDF Parameters'!$B$2)+(1/AA673^'Aquifer and SDF Parameters'!$B$2))),"")</f>
        <v>0.35968853042208232</v>
      </c>
      <c r="AE673" s="14"/>
      <c r="AF673" s="32" t="str">
        <f t="shared" si="234"/>
        <v>Yes</v>
      </c>
      <c r="AG673" s="15" t="str">
        <f t="shared" si="235"/>
        <v>FV-5271</v>
      </c>
      <c r="AH673" s="18" t="str">
        <f t="shared" si="236"/>
        <v>Unnamed tributary to Atchelitz Creek</v>
      </c>
      <c r="AI673" s="19">
        <f t="shared" si="237"/>
        <v>1520.78256924844</v>
      </c>
      <c r="AJ673" s="58">
        <f>IF(AF673="Yes",(AI673^2)*(VLOOKUP(D673,'Aquifer and SDF Parameters'!$A$6:$C$100,2,FALSE)/VLOOKUP(D673,'Aquifer and SDF Parameters'!$A$6:$C$100,3,FALSE)),"")</f>
        <v>7.7092654097662878</v>
      </c>
      <c r="AK673" s="20">
        <f>IF(AF673="Yes",(1/(U673)^('Aquifer and SDF Parameters'!$B$2)/((1/U673^'Aquifer and SDF Parameters'!$B$2)+(1/AI673^'Aquifer and SDF Parameters'!$B$2)+(1/AA673^'Aquifer and SDF Parameters'!$B$2))),"")</f>
        <v>0.52765803326664507</v>
      </c>
      <c r="AL673" s="20">
        <f>IF(AF673="Yes",(1/(AA673)^('Aquifer and SDF Parameters'!$B$2)/((1/U673^'Aquifer and SDF Parameters'!$B$2)+(1/AI673^'Aquifer and SDF Parameters'!$B$2)+(1/AA673^'Aquifer and SDF Parameters'!$B$2))),"")</f>
        <v>0.29640659517811502</v>
      </c>
      <c r="AM673" s="21">
        <f>IF(AF673="Yes",(1/(AI673)^('Aquifer and SDF Parameters'!$B$2)/((1/U673^'Aquifer and SDF Parameters'!$B$2)+(1/AI673^'Aquifer and SDF Parameters'!$B$2)+(1/AA673^'Aquifer and SDF Parameters'!$B$2))),"")</f>
        <v>0.17593537155523989</v>
      </c>
      <c r="AO673" s="30" t="s">
        <v>12223</v>
      </c>
      <c r="AP673" s="47" t="s">
        <v>8769</v>
      </c>
      <c r="AQ673" s="2">
        <v>101158</v>
      </c>
      <c r="AR673" s="2" t="s">
        <v>3001</v>
      </c>
      <c r="AS673" s="4">
        <v>211.80590760545701</v>
      </c>
      <c r="AT673" s="30"/>
      <c r="AU673" s="22"/>
      <c r="AV673" s="69"/>
      <c r="AW673" s="33"/>
      <c r="AX673" s="22"/>
      <c r="AY673" s="27"/>
    </row>
    <row r="674" spans="1:51" ht="15.6" customHeight="1" x14ac:dyDescent="0.3">
      <c r="A674" s="17">
        <v>85195</v>
      </c>
      <c r="B674" s="17" t="str">
        <f>VLOOKUP(A674,'List of Wells for HC assessment'!$A$2:$J$860,10,FALSE)</f>
        <v>Fraser-Sumas Floodplain</v>
      </c>
      <c r="C674" s="17" t="str">
        <f>IF(ISNUMBER(VLOOKUP(A674,'List of Wells for HC assessment'!$A$2:$J$860,1,FALSE)),"TRUE","FALSE")</f>
        <v>TRUE</v>
      </c>
      <c r="D674" s="17">
        <f>VLOOKUP(A674,'List of Wells for HC assessment'!$A$2:$J$860,9,FALSE)</f>
        <v>8</v>
      </c>
      <c r="E674" s="17" t="str">
        <f t="shared" si="218"/>
        <v>Stream</v>
      </c>
      <c r="F674" s="17">
        <f t="shared" si="219"/>
        <v>3</v>
      </c>
      <c r="G674" s="87">
        <f t="shared" si="220"/>
        <v>0.64161734845584584</v>
      </c>
      <c r="H674" s="88">
        <f t="shared" si="238"/>
        <v>2.349432154242306E-2</v>
      </c>
      <c r="I674" s="89" t="str">
        <f t="shared" si="221"/>
        <v>Vedder River</v>
      </c>
      <c r="J674" s="90">
        <f t="shared" si="222"/>
        <v>0.17919132577207711</v>
      </c>
      <c r="K674" s="91">
        <f t="shared" si="223"/>
        <v>8.4124408516249374E-2</v>
      </c>
      <c r="L674" s="95" t="str">
        <f t="shared" si="224"/>
        <v>Unnamed slough</v>
      </c>
      <c r="M674" s="92">
        <f t="shared" si="225"/>
        <v>0.17919132577207711</v>
      </c>
      <c r="N674" s="93">
        <f t="shared" si="226"/>
        <v>8.4124408516249374E-2</v>
      </c>
      <c r="O674" s="96" t="str">
        <f t="shared" si="227"/>
        <v>Unnamed slough</v>
      </c>
      <c r="P674" s="94" t="str">
        <f>IF(ISNUMBER(VLOOKUP(A674,'Wells not assessed'!$A$5:$D$37,1,FALSE)),VLOOKUP(A674,'Wells not assessed'!$A$5:$D$37,4,FALSE),"")</f>
        <v/>
      </c>
      <c r="R674" s="35" t="str">
        <f t="shared" si="228"/>
        <v>Yes</v>
      </c>
      <c r="S674" s="15" t="str">
        <f t="shared" si="229"/>
        <v>FV-1681</v>
      </c>
      <c r="T674" s="18" t="str">
        <f>VLOOKUP(S674,'PoHC and SDF summary'!$AO$4:$AP$49974,2,FALSE)</f>
        <v>Vedder River</v>
      </c>
      <c r="U674" s="19">
        <f t="shared" si="230"/>
        <v>83.954133089008295</v>
      </c>
      <c r="V674" s="56">
        <f>IF(C674="TRUE",(U674^2)*(VLOOKUP(D674,'Aquifer and SDF Parameters'!$A$6:$C$100,2,FALSE)/VLOOKUP(D674,'Aquifer and SDF Parameters'!$A$6:$C$100,3,FALSE)),"")</f>
        <v>2.349432154242306E-2</v>
      </c>
      <c r="W674" s="4"/>
      <c r="X674" s="29" t="str">
        <f t="shared" si="231"/>
        <v>Yes</v>
      </c>
      <c r="Y674" s="15" t="str">
        <f t="shared" si="232"/>
        <v>FV-2219</v>
      </c>
      <c r="Z674" s="18" t="str">
        <f>IF(X674="Yes",VLOOKUP(Y674,'PoHC and SDF summary'!$AO$4:$AP$49974,2,FALSE)," ")</f>
        <v>Unnamed slough</v>
      </c>
      <c r="AA674" s="19">
        <f t="shared" si="233"/>
        <v>158.86259016796501</v>
      </c>
      <c r="AB674" s="58">
        <f>IF(X674="Yes",(AA674^2)*(VLOOKUP(D674,'Aquifer and SDF Parameters'!$A$6:$C$100,2,FALSE)/VLOOKUP(D674,'Aquifer and SDF Parameters'!$A$6:$C$100,3,FALSE)),"")</f>
        <v>8.4124408516249374E-2</v>
      </c>
      <c r="AC674" s="20">
        <f>IF(X674="Yes",(1/(U674)^('Aquifer and SDF Parameters'!$B$2)/((1/U674^'Aquifer and SDF Parameters'!$B$2)+(1/AA674^'Aquifer and SDF Parameters'!$B$2))),"")</f>
        <v>0.78168928838303298</v>
      </c>
      <c r="AD674" s="21">
        <f>IF(X674="Yes",(1/(AA674)^('Aquifer and SDF Parameters'!$B$2)/((1/U674^'Aquifer and SDF Parameters'!$B$2)+(1/AA674^'Aquifer and SDF Parameters'!$B$2))),"")</f>
        <v>0.21831071161696702</v>
      </c>
      <c r="AE674" s="14"/>
      <c r="AF674" s="32" t="str">
        <f t="shared" si="234"/>
        <v>Yes</v>
      </c>
      <c r="AG674" s="15" t="str">
        <f t="shared" si="235"/>
        <v>FV-2219</v>
      </c>
      <c r="AH674" s="18" t="str">
        <f t="shared" si="236"/>
        <v>Unnamed slough</v>
      </c>
      <c r="AI674" s="19">
        <f t="shared" si="237"/>
        <v>158.86259016796501</v>
      </c>
      <c r="AJ674" s="58">
        <f>IF(AF674="Yes",(AI674^2)*(VLOOKUP(D674,'Aquifer and SDF Parameters'!$A$6:$C$100,2,FALSE)/VLOOKUP(D674,'Aquifer and SDF Parameters'!$A$6:$C$100,3,FALSE)),"")</f>
        <v>8.4124408516249374E-2</v>
      </c>
      <c r="AK674" s="20">
        <f>IF(AF674="Yes",(1/(U674)^('Aquifer and SDF Parameters'!$B$2)/((1/U674^'Aquifer and SDF Parameters'!$B$2)+(1/AI674^'Aquifer and SDF Parameters'!$B$2)+(1/AA674^'Aquifer and SDF Parameters'!$B$2))),"")</f>
        <v>0.64161734845584584</v>
      </c>
      <c r="AL674" s="20">
        <f>IF(AF674="Yes",(1/(AA674)^('Aquifer and SDF Parameters'!$B$2)/((1/U674^'Aquifer and SDF Parameters'!$B$2)+(1/AI674^'Aquifer and SDF Parameters'!$B$2)+(1/AA674^'Aquifer and SDF Parameters'!$B$2))),"")</f>
        <v>0.17919132577207711</v>
      </c>
      <c r="AM674" s="21">
        <f>IF(AF674="Yes",(1/(AI674)^('Aquifer and SDF Parameters'!$B$2)/((1/U674^'Aquifer and SDF Parameters'!$B$2)+(1/AI674^'Aquifer and SDF Parameters'!$B$2)+(1/AA674^'Aquifer and SDF Parameters'!$B$2))),"")</f>
        <v>0.17919132577207711</v>
      </c>
      <c r="AO674" s="30" t="s">
        <v>12222</v>
      </c>
      <c r="AP674" s="47" t="s">
        <v>8769</v>
      </c>
      <c r="AQ674" s="2">
        <v>101159</v>
      </c>
      <c r="AR674" s="2" t="s">
        <v>7647</v>
      </c>
      <c r="AS674" s="4">
        <v>93.016829052260405</v>
      </c>
      <c r="AT674" s="30"/>
      <c r="AU674" s="22"/>
      <c r="AV674" s="69"/>
      <c r="AW674" s="33"/>
      <c r="AX674" s="22"/>
      <c r="AY674" s="27"/>
    </row>
    <row r="675" spans="1:51" ht="15.6" customHeight="1" x14ac:dyDescent="0.3">
      <c r="A675" s="17">
        <v>88988</v>
      </c>
      <c r="B675" s="17" t="str">
        <f>VLOOKUP(A675,'List of Wells for HC assessment'!$A$2:$J$860,10,FALSE)</f>
        <v>Fraser-Sumas Floodplain</v>
      </c>
      <c r="C675" s="17" t="str">
        <f>IF(ISNUMBER(VLOOKUP(A675,'List of Wells for HC assessment'!$A$2:$J$860,1,FALSE)),"TRUE","FALSE")</f>
        <v>TRUE</v>
      </c>
      <c r="D675" s="17">
        <f>VLOOKUP(A675,'List of Wells for HC assessment'!$A$2:$J$860,9,FALSE)</f>
        <v>8</v>
      </c>
      <c r="E675" s="17" t="str">
        <f t="shared" si="218"/>
        <v>Stream</v>
      </c>
      <c r="F675" s="17">
        <f t="shared" si="219"/>
        <v>3</v>
      </c>
      <c r="G675" s="87">
        <f t="shared" si="220"/>
        <v>0.52344654031417326</v>
      </c>
      <c r="H675" s="88">
        <f t="shared" si="238"/>
        <v>4.2255024084451227</v>
      </c>
      <c r="I675" s="89" t="str">
        <f t="shared" si="221"/>
        <v>Unnamed tributary to Atchelitz Creek</v>
      </c>
      <c r="J675" s="90">
        <f t="shared" si="222"/>
        <v>0.34058580823981138</v>
      </c>
      <c r="K675" s="91">
        <f t="shared" si="223"/>
        <v>6.4941772771472275</v>
      </c>
      <c r="L675" s="95" t="str">
        <f t="shared" si="224"/>
        <v>Unnamed tributary to Atchelitz Creek</v>
      </c>
      <c r="M675" s="92">
        <f t="shared" si="225"/>
        <v>0.13596765144601536</v>
      </c>
      <c r="N675" s="93">
        <f t="shared" si="226"/>
        <v>16.267285587910514</v>
      </c>
      <c r="O675" s="96" t="str">
        <f t="shared" si="227"/>
        <v>Unnamed</v>
      </c>
      <c r="P675" s="94" t="str">
        <f>IF(ISNUMBER(VLOOKUP(A675,'Wells not assessed'!$A$5:$D$37,1,FALSE)),VLOOKUP(A675,'Wells not assessed'!$A$5:$D$37,4,FALSE),"")</f>
        <v/>
      </c>
      <c r="R675" s="35" t="str">
        <f t="shared" si="228"/>
        <v>Yes</v>
      </c>
      <c r="S675" s="15" t="str">
        <f t="shared" si="229"/>
        <v>FV-5383</v>
      </c>
      <c r="T675" s="18" t="str">
        <f>VLOOKUP(S675,'PoHC and SDF summary'!$AO$4:$AP$49974,2,FALSE)</f>
        <v>Unnamed tributary to Atchelitz Creek</v>
      </c>
      <c r="U675" s="19">
        <f t="shared" si="230"/>
        <v>1125.89996115709</v>
      </c>
      <c r="V675" s="56">
        <f>IF(C675="TRUE",(U675^2)*(VLOOKUP(D675,'Aquifer and SDF Parameters'!$A$6:$C$100,2,FALSE)/VLOOKUP(D675,'Aquifer and SDF Parameters'!$A$6:$C$100,3,FALSE)),"")</f>
        <v>4.2255024084451227</v>
      </c>
      <c r="W675" s="4"/>
      <c r="X675" s="29" t="str">
        <f t="shared" si="231"/>
        <v>Yes</v>
      </c>
      <c r="Y675" s="15" t="str">
        <f t="shared" si="232"/>
        <v>FV-5271</v>
      </c>
      <c r="Z675" s="18" t="str">
        <f>IF(X675="Yes",VLOOKUP(Y675,'PoHC and SDF summary'!$AO$4:$AP$49974,2,FALSE)," ")</f>
        <v>Unnamed tributary to Atchelitz Creek</v>
      </c>
      <c r="AA675" s="19">
        <f t="shared" si="233"/>
        <v>1395.7984034752899</v>
      </c>
      <c r="AB675" s="58">
        <f>IF(X675="Yes",(AA675^2)*(VLOOKUP(D675,'Aquifer and SDF Parameters'!$A$6:$C$100,2,FALSE)/VLOOKUP(D675,'Aquifer and SDF Parameters'!$A$6:$C$100,3,FALSE)),"")</f>
        <v>6.4941772771472275</v>
      </c>
      <c r="AC675" s="20">
        <f>IF(X675="Yes",(1/(U675)^('Aquifer and SDF Parameters'!$B$2)/((1/U675^'Aquifer and SDF Parameters'!$B$2)+(1/AA675^'Aquifer and SDF Parameters'!$B$2))),"")</f>
        <v>0.60581822103095528</v>
      </c>
      <c r="AD675" s="21">
        <f>IF(X675="Yes",(1/(AA675)^('Aquifer and SDF Parameters'!$B$2)/((1/U675^'Aquifer and SDF Parameters'!$B$2)+(1/AA675^'Aquifer and SDF Parameters'!$B$2))),"")</f>
        <v>0.39418177896904472</v>
      </c>
      <c r="AE675" s="14"/>
      <c r="AF675" s="32" t="str">
        <f t="shared" si="234"/>
        <v>Yes</v>
      </c>
      <c r="AG675" s="15" t="str">
        <f t="shared" si="235"/>
        <v>FV-3223</v>
      </c>
      <c r="AH675" s="18" t="str">
        <f t="shared" si="236"/>
        <v>Unnamed</v>
      </c>
      <c r="AI675" s="19">
        <f t="shared" si="237"/>
        <v>2209.1142289101199</v>
      </c>
      <c r="AJ675" s="58">
        <f>IF(AF675="Yes",(AI675^2)*(VLOOKUP(D675,'Aquifer and SDF Parameters'!$A$6:$C$100,2,FALSE)/VLOOKUP(D675,'Aquifer and SDF Parameters'!$A$6:$C$100,3,FALSE)),"")</f>
        <v>16.267285587910514</v>
      </c>
      <c r="AK675" s="20">
        <f>IF(AF675="Yes",(1/(U675)^('Aquifer and SDF Parameters'!$B$2)/((1/U675^'Aquifer and SDF Parameters'!$B$2)+(1/AI675^'Aquifer and SDF Parameters'!$B$2)+(1/AA675^'Aquifer and SDF Parameters'!$B$2))),"")</f>
        <v>0.52344654031417326</v>
      </c>
      <c r="AL675" s="20">
        <f>IF(AF675="Yes",(1/(AA675)^('Aquifer and SDF Parameters'!$B$2)/((1/U675^'Aquifer and SDF Parameters'!$B$2)+(1/AI675^'Aquifer and SDF Parameters'!$B$2)+(1/AA675^'Aquifer and SDF Parameters'!$B$2))),"")</f>
        <v>0.34058580823981138</v>
      </c>
      <c r="AM675" s="21">
        <f>IF(AF675="Yes",(1/(AI675)^('Aquifer and SDF Parameters'!$B$2)/((1/U675^'Aquifer and SDF Parameters'!$B$2)+(1/AI675^'Aquifer and SDF Parameters'!$B$2)+(1/AA675^'Aquifer and SDF Parameters'!$B$2))),"")</f>
        <v>0.13596765144601536</v>
      </c>
      <c r="AO675" s="30" t="s">
        <v>12221</v>
      </c>
      <c r="AP675" s="47" t="s">
        <v>8769</v>
      </c>
      <c r="AQ675" s="2">
        <v>101163</v>
      </c>
      <c r="AR675" s="2" t="s">
        <v>5147</v>
      </c>
      <c r="AS675" s="4">
        <v>163.52932202693199</v>
      </c>
      <c r="AT675" s="30"/>
      <c r="AU675" s="22"/>
      <c r="AV675" s="69"/>
      <c r="AW675" s="33"/>
      <c r="AX675" s="22"/>
      <c r="AY675" s="27"/>
    </row>
    <row r="676" spans="1:51" ht="15.6" customHeight="1" x14ac:dyDescent="0.3">
      <c r="A676" s="17">
        <v>88989</v>
      </c>
      <c r="B676" s="17" t="str">
        <f>VLOOKUP(A676,'List of Wells for HC assessment'!$A$2:$J$860,10,FALSE)</f>
        <v>Fraser-Sumas Floodplain</v>
      </c>
      <c r="C676" s="17" t="str">
        <f>IF(ISNUMBER(VLOOKUP(A676,'List of Wells for HC assessment'!$A$2:$J$860,1,FALSE)),"TRUE","FALSE")</f>
        <v>TRUE</v>
      </c>
      <c r="D676" s="17">
        <f>VLOOKUP(A676,'List of Wells for HC assessment'!$A$2:$J$860,9,FALSE)</f>
        <v>8</v>
      </c>
      <c r="E676" s="17" t="str">
        <f t="shared" si="218"/>
        <v>Stream</v>
      </c>
      <c r="F676" s="17">
        <f t="shared" si="219"/>
        <v>3</v>
      </c>
      <c r="G676" s="87">
        <f t="shared" si="220"/>
        <v>0.52081905223622882</v>
      </c>
      <c r="H676" s="88">
        <f t="shared" si="238"/>
        <v>4.1998677502101343</v>
      </c>
      <c r="I676" s="89" t="str">
        <f t="shared" si="221"/>
        <v>Unnamed tributary to Atchelitz Creek</v>
      </c>
      <c r="J676" s="90">
        <f t="shared" si="222"/>
        <v>0.34034001159826599</v>
      </c>
      <c r="K676" s="91">
        <f t="shared" si="223"/>
        <v>6.427017296349792</v>
      </c>
      <c r="L676" s="95" t="str">
        <f t="shared" si="224"/>
        <v>Unnamed tributary to Atchelitz Creek</v>
      </c>
      <c r="M676" s="92">
        <f t="shared" si="225"/>
        <v>0.1388409361655053</v>
      </c>
      <c r="N676" s="93">
        <f t="shared" si="226"/>
        <v>15.754511613019444</v>
      </c>
      <c r="O676" s="96" t="str">
        <f t="shared" si="227"/>
        <v>Unnamed</v>
      </c>
      <c r="P676" s="94" t="str">
        <f>IF(ISNUMBER(VLOOKUP(A676,'Wells not assessed'!$A$5:$D$37,1,FALSE)),VLOOKUP(A676,'Wells not assessed'!$A$5:$D$37,4,FALSE),"")</f>
        <v/>
      </c>
      <c r="R676" s="35" t="str">
        <f t="shared" si="228"/>
        <v>Yes</v>
      </c>
      <c r="S676" s="15" t="str">
        <f t="shared" si="229"/>
        <v>FV-5383</v>
      </c>
      <c r="T676" s="18" t="str">
        <f>VLOOKUP(S676,'PoHC and SDF summary'!$AO$4:$AP$49974,2,FALSE)</f>
        <v>Unnamed tributary to Atchelitz Creek</v>
      </c>
      <c r="U676" s="19">
        <f t="shared" si="230"/>
        <v>1122.47954327152</v>
      </c>
      <c r="V676" s="56">
        <f>IF(C676="TRUE",(U676^2)*(VLOOKUP(D676,'Aquifer and SDF Parameters'!$A$6:$C$100,2,FALSE)/VLOOKUP(D676,'Aquifer and SDF Parameters'!$A$6:$C$100,3,FALSE)),"")</f>
        <v>4.1998677502101343</v>
      </c>
      <c r="W676" s="4"/>
      <c r="X676" s="29" t="str">
        <f t="shared" si="231"/>
        <v>Yes</v>
      </c>
      <c r="Y676" s="15" t="str">
        <f t="shared" si="232"/>
        <v>FV-5271</v>
      </c>
      <c r="Z676" s="18" t="str">
        <f>IF(X676="Yes",VLOOKUP(Y676,'PoHC and SDF summary'!$AO$4:$AP$49974,2,FALSE)," ")</f>
        <v>Unnamed tributary to Atchelitz Creek</v>
      </c>
      <c r="AA676" s="19">
        <f t="shared" si="233"/>
        <v>1388.56227404641</v>
      </c>
      <c r="AB676" s="58">
        <f>IF(X676="Yes",(AA676^2)*(VLOOKUP(D676,'Aquifer and SDF Parameters'!$A$6:$C$100,2,FALSE)/VLOOKUP(D676,'Aquifer and SDF Parameters'!$A$6:$C$100,3,FALSE)),"")</f>
        <v>6.427017296349792</v>
      </c>
      <c r="AC676" s="20">
        <f>IF(X676="Yes",(1/(U676)^('Aquifer and SDF Parameters'!$B$2)/((1/U676^'Aquifer and SDF Parameters'!$B$2)+(1/AA676^'Aquifer and SDF Parameters'!$B$2))),"")</f>
        <v>0.60478844630302164</v>
      </c>
      <c r="AD676" s="21">
        <f>IF(X676="Yes",(1/(AA676)^('Aquifer and SDF Parameters'!$B$2)/((1/U676^'Aquifer and SDF Parameters'!$B$2)+(1/AA676^'Aquifer and SDF Parameters'!$B$2))),"")</f>
        <v>0.39521155369697825</v>
      </c>
      <c r="AE676" s="14"/>
      <c r="AF676" s="32" t="str">
        <f t="shared" si="234"/>
        <v>Yes</v>
      </c>
      <c r="AG676" s="15" t="str">
        <f t="shared" si="235"/>
        <v>FV-3223</v>
      </c>
      <c r="AH676" s="18" t="str">
        <f t="shared" si="236"/>
        <v>Unnamed</v>
      </c>
      <c r="AI676" s="19">
        <f t="shared" si="237"/>
        <v>2174.0178205124798</v>
      </c>
      <c r="AJ676" s="58">
        <f>IF(AF676="Yes",(AI676^2)*(VLOOKUP(D676,'Aquifer and SDF Parameters'!$A$6:$C$100,2,FALSE)/VLOOKUP(D676,'Aquifer and SDF Parameters'!$A$6:$C$100,3,FALSE)),"")</f>
        <v>15.754511613019444</v>
      </c>
      <c r="AK676" s="20">
        <f>IF(AF676="Yes",(1/(U676)^('Aquifer and SDF Parameters'!$B$2)/((1/U676^'Aquifer and SDF Parameters'!$B$2)+(1/AI676^'Aquifer and SDF Parameters'!$B$2)+(1/AA676^'Aquifer and SDF Parameters'!$B$2))),"")</f>
        <v>0.52081905223622882</v>
      </c>
      <c r="AL676" s="20">
        <f>IF(AF676="Yes",(1/(AA676)^('Aquifer and SDF Parameters'!$B$2)/((1/U676^'Aquifer and SDF Parameters'!$B$2)+(1/AI676^'Aquifer and SDF Parameters'!$B$2)+(1/AA676^'Aquifer and SDF Parameters'!$B$2))),"")</f>
        <v>0.34034001159826599</v>
      </c>
      <c r="AM676" s="21">
        <f>IF(AF676="Yes",(1/(AI676)^('Aquifer and SDF Parameters'!$B$2)/((1/U676^'Aquifer and SDF Parameters'!$B$2)+(1/AI676^'Aquifer and SDF Parameters'!$B$2)+(1/AA676^'Aquifer and SDF Parameters'!$B$2))),"")</f>
        <v>0.1388409361655053</v>
      </c>
      <c r="AO676" s="30" t="s">
        <v>12218</v>
      </c>
      <c r="AP676" s="47" t="s">
        <v>8769</v>
      </c>
      <c r="AQ676" s="2">
        <v>101173</v>
      </c>
      <c r="AR676" s="2" t="s">
        <v>6441</v>
      </c>
      <c r="AS676" s="4">
        <v>153.607490332911</v>
      </c>
      <c r="AT676" s="30"/>
      <c r="AU676" s="22"/>
      <c r="AV676" s="69"/>
      <c r="AW676" s="33"/>
      <c r="AX676" s="22"/>
      <c r="AY676" s="27"/>
    </row>
    <row r="677" spans="1:51" ht="15.6" customHeight="1" x14ac:dyDescent="0.3">
      <c r="A677" s="17">
        <v>88990</v>
      </c>
      <c r="B677" s="17" t="str">
        <f>VLOOKUP(A677,'List of Wells for HC assessment'!$A$2:$J$860,10,FALSE)</f>
        <v>Fraser-Sumas Floodplain</v>
      </c>
      <c r="C677" s="17" t="str">
        <f>IF(ISNUMBER(VLOOKUP(A677,'List of Wells for HC assessment'!$A$2:$J$860,1,FALSE)),"TRUE","FALSE")</f>
        <v>TRUE</v>
      </c>
      <c r="D677" s="17">
        <f>VLOOKUP(A677,'List of Wells for HC assessment'!$A$2:$J$860,9,FALSE)</f>
        <v>8</v>
      </c>
      <c r="E677" s="17" t="str">
        <f t="shared" si="218"/>
        <v>Stream</v>
      </c>
      <c r="F677" s="17">
        <f t="shared" si="219"/>
        <v>2</v>
      </c>
      <c r="G677" s="87">
        <f t="shared" si="220"/>
        <v>0.82143106393612553</v>
      </c>
      <c r="H677" s="88">
        <f t="shared" si="238"/>
        <v>2.6814861069089875</v>
      </c>
      <c r="I677" s="89" t="str">
        <f t="shared" si="221"/>
        <v>Unnamed</v>
      </c>
      <c r="J677" s="90">
        <f t="shared" si="222"/>
        <v>0.17856893606387453</v>
      </c>
      <c r="K677" s="91">
        <f t="shared" si="223"/>
        <v>12.335045693167444</v>
      </c>
      <c r="L677" s="95" t="str">
        <f t="shared" si="224"/>
        <v>Unnamed tributary to Atchelitz Creek</v>
      </c>
      <c r="M677" s="92" t="str">
        <f t="shared" si="225"/>
        <v>-</v>
      </c>
      <c r="N677" s="93" t="str">
        <f t="shared" si="226"/>
        <v/>
      </c>
      <c r="O677" s="96" t="str">
        <f t="shared" si="227"/>
        <v xml:space="preserve"> </v>
      </c>
      <c r="P677" s="94" t="str">
        <f>IF(ISNUMBER(VLOOKUP(A677,'Wells not assessed'!$A$5:$D$37,1,FALSE)),VLOOKUP(A677,'Wells not assessed'!$A$5:$D$37,4,FALSE),"")</f>
        <v/>
      </c>
      <c r="R677" s="35" t="str">
        <f t="shared" si="228"/>
        <v>Yes</v>
      </c>
      <c r="S677" s="15" t="str">
        <f t="shared" si="229"/>
        <v>FV-2752</v>
      </c>
      <c r="T677" s="18" t="str">
        <f>VLOOKUP(S677,'PoHC and SDF summary'!$AO$4:$AP$49974,2,FALSE)</f>
        <v>Unnamed</v>
      </c>
      <c r="U677" s="19">
        <f t="shared" si="230"/>
        <v>896.90904336654796</v>
      </c>
      <c r="V677" s="56">
        <f>IF(C677="TRUE",(U677^2)*(VLOOKUP(D677,'Aquifer and SDF Parameters'!$A$6:$C$100,2,FALSE)/VLOOKUP(D677,'Aquifer and SDF Parameters'!$A$6:$C$100,3,FALSE)),"")</f>
        <v>2.6814861069089875</v>
      </c>
      <c r="W677" s="4"/>
      <c r="X677" s="29" t="str">
        <f t="shared" si="231"/>
        <v>Yes</v>
      </c>
      <c r="Y677" s="15" t="str">
        <f t="shared" si="232"/>
        <v>FV-5383</v>
      </c>
      <c r="Z677" s="18" t="str">
        <f>IF(X677="Yes",VLOOKUP(Y677,'PoHC and SDF summary'!$AO$4:$AP$49974,2,FALSE)," ")</f>
        <v>Unnamed tributary to Atchelitz Creek</v>
      </c>
      <c r="AA677" s="19">
        <f t="shared" si="233"/>
        <v>1923.67193355578</v>
      </c>
      <c r="AB677" s="58">
        <f>IF(X677="Yes",(AA677^2)*(VLOOKUP(D677,'Aquifer and SDF Parameters'!$A$6:$C$100,2,FALSE)/VLOOKUP(D677,'Aquifer and SDF Parameters'!$A$6:$C$100,3,FALSE)),"")</f>
        <v>12.335045693167444</v>
      </c>
      <c r="AC677" s="20">
        <f>IF(X677="Yes",(1/(U677)^('Aquifer and SDF Parameters'!$B$2)/((1/U677^'Aquifer and SDF Parameters'!$B$2)+(1/AA677^'Aquifer and SDF Parameters'!$B$2))),"")</f>
        <v>0.82143106393612553</v>
      </c>
      <c r="AD677" s="21">
        <f>IF(X677="Yes",(1/(AA677)^('Aquifer and SDF Parameters'!$B$2)/((1/U677^'Aquifer and SDF Parameters'!$B$2)+(1/AA677^'Aquifer and SDF Parameters'!$B$2))),"")</f>
        <v>0.17856893606387453</v>
      </c>
      <c r="AE677" s="14"/>
      <c r="AF677" s="32" t="str">
        <f t="shared" si="234"/>
        <v>No</v>
      </c>
      <c r="AG677" s="15" t="str">
        <f t="shared" si="235"/>
        <v/>
      </c>
      <c r="AH677" s="18" t="str">
        <f t="shared" si="236"/>
        <v xml:space="preserve"> </v>
      </c>
      <c r="AI677" s="19" t="str">
        <f t="shared" si="237"/>
        <v xml:space="preserve"> </v>
      </c>
      <c r="AJ677" s="58" t="str">
        <f>IF(AF677="Yes",(AI677^2)*(VLOOKUP(D677,'Aquifer and SDF Parameters'!$A$6:$C$100,2,FALSE)/VLOOKUP(D677,'Aquifer and SDF Parameters'!$A$6:$C$100,3,FALSE)),"")</f>
        <v/>
      </c>
      <c r="AK677" s="20" t="str">
        <f>IF(AF677="Yes",(1/(U677)^('Aquifer and SDF Parameters'!$B$2)/((1/U677^'Aquifer and SDF Parameters'!$B$2)+(1/AI677^'Aquifer and SDF Parameters'!$B$2)+(1/AA677^'Aquifer and SDF Parameters'!$B$2))),"")</f>
        <v/>
      </c>
      <c r="AL677" s="20" t="str">
        <f>IF(AF677="Yes",(1/(AA677)^('Aquifer and SDF Parameters'!$B$2)/((1/U677^'Aquifer and SDF Parameters'!$B$2)+(1/AI677^'Aquifer and SDF Parameters'!$B$2)+(1/AA677^'Aquifer and SDF Parameters'!$B$2))),"")</f>
        <v/>
      </c>
      <c r="AM677" s="21" t="str">
        <f>IF(AF677="Yes",(1/(AI677)^('Aquifer and SDF Parameters'!$B$2)/((1/U677^'Aquifer and SDF Parameters'!$B$2)+(1/AI677^'Aquifer and SDF Parameters'!$B$2)+(1/AA677^'Aquifer and SDF Parameters'!$B$2))),"")</f>
        <v/>
      </c>
      <c r="AO677" s="30" t="s">
        <v>12216</v>
      </c>
      <c r="AP677" s="47" t="s">
        <v>8769</v>
      </c>
      <c r="AQ677" s="2">
        <v>101192</v>
      </c>
      <c r="AR677" s="2" t="s">
        <v>8711</v>
      </c>
      <c r="AS677" s="4">
        <v>735.64877267999498</v>
      </c>
      <c r="AT677" s="30"/>
      <c r="AU677" s="22"/>
      <c r="AV677" s="69"/>
      <c r="AW677" s="33"/>
      <c r="AX677" s="22"/>
      <c r="AY677" s="27"/>
    </row>
    <row r="678" spans="1:51" ht="15.6" customHeight="1" x14ac:dyDescent="0.3">
      <c r="A678" s="17">
        <v>89252</v>
      </c>
      <c r="B678" s="17" t="str">
        <f>VLOOKUP(A678,'List of Wells for HC assessment'!$A$2:$J$860,10,FALSE)</f>
        <v>Fraser-Sumas Floodplain</v>
      </c>
      <c r="C678" s="17" t="str">
        <f>IF(ISNUMBER(VLOOKUP(A678,'List of Wells for HC assessment'!$A$2:$J$860,1,FALSE)),"TRUE","FALSE")</f>
        <v>TRUE</v>
      </c>
      <c r="D678" s="17">
        <f>VLOOKUP(A678,'List of Wells for HC assessment'!$A$2:$J$860,9,FALSE)</f>
        <v>8</v>
      </c>
      <c r="E678" s="17" t="str">
        <f t="shared" si="218"/>
        <v>Stream</v>
      </c>
      <c r="F678" s="17">
        <f t="shared" si="219"/>
        <v>1</v>
      </c>
      <c r="G678" s="87">
        <f t="shared" si="220"/>
        <v>1</v>
      </c>
      <c r="H678" s="88">
        <f t="shared" si="238"/>
        <v>1.7572134083123022E-2</v>
      </c>
      <c r="I678" s="89" t="str">
        <f t="shared" si="221"/>
        <v>Lewis Slough</v>
      </c>
      <c r="J678" s="90" t="str">
        <f t="shared" si="222"/>
        <v>-</v>
      </c>
      <c r="K678" s="91" t="str">
        <f t="shared" si="223"/>
        <v/>
      </c>
      <c r="L678" s="95" t="str">
        <f t="shared" si="224"/>
        <v xml:space="preserve"> </v>
      </c>
      <c r="M678" s="92" t="str">
        <f t="shared" si="225"/>
        <v>-</v>
      </c>
      <c r="N678" s="93" t="str">
        <f t="shared" si="226"/>
        <v/>
      </c>
      <c r="O678" s="96" t="str">
        <f t="shared" si="227"/>
        <v xml:space="preserve"> </v>
      </c>
      <c r="P678" s="94" t="str">
        <f>IF(ISNUMBER(VLOOKUP(A678,'Wells not assessed'!$A$5:$D$37,1,FALSE)),VLOOKUP(A678,'Wells not assessed'!$A$5:$D$37,4,FALSE),"")</f>
        <v/>
      </c>
      <c r="R678" s="35" t="str">
        <f t="shared" si="228"/>
        <v>Yes</v>
      </c>
      <c r="S678" s="15" t="str">
        <f t="shared" si="229"/>
        <v>FV-1723</v>
      </c>
      <c r="T678" s="18" t="str">
        <f>VLOOKUP(S678,'PoHC and SDF summary'!$AO$4:$AP$49974,2,FALSE)</f>
        <v>Lewis Slough</v>
      </c>
      <c r="U678" s="19">
        <f t="shared" si="230"/>
        <v>72.606061902136702</v>
      </c>
      <c r="V678" s="56">
        <f>IF(C678="TRUE",(U678^2)*(VLOOKUP(D678,'Aquifer and SDF Parameters'!$A$6:$C$100,2,FALSE)/VLOOKUP(D678,'Aquifer and SDF Parameters'!$A$6:$C$100,3,FALSE)),"")</f>
        <v>1.7572134083123022E-2</v>
      </c>
      <c r="W678" s="4"/>
      <c r="X678" s="29" t="str">
        <f t="shared" si="231"/>
        <v>No</v>
      </c>
      <c r="Y678" s="15" t="str">
        <f t="shared" si="232"/>
        <v/>
      </c>
      <c r="Z678" s="18" t="str">
        <f>IF(X678="Yes",VLOOKUP(Y678,'PoHC and SDF summary'!$AO$4:$AP$49974,2,FALSE)," ")</f>
        <v xml:space="preserve"> </v>
      </c>
      <c r="AA678" s="19" t="str">
        <f t="shared" si="233"/>
        <v xml:space="preserve"> </v>
      </c>
      <c r="AB678" s="58" t="str">
        <f>IF(X678="Yes",(AA678^2)*(VLOOKUP(D678,'Aquifer and SDF Parameters'!$A$6:$C$100,2,FALSE)/VLOOKUP(D678,'Aquifer and SDF Parameters'!$A$6:$C$100,3,FALSE)),"")</f>
        <v/>
      </c>
      <c r="AC678" s="20" t="str">
        <f>IF(X678="Yes",(1/(U678)^('Aquifer and SDF Parameters'!$B$2)/((1/U678^'Aquifer and SDF Parameters'!$B$2)+(1/AA678^'Aquifer and SDF Parameters'!$B$2))),"")</f>
        <v/>
      </c>
      <c r="AD678" s="21" t="str">
        <f>IF(X678="Yes",(1/(AA678)^('Aquifer and SDF Parameters'!$B$2)/((1/U678^'Aquifer and SDF Parameters'!$B$2)+(1/AA678^'Aquifer and SDF Parameters'!$B$2))),"")</f>
        <v/>
      </c>
      <c r="AE678" s="14"/>
      <c r="AF678" s="32" t="str">
        <f t="shared" si="234"/>
        <v>No</v>
      </c>
      <c r="AG678" s="15" t="str">
        <f t="shared" si="235"/>
        <v/>
      </c>
      <c r="AH678" s="18" t="str">
        <f t="shared" si="236"/>
        <v xml:space="preserve"> </v>
      </c>
      <c r="AI678" s="19" t="str">
        <f t="shared" si="237"/>
        <v xml:space="preserve"> </v>
      </c>
      <c r="AJ678" s="58" t="str">
        <f>IF(AF678="Yes",(AI678^2)*(VLOOKUP(D678,'Aquifer and SDF Parameters'!$A$6:$C$100,2,FALSE)/VLOOKUP(D678,'Aquifer and SDF Parameters'!$A$6:$C$100,3,FALSE)),"")</f>
        <v/>
      </c>
      <c r="AK678" s="20" t="str">
        <f>IF(AF678="Yes",(1/(U678)^('Aquifer and SDF Parameters'!$B$2)/((1/U678^'Aquifer and SDF Parameters'!$B$2)+(1/AI678^'Aquifer and SDF Parameters'!$B$2)+(1/AA678^'Aquifer and SDF Parameters'!$B$2))),"")</f>
        <v/>
      </c>
      <c r="AL678" s="20" t="str">
        <f>IF(AF678="Yes",(1/(AA678)^('Aquifer and SDF Parameters'!$B$2)/((1/U678^'Aquifer and SDF Parameters'!$B$2)+(1/AI678^'Aquifer and SDF Parameters'!$B$2)+(1/AA678^'Aquifer and SDF Parameters'!$B$2))),"")</f>
        <v/>
      </c>
      <c r="AM678" s="21" t="str">
        <f>IF(AF678="Yes",(1/(AI678)^('Aquifer and SDF Parameters'!$B$2)/((1/U678^'Aquifer and SDF Parameters'!$B$2)+(1/AI678^'Aquifer and SDF Parameters'!$B$2)+(1/AA678^'Aquifer and SDF Parameters'!$B$2))),"")</f>
        <v/>
      </c>
      <c r="AO678" s="30" t="s">
        <v>12214</v>
      </c>
      <c r="AP678" s="47" t="s">
        <v>8769</v>
      </c>
      <c r="AQ678" s="2">
        <v>101194</v>
      </c>
      <c r="AR678" s="2" t="s">
        <v>5286</v>
      </c>
      <c r="AS678" s="4">
        <v>1577.57326071121</v>
      </c>
      <c r="AT678" s="30"/>
      <c r="AU678" s="22"/>
      <c r="AV678" s="69"/>
      <c r="AW678" s="33"/>
      <c r="AX678" s="22"/>
      <c r="AY678" s="27"/>
    </row>
    <row r="679" spans="1:51" ht="15.6" customHeight="1" x14ac:dyDescent="0.3">
      <c r="A679" s="17">
        <v>91143</v>
      </c>
      <c r="B679" s="17" t="str">
        <f>VLOOKUP(A679,'List of Wells for HC assessment'!$A$2:$J$860,10,FALSE)</f>
        <v>Fraser-Sumas Floodplain</v>
      </c>
      <c r="C679" s="17" t="str">
        <f>IF(ISNUMBER(VLOOKUP(A679,'List of Wells for HC assessment'!$A$2:$J$860,1,FALSE)),"TRUE","FALSE")</f>
        <v>TRUE</v>
      </c>
      <c r="D679" s="17">
        <f>VLOOKUP(A679,'List of Wells for HC assessment'!$A$2:$J$860,9,FALSE)</f>
        <v>8</v>
      </c>
      <c r="E679" s="17" t="str">
        <f t="shared" si="218"/>
        <v>Stream</v>
      </c>
      <c r="F679" s="17">
        <f t="shared" si="219"/>
        <v>2</v>
      </c>
      <c r="G679" s="87">
        <f t="shared" si="220"/>
        <v>0.92922872602818474</v>
      </c>
      <c r="H679" s="88">
        <f t="shared" si="238"/>
        <v>0.24540987390125082</v>
      </c>
      <c r="I679" s="89" t="str">
        <f t="shared" si="221"/>
        <v>Unnamed tributary to Lewis Slough</v>
      </c>
      <c r="J679" s="90">
        <f t="shared" si="222"/>
        <v>7.0771273971815304E-2</v>
      </c>
      <c r="K679" s="91">
        <f t="shared" si="223"/>
        <v>3.2222382286182181</v>
      </c>
      <c r="L679" s="95" t="str">
        <f t="shared" si="224"/>
        <v>Vedder River</v>
      </c>
      <c r="M679" s="92" t="str">
        <f t="shared" si="225"/>
        <v>-</v>
      </c>
      <c r="N679" s="93" t="str">
        <f t="shared" si="226"/>
        <v/>
      </c>
      <c r="O679" s="96" t="str">
        <f t="shared" si="227"/>
        <v xml:space="preserve"> </v>
      </c>
      <c r="P679" s="94" t="str">
        <f>IF(ISNUMBER(VLOOKUP(A679,'Wells not assessed'!$A$5:$D$37,1,FALSE)),VLOOKUP(A679,'Wells not assessed'!$A$5:$D$37,4,FALSE),"")</f>
        <v/>
      </c>
      <c r="R679" s="35" t="str">
        <f t="shared" si="228"/>
        <v>Yes</v>
      </c>
      <c r="S679" s="15" t="str">
        <f t="shared" si="229"/>
        <v>FV-2651</v>
      </c>
      <c r="T679" s="18" t="str">
        <f>VLOOKUP(S679,'PoHC and SDF summary'!$AO$4:$AP$49974,2,FALSE)</f>
        <v>Unnamed tributary to Lewis Slough</v>
      </c>
      <c r="U679" s="19">
        <f t="shared" si="230"/>
        <v>271.335515866197</v>
      </c>
      <c r="V679" s="56">
        <f>IF(C679="TRUE",(U679^2)*(VLOOKUP(D679,'Aquifer and SDF Parameters'!$A$6:$C$100,2,FALSE)/VLOOKUP(D679,'Aquifer and SDF Parameters'!$A$6:$C$100,3,FALSE)),"")</f>
        <v>0.24540987390125082</v>
      </c>
      <c r="W679" s="4"/>
      <c r="X679" s="29" t="str">
        <f t="shared" si="231"/>
        <v>Yes</v>
      </c>
      <c r="Y679" s="15" t="str">
        <f t="shared" si="232"/>
        <v>FV-2364</v>
      </c>
      <c r="Z679" s="18" t="str">
        <f>IF(X679="Yes",VLOOKUP(Y679,'PoHC and SDF summary'!$AO$4:$AP$49974,2,FALSE)," ")</f>
        <v>Vedder River</v>
      </c>
      <c r="AA679" s="19">
        <f t="shared" si="233"/>
        <v>983.19452225155601</v>
      </c>
      <c r="AB679" s="58">
        <f>IF(X679="Yes",(AA679^2)*(VLOOKUP(D679,'Aquifer and SDF Parameters'!$A$6:$C$100,2,FALSE)/VLOOKUP(D679,'Aquifer and SDF Parameters'!$A$6:$C$100,3,FALSE)),"")</f>
        <v>3.2222382286182181</v>
      </c>
      <c r="AC679" s="20">
        <f>IF(X679="Yes",(1/(U679)^('Aquifer and SDF Parameters'!$B$2)/((1/U679^'Aquifer and SDF Parameters'!$B$2)+(1/AA679^'Aquifer and SDF Parameters'!$B$2))),"")</f>
        <v>0.92922872602818474</v>
      </c>
      <c r="AD679" s="21">
        <f>IF(X679="Yes",(1/(AA679)^('Aquifer and SDF Parameters'!$B$2)/((1/U679^'Aquifer and SDF Parameters'!$B$2)+(1/AA679^'Aquifer and SDF Parameters'!$B$2))),"")</f>
        <v>7.0771273971815304E-2</v>
      </c>
      <c r="AE679" s="14"/>
      <c r="AF679" s="32" t="str">
        <f t="shared" si="234"/>
        <v>No</v>
      </c>
      <c r="AG679" s="15" t="str">
        <f t="shared" si="235"/>
        <v/>
      </c>
      <c r="AH679" s="18" t="str">
        <f t="shared" si="236"/>
        <v xml:space="preserve"> </v>
      </c>
      <c r="AI679" s="19" t="str">
        <f t="shared" si="237"/>
        <v xml:space="preserve"> </v>
      </c>
      <c r="AJ679" s="58" t="str">
        <f>IF(AF679="Yes",(AI679^2)*(VLOOKUP(D679,'Aquifer and SDF Parameters'!$A$6:$C$100,2,FALSE)/VLOOKUP(D679,'Aquifer and SDF Parameters'!$A$6:$C$100,3,FALSE)),"")</f>
        <v/>
      </c>
      <c r="AK679" s="20" t="str">
        <f>IF(AF679="Yes",(1/(U679)^('Aquifer and SDF Parameters'!$B$2)/((1/U679^'Aquifer and SDF Parameters'!$B$2)+(1/AI679^'Aquifer and SDF Parameters'!$B$2)+(1/AA679^'Aquifer and SDF Parameters'!$B$2))),"")</f>
        <v/>
      </c>
      <c r="AL679" s="20" t="str">
        <f>IF(AF679="Yes",(1/(AA679)^('Aquifer and SDF Parameters'!$B$2)/((1/U679^'Aquifer and SDF Parameters'!$B$2)+(1/AI679^'Aquifer and SDF Parameters'!$B$2)+(1/AA679^'Aquifer and SDF Parameters'!$B$2))),"")</f>
        <v/>
      </c>
      <c r="AM679" s="21" t="str">
        <f>IF(AF679="Yes",(1/(AI679)^('Aquifer and SDF Parameters'!$B$2)/((1/U679^'Aquifer and SDF Parameters'!$B$2)+(1/AI679^'Aquifer and SDF Parameters'!$B$2)+(1/AA679^'Aquifer and SDF Parameters'!$B$2))),"")</f>
        <v/>
      </c>
      <c r="AO679" s="30" t="s">
        <v>12213</v>
      </c>
      <c r="AP679" s="47" t="s">
        <v>8769</v>
      </c>
      <c r="AQ679" s="2">
        <v>101208</v>
      </c>
      <c r="AR679" s="2" t="s">
        <v>1009</v>
      </c>
      <c r="AS679" s="4">
        <v>115.532146678891</v>
      </c>
      <c r="AT679" s="30"/>
      <c r="AU679" s="22"/>
      <c r="AV679" s="69"/>
      <c r="AW679" s="33"/>
      <c r="AX679" s="22"/>
      <c r="AY679" s="27"/>
    </row>
    <row r="680" spans="1:51" ht="15.6" customHeight="1" x14ac:dyDescent="0.3">
      <c r="A680" s="17">
        <v>91215</v>
      </c>
      <c r="B680" s="17" t="str">
        <f>VLOOKUP(A680,'List of Wells for HC assessment'!$A$2:$J$860,10,FALSE)</f>
        <v>Fraser-Sumas Floodplain</v>
      </c>
      <c r="C680" s="17" t="str">
        <f>IF(ISNUMBER(VLOOKUP(A680,'List of Wells for HC assessment'!$A$2:$J$860,1,FALSE)),"TRUE","FALSE")</f>
        <v>TRUE</v>
      </c>
      <c r="D680" s="17">
        <f>VLOOKUP(A680,'List of Wells for HC assessment'!$A$2:$J$860,9,FALSE)</f>
        <v>8</v>
      </c>
      <c r="E680" s="17" t="str">
        <f t="shared" si="218"/>
        <v>Stream</v>
      </c>
      <c r="F680" s="17">
        <f t="shared" si="219"/>
        <v>1</v>
      </c>
      <c r="G680" s="87">
        <f t="shared" si="220"/>
        <v>1</v>
      </c>
      <c r="H680" s="88">
        <f t="shared" si="238"/>
        <v>1.759324731946663E-2</v>
      </c>
      <c r="I680" s="89" t="str">
        <f t="shared" si="221"/>
        <v>Unnamed tributary to Lewis Slough</v>
      </c>
      <c r="J680" s="90" t="str">
        <f t="shared" si="222"/>
        <v>-</v>
      </c>
      <c r="K680" s="91" t="str">
        <f t="shared" si="223"/>
        <v/>
      </c>
      <c r="L680" s="95" t="str">
        <f t="shared" si="224"/>
        <v xml:space="preserve"> </v>
      </c>
      <c r="M680" s="92" t="str">
        <f t="shared" si="225"/>
        <v>-</v>
      </c>
      <c r="N680" s="93" t="str">
        <f t="shared" si="226"/>
        <v/>
      </c>
      <c r="O680" s="96" t="str">
        <f t="shared" si="227"/>
        <v xml:space="preserve"> </v>
      </c>
      <c r="P680" s="94" t="str">
        <f>IF(ISNUMBER(VLOOKUP(A680,'Wells not assessed'!$A$5:$D$37,1,FALSE)),VLOOKUP(A680,'Wells not assessed'!$A$5:$D$37,4,FALSE),"")</f>
        <v/>
      </c>
      <c r="R680" s="35" t="str">
        <f t="shared" si="228"/>
        <v>Yes</v>
      </c>
      <c r="S680" s="15" t="str">
        <f t="shared" si="229"/>
        <v>FV-2681</v>
      </c>
      <c r="T680" s="18" t="str">
        <f>VLOOKUP(S680,'PoHC and SDF summary'!$AO$4:$AP$49974,2,FALSE)</f>
        <v>Unnamed tributary to Lewis Slough</v>
      </c>
      <c r="U680" s="19">
        <f t="shared" si="230"/>
        <v>72.649667554917201</v>
      </c>
      <c r="V680" s="56">
        <f>IF(C680="TRUE",(U680^2)*(VLOOKUP(D680,'Aquifer and SDF Parameters'!$A$6:$C$100,2,FALSE)/VLOOKUP(D680,'Aquifer and SDF Parameters'!$A$6:$C$100,3,FALSE)),"")</f>
        <v>1.759324731946663E-2</v>
      </c>
      <c r="W680" s="4"/>
      <c r="X680" s="29" t="str">
        <f t="shared" si="231"/>
        <v>No</v>
      </c>
      <c r="Y680" s="15" t="str">
        <f t="shared" si="232"/>
        <v/>
      </c>
      <c r="Z680" s="18" t="str">
        <f>IF(X680="Yes",VLOOKUP(Y680,'PoHC and SDF summary'!$AO$4:$AP$49974,2,FALSE)," ")</f>
        <v xml:space="preserve"> </v>
      </c>
      <c r="AA680" s="19" t="str">
        <f t="shared" si="233"/>
        <v xml:space="preserve"> </v>
      </c>
      <c r="AB680" s="58" t="str">
        <f>IF(X680="Yes",(AA680^2)*(VLOOKUP(D680,'Aquifer and SDF Parameters'!$A$6:$C$100,2,FALSE)/VLOOKUP(D680,'Aquifer and SDF Parameters'!$A$6:$C$100,3,FALSE)),"")</f>
        <v/>
      </c>
      <c r="AC680" s="20" t="str">
        <f>IF(X680="Yes",(1/(U680)^('Aquifer and SDF Parameters'!$B$2)/((1/U680^'Aquifer and SDF Parameters'!$B$2)+(1/AA680^'Aquifer and SDF Parameters'!$B$2))),"")</f>
        <v/>
      </c>
      <c r="AD680" s="21" t="str">
        <f>IF(X680="Yes",(1/(AA680)^('Aquifer and SDF Parameters'!$B$2)/((1/U680^'Aquifer and SDF Parameters'!$B$2)+(1/AA680^'Aquifer and SDF Parameters'!$B$2))),"")</f>
        <v/>
      </c>
      <c r="AE680" s="14"/>
      <c r="AF680" s="32" t="str">
        <f t="shared" si="234"/>
        <v>No</v>
      </c>
      <c r="AG680" s="15" t="str">
        <f t="shared" si="235"/>
        <v/>
      </c>
      <c r="AH680" s="18" t="str">
        <f t="shared" si="236"/>
        <v xml:space="preserve"> </v>
      </c>
      <c r="AI680" s="19" t="str">
        <f t="shared" si="237"/>
        <v xml:space="preserve"> </v>
      </c>
      <c r="AJ680" s="58" t="str">
        <f>IF(AF680="Yes",(AI680^2)*(VLOOKUP(D680,'Aquifer and SDF Parameters'!$A$6:$C$100,2,FALSE)/VLOOKUP(D680,'Aquifer and SDF Parameters'!$A$6:$C$100,3,FALSE)),"")</f>
        <v/>
      </c>
      <c r="AK680" s="20" t="str">
        <f>IF(AF680="Yes",(1/(U680)^('Aquifer and SDF Parameters'!$B$2)/((1/U680^'Aquifer and SDF Parameters'!$B$2)+(1/AI680^'Aquifer and SDF Parameters'!$B$2)+(1/AA680^'Aquifer and SDF Parameters'!$B$2))),"")</f>
        <v/>
      </c>
      <c r="AL680" s="20" t="str">
        <f>IF(AF680="Yes",(1/(AA680)^('Aquifer and SDF Parameters'!$B$2)/((1/U680^'Aquifer and SDF Parameters'!$B$2)+(1/AI680^'Aquifer and SDF Parameters'!$B$2)+(1/AA680^'Aquifer and SDF Parameters'!$B$2))),"")</f>
        <v/>
      </c>
      <c r="AM680" s="21" t="str">
        <f>IF(AF680="Yes",(1/(AI680)^('Aquifer and SDF Parameters'!$B$2)/((1/U680^'Aquifer and SDF Parameters'!$B$2)+(1/AI680^'Aquifer and SDF Parameters'!$B$2)+(1/AA680^'Aquifer and SDF Parameters'!$B$2))),"")</f>
        <v/>
      </c>
      <c r="AO680" s="30" t="s">
        <v>12212</v>
      </c>
      <c r="AP680" s="47" t="s">
        <v>8769</v>
      </c>
      <c r="AQ680" s="2">
        <v>101211</v>
      </c>
      <c r="AR680" s="2" t="s">
        <v>7031</v>
      </c>
      <c r="AS680" s="4">
        <v>136.61749336507501</v>
      </c>
      <c r="AT680" s="30"/>
      <c r="AU680" s="22"/>
      <c r="AV680" s="69"/>
      <c r="AW680" s="33"/>
      <c r="AX680" s="22"/>
      <c r="AY680" s="27"/>
    </row>
    <row r="681" spans="1:51" ht="15.6" customHeight="1" x14ac:dyDescent="0.3">
      <c r="A681" s="17">
        <v>92108</v>
      </c>
      <c r="B681" s="17" t="str">
        <f>VLOOKUP(A681,'List of Wells for HC assessment'!$A$2:$J$860,10,FALSE)</f>
        <v>Fraser-Sumas Floodplain</v>
      </c>
      <c r="C681" s="17" t="str">
        <f>IF(ISNUMBER(VLOOKUP(A681,'List of Wells for HC assessment'!$A$2:$J$860,1,FALSE)),"TRUE","FALSE")</f>
        <v>TRUE</v>
      </c>
      <c r="D681" s="17">
        <f>VLOOKUP(A681,'List of Wells for HC assessment'!$A$2:$J$860,9,FALSE)</f>
        <v>8</v>
      </c>
      <c r="E681" s="17" t="str">
        <f t="shared" si="218"/>
        <v>Stream</v>
      </c>
      <c r="F681" s="17">
        <f t="shared" si="219"/>
        <v>3</v>
      </c>
      <c r="G681" s="87">
        <f t="shared" si="220"/>
        <v>0.4586341511934523</v>
      </c>
      <c r="H681" s="88">
        <f t="shared" si="238"/>
        <v>12.474821117516097</v>
      </c>
      <c r="I681" s="89" t="str">
        <f t="shared" si="221"/>
        <v>Unnamed tributary to Chilliwack Creek</v>
      </c>
      <c r="J681" s="90">
        <f t="shared" si="222"/>
        <v>0.32578742784868547</v>
      </c>
      <c r="K681" s="91">
        <f t="shared" si="223"/>
        <v>17.561693624284015</v>
      </c>
      <c r="L681" s="95" t="str">
        <f t="shared" si="224"/>
        <v>Unnamed tributary to Atchelitz Creek</v>
      </c>
      <c r="M681" s="92">
        <f t="shared" si="225"/>
        <v>0.21557842095786217</v>
      </c>
      <c r="N681" s="93">
        <f t="shared" si="226"/>
        <v>26.539664633875727</v>
      </c>
      <c r="O681" s="96" t="str">
        <f t="shared" si="227"/>
        <v>Unnamed</v>
      </c>
      <c r="P681" s="94" t="str">
        <f>IF(ISNUMBER(VLOOKUP(A681,'Wells not assessed'!$A$5:$D$37,1,FALSE)),VLOOKUP(A681,'Wells not assessed'!$A$5:$D$37,4,FALSE),"")</f>
        <v/>
      </c>
      <c r="R681" s="35" t="str">
        <f t="shared" si="228"/>
        <v>Yes</v>
      </c>
      <c r="S681" s="15" t="str">
        <f t="shared" si="229"/>
        <v>FV-5782</v>
      </c>
      <c r="T681" s="18" t="str">
        <f>VLOOKUP(S681,'PoHC and SDF summary'!$AO$4:$AP$49974,2,FALSE)</f>
        <v>Unnamed tributary to Chilliwack Creek</v>
      </c>
      <c r="U681" s="19">
        <f t="shared" si="230"/>
        <v>1934.54034211097</v>
      </c>
      <c r="V681" s="56">
        <f>IF(C681="TRUE",(U681^2)*(VLOOKUP(D681,'Aquifer and SDF Parameters'!$A$6:$C$100,2,FALSE)/VLOOKUP(D681,'Aquifer and SDF Parameters'!$A$6:$C$100,3,FALSE)),"")</f>
        <v>12.474821117516097</v>
      </c>
      <c r="W681" s="4"/>
      <c r="X681" s="29" t="str">
        <f t="shared" si="231"/>
        <v>Yes</v>
      </c>
      <c r="Y681" s="15" t="str">
        <f t="shared" si="232"/>
        <v>FV-5383</v>
      </c>
      <c r="Z681" s="18" t="str">
        <f>IF(X681="Yes",VLOOKUP(Y681,'PoHC and SDF summary'!$AO$4:$AP$49974,2,FALSE)," ")</f>
        <v>Unnamed tributary to Atchelitz Creek</v>
      </c>
      <c r="AA681" s="19">
        <f t="shared" si="233"/>
        <v>2295.3230899560099</v>
      </c>
      <c r="AB681" s="58">
        <f>IF(X681="Yes",(AA681^2)*(VLOOKUP(D681,'Aquifer and SDF Parameters'!$A$6:$C$100,2,FALSE)/VLOOKUP(D681,'Aquifer and SDF Parameters'!$A$6:$C$100,3,FALSE)),"")</f>
        <v>17.561693624284015</v>
      </c>
      <c r="AC681" s="20">
        <f>IF(X681="Yes",(1/(U681)^('Aquifer and SDF Parameters'!$B$2)/((1/U681^'Aquifer and SDF Parameters'!$B$2)+(1/AA681^'Aquifer and SDF Parameters'!$B$2))),"")</f>
        <v>0.58467814176337862</v>
      </c>
      <c r="AD681" s="21">
        <f>IF(X681="Yes",(1/(AA681)^('Aquifer and SDF Parameters'!$B$2)/((1/U681^'Aquifer and SDF Parameters'!$B$2)+(1/AA681^'Aquifer and SDF Parameters'!$B$2))),"")</f>
        <v>0.41532185823662149</v>
      </c>
      <c r="AE681" s="14"/>
      <c r="AF681" s="32" t="str">
        <f t="shared" si="234"/>
        <v>Yes</v>
      </c>
      <c r="AG681" s="15" t="str">
        <f t="shared" si="235"/>
        <v>FV-3223</v>
      </c>
      <c r="AH681" s="18" t="str">
        <f t="shared" si="236"/>
        <v>Unnamed</v>
      </c>
      <c r="AI681" s="19">
        <f t="shared" si="237"/>
        <v>2821.68378635217</v>
      </c>
      <c r="AJ681" s="58">
        <f>IF(AF681="Yes",(AI681^2)*(VLOOKUP(D681,'Aquifer and SDF Parameters'!$A$6:$C$100,2,FALSE)/VLOOKUP(D681,'Aquifer and SDF Parameters'!$A$6:$C$100,3,FALSE)),"")</f>
        <v>26.539664633875727</v>
      </c>
      <c r="AK681" s="20">
        <f>IF(AF681="Yes",(1/(U681)^('Aquifer and SDF Parameters'!$B$2)/((1/U681^'Aquifer and SDF Parameters'!$B$2)+(1/AI681^'Aquifer and SDF Parameters'!$B$2)+(1/AA681^'Aquifer and SDF Parameters'!$B$2))),"")</f>
        <v>0.4586341511934523</v>
      </c>
      <c r="AL681" s="20">
        <f>IF(AF681="Yes",(1/(AA681)^('Aquifer and SDF Parameters'!$B$2)/((1/U681^'Aquifer and SDF Parameters'!$B$2)+(1/AI681^'Aquifer and SDF Parameters'!$B$2)+(1/AA681^'Aquifer and SDF Parameters'!$B$2))),"")</f>
        <v>0.32578742784868547</v>
      </c>
      <c r="AM681" s="21">
        <f>IF(AF681="Yes",(1/(AI681)^('Aquifer and SDF Parameters'!$B$2)/((1/U681^'Aquifer and SDF Parameters'!$B$2)+(1/AI681^'Aquifer and SDF Parameters'!$B$2)+(1/AA681^'Aquifer and SDF Parameters'!$B$2))),"")</f>
        <v>0.21557842095786217</v>
      </c>
      <c r="AO681" s="30" t="s">
        <v>12211</v>
      </c>
      <c r="AP681" s="47" t="s">
        <v>8769</v>
      </c>
      <c r="AQ681" s="2">
        <v>101223</v>
      </c>
      <c r="AR681" s="2" t="s">
        <v>837</v>
      </c>
      <c r="AS681" s="4">
        <v>388.93757854206098</v>
      </c>
      <c r="AT681" s="30"/>
      <c r="AU681" s="22"/>
      <c r="AV681" s="69"/>
      <c r="AW681" s="33"/>
      <c r="AX681" s="22"/>
      <c r="AY681" s="27"/>
    </row>
    <row r="682" spans="1:51" ht="15.6" customHeight="1" x14ac:dyDescent="0.3">
      <c r="A682" s="17">
        <v>92111</v>
      </c>
      <c r="B682" s="17" t="str">
        <f>VLOOKUP(A682,'List of Wells for HC assessment'!$A$2:$J$860,10,FALSE)</f>
        <v>Fraser-Sumas Floodplain</v>
      </c>
      <c r="C682" s="17" t="str">
        <f>IF(ISNUMBER(VLOOKUP(A682,'List of Wells for HC assessment'!$A$2:$J$860,1,FALSE)),"TRUE","FALSE")</f>
        <v>TRUE</v>
      </c>
      <c r="D682" s="17">
        <f>VLOOKUP(A682,'List of Wells for HC assessment'!$A$2:$J$860,9,FALSE)</f>
        <v>8</v>
      </c>
      <c r="E682" s="17" t="str">
        <f t="shared" si="218"/>
        <v>Stream</v>
      </c>
      <c r="F682" s="17">
        <f t="shared" si="219"/>
        <v>2</v>
      </c>
      <c r="G682" s="87">
        <f t="shared" si="220"/>
        <v>0.56956758196409241</v>
      </c>
      <c r="H682" s="88">
        <f t="shared" si="238"/>
        <v>10.845104000031807</v>
      </c>
      <c r="I682" s="89" t="str">
        <f t="shared" si="221"/>
        <v>Unnamed tributary to Atchelitz Creek</v>
      </c>
      <c r="J682" s="90">
        <f t="shared" si="222"/>
        <v>0.43043241803590759</v>
      </c>
      <c r="K682" s="91">
        <f t="shared" si="223"/>
        <v>14.350730573764363</v>
      </c>
      <c r="L682" s="95" t="str">
        <f t="shared" si="224"/>
        <v>Unnamed</v>
      </c>
      <c r="M682" s="92" t="str">
        <f t="shared" si="225"/>
        <v>-</v>
      </c>
      <c r="N682" s="93" t="str">
        <f t="shared" si="226"/>
        <v/>
      </c>
      <c r="O682" s="96" t="str">
        <f t="shared" si="227"/>
        <v xml:space="preserve"> </v>
      </c>
      <c r="P682" s="94" t="str">
        <f>IF(ISNUMBER(VLOOKUP(A682,'Wells not assessed'!$A$5:$D$37,1,FALSE)),VLOOKUP(A682,'Wells not assessed'!$A$5:$D$37,4,FALSE),"")</f>
        <v/>
      </c>
      <c r="R682" s="35" t="str">
        <f t="shared" si="228"/>
        <v>Yes</v>
      </c>
      <c r="S682" s="15" t="str">
        <f t="shared" si="229"/>
        <v>FV-5383</v>
      </c>
      <c r="T682" s="18" t="str">
        <f>VLOOKUP(S682,'PoHC and SDF summary'!$AO$4:$AP$49974,2,FALSE)</f>
        <v>Unnamed tributary to Atchelitz Creek</v>
      </c>
      <c r="U682" s="19">
        <f t="shared" si="230"/>
        <v>1803.7547505161399</v>
      </c>
      <c r="V682" s="56">
        <f>IF(C682="TRUE",(U682^2)*(VLOOKUP(D682,'Aquifer and SDF Parameters'!$A$6:$C$100,2,FALSE)/VLOOKUP(D682,'Aquifer and SDF Parameters'!$A$6:$C$100,3,FALSE)),"")</f>
        <v>10.845104000031807</v>
      </c>
      <c r="W682" s="4"/>
      <c r="X682" s="29" t="str">
        <f t="shared" si="231"/>
        <v>Yes</v>
      </c>
      <c r="Y682" s="15" t="str">
        <f t="shared" si="232"/>
        <v>FV-3223</v>
      </c>
      <c r="Z682" s="18" t="str">
        <f>IF(X682="Yes",VLOOKUP(Y682,'PoHC and SDF summary'!$AO$4:$AP$49974,2,FALSE)," ")</f>
        <v>Unnamed</v>
      </c>
      <c r="AA682" s="19">
        <f t="shared" si="233"/>
        <v>2074.9022078472299</v>
      </c>
      <c r="AB682" s="58">
        <f>IF(X682="Yes",(AA682^2)*(VLOOKUP(D682,'Aquifer and SDF Parameters'!$A$6:$C$100,2,FALSE)/VLOOKUP(D682,'Aquifer and SDF Parameters'!$A$6:$C$100,3,FALSE)),"")</f>
        <v>14.350730573764363</v>
      </c>
      <c r="AC682" s="20">
        <f>IF(X682="Yes",(1/(U682)^('Aquifer and SDF Parameters'!$B$2)/((1/U682^'Aquifer and SDF Parameters'!$B$2)+(1/AA682^'Aquifer and SDF Parameters'!$B$2))),"")</f>
        <v>0.56956758196409241</v>
      </c>
      <c r="AD682" s="21">
        <f>IF(X682="Yes",(1/(AA682)^('Aquifer and SDF Parameters'!$B$2)/((1/U682^'Aquifer and SDF Parameters'!$B$2)+(1/AA682^'Aquifer and SDF Parameters'!$B$2))),"")</f>
        <v>0.43043241803590759</v>
      </c>
      <c r="AE682" s="14"/>
      <c r="AF682" s="32" t="str">
        <f t="shared" si="234"/>
        <v>No</v>
      </c>
      <c r="AG682" s="15" t="str">
        <f t="shared" si="235"/>
        <v/>
      </c>
      <c r="AH682" s="18" t="str">
        <f t="shared" si="236"/>
        <v xml:space="preserve"> </v>
      </c>
      <c r="AI682" s="19" t="str">
        <f t="shared" si="237"/>
        <v xml:space="preserve"> </v>
      </c>
      <c r="AJ682" s="58" t="str">
        <f>IF(AF682="Yes",(AI682^2)*(VLOOKUP(D682,'Aquifer and SDF Parameters'!$A$6:$C$100,2,FALSE)/VLOOKUP(D682,'Aquifer and SDF Parameters'!$A$6:$C$100,3,FALSE)),"")</f>
        <v/>
      </c>
      <c r="AK682" s="20" t="str">
        <f>IF(AF682="Yes",(1/(U682)^('Aquifer and SDF Parameters'!$B$2)/((1/U682^'Aquifer and SDF Parameters'!$B$2)+(1/AI682^'Aquifer and SDF Parameters'!$B$2)+(1/AA682^'Aquifer and SDF Parameters'!$B$2))),"")</f>
        <v/>
      </c>
      <c r="AL682" s="20" t="str">
        <f>IF(AF682="Yes",(1/(AA682)^('Aquifer and SDF Parameters'!$B$2)/((1/U682^'Aquifer and SDF Parameters'!$B$2)+(1/AI682^'Aquifer and SDF Parameters'!$B$2)+(1/AA682^'Aquifer and SDF Parameters'!$B$2))),"")</f>
        <v/>
      </c>
      <c r="AM682" s="21" t="str">
        <f>IF(AF682="Yes",(1/(AI682)^('Aquifer and SDF Parameters'!$B$2)/((1/U682^'Aquifer and SDF Parameters'!$B$2)+(1/AI682^'Aquifer and SDF Parameters'!$B$2)+(1/AA682^'Aquifer and SDF Parameters'!$B$2))),"")</f>
        <v/>
      </c>
      <c r="AO682" s="30" t="s">
        <v>12207</v>
      </c>
      <c r="AP682" s="47" t="s">
        <v>8769</v>
      </c>
      <c r="AQ682" s="2">
        <v>101242</v>
      </c>
      <c r="AR682" s="2" t="s">
        <v>5286</v>
      </c>
      <c r="AS682" s="4">
        <v>1845.8594439895301</v>
      </c>
      <c r="AT682" s="30"/>
      <c r="AU682" s="22"/>
      <c r="AV682" s="69"/>
      <c r="AW682" s="33"/>
      <c r="AX682" s="22"/>
      <c r="AY682" s="27"/>
    </row>
    <row r="683" spans="1:51" ht="15.6" customHeight="1" x14ac:dyDescent="0.3">
      <c r="A683" s="17">
        <v>92154</v>
      </c>
      <c r="B683" s="17" t="str">
        <f>VLOOKUP(A683,'List of Wells for HC assessment'!$A$2:$J$860,10,FALSE)</f>
        <v>Fraser-Sumas Floodplain</v>
      </c>
      <c r="C683" s="17" t="str">
        <f>IF(ISNUMBER(VLOOKUP(A683,'List of Wells for HC assessment'!$A$2:$J$860,1,FALSE)),"TRUE","FALSE")</f>
        <v>TRUE</v>
      </c>
      <c r="D683" s="17">
        <f>VLOOKUP(A683,'List of Wells for HC assessment'!$A$2:$J$860,9,FALSE)</f>
        <v>8</v>
      </c>
      <c r="E683" s="17" t="str">
        <f t="shared" si="218"/>
        <v>Stream</v>
      </c>
      <c r="F683" s="17">
        <f t="shared" si="219"/>
        <v>3</v>
      </c>
      <c r="G683" s="87">
        <f t="shared" si="220"/>
        <v>0.81634432113480493</v>
      </c>
      <c r="H683" s="88">
        <f t="shared" si="238"/>
        <v>6.9115351790205101E-2</v>
      </c>
      <c r="I683" s="89" t="str">
        <f t="shared" si="221"/>
        <v>Unnamed tributary to Vedder River</v>
      </c>
      <c r="J683" s="90">
        <f t="shared" si="222"/>
        <v>0.10744883279450108</v>
      </c>
      <c r="K683" s="91">
        <f t="shared" si="223"/>
        <v>0.5251050520490691</v>
      </c>
      <c r="L683" s="95" t="str">
        <f t="shared" si="224"/>
        <v>Vedder River</v>
      </c>
      <c r="M683" s="92">
        <f t="shared" si="225"/>
        <v>7.620684607069389E-2</v>
      </c>
      <c r="N683" s="93">
        <f t="shared" si="226"/>
        <v>0.74037869097519093</v>
      </c>
      <c r="O683" s="96" t="str">
        <f t="shared" si="227"/>
        <v>Unnamed tributary from Stewart Slough to Vedder River</v>
      </c>
      <c r="P683" s="94" t="str">
        <f>IF(ISNUMBER(VLOOKUP(A683,'Wells not assessed'!$A$5:$D$37,1,FALSE)),VLOOKUP(A683,'Wells not assessed'!$A$5:$D$37,4,FALSE),"")</f>
        <v/>
      </c>
      <c r="R683" s="35" t="str">
        <f t="shared" si="228"/>
        <v>Yes</v>
      </c>
      <c r="S683" s="15" t="str">
        <f t="shared" si="229"/>
        <v>FV-587</v>
      </c>
      <c r="T683" s="18" t="str">
        <f>VLOOKUP(S683,'PoHC and SDF summary'!$AO$4:$AP$49974,2,FALSE)</f>
        <v>Unnamed tributary to Vedder River</v>
      </c>
      <c r="U683" s="19">
        <f t="shared" si="230"/>
        <v>143.99515803339199</v>
      </c>
      <c r="V683" s="56">
        <f>IF(C683="TRUE",(U683^2)*(VLOOKUP(D683,'Aquifer and SDF Parameters'!$A$6:$C$100,2,FALSE)/VLOOKUP(D683,'Aquifer and SDF Parameters'!$A$6:$C$100,3,FALSE)),"")</f>
        <v>6.9115351790205101E-2</v>
      </c>
      <c r="W683" s="4"/>
      <c r="X683" s="29" t="str">
        <f t="shared" si="231"/>
        <v>Yes</v>
      </c>
      <c r="Y683" s="15" t="str">
        <f t="shared" si="232"/>
        <v>FV-1807</v>
      </c>
      <c r="Z683" s="18" t="str">
        <f>IF(X683="Yes",VLOOKUP(Y683,'PoHC and SDF summary'!$AO$4:$AP$49974,2,FALSE)," ")</f>
        <v>Vedder River</v>
      </c>
      <c r="AA683" s="19">
        <f t="shared" si="233"/>
        <v>396.90240061597098</v>
      </c>
      <c r="AB683" s="58">
        <f>IF(X683="Yes",(AA683^2)*(VLOOKUP(D683,'Aquifer and SDF Parameters'!$A$6:$C$100,2,FALSE)/VLOOKUP(D683,'Aquifer and SDF Parameters'!$A$6:$C$100,3,FALSE)),"")</f>
        <v>0.5251050520490691</v>
      </c>
      <c r="AC683" s="20">
        <f>IF(X683="Yes",(1/(U683)^('Aquifer and SDF Parameters'!$B$2)/((1/U683^'Aquifer and SDF Parameters'!$B$2)+(1/AA683^'Aquifer and SDF Parameters'!$B$2))),"")</f>
        <v>0.88368734674264149</v>
      </c>
      <c r="AD683" s="21">
        <f>IF(X683="Yes",(1/(AA683)^('Aquifer and SDF Parameters'!$B$2)/((1/U683^'Aquifer and SDF Parameters'!$B$2)+(1/AA683^'Aquifer and SDF Parameters'!$B$2))),"")</f>
        <v>0.11631265325735862</v>
      </c>
      <c r="AE683" s="14"/>
      <c r="AF683" s="32" t="str">
        <f t="shared" si="234"/>
        <v>Yes</v>
      </c>
      <c r="AG683" s="15" t="str">
        <f t="shared" si="235"/>
        <v>FV-1938</v>
      </c>
      <c r="AH683" s="18" t="str">
        <f t="shared" si="236"/>
        <v>Unnamed tributary from Stewart Slough to Vedder River</v>
      </c>
      <c r="AI683" s="19">
        <f t="shared" si="237"/>
        <v>471.28930318070798</v>
      </c>
      <c r="AJ683" s="58">
        <f>IF(AF683="Yes",(AI683^2)*(VLOOKUP(D683,'Aquifer and SDF Parameters'!$A$6:$C$100,2,FALSE)/VLOOKUP(D683,'Aquifer and SDF Parameters'!$A$6:$C$100,3,FALSE)),"")</f>
        <v>0.74037869097519093</v>
      </c>
      <c r="AK683" s="20">
        <f>IF(AF683="Yes",(1/(U683)^('Aquifer and SDF Parameters'!$B$2)/((1/U683^'Aquifer and SDF Parameters'!$B$2)+(1/AI683^'Aquifer and SDF Parameters'!$B$2)+(1/AA683^'Aquifer and SDF Parameters'!$B$2))),"")</f>
        <v>0.81634432113480493</v>
      </c>
      <c r="AL683" s="20">
        <f>IF(AF683="Yes",(1/(AA683)^('Aquifer and SDF Parameters'!$B$2)/((1/U683^'Aquifer and SDF Parameters'!$B$2)+(1/AI683^'Aquifer and SDF Parameters'!$B$2)+(1/AA683^'Aquifer and SDF Parameters'!$B$2))),"")</f>
        <v>0.10744883279450108</v>
      </c>
      <c r="AM683" s="21">
        <f>IF(AF683="Yes",(1/(AI683)^('Aquifer and SDF Parameters'!$B$2)/((1/U683^'Aquifer and SDF Parameters'!$B$2)+(1/AI683^'Aquifer and SDF Parameters'!$B$2)+(1/AA683^'Aquifer and SDF Parameters'!$B$2))),"")</f>
        <v>7.620684607069389E-2</v>
      </c>
      <c r="AO683" s="30" t="s">
        <v>12205</v>
      </c>
      <c r="AP683" s="47" t="s">
        <v>8769</v>
      </c>
      <c r="AQ683" s="2">
        <v>101314</v>
      </c>
      <c r="AR683" s="2" t="s">
        <v>4990</v>
      </c>
      <c r="AS683" s="4">
        <v>120.271792551903</v>
      </c>
      <c r="AT683" s="30"/>
      <c r="AU683" s="22"/>
      <c r="AV683" s="69"/>
      <c r="AW683" s="33"/>
      <c r="AX683" s="22"/>
      <c r="AY683" s="27"/>
    </row>
    <row r="684" spans="1:51" ht="15.6" customHeight="1" x14ac:dyDescent="0.3">
      <c r="A684" s="17">
        <v>92155</v>
      </c>
      <c r="B684" s="17" t="str">
        <f>VLOOKUP(A684,'List of Wells for HC assessment'!$A$2:$J$860,10,FALSE)</f>
        <v>Fraser-Sumas Floodplain</v>
      </c>
      <c r="C684" s="17" t="str">
        <f>IF(ISNUMBER(VLOOKUP(A684,'List of Wells for HC assessment'!$A$2:$J$860,1,FALSE)),"TRUE","FALSE")</f>
        <v>TRUE</v>
      </c>
      <c r="D684" s="17">
        <f>VLOOKUP(A684,'List of Wells for HC assessment'!$A$2:$J$860,9,FALSE)</f>
        <v>8</v>
      </c>
      <c r="E684" s="17" t="str">
        <f t="shared" si="218"/>
        <v>Stream</v>
      </c>
      <c r="F684" s="17">
        <f t="shared" si="219"/>
        <v>1</v>
      </c>
      <c r="G684" s="87">
        <f t="shared" si="220"/>
        <v>1</v>
      </c>
      <c r="H684" s="88">
        <f t="shared" si="238"/>
        <v>0.35882273354074767</v>
      </c>
      <c r="I684" s="89" t="str">
        <f t="shared" si="221"/>
        <v>Unnamed</v>
      </c>
      <c r="J684" s="90" t="str">
        <f t="shared" si="222"/>
        <v>-</v>
      </c>
      <c r="K684" s="91" t="str">
        <f t="shared" si="223"/>
        <v/>
      </c>
      <c r="L684" s="95" t="str">
        <f t="shared" si="224"/>
        <v xml:space="preserve"> </v>
      </c>
      <c r="M684" s="92" t="str">
        <f t="shared" si="225"/>
        <v>-</v>
      </c>
      <c r="N684" s="93" t="str">
        <f t="shared" si="226"/>
        <v/>
      </c>
      <c r="O684" s="96" t="str">
        <f t="shared" si="227"/>
        <v xml:space="preserve"> </v>
      </c>
      <c r="P684" s="94" t="str">
        <f>IF(ISNUMBER(VLOOKUP(A684,'Wells not assessed'!$A$5:$D$37,1,FALSE)),VLOOKUP(A684,'Wells not assessed'!$A$5:$D$37,4,FALSE),"")</f>
        <v/>
      </c>
      <c r="R684" s="35" t="str">
        <f t="shared" si="228"/>
        <v>Yes</v>
      </c>
      <c r="S684" s="15" t="str">
        <f t="shared" si="229"/>
        <v>FV-2752</v>
      </c>
      <c r="T684" s="18" t="str">
        <f>VLOOKUP(S684,'PoHC and SDF summary'!$AO$4:$AP$49974,2,FALSE)</f>
        <v>Unnamed</v>
      </c>
      <c r="U684" s="19">
        <f t="shared" si="230"/>
        <v>328.095748314763</v>
      </c>
      <c r="V684" s="56">
        <f>IF(C684="TRUE",(U684^2)*(VLOOKUP(D684,'Aquifer and SDF Parameters'!$A$6:$C$100,2,FALSE)/VLOOKUP(D684,'Aquifer and SDF Parameters'!$A$6:$C$100,3,FALSE)),"")</f>
        <v>0.35882273354074767</v>
      </c>
      <c r="W684" s="4"/>
      <c r="X684" s="29" t="str">
        <f t="shared" si="231"/>
        <v>No</v>
      </c>
      <c r="Y684" s="15" t="str">
        <f t="shared" si="232"/>
        <v/>
      </c>
      <c r="Z684" s="18" t="str">
        <f>IF(X684="Yes",VLOOKUP(Y684,'PoHC and SDF summary'!$AO$4:$AP$49974,2,FALSE)," ")</f>
        <v xml:space="preserve"> </v>
      </c>
      <c r="AA684" s="19" t="str">
        <f t="shared" si="233"/>
        <v xml:space="preserve"> </v>
      </c>
      <c r="AB684" s="58" t="str">
        <f>IF(X684="Yes",(AA684^2)*(VLOOKUP(D684,'Aquifer and SDF Parameters'!$A$6:$C$100,2,FALSE)/VLOOKUP(D684,'Aquifer and SDF Parameters'!$A$6:$C$100,3,FALSE)),"")</f>
        <v/>
      </c>
      <c r="AC684" s="20" t="str">
        <f>IF(X684="Yes",(1/(U684)^('Aquifer and SDF Parameters'!$B$2)/((1/U684^'Aquifer and SDF Parameters'!$B$2)+(1/AA684^'Aquifer and SDF Parameters'!$B$2))),"")</f>
        <v/>
      </c>
      <c r="AD684" s="21" t="str">
        <f>IF(X684="Yes",(1/(AA684)^('Aquifer and SDF Parameters'!$B$2)/((1/U684^'Aquifer and SDF Parameters'!$B$2)+(1/AA684^'Aquifer and SDF Parameters'!$B$2))),"")</f>
        <v/>
      </c>
      <c r="AE684" s="14"/>
      <c r="AF684" s="32" t="str">
        <f t="shared" si="234"/>
        <v>No</v>
      </c>
      <c r="AG684" s="15" t="str">
        <f t="shared" si="235"/>
        <v/>
      </c>
      <c r="AH684" s="18" t="str">
        <f t="shared" si="236"/>
        <v xml:space="preserve"> </v>
      </c>
      <c r="AI684" s="19" t="str">
        <f t="shared" si="237"/>
        <v xml:space="preserve"> </v>
      </c>
      <c r="AJ684" s="58" t="str">
        <f>IF(AF684="Yes",(AI684^2)*(VLOOKUP(D684,'Aquifer and SDF Parameters'!$A$6:$C$100,2,FALSE)/VLOOKUP(D684,'Aquifer and SDF Parameters'!$A$6:$C$100,3,FALSE)),"")</f>
        <v/>
      </c>
      <c r="AK684" s="20" t="str">
        <f>IF(AF684="Yes",(1/(U684)^('Aquifer and SDF Parameters'!$B$2)/((1/U684^'Aquifer and SDF Parameters'!$B$2)+(1/AI684^'Aquifer and SDF Parameters'!$B$2)+(1/AA684^'Aquifer and SDF Parameters'!$B$2))),"")</f>
        <v/>
      </c>
      <c r="AL684" s="20" t="str">
        <f>IF(AF684="Yes",(1/(AA684)^('Aquifer and SDF Parameters'!$B$2)/((1/U684^'Aquifer and SDF Parameters'!$B$2)+(1/AI684^'Aquifer and SDF Parameters'!$B$2)+(1/AA684^'Aquifer and SDF Parameters'!$B$2))),"")</f>
        <v/>
      </c>
      <c r="AM684" s="21" t="str">
        <f>IF(AF684="Yes",(1/(AI684)^('Aquifer and SDF Parameters'!$B$2)/((1/U684^'Aquifer and SDF Parameters'!$B$2)+(1/AI684^'Aquifer and SDF Parameters'!$B$2)+(1/AA684^'Aquifer and SDF Parameters'!$B$2))),"")</f>
        <v/>
      </c>
      <c r="AO684" s="30" t="s">
        <v>12204</v>
      </c>
      <c r="AP684" s="47" t="s">
        <v>8769</v>
      </c>
      <c r="AQ684" s="2">
        <v>101345</v>
      </c>
      <c r="AR684" s="2" t="s">
        <v>4869</v>
      </c>
      <c r="AS684" s="4">
        <v>1431.13630021576</v>
      </c>
      <c r="AT684" s="30"/>
      <c r="AU684" s="22"/>
      <c r="AV684" s="69"/>
      <c r="AW684" s="33"/>
      <c r="AX684" s="22"/>
      <c r="AY684" s="27"/>
    </row>
    <row r="685" spans="1:51" ht="15.6" customHeight="1" x14ac:dyDescent="0.3">
      <c r="A685" s="17">
        <v>92220</v>
      </c>
      <c r="B685" s="17" t="str">
        <f>VLOOKUP(A685,'List of Wells for HC assessment'!$A$2:$J$860,10,FALSE)</f>
        <v>Fraser-Sumas Floodplain</v>
      </c>
      <c r="C685" s="17" t="str">
        <f>IF(ISNUMBER(VLOOKUP(A685,'List of Wells for HC assessment'!$A$2:$J$860,1,FALSE)),"TRUE","FALSE")</f>
        <v>TRUE</v>
      </c>
      <c r="D685" s="17">
        <f>VLOOKUP(A685,'List of Wells for HC assessment'!$A$2:$J$860,9,FALSE)</f>
        <v>8</v>
      </c>
      <c r="E685" s="17" t="str">
        <f t="shared" si="218"/>
        <v>Stream</v>
      </c>
      <c r="F685" s="17">
        <f t="shared" si="219"/>
        <v>3</v>
      </c>
      <c r="G685" s="87">
        <f t="shared" si="220"/>
        <v>0.48066259421362423</v>
      </c>
      <c r="H685" s="88">
        <f t="shared" si="238"/>
        <v>12.663801453867537</v>
      </c>
      <c r="I685" s="89" t="str">
        <f t="shared" si="221"/>
        <v>Unnamed tributary to Chilliwack Creek</v>
      </c>
      <c r="J685" s="90">
        <f t="shared" si="222"/>
        <v>0.27821044674455764</v>
      </c>
      <c r="K685" s="91">
        <f t="shared" si="223"/>
        <v>21.879177186366064</v>
      </c>
      <c r="L685" s="95" t="str">
        <f t="shared" si="224"/>
        <v>Unnamed tributary to Atchelitz Creek</v>
      </c>
      <c r="M685" s="92">
        <f t="shared" si="225"/>
        <v>0.24112695904181811</v>
      </c>
      <c r="N685" s="93">
        <f t="shared" si="226"/>
        <v>25.24402780846491</v>
      </c>
      <c r="O685" s="96" t="str">
        <f t="shared" si="227"/>
        <v>Unnamed</v>
      </c>
      <c r="P685" s="94" t="str">
        <f>IF(ISNUMBER(VLOOKUP(A685,'Wells not assessed'!$A$5:$D$37,1,FALSE)),VLOOKUP(A685,'Wells not assessed'!$A$5:$D$37,4,FALSE),"")</f>
        <v/>
      </c>
      <c r="R685" s="35" t="str">
        <f t="shared" si="228"/>
        <v>Yes</v>
      </c>
      <c r="S685" s="15" t="str">
        <f t="shared" si="229"/>
        <v>FV-5782</v>
      </c>
      <c r="T685" s="18" t="str">
        <f>VLOOKUP(S685,'PoHC and SDF summary'!$AO$4:$AP$49974,2,FALSE)</f>
        <v>Unnamed tributary to Chilliwack Creek</v>
      </c>
      <c r="U685" s="19">
        <f t="shared" si="230"/>
        <v>1949.1383830196</v>
      </c>
      <c r="V685" s="56">
        <f>IF(C685="TRUE",(U685^2)*(VLOOKUP(D685,'Aquifer and SDF Parameters'!$A$6:$C$100,2,FALSE)/VLOOKUP(D685,'Aquifer and SDF Parameters'!$A$6:$C$100,3,FALSE)),"")</f>
        <v>12.663801453867537</v>
      </c>
      <c r="W685" s="4"/>
      <c r="X685" s="29" t="str">
        <f t="shared" si="231"/>
        <v>Yes</v>
      </c>
      <c r="Y685" s="15" t="str">
        <f t="shared" si="232"/>
        <v>FV-5383</v>
      </c>
      <c r="Z685" s="18" t="str">
        <f>IF(X685="Yes",VLOOKUP(Y685,'PoHC and SDF summary'!$AO$4:$AP$49974,2,FALSE)," ")</f>
        <v>Unnamed tributary to Atchelitz Creek</v>
      </c>
      <c r="AA685" s="19">
        <f t="shared" si="233"/>
        <v>2561.9822708031802</v>
      </c>
      <c r="AB685" s="58">
        <f>IF(X685="Yes",(AA685^2)*(VLOOKUP(D685,'Aquifer and SDF Parameters'!$A$6:$C$100,2,FALSE)/VLOOKUP(D685,'Aquifer and SDF Parameters'!$A$6:$C$100,3,FALSE)),"")</f>
        <v>21.879177186366064</v>
      </c>
      <c r="AC685" s="20">
        <f>IF(X685="Yes",(1/(U685)^('Aquifer and SDF Parameters'!$B$2)/((1/U685^'Aquifer and SDF Parameters'!$B$2)+(1/AA685^'Aquifer and SDF Parameters'!$B$2))),"")</f>
        <v>0.63338999842018562</v>
      </c>
      <c r="AD685" s="21">
        <f>IF(X685="Yes",(1/(AA685)^('Aquifer and SDF Parameters'!$B$2)/((1/U685^'Aquifer and SDF Parameters'!$B$2)+(1/AA685^'Aquifer and SDF Parameters'!$B$2))),"")</f>
        <v>0.36661000157981444</v>
      </c>
      <c r="AE685" s="14"/>
      <c r="AF685" s="32" t="str">
        <f t="shared" si="234"/>
        <v>Yes</v>
      </c>
      <c r="AG685" s="15" t="str">
        <f t="shared" si="235"/>
        <v>FV-3223</v>
      </c>
      <c r="AH685" s="18" t="str">
        <f t="shared" si="236"/>
        <v>Unnamed</v>
      </c>
      <c r="AI685" s="19">
        <f t="shared" si="237"/>
        <v>2751.9462826406102</v>
      </c>
      <c r="AJ685" s="58">
        <f>IF(AF685="Yes",(AI685^2)*(VLOOKUP(D685,'Aquifer and SDF Parameters'!$A$6:$C$100,2,FALSE)/VLOOKUP(D685,'Aquifer and SDF Parameters'!$A$6:$C$100,3,FALSE)),"")</f>
        <v>25.24402780846491</v>
      </c>
      <c r="AK685" s="20">
        <f>IF(AF685="Yes",(1/(U685)^('Aquifer and SDF Parameters'!$B$2)/((1/U685^'Aquifer and SDF Parameters'!$B$2)+(1/AI685^'Aquifer and SDF Parameters'!$B$2)+(1/AA685^'Aquifer and SDF Parameters'!$B$2))),"")</f>
        <v>0.48066259421362423</v>
      </c>
      <c r="AL685" s="20">
        <f>IF(AF685="Yes",(1/(AA685)^('Aquifer and SDF Parameters'!$B$2)/((1/U685^'Aquifer and SDF Parameters'!$B$2)+(1/AI685^'Aquifer and SDF Parameters'!$B$2)+(1/AA685^'Aquifer and SDF Parameters'!$B$2))),"")</f>
        <v>0.27821044674455764</v>
      </c>
      <c r="AM685" s="21">
        <f>IF(AF685="Yes",(1/(AI685)^('Aquifer and SDF Parameters'!$B$2)/((1/U685^'Aquifer and SDF Parameters'!$B$2)+(1/AI685^'Aquifer and SDF Parameters'!$B$2)+(1/AA685^'Aquifer and SDF Parameters'!$B$2))),"")</f>
        <v>0.24112695904181811</v>
      </c>
      <c r="AO685" s="30" t="s">
        <v>12203</v>
      </c>
      <c r="AP685" s="47" t="s">
        <v>8769</v>
      </c>
      <c r="AQ685" s="2">
        <v>101348</v>
      </c>
      <c r="AR685" s="2" t="s">
        <v>230</v>
      </c>
      <c r="AS685" s="4">
        <v>1049.5265361894301</v>
      </c>
      <c r="AT685" s="30"/>
      <c r="AU685" s="22"/>
      <c r="AV685" s="69"/>
      <c r="AW685" s="33"/>
      <c r="AX685" s="22"/>
      <c r="AY685" s="27"/>
    </row>
    <row r="686" spans="1:51" ht="15.6" customHeight="1" x14ac:dyDescent="0.3">
      <c r="A686" s="17">
        <v>92223</v>
      </c>
      <c r="B686" s="17" t="str">
        <f>VLOOKUP(A686,'List of Wells for HC assessment'!$A$2:$J$860,10,FALSE)</f>
        <v>Fraser-Sumas Floodplain</v>
      </c>
      <c r="C686" s="17" t="str">
        <f>IF(ISNUMBER(VLOOKUP(A686,'List of Wells for HC assessment'!$A$2:$J$860,1,FALSE)),"TRUE","FALSE")</f>
        <v>TRUE</v>
      </c>
      <c r="D686" s="17">
        <f>VLOOKUP(A686,'List of Wells for HC assessment'!$A$2:$J$860,9,FALSE)</f>
        <v>8</v>
      </c>
      <c r="E686" s="17" t="str">
        <f t="shared" si="218"/>
        <v>Stream</v>
      </c>
      <c r="F686" s="17">
        <f t="shared" si="219"/>
        <v>2</v>
      </c>
      <c r="G686" s="87">
        <f t="shared" si="220"/>
        <v>0.80896807417035599</v>
      </c>
      <c r="H686" s="88">
        <f t="shared" si="238"/>
        <v>2.5931353471976299</v>
      </c>
      <c r="I686" s="89" t="str">
        <f t="shared" si="221"/>
        <v>Unnamed tributary to Chilliwack Creek</v>
      </c>
      <c r="J686" s="90">
        <f t="shared" si="222"/>
        <v>0.19103192582964401</v>
      </c>
      <c r="K686" s="91">
        <f t="shared" si="223"/>
        <v>10.981220540886245</v>
      </c>
      <c r="L686" s="95" t="str">
        <f t="shared" si="224"/>
        <v>Little Chilliwack River</v>
      </c>
      <c r="M686" s="92" t="str">
        <f t="shared" si="225"/>
        <v>-</v>
      </c>
      <c r="N686" s="93" t="str">
        <f t="shared" si="226"/>
        <v/>
      </c>
      <c r="O686" s="96" t="str">
        <f t="shared" si="227"/>
        <v xml:space="preserve"> </v>
      </c>
      <c r="P686" s="94" t="str">
        <f>IF(ISNUMBER(VLOOKUP(A686,'Wells not assessed'!$A$5:$D$37,1,FALSE)),VLOOKUP(A686,'Wells not assessed'!$A$5:$D$37,4,FALSE),"")</f>
        <v/>
      </c>
      <c r="R686" s="35" t="str">
        <f t="shared" si="228"/>
        <v>Yes</v>
      </c>
      <c r="S686" s="15" t="str">
        <f t="shared" si="229"/>
        <v>FV-5782</v>
      </c>
      <c r="T686" s="18" t="str">
        <f>VLOOKUP(S686,'PoHC and SDF summary'!$AO$4:$AP$49974,2,FALSE)</f>
        <v>Unnamed tributary to Chilliwack Creek</v>
      </c>
      <c r="U686" s="19">
        <f t="shared" si="230"/>
        <v>882.00941273848605</v>
      </c>
      <c r="V686" s="56">
        <f>IF(C686="TRUE",(U686^2)*(VLOOKUP(D686,'Aquifer and SDF Parameters'!$A$6:$C$100,2,FALSE)/VLOOKUP(D686,'Aquifer and SDF Parameters'!$A$6:$C$100,3,FALSE)),"")</f>
        <v>2.5931353471976299</v>
      </c>
      <c r="W686" s="4"/>
      <c r="X686" s="29" t="str">
        <f t="shared" si="231"/>
        <v>Yes</v>
      </c>
      <c r="Y686" s="15" t="str">
        <f t="shared" si="232"/>
        <v>FV-5719</v>
      </c>
      <c r="Z686" s="18" t="str">
        <f>IF(X686="Yes",VLOOKUP(Y686,'PoHC and SDF summary'!$AO$4:$AP$49974,2,FALSE)," ")</f>
        <v>Little Chilliwack River</v>
      </c>
      <c r="AA686" s="19">
        <f t="shared" si="233"/>
        <v>1815.0388872599599</v>
      </c>
      <c r="AB686" s="58">
        <f>IF(X686="Yes",(AA686^2)*(VLOOKUP(D686,'Aquifer and SDF Parameters'!$A$6:$C$100,2,FALSE)/VLOOKUP(D686,'Aquifer and SDF Parameters'!$A$6:$C$100,3,FALSE)),"")</f>
        <v>10.981220540886245</v>
      </c>
      <c r="AC686" s="20">
        <f>IF(X686="Yes",(1/(U686)^('Aquifer and SDF Parameters'!$B$2)/((1/U686^'Aquifer and SDF Parameters'!$B$2)+(1/AA686^'Aquifer and SDF Parameters'!$B$2))),"")</f>
        <v>0.80896807417035599</v>
      </c>
      <c r="AD686" s="21">
        <f>IF(X686="Yes",(1/(AA686)^('Aquifer and SDF Parameters'!$B$2)/((1/U686^'Aquifer and SDF Parameters'!$B$2)+(1/AA686^'Aquifer and SDF Parameters'!$B$2))),"")</f>
        <v>0.19103192582964401</v>
      </c>
      <c r="AE686" s="14"/>
      <c r="AF686" s="32" t="str">
        <f t="shared" si="234"/>
        <v>No</v>
      </c>
      <c r="AG686" s="15" t="str">
        <f t="shared" si="235"/>
        <v/>
      </c>
      <c r="AH686" s="18" t="str">
        <f t="shared" si="236"/>
        <v xml:space="preserve"> </v>
      </c>
      <c r="AI686" s="19" t="str">
        <f t="shared" si="237"/>
        <v xml:space="preserve"> </v>
      </c>
      <c r="AJ686" s="58" t="str">
        <f>IF(AF686="Yes",(AI686^2)*(VLOOKUP(D686,'Aquifer and SDF Parameters'!$A$6:$C$100,2,FALSE)/VLOOKUP(D686,'Aquifer and SDF Parameters'!$A$6:$C$100,3,FALSE)),"")</f>
        <v/>
      </c>
      <c r="AK686" s="20" t="str">
        <f>IF(AF686="Yes",(1/(U686)^('Aquifer and SDF Parameters'!$B$2)/((1/U686^'Aquifer and SDF Parameters'!$B$2)+(1/AI686^'Aquifer and SDF Parameters'!$B$2)+(1/AA686^'Aquifer and SDF Parameters'!$B$2))),"")</f>
        <v/>
      </c>
      <c r="AL686" s="20" t="str">
        <f>IF(AF686="Yes",(1/(AA686)^('Aquifer and SDF Parameters'!$B$2)/((1/U686^'Aquifer and SDF Parameters'!$B$2)+(1/AI686^'Aquifer and SDF Parameters'!$B$2)+(1/AA686^'Aquifer and SDF Parameters'!$B$2))),"")</f>
        <v/>
      </c>
      <c r="AM686" s="21" t="str">
        <f>IF(AF686="Yes",(1/(AI686)^('Aquifer and SDF Parameters'!$B$2)/((1/U686^'Aquifer and SDF Parameters'!$B$2)+(1/AI686^'Aquifer and SDF Parameters'!$B$2)+(1/AA686^'Aquifer and SDF Parameters'!$B$2))),"")</f>
        <v/>
      </c>
      <c r="AO686" s="30" t="s">
        <v>12202</v>
      </c>
      <c r="AP686" s="47" t="s">
        <v>8769</v>
      </c>
      <c r="AQ686" s="2">
        <v>101350</v>
      </c>
      <c r="AR686" s="2" t="s">
        <v>3321</v>
      </c>
      <c r="AS686" s="4">
        <v>977.331505047164</v>
      </c>
      <c r="AT686" s="30"/>
      <c r="AU686" s="22"/>
      <c r="AV686" s="69"/>
      <c r="AW686" s="33"/>
      <c r="AX686" s="22"/>
      <c r="AY686" s="27"/>
    </row>
    <row r="687" spans="1:51" ht="15.6" customHeight="1" x14ac:dyDescent="0.3">
      <c r="A687" s="17">
        <v>92229</v>
      </c>
      <c r="B687" s="17" t="str">
        <f>VLOOKUP(A687,'List of Wells for HC assessment'!$A$2:$J$860,10,FALSE)</f>
        <v>Fraser-Sumas Floodplain</v>
      </c>
      <c r="C687" s="17" t="str">
        <f>IF(ISNUMBER(VLOOKUP(A687,'List of Wells for HC assessment'!$A$2:$J$860,1,FALSE)),"TRUE","FALSE")</f>
        <v>TRUE</v>
      </c>
      <c r="D687" s="17">
        <f>VLOOKUP(A687,'List of Wells for HC assessment'!$A$2:$J$860,9,FALSE)</f>
        <v>8</v>
      </c>
      <c r="E687" s="17" t="str">
        <f t="shared" si="218"/>
        <v>Stream</v>
      </c>
      <c r="F687" s="17">
        <f t="shared" si="219"/>
        <v>1</v>
      </c>
      <c r="G687" s="87">
        <f t="shared" si="220"/>
        <v>1</v>
      </c>
      <c r="H687" s="88">
        <f t="shared" si="238"/>
        <v>0.16886113188400204</v>
      </c>
      <c r="I687" s="89" t="str">
        <f t="shared" si="221"/>
        <v>Unnamed</v>
      </c>
      <c r="J687" s="90" t="str">
        <f t="shared" si="222"/>
        <v>-</v>
      </c>
      <c r="K687" s="91" t="str">
        <f t="shared" si="223"/>
        <v/>
      </c>
      <c r="L687" s="95" t="str">
        <f t="shared" si="224"/>
        <v xml:space="preserve"> </v>
      </c>
      <c r="M687" s="92" t="str">
        <f t="shared" si="225"/>
        <v>-</v>
      </c>
      <c r="N687" s="93" t="str">
        <f t="shared" si="226"/>
        <v/>
      </c>
      <c r="O687" s="96" t="str">
        <f t="shared" si="227"/>
        <v xml:space="preserve"> </v>
      </c>
      <c r="P687" s="94" t="str">
        <f>IF(ISNUMBER(VLOOKUP(A687,'Wells not assessed'!$A$5:$D$37,1,FALSE)),VLOOKUP(A687,'Wells not assessed'!$A$5:$D$37,4,FALSE),"")</f>
        <v/>
      </c>
      <c r="R687" s="35" t="str">
        <f t="shared" si="228"/>
        <v>Yes</v>
      </c>
      <c r="S687" s="15" t="str">
        <f t="shared" si="229"/>
        <v>FV-2793</v>
      </c>
      <c r="T687" s="18" t="str">
        <f>VLOOKUP(S687,'PoHC and SDF summary'!$AO$4:$AP$49974,2,FALSE)</f>
        <v>Unnamed</v>
      </c>
      <c r="U687" s="19">
        <f t="shared" si="230"/>
        <v>225.07407572886001</v>
      </c>
      <c r="V687" s="56">
        <f>IF(C687="TRUE",(U687^2)*(VLOOKUP(D687,'Aquifer and SDF Parameters'!$A$6:$C$100,2,FALSE)/VLOOKUP(D687,'Aquifer and SDF Parameters'!$A$6:$C$100,3,FALSE)),"")</f>
        <v>0.16886113188400204</v>
      </c>
      <c r="W687" s="4"/>
      <c r="X687" s="29" t="str">
        <f t="shared" si="231"/>
        <v>No</v>
      </c>
      <c r="Y687" s="15" t="str">
        <f t="shared" si="232"/>
        <v/>
      </c>
      <c r="Z687" s="18" t="str">
        <f>IF(X687="Yes",VLOOKUP(Y687,'PoHC and SDF summary'!$AO$4:$AP$49974,2,FALSE)," ")</f>
        <v xml:space="preserve"> </v>
      </c>
      <c r="AA687" s="19" t="str">
        <f t="shared" si="233"/>
        <v xml:space="preserve"> </v>
      </c>
      <c r="AB687" s="58" t="str">
        <f>IF(X687="Yes",(AA687^2)*(VLOOKUP(D687,'Aquifer and SDF Parameters'!$A$6:$C$100,2,FALSE)/VLOOKUP(D687,'Aquifer and SDF Parameters'!$A$6:$C$100,3,FALSE)),"")</f>
        <v/>
      </c>
      <c r="AC687" s="20" t="str">
        <f>IF(X687="Yes",(1/(U687)^('Aquifer and SDF Parameters'!$B$2)/((1/U687^'Aquifer and SDF Parameters'!$B$2)+(1/AA687^'Aquifer and SDF Parameters'!$B$2))),"")</f>
        <v/>
      </c>
      <c r="AD687" s="21" t="str">
        <f>IF(X687="Yes",(1/(AA687)^('Aquifer and SDF Parameters'!$B$2)/((1/U687^'Aquifer and SDF Parameters'!$B$2)+(1/AA687^'Aquifer and SDF Parameters'!$B$2))),"")</f>
        <v/>
      </c>
      <c r="AE687" s="14"/>
      <c r="AF687" s="32" t="str">
        <f t="shared" si="234"/>
        <v>No</v>
      </c>
      <c r="AG687" s="15" t="str">
        <f t="shared" si="235"/>
        <v/>
      </c>
      <c r="AH687" s="18" t="str">
        <f t="shared" si="236"/>
        <v xml:space="preserve"> </v>
      </c>
      <c r="AI687" s="19" t="str">
        <f t="shared" si="237"/>
        <v xml:space="preserve"> </v>
      </c>
      <c r="AJ687" s="58" t="str">
        <f>IF(AF687="Yes",(AI687^2)*(VLOOKUP(D687,'Aquifer and SDF Parameters'!$A$6:$C$100,2,FALSE)/VLOOKUP(D687,'Aquifer and SDF Parameters'!$A$6:$C$100,3,FALSE)),"")</f>
        <v/>
      </c>
      <c r="AK687" s="20" t="str">
        <f>IF(AF687="Yes",(1/(U687)^('Aquifer and SDF Parameters'!$B$2)/((1/U687^'Aquifer and SDF Parameters'!$B$2)+(1/AI687^'Aquifer and SDF Parameters'!$B$2)+(1/AA687^'Aquifer and SDF Parameters'!$B$2))),"")</f>
        <v/>
      </c>
      <c r="AL687" s="20" t="str">
        <f>IF(AF687="Yes",(1/(AA687)^('Aquifer and SDF Parameters'!$B$2)/((1/U687^'Aquifer and SDF Parameters'!$B$2)+(1/AI687^'Aquifer and SDF Parameters'!$B$2)+(1/AA687^'Aquifer and SDF Parameters'!$B$2))),"")</f>
        <v/>
      </c>
      <c r="AM687" s="21" t="str">
        <f>IF(AF687="Yes",(1/(AI687)^('Aquifer and SDF Parameters'!$B$2)/((1/U687^'Aquifer and SDF Parameters'!$B$2)+(1/AI687^'Aquifer and SDF Parameters'!$B$2)+(1/AA687^'Aquifer and SDF Parameters'!$B$2))),"")</f>
        <v/>
      </c>
      <c r="AO687" s="30" t="s">
        <v>12201</v>
      </c>
      <c r="AP687" s="47" t="s">
        <v>8769</v>
      </c>
      <c r="AQ687" s="2">
        <v>101456</v>
      </c>
      <c r="AR687" s="2" t="s">
        <v>845</v>
      </c>
      <c r="AS687" s="4">
        <v>909.45559284424496</v>
      </c>
      <c r="AT687" s="30"/>
      <c r="AU687" s="22"/>
      <c r="AV687" s="69"/>
      <c r="AW687" s="33"/>
      <c r="AX687" s="22"/>
      <c r="AY687" s="27"/>
    </row>
    <row r="688" spans="1:51" ht="15.6" customHeight="1" x14ac:dyDescent="0.3">
      <c r="A688" s="17">
        <v>92261</v>
      </c>
      <c r="B688" s="17" t="str">
        <f>VLOOKUP(A688,'List of Wells for HC assessment'!$A$2:$J$860,10,FALSE)</f>
        <v>Fraser-Sumas Floodplain</v>
      </c>
      <c r="C688" s="17" t="str">
        <f>IF(ISNUMBER(VLOOKUP(A688,'List of Wells for HC assessment'!$A$2:$J$860,1,FALSE)),"TRUE","FALSE")</f>
        <v>TRUE</v>
      </c>
      <c r="D688" s="17">
        <f>VLOOKUP(A688,'List of Wells for HC assessment'!$A$2:$J$860,9,FALSE)</f>
        <v>8</v>
      </c>
      <c r="E688" s="17" t="str">
        <f t="shared" si="218"/>
        <v>Stream</v>
      </c>
      <c r="F688" s="17">
        <f t="shared" si="219"/>
        <v>3</v>
      </c>
      <c r="G688" s="87">
        <f t="shared" si="220"/>
        <v>0.48755866087906458</v>
      </c>
      <c r="H688" s="88">
        <f t="shared" si="238"/>
        <v>11.626164887548029</v>
      </c>
      <c r="I688" s="89" t="str">
        <f t="shared" si="221"/>
        <v>Unnamed tributary to Chilliwack Creek</v>
      </c>
      <c r="J688" s="90">
        <f t="shared" si="222"/>
        <v>0.30758569650544554</v>
      </c>
      <c r="K688" s="91">
        <f t="shared" si="223"/>
        <v>18.428806827276386</v>
      </c>
      <c r="L688" s="95" t="str">
        <f t="shared" si="224"/>
        <v>Unnamed tributary to Atchelitz Creek</v>
      </c>
      <c r="M688" s="92">
        <f t="shared" si="225"/>
        <v>0.20485564261548991</v>
      </c>
      <c r="N688" s="93">
        <f t="shared" si="226"/>
        <v>27.670399074003853</v>
      </c>
      <c r="O688" s="96" t="str">
        <f t="shared" si="227"/>
        <v>Unnamed</v>
      </c>
      <c r="P688" s="94" t="str">
        <f>IF(ISNUMBER(VLOOKUP(A688,'Wells not assessed'!$A$5:$D$37,1,FALSE)),VLOOKUP(A688,'Wells not assessed'!$A$5:$D$37,4,FALSE),"")</f>
        <v/>
      </c>
      <c r="R688" s="35" t="str">
        <f t="shared" si="228"/>
        <v>Yes</v>
      </c>
      <c r="S688" s="15" t="str">
        <f t="shared" si="229"/>
        <v>FV-5782</v>
      </c>
      <c r="T688" s="18" t="str">
        <f>VLOOKUP(S688,'PoHC and SDF summary'!$AO$4:$AP$49974,2,FALSE)</f>
        <v>Unnamed tributary to Chilliwack Creek</v>
      </c>
      <c r="U688" s="19">
        <f t="shared" si="230"/>
        <v>1867.5785033739301</v>
      </c>
      <c r="V688" s="56">
        <f>IF(C688="TRUE",(U688^2)*(VLOOKUP(D688,'Aquifer and SDF Parameters'!$A$6:$C$100,2,FALSE)/VLOOKUP(D688,'Aquifer and SDF Parameters'!$A$6:$C$100,3,FALSE)),"")</f>
        <v>11.626164887548029</v>
      </c>
      <c r="W688" s="4"/>
      <c r="X688" s="29" t="str">
        <f t="shared" si="231"/>
        <v>Yes</v>
      </c>
      <c r="Y688" s="15" t="str">
        <f t="shared" si="232"/>
        <v>FV-5383</v>
      </c>
      <c r="Z688" s="18" t="str">
        <f>IF(X688="Yes",VLOOKUP(Y688,'PoHC and SDF summary'!$AO$4:$AP$49974,2,FALSE)," ")</f>
        <v>Unnamed tributary to Atchelitz Creek</v>
      </c>
      <c r="AA688" s="19">
        <f t="shared" si="233"/>
        <v>2351.3064556078002</v>
      </c>
      <c r="AB688" s="58">
        <f>IF(X688="Yes",(AA688^2)*(VLOOKUP(D688,'Aquifer and SDF Parameters'!$A$6:$C$100,2,FALSE)/VLOOKUP(D688,'Aquifer and SDF Parameters'!$A$6:$C$100,3,FALSE)),"")</f>
        <v>18.428806827276386</v>
      </c>
      <c r="AC688" s="20">
        <f>IF(X688="Yes",(1/(U688)^('Aquifer and SDF Parameters'!$B$2)/((1/U688^'Aquifer and SDF Parameters'!$B$2)+(1/AA688^'Aquifer and SDF Parameters'!$B$2))),"")</f>
        <v>0.61316999404083616</v>
      </c>
      <c r="AD688" s="21">
        <f>IF(X688="Yes",(1/(AA688)^('Aquifer and SDF Parameters'!$B$2)/((1/U688^'Aquifer and SDF Parameters'!$B$2)+(1/AA688^'Aquifer and SDF Parameters'!$B$2))),"")</f>
        <v>0.38683000595916384</v>
      </c>
      <c r="AE688" s="14"/>
      <c r="AF688" s="32" t="str">
        <f t="shared" si="234"/>
        <v>Yes</v>
      </c>
      <c r="AG688" s="15" t="str">
        <f t="shared" si="235"/>
        <v>FV-3223</v>
      </c>
      <c r="AH688" s="18" t="str">
        <f t="shared" si="236"/>
        <v>Unnamed</v>
      </c>
      <c r="AI688" s="19">
        <f t="shared" si="237"/>
        <v>2881.1663822488899</v>
      </c>
      <c r="AJ688" s="58">
        <f>IF(AF688="Yes",(AI688^2)*(VLOOKUP(D688,'Aquifer and SDF Parameters'!$A$6:$C$100,2,FALSE)/VLOOKUP(D688,'Aquifer and SDF Parameters'!$A$6:$C$100,3,FALSE)),"")</f>
        <v>27.670399074003853</v>
      </c>
      <c r="AK688" s="20">
        <f>IF(AF688="Yes",(1/(U688)^('Aquifer and SDF Parameters'!$B$2)/((1/U688^'Aquifer and SDF Parameters'!$B$2)+(1/AI688^'Aquifer and SDF Parameters'!$B$2)+(1/AA688^'Aquifer and SDF Parameters'!$B$2))),"")</f>
        <v>0.48755866087906458</v>
      </c>
      <c r="AL688" s="20">
        <f>IF(AF688="Yes",(1/(AA688)^('Aquifer and SDF Parameters'!$B$2)/((1/U688^'Aquifer and SDF Parameters'!$B$2)+(1/AI688^'Aquifer and SDF Parameters'!$B$2)+(1/AA688^'Aquifer and SDF Parameters'!$B$2))),"")</f>
        <v>0.30758569650544554</v>
      </c>
      <c r="AM688" s="21">
        <f>IF(AF688="Yes",(1/(AI688)^('Aquifer and SDF Parameters'!$B$2)/((1/U688^'Aquifer and SDF Parameters'!$B$2)+(1/AI688^'Aquifer and SDF Parameters'!$B$2)+(1/AA688^'Aquifer and SDF Parameters'!$B$2))),"")</f>
        <v>0.20485564261548991</v>
      </c>
      <c r="AO688" s="30" t="s">
        <v>12200</v>
      </c>
      <c r="AP688" s="47" t="s">
        <v>8769</v>
      </c>
      <c r="AQ688" s="2">
        <v>101571</v>
      </c>
      <c r="AR688" s="2" t="s">
        <v>12976</v>
      </c>
      <c r="AS688" s="4">
        <v>1496.35778722435</v>
      </c>
      <c r="AT688" s="30"/>
      <c r="AU688" s="22"/>
      <c r="AV688" s="69"/>
      <c r="AW688" s="33"/>
      <c r="AX688" s="22"/>
      <c r="AY688" s="27"/>
    </row>
    <row r="689" spans="1:51" ht="15.6" customHeight="1" x14ac:dyDescent="0.3">
      <c r="A689" s="17">
        <v>92356</v>
      </c>
      <c r="B689" s="17" t="str">
        <f>VLOOKUP(A689,'List of Wells for HC assessment'!$A$2:$J$860,10,FALSE)</f>
        <v>Fraser-Sumas Floodplain</v>
      </c>
      <c r="C689" s="17" t="str">
        <f>IF(ISNUMBER(VLOOKUP(A689,'List of Wells for HC assessment'!$A$2:$J$860,1,FALSE)),"TRUE","FALSE")</f>
        <v>TRUE</v>
      </c>
      <c r="D689" s="17">
        <f>VLOOKUP(A689,'List of Wells for HC assessment'!$A$2:$J$860,9,FALSE)</f>
        <v>8</v>
      </c>
      <c r="E689" s="17" t="str">
        <f t="shared" si="218"/>
        <v>Stream</v>
      </c>
      <c r="F689" s="17">
        <f t="shared" si="219"/>
        <v>2</v>
      </c>
      <c r="G689" s="87">
        <f t="shared" si="220"/>
        <v>0.91916367873022709</v>
      </c>
      <c r="H689" s="88">
        <f t="shared" si="238"/>
        <v>9.5908103143624968E-2</v>
      </c>
      <c r="I689" s="89" t="str">
        <f t="shared" si="221"/>
        <v>Unnamed tributary to Vedder River</v>
      </c>
      <c r="J689" s="90">
        <f t="shared" si="222"/>
        <v>8.0836321269772957E-2</v>
      </c>
      <c r="K689" s="91">
        <f t="shared" si="223"/>
        <v>1.0905400384479913</v>
      </c>
      <c r="L689" s="95" t="str">
        <f t="shared" si="224"/>
        <v>Unnamed tributary from Stewart Slough to Vedder River</v>
      </c>
      <c r="M689" s="92" t="str">
        <f t="shared" si="225"/>
        <v>-</v>
      </c>
      <c r="N689" s="93" t="str">
        <f t="shared" si="226"/>
        <v/>
      </c>
      <c r="O689" s="96" t="str">
        <f t="shared" si="227"/>
        <v xml:space="preserve"> </v>
      </c>
      <c r="P689" s="94" t="str">
        <f>IF(ISNUMBER(VLOOKUP(A689,'Wells not assessed'!$A$5:$D$37,1,FALSE)),VLOOKUP(A689,'Wells not assessed'!$A$5:$D$37,4,FALSE),"")</f>
        <v/>
      </c>
      <c r="R689" s="35" t="str">
        <f t="shared" si="228"/>
        <v>Yes</v>
      </c>
      <c r="S689" s="15" t="str">
        <f t="shared" si="229"/>
        <v>FV-506</v>
      </c>
      <c r="T689" s="18" t="str">
        <f>VLOOKUP(S689,'PoHC and SDF summary'!$AO$4:$AP$49974,2,FALSE)</f>
        <v>Unnamed tributary to Vedder River</v>
      </c>
      <c r="U689" s="19">
        <f t="shared" si="230"/>
        <v>169.62438192396601</v>
      </c>
      <c r="V689" s="56">
        <f>IF(C689="TRUE",(U689^2)*(VLOOKUP(D689,'Aquifer and SDF Parameters'!$A$6:$C$100,2,FALSE)/VLOOKUP(D689,'Aquifer and SDF Parameters'!$A$6:$C$100,3,FALSE)),"")</f>
        <v>9.5908103143624968E-2</v>
      </c>
      <c r="W689" s="4"/>
      <c r="X689" s="29" t="str">
        <f t="shared" si="231"/>
        <v>Yes</v>
      </c>
      <c r="Y689" s="15" t="str">
        <f t="shared" si="232"/>
        <v>FV-1937</v>
      </c>
      <c r="Z689" s="18" t="str">
        <f>IF(X689="Yes",VLOOKUP(Y689,'PoHC and SDF summary'!$AO$4:$AP$49974,2,FALSE)," ")</f>
        <v>Unnamed tributary from Stewart Slough to Vedder River</v>
      </c>
      <c r="AA689" s="19">
        <f t="shared" si="233"/>
        <v>571.98077899034104</v>
      </c>
      <c r="AB689" s="58">
        <f>IF(X689="Yes",(AA689^2)*(VLOOKUP(D689,'Aquifer and SDF Parameters'!$A$6:$C$100,2,FALSE)/VLOOKUP(D689,'Aquifer and SDF Parameters'!$A$6:$C$100,3,FALSE)),"")</f>
        <v>1.0905400384479913</v>
      </c>
      <c r="AC689" s="20">
        <f>IF(X689="Yes",(1/(U689)^('Aquifer and SDF Parameters'!$B$2)/((1/U689^'Aquifer and SDF Parameters'!$B$2)+(1/AA689^'Aquifer and SDF Parameters'!$B$2))),"")</f>
        <v>0.91916367873022709</v>
      </c>
      <c r="AD689" s="21">
        <f>IF(X689="Yes",(1/(AA689)^('Aquifer and SDF Parameters'!$B$2)/((1/U689^'Aquifer and SDF Parameters'!$B$2)+(1/AA689^'Aquifer and SDF Parameters'!$B$2))),"")</f>
        <v>8.0836321269772957E-2</v>
      </c>
      <c r="AE689" s="14"/>
      <c r="AF689" s="32" t="str">
        <f t="shared" si="234"/>
        <v>No</v>
      </c>
      <c r="AG689" s="15" t="str">
        <f t="shared" si="235"/>
        <v/>
      </c>
      <c r="AH689" s="18" t="str">
        <f t="shared" si="236"/>
        <v xml:space="preserve"> </v>
      </c>
      <c r="AI689" s="19" t="str">
        <f t="shared" si="237"/>
        <v xml:space="preserve"> </v>
      </c>
      <c r="AJ689" s="58" t="str">
        <f>IF(AF689="Yes",(AI689^2)*(VLOOKUP(D689,'Aquifer and SDF Parameters'!$A$6:$C$100,2,FALSE)/VLOOKUP(D689,'Aquifer and SDF Parameters'!$A$6:$C$100,3,FALSE)),"")</f>
        <v/>
      </c>
      <c r="AK689" s="20" t="str">
        <f>IF(AF689="Yes",(1/(U689)^('Aquifer and SDF Parameters'!$B$2)/((1/U689^'Aquifer and SDF Parameters'!$B$2)+(1/AI689^'Aquifer and SDF Parameters'!$B$2)+(1/AA689^'Aquifer and SDF Parameters'!$B$2))),"")</f>
        <v/>
      </c>
      <c r="AL689" s="20" t="str">
        <f>IF(AF689="Yes",(1/(AA689)^('Aquifer and SDF Parameters'!$B$2)/((1/U689^'Aquifer and SDF Parameters'!$B$2)+(1/AI689^'Aquifer and SDF Parameters'!$B$2)+(1/AA689^'Aquifer and SDF Parameters'!$B$2))),"")</f>
        <v/>
      </c>
      <c r="AM689" s="21" t="str">
        <f>IF(AF689="Yes",(1/(AI689)^('Aquifer and SDF Parameters'!$B$2)/((1/U689^'Aquifer and SDF Parameters'!$B$2)+(1/AI689^'Aquifer and SDF Parameters'!$B$2)+(1/AA689^'Aquifer and SDF Parameters'!$B$2))),"")</f>
        <v/>
      </c>
      <c r="AO689" s="30" t="s">
        <v>12198</v>
      </c>
      <c r="AP689" s="47" t="s">
        <v>8769</v>
      </c>
      <c r="AQ689" s="2">
        <v>101707</v>
      </c>
      <c r="AR689" s="2" t="s">
        <v>5274</v>
      </c>
      <c r="AS689" s="4">
        <v>1090.0035264601199</v>
      </c>
      <c r="AT689" s="30"/>
      <c r="AU689" s="22"/>
      <c r="AV689" s="69"/>
      <c r="AW689" s="33"/>
      <c r="AX689" s="22"/>
      <c r="AY689" s="27"/>
    </row>
    <row r="690" spans="1:51" ht="15.6" customHeight="1" x14ac:dyDescent="0.3">
      <c r="A690" s="37">
        <v>92429</v>
      </c>
      <c r="B690" s="17" t="str">
        <f>VLOOKUP(A690,'List of Wells for HC assessment'!$A$2:$J$860,10,FALSE)</f>
        <v>Fraser-Sumas Floodplain</v>
      </c>
      <c r="C690" s="17" t="str">
        <f>IF(ISNUMBER(VLOOKUP(A690,'List of Wells for HC assessment'!$A$2:$J$860,1,FALSE)),"TRUE","FALSE")</f>
        <v>TRUE</v>
      </c>
      <c r="D690" s="17">
        <f>VLOOKUP(A690,'List of Wells for HC assessment'!$A$2:$J$860,9,FALSE)</f>
        <v>8</v>
      </c>
      <c r="E690" s="17" t="str">
        <f t="shared" si="218"/>
        <v>Stream</v>
      </c>
      <c r="F690" s="17">
        <f t="shared" si="219"/>
        <v>1</v>
      </c>
      <c r="G690" s="87">
        <f t="shared" si="220"/>
        <v>1</v>
      </c>
      <c r="H690" s="88">
        <f t="shared" si="238"/>
        <v>3.2686002086951258E-3</v>
      </c>
      <c r="I690" s="89" t="str">
        <f t="shared" si="221"/>
        <v>Lewis Slough</v>
      </c>
      <c r="J690" s="90" t="str">
        <f t="shared" si="222"/>
        <v>-</v>
      </c>
      <c r="K690" s="91" t="str">
        <f t="shared" si="223"/>
        <v/>
      </c>
      <c r="L690" s="95" t="str">
        <f t="shared" si="224"/>
        <v xml:space="preserve"> </v>
      </c>
      <c r="M690" s="92" t="str">
        <f t="shared" si="225"/>
        <v>-</v>
      </c>
      <c r="N690" s="93" t="str">
        <f t="shared" si="226"/>
        <v/>
      </c>
      <c r="O690" s="96" t="str">
        <f t="shared" si="227"/>
        <v xml:space="preserve"> </v>
      </c>
      <c r="P690" s="94" t="str">
        <f>IF(ISNUMBER(VLOOKUP(A690,'Wells not assessed'!$A$5:$D$37,1,FALSE)),VLOOKUP(A690,'Wells not assessed'!$A$5:$D$37,4,FALSE),"")</f>
        <v/>
      </c>
      <c r="R690" s="35" t="str">
        <f t="shared" si="228"/>
        <v>Yes</v>
      </c>
      <c r="S690" s="15" t="str">
        <f t="shared" si="229"/>
        <v>FV-1488</v>
      </c>
      <c r="T690" s="18" t="str">
        <f>VLOOKUP(S690,'PoHC and SDF summary'!$AO$4:$AP$49974,2,FALSE)</f>
        <v>Lewis Slough</v>
      </c>
      <c r="U690" s="19">
        <f t="shared" si="230"/>
        <v>31.314215024626399</v>
      </c>
      <c r="V690" s="56">
        <f>IF(C690="TRUE",(U690^2)*(VLOOKUP(D690,'Aquifer and SDF Parameters'!$A$6:$C$100,2,FALSE)/VLOOKUP(D690,'Aquifer and SDF Parameters'!$A$6:$C$100,3,FALSE)),"")</f>
        <v>3.2686002086951258E-3</v>
      </c>
      <c r="W690" s="4"/>
      <c r="X690" s="29" t="str">
        <f t="shared" si="231"/>
        <v>No</v>
      </c>
      <c r="Y690" s="15" t="str">
        <f t="shared" si="232"/>
        <v/>
      </c>
      <c r="Z690" s="18" t="str">
        <f>IF(X690="Yes",VLOOKUP(Y690,'PoHC and SDF summary'!$AO$4:$AP$49974,2,FALSE)," ")</f>
        <v xml:space="preserve"> </v>
      </c>
      <c r="AA690" s="19" t="str">
        <f t="shared" si="233"/>
        <v xml:space="preserve"> </v>
      </c>
      <c r="AB690" s="58" t="str">
        <f>IF(X690="Yes",(AA690^2)*(VLOOKUP(D690,'Aquifer and SDF Parameters'!$A$6:$C$100,2,FALSE)/VLOOKUP(D690,'Aquifer and SDF Parameters'!$A$6:$C$100,3,FALSE)),"")</f>
        <v/>
      </c>
      <c r="AC690" s="20" t="str">
        <f>IF(X690="Yes",(1/(U690)^('Aquifer and SDF Parameters'!$B$2)/((1/U690^'Aquifer and SDF Parameters'!$B$2)+(1/AA690^'Aquifer and SDF Parameters'!$B$2))),"")</f>
        <v/>
      </c>
      <c r="AD690" s="21" t="str">
        <f>IF(X690="Yes",(1/(AA690)^('Aquifer and SDF Parameters'!$B$2)/((1/U690^'Aquifer and SDF Parameters'!$B$2)+(1/AA690^'Aquifer and SDF Parameters'!$B$2))),"")</f>
        <v/>
      </c>
      <c r="AE690" s="14"/>
      <c r="AF690" s="32" t="str">
        <f t="shared" si="234"/>
        <v>No</v>
      </c>
      <c r="AG690" s="15" t="str">
        <f t="shared" si="235"/>
        <v/>
      </c>
      <c r="AH690" s="18" t="str">
        <f t="shared" si="236"/>
        <v xml:space="preserve"> </v>
      </c>
      <c r="AI690" s="19" t="str">
        <f t="shared" si="237"/>
        <v xml:space="preserve"> </v>
      </c>
      <c r="AJ690" s="58" t="str">
        <f>IF(AF690="Yes",(AI690^2)*(VLOOKUP(D690,'Aquifer and SDF Parameters'!$A$6:$C$100,2,FALSE)/VLOOKUP(D690,'Aquifer and SDF Parameters'!$A$6:$C$100,3,FALSE)),"")</f>
        <v/>
      </c>
      <c r="AK690" s="20" t="str">
        <f>IF(AF690="Yes",(1/(U690)^('Aquifer and SDF Parameters'!$B$2)/((1/U690^'Aquifer and SDF Parameters'!$B$2)+(1/AI690^'Aquifer and SDF Parameters'!$B$2)+(1/AA690^'Aquifer and SDF Parameters'!$B$2))),"")</f>
        <v/>
      </c>
      <c r="AL690" s="20" t="str">
        <f>IF(AF690="Yes",(1/(AA690)^('Aquifer and SDF Parameters'!$B$2)/((1/U690^'Aquifer and SDF Parameters'!$B$2)+(1/AI690^'Aquifer and SDF Parameters'!$B$2)+(1/AA690^'Aquifer and SDF Parameters'!$B$2))),"")</f>
        <v/>
      </c>
      <c r="AM690" s="21" t="str">
        <f>IF(AF690="Yes",(1/(AI690)^('Aquifer and SDF Parameters'!$B$2)/((1/U690^'Aquifer and SDF Parameters'!$B$2)+(1/AI690^'Aquifer and SDF Parameters'!$B$2)+(1/AA690^'Aquifer and SDF Parameters'!$B$2))),"")</f>
        <v/>
      </c>
      <c r="AO690" s="30" t="s">
        <v>12197</v>
      </c>
      <c r="AP690" s="47" t="s">
        <v>8769</v>
      </c>
      <c r="AQ690" s="22">
        <v>101905</v>
      </c>
      <c r="AR690" s="22" t="s">
        <v>1302</v>
      </c>
      <c r="AS690" s="24">
        <v>538.15640524064304</v>
      </c>
      <c r="AT690" s="30"/>
      <c r="AU690" s="22"/>
      <c r="AV690" s="69"/>
      <c r="AW690" s="33"/>
      <c r="AX690" s="22"/>
      <c r="AY690" s="27"/>
    </row>
    <row r="691" spans="1:51" ht="15.6" customHeight="1" x14ac:dyDescent="0.3">
      <c r="A691" s="17">
        <v>93333</v>
      </c>
      <c r="B691" s="17" t="str">
        <f>VLOOKUP(A691,'List of Wells for HC assessment'!$A$2:$J$860,10,FALSE)</f>
        <v>Fraser-Sumas Floodplain</v>
      </c>
      <c r="C691" s="17" t="str">
        <f>IF(ISNUMBER(VLOOKUP(A691,'List of Wells for HC assessment'!$A$2:$J$860,1,FALSE)),"TRUE","FALSE")</f>
        <v>TRUE</v>
      </c>
      <c r="D691" s="17">
        <f>VLOOKUP(A691,'List of Wells for HC assessment'!$A$2:$J$860,9,FALSE)</f>
        <v>8</v>
      </c>
      <c r="E691" s="17" t="str">
        <f t="shared" si="218"/>
        <v>Stream</v>
      </c>
      <c r="F691" s="17">
        <f t="shared" si="219"/>
        <v>3</v>
      </c>
      <c r="G691" s="87">
        <f t="shared" si="220"/>
        <v>0.39344385413612931</v>
      </c>
      <c r="H691" s="88">
        <f t="shared" si="238"/>
        <v>1.992711584868766</v>
      </c>
      <c r="I691" s="89" t="str">
        <f t="shared" si="221"/>
        <v>Street Creek</v>
      </c>
      <c r="J691" s="90">
        <f t="shared" si="222"/>
        <v>0.30643058118246586</v>
      </c>
      <c r="K691" s="91">
        <f t="shared" si="223"/>
        <v>2.5585570575465266</v>
      </c>
      <c r="L691" s="95" t="str">
        <f t="shared" si="224"/>
        <v>Vedder River</v>
      </c>
      <c r="M691" s="92">
        <f t="shared" si="225"/>
        <v>0.30012556468140489</v>
      </c>
      <c r="N691" s="93">
        <f t="shared" si="226"/>
        <v>2.6123070421033612</v>
      </c>
      <c r="O691" s="96" t="str">
        <f t="shared" si="227"/>
        <v>Unnamed tributary to Stewart Slough</v>
      </c>
      <c r="P691" s="94" t="str">
        <f>IF(ISNUMBER(VLOOKUP(A691,'Wells not assessed'!$A$5:$D$37,1,FALSE)),VLOOKUP(A691,'Wells not assessed'!$A$5:$D$37,4,FALSE),"")</f>
        <v/>
      </c>
      <c r="R691" s="35" t="str">
        <f t="shared" si="228"/>
        <v>Yes</v>
      </c>
      <c r="S691" s="15" t="str">
        <f t="shared" si="229"/>
        <v>FV-2315</v>
      </c>
      <c r="T691" s="18" t="str">
        <f>VLOOKUP(S691,'PoHC and SDF summary'!$AO$4:$AP$49974,2,FALSE)</f>
        <v>Street Creek</v>
      </c>
      <c r="U691" s="19">
        <f t="shared" si="230"/>
        <v>773.18398551743803</v>
      </c>
      <c r="V691" s="56">
        <f>IF(C691="TRUE",(U691^2)*(VLOOKUP(D691,'Aquifer and SDF Parameters'!$A$6:$C$100,2,FALSE)/VLOOKUP(D691,'Aquifer and SDF Parameters'!$A$6:$C$100,3,FALSE)),"")</f>
        <v>1.992711584868766</v>
      </c>
      <c r="W691" s="4"/>
      <c r="X691" s="29" t="str">
        <f t="shared" si="231"/>
        <v>Yes</v>
      </c>
      <c r="Y691" s="15" t="str">
        <f t="shared" si="232"/>
        <v>FV-2307</v>
      </c>
      <c r="Z691" s="18" t="str">
        <f>IF(X691="Yes",VLOOKUP(Y691,'PoHC and SDF summary'!$AO$4:$AP$49974,2,FALSE)," ")</f>
        <v>Vedder River</v>
      </c>
      <c r="AA691" s="19">
        <f t="shared" si="233"/>
        <v>876.10907840517098</v>
      </c>
      <c r="AB691" s="58">
        <f>IF(X691="Yes",(AA691^2)*(VLOOKUP(D691,'Aquifer and SDF Parameters'!$A$6:$C$100,2,FALSE)/VLOOKUP(D691,'Aquifer and SDF Parameters'!$A$6:$C$100,3,FALSE)),"")</f>
        <v>2.5585570575465266</v>
      </c>
      <c r="AC691" s="20">
        <f>IF(X691="Yes",(1/(U691)^('Aquifer and SDF Parameters'!$B$2)/((1/U691^'Aquifer and SDF Parameters'!$B$2)+(1/AA691^'Aquifer and SDF Parameters'!$B$2))),"")</f>
        <v>0.56216348859353138</v>
      </c>
      <c r="AD691" s="21">
        <f>IF(X691="Yes",(1/(AA691)^('Aquifer and SDF Parameters'!$B$2)/((1/U691^'Aquifer and SDF Parameters'!$B$2)+(1/AA691^'Aquifer and SDF Parameters'!$B$2))),"")</f>
        <v>0.43783651140646856</v>
      </c>
      <c r="AE691" s="14"/>
      <c r="AF691" s="32" t="str">
        <f t="shared" si="234"/>
        <v>Yes</v>
      </c>
      <c r="AG691" s="15" t="str">
        <f t="shared" si="235"/>
        <v>FV-1936</v>
      </c>
      <c r="AH691" s="18" t="str">
        <f t="shared" si="236"/>
        <v>Unnamed tributary to Stewart Slough</v>
      </c>
      <c r="AI691" s="19">
        <f t="shared" si="237"/>
        <v>885.26386610490795</v>
      </c>
      <c r="AJ691" s="58">
        <f>IF(AF691="Yes",(AI691^2)*(VLOOKUP(D691,'Aquifer and SDF Parameters'!$A$6:$C$100,2,FALSE)/VLOOKUP(D691,'Aquifer and SDF Parameters'!$A$6:$C$100,3,FALSE)),"")</f>
        <v>2.6123070421033612</v>
      </c>
      <c r="AK691" s="20">
        <f>IF(AF691="Yes",(1/(U691)^('Aquifer and SDF Parameters'!$B$2)/((1/U691^'Aquifer and SDF Parameters'!$B$2)+(1/AI691^'Aquifer and SDF Parameters'!$B$2)+(1/AA691^'Aquifer and SDF Parameters'!$B$2))),"")</f>
        <v>0.39344385413612931</v>
      </c>
      <c r="AL691" s="20">
        <f>IF(AF691="Yes",(1/(AA691)^('Aquifer and SDF Parameters'!$B$2)/((1/U691^'Aquifer and SDF Parameters'!$B$2)+(1/AI691^'Aquifer and SDF Parameters'!$B$2)+(1/AA691^'Aquifer and SDF Parameters'!$B$2))),"")</f>
        <v>0.30643058118246586</v>
      </c>
      <c r="AM691" s="21">
        <f>IF(AF691="Yes",(1/(AI691)^('Aquifer and SDF Parameters'!$B$2)/((1/U691^'Aquifer and SDF Parameters'!$B$2)+(1/AI691^'Aquifer and SDF Parameters'!$B$2)+(1/AA691^'Aquifer and SDF Parameters'!$B$2))),"")</f>
        <v>0.30012556468140489</v>
      </c>
      <c r="AO691" s="30" t="s">
        <v>12194</v>
      </c>
      <c r="AP691" s="47" t="s">
        <v>8769</v>
      </c>
      <c r="AQ691" s="22">
        <v>101993</v>
      </c>
      <c r="AR691" s="22" t="s">
        <v>13458</v>
      </c>
      <c r="AS691" s="24">
        <v>356.86454901203501</v>
      </c>
      <c r="AT691" s="30"/>
      <c r="AU691" s="22"/>
      <c r="AV691" s="69"/>
      <c r="AW691" s="33"/>
      <c r="AX691" s="22"/>
      <c r="AY691" s="27"/>
    </row>
    <row r="692" spans="1:51" ht="15.6" customHeight="1" x14ac:dyDescent="0.3">
      <c r="A692" s="17">
        <v>94177</v>
      </c>
      <c r="B692" s="17" t="str">
        <f>VLOOKUP(A692,'List of Wells for HC assessment'!$A$2:$J$860,10,FALSE)</f>
        <v>Fraser-Sumas Floodplain</v>
      </c>
      <c r="C692" s="17" t="str">
        <f>IF(ISNUMBER(VLOOKUP(A692,'List of Wells for HC assessment'!$A$2:$J$860,1,FALSE)),"TRUE","FALSE")</f>
        <v>TRUE</v>
      </c>
      <c r="D692" s="17">
        <f>VLOOKUP(A692,'List of Wells for HC assessment'!$A$2:$J$860,9,FALSE)</f>
        <v>8</v>
      </c>
      <c r="E692" s="17" t="str">
        <f t="shared" si="218"/>
        <v>Stream</v>
      </c>
      <c r="F692" s="17">
        <f t="shared" si="219"/>
        <v>2</v>
      </c>
      <c r="G692" s="87">
        <f t="shared" si="220"/>
        <v>0.66879728143744543</v>
      </c>
      <c r="H692" s="88">
        <f t="shared" si="238"/>
        <v>0.68974793275652468</v>
      </c>
      <c r="I692" s="89" t="str">
        <f t="shared" si="221"/>
        <v>Unnamed tributary to Vedder River</v>
      </c>
      <c r="J692" s="90">
        <f t="shared" si="222"/>
        <v>0.33120271856255462</v>
      </c>
      <c r="K692" s="91">
        <f t="shared" si="223"/>
        <v>1.3928072339102349</v>
      </c>
      <c r="L692" s="95" t="str">
        <f t="shared" si="224"/>
        <v>Unnamed tributary to Lewis Slough</v>
      </c>
      <c r="M692" s="92" t="str">
        <f t="shared" si="225"/>
        <v>-</v>
      </c>
      <c r="N692" s="93" t="str">
        <f t="shared" si="226"/>
        <v/>
      </c>
      <c r="O692" s="96" t="str">
        <f t="shared" si="227"/>
        <v xml:space="preserve"> </v>
      </c>
      <c r="P692" s="94" t="str">
        <f>IF(ISNUMBER(VLOOKUP(A692,'Wells not assessed'!$A$5:$D$37,1,FALSE)),VLOOKUP(A692,'Wells not assessed'!$A$5:$D$37,4,FALSE),"")</f>
        <v/>
      </c>
      <c r="R692" s="35" t="str">
        <f t="shared" si="228"/>
        <v>Yes</v>
      </c>
      <c r="S692" s="15" t="str">
        <f t="shared" si="229"/>
        <v>FV-2601</v>
      </c>
      <c r="T692" s="18" t="str">
        <f>VLOOKUP(S692,'PoHC and SDF summary'!$AO$4:$AP$49974,2,FALSE)</f>
        <v>Unnamed tributary to Vedder River</v>
      </c>
      <c r="U692" s="19">
        <f t="shared" si="230"/>
        <v>454.88941494275002</v>
      </c>
      <c r="V692" s="56">
        <f>IF(C692="TRUE",(U692^2)*(VLOOKUP(D692,'Aquifer and SDF Parameters'!$A$6:$C$100,2,FALSE)/VLOOKUP(D692,'Aquifer and SDF Parameters'!$A$6:$C$100,3,FALSE)),"")</f>
        <v>0.68974793275652468</v>
      </c>
      <c r="W692" s="4"/>
      <c r="X692" s="29" t="str">
        <f t="shared" si="231"/>
        <v>Yes</v>
      </c>
      <c r="Y692" s="15" t="str">
        <f t="shared" si="232"/>
        <v>FV-2672</v>
      </c>
      <c r="Z692" s="18" t="str">
        <f>IF(X692="Yes",VLOOKUP(Y692,'PoHC and SDF summary'!$AO$4:$AP$49974,2,FALSE)," ")</f>
        <v>Unnamed tributary to Lewis Slough</v>
      </c>
      <c r="AA692" s="19">
        <f t="shared" si="233"/>
        <v>646.40712416639599</v>
      </c>
      <c r="AB692" s="58">
        <f>IF(X692="Yes",(AA692^2)*(VLOOKUP(D692,'Aquifer and SDF Parameters'!$A$6:$C$100,2,FALSE)/VLOOKUP(D692,'Aquifer and SDF Parameters'!$A$6:$C$100,3,FALSE)),"")</f>
        <v>1.3928072339102349</v>
      </c>
      <c r="AC692" s="66">
        <f>IF(X692="Yes",(1/(U692)^('Aquifer and SDF Parameters'!$B$2)/((1/U692^'Aquifer and SDF Parameters'!$B$2)+(1/AA692^'Aquifer and SDF Parameters'!$B$2))),"")</f>
        <v>0.66879728143744543</v>
      </c>
      <c r="AD692" s="67">
        <f>IF(X692="Yes",(1/(AA692)^('Aquifer and SDF Parameters'!$B$2)/((1/U692^'Aquifer and SDF Parameters'!$B$2)+(1/AA692^'Aquifer and SDF Parameters'!$B$2))),"")</f>
        <v>0.33120271856255462</v>
      </c>
      <c r="AE692" s="60"/>
      <c r="AF692" s="32" t="str">
        <f t="shared" si="234"/>
        <v>No</v>
      </c>
      <c r="AG692" s="15" t="str">
        <f t="shared" si="235"/>
        <v/>
      </c>
      <c r="AH692" s="18" t="str">
        <f t="shared" si="236"/>
        <v xml:space="preserve"> </v>
      </c>
      <c r="AI692" s="19" t="str">
        <f t="shared" si="237"/>
        <v xml:space="preserve"> </v>
      </c>
      <c r="AJ692" s="58" t="str">
        <f>IF(AF692="Yes",(AI692^2)*(VLOOKUP(D692,'Aquifer and SDF Parameters'!$A$6:$C$100,2,FALSE)/VLOOKUP(D692,'Aquifer and SDF Parameters'!$A$6:$C$100,3,FALSE)),"")</f>
        <v/>
      </c>
      <c r="AK692" s="66" t="str">
        <f>IF(AF692="Yes",(1/(U692)^('Aquifer and SDF Parameters'!$B$2)/((1/U692^'Aquifer and SDF Parameters'!$B$2)+(1/AI692^'Aquifer and SDF Parameters'!$B$2)+(1/AA692^'Aquifer and SDF Parameters'!$B$2))),"")</f>
        <v/>
      </c>
      <c r="AL692" s="66" t="str">
        <f>IF(AF692="Yes",(1/(AA692)^('Aquifer and SDF Parameters'!$B$2)/((1/U692^'Aquifer and SDF Parameters'!$B$2)+(1/AI692^'Aquifer and SDF Parameters'!$B$2)+(1/AA692^'Aquifer and SDF Parameters'!$B$2))),"")</f>
        <v/>
      </c>
      <c r="AM692" s="67" t="str">
        <f>IF(AF692="Yes",(1/(AI692)^('Aquifer and SDF Parameters'!$B$2)/((1/U692^'Aquifer and SDF Parameters'!$B$2)+(1/AI692^'Aquifer and SDF Parameters'!$B$2)+(1/AA692^'Aquifer and SDF Parameters'!$B$2))),"")</f>
        <v/>
      </c>
      <c r="AO692" s="30" t="s">
        <v>12193</v>
      </c>
      <c r="AP692" s="47" t="s">
        <v>8769</v>
      </c>
      <c r="AQ692" s="22">
        <v>102254</v>
      </c>
      <c r="AR692" s="22" t="s">
        <v>3321</v>
      </c>
      <c r="AS692" s="24">
        <v>732.61085563953804</v>
      </c>
      <c r="AT692" s="30"/>
      <c r="AU692" s="22"/>
      <c r="AV692" s="69"/>
      <c r="AW692" s="33"/>
      <c r="AX692" s="22"/>
      <c r="AY692" s="27"/>
    </row>
    <row r="693" spans="1:51" ht="15.6" customHeight="1" x14ac:dyDescent="0.3">
      <c r="A693" s="17">
        <v>94189</v>
      </c>
      <c r="B693" s="17" t="str">
        <f>VLOOKUP(A693,'List of Wells for HC assessment'!$A$2:$J$860,10,FALSE)</f>
        <v>Fraser-Sumas Floodplain</v>
      </c>
      <c r="C693" s="17" t="str">
        <f>IF(ISNUMBER(VLOOKUP(A693,'List of Wells for HC assessment'!$A$2:$J$860,1,FALSE)),"TRUE","FALSE")</f>
        <v>TRUE</v>
      </c>
      <c r="D693" s="17">
        <f>VLOOKUP(A693,'List of Wells for HC assessment'!$A$2:$J$860,9,FALSE)</f>
        <v>8</v>
      </c>
      <c r="E693" s="17" t="str">
        <f t="shared" si="218"/>
        <v>Stream</v>
      </c>
      <c r="F693" s="17">
        <f t="shared" si="219"/>
        <v>2</v>
      </c>
      <c r="G693" s="87">
        <f t="shared" si="220"/>
        <v>0.50820201303138601</v>
      </c>
      <c r="H693" s="88">
        <f t="shared" si="238"/>
        <v>0.79528386889590097</v>
      </c>
      <c r="I693" s="89" t="str">
        <f t="shared" si="221"/>
        <v>Unnamed tributary to Vedder River</v>
      </c>
      <c r="J693" s="90">
        <f t="shared" si="222"/>
        <v>0.49179798696861393</v>
      </c>
      <c r="K693" s="91">
        <f t="shared" si="223"/>
        <v>0.82181073085620238</v>
      </c>
      <c r="L693" s="95" t="str">
        <f t="shared" si="224"/>
        <v>Unnamed tributary to Lewis Slough</v>
      </c>
      <c r="M693" s="92" t="str">
        <f t="shared" si="225"/>
        <v>-</v>
      </c>
      <c r="N693" s="93" t="str">
        <f t="shared" si="226"/>
        <v/>
      </c>
      <c r="O693" s="96" t="str">
        <f t="shared" si="227"/>
        <v xml:space="preserve"> </v>
      </c>
      <c r="P693" s="94" t="str">
        <f>IF(ISNUMBER(VLOOKUP(A693,'Wells not assessed'!$A$5:$D$37,1,FALSE)),VLOOKUP(A693,'Wells not assessed'!$A$5:$D$37,4,FALSE),"")</f>
        <v/>
      </c>
      <c r="R693" s="35" t="str">
        <f t="shared" si="228"/>
        <v>Yes</v>
      </c>
      <c r="S693" s="15" t="str">
        <f t="shared" si="229"/>
        <v>FV-2617</v>
      </c>
      <c r="T693" s="18" t="str">
        <f>VLOOKUP(S693,'PoHC and SDF summary'!$AO$4:$AP$49974,2,FALSE)</f>
        <v>Unnamed tributary to Vedder River</v>
      </c>
      <c r="U693" s="19">
        <f t="shared" si="230"/>
        <v>488.451799739514</v>
      </c>
      <c r="V693" s="56">
        <f>IF(C693="TRUE",(U693^2)*(VLOOKUP(D693,'Aquifer and SDF Parameters'!$A$6:$C$100,2,FALSE)/VLOOKUP(D693,'Aquifer and SDF Parameters'!$A$6:$C$100,3,FALSE)),"")</f>
        <v>0.79528386889590097</v>
      </c>
      <c r="W693" s="4"/>
      <c r="X693" s="29" t="str">
        <f t="shared" si="231"/>
        <v>Yes</v>
      </c>
      <c r="Y693" s="15" t="str">
        <f t="shared" si="232"/>
        <v>FV-2678</v>
      </c>
      <c r="Z693" s="18" t="str">
        <f>IF(X693="Yes",VLOOKUP(Y693,'PoHC and SDF summary'!$AO$4:$AP$49974,2,FALSE)," ")</f>
        <v>Unnamed tributary to Lewis Slough</v>
      </c>
      <c r="AA693" s="19">
        <f t="shared" si="233"/>
        <v>496.53118659039001</v>
      </c>
      <c r="AB693" s="58">
        <f>IF(X693="Yes",(AA693^2)*(VLOOKUP(D693,'Aquifer and SDF Parameters'!$A$6:$C$100,2,FALSE)/VLOOKUP(D693,'Aquifer and SDF Parameters'!$A$6:$C$100,3,FALSE)),"")</f>
        <v>0.82181073085620238</v>
      </c>
      <c r="AC693" s="20">
        <f>IF(X693="Yes",(1/(U693)^('Aquifer and SDF Parameters'!$B$2)/((1/U693^'Aquifer and SDF Parameters'!$B$2)+(1/AA693^'Aquifer and SDF Parameters'!$B$2))),"")</f>
        <v>0.50820201303138601</v>
      </c>
      <c r="AD693" s="21">
        <f>IF(X693="Yes",(1/(AA693)^('Aquifer and SDF Parameters'!$B$2)/((1/U693^'Aquifer and SDF Parameters'!$B$2)+(1/AA693^'Aquifer and SDF Parameters'!$B$2))),"")</f>
        <v>0.49179798696861393</v>
      </c>
      <c r="AE693" s="14"/>
      <c r="AF693" s="32" t="str">
        <f t="shared" si="234"/>
        <v>No</v>
      </c>
      <c r="AG693" s="15" t="str">
        <f t="shared" si="235"/>
        <v/>
      </c>
      <c r="AH693" s="18" t="str">
        <f t="shared" si="236"/>
        <v xml:space="preserve"> </v>
      </c>
      <c r="AI693" s="19" t="str">
        <f t="shared" si="237"/>
        <v xml:space="preserve"> </v>
      </c>
      <c r="AJ693" s="58" t="str">
        <f>IF(AF693="Yes",(AI693^2)*(VLOOKUP(D693,'Aquifer and SDF Parameters'!$A$6:$C$100,2,FALSE)/VLOOKUP(D693,'Aquifer and SDF Parameters'!$A$6:$C$100,3,FALSE)),"")</f>
        <v/>
      </c>
      <c r="AK693" s="20" t="str">
        <f>IF(AF693="Yes",(1/(U693)^('Aquifer and SDF Parameters'!$B$2)/((1/U693^'Aquifer and SDF Parameters'!$B$2)+(1/AI693^'Aquifer and SDF Parameters'!$B$2)+(1/AA693^'Aquifer and SDF Parameters'!$B$2))),"")</f>
        <v/>
      </c>
      <c r="AL693" s="20" t="str">
        <f>IF(AF693="Yes",(1/(AA693)^('Aquifer and SDF Parameters'!$B$2)/((1/U693^'Aquifer and SDF Parameters'!$B$2)+(1/AI693^'Aquifer and SDF Parameters'!$B$2)+(1/AA693^'Aquifer and SDF Parameters'!$B$2))),"")</f>
        <v/>
      </c>
      <c r="AM693" s="21" t="str">
        <f>IF(AF693="Yes",(1/(AI693)^('Aquifer and SDF Parameters'!$B$2)/((1/U693^'Aquifer and SDF Parameters'!$B$2)+(1/AI693^'Aquifer and SDF Parameters'!$B$2)+(1/AA693^'Aquifer and SDF Parameters'!$B$2))),"")</f>
        <v/>
      </c>
      <c r="AO693" s="30" t="s">
        <v>12191</v>
      </c>
      <c r="AP693" s="47" t="s">
        <v>8769</v>
      </c>
      <c r="AQ693" s="22">
        <v>103079</v>
      </c>
      <c r="AR693" s="22" t="s">
        <v>7592</v>
      </c>
      <c r="AS693" s="24">
        <v>714.59227175486296</v>
      </c>
      <c r="AT693" s="30"/>
      <c r="AU693" s="22"/>
      <c r="AV693" s="69"/>
      <c r="AW693" s="33"/>
      <c r="AX693" s="22"/>
      <c r="AY693" s="27"/>
    </row>
    <row r="694" spans="1:51" ht="15.6" customHeight="1" x14ac:dyDescent="0.3">
      <c r="A694" s="17">
        <v>97958</v>
      </c>
      <c r="B694" s="17" t="str">
        <f>VLOOKUP(A694,'List of Wells for HC assessment'!$A$2:$J$860,10,FALSE)</f>
        <v>Fraser-Sumas Floodplain</v>
      </c>
      <c r="C694" s="17" t="str">
        <f>IF(ISNUMBER(VLOOKUP(A694,'List of Wells for HC assessment'!$A$2:$J$860,1,FALSE)),"TRUE","FALSE")</f>
        <v>TRUE</v>
      </c>
      <c r="D694" s="17">
        <f>VLOOKUP(A694,'List of Wells for HC assessment'!$A$2:$J$860,9,FALSE)</f>
        <v>8</v>
      </c>
      <c r="E694" s="17" t="str">
        <f t="shared" si="218"/>
        <v>Stream</v>
      </c>
      <c r="F694" s="17">
        <f t="shared" si="219"/>
        <v>3</v>
      </c>
      <c r="G694" s="87">
        <f t="shared" si="220"/>
        <v>0.48531122606211963</v>
      </c>
      <c r="H694" s="88">
        <f t="shared" si="238"/>
        <v>0.6923612029152505</v>
      </c>
      <c r="I694" s="89" t="str">
        <f t="shared" si="221"/>
        <v>Vedder River</v>
      </c>
      <c r="J694" s="90">
        <f t="shared" si="222"/>
        <v>0.31448229261678418</v>
      </c>
      <c r="K694" s="91">
        <f t="shared" si="223"/>
        <v>1.0684565463725288</v>
      </c>
      <c r="L694" s="95" t="str">
        <f t="shared" si="224"/>
        <v>Unnamed tributary to Vedder River</v>
      </c>
      <c r="M694" s="92">
        <f t="shared" si="225"/>
        <v>0.2002064813210962</v>
      </c>
      <c r="N694" s="93">
        <f t="shared" si="226"/>
        <v>1.6783206120372394</v>
      </c>
      <c r="O694" s="96" t="str">
        <f t="shared" si="227"/>
        <v>Unnamed tributary to Lewis Slough</v>
      </c>
      <c r="P694" s="94" t="str">
        <f>IF(ISNUMBER(VLOOKUP(A694,'Wells not assessed'!$A$5:$D$37,1,FALSE)),VLOOKUP(A694,'Wells not assessed'!$A$5:$D$37,4,FALSE),"")</f>
        <v/>
      </c>
      <c r="R694" s="35" t="str">
        <f t="shared" si="228"/>
        <v>Yes</v>
      </c>
      <c r="S694" s="15" t="str">
        <f t="shared" si="229"/>
        <v>FV-2554</v>
      </c>
      <c r="T694" s="18" t="str">
        <f>VLOOKUP(S694,'PoHC and SDF summary'!$AO$4:$AP$49974,2,FALSE)</f>
        <v>Vedder River</v>
      </c>
      <c r="U694" s="19">
        <f t="shared" si="230"/>
        <v>455.75032734445199</v>
      </c>
      <c r="V694" s="56">
        <f>IF(C694="TRUE",(U694^2)*(VLOOKUP(D694,'Aquifer and SDF Parameters'!$A$6:$C$100,2,FALSE)/VLOOKUP(D694,'Aquifer and SDF Parameters'!$A$6:$C$100,3,FALSE)),"")</f>
        <v>0.6923612029152505</v>
      </c>
      <c r="W694" s="4"/>
      <c r="X694" s="29" t="str">
        <f t="shared" si="231"/>
        <v>Yes</v>
      </c>
      <c r="Y694" s="15" t="str">
        <f t="shared" si="232"/>
        <v>FV-2617</v>
      </c>
      <c r="Z694" s="18" t="str">
        <f>IF(X694="Yes",VLOOKUP(Y694,'PoHC and SDF summary'!$AO$4:$AP$49974,2,FALSE)," ")</f>
        <v>Unnamed tributary to Vedder River</v>
      </c>
      <c r="AA694" s="19">
        <f t="shared" si="233"/>
        <v>566.15983954335604</v>
      </c>
      <c r="AB694" s="58">
        <f>IF(X694="Yes",(AA694^2)*(VLOOKUP(D694,'Aquifer and SDF Parameters'!$A$6:$C$100,2,FALSE)/VLOOKUP(D694,'Aquifer and SDF Parameters'!$A$6:$C$100,3,FALSE)),"")</f>
        <v>1.0684565463725288</v>
      </c>
      <c r="AC694" s="20">
        <f>IF(X694="Yes",(1/(U694)^('Aquifer and SDF Parameters'!$B$2)/((1/U694^'Aquifer and SDF Parameters'!$B$2)+(1/AA694^'Aquifer and SDF Parameters'!$B$2))),"")</f>
        <v>0.60679564753632287</v>
      </c>
      <c r="AD694" s="21">
        <f>IF(X694="Yes",(1/(AA694)^('Aquifer and SDF Parameters'!$B$2)/((1/U694^'Aquifer and SDF Parameters'!$B$2)+(1/AA694^'Aquifer and SDF Parameters'!$B$2))),"")</f>
        <v>0.39320435246367702</v>
      </c>
      <c r="AE694" s="14"/>
      <c r="AF694" s="32" t="str">
        <f t="shared" si="234"/>
        <v>Yes</v>
      </c>
      <c r="AG694" s="15" t="str">
        <f t="shared" si="235"/>
        <v>FV-2766</v>
      </c>
      <c r="AH694" s="18" t="str">
        <f t="shared" si="236"/>
        <v>Unnamed tributary to Lewis Slough</v>
      </c>
      <c r="AI694" s="19">
        <f t="shared" si="237"/>
        <v>709.57464978053702</v>
      </c>
      <c r="AJ694" s="58">
        <f>IF(AF694="Yes",(AI694^2)*(VLOOKUP(D694,'Aquifer and SDF Parameters'!$A$6:$C$100,2,FALSE)/VLOOKUP(D694,'Aquifer and SDF Parameters'!$A$6:$C$100,3,FALSE)),"")</f>
        <v>1.6783206120372394</v>
      </c>
      <c r="AK694" s="20">
        <f>IF(AF694="Yes",(1/(U694)^('Aquifer and SDF Parameters'!$B$2)/((1/U694^'Aquifer and SDF Parameters'!$B$2)+(1/AI694^'Aquifer and SDF Parameters'!$B$2)+(1/AA694^'Aquifer and SDF Parameters'!$B$2))),"")</f>
        <v>0.48531122606211963</v>
      </c>
      <c r="AL694" s="20">
        <f>IF(AF694="Yes",(1/(AA694)^('Aquifer and SDF Parameters'!$B$2)/((1/U694^'Aquifer and SDF Parameters'!$B$2)+(1/AI694^'Aquifer and SDF Parameters'!$B$2)+(1/AA694^'Aquifer and SDF Parameters'!$B$2))),"")</f>
        <v>0.31448229261678418</v>
      </c>
      <c r="AM694" s="21">
        <f>IF(AF694="Yes",(1/(AI694)^('Aquifer and SDF Parameters'!$B$2)/((1/U694^'Aquifer and SDF Parameters'!$B$2)+(1/AI694^'Aquifer and SDF Parameters'!$B$2)+(1/AA694^'Aquifer and SDF Parameters'!$B$2))),"")</f>
        <v>0.2002064813210962</v>
      </c>
      <c r="AO694" s="30" t="s">
        <v>12189</v>
      </c>
      <c r="AP694" s="47" t="s">
        <v>8769</v>
      </c>
      <c r="AQ694" s="22">
        <v>103088</v>
      </c>
      <c r="AR694" s="22" t="s">
        <v>10328</v>
      </c>
      <c r="AS694" s="24">
        <v>231.29311784538601</v>
      </c>
      <c r="AT694" s="30"/>
      <c r="AU694" s="22"/>
      <c r="AV694" s="69"/>
      <c r="AW694" s="33"/>
      <c r="AX694" s="22"/>
      <c r="AY694" s="27"/>
    </row>
    <row r="695" spans="1:51" ht="15.6" customHeight="1" x14ac:dyDescent="0.3">
      <c r="A695" s="17">
        <v>98009</v>
      </c>
      <c r="B695" s="17" t="str">
        <f>VLOOKUP(A695,'List of Wells for HC assessment'!$A$2:$J$860,10,FALSE)</f>
        <v>Fraser-Sumas Floodplain</v>
      </c>
      <c r="C695" s="17" t="str">
        <f>IF(ISNUMBER(VLOOKUP(A695,'List of Wells for HC assessment'!$A$2:$J$860,1,FALSE)),"TRUE","FALSE")</f>
        <v>TRUE</v>
      </c>
      <c r="D695" s="17">
        <f>VLOOKUP(A695,'List of Wells for HC assessment'!$A$2:$J$860,9,FALSE)</f>
        <v>8</v>
      </c>
      <c r="E695" s="17" t="str">
        <f t="shared" si="218"/>
        <v>Stream</v>
      </c>
      <c r="F695" s="17">
        <f t="shared" si="219"/>
        <v>2</v>
      </c>
      <c r="G695" s="87">
        <f t="shared" si="220"/>
        <v>0.66241305194859712</v>
      </c>
      <c r="H695" s="88">
        <f t="shared" si="238"/>
        <v>0.71209921233896933</v>
      </c>
      <c r="I695" s="89" t="str">
        <f t="shared" si="221"/>
        <v>Unnamed tributary to Lewis Slough</v>
      </c>
      <c r="J695" s="90">
        <f t="shared" si="222"/>
        <v>0.33758694805140294</v>
      </c>
      <c r="K695" s="91">
        <f t="shared" si="223"/>
        <v>1.3972809531244805</v>
      </c>
      <c r="L695" s="95" t="str">
        <f t="shared" si="224"/>
        <v>Unnamed tributary to Vedder River</v>
      </c>
      <c r="M695" s="92" t="str">
        <f t="shared" si="225"/>
        <v>-</v>
      </c>
      <c r="N695" s="93" t="str">
        <f t="shared" si="226"/>
        <v/>
      </c>
      <c r="O695" s="96" t="str">
        <f t="shared" si="227"/>
        <v xml:space="preserve"> </v>
      </c>
      <c r="P695" s="94" t="str">
        <f>IF(ISNUMBER(VLOOKUP(A695,'Wells not assessed'!$A$5:$D$37,1,FALSE)),VLOOKUP(A695,'Wells not assessed'!$A$5:$D$37,4,FALSE),"")</f>
        <v/>
      </c>
      <c r="R695" s="35" t="str">
        <f t="shared" si="228"/>
        <v>Yes</v>
      </c>
      <c r="S695" s="15" t="str">
        <f t="shared" si="229"/>
        <v>FV-2764</v>
      </c>
      <c r="T695" s="18" t="str">
        <f>VLOOKUP(S695,'PoHC and SDF summary'!$AO$4:$AP$49974,2,FALSE)</f>
        <v>Unnamed tributary to Lewis Slough</v>
      </c>
      <c r="U695" s="19">
        <f t="shared" si="230"/>
        <v>462.20099924350097</v>
      </c>
      <c r="V695" s="56">
        <f>IF(C695="TRUE",(U695^2)*(VLOOKUP(D695,'Aquifer and SDF Parameters'!$A$6:$C$100,2,FALSE)/VLOOKUP(D695,'Aquifer and SDF Parameters'!$A$6:$C$100,3,FALSE)),"")</f>
        <v>0.71209921233896933</v>
      </c>
      <c r="W695" s="4"/>
      <c r="X695" s="29" t="str">
        <f t="shared" si="231"/>
        <v>Yes</v>
      </c>
      <c r="Y695" s="15" t="str">
        <f t="shared" si="232"/>
        <v>FV-2617</v>
      </c>
      <c r="Z695" s="18" t="str">
        <f>IF(X695="Yes",VLOOKUP(Y695,'PoHC and SDF summary'!$AO$4:$AP$49974,2,FALSE)," ")</f>
        <v>Unnamed tributary to Vedder River</v>
      </c>
      <c r="AA695" s="19">
        <f t="shared" si="233"/>
        <v>647.44442691040604</v>
      </c>
      <c r="AB695" s="58">
        <f>IF(X695="Yes",(AA695^2)*(VLOOKUP(D695,'Aquifer and SDF Parameters'!$A$6:$C$100,2,FALSE)/VLOOKUP(D695,'Aquifer and SDF Parameters'!$A$6:$C$100,3,FALSE)),"")</f>
        <v>1.3972809531244805</v>
      </c>
      <c r="AC695" s="20">
        <f>IF(X695="Yes",(1/(U695)^('Aquifer and SDF Parameters'!$B$2)/((1/U695^'Aquifer and SDF Parameters'!$B$2)+(1/AA695^'Aquifer and SDF Parameters'!$B$2))),"")</f>
        <v>0.66241305194859712</v>
      </c>
      <c r="AD695" s="21">
        <f>IF(X695="Yes",(1/(AA695)^('Aquifer and SDF Parameters'!$B$2)/((1/U695^'Aquifer and SDF Parameters'!$B$2)+(1/AA695^'Aquifer and SDF Parameters'!$B$2))),"")</f>
        <v>0.33758694805140294</v>
      </c>
      <c r="AE695" s="14"/>
      <c r="AF695" s="32" t="str">
        <f t="shared" si="234"/>
        <v>No</v>
      </c>
      <c r="AG695" s="15" t="str">
        <f t="shared" si="235"/>
        <v/>
      </c>
      <c r="AH695" s="18" t="str">
        <f t="shared" si="236"/>
        <v xml:space="preserve"> </v>
      </c>
      <c r="AI695" s="19" t="str">
        <f t="shared" si="237"/>
        <v xml:space="preserve"> </v>
      </c>
      <c r="AJ695" s="58" t="str">
        <f>IF(AF695="Yes",(AI695^2)*(VLOOKUP(D695,'Aquifer and SDF Parameters'!$A$6:$C$100,2,FALSE)/VLOOKUP(D695,'Aquifer and SDF Parameters'!$A$6:$C$100,3,FALSE)),"")</f>
        <v/>
      </c>
      <c r="AK695" s="20" t="str">
        <f>IF(AF695="Yes",(1/(U695)^('Aquifer and SDF Parameters'!$B$2)/((1/U695^'Aquifer and SDF Parameters'!$B$2)+(1/AI695^'Aquifer and SDF Parameters'!$B$2)+(1/AA695^'Aquifer and SDF Parameters'!$B$2))),"")</f>
        <v/>
      </c>
      <c r="AL695" s="20" t="str">
        <f>IF(AF695="Yes",(1/(AA695)^('Aquifer and SDF Parameters'!$B$2)/((1/U695^'Aquifer and SDF Parameters'!$B$2)+(1/AI695^'Aquifer and SDF Parameters'!$B$2)+(1/AA695^'Aquifer and SDF Parameters'!$B$2))),"")</f>
        <v/>
      </c>
      <c r="AM695" s="21" t="str">
        <f>IF(AF695="Yes",(1/(AI695)^('Aquifer and SDF Parameters'!$B$2)/((1/U695^'Aquifer and SDF Parameters'!$B$2)+(1/AI695^'Aquifer and SDF Parameters'!$B$2)+(1/AA695^'Aquifer and SDF Parameters'!$B$2))),"")</f>
        <v/>
      </c>
      <c r="AO695" s="30" t="s">
        <v>12188</v>
      </c>
      <c r="AP695" s="47" t="s">
        <v>8769</v>
      </c>
      <c r="AQ695" s="22">
        <v>103089</v>
      </c>
      <c r="AR695" s="22" t="s">
        <v>10349</v>
      </c>
      <c r="AS695" s="24">
        <v>317.78262565124498</v>
      </c>
      <c r="AT695" s="30"/>
      <c r="AU695" s="22"/>
      <c r="AV695" s="69"/>
      <c r="AW695" s="33"/>
      <c r="AX695" s="22"/>
      <c r="AY695" s="27"/>
    </row>
    <row r="696" spans="1:51" ht="15.6" customHeight="1" x14ac:dyDescent="0.3">
      <c r="A696" s="17">
        <v>98622</v>
      </c>
      <c r="B696" s="17" t="str">
        <f>VLOOKUP(A696,'List of Wells for HC assessment'!$A$2:$J$860,10,FALSE)</f>
        <v>Fraser-Sumas Floodplain</v>
      </c>
      <c r="C696" s="17" t="str">
        <f>IF(ISNUMBER(VLOOKUP(A696,'List of Wells for HC assessment'!$A$2:$J$860,1,FALSE)),"TRUE","FALSE")</f>
        <v>TRUE</v>
      </c>
      <c r="D696" s="17">
        <f>VLOOKUP(A696,'List of Wells for HC assessment'!$A$2:$J$860,9,FALSE)</f>
        <v>8</v>
      </c>
      <c r="E696" s="17" t="str">
        <f t="shared" si="218"/>
        <v>Stream</v>
      </c>
      <c r="F696" s="17">
        <f t="shared" si="219"/>
        <v>1</v>
      </c>
      <c r="G696" s="87">
        <f t="shared" si="220"/>
        <v>1</v>
      </c>
      <c r="H696" s="88">
        <f t="shared" si="238"/>
        <v>8.1655447457544864E-4</v>
      </c>
      <c r="I696" s="89" t="str">
        <f t="shared" si="221"/>
        <v>Unnamed tributary to Lewis Slough</v>
      </c>
      <c r="J696" s="90" t="str">
        <f t="shared" si="222"/>
        <v>-</v>
      </c>
      <c r="K696" s="91" t="str">
        <f t="shared" si="223"/>
        <v/>
      </c>
      <c r="L696" s="95" t="str">
        <f t="shared" si="224"/>
        <v xml:space="preserve"> </v>
      </c>
      <c r="M696" s="92" t="str">
        <f t="shared" si="225"/>
        <v>-</v>
      </c>
      <c r="N696" s="93" t="str">
        <f t="shared" si="226"/>
        <v/>
      </c>
      <c r="O696" s="96" t="str">
        <f t="shared" si="227"/>
        <v xml:space="preserve"> </v>
      </c>
      <c r="P696" s="94" t="str">
        <f>IF(ISNUMBER(VLOOKUP(A696,'Wells not assessed'!$A$5:$D$37,1,FALSE)),VLOOKUP(A696,'Wells not assessed'!$A$5:$D$37,4,FALSE),"")</f>
        <v/>
      </c>
      <c r="R696" s="35" t="str">
        <f t="shared" si="228"/>
        <v>Yes</v>
      </c>
      <c r="S696" s="15" t="str">
        <f t="shared" si="229"/>
        <v>FV-1624</v>
      </c>
      <c r="T696" s="18" t="str">
        <f>VLOOKUP(S696,'PoHC and SDF summary'!$AO$4:$AP$49974,2,FALSE)</f>
        <v>Unnamed tributary to Lewis Slough</v>
      </c>
      <c r="U696" s="19">
        <f t="shared" si="230"/>
        <v>15.651400652102501</v>
      </c>
      <c r="V696" s="56">
        <f>IF(C696="TRUE",(U696^2)*(VLOOKUP(D696,'Aquifer and SDF Parameters'!$A$6:$C$100,2,FALSE)/VLOOKUP(D696,'Aquifer and SDF Parameters'!$A$6:$C$100,3,FALSE)),"")</f>
        <v>8.1655447457544864E-4</v>
      </c>
      <c r="W696" s="4"/>
      <c r="X696" s="29" t="str">
        <f t="shared" si="231"/>
        <v>No</v>
      </c>
      <c r="Y696" s="15" t="str">
        <f t="shared" si="232"/>
        <v/>
      </c>
      <c r="Z696" s="18" t="str">
        <f>IF(X696="Yes",VLOOKUP(Y696,'PoHC and SDF summary'!$AO$4:$AP$49974,2,FALSE)," ")</f>
        <v xml:space="preserve"> </v>
      </c>
      <c r="AA696" s="19" t="str">
        <f t="shared" si="233"/>
        <v xml:space="preserve"> </v>
      </c>
      <c r="AB696" s="58" t="str">
        <f>IF(X696="Yes",(AA696^2)*(VLOOKUP(D696,'Aquifer and SDF Parameters'!$A$6:$C$100,2,FALSE)/VLOOKUP(D696,'Aquifer and SDF Parameters'!$A$6:$C$100,3,FALSE)),"")</f>
        <v/>
      </c>
      <c r="AC696" s="20" t="str">
        <f>IF(X696="Yes",(1/(U696)^('Aquifer and SDF Parameters'!$B$2)/((1/U696^'Aquifer and SDF Parameters'!$B$2)+(1/AA696^'Aquifer and SDF Parameters'!$B$2))),"")</f>
        <v/>
      </c>
      <c r="AD696" s="21" t="str">
        <f>IF(X696="Yes",(1/(AA696)^('Aquifer and SDF Parameters'!$B$2)/((1/U696^'Aquifer and SDF Parameters'!$B$2)+(1/AA696^'Aquifer and SDF Parameters'!$B$2))),"")</f>
        <v/>
      </c>
      <c r="AE696" s="14"/>
      <c r="AF696" s="32" t="str">
        <f t="shared" si="234"/>
        <v>No</v>
      </c>
      <c r="AG696" s="15" t="str">
        <f t="shared" si="235"/>
        <v/>
      </c>
      <c r="AH696" s="18" t="str">
        <f t="shared" si="236"/>
        <v xml:space="preserve"> </v>
      </c>
      <c r="AI696" s="19" t="str">
        <f t="shared" si="237"/>
        <v xml:space="preserve"> </v>
      </c>
      <c r="AJ696" s="58" t="str">
        <f>IF(AF696="Yes",(AI696^2)*(VLOOKUP(D696,'Aquifer and SDF Parameters'!$A$6:$C$100,2,FALSE)/VLOOKUP(D696,'Aquifer and SDF Parameters'!$A$6:$C$100,3,FALSE)),"")</f>
        <v/>
      </c>
      <c r="AK696" s="20" t="str">
        <f>IF(AF696="Yes",(1/(U696)^('Aquifer and SDF Parameters'!$B$2)/((1/U696^'Aquifer and SDF Parameters'!$B$2)+(1/AI696^'Aquifer and SDF Parameters'!$B$2)+(1/AA696^'Aquifer and SDF Parameters'!$B$2))),"")</f>
        <v/>
      </c>
      <c r="AL696" s="20" t="str">
        <f>IF(AF696="Yes",(1/(AA696)^('Aquifer and SDF Parameters'!$B$2)/((1/U696^'Aquifer and SDF Parameters'!$B$2)+(1/AI696^'Aquifer and SDF Parameters'!$B$2)+(1/AA696^'Aquifer and SDF Parameters'!$B$2))),"")</f>
        <v/>
      </c>
      <c r="AM696" s="21" t="str">
        <f>IF(AF696="Yes",(1/(AI696)^('Aquifer and SDF Parameters'!$B$2)/((1/U696^'Aquifer and SDF Parameters'!$B$2)+(1/AI696^'Aquifer and SDF Parameters'!$B$2)+(1/AA696^'Aquifer and SDF Parameters'!$B$2))),"")</f>
        <v/>
      </c>
      <c r="AO696" s="30" t="s">
        <v>12187</v>
      </c>
      <c r="AP696" s="47" t="s">
        <v>8769</v>
      </c>
      <c r="AQ696" s="22">
        <v>103090</v>
      </c>
      <c r="AR696" s="22" t="s">
        <v>4987</v>
      </c>
      <c r="AS696" s="24">
        <v>281.37518703141302</v>
      </c>
      <c r="AT696" s="30"/>
      <c r="AU696" s="22"/>
      <c r="AV696" s="69"/>
      <c r="AW696" s="33"/>
      <c r="AX696" s="22"/>
      <c r="AY696" s="27"/>
    </row>
    <row r="697" spans="1:51" ht="15.6" customHeight="1" x14ac:dyDescent="0.3">
      <c r="A697" s="17">
        <v>98864</v>
      </c>
      <c r="B697" s="17" t="str">
        <f>VLOOKUP(A697,'List of Wells for HC assessment'!$A$2:$J$860,10,FALSE)</f>
        <v>Fraser-Sumas Floodplain</v>
      </c>
      <c r="C697" s="17" t="str">
        <f>IF(ISNUMBER(VLOOKUP(A697,'List of Wells for HC assessment'!$A$2:$J$860,1,FALSE)),"TRUE","FALSE")</f>
        <v>TRUE</v>
      </c>
      <c r="D697" s="17">
        <f>VLOOKUP(A697,'List of Wells for HC assessment'!$A$2:$J$860,9,FALSE)</f>
        <v>8</v>
      </c>
      <c r="E697" s="17" t="str">
        <f t="shared" si="218"/>
        <v>Stream</v>
      </c>
      <c r="F697" s="17">
        <f t="shared" si="219"/>
        <v>2</v>
      </c>
      <c r="G697" s="87">
        <f t="shared" si="220"/>
        <v>0.62461108025841505</v>
      </c>
      <c r="H697" s="88">
        <f t="shared" si="238"/>
        <v>2.8332059880124345E-2</v>
      </c>
      <c r="I697" s="89" t="str">
        <f t="shared" si="221"/>
        <v>Street Creek</v>
      </c>
      <c r="J697" s="90">
        <f t="shared" si="222"/>
        <v>0.375388919741585</v>
      </c>
      <c r="K697" s="91">
        <f t="shared" si="223"/>
        <v>4.7141824377375657E-2</v>
      </c>
      <c r="L697" s="95" t="str">
        <f t="shared" si="224"/>
        <v>Vedder River</v>
      </c>
      <c r="M697" s="92" t="str">
        <f t="shared" si="225"/>
        <v>-</v>
      </c>
      <c r="N697" s="93" t="str">
        <f t="shared" si="226"/>
        <v/>
      </c>
      <c r="O697" s="96" t="str">
        <f t="shared" si="227"/>
        <v xml:space="preserve"> </v>
      </c>
      <c r="P697" s="94" t="str">
        <f>IF(ISNUMBER(VLOOKUP(A697,'Wells not assessed'!$A$5:$D$37,1,FALSE)),VLOOKUP(A697,'Wells not assessed'!$A$5:$D$37,4,FALSE),"")</f>
        <v/>
      </c>
      <c r="R697" s="35" t="str">
        <f t="shared" si="228"/>
        <v>Yes</v>
      </c>
      <c r="S697" s="15" t="str">
        <f t="shared" si="229"/>
        <v>FV-2309</v>
      </c>
      <c r="T697" s="18" t="str">
        <f>VLOOKUP(S697,'PoHC and SDF summary'!$AO$4:$AP$49974,2,FALSE)</f>
        <v>Street Creek</v>
      </c>
      <c r="U697" s="19">
        <f t="shared" si="230"/>
        <v>92.193372668740693</v>
      </c>
      <c r="V697" s="56">
        <f>IF(C697="TRUE",(U697^2)*(VLOOKUP(D697,'Aquifer and SDF Parameters'!$A$6:$C$100,2,FALSE)/VLOOKUP(D697,'Aquifer and SDF Parameters'!$A$6:$C$100,3,FALSE)),"")</f>
        <v>2.8332059880124345E-2</v>
      </c>
      <c r="W697" s="4"/>
      <c r="X697" s="29" t="str">
        <f t="shared" si="231"/>
        <v>Yes</v>
      </c>
      <c r="Y697" s="15" t="str">
        <f t="shared" si="232"/>
        <v>FV-2307</v>
      </c>
      <c r="Z697" s="18" t="str">
        <f>IF(X697="Yes",VLOOKUP(Y697,'PoHC and SDF summary'!$AO$4:$AP$49974,2,FALSE)," ")</f>
        <v>Vedder River</v>
      </c>
      <c r="AA697" s="19">
        <f t="shared" si="233"/>
        <v>118.92244242872199</v>
      </c>
      <c r="AB697" s="58">
        <f>IF(X697="Yes",(AA697^2)*(VLOOKUP(D697,'Aquifer and SDF Parameters'!$A$6:$C$100,2,FALSE)/VLOOKUP(D697,'Aquifer and SDF Parameters'!$A$6:$C$100,3,FALSE)),"")</f>
        <v>4.7141824377375657E-2</v>
      </c>
      <c r="AC697" s="20">
        <f>IF(X697="Yes",(1/(U697)^('Aquifer and SDF Parameters'!$B$2)/((1/U697^'Aquifer and SDF Parameters'!$B$2)+(1/AA697^'Aquifer and SDF Parameters'!$B$2))),"")</f>
        <v>0.62461108025841505</v>
      </c>
      <c r="AD697" s="21">
        <f>IF(X697="Yes",(1/(AA697)^('Aquifer and SDF Parameters'!$B$2)/((1/U697^'Aquifer and SDF Parameters'!$B$2)+(1/AA697^'Aquifer and SDF Parameters'!$B$2))),"")</f>
        <v>0.375388919741585</v>
      </c>
      <c r="AE697" s="14"/>
      <c r="AF697" s="32" t="str">
        <f t="shared" si="234"/>
        <v>No</v>
      </c>
      <c r="AG697" s="15" t="str">
        <f t="shared" si="235"/>
        <v/>
      </c>
      <c r="AH697" s="18" t="str">
        <f t="shared" si="236"/>
        <v xml:space="preserve"> </v>
      </c>
      <c r="AI697" s="19" t="str">
        <f t="shared" si="237"/>
        <v xml:space="preserve"> </v>
      </c>
      <c r="AJ697" s="58" t="str">
        <f>IF(AF697="Yes",(AI697^2)*(VLOOKUP(D697,'Aquifer and SDF Parameters'!$A$6:$C$100,2,FALSE)/VLOOKUP(D697,'Aquifer and SDF Parameters'!$A$6:$C$100,3,FALSE)),"")</f>
        <v/>
      </c>
      <c r="AK697" s="20" t="str">
        <f>IF(AF697="Yes",(1/(U697)^('Aquifer and SDF Parameters'!$B$2)/((1/U697^'Aquifer and SDF Parameters'!$B$2)+(1/AI697^'Aquifer and SDF Parameters'!$B$2)+(1/AA697^'Aquifer and SDF Parameters'!$B$2))),"")</f>
        <v/>
      </c>
      <c r="AL697" s="20" t="str">
        <f>IF(AF697="Yes",(1/(AA697)^('Aquifer and SDF Parameters'!$B$2)/((1/U697^'Aquifer and SDF Parameters'!$B$2)+(1/AI697^'Aquifer and SDF Parameters'!$B$2)+(1/AA697^'Aquifer and SDF Parameters'!$B$2))),"")</f>
        <v/>
      </c>
      <c r="AM697" s="21" t="str">
        <f>IF(AF697="Yes",(1/(AI697)^('Aquifer and SDF Parameters'!$B$2)/((1/U697^'Aquifer and SDF Parameters'!$B$2)+(1/AI697^'Aquifer and SDF Parameters'!$B$2)+(1/AA697^'Aquifer and SDF Parameters'!$B$2))),"")</f>
        <v/>
      </c>
      <c r="AO697" s="30" t="s">
        <v>12186</v>
      </c>
      <c r="AP697" s="47" t="s">
        <v>8769</v>
      </c>
      <c r="AQ697" s="22">
        <v>103091</v>
      </c>
      <c r="AR697" s="22" t="s">
        <v>3783</v>
      </c>
      <c r="AS697" s="24">
        <v>1110.1141489731999</v>
      </c>
      <c r="AT697" s="30"/>
      <c r="AU697" s="22"/>
      <c r="AV697" s="69"/>
      <c r="AW697" s="33"/>
      <c r="AX697" s="22"/>
      <c r="AY697" s="27"/>
    </row>
    <row r="698" spans="1:51" ht="15.6" customHeight="1" x14ac:dyDescent="0.3">
      <c r="A698" s="17">
        <v>98954</v>
      </c>
      <c r="B698" s="17" t="str">
        <f>VLOOKUP(A698,'List of Wells for HC assessment'!$A$2:$J$860,10,FALSE)</f>
        <v>Fraser-Sumas Floodplain</v>
      </c>
      <c r="C698" s="17" t="str">
        <f>IF(ISNUMBER(VLOOKUP(A698,'List of Wells for HC assessment'!$A$2:$J$860,1,FALSE)),"TRUE","FALSE")</f>
        <v>TRUE</v>
      </c>
      <c r="D698" s="17">
        <f>VLOOKUP(A698,'List of Wells for HC assessment'!$A$2:$J$860,9,FALSE)</f>
        <v>8</v>
      </c>
      <c r="E698" s="17" t="str">
        <f t="shared" si="218"/>
        <v>Stream</v>
      </c>
      <c r="F698" s="17">
        <f t="shared" si="219"/>
        <v>2</v>
      </c>
      <c r="G698" s="87">
        <f t="shared" si="220"/>
        <v>0.74613225451260834</v>
      </c>
      <c r="H698" s="88">
        <f t="shared" si="238"/>
        <v>10.766433396867168</v>
      </c>
      <c r="I698" s="89" t="str">
        <f t="shared" si="221"/>
        <v>Unnamed tributary to Little Chilliwack River</v>
      </c>
      <c r="J698" s="90">
        <f t="shared" si="222"/>
        <v>0.25386774548739166</v>
      </c>
      <c r="K698" s="91">
        <f t="shared" si="223"/>
        <v>31.64318179941181</v>
      </c>
      <c r="L698" s="95" t="str">
        <f t="shared" si="224"/>
        <v>Unnamed</v>
      </c>
      <c r="M698" s="92" t="str">
        <f t="shared" si="225"/>
        <v>-</v>
      </c>
      <c r="N698" s="93" t="str">
        <f t="shared" si="226"/>
        <v/>
      </c>
      <c r="O698" s="96" t="str">
        <f t="shared" si="227"/>
        <v xml:space="preserve"> </v>
      </c>
      <c r="P698" s="94" t="str">
        <f>IF(ISNUMBER(VLOOKUP(A698,'Wells not assessed'!$A$5:$D$37,1,FALSE)),VLOOKUP(A698,'Wells not assessed'!$A$5:$D$37,4,FALSE),"")</f>
        <v/>
      </c>
      <c r="R698" s="35" t="str">
        <f t="shared" si="228"/>
        <v>Yes</v>
      </c>
      <c r="S698" s="15" t="str">
        <f t="shared" si="229"/>
        <v>FV-5682</v>
      </c>
      <c r="T698" s="18" t="str">
        <f>VLOOKUP(S698,'PoHC and SDF summary'!$AO$4:$AP$49974,2,FALSE)</f>
        <v>Unnamed tributary to Little Chilliwack River</v>
      </c>
      <c r="U698" s="19">
        <f t="shared" si="230"/>
        <v>1797.2006062374201</v>
      </c>
      <c r="V698" s="56">
        <f>IF(C698="TRUE",(U698^2)*(VLOOKUP(D698,'Aquifer and SDF Parameters'!$A$6:$C$100,2,FALSE)/VLOOKUP(D698,'Aquifer and SDF Parameters'!$A$6:$C$100,3,FALSE)),"")</f>
        <v>10.766433396867168</v>
      </c>
      <c r="W698" s="4"/>
      <c r="X698" s="29" t="str">
        <f t="shared" si="231"/>
        <v>Yes</v>
      </c>
      <c r="Y698" s="15" t="str">
        <f t="shared" si="232"/>
        <v>FV-3223</v>
      </c>
      <c r="Z698" s="18" t="str">
        <f>IF(X698="Yes",VLOOKUP(Y698,'PoHC and SDF summary'!$AO$4:$AP$49974,2,FALSE)," ")</f>
        <v>Unnamed</v>
      </c>
      <c r="AA698" s="19">
        <f t="shared" si="233"/>
        <v>3081.0638649374901</v>
      </c>
      <c r="AB698" s="58">
        <f>IF(X698="Yes",(AA698^2)*(VLOOKUP(D698,'Aquifer and SDF Parameters'!$A$6:$C$100,2,FALSE)/VLOOKUP(D698,'Aquifer and SDF Parameters'!$A$6:$C$100,3,FALSE)),"")</f>
        <v>31.64318179941181</v>
      </c>
      <c r="AC698" s="20">
        <f>IF(X698="Yes",(1/(U698)^('Aquifer and SDF Parameters'!$B$2)/((1/U698^'Aquifer and SDF Parameters'!$B$2)+(1/AA698^'Aquifer and SDF Parameters'!$B$2))),"")</f>
        <v>0.74613225451260834</v>
      </c>
      <c r="AD698" s="21">
        <f>IF(X698="Yes",(1/(AA698)^('Aquifer and SDF Parameters'!$B$2)/((1/U698^'Aquifer and SDF Parameters'!$B$2)+(1/AA698^'Aquifer and SDF Parameters'!$B$2))),"")</f>
        <v>0.25386774548739166</v>
      </c>
      <c r="AE698" s="14"/>
      <c r="AF698" s="32" t="str">
        <f t="shared" si="234"/>
        <v>No</v>
      </c>
      <c r="AG698" s="15" t="str">
        <f t="shared" si="235"/>
        <v/>
      </c>
      <c r="AH698" s="18" t="str">
        <f t="shared" si="236"/>
        <v xml:space="preserve"> </v>
      </c>
      <c r="AI698" s="19" t="str">
        <f t="shared" si="237"/>
        <v xml:space="preserve"> </v>
      </c>
      <c r="AJ698" s="58" t="str">
        <f>IF(AF698="Yes",(AI698^2)*(VLOOKUP(D698,'Aquifer and SDF Parameters'!$A$6:$C$100,2,FALSE)/VLOOKUP(D698,'Aquifer and SDF Parameters'!$A$6:$C$100,3,FALSE)),"")</f>
        <v/>
      </c>
      <c r="AK698" s="20" t="str">
        <f>IF(AF698="Yes",(1/(U698)^('Aquifer and SDF Parameters'!$B$2)/((1/U698^'Aquifer and SDF Parameters'!$B$2)+(1/AI698^'Aquifer and SDF Parameters'!$B$2)+(1/AA698^'Aquifer and SDF Parameters'!$B$2))),"")</f>
        <v/>
      </c>
      <c r="AL698" s="20" t="str">
        <f>IF(AF698="Yes",(1/(AA698)^('Aquifer and SDF Parameters'!$B$2)/((1/U698^'Aquifer and SDF Parameters'!$B$2)+(1/AI698^'Aquifer and SDF Parameters'!$B$2)+(1/AA698^'Aquifer and SDF Parameters'!$B$2))),"")</f>
        <v/>
      </c>
      <c r="AM698" s="21" t="str">
        <f>IF(AF698="Yes",(1/(AI698)^('Aquifer and SDF Parameters'!$B$2)/((1/U698^'Aquifer and SDF Parameters'!$B$2)+(1/AI698^'Aquifer and SDF Parameters'!$B$2)+(1/AA698^'Aquifer and SDF Parameters'!$B$2))),"")</f>
        <v/>
      </c>
      <c r="AO698" s="30" t="s">
        <v>12184</v>
      </c>
      <c r="AP698" s="47" t="s">
        <v>8769</v>
      </c>
      <c r="AQ698" s="22">
        <v>103094</v>
      </c>
      <c r="AR698" s="22" t="s">
        <v>7908</v>
      </c>
      <c r="AS698" s="24">
        <v>632.87423325464397</v>
      </c>
      <c r="AT698" s="30"/>
      <c r="AU698" s="22"/>
      <c r="AV698" s="69"/>
      <c r="AW698" s="33"/>
      <c r="AX698" s="22"/>
      <c r="AY698" s="27"/>
    </row>
    <row r="699" spans="1:51" ht="15.6" customHeight="1" x14ac:dyDescent="0.3">
      <c r="A699" s="17">
        <v>100086</v>
      </c>
      <c r="B699" s="17" t="str">
        <f>VLOOKUP(A699,'List of Wells for HC assessment'!$A$2:$J$860,10,FALSE)</f>
        <v>Fraser-Sumas Floodplain</v>
      </c>
      <c r="C699" s="17" t="str">
        <f>IF(ISNUMBER(VLOOKUP(A699,'List of Wells for HC assessment'!$A$2:$J$860,1,FALSE)),"TRUE","FALSE")</f>
        <v>TRUE</v>
      </c>
      <c r="D699" s="17">
        <f>VLOOKUP(A699,'List of Wells for HC assessment'!$A$2:$J$860,9,FALSE)</f>
        <v>8</v>
      </c>
      <c r="E699" s="17" t="str">
        <f t="shared" si="218"/>
        <v>Stream</v>
      </c>
      <c r="F699" s="17">
        <f t="shared" si="219"/>
        <v>1</v>
      </c>
      <c r="G699" s="87">
        <f t="shared" si="220"/>
        <v>1</v>
      </c>
      <c r="H699" s="88">
        <f t="shared" si="238"/>
        <v>1.2586276600521928</v>
      </c>
      <c r="I699" s="89" t="str">
        <f t="shared" si="221"/>
        <v>Vedder River</v>
      </c>
      <c r="J699" s="90" t="str">
        <f t="shared" si="222"/>
        <v>-</v>
      </c>
      <c r="K699" s="91" t="str">
        <f t="shared" si="223"/>
        <v/>
      </c>
      <c r="L699" s="95" t="str">
        <f t="shared" si="224"/>
        <v xml:space="preserve"> </v>
      </c>
      <c r="M699" s="92" t="str">
        <f t="shared" si="225"/>
        <v>-</v>
      </c>
      <c r="N699" s="93" t="str">
        <f t="shared" si="226"/>
        <v/>
      </c>
      <c r="O699" s="96" t="str">
        <f t="shared" si="227"/>
        <v xml:space="preserve"> </v>
      </c>
      <c r="P699" s="94" t="str">
        <f>IF(ISNUMBER(VLOOKUP(A699,'Wells not assessed'!$A$5:$D$37,1,FALSE)),VLOOKUP(A699,'Wells not assessed'!$A$5:$D$37,4,FALSE),"")</f>
        <v/>
      </c>
      <c r="R699" s="35" t="str">
        <f t="shared" si="228"/>
        <v>Yes</v>
      </c>
      <c r="S699" s="15" t="str">
        <f t="shared" si="229"/>
        <v>FV-2786</v>
      </c>
      <c r="T699" s="18" t="str">
        <f>VLOOKUP(S699,'PoHC and SDF summary'!$AO$4:$AP$49974,2,FALSE)</f>
        <v>Vedder River</v>
      </c>
      <c r="U699" s="19">
        <f t="shared" si="230"/>
        <v>614.48213807698096</v>
      </c>
      <c r="V699" s="56">
        <f>IF(C699="TRUE",(U699^2)*(VLOOKUP(D699,'Aquifer and SDF Parameters'!$A$6:$C$100,2,FALSE)/VLOOKUP(D699,'Aquifer and SDF Parameters'!$A$6:$C$100,3,FALSE)),"")</f>
        <v>1.2586276600521928</v>
      </c>
      <c r="W699" s="4"/>
      <c r="X699" s="29" t="str">
        <f t="shared" si="231"/>
        <v>No</v>
      </c>
      <c r="Y699" s="15" t="str">
        <f t="shared" si="232"/>
        <v/>
      </c>
      <c r="Z699" s="18" t="str">
        <f>IF(X699="Yes",VLOOKUP(Y699,'PoHC and SDF summary'!$AO$4:$AP$49974,2,FALSE)," ")</f>
        <v xml:space="preserve"> </v>
      </c>
      <c r="AA699" s="19" t="str">
        <f t="shared" si="233"/>
        <v xml:space="preserve"> </v>
      </c>
      <c r="AB699" s="58" t="str">
        <f>IF(X699="Yes",(AA699^2)*(VLOOKUP(D699,'Aquifer and SDF Parameters'!$A$6:$C$100,2,FALSE)/VLOOKUP(D699,'Aquifer and SDF Parameters'!$A$6:$C$100,3,FALSE)),"")</f>
        <v/>
      </c>
      <c r="AC699" s="20" t="str">
        <f>IF(X699="Yes",(1/(U699)^('Aquifer and SDF Parameters'!$B$2)/((1/U699^'Aquifer and SDF Parameters'!$B$2)+(1/AA699^'Aquifer and SDF Parameters'!$B$2))),"")</f>
        <v/>
      </c>
      <c r="AD699" s="21" t="str">
        <f>IF(X699="Yes",(1/(AA699)^('Aquifer and SDF Parameters'!$B$2)/((1/U699^'Aquifer and SDF Parameters'!$B$2)+(1/AA699^'Aquifer and SDF Parameters'!$B$2))),"")</f>
        <v/>
      </c>
      <c r="AE699" s="14"/>
      <c r="AF699" s="32" t="str">
        <f t="shared" si="234"/>
        <v>No</v>
      </c>
      <c r="AG699" s="15" t="str">
        <f t="shared" si="235"/>
        <v/>
      </c>
      <c r="AH699" s="18" t="str">
        <f t="shared" si="236"/>
        <v xml:space="preserve"> </v>
      </c>
      <c r="AI699" s="19" t="str">
        <f t="shared" si="237"/>
        <v xml:space="preserve"> </v>
      </c>
      <c r="AJ699" s="58" t="str">
        <f>IF(AF699="Yes",(AI699^2)*(VLOOKUP(D699,'Aquifer and SDF Parameters'!$A$6:$C$100,2,FALSE)/VLOOKUP(D699,'Aquifer and SDF Parameters'!$A$6:$C$100,3,FALSE)),"")</f>
        <v/>
      </c>
      <c r="AK699" s="20" t="str">
        <f>IF(AF699="Yes",(1/(U699)^('Aquifer and SDF Parameters'!$B$2)/((1/U699^'Aquifer and SDF Parameters'!$B$2)+(1/AI699^'Aquifer and SDF Parameters'!$B$2)+(1/AA699^'Aquifer and SDF Parameters'!$B$2))),"")</f>
        <v/>
      </c>
      <c r="AL699" s="20" t="str">
        <f>IF(AF699="Yes",(1/(AA699)^('Aquifer and SDF Parameters'!$B$2)/((1/U699^'Aquifer and SDF Parameters'!$B$2)+(1/AI699^'Aquifer and SDF Parameters'!$B$2)+(1/AA699^'Aquifer and SDF Parameters'!$B$2))),"")</f>
        <v/>
      </c>
      <c r="AM699" s="21" t="str">
        <f>IF(AF699="Yes",(1/(AI699)^('Aquifer and SDF Parameters'!$B$2)/((1/U699^'Aquifer and SDF Parameters'!$B$2)+(1/AI699^'Aquifer and SDF Parameters'!$B$2)+(1/AA699^'Aquifer and SDF Parameters'!$B$2))),"")</f>
        <v/>
      </c>
      <c r="AO699" s="30" t="s">
        <v>12182</v>
      </c>
      <c r="AP699" s="47" t="s">
        <v>8769</v>
      </c>
      <c r="AQ699" s="22">
        <v>103096</v>
      </c>
      <c r="AR699" s="22" t="s">
        <v>6420</v>
      </c>
      <c r="AS699" s="24">
        <v>361.75271025796002</v>
      </c>
      <c r="AT699" s="30"/>
      <c r="AU699" s="22"/>
      <c r="AV699" s="69"/>
      <c r="AW699" s="33"/>
      <c r="AX699" s="22"/>
      <c r="AY699" s="27"/>
    </row>
    <row r="700" spans="1:51" ht="15.6" customHeight="1" x14ac:dyDescent="0.3">
      <c r="A700" s="17">
        <v>100297</v>
      </c>
      <c r="B700" s="17" t="str">
        <f>VLOOKUP(A700,'List of Wells for HC assessment'!$A$2:$J$860,10,FALSE)</f>
        <v>Fraser-Sumas Floodplain</v>
      </c>
      <c r="C700" s="17" t="str">
        <f>IF(ISNUMBER(VLOOKUP(A700,'List of Wells for HC assessment'!$A$2:$J$860,1,FALSE)),"TRUE","FALSE")</f>
        <v>TRUE</v>
      </c>
      <c r="D700" s="17">
        <f>VLOOKUP(A700,'List of Wells for HC assessment'!$A$2:$J$860,9,FALSE)</f>
        <v>8</v>
      </c>
      <c r="E700" s="17" t="str">
        <f t="shared" si="218"/>
        <v>Stream</v>
      </c>
      <c r="F700" s="17">
        <f t="shared" si="219"/>
        <v>3</v>
      </c>
      <c r="G700" s="87">
        <f t="shared" si="220"/>
        <v>0.84408550009586925</v>
      </c>
      <c r="H700" s="88">
        <f t="shared" si="238"/>
        <v>0.51531641272477013</v>
      </c>
      <c r="I700" s="89" t="str">
        <f t="shared" si="221"/>
        <v>Unnamed tributary to Lewis Slough</v>
      </c>
      <c r="J700" s="90">
        <f t="shared" si="222"/>
        <v>0.11623200036996791</v>
      </c>
      <c r="K700" s="91">
        <f t="shared" si="223"/>
        <v>3.74226642024467</v>
      </c>
      <c r="L700" s="95" t="str">
        <f t="shared" si="224"/>
        <v>Unnamed tributary to Vedder River</v>
      </c>
      <c r="M700" s="92">
        <f t="shared" si="225"/>
        <v>3.9682499534162842E-2</v>
      </c>
      <c r="N700" s="93">
        <f t="shared" si="226"/>
        <v>10.961283110907072</v>
      </c>
      <c r="O700" s="96" t="str">
        <f t="shared" si="227"/>
        <v>Unnamed tributary to Atchelitz Creek</v>
      </c>
      <c r="P700" s="94" t="str">
        <f>IF(ISNUMBER(VLOOKUP(A700,'Wells not assessed'!$A$5:$D$37,1,FALSE)),VLOOKUP(A700,'Wells not assessed'!$A$5:$D$37,4,FALSE),"")</f>
        <v/>
      </c>
      <c r="R700" s="35" t="str">
        <f t="shared" si="228"/>
        <v>Yes</v>
      </c>
      <c r="S700" s="15" t="str">
        <f t="shared" si="229"/>
        <v>FV-2767</v>
      </c>
      <c r="T700" s="18" t="str">
        <f>VLOOKUP(S700,'PoHC and SDF summary'!$AO$4:$AP$49974,2,FALSE)</f>
        <v>Unnamed tributary to Lewis Slough</v>
      </c>
      <c r="U700" s="19">
        <f t="shared" si="230"/>
        <v>393.18560988092003</v>
      </c>
      <c r="V700" s="56">
        <f>IF(C700="TRUE",(U700^2)*(VLOOKUP(D700,'Aquifer and SDF Parameters'!$A$6:$C$100,2,FALSE)/VLOOKUP(D700,'Aquifer and SDF Parameters'!$A$6:$C$100,3,FALSE)),"")</f>
        <v>0.51531641272477013</v>
      </c>
      <c r="W700" s="4"/>
      <c r="X700" s="29" t="str">
        <f t="shared" si="231"/>
        <v>Yes</v>
      </c>
      <c r="Y700" s="15" t="str">
        <f t="shared" si="232"/>
        <v>FV-2768</v>
      </c>
      <c r="Z700" s="18" t="str">
        <f>IF(X700="Yes",VLOOKUP(Y700,'PoHC and SDF summary'!$AO$4:$AP$49974,2,FALSE)," ")</f>
        <v>Unnamed tributary to Vedder River</v>
      </c>
      <c r="AA700" s="19">
        <f t="shared" si="233"/>
        <v>1059.5659139824199</v>
      </c>
      <c r="AB700" s="58">
        <f>IF(X700="Yes",(AA700^2)*(VLOOKUP(D700,'Aquifer and SDF Parameters'!$A$6:$C$100,2,FALSE)/VLOOKUP(D700,'Aquifer and SDF Parameters'!$A$6:$C$100,3,FALSE)),"")</f>
        <v>3.74226642024467</v>
      </c>
      <c r="AC700" s="20">
        <f>IF(X700="Yes",(1/(U700)^('Aquifer and SDF Parameters'!$B$2)/((1/U700^'Aquifer and SDF Parameters'!$B$2)+(1/AA700^'Aquifer and SDF Parameters'!$B$2))),"")</f>
        <v>0.87896502946829014</v>
      </c>
      <c r="AD700" s="21">
        <f>IF(X700="Yes",(1/(AA700)^('Aquifer and SDF Parameters'!$B$2)/((1/U700^'Aquifer and SDF Parameters'!$B$2)+(1/AA700^'Aquifer and SDF Parameters'!$B$2))),"")</f>
        <v>0.1210349705317099</v>
      </c>
      <c r="AE700" s="14"/>
      <c r="AF700" s="32" t="str">
        <f t="shared" si="234"/>
        <v>Yes</v>
      </c>
      <c r="AG700" s="15" t="str">
        <f t="shared" si="235"/>
        <v>FV-5271</v>
      </c>
      <c r="AH700" s="18" t="str">
        <f t="shared" si="236"/>
        <v>Unnamed tributary to Atchelitz Creek</v>
      </c>
      <c r="AI700" s="19">
        <f t="shared" si="237"/>
        <v>1813.3904525148801</v>
      </c>
      <c r="AJ700" s="58">
        <f>IF(AF700="Yes",(AI700^2)*(VLOOKUP(D700,'Aquifer and SDF Parameters'!$A$6:$C$100,2,FALSE)/VLOOKUP(D700,'Aquifer and SDF Parameters'!$A$6:$C$100,3,FALSE)),"")</f>
        <v>10.961283110907072</v>
      </c>
      <c r="AK700" s="20">
        <f>IF(AF700="Yes",(1/(U700)^('Aquifer and SDF Parameters'!$B$2)/((1/U700^'Aquifer and SDF Parameters'!$B$2)+(1/AI700^'Aquifer and SDF Parameters'!$B$2)+(1/AA700^'Aquifer and SDF Parameters'!$B$2))),"")</f>
        <v>0.84408550009586925</v>
      </c>
      <c r="AL700" s="20">
        <f>IF(AF700="Yes",(1/(AA700)^('Aquifer and SDF Parameters'!$B$2)/((1/U700^'Aquifer and SDF Parameters'!$B$2)+(1/AI700^'Aquifer and SDF Parameters'!$B$2)+(1/AA700^'Aquifer and SDF Parameters'!$B$2))),"")</f>
        <v>0.11623200036996791</v>
      </c>
      <c r="AM700" s="21">
        <f>IF(AF700="Yes",(1/(AI700)^('Aquifer and SDF Parameters'!$B$2)/((1/U700^'Aquifer and SDF Parameters'!$B$2)+(1/AI700^'Aquifer and SDF Parameters'!$B$2)+(1/AA700^'Aquifer and SDF Parameters'!$B$2))),"")</f>
        <v>3.9682499534162842E-2</v>
      </c>
      <c r="AO700" s="30" t="s">
        <v>12180</v>
      </c>
      <c r="AP700" s="47" t="s">
        <v>8769</v>
      </c>
      <c r="AQ700" s="22">
        <v>103097</v>
      </c>
      <c r="AR700" s="22" t="s">
        <v>2728</v>
      </c>
      <c r="AS700" s="24">
        <v>630.91175441190296</v>
      </c>
      <c r="AT700" s="30"/>
      <c r="AU700" s="22"/>
      <c r="AV700" s="69"/>
      <c r="AW700" s="33"/>
      <c r="AX700" s="22"/>
      <c r="AY700" s="27"/>
    </row>
    <row r="701" spans="1:51" ht="15.6" customHeight="1" x14ac:dyDescent="0.3">
      <c r="A701" s="17">
        <v>101158</v>
      </c>
      <c r="B701" s="17" t="str">
        <f>VLOOKUP(A701,'List of Wells for HC assessment'!$A$2:$J$860,10,FALSE)</f>
        <v>Fraser-Sumas Floodplain</v>
      </c>
      <c r="C701" s="17" t="str">
        <f>IF(ISNUMBER(VLOOKUP(A701,'List of Wells for HC assessment'!$A$2:$J$860,1,FALSE)),"TRUE","FALSE")</f>
        <v>TRUE</v>
      </c>
      <c r="D701" s="17">
        <f>VLOOKUP(A701,'List of Wells for HC assessment'!$A$2:$J$860,9,FALSE)</f>
        <v>8</v>
      </c>
      <c r="E701" s="17" t="str">
        <f t="shared" si="218"/>
        <v>Stream</v>
      </c>
      <c r="F701" s="17">
        <f t="shared" si="219"/>
        <v>3</v>
      </c>
      <c r="G701" s="87">
        <f t="shared" si="220"/>
        <v>0.59533228345384748</v>
      </c>
      <c r="H701" s="88">
        <f t="shared" si="238"/>
        <v>0.14953914165523799</v>
      </c>
      <c r="I701" s="89" t="str">
        <f t="shared" si="221"/>
        <v>Unnamed tributary to McGillivray Slough</v>
      </c>
      <c r="J701" s="90">
        <f t="shared" si="222"/>
        <v>0.28890635440884205</v>
      </c>
      <c r="K701" s="91">
        <f t="shared" si="223"/>
        <v>0.30814648867625094</v>
      </c>
      <c r="L701" s="95" t="str">
        <f t="shared" si="224"/>
        <v>Unnamed tributary to McGillivray Slough</v>
      </c>
      <c r="M701" s="92">
        <f t="shared" si="225"/>
        <v>0.11576136213731054</v>
      </c>
      <c r="N701" s="93">
        <f t="shared" si="226"/>
        <v>0.76904311614563992</v>
      </c>
      <c r="O701" s="96" t="str">
        <f t="shared" si="227"/>
        <v>Unnamed tributary to McGillivray Slough</v>
      </c>
      <c r="P701" s="94" t="str">
        <f>IF(ISNUMBER(VLOOKUP(A701,'Wells not assessed'!$A$5:$D$37,1,FALSE)),VLOOKUP(A701,'Wells not assessed'!$A$5:$D$37,4,FALSE),"")</f>
        <v/>
      </c>
      <c r="R701" s="35" t="str">
        <f t="shared" si="228"/>
        <v>Yes</v>
      </c>
      <c r="S701" s="15" t="str">
        <f t="shared" si="229"/>
        <v>FV-2166</v>
      </c>
      <c r="T701" s="18" t="str">
        <f>VLOOKUP(S701,'PoHC and SDF summary'!$AO$4:$AP$49974,2,FALSE)</f>
        <v>Unnamed tributary to McGillivray Slough</v>
      </c>
      <c r="U701" s="19">
        <f t="shared" si="230"/>
        <v>211.80590760545701</v>
      </c>
      <c r="V701" s="56">
        <f>IF(C701="TRUE",(U701^2)*(VLOOKUP(D701,'Aquifer and SDF Parameters'!$A$6:$C$100,2,FALSE)/VLOOKUP(D701,'Aquifer and SDF Parameters'!$A$6:$C$100,3,FALSE)),"")</f>
        <v>0.14953914165523799</v>
      </c>
      <c r="W701" s="4"/>
      <c r="X701" s="29" t="str">
        <f t="shared" si="231"/>
        <v>Yes</v>
      </c>
      <c r="Y701" s="15" t="str">
        <f t="shared" si="232"/>
        <v>FV-2729</v>
      </c>
      <c r="Z701" s="18" t="str">
        <f>IF(X701="Yes",VLOOKUP(Y701,'PoHC and SDF summary'!$AO$4:$AP$49974,2,FALSE)," ")</f>
        <v>Unnamed tributary to McGillivray Slough</v>
      </c>
      <c r="AA701" s="19">
        <f t="shared" si="233"/>
        <v>304.04596133294598</v>
      </c>
      <c r="AB701" s="58">
        <f>IF(X701="Yes",(AA701^2)*(VLOOKUP(D701,'Aquifer and SDF Parameters'!$A$6:$C$100,2,FALSE)/VLOOKUP(D701,'Aquifer and SDF Parameters'!$A$6:$C$100,3,FALSE)),"")</f>
        <v>0.30814648867625094</v>
      </c>
      <c r="AC701" s="20">
        <f>IF(X701="Yes",(1/(U701)^('Aquifer and SDF Parameters'!$B$2)/((1/U701^'Aquifer and SDF Parameters'!$B$2)+(1/AA701^'Aquifer and SDF Parameters'!$B$2))),"")</f>
        <v>0.67327105824377531</v>
      </c>
      <c r="AD701" s="21">
        <f>IF(X701="Yes",(1/(AA701)^('Aquifer and SDF Parameters'!$B$2)/((1/U701^'Aquifer and SDF Parameters'!$B$2)+(1/AA701^'Aquifer and SDF Parameters'!$B$2))),"")</f>
        <v>0.32672894175622458</v>
      </c>
      <c r="AE701" s="14"/>
      <c r="AF701" s="32" t="str">
        <f t="shared" si="234"/>
        <v>Yes</v>
      </c>
      <c r="AG701" s="15" t="str">
        <f t="shared" si="235"/>
        <v>FV-2747</v>
      </c>
      <c r="AH701" s="18" t="str">
        <f t="shared" si="236"/>
        <v>Unnamed tributary to McGillivray Slough</v>
      </c>
      <c r="AI701" s="19">
        <f t="shared" si="237"/>
        <v>480.325863184247</v>
      </c>
      <c r="AJ701" s="58">
        <f>IF(AF701="Yes",(AI701^2)*(VLOOKUP(D701,'Aquifer and SDF Parameters'!$A$6:$C$100,2,FALSE)/VLOOKUP(D701,'Aquifer and SDF Parameters'!$A$6:$C$100,3,FALSE)),"")</f>
        <v>0.76904311614563992</v>
      </c>
      <c r="AK701" s="20">
        <f>IF(AF701="Yes",(1/(U701)^('Aquifer and SDF Parameters'!$B$2)/((1/U701^'Aquifer and SDF Parameters'!$B$2)+(1/AI701^'Aquifer and SDF Parameters'!$B$2)+(1/AA701^'Aquifer and SDF Parameters'!$B$2))),"")</f>
        <v>0.59533228345384748</v>
      </c>
      <c r="AL701" s="20">
        <f>IF(AF701="Yes",(1/(AA701)^('Aquifer and SDF Parameters'!$B$2)/((1/U701^'Aquifer and SDF Parameters'!$B$2)+(1/AI701^'Aquifer and SDF Parameters'!$B$2)+(1/AA701^'Aquifer and SDF Parameters'!$B$2))),"")</f>
        <v>0.28890635440884205</v>
      </c>
      <c r="AM701" s="21">
        <f>IF(AF701="Yes",(1/(AI701)^('Aquifer and SDF Parameters'!$B$2)/((1/U701^'Aquifer and SDF Parameters'!$B$2)+(1/AI701^'Aquifer and SDF Parameters'!$B$2)+(1/AA701^'Aquifer and SDF Parameters'!$B$2))),"")</f>
        <v>0.11576136213731054</v>
      </c>
      <c r="AO701" s="30" t="s">
        <v>12179</v>
      </c>
      <c r="AP701" s="47" t="s">
        <v>8769</v>
      </c>
      <c r="AQ701" s="22">
        <v>103110</v>
      </c>
      <c r="AR701" s="22" t="s">
        <v>3372</v>
      </c>
      <c r="AS701" s="24">
        <v>412.36137205756398</v>
      </c>
      <c r="AT701" s="30"/>
      <c r="AU701" s="22"/>
      <c r="AV701" s="69"/>
      <c r="AW701" s="33"/>
      <c r="AX701" s="22"/>
      <c r="AY701" s="27"/>
    </row>
    <row r="702" spans="1:51" ht="15.6" customHeight="1" x14ac:dyDescent="0.3">
      <c r="A702" s="17">
        <v>101350</v>
      </c>
      <c r="B702" s="17" t="str">
        <f>VLOOKUP(A702,'List of Wells for HC assessment'!$A$2:$J$860,10,FALSE)</f>
        <v>Fraser-Sumas Floodplain</v>
      </c>
      <c r="C702" s="17" t="str">
        <f>IF(ISNUMBER(VLOOKUP(A702,'List of Wells for HC assessment'!$A$2:$J$860,1,FALSE)),"TRUE","FALSE")</f>
        <v>TRUE</v>
      </c>
      <c r="D702" s="17">
        <f>VLOOKUP(A702,'List of Wells for HC assessment'!$A$2:$J$860,9,FALSE)</f>
        <v>8</v>
      </c>
      <c r="E702" s="17" t="str">
        <f t="shared" si="218"/>
        <v>Stream</v>
      </c>
      <c r="F702" s="17">
        <f t="shared" si="219"/>
        <v>3</v>
      </c>
      <c r="G702" s="87">
        <f t="shared" si="220"/>
        <v>0.48606282673704904</v>
      </c>
      <c r="H702" s="88">
        <f t="shared" ref="H702:H733" si="239">V702</f>
        <v>3.1839229025258491</v>
      </c>
      <c r="I702" s="89" t="str">
        <f t="shared" si="221"/>
        <v>Unnamed tributary to Lewis Slough</v>
      </c>
      <c r="J702" s="90">
        <f t="shared" si="222"/>
        <v>0.27157417354147639</v>
      </c>
      <c r="K702" s="91">
        <f t="shared" si="223"/>
        <v>5.6985778357830021</v>
      </c>
      <c r="L702" s="95" t="str">
        <f t="shared" si="224"/>
        <v>Unnamed tributary to Vedder River</v>
      </c>
      <c r="M702" s="92">
        <f t="shared" si="225"/>
        <v>0.24236299972147463</v>
      </c>
      <c r="N702" s="93">
        <f t="shared" si="226"/>
        <v>6.3854077061805716</v>
      </c>
      <c r="O702" s="96" t="str">
        <f t="shared" si="227"/>
        <v>Unnamed tributary to Atchelitz Creek</v>
      </c>
      <c r="P702" s="94" t="str">
        <f>IF(ISNUMBER(VLOOKUP(A702,'Wells not assessed'!$A$5:$D$37,1,FALSE)),VLOOKUP(A702,'Wells not assessed'!$A$5:$D$37,4,FALSE),"")</f>
        <v/>
      </c>
      <c r="R702" s="35" t="str">
        <f t="shared" si="228"/>
        <v>Yes</v>
      </c>
      <c r="S702" s="15" t="str">
        <f t="shared" si="229"/>
        <v>FV-2767</v>
      </c>
      <c r="T702" s="18" t="str">
        <f>VLOOKUP(S702,'PoHC and SDF summary'!$AO$4:$AP$49974,2,FALSE)</f>
        <v>Unnamed tributary to Lewis Slough</v>
      </c>
      <c r="U702" s="19">
        <f t="shared" si="230"/>
        <v>977.331505047164</v>
      </c>
      <c r="V702" s="56">
        <f>IF(C702="TRUE",(U702^2)*(VLOOKUP(D702,'Aquifer and SDF Parameters'!$A$6:$C$100,2,FALSE)/VLOOKUP(D702,'Aquifer and SDF Parameters'!$A$6:$C$100,3,FALSE)),"")</f>
        <v>3.1839229025258491</v>
      </c>
      <c r="W702" s="4"/>
      <c r="X702" s="29" t="str">
        <f t="shared" si="231"/>
        <v>Yes</v>
      </c>
      <c r="Y702" s="15" t="str">
        <f t="shared" si="232"/>
        <v>FV-2774</v>
      </c>
      <c r="Z702" s="18" t="str">
        <f>IF(X702="Yes",VLOOKUP(Y702,'PoHC and SDF summary'!$AO$4:$AP$49974,2,FALSE)," ")</f>
        <v>Unnamed tributary to Vedder River</v>
      </c>
      <c r="AA702" s="19">
        <f t="shared" si="233"/>
        <v>1307.5065394616199</v>
      </c>
      <c r="AB702" s="58">
        <f>IF(X702="Yes",(AA702^2)*(VLOOKUP(D702,'Aquifer and SDF Parameters'!$A$6:$C$100,2,FALSE)/VLOOKUP(D702,'Aquifer and SDF Parameters'!$A$6:$C$100,3,FALSE)),"")</f>
        <v>5.6985778357830021</v>
      </c>
      <c r="AC702" s="20">
        <f>IF(X702="Yes",(1/(U702)^('Aquifer and SDF Parameters'!$B$2)/((1/U702^'Aquifer and SDF Parameters'!$B$2)+(1/AA702^'Aquifer and SDF Parameters'!$B$2))),"")</f>
        <v>0.64155106806869355</v>
      </c>
      <c r="AD702" s="21">
        <f>IF(X702="Yes",(1/(AA702)^('Aquifer and SDF Parameters'!$B$2)/((1/U702^'Aquifer and SDF Parameters'!$B$2)+(1/AA702^'Aquifer and SDF Parameters'!$B$2))),"")</f>
        <v>0.3584489319313065</v>
      </c>
      <c r="AE702" s="14"/>
      <c r="AF702" s="32" t="str">
        <f t="shared" si="234"/>
        <v>Yes</v>
      </c>
      <c r="AG702" s="15" t="str">
        <f t="shared" si="235"/>
        <v>FV-5271</v>
      </c>
      <c r="AH702" s="18" t="str">
        <f t="shared" si="236"/>
        <v>Unnamed tributary to Atchelitz Creek</v>
      </c>
      <c r="AI702" s="19">
        <f t="shared" si="237"/>
        <v>1384.06008245819</v>
      </c>
      <c r="AJ702" s="58">
        <f>IF(AF702="Yes",(AI702^2)*(VLOOKUP(D702,'Aquifer and SDF Parameters'!$A$6:$C$100,2,FALSE)/VLOOKUP(D702,'Aquifer and SDF Parameters'!$A$6:$C$100,3,FALSE)),"")</f>
        <v>6.3854077061805716</v>
      </c>
      <c r="AK702" s="20">
        <f>IF(AF702="Yes",(1/(U702)^('Aquifer and SDF Parameters'!$B$2)/((1/U702^'Aquifer and SDF Parameters'!$B$2)+(1/AI702^'Aquifer and SDF Parameters'!$B$2)+(1/AA702^'Aquifer and SDF Parameters'!$B$2))),"")</f>
        <v>0.48606282673704904</v>
      </c>
      <c r="AL702" s="20">
        <f>IF(AF702="Yes",(1/(AA702)^('Aquifer and SDF Parameters'!$B$2)/((1/U702^'Aquifer and SDF Parameters'!$B$2)+(1/AI702^'Aquifer and SDF Parameters'!$B$2)+(1/AA702^'Aquifer and SDF Parameters'!$B$2))),"")</f>
        <v>0.27157417354147639</v>
      </c>
      <c r="AM702" s="21">
        <f>IF(AF702="Yes",(1/(AI702)^('Aquifer and SDF Parameters'!$B$2)/((1/U702^'Aquifer and SDF Parameters'!$B$2)+(1/AI702^'Aquifer and SDF Parameters'!$B$2)+(1/AA702^'Aquifer and SDF Parameters'!$B$2))),"")</f>
        <v>0.24236299972147463</v>
      </c>
      <c r="AO702" s="30" t="s">
        <v>12178</v>
      </c>
      <c r="AP702" s="47" t="s">
        <v>8769</v>
      </c>
      <c r="AQ702" s="22">
        <v>103148</v>
      </c>
      <c r="AR702" s="22" t="s">
        <v>5270</v>
      </c>
      <c r="AS702" s="24">
        <v>989.97949268954005</v>
      </c>
      <c r="AT702" s="30"/>
      <c r="AU702" s="22"/>
      <c r="AV702" s="69"/>
      <c r="AW702" s="33"/>
      <c r="AX702" s="22"/>
      <c r="AY702" s="27"/>
    </row>
    <row r="703" spans="1:51" ht="15.6" customHeight="1" x14ac:dyDescent="0.3">
      <c r="A703" s="17">
        <v>102254</v>
      </c>
      <c r="B703" s="17" t="str">
        <f>VLOOKUP(A703,'List of Wells for HC assessment'!$A$2:$J$860,10,FALSE)</f>
        <v>Fraser-Sumas Floodplain</v>
      </c>
      <c r="C703" s="17" t="str">
        <f>IF(ISNUMBER(VLOOKUP(A703,'List of Wells for HC assessment'!$A$2:$J$860,1,FALSE)),"TRUE","FALSE")</f>
        <v>TRUE</v>
      </c>
      <c r="D703" s="17">
        <f>VLOOKUP(A703,'List of Wells for HC assessment'!$A$2:$J$860,9,FALSE)</f>
        <v>8</v>
      </c>
      <c r="E703" s="17" t="str">
        <f t="shared" si="218"/>
        <v>Stream</v>
      </c>
      <c r="F703" s="17">
        <f t="shared" si="219"/>
        <v>3</v>
      </c>
      <c r="G703" s="87">
        <f t="shared" si="220"/>
        <v>0.5128515924006527</v>
      </c>
      <c r="H703" s="88">
        <f t="shared" si="239"/>
        <v>1.7890622193363199</v>
      </c>
      <c r="I703" s="89" t="str">
        <f t="shared" si="221"/>
        <v>Unnamed tributary to Lewis Slough</v>
      </c>
      <c r="J703" s="90">
        <f t="shared" si="222"/>
        <v>0.40846925493299413</v>
      </c>
      <c r="K703" s="91">
        <f t="shared" si="223"/>
        <v>2.246248394486849</v>
      </c>
      <c r="L703" s="95" t="str">
        <f t="shared" si="224"/>
        <v>Unnamed tributary to Vedder River</v>
      </c>
      <c r="M703" s="92">
        <f t="shared" si="225"/>
        <v>7.8679152666353183E-2</v>
      </c>
      <c r="N703" s="93">
        <f t="shared" si="226"/>
        <v>11.661582223455396</v>
      </c>
      <c r="O703" s="96" t="str">
        <f t="shared" si="227"/>
        <v>Unnamed tributary to Atchelitz Creek</v>
      </c>
      <c r="P703" s="94" t="str">
        <f>IF(ISNUMBER(VLOOKUP(A703,'Wells not assessed'!$A$5:$D$37,1,FALSE)),VLOOKUP(A703,'Wells not assessed'!$A$5:$D$37,4,FALSE),"")</f>
        <v/>
      </c>
      <c r="R703" s="35" t="str">
        <f t="shared" si="228"/>
        <v>Yes</v>
      </c>
      <c r="S703" s="15" t="str">
        <f t="shared" si="229"/>
        <v>FV-2767</v>
      </c>
      <c r="T703" s="18" t="str">
        <f>VLOOKUP(S703,'PoHC and SDF summary'!$AO$4:$AP$49974,2,FALSE)</f>
        <v>Unnamed tributary to Lewis Slough</v>
      </c>
      <c r="U703" s="19">
        <f t="shared" si="230"/>
        <v>732.61085563953804</v>
      </c>
      <c r="V703" s="56">
        <f>IF(C703="TRUE",(U703^2)*(VLOOKUP(D703,'Aquifer and SDF Parameters'!$A$6:$C$100,2,FALSE)/VLOOKUP(D703,'Aquifer and SDF Parameters'!$A$6:$C$100,3,FALSE)),"")</f>
        <v>1.7890622193363199</v>
      </c>
      <c r="W703" s="4"/>
      <c r="X703" s="29" t="str">
        <f t="shared" si="231"/>
        <v>Yes</v>
      </c>
      <c r="Y703" s="15" t="str">
        <f t="shared" si="232"/>
        <v>FV-2774</v>
      </c>
      <c r="Z703" s="18" t="str">
        <f>IF(X703="Yes",VLOOKUP(Y703,'PoHC and SDF summary'!$AO$4:$AP$49974,2,FALSE)," ")</f>
        <v>Unnamed tributary to Vedder River</v>
      </c>
      <c r="AA703" s="19">
        <f t="shared" si="233"/>
        <v>820.89860418084197</v>
      </c>
      <c r="AB703" s="58">
        <f>IF(X703="Yes",(AA703^2)*(VLOOKUP(D703,'Aquifer and SDF Parameters'!$A$6:$C$100,2,FALSE)/VLOOKUP(D703,'Aquifer and SDF Parameters'!$A$6:$C$100,3,FALSE)),"")</f>
        <v>2.246248394486849</v>
      </c>
      <c r="AC703" s="20">
        <f>IF(X703="Yes",(1/(U703)^('Aquifer and SDF Parameters'!$B$2)/((1/U703^'Aquifer and SDF Parameters'!$B$2)+(1/AA703^'Aquifer and SDF Parameters'!$B$2))),"")</f>
        <v>0.55664820120468717</v>
      </c>
      <c r="AD703" s="21">
        <f>IF(X703="Yes",(1/(AA703)^('Aquifer and SDF Parameters'!$B$2)/((1/U703^'Aquifer and SDF Parameters'!$B$2)+(1/AA703^'Aquifer and SDF Parameters'!$B$2))),"")</f>
        <v>0.44335179879531283</v>
      </c>
      <c r="AE703" s="14"/>
      <c r="AF703" s="32" t="str">
        <f t="shared" si="234"/>
        <v>Yes</v>
      </c>
      <c r="AG703" s="15" t="str">
        <f t="shared" si="235"/>
        <v>FV-5271</v>
      </c>
      <c r="AH703" s="18" t="str">
        <f t="shared" si="236"/>
        <v>Unnamed tributary to Atchelitz Creek</v>
      </c>
      <c r="AI703" s="19">
        <f t="shared" si="237"/>
        <v>1870.42098657939</v>
      </c>
      <c r="AJ703" s="58">
        <f>IF(AF703="Yes",(AI703^2)*(VLOOKUP(D703,'Aquifer and SDF Parameters'!$A$6:$C$100,2,FALSE)/VLOOKUP(D703,'Aquifer and SDF Parameters'!$A$6:$C$100,3,FALSE)),"")</f>
        <v>11.661582223455396</v>
      </c>
      <c r="AK703" s="20">
        <f>IF(AF703="Yes",(1/(U703)^('Aquifer and SDF Parameters'!$B$2)/((1/U703^'Aquifer and SDF Parameters'!$B$2)+(1/AI703^'Aquifer and SDF Parameters'!$B$2)+(1/AA703^'Aquifer and SDF Parameters'!$B$2))),"")</f>
        <v>0.5128515924006527</v>
      </c>
      <c r="AL703" s="20">
        <f>IF(AF703="Yes",(1/(AA703)^('Aquifer and SDF Parameters'!$B$2)/((1/U703^'Aquifer and SDF Parameters'!$B$2)+(1/AI703^'Aquifer and SDF Parameters'!$B$2)+(1/AA703^'Aquifer and SDF Parameters'!$B$2))),"")</f>
        <v>0.40846925493299413</v>
      </c>
      <c r="AM703" s="21">
        <f>IF(AF703="Yes",(1/(AI703)^('Aquifer and SDF Parameters'!$B$2)/((1/U703^'Aquifer and SDF Parameters'!$B$2)+(1/AI703^'Aquifer and SDF Parameters'!$B$2)+(1/AA703^'Aquifer and SDF Parameters'!$B$2))),"")</f>
        <v>7.8679152666353183E-2</v>
      </c>
      <c r="AO703" s="30" t="s">
        <v>12177</v>
      </c>
      <c r="AP703" s="47" t="s">
        <v>8769</v>
      </c>
      <c r="AQ703" s="22">
        <v>103151</v>
      </c>
      <c r="AR703" s="22" t="s">
        <v>4885</v>
      </c>
      <c r="AS703" s="24">
        <v>309.33215496966801</v>
      </c>
      <c r="AT703" s="30"/>
      <c r="AU703" s="22"/>
      <c r="AV703" s="69"/>
      <c r="AW703" s="33"/>
      <c r="AX703" s="22"/>
      <c r="AY703" s="27"/>
    </row>
    <row r="704" spans="1:51" ht="15.6" customHeight="1" x14ac:dyDescent="0.3">
      <c r="A704" s="17">
        <v>103097</v>
      </c>
      <c r="B704" s="17" t="str">
        <f>VLOOKUP(A704,'List of Wells for HC assessment'!$A$2:$J$860,10,FALSE)</f>
        <v>Fraser-Sumas Floodplain</v>
      </c>
      <c r="C704" s="17" t="str">
        <f>IF(ISNUMBER(VLOOKUP(A704,'List of Wells for HC assessment'!$A$2:$J$860,1,FALSE)),"TRUE","FALSE")</f>
        <v>TRUE</v>
      </c>
      <c r="D704" s="17">
        <f>VLOOKUP(A704,'List of Wells for HC assessment'!$A$2:$J$860,9,FALSE)</f>
        <v>8</v>
      </c>
      <c r="E704" s="17" t="str">
        <f t="shared" si="218"/>
        <v>Stream</v>
      </c>
      <c r="F704" s="17">
        <f t="shared" si="219"/>
        <v>2</v>
      </c>
      <c r="G704" s="87">
        <f t="shared" si="220"/>
        <v>0.69478769676756869</v>
      </c>
      <c r="H704" s="88">
        <f t="shared" si="239"/>
        <v>1.3268321395170177</v>
      </c>
      <c r="I704" s="89" t="str">
        <f t="shared" si="221"/>
        <v>Unnamed tributary to Stewart Slough</v>
      </c>
      <c r="J704" s="90">
        <f t="shared" si="222"/>
        <v>0.30521230323243131</v>
      </c>
      <c r="K704" s="91">
        <f t="shared" si="223"/>
        <v>3.020411157902033</v>
      </c>
      <c r="L704" s="95" t="str">
        <f t="shared" si="224"/>
        <v>Vedder River</v>
      </c>
      <c r="M704" s="92" t="str">
        <f t="shared" si="225"/>
        <v>-</v>
      </c>
      <c r="N704" s="93" t="str">
        <f t="shared" si="226"/>
        <v/>
      </c>
      <c r="O704" s="96" t="str">
        <f t="shared" si="227"/>
        <v xml:space="preserve"> </v>
      </c>
      <c r="P704" s="94" t="str">
        <f>IF(ISNUMBER(VLOOKUP(A704,'Wells not assessed'!$A$5:$D$37,1,FALSE)),VLOOKUP(A704,'Wells not assessed'!$A$5:$D$37,4,FALSE),"")</f>
        <v/>
      </c>
      <c r="R704" s="35" t="str">
        <f t="shared" si="228"/>
        <v>Yes</v>
      </c>
      <c r="S704" s="15" t="str">
        <f t="shared" si="229"/>
        <v>FV-1936</v>
      </c>
      <c r="T704" s="18" t="str">
        <f>VLOOKUP(S704,'PoHC and SDF summary'!$AO$4:$AP$49974,2,FALSE)</f>
        <v>Unnamed tributary to Stewart Slough</v>
      </c>
      <c r="U704" s="19">
        <f t="shared" si="230"/>
        <v>630.91175441190296</v>
      </c>
      <c r="V704" s="56">
        <f>IF(C704="TRUE",(U704^2)*(VLOOKUP(D704,'Aquifer and SDF Parameters'!$A$6:$C$100,2,FALSE)/VLOOKUP(D704,'Aquifer and SDF Parameters'!$A$6:$C$100,3,FALSE)),"")</f>
        <v>1.3268321395170177</v>
      </c>
      <c r="W704" s="4"/>
      <c r="X704" s="29" t="str">
        <f t="shared" si="231"/>
        <v>Yes</v>
      </c>
      <c r="Y704" s="15" t="str">
        <f t="shared" si="232"/>
        <v>FV-2307</v>
      </c>
      <c r="Z704" s="18" t="str">
        <f>IF(X704="Yes",VLOOKUP(Y704,'PoHC and SDF summary'!$AO$4:$AP$49974,2,FALSE)," ")</f>
        <v>Vedder River</v>
      </c>
      <c r="AA704" s="19">
        <f t="shared" si="233"/>
        <v>951.905114688754</v>
      </c>
      <c r="AB704" s="58">
        <f>IF(X704="Yes",(AA704^2)*(VLOOKUP(D704,'Aquifer and SDF Parameters'!$A$6:$C$100,2,FALSE)/VLOOKUP(D704,'Aquifer and SDF Parameters'!$A$6:$C$100,3,FALSE)),"")</f>
        <v>3.020411157902033</v>
      </c>
      <c r="AC704" s="20">
        <f>IF(X704="Yes",(1/(U704)^('Aquifer and SDF Parameters'!$B$2)/((1/U704^'Aquifer and SDF Parameters'!$B$2)+(1/AA704^'Aquifer and SDF Parameters'!$B$2))),"")</f>
        <v>0.69478769676756869</v>
      </c>
      <c r="AD704" s="21">
        <f>IF(X704="Yes",(1/(AA704)^('Aquifer and SDF Parameters'!$B$2)/((1/U704^'Aquifer and SDF Parameters'!$B$2)+(1/AA704^'Aquifer and SDF Parameters'!$B$2))),"")</f>
        <v>0.30521230323243131</v>
      </c>
      <c r="AE704" s="14"/>
      <c r="AF704" s="32" t="str">
        <f t="shared" si="234"/>
        <v>No</v>
      </c>
      <c r="AG704" s="15" t="str">
        <f t="shared" si="235"/>
        <v/>
      </c>
      <c r="AH704" s="18" t="str">
        <f t="shared" si="236"/>
        <v xml:space="preserve"> </v>
      </c>
      <c r="AI704" s="19" t="str">
        <f t="shared" si="237"/>
        <v xml:space="preserve"> </v>
      </c>
      <c r="AJ704" s="58" t="str">
        <f>IF(AF704="Yes",(AI704^2)*(VLOOKUP(D704,'Aquifer and SDF Parameters'!$A$6:$C$100,2,FALSE)/VLOOKUP(D704,'Aquifer and SDF Parameters'!$A$6:$C$100,3,FALSE)),"")</f>
        <v/>
      </c>
      <c r="AK704" s="20" t="str">
        <f>IF(AF704="Yes",(1/(U704)^('Aquifer and SDF Parameters'!$B$2)/((1/U704^'Aquifer and SDF Parameters'!$B$2)+(1/AI704^'Aquifer and SDF Parameters'!$B$2)+(1/AA704^'Aquifer and SDF Parameters'!$B$2))),"")</f>
        <v/>
      </c>
      <c r="AL704" s="20" t="str">
        <f>IF(AF704="Yes",(1/(AA704)^('Aquifer and SDF Parameters'!$B$2)/((1/U704^'Aquifer and SDF Parameters'!$B$2)+(1/AI704^'Aquifer and SDF Parameters'!$B$2)+(1/AA704^'Aquifer and SDF Parameters'!$B$2))),"")</f>
        <v/>
      </c>
      <c r="AM704" s="21" t="str">
        <f>IF(AF704="Yes",(1/(AI704)^('Aquifer and SDF Parameters'!$B$2)/((1/U704^'Aquifer and SDF Parameters'!$B$2)+(1/AI704^'Aquifer and SDF Parameters'!$B$2)+(1/AA704^'Aquifer and SDF Parameters'!$B$2))),"")</f>
        <v/>
      </c>
      <c r="AO704" s="30" t="s">
        <v>12176</v>
      </c>
      <c r="AP704" s="47" t="s">
        <v>8769</v>
      </c>
      <c r="AQ704" s="22">
        <v>103153</v>
      </c>
      <c r="AR704" s="22" t="s">
        <v>1099</v>
      </c>
      <c r="AS704" s="24">
        <v>189.60056870149899</v>
      </c>
      <c r="AT704" s="30"/>
      <c r="AU704" s="22"/>
      <c r="AV704" s="69"/>
      <c r="AW704" s="33"/>
      <c r="AX704" s="22"/>
      <c r="AY704" s="27"/>
    </row>
    <row r="705" spans="1:51" ht="15.6" customHeight="1" x14ac:dyDescent="0.3">
      <c r="A705" s="17">
        <v>103223</v>
      </c>
      <c r="B705" s="17" t="str">
        <f>VLOOKUP(A705,'List of Wells for HC assessment'!$A$2:$J$860,10,FALSE)</f>
        <v>Fraser-Sumas Floodplain</v>
      </c>
      <c r="C705" s="17" t="str">
        <f>IF(ISNUMBER(VLOOKUP(A705,'List of Wells for HC assessment'!$A$2:$J$860,1,FALSE)),"TRUE","FALSE")</f>
        <v>TRUE</v>
      </c>
      <c r="D705" s="17">
        <f>VLOOKUP(A705,'List of Wells for HC assessment'!$A$2:$J$860,9,FALSE)</f>
        <v>8</v>
      </c>
      <c r="E705" s="17" t="str">
        <f t="shared" si="218"/>
        <v>Stream</v>
      </c>
      <c r="F705" s="17">
        <f t="shared" si="219"/>
        <v>3</v>
      </c>
      <c r="G705" s="87">
        <f t="shared" si="220"/>
        <v>0.68266183555441184</v>
      </c>
      <c r="H705" s="88">
        <f t="shared" si="239"/>
        <v>9.1332794275502574E-2</v>
      </c>
      <c r="I705" s="89" t="str">
        <f t="shared" si="221"/>
        <v>Street Creek</v>
      </c>
      <c r="J705" s="90">
        <f t="shared" si="222"/>
        <v>0.29885495271610391</v>
      </c>
      <c r="K705" s="91">
        <f t="shared" si="223"/>
        <v>0.20862767178450159</v>
      </c>
      <c r="L705" s="95" t="str">
        <f t="shared" si="224"/>
        <v>Vedder River</v>
      </c>
      <c r="M705" s="92">
        <f t="shared" si="225"/>
        <v>1.8483211729484254E-2</v>
      </c>
      <c r="N705" s="93">
        <f t="shared" si="226"/>
        <v>3.3732997218751133</v>
      </c>
      <c r="O705" s="96" t="str">
        <f t="shared" si="227"/>
        <v>Unnamed tributary to Stewart Slough</v>
      </c>
      <c r="P705" s="94" t="str">
        <f>IF(ISNUMBER(VLOOKUP(A705,'Wells not assessed'!$A$5:$D$37,1,FALSE)),VLOOKUP(A705,'Wells not assessed'!$A$5:$D$37,4,FALSE),"")</f>
        <v/>
      </c>
      <c r="R705" s="35" t="str">
        <f t="shared" si="228"/>
        <v>Yes</v>
      </c>
      <c r="S705" s="15" t="str">
        <f t="shared" si="229"/>
        <v>FV-2312</v>
      </c>
      <c r="T705" s="18" t="str">
        <f>VLOOKUP(S705,'PoHC and SDF summary'!$AO$4:$AP$49974,2,FALSE)</f>
        <v>Street Creek</v>
      </c>
      <c r="U705" s="19">
        <f t="shared" si="230"/>
        <v>165.52896508663</v>
      </c>
      <c r="V705" s="56">
        <f>IF(C705="TRUE",(U705^2)*(VLOOKUP(D705,'Aquifer and SDF Parameters'!$A$6:$C$100,2,FALSE)/VLOOKUP(D705,'Aquifer and SDF Parameters'!$A$6:$C$100,3,FALSE)),"")</f>
        <v>9.1332794275502574E-2</v>
      </c>
      <c r="W705" s="4"/>
      <c r="X705" s="29" t="str">
        <f t="shared" si="231"/>
        <v>Yes</v>
      </c>
      <c r="Y705" s="15" t="str">
        <f t="shared" si="232"/>
        <v>FV-2307</v>
      </c>
      <c r="Z705" s="18" t="str">
        <f>IF(X705="Yes",VLOOKUP(Y705,'PoHC and SDF summary'!$AO$4:$AP$49974,2,FALSE)," ")</f>
        <v>Vedder River</v>
      </c>
      <c r="AA705" s="19">
        <f t="shared" si="233"/>
        <v>250.17654073743699</v>
      </c>
      <c r="AB705" s="58">
        <f>IF(X705="Yes",(AA705^2)*(VLOOKUP(D705,'Aquifer and SDF Parameters'!$A$6:$C$100,2,FALSE)/VLOOKUP(D705,'Aquifer and SDF Parameters'!$A$6:$C$100,3,FALSE)),"")</f>
        <v>0.20862767178450159</v>
      </c>
      <c r="AC705" s="20">
        <f>IF(X705="Yes",(1/(U705)^('Aquifer and SDF Parameters'!$B$2)/((1/U705^'Aquifer and SDF Parameters'!$B$2)+(1/AA705^'Aquifer and SDF Parameters'!$B$2))),"")</f>
        <v>0.69551722773616331</v>
      </c>
      <c r="AD705" s="21">
        <f>IF(X705="Yes",(1/(AA705)^('Aquifer and SDF Parameters'!$B$2)/((1/U705^'Aquifer and SDF Parameters'!$B$2)+(1/AA705^'Aquifer and SDF Parameters'!$B$2))),"")</f>
        <v>0.30448277226383674</v>
      </c>
      <c r="AE705" s="14"/>
      <c r="AF705" s="32" t="str">
        <f t="shared" si="234"/>
        <v>Yes</v>
      </c>
      <c r="AG705" s="15" t="str">
        <f t="shared" si="235"/>
        <v>FV-1936</v>
      </c>
      <c r="AH705" s="18" t="str">
        <f t="shared" si="236"/>
        <v>Unnamed tributary to Stewart Slough</v>
      </c>
      <c r="AI705" s="19">
        <f t="shared" si="237"/>
        <v>1005.97709544628</v>
      </c>
      <c r="AJ705" s="58">
        <f>IF(AF705="Yes",(AI705^2)*(VLOOKUP(D705,'Aquifer and SDF Parameters'!$A$6:$C$100,2,FALSE)/VLOOKUP(D705,'Aquifer and SDF Parameters'!$A$6:$C$100,3,FALSE)),"")</f>
        <v>3.3732997218751133</v>
      </c>
      <c r="AK705" s="20">
        <f>IF(AF705="Yes",(1/(U705)^('Aquifer and SDF Parameters'!$B$2)/((1/U705^'Aquifer and SDF Parameters'!$B$2)+(1/AI705^'Aquifer and SDF Parameters'!$B$2)+(1/AA705^'Aquifer and SDF Parameters'!$B$2))),"")</f>
        <v>0.68266183555441184</v>
      </c>
      <c r="AL705" s="20">
        <f>IF(AF705="Yes",(1/(AA705)^('Aquifer and SDF Parameters'!$B$2)/((1/U705^'Aquifer and SDF Parameters'!$B$2)+(1/AI705^'Aquifer and SDF Parameters'!$B$2)+(1/AA705^'Aquifer and SDF Parameters'!$B$2))),"")</f>
        <v>0.29885495271610391</v>
      </c>
      <c r="AM705" s="21">
        <f>IF(AF705="Yes",(1/(AI705)^('Aquifer and SDF Parameters'!$B$2)/((1/U705^'Aquifer and SDF Parameters'!$B$2)+(1/AI705^'Aquifer and SDF Parameters'!$B$2)+(1/AA705^'Aquifer and SDF Parameters'!$B$2))),"")</f>
        <v>1.8483211729484254E-2</v>
      </c>
      <c r="AO705" s="30" t="s">
        <v>12173</v>
      </c>
      <c r="AP705" s="47" t="s">
        <v>8769</v>
      </c>
      <c r="AQ705" s="22">
        <v>103156</v>
      </c>
      <c r="AR705" s="22" t="s">
        <v>24</v>
      </c>
      <c r="AS705" s="24">
        <v>2656.95754224036</v>
      </c>
      <c r="AT705" s="30"/>
      <c r="AU705" s="22"/>
      <c r="AV705" s="69"/>
      <c r="AW705" s="33"/>
      <c r="AX705" s="22"/>
      <c r="AY705" s="27"/>
    </row>
    <row r="706" spans="1:51" ht="15.6" customHeight="1" x14ac:dyDescent="0.3">
      <c r="A706" s="17">
        <v>103258</v>
      </c>
      <c r="B706" s="17" t="str">
        <f>VLOOKUP(A706,'List of Wells for HC assessment'!$A$2:$J$860,10,FALSE)</f>
        <v>Fraser-Sumas Floodplain</v>
      </c>
      <c r="C706" s="17" t="str">
        <f>IF(ISNUMBER(VLOOKUP(A706,'List of Wells for HC assessment'!$A$2:$J$860,1,FALSE)),"TRUE","FALSE")</f>
        <v>TRUE</v>
      </c>
      <c r="D706" s="17">
        <f>VLOOKUP(A706,'List of Wells for HC assessment'!$A$2:$J$860,9,FALSE)</f>
        <v>8</v>
      </c>
      <c r="E706" s="17" t="str">
        <f t="shared" si="218"/>
        <v>Stream</v>
      </c>
      <c r="F706" s="17">
        <f t="shared" si="219"/>
        <v>2</v>
      </c>
      <c r="G706" s="87">
        <f t="shared" si="220"/>
        <v>0.75208117805666497</v>
      </c>
      <c r="H706" s="88">
        <f t="shared" si="239"/>
        <v>0.66535498946619176</v>
      </c>
      <c r="I706" s="89" t="str">
        <f t="shared" si="221"/>
        <v>Unnamed tributary to Stewart Slough</v>
      </c>
      <c r="J706" s="90">
        <f t="shared" si="222"/>
        <v>0.24791882194333506</v>
      </c>
      <c r="K706" s="91">
        <f t="shared" si="223"/>
        <v>2.0184065105713769</v>
      </c>
      <c r="L706" s="95" t="str">
        <f t="shared" si="224"/>
        <v>Vedder River</v>
      </c>
      <c r="M706" s="92" t="str">
        <f t="shared" si="225"/>
        <v>-</v>
      </c>
      <c r="N706" s="93" t="str">
        <f t="shared" si="226"/>
        <v/>
      </c>
      <c r="O706" s="96" t="str">
        <f t="shared" si="227"/>
        <v xml:space="preserve"> </v>
      </c>
      <c r="P706" s="94" t="str">
        <f>IF(ISNUMBER(VLOOKUP(A706,'Wells not assessed'!$A$5:$D$37,1,FALSE)),VLOOKUP(A706,'Wells not assessed'!$A$5:$D$37,4,FALSE),"")</f>
        <v/>
      </c>
      <c r="R706" s="35" t="str">
        <f t="shared" si="228"/>
        <v>Yes</v>
      </c>
      <c r="S706" s="15" t="str">
        <f t="shared" si="229"/>
        <v>FV-1936</v>
      </c>
      <c r="T706" s="18" t="str">
        <f>VLOOKUP(S706,'PoHC and SDF summary'!$AO$4:$AP$49974,2,FALSE)</f>
        <v>Unnamed tributary to Stewart Slough</v>
      </c>
      <c r="U706" s="19">
        <f t="shared" si="230"/>
        <v>446.77342897698998</v>
      </c>
      <c r="V706" s="56">
        <f>IF(C706="TRUE",(U706^2)*(VLOOKUP(D706,'Aquifer and SDF Parameters'!$A$6:$C$100,2,FALSE)/VLOOKUP(D706,'Aquifer and SDF Parameters'!$A$6:$C$100,3,FALSE)),"")</f>
        <v>0.66535498946619176</v>
      </c>
      <c r="W706" s="4"/>
      <c r="X706" s="29" t="str">
        <f t="shared" si="231"/>
        <v>Yes</v>
      </c>
      <c r="Y706" s="15" t="str">
        <f t="shared" si="232"/>
        <v>FV-2305</v>
      </c>
      <c r="Z706" s="18" t="str">
        <f>IF(X706="Yes",VLOOKUP(Y706,'PoHC and SDF summary'!$AO$4:$AP$49974,2,FALSE)," ")</f>
        <v>Vedder River</v>
      </c>
      <c r="AA706" s="19">
        <f t="shared" si="233"/>
        <v>778.15291117582603</v>
      </c>
      <c r="AB706" s="58">
        <f>IF(X706="Yes",(AA706^2)*(VLOOKUP(D706,'Aquifer and SDF Parameters'!$A$6:$C$100,2,FALSE)/VLOOKUP(D706,'Aquifer and SDF Parameters'!$A$6:$C$100,3,FALSE)),"")</f>
        <v>2.0184065105713769</v>
      </c>
      <c r="AC706" s="20">
        <f>IF(X706="Yes",(1/(U706)^('Aquifer and SDF Parameters'!$B$2)/((1/U706^'Aquifer and SDF Parameters'!$B$2)+(1/AA706^'Aquifer and SDF Parameters'!$B$2))),"")</f>
        <v>0.75208117805666497</v>
      </c>
      <c r="AD706" s="21">
        <f>IF(X706="Yes",(1/(AA706)^('Aquifer and SDF Parameters'!$B$2)/((1/U706^'Aquifer and SDF Parameters'!$B$2)+(1/AA706^'Aquifer and SDF Parameters'!$B$2))),"")</f>
        <v>0.24791882194333506</v>
      </c>
      <c r="AE706" s="14"/>
      <c r="AF706" s="32" t="str">
        <f t="shared" si="234"/>
        <v>No</v>
      </c>
      <c r="AG706" s="15" t="str">
        <f t="shared" si="235"/>
        <v/>
      </c>
      <c r="AH706" s="18" t="str">
        <f t="shared" si="236"/>
        <v xml:space="preserve"> </v>
      </c>
      <c r="AI706" s="19" t="str">
        <f t="shared" si="237"/>
        <v xml:space="preserve"> </v>
      </c>
      <c r="AJ706" s="58" t="str">
        <f>IF(AF706="Yes",(AI706^2)*(VLOOKUP(D706,'Aquifer and SDF Parameters'!$A$6:$C$100,2,FALSE)/VLOOKUP(D706,'Aquifer and SDF Parameters'!$A$6:$C$100,3,FALSE)),"")</f>
        <v/>
      </c>
      <c r="AK706" s="20" t="str">
        <f>IF(AF706="Yes",(1/(U706)^('Aquifer and SDF Parameters'!$B$2)/((1/U706^'Aquifer and SDF Parameters'!$B$2)+(1/AI706^'Aquifer and SDF Parameters'!$B$2)+(1/AA706^'Aquifer and SDF Parameters'!$B$2))),"")</f>
        <v/>
      </c>
      <c r="AL706" s="20" t="str">
        <f>IF(AF706="Yes",(1/(AA706)^('Aquifer and SDF Parameters'!$B$2)/((1/U706^'Aquifer and SDF Parameters'!$B$2)+(1/AI706^'Aquifer and SDF Parameters'!$B$2)+(1/AA706^'Aquifer and SDF Parameters'!$B$2))),"")</f>
        <v/>
      </c>
      <c r="AM706" s="21" t="str">
        <f>IF(AF706="Yes",(1/(AI706)^('Aquifer and SDF Parameters'!$B$2)/((1/U706^'Aquifer and SDF Parameters'!$B$2)+(1/AI706^'Aquifer and SDF Parameters'!$B$2)+(1/AA706^'Aquifer and SDF Parameters'!$B$2))),"")</f>
        <v/>
      </c>
      <c r="AO706" s="30" t="s">
        <v>12171</v>
      </c>
      <c r="AP706" s="47" t="s">
        <v>8769</v>
      </c>
      <c r="AQ706" s="22">
        <v>103157</v>
      </c>
      <c r="AR706" s="22" t="s">
        <v>1294</v>
      </c>
      <c r="AS706" s="24">
        <v>231.67730710781001</v>
      </c>
      <c r="AT706" s="30"/>
      <c r="AU706" s="22"/>
      <c r="AV706" s="69"/>
      <c r="AW706" s="33"/>
      <c r="AX706" s="22"/>
      <c r="AY706" s="27"/>
    </row>
    <row r="707" spans="1:51" ht="15.6" customHeight="1" x14ac:dyDescent="0.3">
      <c r="A707" s="17">
        <v>103955</v>
      </c>
      <c r="B707" s="17" t="str">
        <f>VLOOKUP(A707,'List of Wells for HC assessment'!$A$2:$J$860,10,FALSE)</f>
        <v>Fraser-Sumas Floodplain</v>
      </c>
      <c r="C707" s="17" t="str">
        <f>IF(ISNUMBER(VLOOKUP(A707,'List of Wells for HC assessment'!$A$2:$J$860,1,FALSE)),"TRUE","FALSE")</f>
        <v>TRUE</v>
      </c>
      <c r="D707" s="17">
        <f>VLOOKUP(A707,'List of Wells for HC assessment'!$A$2:$J$860,9,FALSE)</f>
        <v>8</v>
      </c>
      <c r="E707" s="17" t="str">
        <f t="shared" si="218"/>
        <v>Stream</v>
      </c>
      <c r="F707" s="17">
        <f t="shared" si="219"/>
        <v>3</v>
      </c>
      <c r="G707" s="87">
        <f t="shared" si="220"/>
        <v>0.62519603223942333</v>
      </c>
      <c r="H707" s="88">
        <f t="shared" si="239"/>
        <v>1.9881862930586165</v>
      </c>
      <c r="I707" s="89" t="str">
        <f t="shared" si="221"/>
        <v>Unnamed</v>
      </c>
      <c r="J707" s="90">
        <f t="shared" si="222"/>
        <v>0.27562302256440657</v>
      </c>
      <c r="K707" s="91">
        <f t="shared" si="223"/>
        <v>4.5098053501049362</v>
      </c>
      <c r="L707" s="95" t="str">
        <f t="shared" si="224"/>
        <v>Unnamed tributary to Lewis Slough</v>
      </c>
      <c r="M707" s="92">
        <f t="shared" si="225"/>
        <v>9.9180945196170156E-2</v>
      </c>
      <c r="N707" s="93">
        <f t="shared" si="226"/>
        <v>12.532711594092095</v>
      </c>
      <c r="O707" s="96" t="str">
        <f t="shared" si="227"/>
        <v>Unnamed tributary to Atchelitz Creek</v>
      </c>
      <c r="P707" s="94" t="str">
        <f>IF(ISNUMBER(VLOOKUP(A707,'Wells not assessed'!$A$5:$D$37,1,FALSE)),VLOOKUP(A707,'Wells not assessed'!$A$5:$D$37,4,FALSE),"")</f>
        <v/>
      </c>
      <c r="R707" s="35" t="str">
        <f t="shared" si="228"/>
        <v>Yes</v>
      </c>
      <c r="S707" s="15" t="str">
        <f t="shared" si="229"/>
        <v>FV-2797</v>
      </c>
      <c r="T707" s="18" t="str">
        <f>VLOOKUP(S707,'PoHC and SDF summary'!$AO$4:$AP$49974,2,FALSE)</f>
        <v>Unnamed</v>
      </c>
      <c r="U707" s="19">
        <f t="shared" si="230"/>
        <v>772.30556641628903</v>
      </c>
      <c r="V707" s="56">
        <f>IF(C707="TRUE",(U707^2)*(VLOOKUP(D707,'Aquifer and SDF Parameters'!$A$6:$C$100,2,FALSE)/VLOOKUP(D707,'Aquifer and SDF Parameters'!$A$6:$C$100,3,FALSE)),"")</f>
        <v>1.9881862930586165</v>
      </c>
      <c r="W707" s="4"/>
      <c r="X707" s="29" t="str">
        <f t="shared" si="231"/>
        <v>Yes</v>
      </c>
      <c r="Y707" s="15" t="str">
        <f t="shared" si="232"/>
        <v>FV-2767</v>
      </c>
      <c r="Z707" s="18" t="str">
        <f>IF(X707="Yes",VLOOKUP(Y707,'PoHC and SDF summary'!$AO$4:$AP$49974,2,FALSE)," ")</f>
        <v>Unnamed tributary to Lewis Slough</v>
      </c>
      <c r="AA707" s="19">
        <f t="shared" si="233"/>
        <v>1163.16018029826</v>
      </c>
      <c r="AB707" s="58">
        <f>IF(X707="Yes",(AA707^2)*(VLOOKUP(D707,'Aquifer and SDF Parameters'!$A$6:$C$100,2,FALSE)/VLOOKUP(D707,'Aquifer and SDF Parameters'!$A$6:$C$100,3,FALSE)),"")</f>
        <v>4.5098053501049362</v>
      </c>
      <c r="AC707" s="20">
        <f>IF(X707="Yes",(1/(U707)^('Aquifer and SDF Parameters'!$B$2)/((1/U707^'Aquifer and SDF Parameters'!$B$2)+(1/AA707^'Aquifer and SDF Parameters'!$B$2))),"")</f>
        <v>0.69403064789251312</v>
      </c>
      <c r="AD707" s="21">
        <f>IF(X707="Yes",(1/(AA707)^('Aquifer and SDF Parameters'!$B$2)/((1/U707^'Aquifer and SDF Parameters'!$B$2)+(1/AA707^'Aquifer and SDF Parameters'!$B$2))),"")</f>
        <v>0.30596935210748694</v>
      </c>
      <c r="AE707" s="14"/>
      <c r="AF707" s="32" t="str">
        <f t="shared" si="234"/>
        <v>Yes</v>
      </c>
      <c r="AG707" s="15" t="str">
        <f t="shared" si="235"/>
        <v>FV-5383</v>
      </c>
      <c r="AH707" s="18" t="str">
        <f t="shared" si="236"/>
        <v>Unnamed tributary to Atchelitz Creek</v>
      </c>
      <c r="AI707" s="19">
        <f t="shared" si="237"/>
        <v>1939.0238467403201</v>
      </c>
      <c r="AJ707" s="58">
        <f>IF(AF707="Yes",(AI707^2)*(VLOOKUP(D707,'Aquifer and SDF Parameters'!$A$6:$C$100,2,FALSE)/VLOOKUP(D707,'Aquifer and SDF Parameters'!$A$6:$C$100,3,FALSE)),"")</f>
        <v>12.532711594092095</v>
      </c>
      <c r="AK707" s="20">
        <f>IF(AF707="Yes",(1/(U707)^('Aquifer and SDF Parameters'!$B$2)/((1/U707^'Aquifer and SDF Parameters'!$B$2)+(1/AI707^'Aquifer and SDF Parameters'!$B$2)+(1/AA707^'Aquifer and SDF Parameters'!$B$2))),"")</f>
        <v>0.62519603223942333</v>
      </c>
      <c r="AL707" s="20">
        <f>IF(AF707="Yes",(1/(AA707)^('Aquifer and SDF Parameters'!$B$2)/((1/U707^'Aquifer and SDF Parameters'!$B$2)+(1/AI707^'Aquifer and SDF Parameters'!$B$2)+(1/AA707^'Aquifer and SDF Parameters'!$B$2))),"")</f>
        <v>0.27562302256440657</v>
      </c>
      <c r="AM707" s="21">
        <f>IF(AF707="Yes",(1/(AI707)^('Aquifer and SDF Parameters'!$B$2)/((1/U707^'Aquifer and SDF Parameters'!$B$2)+(1/AI707^'Aquifer and SDF Parameters'!$B$2)+(1/AA707^'Aquifer and SDF Parameters'!$B$2))),"")</f>
        <v>9.9180945196170156E-2</v>
      </c>
      <c r="AO707" s="30" t="s">
        <v>12169</v>
      </c>
      <c r="AP707" s="47" t="s">
        <v>8769</v>
      </c>
      <c r="AQ707" s="22">
        <v>103178</v>
      </c>
      <c r="AR707" s="22" t="s">
        <v>24</v>
      </c>
      <c r="AS707" s="24">
        <v>3117.8672634378499</v>
      </c>
      <c r="AT707" s="30"/>
      <c r="AU707" s="22"/>
      <c r="AV707" s="69"/>
      <c r="AW707" s="33"/>
      <c r="AX707" s="22"/>
      <c r="AY707" s="27"/>
    </row>
    <row r="708" spans="1:51" ht="15.6" customHeight="1" x14ac:dyDescent="0.3">
      <c r="A708" s="17">
        <v>105596</v>
      </c>
      <c r="B708" s="17" t="str">
        <f>VLOOKUP(A708,'List of Wells for HC assessment'!$A$2:$J$860,10,FALSE)</f>
        <v>Fraser-Sumas Floodplain</v>
      </c>
      <c r="C708" s="17" t="str">
        <f>IF(ISNUMBER(VLOOKUP(A708,'List of Wells for HC assessment'!$A$2:$J$860,1,FALSE)),"TRUE","FALSE")</f>
        <v>TRUE</v>
      </c>
      <c r="D708" s="17">
        <f>VLOOKUP(A708,'List of Wells for HC assessment'!$A$2:$J$860,9,FALSE)</f>
        <v>8</v>
      </c>
      <c r="E708" s="17" t="str">
        <f t="shared" ref="E708:E771" si="240">IF(COUNTIF(T708,"*EDGE*"),"Boundary",IF(R708="N/A","Not Determined","Stream"))</f>
        <v>Stream</v>
      </c>
      <c r="F708" s="17">
        <f t="shared" ref="F708:F771" si="241">IF(AF708="Yes",3,IF(X708="Yes",2,1))</f>
        <v>1</v>
      </c>
      <c r="G708" s="87">
        <f t="shared" ref="G708:G771" si="242">IF(F708=1,1,IF(F708=2,AC708,IF(F708=3,AK708,"-")))</f>
        <v>1</v>
      </c>
      <c r="H708" s="88">
        <f t="shared" si="239"/>
        <v>4.461599523179248</v>
      </c>
      <c r="I708" s="89" t="str">
        <f t="shared" ref="I708:I771" si="243">T708</f>
        <v>Unnamed</v>
      </c>
      <c r="J708" s="90" t="str">
        <f t="shared" ref="J708:J771" si="244">IF(F708=1,"-",IF(F708=2,AD708,IF(F708=3,AL708,"-")))</f>
        <v>-</v>
      </c>
      <c r="K708" s="91" t="str">
        <f t="shared" ref="K708:K771" si="245">AB708</f>
        <v/>
      </c>
      <c r="L708" s="95" t="str">
        <f t="shared" ref="L708:L771" si="246">Z708</f>
        <v xml:space="preserve"> </v>
      </c>
      <c r="M708" s="92" t="str">
        <f t="shared" ref="M708:M771" si="247">IF(F708=1,"-",IF(F708=2,"-",IF(F708=3,AM708,"-")))</f>
        <v>-</v>
      </c>
      <c r="N708" s="93" t="str">
        <f t="shared" ref="N708:N771" si="248">AJ708</f>
        <v/>
      </c>
      <c r="O708" s="96" t="str">
        <f t="shared" ref="O708:O771" si="249">AH708</f>
        <v xml:space="preserve"> </v>
      </c>
      <c r="P708" s="94" t="str">
        <f>IF(ISNUMBER(VLOOKUP(A708,'Wells not assessed'!$A$5:$D$37,1,FALSE)),VLOOKUP(A708,'Wells not assessed'!$A$5:$D$37,4,FALSE),"")</f>
        <v/>
      </c>
      <c r="R708" s="35" t="str">
        <f t="shared" ref="R708:R771" si="250">IF(ISNUMBER(VLOOKUP(A708,$AQ$4:$AQ$49974,1,FALSE)),"Yes","N/A")</f>
        <v>Yes</v>
      </c>
      <c r="S708" s="15" t="str">
        <f t="shared" ref="S708:S771" si="251">IF(C708="TRUE",VLOOKUP(A708,$AQ$4:$AS$49974,2,FALSE)," ")</f>
        <v>FV-3223</v>
      </c>
      <c r="T708" s="18" t="str">
        <f>VLOOKUP(S708,'PoHC and SDF summary'!$AO$4:$AP$49974,2,FALSE)</f>
        <v>Unnamed</v>
      </c>
      <c r="U708" s="19">
        <f t="shared" ref="U708:U771" si="252">IF(C708="TRUE",VLOOKUP(A708,$AQ$4:$AS$49974,3,FALSE)," ")</f>
        <v>1156.9269021652899</v>
      </c>
      <c r="V708" s="56">
        <f>IF(C708="TRUE",(U708^2)*(VLOOKUP(D708,'Aquifer and SDF Parameters'!$A$6:$C$100,2,FALSE)/VLOOKUP(D708,'Aquifer and SDF Parameters'!$A$6:$C$100,3,FALSE)),"")</f>
        <v>4.461599523179248</v>
      </c>
      <c r="W708" s="4"/>
      <c r="X708" s="29" t="str">
        <f t="shared" ref="X708:X771" si="253">IF(ISNUMBER(VLOOKUP(A708,$AT$4:$AT$49974,1,FALSE)),"Yes","No")</f>
        <v>No</v>
      </c>
      <c r="Y708" s="15" t="str">
        <f t="shared" ref="Y708:Y771" si="254">IF(X708="Yes",VLOOKUP(A708,$AT$4:$AV$49974,2,FALSE),"")</f>
        <v/>
      </c>
      <c r="Z708" s="18" t="str">
        <f>IF(X708="Yes",VLOOKUP(Y708,'PoHC and SDF summary'!$AO$4:$AP$49974,2,FALSE)," ")</f>
        <v xml:space="preserve"> </v>
      </c>
      <c r="AA708" s="19" t="str">
        <f t="shared" ref="AA708:AA771" si="255">IF(X708="Yes",VLOOKUP(A708,$AT$4:$AV$49974,3,FALSE)," ")</f>
        <v xml:space="preserve"> </v>
      </c>
      <c r="AB708" s="58" t="str">
        <f>IF(X708="Yes",(AA708^2)*(VLOOKUP(D708,'Aquifer and SDF Parameters'!$A$6:$C$100,2,FALSE)/VLOOKUP(D708,'Aquifer and SDF Parameters'!$A$6:$C$100,3,FALSE)),"")</f>
        <v/>
      </c>
      <c r="AC708" s="20" t="str">
        <f>IF(X708="Yes",(1/(U708)^('Aquifer and SDF Parameters'!$B$2)/((1/U708^'Aquifer and SDF Parameters'!$B$2)+(1/AA708^'Aquifer and SDF Parameters'!$B$2))),"")</f>
        <v/>
      </c>
      <c r="AD708" s="21" t="str">
        <f>IF(X708="Yes",(1/(AA708)^('Aquifer and SDF Parameters'!$B$2)/((1/U708^'Aquifer and SDF Parameters'!$B$2)+(1/AA708^'Aquifer and SDF Parameters'!$B$2))),"")</f>
        <v/>
      </c>
      <c r="AE708" s="14"/>
      <c r="AF708" s="32" t="str">
        <f t="shared" ref="AF708:AF771" si="256">IF(ISNUMBER(VLOOKUP(A708,$AW$4:$AY$49974,1,FALSE)),"Yes","No")</f>
        <v>No</v>
      </c>
      <c r="AG708" s="15" t="str">
        <f t="shared" ref="AG708:AG771" si="257">IF(AF708="Yes",VLOOKUP(A708,$AW$4:$AY$49974,2,FALSE),"")</f>
        <v/>
      </c>
      <c r="AH708" s="18" t="str">
        <f t="shared" ref="AH708:AH771" si="258">IF(AF708="Yes",VLOOKUP(AG708,$AO$4:$AP$49974,2,FALSE)," ")</f>
        <v xml:space="preserve"> </v>
      </c>
      <c r="AI708" s="19" t="str">
        <f t="shared" ref="AI708:AI771" si="259">IF(AF708="Yes",VLOOKUP(A708,$AW$4:$AY$49974,3,FALSE)," ")</f>
        <v xml:space="preserve"> </v>
      </c>
      <c r="AJ708" s="58" t="str">
        <f>IF(AF708="Yes",(AI708^2)*(VLOOKUP(D708,'Aquifer and SDF Parameters'!$A$6:$C$100,2,FALSE)/VLOOKUP(D708,'Aquifer and SDF Parameters'!$A$6:$C$100,3,FALSE)),"")</f>
        <v/>
      </c>
      <c r="AK708" s="20" t="str">
        <f>IF(AF708="Yes",(1/(U708)^('Aquifer and SDF Parameters'!$B$2)/((1/U708^'Aquifer and SDF Parameters'!$B$2)+(1/AI708^'Aquifer and SDF Parameters'!$B$2)+(1/AA708^'Aquifer and SDF Parameters'!$B$2))),"")</f>
        <v/>
      </c>
      <c r="AL708" s="20" t="str">
        <f>IF(AF708="Yes",(1/(AA708)^('Aquifer and SDF Parameters'!$B$2)/((1/U708^'Aquifer and SDF Parameters'!$B$2)+(1/AI708^'Aquifer and SDF Parameters'!$B$2)+(1/AA708^'Aquifer and SDF Parameters'!$B$2))),"")</f>
        <v/>
      </c>
      <c r="AM708" s="21" t="str">
        <f>IF(AF708="Yes",(1/(AI708)^('Aquifer and SDF Parameters'!$B$2)/((1/U708^'Aquifer and SDF Parameters'!$B$2)+(1/AI708^'Aquifer and SDF Parameters'!$B$2)+(1/AA708^'Aquifer and SDF Parameters'!$B$2))),"")</f>
        <v/>
      </c>
      <c r="AO708" s="30" t="s">
        <v>12164</v>
      </c>
      <c r="AP708" s="47" t="s">
        <v>8769</v>
      </c>
      <c r="AQ708" s="22">
        <v>103179</v>
      </c>
      <c r="AR708" s="22" t="s">
        <v>1881</v>
      </c>
      <c r="AS708" s="24">
        <v>474.099584146349</v>
      </c>
      <c r="AT708" s="30"/>
      <c r="AU708" s="22"/>
      <c r="AV708" s="69"/>
      <c r="AW708" s="33"/>
      <c r="AX708" s="22"/>
      <c r="AY708" s="27"/>
    </row>
    <row r="709" spans="1:51" ht="15.6" customHeight="1" x14ac:dyDescent="0.3">
      <c r="A709" s="17">
        <v>108527</v>
      </c>
      <c r="B709" s="17" t="str">
        <f>VLOOKUP(A709,'List of Wells for HC assessment'!$A$2:$J$860,10,FALSE)</f>
        <v>Fraser-Sumas Floodplain</v>
      </c>
      <c r="C709" s="17" t="str">
        <f>IF(ISNUMBER(VLOOKUP(A709,'List of Wells for HC assessment'!$A$2:$J$860,1,FALSE)),"TRUE","FALSE")</f>
        <v>TRUE</v>
      </c>
      <c r="D709" s="17">
        <f>VLOOKUP(A709,'List of Wells for HC assessment'!$A$2:$J$860,9,FALSE)</f>
        <v>8</v>
      </c>
      <c r="E709" s="17" t="str">
        <f t="shared" si="240"/>
        <v>Stream</v>
      </c>
      <c r="F709" s="17">
        <f t="shared" si="241"/>
        <v>1</v>
      </c>
      <c r="G709" s="87">
        <f t="shared" si="242"/>
        <v>1</v>
      </c>
      <c r="H709" s="88">
        <f t="shared" si="239"/>
        <v>0.44252085645802552</v>
      </c>
      <c r="I709" s="89" t="str">
        <f t="shared" si="243"/>
        <v>Atchelitz Creek</v>
      </c>
      <c r="J709" s="90" t="str">
        <f t="shared" si="244"/>
        <v>-</v>
      </c>
      <c r="K709" s="91" t="str">
        <f t="shared" si="245"/>
        <v/>
      </c>
      <c r="L709" s="95" t="str">
        <f t="shared" si="246"/>
        <v xml:space="preserve"> </v>
      </c>
      <c r="M709" s="92" t="str">
        <f t="shared" si="247"/>
        <v>-</v>
      </c>
      <c r="N709" s="93" t="str">
        <f t="shared" si="248"/>
        <v/>
      </c>
      <c r="O709" s="96" t="str">
        <f t="shared" si="249"/>
        <v xml:space="preserve"> </v>
      </c>
      <c r="P709" s="94" t="str">
        <f>IF(ISNUMBER(VLOOKUP(A709,'Wells not assessed'!$A$5:$D$37,1,FALSE)),VLOOKUP(A709,'Wells not assessed'!$A$5:$D$37,4,FALSE),"")</f>
        <v/>
      </c>
      <c r="R709" s="35" t="str">
        <f t="shared" si="250"/>
        <v>Yes</v>
      </c>
      <c r="S709" s="15" t="str">
        <f t="shared" si="251"/>
        <v>FV-2941</v>
      </c>
      <c r="T709" s="18" t="str">
        <f>VLOOKUP(S709,'PoHC and SDF summary'!$AO$4:$AP$49974,2,FALSE)</f>
        <v>Atchelitz Creek</v>
      </c>
      <c r="U709" s="19">
        <f t="shared" si="252"/>
        <v>364.35732041144399</v>
      </c>
      <c r="V709" s="56">
        <f>IF(C709="TRUE",(U709^2)*(VLOOKUP(D709,'Aquifer and SDF Parameters'!$A$6:$C$100,2,FALSE)/VLOOKUP(D709,'Aquifer and SDF Parameters'!$A$6:$C$100,3,FALSE)),"")</f>
        <v>0.44252085645802552</v>
      </c>
      <c r="W709" s="4"/>
      <c r="X709" s="29" t="str">
        <f t="shared" si="253"/>
        <v>No</v>
      </c>
      <c r="Y709" s="15" t="str">
        <f t="shared" si="254"/>
        <v/>
      </c>
      <c r="Z709" s="18" t="str">
        <f>IF(X709="Yes",VLOOKUP(Y709,'PoHC and SDF summary'!$AO$4:$AP$49974,2,FALSE)," ")</f>
        <v xml:space="preserve"> </v>
      </c>
      <c r="AA709" s="19" t="str">
        <f t="shared" si="255"/>
        <v xml:space="preserve"> </v>
      </c>
      <c r="AB709" s="58" t="str">
        <f>IF(X709="Yes",(AA709^2)*(VLOOKUP(D709,'Aquifer and SDF Parameters'!$A$6:$C$100,2,FALSE)/VLOOKUP(D709,'Aquifer and SDF Parameters'!$A$6:$C$100,3,FALSE)),"")</f>
        <v/>
      </c>
      <c r="AC709" s="20" t="str">
        <f>IF(X709="Yes",(1/(U709)^('Aquifer and SDF Parameters'!$B$2)/((1/U709^'Aquifer and SDF Parameters'!$B$2)+(1/AA709^'Aquifer and SDF Parameters'!$B$2))),"")</f>
        <v/>
      </c>
      <c r="AD709" s="21" t="str">
        <f>IF(X709="Yes",(1/(AA709)^('Aquifer and SDF Parameters'!$B$2)/((1/U709^'Aquifer and SDF Parameters'!$B$2)+(1/AA709^'Aquifer and SDF Parameters'!$B$2))),"")</f>
        <v/>
      </c>
      <c r="AE709" s="14"/>
      <c r="AF709" s="32" t="str">
        <f t="shared" si="256"/>
        <v>No</v>
      </c>
      <c r="AG709" s="15" t="str">
        <f t="shared" si="257"/>
        <v/>
      </c>
      <c r="AH709" s="18" t="str">
        <f t="shared" si="258"/>
        <v xml:space="preserve"> </v>
      </c>
      <c r="AI709" s="19" t="str">
        <f t="shared" si="259"/>
        <v xml:space="preserve"> </v>
      </c>
      <c r="AJ709" s="58" t="str">
        <f>IF(AF709="Yes",(AI709^2)*(VLOOKUP(D709,'Aquifer and SDF Parameters'!$A$6:$C$100,2,FALSE)/VLOOKUP(D709,'Aquifer and SDF Parameters'!$A$6:$C$100,3,FALSE)),"")</f>
        <v/>
      </c>
      <c r="AK709" s="20" t="str">
        <f>IF(AF709="Yes",(1/(U709)^('Aquifer and SDF Parameters'!$B$2)/((1/U709^'Aquifer and SDF Parameters'!$B$2)+(1/AI709^'Aquifer and SDF Parameters'!$B$2)+(1/AA709^'Aquifer and SDF Parameters'!$B$2))),"")</f>
        <v/>
      </c>
      <c r="AL709" s="20" t="str">
        <f>IF(AF709="Yes",(1/(AA709)^('Aquifer and SDF Parameters'!$B$2)/((1/U709^'Aquifer and SDF Parameters'!$B$2)+(1/AI709^'Aquifer and SDF Parameters'!$B$2)+(1/AA709^'Aquifer and SDF Parameters'!$B$2))),"")</f>
        <v/>
      </c>
      <c r="AM709" s="21" t="str">
        <f>IF(AF709="Yes",(1/(AI709)^('Aquifer and SDF Parameters'!$B$2)/((1/U709^'Aquifer and SDF Parameters'!$B$2)+(1/AI709^'Aquifer and SDF Parameters'!$B$2)+(1/AA709^'Aquifer and SDF Parameters'!$B$2))),"")</f>
        <v/>
      </c>
      <c r="AO709" s="30" t="s">
        <v>12162</v>
      </c>
      <c r="AP709" s="47" t="s">
        <v>8769</v>
      </c>
      <c r="AQ709" s="22">
        <v>103183</v>
      </c>
      <c r="AR709" s="22" t="s">
        <v>3297</v>
      </c>
      <c r="AS709" s="24">
        <v>65.298517876125899</v>
      </c>
      <c r="AT709" s="30"/>
      <c r="AU709" s="22"/>
      <c r="AV709" s="69"/>
      <c r="AW709" s="33"/>
      <c r="AX709" s="22"/>
      <c r="AY709" s="27"/>
    </row>
    <row r="710" spans="1:51" ht="15.6" customHeight="1" x14ac:dyDescent="0.3">
      <c r="A710" s="17">
        <v>109491</v>
      </c>
      <c r="B710" s="17" t="str">
        <f>VLOOKUP(A710,'List of Wells for HC assessment'!$A$2:$J$860,10,FALSE)</f>
        <v>Fraser-Sumas Floodplain</v>
      </c>
      <c r="C710" s="17" t="str">
        <f>IF(ISNUMBER(VLOOKUP(A710,'List of Wells for HC assessment'!$A$2:$J$860,1,FALSE)),"TRUE","FALSE")</f>
        <v>TRUE</v>
      </c>
      <c r="D710" s="17">
        <f>VLOOKUP(A710,'List of Wells for HC assessment'!$A$2:$J$860,9,FALSE)</f>
        <v>8</v>
      </c>
      <c r="E710" s="17" t="str">
        <f t="shared" si="240"/>
        <v>Stream</v>
      </c>
      <c r="F710" s="17">
        <f t="shared" si="241"/>
        <v>2</v>
      </c>
      <c r="G710" s="87">
        <f t="shared" si="242"/>
        <v>0.78331926615079295</v>
      </c>
      <c r="H710" s="88">
        <f t="shared" si="239"/>
        <v>1.450938874055312</v>
      </c>
      <c r="I710" s="89" t="str">
        <f t="shared" si="243"/>
        <v>Unnamed tributary to Chilliwack Creek</v>
      </c>
      <c r="J710" s="90">
        <f t="shared" si="244"/>
        <v>0.21668073384920694</v>
      </c>
      <c r="K710" s="91">
        <f t="shared" si="245"/>
        <v>5.2452673288692786</v>
      </c>
      <c r="L710" s="95" t="str">
        <f t="shared" si="246"/>
        <v>Little Chilliwack River</v>
      </c>
      <c r="M710" s="92" t="str">
        <f t="shared" si="247"/>
        <v>-</v>
      </c>
      <c r="N710" s="93" t="str">
        <f t="shared" si="248"/>
        <v/>
      </c>
      <c r="O710" s="96" t="str">
        <f t="shared" si="249"/>
        <v xml:space="preserve"> </v>
      </c>
      <c r="P710" s="94" t="str">
        <f>IF(ISNUMBER(VLOOKUP(A710,'Wells not assessed'!$A$5:$D$37,1,FALSE)),VLOOKUP(A710,'Wells not assessed'!$A$5:$D$37,4,FALSE),"")</f>
        <v/>
      </c>
      <c r="R710" s="35" t="str">
        <f t="shared" si="250"/>
        <v>Yes</v>
      </c>
      <c r="S710" s="15" t="str">
        <f t="shared" si="251"/>
        <v>FV-5776</v>
      </c>
      <c r="T710" s="18" t="str">
        <f>VLOOKUP(S710,'PoHC and SDF summary'!$AO$4:$AP$49974,2,FALSE)</f>
        <v>Unnamed tributary to Chilliwack Creek</v>
      </c>
      <c r="U710" s="19">
        <f t="shared" si="252"/>
        <v>659.75879093543995</v>
      </c>
      <c r="V710" s="56">
        <f>IF(C710="TRUE",(U710^2)*(VLOOKUP(D710,'Aquifer and SDF Parameters'!$A$6:$C$100,2,FALSE)/VLOOKUP(D710,'Aquifer and SDF Parameters'!$A$6:$C$100,3,FALSE)),"")</f>
        <v>1.450938874055312</v>
      </c>
      <c r="W710" s="4"/>
      <c r="X710" s="29" t="str">
        <f t="shared" si="253"/>
        <v>Yes</v>
      </c>
      <c r="Y710" s="15" t="str">
        <f t="shared" si="254"/>
        <v>FV-5719</v>
      </c>
      <c r="Z710" s="18" t="str">
        <f>IF(X710="Yes",VLOOKUP(Y710,'PoHC and SDF summary'!$AO$4:$AP$49974,2,FALSE)," ")</f>
        <v>Little Chilliwack River</v>
      </c>
      <c r="AA710" s="19">
        <f t="shared" si="255"/>
        <v>1254.4242498695501</v>
      </c>
      <c r="AB710" s="58">
        <f>IF(X710="Yes",(AA710^2)*(VLOOKUP(D710,'Aquifer and SDF Parameters'!$A$6:$C$100,2,FALSE)/VLOOKUP(D710,'Aquifer and SDF Parameters'!$A$6:$C$100,3,FALSE)),"")</f>
        <v>5.2452673288692786</v>
      </c>
      <c r="AC710" s="20">
        <f>IF(X710="Yes",(1/(U710)^('Aquifer and SDF Parameters'!$B$2)/((1/U710^'Aquifer and SDF Parameters'!$B$2)+(1/AA710^'Aquifer and SDF Parameters'!$B$2))),"")</f>
        <v>0.78331926615079295</v>
      </c>
      <c r="AD710" s="21">
        <f>IF(X710="Yes",(1/(AA710)^('Aquifer and SDF Parameters'!$B$2)/((1/U710^'Aquifer and SDF Parameters'!$B$2)+(1/AA710^'Aquifer and SDF Parameters'!$B$2))),"")</f>
        <v>0.21668073384920694</v>
      </c>
      <c r="AE710" s="14"/>
      <c r="AF710" s="32" t="str">
        <f t="shared" si="256"/>
        <v>No</v>
      </c>
      <c r="AG710" s="15" t="str">
        <f t="shared" si="257"/>
        <v/>
      </c>
      <c r="AH710" s="18" t="str">
        <f t="shared" si="258"/>
        <v xml:space="preserve"> </v>
      </c>
      <c r="AI710" s="19" t="str">
        <f t="shared" si="259"/>
        <v xml:space="preserve"> </v>
      </c>
      <c r="AJ710" s="58" t="str">
        <f>IF(AF710="Yes",(AI710^2)*(VLOOKUP(D710,'Aquifer and SDF Parameters'!$A$6:$C$100,2,FALSE)/VLOOKUP(D710,'Aquifer and SDF Parameters'!$A$6:$C$100,3,FALSE)),"")</f>
        <v/>
      </c>
      <c r="AK710" s="20" t="str">
        <f>IF(AF710="Yes",(1/(U710)^('Aquifer and SDF Parameters'!$B$2)/((1/U710^'Aquifer and SDF Parameters'!$B$2)+(1/AI710^'Aquifer and SDF Parameters'!$B$2)+(1/AA710^'Aquifer and SDF Parameters'!$B$2))),"")</f>
        <v/>
      </c>
      <c r="AL710" s="20" t="str">
        <f>IF(AF710="Yes",(1/(AA710)^('Aquifer and SDF Parameters'!$B$2)/((1/U710^'Aquifer and SDF Parameters'!$B$2)+(1/AI710^'Aquifer and SDF Parameters'!$B$2)+(1/AA710^'Aquifer and SDF Parameters'!$B$2))),"")</f>
        <v/>
      </c>
      <c r="AM710" s="21" t="str">
        <f>IF(AF710="Yes",(1/(AI710)^('Aquifer and SDF Parameters'!$B$2)/((1/U710^'Aquifer and SDF Parameters'!$B$2)+(1/AI710^'Aquifer and SDF Parameters'!$B$2)+(1/AA710^'Aquifer and SDF Parameters'!$B$2))),"")</f>
        <v/>
      </c>
      <c r="AO710" s="30" t="s">
        <v>12161</v>
      </c>
      <c r="AP710" s="47" t="s">
        <v>8769</v>
      </c>
      <c r="AQ710" s="22">
        <v>103185</v>
      </c>
      <c r="AR710" s="22" t="s">
        <v>4928</v>
      </c>
      <c r="AS710" s="24">
        <v>1460.32582956991</v>
      </c>
      <c r="AT710" s="30"/>
      <c r="AU710" s="22"/>
      <c r="AV710" s="69"/>
      <c r="AW710" s="33"/>
      <c r="AX710" s="22"/>
      <c r="AY710" s="27"/>
    </row>
    <row r="711" spans="1:51" ht="15.6" customHeight="1" x14ac:dyDescent="0.3">
      <c r="A711" s="17">
        <v>111009</v>
      </c>
      <c r="B711" s="17" t="str">
        <f>VLOOKUP(A711,'List of Wells for HC assessment'!$A$2:$J$860,10,FALSE)</f>
        <v>Fraser-Sumas Floodplain</v>
      </c>
      <c r="C711" s="17" t="str">
        <f>IF(ISNUMBER(VLOOKUP(A711,'List of Wells for HC assessment'!$A$2:$J$860,1,FALSE)),"TRUE","FALSE")</f>
        <v>TRUE</v>
      </c>
      <c r="D711" s="17">
        <f>VLOOKUP(A711,'List of Wells for HC assessment'!$A$2:$J$860,9,FALSE)</f>
        <v>8</v>
      </c>
      <c r="E711" s="17" t="str">
        <f t="shared" si="240"/>
        <v>Stream</v>
      </c>
      <c r="F711" s="17">
        <f t="shared" si="241"/>
        <v>3</v>
      </c>
      <c r="G711" s="87">
        <f t="shared" si="242"/>
        <v>0.48214238852105124</v>
      </c>
      <c r="H711" s="88">
        <f t="shared" si="239"/>
        <v>2.7811516320911824</v>
      </c>
      <c r="I711" s="89" t="str">
        <f t="shared" si="243"/>
        <v>Unnamed tributary to Lewis Slough</v>
      </c>
      <c r="J711" s="90">
        <f t="shared" si="244"/>
        <v>0.295459735488249</v>
      </c>
      <c r="K711" s="91">
        <f t="shared" si="245"/>
        <v>4.5383885845555199</v>
      </c>
      <c r="L711" s="95" t="str">
        <f t="shared" si="246"/>
        <v>Atchelitz Creek</v>
      </c>
      <c r="M711" s="92">
        <f t="shared" si="247"/>
        <v>0.22239787599069985</v>
      </c>
      <c r="N711" s="93">
        <f t="shared" si="248"/>
        <v>6.0293340696821058</v>
      </c>
      <c r="O711" s="96" t="str">
        <f t="shared" si="249"/>
        <v>Unnamed tributary to Atchelitz Creek</v>
      </c>
      <c r="P711" s="94" t="str">
        <f>IF(ISNUMBER(VLOOKUP(A711,'Wells not assessed'!$A$5:$D$37,1,FALSE)),VLOOKUP(A711,'Wells not assessed'!$A$5:$D$37,4,FALSE),"")</f>
        <v/>
      </c>
      <c r="R711" s="35" t="str">
        <f t="shared" si="250"/>
        <v>Yes</v>
      </c>
      <c r="S711" s="15" t="str">
        <f t="shared" si="251"/>
        <v>FV-2767</v>
      </c>
      <c r="T711" s="18" t="str">
        <f>VLOOKUP(S711,'PoHC and SDF summary'!$AO$4:$AP$49974,2,FALSE)</f>
        <v>Unnamed tributary to Lewis Slough</v>
      </c>
      <c r="U711" s="19">
        <f t="shared" si="252"/>
        <v>913.42514177536998</v>
      </c>
      <c r="V711" s="56">
        <f>IF(C711="TRUE",(U711^2)*(VLOOKUP(D711,'Aquifer and SDF Parameters'!$A$6:$C$100,2,FALSE)/VLOOKUP(D711,'Aquifer and SDF Parameters'!$A$6:$C$100,3,FALSE)),"")</f>
        <v>2.7811516320911824</v>
      </c>
      <c r="X711" s="29" t="str">
        <f t="shared" si="253"/>
        <v>Yes</v>
      </c>
      <c r="Y711" s="15" t="str">
        <f t="shared" si="254"/>
        <v>FV-2941</v>
      </c>
      <c r="Z711" s="18" t="str">
        <f>IF(X711="Yes",VLOOKUP(Y711,'PoHC and SDF summary'!$AO$4:$AP$49974,2,FALSE)," ")</f>
        <v>Atchelitz Creek</v>
      </c>
      <c r="AA711" s="19">
        <f t="shared" si="255"/>
        <v>1166.8404241226201</v>
      </c>
      <c r="AB711" s="58">
        <f>IF(X711="Yes",(AA711^2)*(VLOOKUP(D711,'Aquifer and SDF Parameters'!$A$6:$C$100,2,FALSE)/VLOOKUP(D711,'Aquifer and SDF Parameters'!$A$6:$C$100,3,FALSE)),"")</f>
        <v>4.5383885845555199</v>
      </c>
      <c r="AC711" s="20">
        <f>IF(X711="Yes",(1/(U711)^('Aquifer and SDF Parameters'!$B$2)/((1/U711^'Aquifer and SDF Parameters'!$B$2)+(1/AA711^'Aquifer and SDF Parameters'!$B$2))),"")</f>
        <v>0.62003738626012905</v>
      </c>
      <c r="AD711" s="21">
        <f>IF(X711="Yes",(1/(AA711)^('Aquifer and SDF Parameters'!$B$2)/((1/U711^'Aquifer and SDF Parameters'!$B$2)+(1/AA711^'Aquifer and SDF Parameters'!$B$2))),"")</f>
        <v>0.37996261373987095</v>
      </c>
      <c r="AF711" s="32" t="str">
        <f t="shared" si="256"/>
        <v>Yes</v>
      </c>
      <c r="AG711" s="15" t="str">
        <f t="shared" si="257"/>
        <v>FV-5271</v>
      </c>
      <c r="AH711" s="18" t="str">
        <f t="shared" si="258"/>
        <v>Unnamed tributary to Atchelitz Creek</v>
      </c>
      <c r="AI711" s="19">
        <f t="shared" si="259"/>
        <v>1344.9164364021401</v>
      </c>
      <c r="AJ711" s="58">
        <f>IF(AF711="Yes",(AI711^2)*(VLOOKUP(D711,'Aquifer and SDF Parameters'!$A$6:$C$100,2,FALSE)/VLOOKUP(D711,'Aquifer and SDF Parameters'!$A$6:$C$100,3,FALSE)),"")</f>
        <v>6.0293340696821058</v>
      </c>
      <c r="AK711" s="20">
        <f>IF(AF711="Yes",(1/(U711)^('Aquifer and SDF Parameters'!$B$2)/((1/U711^'Aquifer and SDF Parameters'!$B$2)+(1/AI711^'Aquifer and SDF Parameters'!$B$2)+(1/AA711^'Aquifer and SDF Parameters'!$B$2))),"")</f>
        <v>0.48214238852105124</v>
      </c>
      <c r="AL711" s="20">
        <f>IF(AF711="Yes",(1/(AA711)^('Aquifer and SDF Parameters'!$B$2)/((1/U711^'Aquifer and SDF Parameters'!$B$2)+(1/AI711^'Aquifer and SDF Parameters'!$B$2)+(1/AA711^'Aquifer and SDF Parameters'!$B$2))),"")</f>
        <v>0.295459735488249</v>
      </c>
      <c r="AM711" s="21">
        <f>IF(AF711="Yes",(1/(AI711)^('Aquifer and SDF Parameters'!$B$2)/((1/U711^'Aquifer and SDF Parameters'!$B$2)+(1/AI711^'Aquifer and SDF Parameters'!$B$2)+(1/AA711^'Aquifer and SDF Parameters'!$B$2))),"")</f>
        <v>0.22239787599069985</v>
      </c>
      <c r="AO711" s="30" t="s">
        <v>12160</v>
      </c>
      <c r="AP711" s="47" t="s">
        <v>8769</v>
      </c>
      <c r="AQ711" s="22">
        <v>103223</v>
      </c>
      <c r="AR711" s="22" t="s">
        <v>4277</v>
      </c>
      <c r="AS711" s="24">
        <v>165.52896508663</v>
      </c>
      <c r="AT711" s="30"/>
      <c r="AU711" s="22"/>
      <c r="AV711" s="69"/>
      <c r="AW711" s="33"/>
      <c r="AX711" s="22"/>
      <c r="AY711" s="27"/>
    </row>
    <row r="712" spans="1:51" ht="15.6" customHeight="1" x14ac:dyDescent="0.3">
      <c r="A712" s="17">
        <v>112382</v>
      </c>
      <c r="B712" s="17" t="str">
        <f>VLOOKUP(A712,'List of Wells for HC assessment'!$A$2:$J$860,10,FALSE)</f>
        <v>Fraser-Sumas Floodplain</v>
      </c>
      <c r="C712" s="17" t="str">
        <f>IF(ISNUMBER(VLOOKUP(A712,'List of Wells for HC assessment'!$A$2:$J$860,1,FALSE)),"TRUE","FALSE")</f>
        <v>TRUE</v>
      </c>
      <c r="D712" s="17">
        <f>VLOOKUP(A712,'List of Wells for HC assessment'!$A$2:$J$860,9,FALSE)</f>
        <v>8</v>
      </c>
      <c r="E712" s="17" t="str">
        <f t="shared" si="240"/>
        <v>Stream</v>
      </c>
      <c r="F712" s="17">
        <f t="shared" si="241"/>
        <v>2</v>
      </c>
      <c r="G712" s="87">
        <f t="shared" si="242"/>
        <v>0.71586885336514905</v>
      </c>
      <c r="H712" s="88">
        <f t="shared" si="239"/>
        <v>1.7581076348042221E-2</v>
      </c>
      <c r="I712" s="89" t="str">
        <f t="shared" si="243"/>
        <v>Unnamed tributary to Vedder River</v>
      </c>
      <c r="J712" s="90">
        <f t="shared" si="244"/>
        <v>0.28413114663485095</v>
      </c>
      <c r="K712" s="91">
        <f t="shared" si="245"/>
        <v>4.4295548429868561E-2</v>
      </c>
      <c r="L712" s="95" t="str">
        <f t="shared" si="246"/>
        <v>Unnamed tributary to Vedder River</v>
      </c>
      <c r="M712" s="92" t="str">
        <f t="shared" si="247"/>
        <v>-</v>
      </c>
      <c r="N712" s="93" t="str">
        <f t="shared" si="248"/>
        <v/>
      </c>
      <c r="O712" s="96" t="str">
        <f t="shared" si="249"/>
        <v xml:space="preserve"> </v>
      </c>
      <c r="P712" s="94" t="str">
        <f>IF(ISNUMBER(VLOOKUP(A712,'Wells not assessed'!$A$5:$D$37,1,FALSE)),VLOOKUP(A712,'Wells not assessed'!$A$5:$D$37,4,FALSE),"")</f>
        <v/>
      </c>
      <c r="R712" s="35" t="str">
        <f t="shared" si="250"/>
        <v>Yes</v>
      </c>
      <c r="S712" s="15" t="str">
        <f t="shared" si="251"/>
        <v>FV-446</v>
      </c>
      <c r="T712" s="18" t="str">
        <f>VLOOKUP(S712,'PoHC and SDF summary'!$AO$4:$AP$49974,2,FALSE)</f>
        <v>Unnamed tributary to Vedder River</v>
      </c>
      <c r="U712" s="19">
        <f t="shared" si="252"/>
        <v>72.624533763822996</v>
      </c>
      <c r="V712" s="56">
        <f>IF(C712="TRUE",(U712^2)*(VLOOKUP(D712,'Aquifer and SDF Parameters'!$A$6:$C$100,2,FALSE)/VLOOKUP(D712,'Aquifer and SDF Parameters'!$A$6:$C$100,3,FALSE)),"")</f>
        <v>1.7581076348042221E-2</v>
      </c>
      <c r="X712" s="29" t="str">
        <f t="shared" si="253"/>
        <v>Yes</v>
      </c>
      <c r="Y712" s="15" t="str">
        <f t="shared" si="254"/>
        <v>FV-557</v>
      </c>
      <c r="Z712" s="18" t="str">
        <f>IF(X712="Yes",VLOOKUP(Y712,'PoHC and SDF summary'!$AO$4:$AP$49974,2,FALSE)," ")</f>
        <v>Unnamed tributary to Vedder River</v>
      </c>
      <c r="AA712" s="19">
        <f t="shared" si="255"/>
        <v>115.276469970938</v>
      </c>
      <c r="AB712" s="58">
        <f>IF(X712="Yes",(AA712^2)*(VLOOKUP(D712,'Aquifer and SDF Parameters'!$A$6:$C$100,2,FALSE)/VLOOKUP(D712,'Aquifer and SDF Parameters'!$A$6:$C$100,3,FALSE)),"")</f>
        <v>4.4295548429868561E-2</v>
      </c>
      <c r="AC712" s="20">
        <f>IF(X712="Yes",(1/(U712)^('Aquifer and SDF Parameters'!$B$2)/((1/U712^'Aquifer and SDF Parameters'!$B$2)+(1/AA712^'Aquifer and SDF Parameters'!$B$2))),"")</f>
        <v>0.71586885336514905</v>
      </c>
      <c r="AD712" s="21">
        <f>IF(X712="Yes",(1/(AA712)^('Aquifer and SDF Parameters'!$B$2)/((1/U712^'Aquifer and SDF Parameters'!$B$2)+(1/AA712^'Aquifer and SDF Parameters'!$B$2))),"")</f>
        <v>0.28413114663485095</v>
      </c>
      <c r="AF712" s="32" t="str">
        <f t="shared" si="256"/>
        <v>No</v>
      </c>
      <c r="AG712" s="15" t="str">
        <f t="shared" si="257"/>
        <v/>
      </c>
      <c r="AH712" s="18" t="str">
        <f t="shared" si="258"/>
        <v xml:space="preserve"> </v>
      </c>
      <c r="AI712" s="19" t="str">
        <f t="shared" si="259"/>
        <v xml:space="preserve"> </v>
      </c>
      <c r="AJ712" s="58" t="str">
        <f>IF(AF712="Yes",(AI712^2)*(VLOOKUP(D712,'Aquifer and SDF Parameters'!$A$6:$C$100,2,FALSE)/VLOOKUP(D712,'Aquifer and SDF Parameters'!$A$6:$C$100,3,FALSE)),"")</f>
        <v/>
      </c>
      <c r="AK712" s="20" t="str">
        <f>IF(AF712="Yes",(1/(U712)^('Aquifer and SDF Parameters'!$B$2)/((1/U712^'Aquifer and SDF Parameters'!$B$2)+(1/AI712^'Aquifer and SDF Parameters'!$B$2)+(1/AA712^'Aquifer and SDF Parameters'!$B$2))),"")</f>
        <v/>
      </c>
      <c r="AL712" s="20" t="str">
        <f>IF(AF712="Yes",(1/(AA712)^('Aquifer and SDF Parameters'!$B$2)/((1/U712^'Aquifer and SDF Parameters'!$B$2)+(1/AI712^'Aquifer and SDF Parameters'!$B$2)+(1/AA712^'Aquifer and SDF Parameters'!$B$2))),"")</f>
        <v/>
      </c>
      <c r="AM712" s="21" t="str">
        <f>IF(AF712="Yes",(1/(AI712)^('Aquifer and SDF Parameters'!$B$2)/((1/U712^'Aquifer and SDF Parameters'!$B$2)+(1/AI712^'Aquifer and SDF Parameters'!$B$2)+(1/AA712^'Aquifer and SDF Parameters'!$B$2))),"")</f>
        <v/>
      </c>
      <c r="AO712" s="30" t="s">
        <v>12159</v>
      </c>
      <c r="AP712" s="47" t="s">
        <v>8769</v>
      </c>
      <c r="AQ712" s="22">
        <v>103258</v>
      </c>
      <c r="AR712" s="22" t="s">
        <v>2728</v>
      </c>
      <c r="AS712" s="24">
        <v>446.77342897698998</v>
      </c>
      <c r="AT712" s="30"/>
      <c r="AU712" s="22"/>
      <c r="AV712" s="69"/>
      <c r="AW712" s="33"/>
      <c r="AX712" s="22"/>
      <c r="AY712" s="27"/>
    </row>
    <row r="713" spans="1:51" ht="15.6" customHeight="1" x14ac:dyDescent="0.3">
      <c r="A713" s="17">
        <v>112384</v>
      </c>
      <c r="B713" s="17" t="str">
        <f>VLOOKUP(A713,'List of Wells for HC assessment'!$A$2:$J$860,10,FALSE)</f>
        <v>Fraser-Sumas Floodplain</v>
      </c>
      <c r="C713" s="17" t="str">
        <f>IF(ISNUMBER(VLOOKUP(A713,'List of Wells for HC assessment'!$A$2:$J$860,1,FALSE)),"TRUE","FALSE")</f>
        <v>TRUE</v>
      </c>
      <c r="D713" s="17">
        <f>VLOOKUP(A713,'List of Wells for HC assessment'!$A$2:$J$860,9,FALSE)</f>
        <v>8</v>
      </c>
      <c r="E713" s="17" t="str">
        <f t="shared" si="240"/>
        <v>Stream</v>
      </c>
      <c r="F713" s="17">
        <f t="shared" si="241"/>
        <v>1</v>
      </c>
      <c r="G713" s="87">
        <f t="shared" si="242"/>
        <v>1</v>
      </c>
      <c r="H713" s="88">
        <f t="shared" si="239"/>
        <v>1.7581076348042221E-2</v>
      </c>
      <c r="I713" s="89" t="str">
        <f t="shared" si="243"/>
        <v>Unnamed tributary to Vedder River</v>
      </c>
      <c r="J713" s="90" t="str">
        <f t="shared" si="244"/>
        <v>-</v>
      </c>
      <c r="K713" s="91" t="str">
        <f t="shared" si="245"/>
        <v/>
      </c>
      <c r="L713" s="95" t="str">
        <f t="shared" si="246"/>
        <v xml:space="preserve"> </v>
      </c>
      <c r="M713" s="92" t="str">
        <f t="shared" si="247"/>
        <v>-</v>
      </c>
      <c r="N713" s="93" t="str">
        <f t="shared" si="248"/>
        <v/>
      </c>
      <c r="O713" s="96" t="str">
        <f t="shared" si="249"/>
        <v xml:space="preserve"> </v>
      </c>
      <c r="P713" s="94" t="str">
        <f>IF(ISNUMBER(VLOOKUP(A713,'Wells not assessed'!$A$5:$D$37,1,FALSE)),VLOOKUP(A713,'Wells not assessed'!$A$5:$D$37,4,FALSE),"")</f>
        <v/>
      </c>
      <c r="R713" s="35" t="str">
        <f t="shared" si="250"/>
        <v>Yes</v>
      </c>
      <c r="S713" s="15" t="str">
        <f t="shared" si="251"/>
        <v>FV-446</v>
      </c>
      <c r="T713" s="18" t="str">
        <f>VLOOKUP(S713,'PoHC and SDF summary'!$AO$4:$AP$49974,2,FALSE)</f>
        <v>Unnamed tributary to Vedder River</v>
      </c>
      <c r="U713" s="19">
        <f t="shared" si="252"/>
        <v>72.624533763822996</v>
      </c>
      <c r="V713" s="56">
        <f>IF(C713="TRUE",(U713^2)*(VLOOKUP(D713,'Aquifer and SDF Parameters'!$A$6:$C$100,2,FALSE)/VLOOKUP(D713,'Aquifer and SDF Parameters'!$A$6:$C$100,3,FALSE)),"")</f>
        <v>1.7581076348042221E-2</v>
      </c>
      <c r="X713" s="29" t="str">
        <f t="shared" si="253"/>
        <v>No</v>
      </c>
      <c r="Y713" s="15" t="str">
        <f t="shared" si="254"/>
        <v/>
      </c>
      <c r="Z713" s="18" t="str">
        <f>IF(X713="Yes",VLOOKUP(Y713,'PoHC and SDF summary'!$AO$4:$AP$49974,2,FALSE)," ")</f>
        <v xml:space="preserve"> </v>
      </c>
      <c r="AA713" s="19" t="str">
        <f t="shared" si="255"/>
        <v xml:space="preserve"> </v>
      </c>
      <c r="AB713" s="58" t="str">
        <f>IF(X713="Yes",(AA713^2)*(VLOOKUP(D713,'Aquifer and SDF Parameters'!$A$6:$C$100,2,FALSE)/VLOOKUP(D713,'Aquifer and SDF Parameters'!$A$6:$C$100,3,FALSE)),"")</f>
        <v/>
      </c>
      <c r="AC713" s="20" t="str">
        <f>IF(X713="Yes",(1/(U713)^('Aquifer and SDF Parameters'!$B$2)/((1/U713^'Aquifer and SDF Parameters'!$B$2)+(1/AA713^'Aquifer and SDF Parameters'!$B$2))),"")</f>
        <v/>
      </c>
      <c r="AD713" s="21" t="str">
        <f>IF(X713="Yes",(1/(AA713)^('Aquifer and SDF Parameters'!$B$2)/((1/U713^'Aquifer and SDF Parameters'!$B$2)+(1/AA713^'Aquifer and SDF Parameters'!$B$2))),"")</f>
        <v/>
      </c>
      <c r="AF713" s="32" t="str">
        <f t="shared" si="256"/>
        <v>No</v>
      </c>
      <c r="AG713" s="15" t="str">
        <f t="shared" si="257"/>
        <v/>
      </c>
      <c r="AH713" s="18" t="str">
        <f t="shared" si="258"/>
        <v xml:space="preserve"> </v>
      </c>
      <c r="AI713" s="19" t="str">
        <f t="shared" si="259"/>
        <v xml:space="preserve"> </v>
      </c>
      <c r="AJ713" s="58" t="str">
        <f>IF(AF713="Yes",(AI713^2)*(VLOOKUP(D713,'Aquifer and SDF Parameters'!$A$6:$C$100,2,FALSE)/VLOOKUP(D713,'Aquifer and SDF Parameters'!$A$6:$C$100,3,FALSE)),"")</f>
        <v/>
      </c>
      <c r="AK713" s="20" t="str">
        <f>IF(AF713="Yes",(1/(U713)^('Aquifer and SDF Parameters'!$B$2)/((1/U713^'Aquifer and SDF Parameters'!$B$2)+(1/AI713^'Aquifer and SDF Parameters'!$B$2)+(1/AA713^'Aquifer and SDF Parameters'!$B$2))),"")</f>
        <v/>
      </c>
      <c r="AL713" s="20" t="str">
        <f>IF(AF713="Yes",(1/(AA713)^('Aquifer and SDF Parameters'!$B$2)/((1/U713^'Aquifer and SDF Parameters'!$B$2)+(1/AI713^'Aquifer and SDF Parameters'!$B$2)+(1/AA713^'Aquifer and SDF Parameters'!$B$2))),"")</f>
        <v/>
      </c>
      <c r="AM713" s="21" t="str">
        <f>IF(AF713="Yes",(1/(AI713)^('Aquifer and SDF Parameters'!$B$2)/((1/U713^'Aquifer and SDF Parameters'!$B$2)+(1/AI713^'Aquifer and SDF Parameters'!$B$2)+(1/AA713^'Aquifer and SDF Parameters'!$B$2))),"")</f>
        <v/>
      </c>
      <c r="AO713" s="30" t="s">
        <v>12156</v>
      </c>
      <c r="AP713" s="47" t="s">
        <v>8769</v>
      </c>
      <c r="AQ713" s="22">
        <v>103280</v>
      </c>
      <c r="AR713" s="22" t="s">
        <v>912</v>
      </c>
      <c r="AS713" s="24">
        <v>125.32242312683201</v>
      </c>
      <c r="AT713" s="30"/>
      <c r="AU713" s="22"/>
      <c r="AV713" s="69"/>
      <c r="AW713" s="33"/>
      <c r="AX713" s="22"/>
      <c r="AY713" s="27"/>
    </row>
    <row r="714" spans="1:51" ht="15.6" customHeight="1" x14ac:dyDescent="0.3">
      <c r="A714" s="17">
        <v>115452</v>
      </c>
      <c r="B714" s="17" t="str">
        <f>VLOOKUP(A714,'List of Wells for HC assessment'!$A$2:$J$860,10,FALSE)</f>
        <v>Fraser-Sumas Floodplain</v>
      </c>
      <c r="C714" s="17" t="str">
        <f>IF(ISNUMBER(VLOOKUP(A714,'List of Wells for HC assessment'!$A$2:$J$860,1,FALSE)),"TRUE","FALSE")</f>
        <v>TRUE</v>
      </c>
      <c r="D714" s="17">
        <f>VLOOKUP(A714,'List of Wells for HC assessment'!$A$2:$J$860,9,FALSE)</f>
        <v>8</v>
      </c>
      <c r="E714" s="17" t="str">
        <f t="shared" si="240"/>
        <v>Stream</v>
      </c>
      <c r="F714" s="17">
        <f t="shared" si="241"/>
        <v>2</v>
      </c>
      <c r="G714" s="87">
        <f t="shared" si="242"/>
        <v>0.80007602744259765</v>
      </c>
      <c r="H714" s="88">
        <f t="shared" si="239"/>
        <v>0.34116330326325944</v>
      </c>
      <c r="I714" s="89" t="str">
        <f t="shared" si="243"/>
        <v>Unnamed tributary to Vedder River</v>
      </c>
      <c r="J714" s="90">
        <f t="shared" si="244"/>
        <v>0.19992397255740232</v>
      </c>
      <c r="K714" s="91">
        <f t="shared" si="245"/>
        <v>1.3653019039809811</v>
      </c>
      <c r="L714" s="95" t="str">
        <f t="shared" si="246"/>
        <v>Lewis Slough</v>
      </c>
      <c r="M714" s="92" t="str">
        <f t="shared" si="247"/>
        <v>-</v>
      </c>
      <c r="N714" s="93" t="str">
        <f t="shared" si="248"/>
        <v/>
      </c>
      <c r="O714" s="96" t="str">
        <f t="shared" si="249"/>
        <v xml:space="preserve"> </v>
      </c>
      <c r="P714" s="94" t="str">
        <f>IF(ISNUMBER(VLOOKUP(A714,'Wells not assessed'!$A$5:$D$37,1,FALSE)),VLOOKUP(A714,'Wells not assessed'!$A$5:$D$37,4,FALSE),"")</f>
        <v/>
      </c>
      <c r="R714" s="35" t="str">
        <f t="shared" si="250"/>
        <v>Yes</v>
      </c>
      <c r="S714" s="15" t="str">
        <f t="shared" si="251"/>
        <v>FV-2388</v>
      </c>
      <c r="T714" s="18" t="str">
        <f>VLOOKUP(S714,'PoHC and SDF summary'!$AO$4:$AP$49974,2,FALSE)</f>
        <v>Unnamed tributary to Vedder River</v>
      </c>
      <c r="U714" s="19">
        <f t="shared" si="252"/>
        <v>319.92028847664199</v>
      </c>
      <c r="V714" s="56">
        <f>IF(C714="TRUE",(U714^2)*(VLOOKUP(D714,'Aquifer and SDF Parameters'!$A$6:$C$100,2,FALSE)/VLOOKUP(D714,'Aquifer and SDF Parameters'!$A$6:$C$100,3,FALSE)),"")</f>
        <v>0.34116330326325944</v>
      </c>
      <c r="X714" s="29" t="str">
        <f t="shared" si="253"/>
        <v>Yes</v>
      </c>
      <c r="Y714" s="15" t="str">
        <f t="shared" si="254"/>
        <v>FV-1673</v>
      </c>
      <c r="Z714" s="18" t="str">
        <f>IF(X714="Yes",VLOOKUP(Y714,'PoHC and SDF summary'!$AO$4:$AP$49974,2,FALSE)," ")</f>
        <v>Lewis Slough</v>
      </c>
      <c r="AA714" s="19">
        <f t="shared" si="255"/>
        <v>639.99263370314998</v>
      </c>
      <c r="AB714" s="58">
        <f>IF(X714="Yes",(AA714^2)*(VLOOKUP(D714,'Aquifer and SDF Parameters'!$A$6:$C$100,2,FALSE)/VLOOKUP(D714,'Aquifer and SDF Parameters'!$A$6:$C$100,3,FALSE)),"")</f>
        <v>1.3653019039809811</v>
      </c>
      <c r="AC714" s="20">
        <f>IF(X714="Yes",(1/(U714)^('Aquifer and SDF Parameters'!$B$2)/((1/U714^'Aquifer and SDF Parameters'!$B$2)+(1/AA714^'Aquifer and SDF Parameters'!$B$2))),"")</f>
        <v>0.80007602744259765</v>
      </c>
      <c r="AD714" s="21">
        <f>IF(X714="Yes",(1/(AA714)^('Aquifer and SDF Parameters'!$B$2)/((1/U714^'Aquifer and SDF Parameters'!$B$2)+(1/AA714^'Aquifer and SDF Parameters'!$B$2))),"")</f>
        <v>0.19992397255740232</v>
      </c>
      <c r="AF714" s="32" t="str">
        <f t="shared" si="256"/>
        <v>No</v>
      </c>
      <c r="AG714" s="15" t="str">
        <f t="shared" si="257"/>
        <v/>
      </c>
      <c r="AH714" s="18" t="str">
        <f t="shared" si="258"/>
        <v xml:space="preserve"> </v>
      </c>
      <c r="AI714" s="19" t="str">
        <f t="shared" si="259"/>
        <v xml:space="preserve"> </v>
      </c>
      <c r="AJ714" s="58" t="str">
        <f>IF(AF714="Yes",(AI714^2)*(VLOOKUP(D714,'Aquifer and SDF Parameters'!$A$6:$C$100,2,FALSE)/VLOOKUP(D714,'Aquifer and SDF Parameters'!$A$6:$C$100,3,FALSE)),"")</f>
        <v/>
      </c>
      <c r="AK714" s="20" t="str">
        <f>IF(AF714="Yes",(1/(U714)^('Aquifer and SDF Parameters'!$B$2)/((1/U714^'Aquifer and SDF Parameters'!$B$2)+(1/AI714^'Aquifer and SDF Parameters'!$B$2)+(1/AA714^'Aquifer and SDF Parameters'!$B$2))),"")</f>
        <v/>
      </c>
      <c r="AL714" s="20" t="str">
        <f>IF(AF714="Yes",(1/(AA714)^('Aquifer and SDF Parameters'!$B$2)/((1/U714^'Aquifer and SDF Parameters'!$B$2)+(1/AI714^'Aquifer and SDF Parameters'!$B$2)+(1/AA714^'Aquifer and SDF Parameters'!$B$2))),"")</f>
        <v/>
      </c>
      <c r="AM714" s="21" t="str">
        <f>IF(AF714="Yes",(1/(AI714)^('Aquifer and SDF Parameters'!$B$2)/((1/U714^'Aquifer and SDF Parameters'!$B$2)+(1/AI714^'Aquifer and SDF Parameters'!$B$2)+(1/AA714^'Aquifer and SDF Parameters'!$B$2))),"")</f>
        <v/>
      </c>
      <c r="AO714" s="30" t="s">
        <v>12154</v>
      </c>
      <c r="AP714" s="47" t="s">
        <v>8769</v>
      </c>
      <c r="AQ714" s="22">
        <v>103290</v>
      </c>
      <c r="AR714" s="22" t="s">
        <v>3028</v>
      </c>
      <c r="AS714" s="24">
        <v>950.89955840970197</v>
      </c>
      <c r="AT714" s="30"/>
      <c r="AU714" s="22"/>
      <c r="AV714" s="69"/>
      <c r="AW714" s="33"/>
      <c r="AX714" s="22"/>
      <c r="AY714" s="27"/>
    </row>
    <row r="715" spans="1:51" ht="15.6" customHeight="1" x14ac:dyDescent="0.3">
      <c r="A715" s="17">
        <v>116303</v>
      </c>
      <c r="B715" s="17" t="str">
        <f>VLOOKUP(A715,'List of Wells for HC assessment'!$A$2:$J$860,10,FALSE)</f>
        <v>Fraser-Sumas Floodplain</v>
      </c>
      <c r="C715" s="17" t="str">
        <f>IF(ISNUMBER(VLOOKUP(A715,'List of Wells for HC assessment'!$A$2:$J$860,1,FALSE)),"TRUE","FALSE")</f>
        <v>TRUE</v>
      </c>
      <c r="D715" s="17">
        <f>VLOOKUP(A715,'List of Wells for HC assessment'!$A$2:$J$860,9,FALSE)</f>
        <v>8</v>
      </c>
      <c r="E715" s="17" t="str">
        <f t="shared" si="240"/>
        <v>Stream</v>
      </c>
      <c r="F715" s="17">
        <f t="shared" si="241"/>
        <v>1</v>
      </c>
      <c r="G715" s="87">
        <f t="shared" si="242"/>
        <v>1</v>
      </c>
      <c r="H715" s="88">
        <f t="shared" si="239"/>
        <v>1.486740842273299E-4</v>
      </c>
      <c r="I715" s="89" t="str">
        <f t="shared" si="243"/>
        <v>Lewis Slough</v>
      </c>
      <c r="J715" s="90" t="str">
        <f t="shared" si="244"/>
        <v>-</v>
      </c>
      <c r="K715" s="91" t="str">
        <f t="shared" si="245"/>
        <v/>
      </c>
      <c r="L715" s="95" t="str">
        <f t="shared" si="246"/>
        <v xml:space="preserve"> </v>
      </c>
      <c r="M715" s="92" t="str">
        <f t="shared" si="247"/>
        <v>-</v>
      </c>
      <c r="N715" s="93" t="str">
        <f t="shared" si="248"/>
        <v/>
      </c>
      <c r="O715" s="96" t="str">
        <f t="shared" si="249"/>
        <v xml:space="preserve"> </v>
      </c>
      <c r="P715" s="94" t="str">
        <f>IF(ISNUMBER(VLOOKUP(A715,'Wells not assessed'!$A$5:$D$37,1,FALSE)),VLOOKUP(A715,'Wells not assessed'!$A$5:$D$37,4,FALSE),"")</f>
        <v/>
      </c>
      <c r="R715" s="35" t="str">
        <f t="shared" si="250"/>
        <v>Yes</v>
      </c>
      <c r="S715" s="15" t="str">
        <f t="shared" si="251"/>
        <v>FV-1667</v>
      </c>
      <c r="T715" s="18" t="str">
        <f>VLOOKUP(S715,'PoHC and SDF summary'!$AO$4:$AP$49974,2,FALSE)</f>
        <v>Lewis Slough</v>
      </c>
      <c r="U715" s="19">
        <f t="shared" si="252"/>
        <v>6.6784897445604399</v>
      </c>
      <c r="V715" s="56">
        <f>IF(C715="TRUE",(U715^2)*(VLOOKUP(D715,'Aquifer and SDF Parameters'!$A$6:$C$100,2,FALSE)/VLOOKUP(D715,'Aquifer and SDF Parameters'!$A$6:$C$100,3,FALSE)),"")</f>
        <v>1.486740842273299E-4</v>
      </c>
      <c r="X715" s="29" t="str">
        <f t="shared" si="253"/>
        <v>No</v>
      </c>
      <c r="Y715" s="15" t="str">
        <f t="shared" si="254"/>
        <v/>
      </c>
      <c r="Z715" s="18" t="str">
        <f>IF(X715="Yes",VLOOKUP(Y715,'PoHC and SDF summary'!$AO$4:$AP$49974,2,FALSE)," ")</f>
        <v xml:space="preserve"> </v>
      </c>
      <c r="AA715" s="19" t="str">
        <f t="shared" si="255"/>
        <v xml:space="preserve"> </v>
      </c>
      <c r="AB715" s="58" t="str">
        <f>IF(X715="Yes",(AA715^2)*(VLOOKUP(D715,'Aquifer and SDF Parameters'!$A$6:$C$100,2,FALSE)/VLOOKUP(D715,'Aquifer and SDF Parameters'!$A$6:$C$100,3,FALSE)),"")</f>
        <v/>
      </c>
      <c r="AC715" s="20" t="str">
        <f>IF(X715="Yes",(1/(U715)^('Aquifer and SDF Parameters'!$B$2)/((1/U715^'Aquifer and SDF Parameters'!$B$2)+(1/AA715^'Aquifer and SDF Parameters'!$B$2))),"")</f>
        <v/>
      </c>
      <c r="AD715" s="21" t="str">
        <f>IF(X715="Yes",(1/(AA715)^('Aquifer and SDF Parameters'!$B$2)/((1/U715^'Aquifer and SDF Parameters'!$B$2)+(1/AA715^'Aquifer and SDF Parameters'!$B$2))),"")</f>
        <v/>
      </c>
      <c r="AF715" s="32" t="str">
        <f t="shared" si="256"/>
        <v>No</v>
      </c>
      <c r="AG715" s="15" t="str">
        <f t="shared" si="257"/>
        <v/>
      </c>
      <c r="AH715" s="18" t="str">
        <f t="shared" si="258"/>
        <v xml:space="preserve"> </v>
      </c>
      <c r="AI715" s="19" t="str">
        <f t="shared" si="259"/>
        <v xml:space="preserve"> </v>
      </c>
      <c r="AJ715" s="58" t="str">
        <f>IF(AF715="Yes",(AI715^2)*(VLOOKUP(D715,'Aquifer and SDF Parameters'!$A$6:$C$100,2,FALSE)/VLOOKUP(D715,'Aquifer and SDF Parameters'!$A$6:$C$100,3,FALSE)),"")</f>
        <v/>
      </c>
      <c r="AK715" s="20" t="str">
        <f>IF(AF715="Yes",(1/(U715)^('Aquifer and SDF Parameters'!$B$2)/((1/U715^'Aquifer and SDF Parameters'!$B$2)+(1/AI715^'Aquifer and SDF Parameters'!$B$2)+(1/AA715^'Aquifer and SDF Parameters'!$B$2))),"")</f>
        <v/>
      </c>
      <c r="AL715" s="20" t="str">
        <f>IF(AF715="Yes",(1/(AA715)^('Aquifer and SDF Parameters'!$B$2)/((1/U715^'Aquifer and SDF Parameters'!$B$2)+(1/AI715^'Aquifer and SDF Parameters'!$B$2)+(1/AA715^'Aquifer and SDF Parameters'!$B$2))),"")</f>
        <v/>
      </c>
      <c r="AM715" s="21" t="str">
        <f>IF(AF715="Yes",(1/(AI715)^('Aquifer and SDF Parameters'!$B$2)/((1/U715^'Aquifer and SDF Parameters'!$B$2)+(1/AI715^'Aquifer and SDF Parameters'!$B$2)+(1/AA715^'Aquifer and SDF Parameters'!$B$2))),"")</f>
        <v/>
      </c>
      <c r="AO715" s="30" t="s">
        <v>12149</v>
      </c>
      <c r="AP715" s="47" t="s">
        <v>8769</v>
      </c>
      <c r="AQ715" s="22">
        <v>103296</v>
      </c>
      <c r="AR715" s="22" t="s">
        <v>3028</v>
      </c>
      <c r="AS715" s="24">
        <v>1017.70452983307</v>
      </c>
      <c r="AT715" s="30"/>
      <c r="AU715" s="22"/>
      <c r="AV715" s="69"/>
      <c r="AW715" s="33"/>
      <c r="AX715" s="22"/>
      <c r="AY715" s="27"/>
    </row>
    <row r="716" spans="1:51" ht="15.6" customHeight="1" x14ac:dyDescent="0.3">
      <c r="A716" s="17">
        <v>124176</v>
      </c>
      <c r="B716" s="17" t="str">
        <f>VLOOKUP(A716,'List of Wells for HC assessment'!$A$2:$J$860,10,FALSE)</f>
        <v>Fraser-Sumas Floodplain</v>
      </c>
      <c r="C716" s="17" t="str">
        <f>IF(ISNUMBER(VLOOKUP(A716,'List of Wells for HC assessment'!$A$2:$J$860,1,FALSE)),"TRUE","FALSE")</f>
        <v>TRUE</v>
      </c>
      <c r="D716" s="17">
        <f>VLOOKUP(A716,'List of Wells for HC assessment'!$A$2:$J$860,9,FALSE)</f>
        <v>8</v>
      </c>
      <c r="E716" s="17" t="str">
        <f t="shared" si="240"/>
        <v>Stream</v>
      </c>
      <c r="F716" s="17">
        <f t="shared" si="241"/>
        <v>2</v>
      </c>
      <c r="G716" s="87">
        <f t="shared" si="242"/>
        <v>0.52390341289199349</v>
      </c>
      <c r="H716" s="88">
        <f t="shared" si="239"/>
        <v>3.3708305439132564</v>
      </c>
      <c r="I716" s="89" t="str">
        <f t="shared" si="243"/>
        <v>Atchelitz Creek</v>
      </c>
      <c r="J716" s="90">
        <f t="shared" si="244"/>
        <v>0.47609658710800651</v>
      </c>
      <c r="K716" s="91">
        <f t="shared" si="245"/>
        <v>3.7093095688083566</v>
      </c>
      <c r="L716" s="95" t="str">
        <f t="shared" si="246"/>
        <v>Unnamed tributary to Lewis Slough</v>
      </c>
      <c r="M716" s="92" t="str">
        <f t="shared" si="247"/>
        <v>-</v>
      </c>
      <c r="N716" s="93" t="str">
        <f t="shared" si="248"/>
        <v/>
      </c>
      <c r="O716" s="96" t="str">
        <f t="shared" si="249"/>
        <v xml:space="preserve"> </v>
      </c>
      <c r="P716" s="94" t="str">
        <f>IF(ISNUMBER(VLOOKUP(A716,'Wells not assessed'!$A$5:$D$37,1,FALSE)),VLOOKUP(A716,'Wells not assessed'!$A$5:$D$37,4,FALSE),"")</f>
        <v/>
      </c>
      <c r="R716" s="35" t="str">
        <f t="shared" si="250"/>
        <v>Yes</v>
      </c>
      <c r="S716" s="15" t="str">
        <f t="shared" si="251"/>
        <v>FV-2926</v>
      </c>
      <c r="T716" s="18" t="str">
        <f>VLOOKUP(S716,'PoHC and SDF summary'!$AO$4:$AP$49974,2,FALSE)</f>
        <v>Atchelitz Creek</v>
      </c>
      <c r="U716" s="19">
        <f t="shared" si="252"/>
        <v>1005.60885197674</v>
      </c>
      <c r="V716" s="56">
        <f>IF(C716="TRUE",(U716^2)*(VLOOKUP(D716,'Aquifer and SDF Parameters'!$A$6:$C$100,2,FALSE)/VLOOKUP(D716,'Aquifer and SDF Parameters'!$A$6:$C$100,3,FALSE)),"")</f>
        <v>3.3708305439132564</v>
      </c>
      <c r="X716" s="29" t="str">
        <f t="shared" si="253"/>
        <v>Yes</v>
      </c>
      <c r="Y716" s="15" t="str">
        <f t="shared" si="254"/>
        <v>FV-2679</v>
      </c>
      <c r="Z716" s="18" t="str">
        <f>IF(X716="Yes",VLOOKUP(Y716,'PoHC and SDF summary'!$AO$4:$AP$49974,2,FALSE)," ")</f>
        <v>Unnamed tributary to Lewis Slough</v>
      </c>
      <c r="AA716" s="19">
        <f t="shared" si="255"/>
        <v>1054.88998034985</v>
      </c>
      <c r="AB716" s="58">
        <f>IF(X716="Yes",(AA716^2)*(VLOOKUP(D716,'Aquifer and SDF Parameters'!$A$6:$C$100,2,FALSE)/VLOOKUP(D716,'Aquifer and SDF Parameters'!$A$6:$C$100,3,FALSE)),"")</f>
        <v>3.7093095688083566</v>
      </c>
      <c r="AC716" s="20">
        <f>IF(X716="Yes",(1/(U716)^('Aquifer and SDF Parameters'!$B$2)/((1/U716^'Aquifer and SDF Parameters'!$B$2)+(1/AA716^'Aquifer and SDF Parameters'!$B$2))),"")</f>
        <v>0.52390341289199349</v>
      </c>
      <c r="AD716" s="21">
        <f>IF(X716="Yes",(1/(AA716)^('Aquifer and SDF Parameters'!$B$2)/((1/U716^'Aquifer and SDF Parameters'!$B$2)+(1/AA716^'Aquifer and SDF Parameters'!$B$2))),"")</f>
        <v>0.47609658710800651</v>
      </c>
      <c r="AF716" s="32" t="str">
        <f t="shared" si="256"/>
        <v>No</v>
      </c>
      <c r="AG716" s="15" t="str">
        <f t="shared" si="257"/>
        <v/>
      </c>
      <c r="AH716" s="18" t="str">
        <f t="shared" si="258"/>
        <v xml:space="preserve"> </v>
      </c>
      <c r="AI716" s="19" t="str">
        <f t="shared" si="259"/>
        <v xml:space="preserve"> </v>
      </c>
      <c r="AJ716" s="58" t="str">
        <f>IF(AF716="Yes",(AI716^2)*(VLOOKUP(D716,'Aquifer and SDF Parameters'!$A$6:$C$100,2,FALSE)/VLOOKUP(D716,'Aquifer and SDF Parameters'!$A$6:$C$100,3,FALSE)),"")</f>
        <v/>
      </c>
      <c r="AK716" s="20" t="str">
        <f>IF(AF716="Yes",(1/(U716)^('Aquifer and SDF Parameters'!$B$2)/((1/U716^'Aquifer and SDF Parameters'!$B$2)+(1/AI716^'Aquifer and SDF Parameters'!$B$2)+(1/AA716^'Aquifer and SDF Parameters'!$B$2))),"")</f>
        <v/>
      </c>
      <c r="AL716" s="20" t="str">
        <f>IF(AF716="Yes",(1/(AA716)^('Aquifer and SDF Parameters'!$B$2)/((1/U716^'Aquifer and SDF Parameters'!$B$2)+(1/AI716^'Aquifer and SDF Parameters'!$B$2)+(1/AA716^'Aquifer and SDF Parameters'!$B$2))),"")</f>
        <v/>
      </c>
      <c r="AM716" s="21" t="str">
        <f>IF(AF716="Yes",(1/(AI716)^('Aquifer and SDF Parameters'!$B$2)/((1/U716^'Aquifer and SDF Parameters'!$B$2)+(1/AI716^'Aquifer and SDF Parameters'!$B$2)+(1/AA716^'Aquifer and SDF Parameters'!$B$2))),"")</f>
        <v/>
      </c>
      <c r="AO716" s="30" t="s">
        <v>12148</v>
      </c>
      <c r="AP716" s="47" t="s">
        <v>8769</v>
      </c>
      <c r="AQ716" s="22">
        <v>103327</v>
      </c>
      <c r="AR716" s="22" t="s">
        <v>10343</v>
      </c>
      <c r="AS716" s="24">
        <v>506.249857676484</v>
      </c>
      <c r="AT716" s="30"/>
      <c r="AU716" s="22"/>
      <c r="AV716" s="69"/>
      <c r="AW716" s="33"/>
      <c r="AX716" s="22"/>
      <c r="AY716" s="27"/>
    </row>
    <row r="717" spans="1:51" ht="15.6" customHeight="1" x14ac:dyDescent="0.3">
      <c r="A717" s="17">
        <v>2470</v>
      </c>
      <c r="B717" s="17" t="str">
        <f>VLOOKUP(A717,'List of Wells for HC assessment'!$A$2:$J$860,10,FALSE)</f>
        <v>Fraser-Sumas Floodplain</v>
      </c>
      <c r="C717" s="17" t="str">
        <f>IF(ISNUMBER(VLOOKUP(A717,'List of Wells for HC assessment'!$A$2:$J$860,1,FALSE)),"TRUE","FALSE")</f>
        <v>TRUE</v>
      </c>
      <c r="D717" s="17">
        <f>VLOOKUP(A717,'List of Wells for HC assessment'!$A$2:$J$860,9,FALSE)</f>
        <v>21</v>
      </c>
      <c r="E717" s="17" t="str">
        <f t="shared" si="240"/>
        <v>Stream</v>
      </c>
      <c r="F717" s="17">
        <f t="shared" si="241"/>
        <v>2</v>
      </c>
      <c r="G717" s="87">
        <f t="shared" si="242"/>
        <v>0.85360236452711136</v>
      </c>
      <c r="H717" s="88">
        <f t="shared" si="239"/>
        <v>0.66049641837626683</v>
      </c>
      <c r="I717" s="89" t="str">
        <f t="shared" si="243"/>
        <v>Unnamed tributary to Sumas Lake Canal</v>
      </c>
      <c r="J717" s="90">
        <f t="shared" si="244"/>
        <v>0.14639763547288859</v>
      </c>
      <c r="K717" s="91">
        <f t="shared" si="245"/>
        <v>3.8511640073044768</v>
      </c>
      <c r="L717" s="95" t="str">
        <f t="shared" si="246"/>
        <v>Sumas Lake Canal</v>
      </c>
      <c r="M717" s="92" t="str">
        <f t="shared" si="247"/>
        <v>-</v>
      </c>
      <c r="N717" s="93" t="str">
        <f t="shared" si="248"/>
        <v/>
      </c>
      <c r="O717" s="96" t="str">
        <f t="shared" si="249"/>
        <v xml:space="preserve"> </v>
      </c>
      <c r="P717" s="94" t="str">
        <f>IF(ISNUMBER(VLOOKUP(A717,'Wells not assessed'!$A$5:$D$37,1,FALSE)),VLOOKUP(A717,'Wells not assessed'!$A$5:$D$37,4,FALSE),"")</f>
        <v/>
      </c>
      <c r="R717" s="35" t="str">
        <f t="shared" si="250"/>
        <v>Yes</v>
      </c>
      <c r="S717" s="15" t="str">
        <f t="shared" si="251"/>
        <v>FV-217</v>
      </c>
      <c r="T717" s="18" t="str">
        <f>VLOOKUP(S717,'PoHC and SDF summary'!$AO$4:$AP$49974,2,FALSE)</f>
        <v>Unnamed tributary to Sumas Lake Canal</v>
      </c>
      <c r="U717" s="19">
        <f t="shared" si="252"/>
        <v>445.13922037142498</v>
      </c>
      <c r="V717" s="56">
        <f>IF(C717="TRUE",(U717^2)*(VLOOKUP(D717,'Aquifer and SDF Parameters'!$A$6:$C$100,2,FALSE)/VLOOKUP(D717,'Aquifer and SDF Parameters'!$A$6:$C$100,3,FALSE)),"")</f>
        <v>0.66049641837626683</v>
      </c>
      <c r="W717" s="4"/>
      <c r="X717" s="29" t="str">
        <f t="shared" si="253"/>
        <v>Yes</v>
      </c>
      <c r="Y717" s="15" t="str">
        <f t="shared" si="254"/>
        <v>FV-285</v>
      </c>
      <c r="Z717" s="18" t="str">
        <f>IF(X717="Yes",VLOOKUP(Y717,'PoHC and SDF summary'!$AO$4:$AP$49974,2,FALSE)," ")</f>
        <v>Sumas Lake Canal</v>
      </c>
      <c r="AA717" s="19">
        <f t="shared" si="255"/>
        <v>1074.8717142949399</v>
      </c>
      <c r="AB717" s="58">
        <f>IF(X717="Yes",(AA717^2)*(VLOOKUP(D717,'Aquifer and SDF Parameters'!$A$6:$C$100,2,FALSE)/VLOOKUP(D717,'Aquifer and SDF Parameters'!$A$6:$C$100,3,FALSE)),"")</f>
        <v>3.8511640073044768</v>
      </c>
      <c r="AC717" s="20">
        <f>IF(X717="Yes",(1/(U717)^('Aquifer and SDF Parameters'!$B$2)/((1/U717^'Aquifer and SDF Parameters'!$B$2)+(1/AA717^'Aquifer and SDF Parameters'!$B$2))),"")</f>
        <v>0.85360236452711136</v>
      </c>
      <c r="AD717" s="21">
        <f>IF(X717="Yes",(1/(AA717)^('Aquifer and SDF Parameters'!$B$2)/((1/U717^'Aquifer and SDF Parameters'!$B$2)+(1/AA717^'Aquifer and SDF Parameters'!$B$2))),"")</f>
        <v>0.14639763547288859</v>
      </c>
      <c r="AE717" s="14"/>
      <c r="AF717" s="32" t="str">
        <f t="shared" si="256"/>
        <v>No</v>
      </c>
      <c r="AG717" s="15" t="str">
        <f t="shared" si="257"/>
        <v/>
      </c>
      <c r="AH717" s="18" t="str">
        <f t="shared" si="258"/>
        <v xml:space="preserve"> </v>
      </c>
      <c r="AI717" s="19" t="str">
        <f t="shared" si="259"/>
        <v xml:space="preserve"> </v>
      </c>
      <c r="AJ717" s="58" t="str">
        <f>IF(AF717="Yes",(AI717^2)*(VLOOKUP(D717,'Aquifer and SDF Parameters'!$A$6:$C$100,2,FALSE)/VLOOKUP(D717,'Aquifer and SDF Parameters'!$A$6:$C$100,3,FALSE)),"")</f>
        <v/>
      </c>
      <c r="AK717" s="20" t="str">
        <f>IF(AF717="Yes",(1/(U717)^('Aquifer and SDF Parameters'!$B$2)/((1/U717^'Aquifer and SDF Parameters'!$B$2)+(1/AI717^'Aquifer and SDF Parameters'!$B$2)+(1/AA717^'Aquifer and SDF Parameters'!$B$2))),"")</f>
        <v/>
      </c>
      <c r="AL717" s="20" t="str">
        <f>IF(AF717="Yes",(1/(AA717)^('Aquifer and SDF Parameters'!$B$2)/((1/U717^'Aquifer and SDF Parameters'!$B$2)+(1/AI717^'Aquifer and SDF Parameters'!$B$2)+(1/AA717^'Aquifer and SDF Parameters'!$B$2))),"")</f>
        <v/>
      </c>
      <c r="AM717" s="21" t="str">
        <f>IF(AF717="Yes",(1/(AI717)^('Aquifer and SDF Parameters'!$B$2)/((1/U717^'Aquifer and SDF Parameters'!$B$2)+(1/AI717^'Aquifer and SDF Parameters'!$B$2)+(1/AA717^'Aquifer and SDF Parameters'!$B$2))),"")</f>
        <v/>
      </c>
      <c r="AO717" s="30" t="s">
        <v>12143</v>
      </c>
      <c r="AP717" s="47" t="s">
        <v>8769</v>
      </c>
      <c r="AQ717" s="22">
        <v>103329</v>
      </c>
      <c r="AR717" s="22" t="s">
        <v>10355</v>
      </c>
      <c r="AS717" s="24">
        <v>381.23318075790701</v>
      </c>
      <c r="AT717" s="30"/>
      <c r="AU717" s="22"/>
      <c r="AV717" s="69"/>
      <c r="AW717" s="33"/>
      <c r="AX717" s="22"/>
      <c r="AY717" s="27"/>
    </row>
    <row r="718" spans="1:51" ht="15.6" customHeight="1" x14ac:dyDescent="0.3">
      <c r="A718" s="17">
        <v>6454</v>
      </c>
      <c r="B718" s="17" t="str">
        <f>VLOOKUP(A718,'List of Wells for HC assessment'!$A$2:$J$860,10,FALSE)</f>
        <v>Fraser-Sumas Floodplain</v>
      </c>
      <c r="C718" s="17" t="str">
        <f>IF(ISNUMBER(VLOOKUP(A718,'List of Wells for HC assessment'!$A$2:$J$860,1,FALSE)),"TRUE","FALSE")</f>
        <v>TRUE</v>
      </c>
      <c r="D718" s="17">
        <f>VLOOKUP(A718,'List of Wells for HC assessment'!$A$2:$J$860,9,FALSE)</f>
        <v>21</v>
      </c>
      <c r="E718" s="17" t="str">
        <f t="shared" si="240"/>
        <v>Stream</v>
      </c>
      <c r="F718" s="17">
        <f t="shared" si="241"/>
        <v>1</v>
      </c>
      <c r="G718" s="87">
        <f t="shared" si="242"/>
        <v>1</v>
      </c>
      <c r="H718" s="88">
        <f t="shared" si="239"/>
        <v>9.2064313888529248E-3</v>
      </c>
      <c r="I718" s="89" t="str">
        <f t="shared" si="243"/>
        <v>Unnamed tributary to Sumas Lake Canal</v>
      </c>
      <c r="J718" s="90" t="str">
        <f t="shared" si="244"/>
        <v>-</v>
      </c>
      <c r="K718" s="91" t="str">
        <f t="shared" si="245"/>
        <v/>
      </c>
      <c r="L718" s="95" t="str">
        <f t="shared" si="246"/>
        <v xml:space="preserve"> </v>
      </c>
      <c r="M718" s="92" t="str">
        <f t="shared" si="247"/>
        <v>-</v>
      </c>
      <c r="N718" s="93" t="str">
        <f t="shared" si="248"/>
        <v/>
      </c>
      <c r="O718" s="96" t="str">
        <f t="shared" si="249"/>
        <v xml:space="preserve"> </v>
      </c>
      <c r="P718" s="94" t="str">
        <f>IF(ISNUMBER(VLOOKUP(A718,'Wells not assessed'!$A$5:$D$37,1,FALSE)),VLOOKUP(A718,'Wells not assessed'!$A$5:$D$37,4,FALSE),"")</f>
        <v/>
      </c>
      <c r="R718" s="35" t="str">
        <f t="shared" si="250"/>
        <v>Yes</v>
      </c>
      <c r="S718" s="15" t="str">
        <f t="shared" si="251"/>
        <v>FV-32</v>
      </c>
      <c r="T718" s="18" t="str">
        <f>VLOOKUP(S718,'PoHC and SDF summary'!$AO$4:$AP$49974,2,FALSE)</f>
        <v>Unnamed tributary to Sumas Lake Canal</v>
      </c>
      <c r="U718" s="19">
        <f t="shared" si="252"/>
        <v>52.554061847357502</v>
      </c>
      <c r="V718" s="56">
        <f>IF(C718="TRUE",(U718^2)*(VLOOKUP(D718,'Aquifer and SDF Parameters'!$A$6:$C$100,2,FALSE)/VLOOKUP(D718,'Aquifer and SDF Parameters'!$A$6:$C$100,3,FALSE)),"")</f>
        <v>9.2064313888529248E-3</v>
      </c>
      <c r="W718" s="4"/>
      <c r="X718" s="29" t="str">
        <f t="shared" si="253"/>
        <v>No</v>
      </c>
      <c r="Y718" s="15" t="str">
        <f t="shared" si="254"/>
        <v/>
      </c>
      <c r="Z718" s="18" t="str">
        <f>IF(X718="Yes",VLOOKUP(Y718,'PoHC and SDF summary'!$AO$4:$AP$49974,2,FALSE)," ")</f>
        <v xml:space="preserve"> </v>
      </c>
      <c r="AA718" s="19" t="str">
        <f t="shared" si="255"/>
        <v xml:space="preserve"> </v>
      </c>
      <c r="AB718" s="58" t="str">
        <f>IF(X718="Yes",(AA718^2)*(VLOOKUP(D718,'Aquifer and SDF Parameters'!$A$6:$C$100,2,FALSE)/VLOOKUP(D718,'Aquifer and SDF Parameters'!$A$6:$C$100,3,FALSE)),"")</f>
        <v/>
      </c>
      <c r="AC718" s="20" t="str">
        <f>IF(X718="Yes",(1/(U718)^('Aquifer and SDF Parameters'!$B$2)/((1/U718^'Aquifer and SDF Parameters'!$B$2)+(1/AA718^'Aquifer and SDF Parameters'!$B$2))),"")</f>
        <v/>
      </c>
      <c r="AD718" s="21" t="str">
        <f>IF(X718="Yes",(1/(AA718)^('Aquifer and SDF Parameters'!$B$2)/((1/U718^'Aquifer and SDF Parameters'!$B$2)+(1/AA718^'Aquifer and SDF Parameters'!$B$2))),"")</f>
        <v/>
      </c>
      <c r="AE718" s="14"/>
      <c r="AF718" s="32" t="str">
        <f t="shared" si="256"/>
        <v>No</v>
      </c>
      <c r="AG718" s="15" t="str">
        <f t="shared" si="257"/>
        <v/>
      </c>
      <c r="AH718" s="18" t="str">
        <f t="shared" si="258"/>
        <v xml:space="preserve"> </v>
      </c>
      <c r="AI718" s="19" t="str">
        <f t="shared" si="259"/>
        <v xml:space="preserve"> </v>
      </c>
      <c r="AJ718" s="58" t="str">
        <f>IF(AF718="Yes",(AI718^2)*(VLOOKUP(D718,'Aquifer and SDF Parameters'!$A$6:$C$100,2,FALSE)/VLOOKUP(D718,'Aquifer and SDF Parameters'!$A$6:$C$100,3,FALSE)),"")</f>
        <v/>
      </c>
      <c r="AK718" s="20" t="str">
        <f>IF(AF718="Yes",(1/(U718)^('Aquifer and SDF Parameters'!$B$2)/((1/U718^'Aquifer and SDF Parameters'!$B$2)+(1/AI718^'Aquifer and SDF Parameters'!$B$2)+(1/AA718^'Aquifer and SDF Parameters'!$B$2))),"")</f>
        <v/>
      </c>
      <c r="AL718" s="20" t="str">
        <f>IF(AF718="Yes",(1/(AA718)^('Aquifer and SDF Parameters'!$B$2)/((1/U718^'Aquifer and SDF Parameters'!$B$2)+(1/AI718^'Aquifer and SDF Parameters'!$B$2)+(1/AA718^'Aquifer and SDF Parameters'!$B$2))),"")</f>
        <v/>
      </c>
      <c r="AM718" s="21" t="str">
        <f>IF(AF718="Yes",(1/(AI718)^('Aquifer and SDF Parameters'!$B$2)/((1/U718^'Aquifer and SDF Parameters'!$B$2)+(1/AI718^'Aquifer and SDF Parameters'!$B$2)+(1/AA718^'Aquifer and SDF Parameters'!$B$2))),"")</f>
        <v/>
      </c>
      <c r="AO718" s="30" t="s">
        <v>12142</v>
      </c>
      <c r="AP718" s="47" t="s">
        <v>8769</v>
      </c>
      <c r="AQ718" s="22">
        <v>103424</v>
      </c>
      <c r="AR718" s="22" t="s">
        <v>7822</v>
      </c>
      <c r="AS718" s="24">
        <v>82.226422040051503</v>
      </c>
      <c r="AT718" s="30"/>
      <c r="AU718" s="22"/>
      <c r="AV718" s="69"/>
      <c r="AW718" s="33"/>
      <c r="AX718" s="22"/>
      <c r="AY718" s="27"/>
    </row>
    <row r="719" spans="1:51" ht="15.6" customHeight="1" x14ac:dyDescent="0.3">
      <c r="A719" s="17">
        <v>6458</v>
      </c>
      <c r="B719" s="17" t="str">
        <f>VLOOKUP(A719,'List of Wells for HC assessment'!$A$2:$J$860,10,FALSE)</f>
        <v>Fraser-Sumas Floodplain</v>
      </c>
      <c r="C719" s="17" t="str">
        <f>IF(ISNUMBER(VLOOKUP(A719,'List of Wells for HC assessment'!$A$2:$J$860,1,FALSE)),"TRUE","FALSE")</f>
        <v>TRUE</v>
      </c>
      <c r="D719" s="17">
        <f>VLOOKUP(A719,'List of Wells for HC assessment'!$A$2:$J$860,9,FALSE)</f>
        <v>21</v>
      </c>
      <c r="E719" s="17" t="str">
        <f t="shared" si="240"/>
        <v>Stream</v>
      </c>
      <c r="F719" s="17">
        <f t="shared" si="241"/>
        <v>1</v>
      </c>
      <c r="G719" s="87">
        <f t="shared" si="242"/>
        <v>1</v>
      </c>
      <c r="H719" s="88">
        <f t="shared" si="239"/>
        <v>1.906396623014351</v>
      </c>
      <c r="I719" s="89" t="str">
        <f t="shared" si="243"/>
        <v>Unnamed tributary to Sumas Lake Canal</v>
      </c>
      <c r="J719" s="90" t="str">
        <f t="shared" si="244"/>
        <v>-</v>
      </c>
      <c r="K719" s="91" t="str">
        <f t="shared" si="245"/>
        <v/>
      </c>
      <c r="L719" s="95" t="str">
        <f t="shared" si="246"/>
        <v xml:space="preserve"> </v>
      </c>
      <c r="M719" s="92" t="str">
        <f t="shared" si="247"/>
        <v>-</v>
      </c>
      <c r="N719" s="93" t="str">
        <f t="shared" si="248"/>
        <v/>
      </c>
      <c r="O719" s="96" t="str">
        <f t="shared" si="249"/>
        <v xml:space="preserve"> </v>
      </c>
      <c r="P719" s="94" t="str">
        <f>IF(ISNUMBER(VLOOKUP(A719,'Wells not assessed'!$A$5:$D$37,1,FALSE)),VLOOKUP(A719,'Wells not assessed'!$A$5:$D$37,4,FALSE),"")</f>
        <v/>
      </c>
      <c r="R719" s="35" t="str">
        <f t="shared" si="250"/>
        <v>Yes</v>
      </c>
      <c r="S719" s="15" t="str">
        <f t="shared" si="251"/>
        <v>FV-68</v>
      </c>
      <c r="T719" s="18" t="str">
        <f>VLOOKUP(S719,'PoHC and SDF summary'!$AO$4:$AP$49974,2,FALSE)</f>
        <v>Unnamed tributary to Sumas Lake Canal</v>
      </c>
      <c r="U719" s="19">
        <f t="shared" si="252"/>
        <v>756.25325579749097</v>
      </c>
      <c r="V719" s="56">
        <f>IF(C719="TRUE",(U719^2)*(VLOOKUP(D719,'Aquifer and SDF Parameters'!$A$6:$C$100,2,FALSE)/VLOOKUP(D719,'Aquifer and SDF Parameters'!$A$6:$C$100,3,FALSE)),"")</f>
        <v>1.906396623014351</v>
      </c>
      <c r="W719" s="4"/>
      <c r="X719" s="29" t="str">
        <f t="shared" si="253"/>
        <v>No</v>
      </c>
      <c r="Y719" s="15" t="str">
        <f t="shared" si="254"/>
        <v/>
      </c>
      <c r="Z719" s="18" t="str">
        <f>IF(X719="Yes",VLOOKUP(Y719,'PoHC and SDF summary'!$AO$4:$AP$49974,2,FALSE)," ")</f>
        <v xml:space="preserve"> </v>
      </c>
      <c r="AA719" s="19" t="str">
        <f t="shared" si="255"/>
        <v xml:space="preserve"> </v>
      </c>
      <c r="AB719" s="58" t="str">
        <f>IF(X719="Yes",(AA719^2)*(VLOOKUP(D719,'Aquifer and SDF Parameters'!$A$6:$C$100,2,FALSE)/VLOOKUP(D719,'Aquifer and SDF Parameters'!$A$6:$C$100,3,FALSE)),"")</f>
        <v/>
      </c>
      <c r="AC719" s="20" t="str">
        <f>IF(X719="Yes",(1/(U719)^('Aquifer and SDF Parameters'!$B$2)/((1/U719^'Aquifer and SDF Parameters'!$B$2)+(1/AA719^'Aquifer and SDF Parameters'!$B$2))),"")</f>
        <v/>
      </c>
      <c r="AD719" s="21" t="str">
        <f>IF(X719="Yes",(1/(AA719)^('Aquifer and SDF Parameters'!$B$2)/((1/U719^'Aquifer and SDF Parameters'!$B$2)+(1/AA719^'Aquifer and SDF Parameters'!$B$2))),"")</f>
        <v/>
      </c>
      <c r="AE719" s="14"/>
      <c r="AF719" s="32" t="str">
        <f t="shared" si="256"/>
        <v>No</v>
      </c>
      <c r="AG719" s="15" t="str">
        <f t="shared" si="257"/>
        <v/>
      </c>
      <c r="AH719" s="18" t="str">
        <f t="shared" si="258"/>
        <v xml:space="preserve"> </v>
      </c>
      <c r="AI719" s="19" t="str">
        <f t="shared" si="259"/>
        <v xml:space="preserve"> </v>
      </c>
      <c r="AJ719" s="58" t="str">
        <f>IF(AF719="Yes",(AI719^2)*(VLOOKUP(D719,'Aquifer and SDF Parameters'!$A$6:$C$100,2,FALSE)/VLOOKUP(D719,'Aquifer and SDF Parameters'!$A$6:$C$100,3,FALSE)),"")</f>
        <v/>
      </c>
      <c r="AK719" s="20" t="str">
        <f>IF(AF719="Yes",(1/(U719)^('Aquifer and SDF Parameters'!$B$2)/((1/U719^'Aquifer and SDF Parameters'!$B$2)+(1/AI719^'Aquifer and SDF Parameters'!$B$2)+(1/AA719^'Aquifer and SDF Parameters'!$B$2))),"")</f>
        <v/>
      </c>
      <c r="AL719" s="20" t="str">
        <f>IF(AF719="Yes",(1/(AA719)^('Aquifer and SDF Parameters'!$B$2)/((1/U719^'Aquifer and SDF Parameters'!$B$2)+(1/AI719^'Aquifer and SDF Parameters'!$B$2)+(1/AA719^'Aquifer and SDF Parameters'!$B$2))),"")</f>
        <v/>
      </c>
      <c r="AM719" s="21" t="str">
        <f>IF(AF719="Yes",(1/(AI719)^('Aquifer and SDF Parameters'!$B$2)/((1/U719^'Aquifer and SDF Parameters'!$B$2)+(1/AI719^'Aquifer and SDF Parameters'!$B$2)+(1/AA719^'Aquifer and SDF Parameters'!$B$2))),"")</f>
        <v/>
      </c>
      <c r="AO719" s="30" t="s">
        <v>12141</v>
      </c>
      <c r="AP719" s="47" t="s">
        <v>8769</v>
      </c>
      <c r="AQ719" s="22">
        <v>103430</v>
      </c>
      <c r="AR719" s="22" t="s">
        <v>7824</v>
      </c>
      <c r="AS719" s="24">
        <v>58.894916952649503</v>
      </c>
      <c r="AT719" s="30"/>
      <c r="AU719" s="22"/>
      <c r="AV719" s="69"/>
      <c r="AW719" s="33"/>
      <c r="AX719" s="22"/>
      <c r="AY719" s="27"/>
    </row>
    <row r="720" spans="1:51" ht="15.6" customHeight="1" x14ac:dyDescent="0.3">
      <c r="A720" s="17">
        <v>6462</v>
      </c>
      <c r="B720" s="17" t="str">
        <f>VLOOKUP(A720,'List of Wells for HC assessment'!$A$2:$J$860,10,FALSE)</f>
        <v>Fraser-Sumas Floodplain</v>
      </c>
      <c r="C720" s="17" t="str">
        <f>IF(ISNUMBER(VLOOKUP(A720,'List of Wells for HC assessment'!$A$2:$J$860,1,FALSE)),"TRUE","FALSE")</f>
        <v>TRUE</v>
      </c>
      <c r="D720" s="17">
        <f>VLOOKUP(A720,'List of Wells for HC assessment'!$A$2:$J$860,9,FALSE)</f>
        <v>21</v>
      </c>
      <c r="E720" s="17" t="str">
        <f t="shared" si="240"/>
        <v>Stream</v>
      </c>
      <c r="F720" s="17">
        <f t="shared" si="241"/>
        <v>1</v>
      </c>
      <c r="G720" s="87">
        <f t="shared" si="242"/>
        <v>1</v>
      </c>
      <c r="H720" s="88">
        <f t="shared" si="239"/>
        <v>3.3339505431905967E-3</v>
      </c>
      <c r="I720" s="89" t="str">
        <f t="shared" si="243"/>
        <v>Sumas Lake Canal</v>
      </c>
      <c r="J720" s="90" t="str">
        <f t="shared" si="244"/>
        <v>-</v>
      </c>
      <c r="K720" s="91" t="str">
        <f t="shared" si="245"/>
        <v/>
      </c>
      <c r="L720" s="95" t="str">
        <f t="shared" si="246"/>
        <v xml:space="preserve"> </v>
      </c>
      <c r="M720" s="92" t="str">
        <f t="shared" si="247"/>
        <v>-</v>
      </c>
      <c r="N720" s="93" t="str">
        <f t="shared" si="248"/>
        <v/>
      </c>
      <c r="O720" s="96" t="str">
        <f t="shared" si="249"/>
        <v xml:space="preserve"> </v>
      </c>
      <c r="P720" s="94" t="str">
        <f>IF(ISNUMBER(VLOOKUP(A720,'Wells not assessed'!$A$5:$D$37,1,FALSE)),VLOOKUP(A720,'Wells not assessed'!$A$5:$D$37,4,FALSE),"")</f>
        <v/>
      </c>
      <c r="R720" s="35" t="str">
        <f t="shared" si="250"/>
        <v>Yes</v>
      </c>
      <c r="S720" s="15" t="str">
        <f t="shared" si="251"/>
        <v>FV-300</v>
      </c>
      <c r="T720" s="18" t="str">
        <f>VLOOKUP(S720,'PoHC and SDF summary'!$AO$4:$AP$49974,2,FALSE)</f>
        <v>Sumas Lake Canal</v>
      </c>
      <c r="U720" s="19">
        <f t="shared" si="252"/>
        <v>31.6257041495866</v>
      </c>
      <c r="V720" s="56">
        <f>IF(C720="TRUE",(U720^2)*(VLOOKUP(D720,'Aquifer and SDF Parameters'!$A$6:$C$100,2,FALSE)/VLOOKUP(D720,'Aquifer and SDF Parameters'!$A$6:$C$100,3,FALSE)),"")</f>
        <v>3.3339505431905967E-3</v>
      </c>
      <c r="W720" s="4"/>
      <c r="X720" s="29" t="str">
        <f t="shared" si="253"/>
        <v>No</v>
      </c>
      <c r="Y720" s="15" t="str">
        <f t="shared" si="254"/>
        <v/>
      </c>
      <c r="Z720" s="18" t="str">
        <f>IF(X720="Yes",VLOOKUP(Y720,'PoHC and SDF summary'!$AO$4:$AP$49974,2,FALSE)," ")</f>
        <v xml:space="preserve"> </v>
      </c>
      <c r="AA720" s="19" t="str">
        <f t="shared" si="255"/>
        <v xml:space="preserve"> </v>
      </c>
      <c r="AB720" s="58" t="str">
        <f>IF(X720="Yes",(AA720^2)*(VLOOKUP(D720,'Aquifer and SDF Parameters'!$A$6:$C$100,2,FALSE)/VLOOKUP(D720,'Aquifer and SDF Parameters'!$A$6:$C$100,3,FALSE)),"")</f>
        <v/>
      </c>
      <c r="AC720" s="20" t="str">
        <f>IF(X720="Yes",(1/(U720)^('Aquifer and SDF Parameters'!$B$2)/((1/U720^'Aquifer and SDF Parameters'!$B$2)+(1/AA720^'Aquifer and SDF Parameters'!$B$2))),"")</f>
        <v/>
      </c>
      <c r="AD720" s="21" t="str">
        <f>IF(X720="Yes",(1/(AA720)^('Aquifer and SDF Parameters'!$B$2)/((1/U720^'Aquifer and SDF Parameters'!$B$2)+(1/AA720^'Aquifer and SDF Parameters'!$B$2))),"")</f>
        <v/>
      </c>
      <c r="AE720" s="14"/>
      <c r="AF720" s="32" t="str">
        <f t="shared" si="256"/>
        <v>No</v>
      </c>
      <c r="AG720" s="15" t="str">
        <f t="shared" si="257"/>
        <v/>
      </c>
      <c r="AH720" s="18" t="str">
        <f t="shared" si="258"/>
        <v xml:space="preserve"> </v>
      </c>
      <c r="AI720" s="19" t="str">
        <f t="shared" si="259"/>
        <v xml:space="preserve"> </v>
      </c>
      <c r="AJ720" s="58" t="str">
        <f>IF(AF720="Yes",(AI720^2)*(VLOOKUP(D720,'Aquifer and SDF Parameters'!$A$6:$C$100,2,FALSE)/VLOOKUP(D720,'Aquifer and SDF Parameters'!$A$6:$C$100,3,FALSE)),"")</f>
        <v/>
      </c>
      <c r="AK720" s="20" t="str">
        <f>IF(AF720="Yes",(1/(U720)^('Aquifer and SDF Parameters'!$B$2)/((1/U720^'Aquifer and SDF Parameters'!$B$2)+(1/AI720^'Aquifer and SDF Parameters'!$B$2)+(1/AA720^'Aquifer and SDF Parameters'!$B$2))),"")</f>
        <v/>
      </c>
      <c r="AL720" s="20" t="str">
        <f>IF(AF720="Yes",(1/(AA720)^('Aquifer and SDF Parameters'!$B$2)/((1/U720^'Aquifer and SDF Parameters'!$B$2)+(1/AI720^'Aquifer and SDF Parameters'!$B$2)+(1/AA720^'Aquifer and SDF Parameters'!$B$2))),"")</f>
        <v/>
      </c>
      <c r="AM720" s="21" t="str">
        <f>IF(AF720="Yes",(1/(AI720)^('Aquifer and SDF Parameters'!$B$2)/((1/U720^'Aquifer and SDF Parameters'!$B$2)+(1/AI720^'Aquifer and SDF Parameters'!$B$2)+(1/AA720^'Aquifer and SDF Parameters'!$B$2))),"")</f>
        <v/>
      </c>
      <c r="AO720" s="30" t="s">
        <v>12139</v>
      </c>
      <c r="AP720" s="47" t="s">
        <v>8769</v>
      </c>
      <c r="AQ720" s="22">
        <v>103452</v>
      </c>
      <c r="AR720" s="22" t="s">
        <v>9930</v>
      </c>
      <c r="AS720" s="24">
        <v>127.802923505698</v>
      </c>
      <c r="AT720" s="30"/>
      <c r="AU720" s="22"/>
      <c r="AV720" s="69"/>
      <c r="AW720" s="33"/>
      <c r="AX720" s="22"/>
      <c r="AY720" s="27"/>
    </row>
    <row r="721" spans="1:51" ht="15.6" customHeight="1" x14ac:dyDescent="0.3">
      <c r="A721" s="17">
        <v>6489</v>
      </c>
      <c r="B721" s="17" t="str">
        <f>VLOOKUP(A721,'List of Wells for HC assessment'!$A$2:$J$860,10,FALSE)</f>
        <v>Fraser-Sumas Floodplain</v>
      </c>
      <c r="C721" s="17" t="str">
        <f>IF(ISNUMBER(VLOOKUP(A721,'List of Wells for HC assessment'!$A$2:$J$860,1,FALSE)),"TRUE","FALSE")</f>
        <v>TRUE</v>
      </c>
      <c r="D721" s="17">
        <f>VLOOKUP(A721,'List of Wells for HC assessment'!$A$2:$J$860,9,FALSE)</f>
        <v>21</v>
      </c>
      <c r="E721" s="17" t="str">
        <f t="shared" si="240"/>
        <v>Stream</v>
      </c>
      <c r="F721" s="17">
        <f t="shared" si="241"/>
        <v>1</v>
      </c>
      <c r="G721" s="87">
        <f t="shared" si="242"/>
        <v>1</v>
      </c>
      <c r="H721" s="88">
        <f t="shared" si="239"/>
        <v>1.1763077074232862</v>
      </c>
      <c r="I721" s="89" t="str">
        <f t="shared" si="243"/>
        <v>Unnamed tributary to Sumas Lake Canal</v>
      </c>
      <c r="J721" s="90" t="str">
        <f t="shared" si="244"/>
        <v>-</v>
      </c>
      <c r="K721" s="91" t="str">
        <f t="shared" si="245"/>
        <v/>
      </c>
      <c r="L721" s="95" t="str">
        <f t="shared" si="246"/>
        <v xml:space="preserve"> </v>
      </c>
      <c r="M721" s="92" t="str">
        <f t="shared" si="247"/>
        <v>-</v>
      </c>
      <c r="N721" s="93" t="str">
        <f t="shared" si="248"/>
        <v/>
      </c>
      <c r="O721" s="96" t="str">
        <f t="shared" si="249"/>
        <v xml:space="preserve"> </v>
      </c>
      <c r="P721" s="94" t="str">
        <f>IF(ISNUMBER(VLOOKUP(A721,'Wells not assessed'!$A$5:$D$37,1,FALSE)),VLOOKUP(A721,'Wells not assessed'!$A$5:$D$37,4,FALSE),"")</f>
        <v/>
      </c>
      <c r="R721" s="35" t="str">
        <f t="shared" si="250"/>
        <v>Yes</v>
      </c>
      <c r="S721" s="15" t="str">
        <f t="shared" si="251"/>
        <v>FV-25</v>
      </c>
      <c r="T721" s="18" t="str">
        <f>VLOOKUP(S721,'PoHC and SDF summary'!$AO$4:$AP$49974,2,FALSE)</f>
        <v>Unnamed tributary to Sumas Lake Canal</v>
      </c>
      <c r="U721" s="19">
        <f t="shared" si="252"/>
        <v>594.04739897333604</v>
      </c>
      <c r="V721" s="56">
        <f>IF(C721="TRUE",(U721^2)*(VLOOKUP(D721,'Aquifer and SDF Parameters'!$A$6:$C$100,2,FALSE)/VLOOKUP(D721,'Aquifer and SDF Parameters'!$A$6:$C$100,3,FALSE)),"")</f>
        <v>1.1763077074232862</v>
      </c>
      <c r="W721" s="4"/>
      <c r="X721" s="29" t="str">
        <f t="shared" si="253"/>
        <v>No</v>
      </c>
      <c r="Y721" s="15" t="str">
        <f t="shared" si="254"/>
        <v/>
      </c>
      <c r="Z721" s="18" t="str">
        <f>IF(X721="Yes",VLOOKUP(Y721,'PoHC and SDF summary'!$AO$4:$AP$49974,2,FALSE)," ")</f>
        <v xml:space="preserve"> </v>
      </c>
      <c r="AA721" s="19" t="str">
        <f t="shared" si="255"/>
        <v xml:space="preserve"> </v>
      </c>
      <c r="AB721" s="58" t="str">
        <f>IF(X721="Yes",(AA721^2)*(VLOOKUP(D721,'Aquifer and SDF Parameters'!$A$6:$C$100,2,FALSE)/VLOOKUP(D721,'Aquifer and SDF Parameters'!$A$6:$C$100,3,FALSE)),"")</f>
        <v/>
      </c>
      <c r="AC721" s="20" t="str">
        <f>IF(X721="Yes",(1/(U721)^('Aquifer and SDF Parameters'!$B$2)/((1/U721^'Aquifer and SDF Parameters'!$B$2)+(1/AA721^'Aquifer and SDF Parameters'!$B$2))),"")</f>
        <v/>
      </c>
      <c r="AD721" s="21" t="str">
        <f>IF(X721="Yes",(1/(AA721)^('Aquifer and SDF Parameters'!$B$2)/((1/U721^'Aquifer and SDF Parameters'!$B$2)+(1/AA721^'Aquifer and SDF Parameters'!$B$2))),"")</f>
        <v/>
      </c>
      <c r="AE721" s="14"/>
      <c r="AF721" s="32" t="str">
        <f t="shared" si="256"/>
        <v>No</v>
      </c>
      <c r="AG721" s="15" t="str">
        <f t="shared" si="257"/>
        <v/>
      </c>
      <c r="AH721" s="18" t="str">
        <f t="shared" si="258"/>
        <v xml:space="preserve"> </v>
      </c>
      <c r="AI721" s="19" t="str">
        <f t="shared" si="259"/>
        <v xml:space="preserve"> </v>
      </c>
      <c r="AJ721" s="58" t="str">
        <f>IF(AF721="Yes",(AI721^2)*(VLOOKUP(D721,'Aquifer and SDF Parameters'!$A$6:$C$100,2,FALSE)/VLOOKUP(D721,'Aquifer and SDF Parameters'!$A$6:$C$100,3,FALSE)),"")</f>
        <v/>
      </c>
      <c r="AK721" s="20" t="str">
        <f>IF(AF721="Yes",(1/(U721)^('Aquifer and SDF Parameters'!$B$2)/((1/U721^'Aquifer and SDF Parameters'!$B$2)+(1/AI721^'Aquifer and SDF Parameters'!$B$2)+(1/AA721^'Aquifer and SDF Parameters'!$B$2))),"")</f>
        <v/>
      </c>
      <c r="AL721" s="20" t="str">
        <f>IF(AF721="Yes",(1/(AA721)^('Aquifer and SDF Parameters'!$B$2)/((1/U721^'Aquifer and SDF Parameters'!$B$2)+(1/AI721^'Aquifer and SDF Parameters'!$B$2)+(1/AA721^'Aquifer and SDF Parameters'!$B$2))),"")</f>
        <v/>
      </c>
      <c r="AM721" s="21" t="str">
        <f>IF(AF721="Yes",(1/(AI721)^('Aquifer and SDF Parameters'!$B$2)/((1/U721^'Aquifer and SDF Parameters'!$B$2)+(1/AI721^'Aquifer and SDF Parameters'!$B$2)+(1/AA721^'Aquifer and SDF Parameters'!$B$2))),"")</f>
        <v/>
      </c>
      <c r="AO721" s="30" t="s">
        <v>12138</v>
      </c>
      <c r="AP721" s="47" t="s">
        <v>8769</v>
      </c>
      <c r="AQ721" s="22">
        <v>103459</v>
      </c>
      <c r="AR721" s="22" t="s">
        <v>7380</v>
      </c>
      <c r="AS721" s="24">
        <v>1247.37011051228</v>
      </c>
      <c r="AT721" s="30"/>
      <c r="AU721" s="22"/>
      <c r="AV721" s="69"/>
      <c r="AW721" s="33"/>
      <c r="AX721" s="22"/>
      <c r="AY721" s="27"/>
    </row>
    <row r="722" spans="1:51" ht="15.6" customHeight="1" x14ac:dyDescent="0.3">
      <c r="A722" s="17">
        <v>6522</v>
      </c>
      <c r="B722" s="17" t="str">
        <f>VLOOKUP(A722,'List of Wells for HC assessment'!$A$2:$J$860,10,FALSE)</f>
        <v>Fraser-Sumas Floodplain</v>
      </c>
      <c r="C722" s="17" t="str">
        <f>IF(ISNUMBER(VLOOKUP(A722,'List of Wells for HC assessment'!$A$2:$J$860,1,FALSE)),"TRUE","FALSE")</f>
        <v>TRUE</v>
      </c>
      <c r="D722" s="17">
        <f>VLOOKUP(A722,'List of Wells for HC assessment'!$A$2:$J$860,9,FALSE)</f>
        <v>21</v>
      </c>
      <c r="E722" s="17" t="str">
        <f t="shared" si="240"/>
        <v>Stream</v>
      </c>
      <c r="F722" s="17">
        <f t="shared" si="241"/>
        <v>1</v>
      </c>
      <c r="G722" s="87">
        <f t="shared" si="242"/>
        <v>1</v>
      </c>
      <c r="H722" s="88">
        <f t="shared" si="239"/>
        <v>4.850207482469733E-2</v>
      </c>
      <c r="I722" s="89" t="str">
        <f t="shared" si="243"/>
        <v>Sumas Lake Canal</v>
      </c>
      <c r="J722" s="90" t="str">
        <f t="shared" si="244"/>
        <v>-</v>
      </c>
      <c r="K722" s="91" t="str">
        <f t="shared" si="245"/>
        <v/>
      </c>
      <c r="L722" s="95" t="str">
        <f t="shared" si="246"/>
        <v xml:space="preserve"> </v>
      </c>
      <c r="M722" s="92" t="str">
        <f t="shared" si="247"/>
        <v>-</v>
      </c>
      <c r="N722" s="93" t="str">
        <f t="shared" si="248"/>
        <v/>
      </c>
      <c r="O722" s="96" t="str">
        <f t="shared" si="249"/>
        <v xml:space="preserve"> </v>
      </c>
      <c r="P722" s="94" t="str">
        <f>IF(ISNUMBER(VLOOKUP(A722,'Wells not assessed'!$A$5:$D$37,1,FALSE)),VLOOKUP(A722,'Wells not assessed'!$A$5:$D$37,4,FALSE),"")</f>
        <v/>
      </c>
      <c r="R722" s="35" t="str">
        <f t="shared" si="250"/>
        <v>Yes</v>
      </c>
      <c r="S722" s="15" t="str">
        <f t="shared" si="251"/>
        <v>FV-276</v>
      </c>
      <c r="T722" s="18" t="str">
        <f>VLOOKUP(S722,'PoHC and SDF summary'!$AO$4:$AP$49974,2,FALSE)</f>
        <v>Sumas Lake Canal</v>
      </c>
      <c r="U722" s="19">
        <f t="shared" si="252"/>
        <v>120.625960918076</v>
      </c>
      <c r="V722" s="56">
        <f>IF(C722="TRUE",(U722^2)*(VLOOKUP(D722,'Aquifer and SDF Parameters'!$A$6:$C$100,2,FALSE)/VLOOKUP(D722,'Aquifer and SDF Parameters'!$A$6:$C$100,3,FALSE)),"")</f>
        <v>4.850207482469733E-2</v>
      </c>
      <c r="W722" s="4"/>
      <c r="X722" s="29" t="str">
        <f t="shared" si="253"/>
        <v>No</v>
      </c>
      <c r="Y722" s="15" t="str">
        <f t="shared" si="254"/>
        <v/>
      </c>
      <c r="Z722" s="18" t="str">
        <f>IF(X722="Yes",VLOOKUP(Y722,'PoHC and SDF summary'!$AO$4:$AP$49974,2,FALSE)," ")</f>
        <v xml:space="preserve"> </v>
      </c>
      <c r="AA722" s="19" t="str">
        <f t="shared" si="255"/>
        <v xml:space="preserve"> </v>
      </c>
      <c r="AB722" s="58" t="str">
        <f>IF(X722="Yes",(AA722^2)*(VLOOKUP(D722,'Aquifer and SDF Parameters'!$A$6:$C$100,2,FALSE)/VLOOKUP(D722,'Aquifer and SDF Parameters'!$A$6:$C$100,3,FALSE)),"")</f>
        <v/>
      </c>
      <c r="AC722" s="20" t="str">
        <f>IF(X722="Yes",(1/(U722)^('Aquifer and SDF Parameters'!$B$2)/((1/U722^'Aquifer and SDF Parameters'!$B$2)+(1/AA722^'Aquifer and SDF Parameters'!$B$2))),"")</f>
        <v/>
      </c>
      <c r="AD722" s="21" t="str">
        <f>IF(X722="Yes",(1/(AA722)^('Aquifer and SDF Parameters'!$B$2)/((1/U722^'Aquifer and SDF Parameters'!$B$2)+(1/AA722^'Aquifer and SDF Parameters'!$B$2))),"")</f>
        <v/>
      </c>
      <c r="AE722" s="14"/>
      <c r="AF722" s="32" t="str">
        <f t="shared" si="256"/>
        <v>No</v>
      </c>
      <c r="AG722" s="15" t="str">
        <f t="shared" si="257"/>
        <v/>
      </c>
      <c r="AH722" s="18" t="str">
        <f t="shared" si="258"/>
        <v xml:space="preserve"> </v>
      </c>
      <c r="AI722" s="19" t="str">
        <f t="shared" si="259"/>
        <v xml:space="preserve"> </v>
      </c>
      <c r="AJ722" s="58" t="str">
        <f>IF(AF722="Yes",(AI722^2)*(VLOOKUP(D722,'Aquifer and SDF Parameters'!$A$6:$C$100,2,FALSE)/VLOOKUP(D722,'Aquifer and SDF Parameters'!$A$6:$C$100,3,FALSE)),"")</f>
        <v/>
      </c>
      <c r="AK722" s="20" t="str">
        <f>IF(AF722="Yes",(1/(U722)^('Aquifer and SDF Parameters'!$B$2)/((1/U722^'Aquifer and SDF Parameters'!$B$2)+(1/AI722^'Aquifer and SDF Parameters'!$B$2)+(1/AA722^'Aquifer and SDF Parameters'!$B$2))),"")</f>
        <v/>
      </c>
      <c r="AL722" s="20" t="str">
        <f>IF(AF722="Yes",(1/(AA722)^('Aquifer and SDF Parameters'!$B$2)/((1/U722^'Aquifer and SDF Parameters'!$B$2)+(1/AI722^'Aquifer and SDF Parameters'!$B$2)+(1/AA722^'Aquifer and SDF Parameters'!$B$2))),"")</f>
        <v/>
      </c>
      <c r="AM722" s="21" t="str">
        <f>IF(AF722="Yes",(1/(AI722)^('Aquifer and SDF Parameters'!$B$2)/((1/U722^'Aquifer and SDF Parameters'!$B$2)+(1/AI722^'Aquifer and SDF Parameters'!$B$2)+(1/AA722^'Aquifer and SDF Parameters'!$B$2))),"")</f>
        <v/>
      </c>
      <c r="AO722" s="30" t="s">
        <v>12137</v>
      </c>
      <c r="AP722" s="47" t="s">
        <v>8769</v>
      </c>
      <c r="AQ722" s="22">
        <v>103891</v>
      </c>
      <c r="AR722" s="22" t="s">
        <v>837</v>
      </c>
      <c r="AS722" s="24">
        <v>637.606271288882</v>
      </c>
      <c r="AT722" s="30"/>
      <c r="AU722" s="22"/>
      <c r="AV722" s="69"/>
      <c r="AW722" s="33"/>
      <c r="AX722" s="22"/>
      <c r="AY722" s="27"/>
    </row>
    <row r="723" spans="1:51" ht="15.6" customHeight="1" x14ac:dyDescent="0.3">
      <c r="A723" s="17">
        <v>6525</v>
      </c>
      <c r="B723" s="17" t="str">
        <f>VLOOKUP(A723,'List of Wells for HC assessment'!$A$2:$J$860,10,FALSE)</f>
        <v>Fraser-Sumas Floodplain</v>
      </c>
      <c r="C723" s="17" t="str">
        <f>IF(ISNUMBER(VLOOKUP(A723,'List of Wells for HC assessment'!$A$2:$J$860,1,FALSE)),"TRUE","FALSE")</f>
        <v>TRUE</v>
      </c>
      <c r="D723" s="17">
        <f>VLOOKUP(A723,'List of Wells for HC assessment'!$A$2:$J$860,9,FALSE)</f>
        <v>21</v>
      </c>
      <c r="E723" s="17" t="str">
        <f t="shared" si="240"/>
        <v>Stream</v>
      </c>
      <c r="F723" s="17">
        <f t="shared" si="241"/>
        <v>1</v>
      </c>
      <c r="G723" s="87">
        <f t="shared" si="242"/>
        <v>1</v>
      </c>
      <c r="H723" s="88">
        <f t="shared" si="239"/>
        <v>2.0734333407799137</v>
      </c>
      <c r="I723" s="89" t="str">
        <f t="shared" si="243"/>
        <v>Sumas Lake Canal</v>
      </c>
      <c r="J723" s="90" t="str">
        <f t="shared" si="244"/>
        <v>-</v>
      </c>
      <c r="K723" s="91" t="str">
        <f t="shared" si="245"/>
        <v/>
      </c>
      <c r="L723" s="95" t="str">
        <f t="shared" si="246"/>
        <v xml:space="preserve"> </v>
      </c>
      <c r="M723" s="92" t="str">
        <f t="shared" si="247"/>
        <v>-</v>
      </c>
      <c r="N723" s="93" t="str">
        <f t="shared" si="248"/>
        <v/>
      </c>
      <c r="O723" s="96" t="str">
        <f t="shared" si="249"/>
        <v xml:space="preserve"> </v>
      </c>
      <c r="P723" s="94" t="str">
        <f>IF(ISNUMBER(VLOOKUP(A723,'Wells not assessed'!$A$5:$D$37,1,FALSE)),VLOOKUP(A723,'Wells not assessed'!$A$5:$D$37,4,FALSE),"")</f>
        <v/>
      </c>
      <c r="R723" s="35" t="str">
        <f t="shared" si="250"/>
        <v>Yes</v>
      </c>
      <c r="S723" s="15" t="str">
        <f t="shared" si="251"/>
        <v>FV-261</v>
      </c>
      <c r="T723" s="18" t="str">
        <f>VLOOKUP(S723,'PoHC and SDF summary'!$AO$4:$AP$49974,2,FALSE)</f>
        <v>Sumas Lake Canal</v>
      </c>
      <c r="U723" s="19">
        <f t="shared" si="252"/>
        <v>788.68878667949502</v>
      </c>
      <c r="V723" s="56">
        <f>IF(C723="TRUE",(U723^2)*(VLOOKUP(D723,'Aquifer and SDF Parameters'!$A$6:$C$100,2,FALSE)/VLOOKUP(D723,'Aquifer and SDF Parameters'!$A$6:$C$100,3,FALSE)),"")</f>
        <v>2.0734333407799137</v>
      </c>
      <c r="W723" s="4"/>
      <c r="X723" s="29" t="str">
        <f t="shared" si="253"/>
        <v>No</v>
      </c>
      <c r="Y723" s="15" t="str">
        <f t="shared" si="254"/>
        <v/>
      </c>
      <c r="Z723" s="18" t="str">
        <f>IF(X723="Yes",VLOOKUP(Y723,'PoHC and SDF summary'!$AO$4:$AP$49974,2,FALSE)," ")</f>
        <v xml:space="preserve"> </v>
      </c>
      <c r="AA723" s="19" t="str">
        <f t="shared" si="255"/>
        <v xml:space="preserve"> </v>
      </c>
      <c r="AB723" s="58" t="str">
        <f>IF(X723="Yes",(AA723^2)*(VLOOKUP(D723,'Aquifer and SDF Parameters'!$A$6:$C$100,2,FALSE)/VLOOKUP(D723,'Aquifer and SDF Parameters'!$A$6:$C$100,3,FALSE)),"")</f>
        <v/>
      </c>
      <c r="AC723" s="20" t="str">
        <f>IF(X723="Yes",(1/(U723)^('Aquifer and SDF Parameters'!$B$2)/((1/U723^'Aquifer and SDF Parameters'!$B$2)+(1/AA723^'Aquifer and SDF Parameters'!$B$2))),"")</f>
        <v/>
      </c>
      <c r="AD723" s="21" t="str">
        <f>IF(X723="Yes",(1/(AA723)^('Aquifer and SDF Parameters'!$B$2)/((1/U723^'Aquifer and SDF Parameters'!$B$2)+(1/AA723^'Aquifer and SDF Parameters'!$B$2))),"")</f>
        <v/>
      </c>
      <c r="AE723" s="14"/>
      <c r="AF723" s="32" t="str">
        <f t="shared" si="256"/>
        <v>No</v>
      </c>
      <c r="AG723" s="15" t="str">
        <f t="shared" si="257"/>
        <v/>
      </c>
      <c r="AH723" s="18" t="str">
        <f t="shared" si="258"/>
        <v xml:space="preserve"> </v>
      </c>
      <c r="AI723" s="19" t="str">
        <f t="shared" si="259"/>
        <v xml:space="preserve"> </v>
      </c>
      <c r="AJ723" s="58" t="str">
        <f>IF(AF723="Yes",(AI723^2)*(VLOOKUP(D723,'Aquifer and SDF Parameters'!$A$6:$C$100,2,FALSE)/VLOOKUP(D723,'Aquifer and SDF Parameters'!$A$6:$C$100,3,FALSE)),"")</f>
        <v/>
      </c>
      <c r="AK723" s="20" t="str">
        <f>IF(AF723="Yes",(1/(U723)^('Aquifer and SDF Parameters'!$B$2)/((1/U723^'Aquifer and SDF Parameters'!$B$2)+(1/AI723^'Aquifer and SDF Parameters'!$B$2)+(1/AA723^'Aquifer and SDF Parameters'!$B$2))),"")</f>
        <v/>
      </c>
      <c r="AL723" s="20" t="str">
        <f>IF(AF723="Yes",(1/(AA723)^('Aquifer and SDF Parameters'!$B$2)/((1/U723^'Aquifer and SDF Parameters'!$B$2)+(1/AI723^'Aquifer and SDF Parameters'!$B$2)+(1/AA723^'Aquifer and SDF Parameters'!$B$2))),"")</f>
        <v/>
      </c>
      <c r="AM723" s="21" t="str">
        <f>IF(AF723="Yes",(1/(AI723)^('Aquifer and SDF Parameters'!$B$2)/((1/U723^'Aquifer and SDF Parameters'!$B$2)+(1/AI723^'Aquifer and SDF Parameters'!$B$2)+(1/AA723^'Aquifer and SDF Parameters'!$B$2))),"")</f>
        <v/>
      </c>
      <c r="AO723" s="30" t="s">
        <v>12134</v>
      </c>
      <c r="AP723" s="47" t="s">
        <v>8769</v>
      </c>
      <c r="AQ723" s="22">
        <v>103898</v>
      </c>
      <c r="AR723" s="22" t="s">
        <v>8620</v>
      </c>
      <c r="AS723" s="24">
        <v>334.06965894832399</v>
      </c>
      <c r="AT723" s="30"/>
      <c r="AU723" s="22"/>
      <c r="AV723" s="69"/>
      <c r="AW723" s="33"/>
      <c r="AX723" s="22"/>
      <c r="AY723" s="27"/>
    </row>
    <row r="724" spans="1:51" ht="15.6" customHeight="1" x14ac:dyDescent="0.3">
      <c r="A724" s="17">
        <v>6538</v>
      </c>
      <c r="B724" s="17" t="str">
        <f>VLOOKUP(A724,'List of Wells for HC assessment'!$A$2:$J$860,10,FALSE)</f>
        <v>Fraser-Sumas Floodplain</v>
      </c>
      <c r="C724" s="17" t="str">
        <f>IF(ISNUMBER(VLOOKUP(A724,'List of Wells for HC assessment'!$A$2:$J$860,1,FALSE)),"TRUE","FALSE")</f>
        <v>TRUE</v>
      </c>
      <c r="D724" s="17">
        <f>VLOOKUP(A724,'List of Wells for HC assessment'!$A$2:$J$860,9,FALSE)</f>
        <v>21</v>
      </c>
      <c r="E724" s="17" t="str">
        <f t="shared" si="240"/>
        <v>Stream</v>
      </c>
      <c r="F724" s="17">
        <f t="shared" si="241"/>
        <v>1</v>
      </c>
      <c r="G724" s="87">
        <f t="shared" si="242"/>
        <v>1</v>
      </c>
      <c r="H724" s="88">
        <f t="shared" si="239"/>
        <v>3.4869604390420115</v>
      </c>
      <c r="I724" s="89" t="str">
        <f t="shared" si="243"/>
        <v>Unnamed tributary to Sumas Lake Canal</v>
      </c>
      <c r="J724" s="90" t="str">
        <f t="shared" si="244"/>
        <v>-</v>
      </c>
      <c r="K724" s="91" t="str">
        <f t="shared" si="245"/>
        <v/>
      </c>
      <c r="L724" s="95" t="str">
        <f t="shared" si="246"/>
        <v xml:space="preserve"> </v>
      </c>
      <c r="M724" s="92" t="str">
        <f t="shared" si="247"/>
        <v>-</v>
      </c>
      <c r="N724" s="93" t="str">
        <f t="shared" si="248"/>
        <v/>
      </c>
      <c r="O724" s="96" t="str">
        <f t="shared" si="249"/>
        <v xml:space="preserve"> </v>
      </c>
      <c r="P724" s="94" t="str">
        <f>IF(ISNUMBER(VLOOKUP(A724,'Wells not assessed'!$A$5:$D$37,1,FALSE)),VLOOKUP(A724,'Wells not assessed'!$A$5:$D$37,4,FALSE),"")</f>
        <v/>
      </c>
      <c r="R724" s="35" t="str">
        <f t="shared" si="250"/>
        <v>Yes</v>
      </c>
      <c r="S724" s="15" t="str">
        <f t="shared" si="251"/>
        <v>FV-128</v>
      </c>
      <c r="T724" s="18" t="str">
        <f>VLOOKUP(S724,'PoHC and SDF summary'!$AO$4:$AP$49974,2,FALSE)</f>
        <v>Unnamed tributary to Sumas Lake Canal</v>
      </c>
      <c r="U724" s="19">
        <f t="shared" si="252"/>
        <v>1022.78449915542</v>
      </c>
      <c r="V724" s="56">
        <f>IF(C724="TRUE",(U724^2)*(VLOOKUP(D724,'Aquifer and SDF Parameters'!$A$6:$C$100,2,FALSE)/VLOOKUP(D724,'Aquifer and SDF Parameters'!$A$6:$C$100,3,FALSE)),"")</f>
        <v>3.4869604390420115</v>
      </c>
      <c r="W724" s="4"/>
      <c r="X724" s="29" t="str">
        <f t="shared" si="253"/>
        <v>No</v>
      </c>
      <c r="Y724" s="15" t="str">
        <f t="shared" si="254"/>
        <v/>
      </c>
      <c r="Z724" s="18" t="str">
        <f>IF(X724="Yes",VLOOKUP(Y724,'PoHC and SDF summary'!$AO$4:$AP$49974,2,FALSE)," ")</f>
        <v xml:space="preserve"> </v>
      </c>
      <c r="AA724" s="19" t="str">
        <f t="shared" si="255"/>
        <v xml:space="preserve"> </v>
      </c>
      <c r="AB724" s="58" t="str">
        <f>IF(X724="Yes",(AA724^2)*(VLOOKUP(D724,'Aquifer and SDF Parameters'!$A$6:$C$100,2,FALSE)/VLOOKUP(D724,'Aquifer and SDF Parameters'!$A$6:$C$100,3,FALSE)),"")</f>
        <v/>
      </c>
      <c r="AC724" s="20" t="str">
        <f>IF(X724="Yes",(1/(U724)^('Aquifer and SDF Parameters'!$B$2)/((1/U724^'Aquifer and SDF Parameters'!$B$2)+(1/AA724^'Aquifer and SDF Parameters'!$B$2))),"")</f>
        <v/>
      </c>
      <c r="AD724" s="21" t="str">
        <f>IF(X724="Yes",(1/(AA724)^('Aquifer and SDF Parameters'!$B$2)/((1/U724^'Aquifer and SDF Parameters'!$B$2)+(1/AA724^'Aquifer and SDF Parameters'!$B$2))),"")</f>
        <v/>
      </c>
      <c r="AE724" s="14"/>
      <c r="AF724" s="32" t="str">
        <f t="shared" si="256"/>
        <v>No</v>
      </c>
      <c r="AG724" s="15" t="str">
        <f t="shared" si="257"/>
        <v/>
      </c>
      <c r="AH724" s="18" t="str">
        <f t="shared" si="258"/>
        <v xml:space="preserve"> </v>
      </c>
      <c r="AI724" s="19" t="str">
        <f t="shared" si="259"/>
        <v xml:space="preserve"> </v>
      </c>
      <c r="AJ724" s="58" t="str">
        <f>IF(AF724="Yes",(AI724^2)*(VLOOKUP(D724,'Aquifer and SDF Parameters'!$A$6:$C$100,2,FALSE)/VLOOKUP(D724,'Aquifer and SDF Parameters'!$A$6:$C$100,3,FALSE)),"")</f>
        <v/>
      </c>
      <c r="AK724" s="20" t="str">
        <f>IF(AF724="Yes",(1/(U724)^('Aquifer and SDF Parameters'!$B$2)/((1/U724^'Aquifer and SDF Parameters'!$B$2)+(1/AI724^'Aquifer and SDF Parameters'!$B$2)+(1/AA724^'Aquifer and SDF Parameters'!$B$2))),"")</f>
        <v/>
      </c>
      <c r="AL724" s="20" t="str">
        <f>IF(AF724="Yes",(1/(AA724)^('Aquifer and SDF Parameters'!$B$2)/((1/U724^'Aquifer and SDF Parameters'!$B$2)+(1/AI724^'Aquifer and SDF Parameters'!$B$2)+(1/AA724^'Aquifer and SDF Parameters'!$B$2))),"")</f>
        <v/>
      </c>
      <c r="AM724" s="21" t="str">
        <f>IF(AF724="Yes",(1/(AI724)^('Aquifer and SDF Parameters'!$B$2)/((1/U724^'Aquifer and SDF Parameters'!$B$2)+(1/AI724^'Aquifer and SDF Parameters'!$B$2)+(1/AA724^'Aquifer and SDF Parameters'!$B$2))),"")</f>
        <v/>
      </c>
      <c r="AO724" s="30" t="s">
        <v>12133</v>
      </c>
      <c r="AP724" s="47" t="s">
        <v>8769</v>
      </c>
      <c r="AQ724" s="22">
        <v>103901</v>
      </c>
      <c r="AR724" s="22" t="s">
        <v>8198</v>
      </c>
      <c r="AS724" s="24">
        <v>1162.2632648363999</v>
      </c>
      <c r="AT724" s="30"/>
      <c r="AU724" s="22"/>
      <c r="AV724" s="69"/>
      <c r="AW724" s="33"/>
      <c r="AX724" s="22"/>
      <c r="AY724" s="27"/>
    </row>
    <row r="725" spans="1:51" ht="15.6" customHeight="1" x14ac:dyDescent="0.3">
      <c r="A725" s="17">
        <v>6695</v>
      </c>
      <c r="B725" s="17" t="str">
        <f>VLOOKUP(A725,'List of Wells for HC assessment'!$A$2:$J$860,10,FALSE)</f>
        <v>Fraser-Sumas Floodplain</v>
      </c>
      <c r="C725" s="17" t="str">
        <f>IF(ISNUMBER(VLOOKUP(A725,'List of Wells for HC assessment'!$A$2:$J$860,1,FALSE)),"TRUE","FALSE")</f>
        <v>TRUE</v>
      </c>
      <c r="D725" s="17">
        <f>VLOOKUP(A725,'List of Wells for HC assessment'!$A$2:$J$860,9,FALSE)</f>
        <v>21</v>
      </c>
      <c r="E725" s="17" t="str">
        <f t="shared" si="240"/>
        <v>Stream</v>
      </c>
      <c r="F725" s="17">
        <f t="shared" si="241"/>
        <v>1</v>
      </c>
      <c r="G725" s="87">
        <f t="shared" si="242"/>
        <v>1</v>
      </c>
      <c r="H725" s="88">
        <f t="shared" si="239"/>
        <v>0.70209522557376847</v>
      </c>
      <c r="I725" s="89" t="str">
        <f t="shared" si="243"/>
        <v>Unnamed tributary to Sumas Lake Canal</v>
      </c>
      <c r="J725" s="90" t="str">
        <f t="shared" si="244"/>
        <v>-</v>
      </c>
      <c r="K725" s="91" t="str">
        <f t="shared" si="245"/>
        <v/>
      </c>
      <c r="L725" s="95" t="str">
        <f t="shared" si="246"/>
        <v xml:space="preserve"> </v>
      </c>
      <c r="M725" s="92" t="str">
        <f t="shared" si="247"/>
        <v>-</v>
      </c>
      <c r="N725" s="93" t="str">
        <f t="shared" si="248"/>
        <v/>
      </c>
      <c r="O725" s="96" t="str">
        <f t="shared" si="249"/>
        <v xml:space="preserve"> </v>
      </c>
      <c r="P725" s="94" t="str">
        <f>IF(ISNUMBER(VLOOKUP(A725,'Wells not assessed'!$A$5:$D$37,1,FALSE)),VLOOKUP(A725,'Wells not assessed'!$A$5:$D$37,4,FALSE),"")</f>
        <v/>
      </c>
      <c r="R725" s="35" t="str">
        <f t="shared" si="250"/>
        <v>Yes</v>
      </c>
      <c r="S725" s="15" t="str">
        <f t="shared" si="251"/>
        <v>FV-385</v>
      </c>
      <c r="T725" s="18" t="str">
        <f>VLOOKUP(S725,'PoHC and SDF summary'!$AO$4:$AP$49974,2,FALSE)</f>
        <v>Unnamed tributary to Sumas Lake Canal</v>
      </c>
      <c r="U725" s="19">
        <f t="shared" si="252"/>
        <v>458.94288062037799</v>
      </c>
      <c r="V725" s="56">
        <f>IF(C725="TRUE",(U725^2)*(VLOOKUP(D725,'Aquifer and SDF Parameters'!$A$6:$C$100,2,FALSE)/VLOOKUP(D725,'Aquifer and SDF Parameters'!$A$6:$C$100,3,FALSE)),"")</f>
        <v>0.70209522557376847</v>
      </c>
      <c r="W725" s="4"/>
      <c r="X725" s="29" t="str">
        <f t="shared" si="253"/>
        <v>No</v>
      </c>
      <c r="Y725" s="15" t="str">
        <f t="shared" si="254"/>
        <v/>
      </c>
      <c r="Z725" s="18" t="str">
        <f>IF(X725="Yes",VLOOKUP(Y725,'PoHC and SDF summary'!$AO$4:$AP$49974,2,FALSE)," ")</f>
        <v xml:space="preserve"> </v>
      </c>
      <c r="AA725" s="19" t="str">
        <f t="shared" si="255"/>
        <v xml:space="preserve"> </v>
      </c>
      <c r="AB725" s="58" t="str">
        <f>IF(X725="Yes",(AA725^2)*(VLOOKUP(D725,'Aquifer and SDF Parameters'!$A$6:$C$100,2,FALSE)/VLOOKUP(D725,'Aquifer and SDF Parameters'!$A$6:$C$100,3,FALSE)),"")</f>
        <v/>
      </c>
      <c r="AC725" s="20" t="str">
        <f>IF(X725="Yes",(1/(U725)^('Aquifer and SDF Parameters'!$B$2)/((1/U725^'Aquifer and SDF Parameters'!$B$2)+(1/AA725^'Aquifer and SDF Parameters'!$B$2))),"")</f>
        <v/>
      </c>
      <c r="AD725" s="21" t="str">
        <f>IF(X725="Yes",(1/(AA725)^('Aquifer and SDF Parameters'!$B$2)/((1/U725^'Aquifer and SDF Parameters'!$B$2)+(1/AA725^'Aquifer and SDF Parameters'!$B$2))),"")</f>
        <v/>
      </c>
      <c r="AE725" s="14"/>
      <c r="AF725" s="32" t="str">
        <f t="shared" si="256"/>
        <v>No</v>
      </c>
      <c r="AG725" s="15" t="str">
        <f t="shared" si="257"/>
        <v/>
      </c>
      <c r="AH725" s="18" t="str">
        <f t="shared" si="258"/>
        <v xml:space="preserve"> </v>
      </c>
      <c r="AI725" s="19" t="str">
        <f t="shared" si="259"/>
        <v xml:space="preserve"> </v>
      </c>
      <c r="AJ725" s="58" t="str">
        <f>IF(AF725="Yes",(AI725^2)*(VLOOKUP(D725,'Aquifer and SDF Parameters'!$A$6:$C$100,2,FALSE)/VLOOKUP(D725,'Aquifer and SDF Parameters'!$A$6:$C$100,3,FALSE)),"")</f>
        <v/>
      </c>
      <c r="AK725" s="20" t="str">
        <f>IF(AF725="Yes",(1/(U725)^('Aquifer and SDF Parameters'!$B$2)/((1/U725^'Aquifer and SDF Parameters'!$B$2)+(1/AI725^'Aquifer and SDF Parameters'!$B$2)+(1/AA725^'Aquifer and SDF Parameters'!$B$2))),"")</f>
        <v/>
      </c>
      <c r="AL725" s="20" t="str">
        <f>IF(AF725="Yes",(1/(AA725)^('Aquifer and SDF Parameters'!$B$2)/((1/U725^'Aquifer and SDF Parameters'!$B$2)+(1/AI725^'Aquifer and SDF Parameters'!$B$2)+(1/AA725^'Aquifer and SDF Parameters'!$B$2))),"")</f>
        <v/>
      </c>
      <c r="AM725" s="21" t="str">
        <f>IF(AF725="Yes",(1/(AI725)^('Aquifer and SDF Parameters'!$B$2)/((1/U725^'Aquifer and SDF Parameters'!$B$2)+(1/AI725^'Aquifer and SDF Parameters'!$B$2)+(1/AA725^'Aquifer and SDF Parameters'!$B$2))),"")</f>
        <v/>
      </c>
      <c r="AO725" s="30" t="s">
        <v>12132</v>
      </c>
      <c r="AP725" s="47" t="s">
        <v>8769</v>
      </c>
      <c r="AQ725" s="22">
        <v>103906</v>
      </c>
      <c r="AR725" s="22" t="s">
        <v>7069</v>
      </c>
      <c r="AS725" s="24">
        <v>444.48649875326601</v>
      </c>
      <c r="AT725" s="30"/>
      <c r="AU725" s="22"/>
      <c r="AV725" s="69"/>
      <c r="AW725" s="33"/>
      <c r="AX725" s="22"/>
      <c r="AY725" s="27"/>
    </row>
    <row r="726" spans="1:51" ht="15.6" customHeight="1" x14ac:dyDescent="0.3">
      <c r="A726" s="17">
        <v>6791</v>
      </c>
      <c r="B726" s="17" t="str">
        <f>VLOOKUP(A726,'List of Wells for HC assessment'!$A$2:$J$860,10,FALSE)</f>
        <v>Fraser-Sumas Floodplain</v>
      </c>
      <c r="C726" s="17" t="str">
        <f>IF(ISNUMBER(VLOOKUP(A726,'List of Wells for HC assessment'!$A$2:$J$860,1,FALSE)),"TRUE","FALSE")</f>
        <v>TRUE</v>
      </c>
      <c r="D726" s="17">
        <f>VLOOKUP(A726,'List of Wells for HC assessment'!$A$2:$J$860,9,FALSE)</f>
        <v>21</v>
      </c>
      <c r="E726" s="17" t="str">
        <f t="shared" si="240"/>
        <v>Stream</v>
      </c>
      <c r="F726" s="17">
        <f t="shared" si="241"/>
        <v>3</v>
      </c>
      <c r="G726" s="87">
        <f t="shared" si="242"/>
        <v>0.76437736516102872</v>
      </c>
      <c r="H726" s="88">
        <f t="shared" si="239"/>
        <v>2.7551131012841195</v>
      </c>
      <c r="I726" s="89" t="str">
        <f t="shared" si="243"/>
        <v>Sumas Lake Canal</v>
      </c>
      <c r="J726" s="90">
        <f t="shared" si="244"/>
        <v>0.18893227165406271</v>
      </c>
      <c r="K726" s="91">
        <f t="shared" si="245"/>
        <v>11.146566304650158</v>
      </c>
      <c r="L726" s="95" t="str">
        <f t="shared" si="246"/>
        <v>Unnamed tributary to Vedder Canal</v>
      </c>
      <c r="M726" s="92">
        <f t="shared" si="247"/>
        <v>4.6690363184908622E-2</v>
      </c>
      <c r="N726" s="93">
        <f t="shared" si="248"/>
        <v>45.104512996396544</v>
      </c>
      <c r="O726" s="96" t="str">
        <f t="shared" si="249"/>
        <v>McGillivray Slough</v>
      </c>
      <c r="P726" s="94" t="str">
        <f>IF(ISNUMBER(VLOOKUP(A726,'Wells not assessed'!$A$5:$D$37,1,FALSE)),VLOOKUP(A726,'Wells not assessed'!$A$5:$D$37,4,FALSE),"")</f>
        <v/>
      </c>
      <c r="R726" s="35" t="str">
        <f t="shared" si="250"/>
        <v>Yes</v>
      </c>
      <c r="S726" s="15" t="str">
        <f t="shared" si="251"/>
        <v>FV-601</v>
      </c>
      <c r="T726" s="18" t="str">
        <f>VLOOKUP(S726,'PoHC and SDF summary'!$AO$4:$AP$49974,2,FALSE)</f>
        <v>Sumas Lake Canal</v>
      </c>
      <c r="U726" s="19">
        <f t="shared" si="252"/>
        <v>909.13911497924005</v>
      </c>
      <c r="V726" s="56">
        <f>IF(C726="TRUE",(U726^2)*(VLOOKUP(D726,'Aquifer and SDF Parameters'!$A$6:$C$100,2,FALSE)/VLOOKUP(D726,'Aquifer and SDF Parameters'!$A$6:$C$100,3,FALSE)),"")</f>
        <v>2.7551131012841195</v>
      </c>
      <c r="W726" s="4"/>
      <c r="X726" s="29" t="str">
        <f t="shared" si="253"/>
        <v>Yes</v>
      </c>
      <c r="Y726" s="15" t="str">
        <f t="shared" si="254"/>
        <v>FV-1285</v>
      </c>
      <c r="Z726" s="18" t="str">
        <f>IF(X726="Yes",VLOOKUP(Y726,'PoHC and SDF summary'!$AO$4:$AP$49974,2,FALSE)," ")</f>
        <v>Unnamed tributary to Vedder Canal</v>
      </c>
      <c r="AA726" s="19">
        <f t="shared" si="255"/>
        <v>1828.65247966776</v>
      </c>
      <c r="AB726" s="58">
        <f>IF(X726="Yes",(AA726^2)*(VLOOKUP(D726,'Aquifer and SDF Parameters'!$A$6:$C$100,2,FALSE)/VLOOKUP(D726,'Aquifer and SDF Parameters'!$A$6:$C$100,3,FALSE)),"")</f>
        <v>11.146566304650158</v>
      </c>
      <c r="AC726" s="20">
        <f>IF(X726="Yes",(1/(U726)^('Aquifer and SDF Parameters'!$B$2)/((1/U726^'Aquifer and SDF Parameters'!$B$2)+(1/AA726^'Aquifer and SDF Parameters'!$B$2))),"")</f>
        <v>0.80181436926908045</v>
      </c>
      <c r="AD726" s="21">
        <f>IF(X726="Yes",(1/(AA726)^('Aquifer and SDF Parameters'!$B$2)/((1/U726^'Aquifer and SDF Parameters'!$B$2)+(1/AA726^'Aquifer and SDF Parameters'!$B$2))),"")</f>
        <v>0.19818563073091952</v>
      </c>
      <c r="AE726" s="14"/>
      <c r="AF726" s="32" t="str">
        <f t="shared" si="256"/>
        <v>Yes</v>
      </c>
      <c r="AG726" s="15" t="str">
        <f t="shared" si="257"/>
        <v>FV-867</v>
      </c>
      <c r="AH726" s="18" t="str">
        <f t="shared" si="258"/>
        <v>McGillivray Slough</v>
      </c>
      <c r="AI726" s="19">
        <f t="shared" si="259"/>
        <v>3678.4988648793901</v>
      </c>
      <c r="AJ726" s="58">
        <f>IF(AF726="Yes",(AI726^2)*(VLOOKUP(D726,'Aquifer and SDF Parameters'!$A$6:$C$100,2,FALSE)/VLOOKUP(D726,'Aquifer and SDF Parameters'!$A$6:$C$100,3,FALSE)),"")</f>
        <v>45.104512996396544</v>
      </c>
      <c r="AK726" s="20">
        <f>IF(AF726="Yes",(1/(U726)^('Aquifer and SDF Parameters'!$B$2)/((1/U726^'Aquifer and SDF Parameters'!$B$2)+(1/AI726^'Aquifer and SDF Parameters'!$B$2)+(1/AA726^'Aquifer and SDF Parameters'!$B$2))),"")</f>
        <v>0.76437736516102872</v>
      </c>
      <c r="AL726" s="20">
        <f>IF(AF726="Yes",(1/(AA726)^('Aquifer and SDF Parameters'!$B$2)/((1/U726^'Aquifer and SDF Parameters'!$B$2)+(1/AI726^'Aquifer and SDF Parameters'!$B$2)+(1/AA726^'Aquifer and SDF Parameters'!$B$2))),"")</f>
        <v>0.18893227165406271</v>
      </c>
      <c r="AM726" s="21">
        <f>IF(AF726="Yes",(1/(AI726)^('Aquifer and SDF Parameters'!$B$2)/((1/U726^'Aquifer and SDF Parameters'!$B$2)+(1/AI726^'Aquifer and SDF Parameters'!$B$2)+(1/AA726^'Aquifer and SDF Parameters'!$B$2))),"")</f>
        <v>4.6690363184908622E-2</v>
      </c>
      <c r="AO726" s="30" t="s">
        <v>12131</v>
      </c>
      <c r="AP726" s="47" t="s">
        <v>8769</v>
      </c>
      <c r="AQ726" s="22">
        <v>103911</v>
      </c>
      <c r="AR726" s="22" t="s">
        <v>8198</v>
      </c>
      <c r="AS726" s="24">
        <v>1222.6970658759401</v>
      </c>
      <c r="AT726" s="30"/>
      <c r="AU726" s="22"/>
      <c r="AV726" s="69"/>
      <c r="AW726" s="33"/>
      <c r="AX726" s="22"/>
      <c r="AY726" s="27"/>
    </row>
    <row r="727" spans="1:51" ht="15.6" customHeight="1" x14ac:dyDescent="0.3">
      <c r="A727" s="17">
        <v>6796</v>
      </c>
      <c r="B727" s="17" t="str">
        <f>VLOOKUP(A727,'List of Wells for HC assessment'!$A$2:$J$860,10,FALSE)</f>
        <v>Fraser-Sumas Floodplain</v>
      </c>
      <c r="C727" s="17" t="str">
        <f>IF(ISNUMBER(VLOOKUP(A727,'List of Wells for HC assessment'!$A$2:$J$860,1,FALSE)),"TRUE","FALSE")</f>
        <v>TRUE</v>
      </c>
      <c r="D727" s="17">
        <f>VLOOKUP(A727,'List of Wells for HC assessment'!$A$2:$J$860,9,FALSE)</f>
        <v>21</v>
      </c>
      <c r="E727" s="17" t="str">
        <f t="shared" si="240"/>
        <v>Stream</v>
      </c>
      <c r="F727" s="17">
        <f t="shared" si="241"/>
        <v>1</v>
      </c>
      <c r="G727" s="87">
        <f t="shared" si="242"/>
        <v>1</v>
      </c>
      <c r="H727" s="88">
        <f t="shared" si="239"/>
        <v>0.75098544197500883</v>
      </c>
      <c r="I727" s="89" t="str">
        <f t="shared" si="243"/>
        <v>Sumas Lake Canal</v>
      </c>
      <c r="J727" s="90" t="str">
        <f t="shared" si="244"/>
        <v>-</v>
      </c>
      <c r="K727" s="91" t="str">
        <f t="shared" si="245"/>
        <v/>
      </c>
      <c r="L727" s="95" t="str">
        <f t="shared" si="246"/>
        <v xml:space="preserve"> </v>
      </c>
      <c r="M727" s="92" t="str">
        <f t="shared" si="247"/>
        <v>-</v>
      </c>
      <c r="N727" s="93" t="str">
        <f t="shared" si="248"/>
        <v/>
      </c>
      <c r="O727" s="96" t="str">
        <f t="shared" si="249"/>
        <v xml:space="preserve"> </v>
      </c>
      <c r="P727" s="94" t="str">
        <f>IF(ISNUMBER(VLOOKUP(A727,'Wells not assessed'!$A$5:$D$37,1,FALSE)),VLOOKUP(A727,'Wells not assessed'!$A$5:$D$37,4,FALSE),"")</f>
        <v/>
      </c>
      <c r="R727" s="35" t="str">
        <f t="shared" si="250"/>
        <v>Yes</v>
      </c>
      <c r="S727" s="15" t="str">
        <f t="shared" si="251"/>
        <v>FV-633</v>
      </c>
      <c r="T727" s="18" t="str">
        <f>VLOOKUP(S727,'PoHC and SDF summary'!$AO$4:$AP$49974,2,FALSE)</f>
        <v>Sumas Lake Canal</v>
      </c>
      <c r="U727" s="19">
        <f t="shared" si="252"/>
        <v>474.65317084425197</v>
      </c>
      <c r="V727" s="56">
        <f>IF(C727="TRUE",(U727^2)*(VLOOKUP(D727,'Aquifer and SDF Parameters'!$A$6:$C$100,2,FALSE)/VLOOKUP(D727,'Aquifer and SDF Parameters'!$A$6:$C$100,3,FALSE)),"")</f>
        <v>0.75098544197500883</v>
      </c>
      <c r="W727" s="4"/>
      <c r="X727" s="29" t="str">
        <f t="shared" si="253"/>
        <v>No</v>
      </c>
      <c r="Y727" s="15" t="str">
        <f t="shared" si="254"/>
        <v/>
      </c>
      <c r="Z727" s="18" t="str">
        <f>IF(X727="Yes",VLOOKUP(Y727,'PoHC and SDF summary'!$AO$4:$AP$49974,2,FALSE)," ")</f>
        <v xml:space="preserve"> </v>
      </c>
      <c r="AA727" s="19" t="str">
        <f t="shared" si="255"/>
        <v xml:space="preserve"> </v>
      </c>
      <c r="AB727" s="58" t="str">
        <f>IF(X727="Yes",(AA727^2)*(VLOOKUP(D727,'Aquifer and SDF Parameters'!$A$6:$C$100,2,FALSE)/VLOOKUP(D727,'Aquifer and SDF Parameters'!$A$6:$C$100,3,FALSE)),"")</f>
        <v/>
      </c>
      <c r="AC727" s="20" t="str">
        <f>IF(X727="Yes",(1/(U727)^('Aquifer and SDF Parameters'!$B$2)/((1/U727^'Aquifer and SDF Parameters'!$B$2)+(1/AA727^'Aquifer and SDF Parameters'!$B$2))),"")</f>
        <v/>
      </c>
      <c r="AD727" s="21" t="str">
        <f>IF(X727="Yes",(1/(AA727)^('Aquifer and SDF Parameters'!$B$2)/((1/U727^'Aquifer and SDF Parameters'!$B$2)+(1/AA727^'Aquifer and SDF Parameters'!$B$2))),"")</f>
        <v/>
      </c>
      <c r="AE727" s="14"/>
      <c r="AF727" s="32" t="str">
        <f t="shared" si="256"/>
        <v>No</v>
      </c>
      <c r="AG727" s="15" t="str">
        <f t="shared" si="257"/>
        <v/>
      </c>
      <c r="AH727" s="18" t="str">
        <f t="shared" si="258"/>
        <v xml:space="preserve"> </v>
      </c>
      <c r="AI727" s="19" t="str">
        <f t="shared" si="259"/>
        <v xml:space="preserve"> </v>
      </c>
      <c r="AJ727" s="58" t="str">
        <f>IF(AF727="Yes",(AI727^2)*(VLOOKUP(D727,'Aquifer and SDF Parameters'!$A$6:$C$100,2,FALSE)/VLOOKUP(D727,'Aquifer and SDF Parameters'!$A$6:$C$100,3,FALSE)),"")</f>
        <v/>
      </c>
      <c r="AK727" s="20" t="str">
        <f>IF(AF727="Yes",(1/(U727)^('Aquifer and SDF Parameters'!$B$2)/((1/U727^'Aquifer and SDF Parameters'!$B$2)+(1/AI727^'Aquifer and SDF Parameters'!$B$2)+(1/AA727^'Aquifer and SDF Parameters'!$B$2))),"")</f>
        <v/>
      </c>
      <c r="AL727" s="20" t="str">
        <f>IF(AF727="Yes",(1/(AA727)^('Aquifer and SDF Parameters'!$B$2)/((1/U727^'Aquifer and SDF Parameters'!$B$2)+(1/AI727^'Aquifer and SDF Parameters'!$B$2)+(1/AA727^'Aquifer and SDF Parameters'!$B$2))),"")</f>
        <v/>
      </c>
      <c r="AM727" s="21" t="str">
        <f>IF(AF727="Yes",(1/(AI727)^('Aquifer and SDF Parameters'!$B$2)/((1/U727^'Aquifer and SDF Parameters'!$B$2)+(1/AI727^'Aquifer and SDF Parameters'!$B$2)+(1/AA727^'Aquifer and SDF Parameters'!$B$2))),"")</f>
        <v/>
      </c>
      <c r="AO727" s="30" t="s">
        <v>12130</v>
      </c>
      <c r="AP727" s="47" t="s">
        <v>8769</v>
      </c>
      <c r="AQ727" s="22">
        <v>103932</v>
      </c>
      <c r="AR727" s="22" t="s">
        <v>1941</v>
      </c>
      <c r="AS727" s="24">
        <v>121.084283137173</v>
      </c>
      <c r="AT727" s="30"/>
      <c r="AU727" s="22"/>
      <c r="AV727" s="69"/>
      <c r="AW727" s="33"/>
      <c r="AX727" s="22"/>
      <c r="AY727" s="27"/>
    </row>
    <row r="728" spans="1:51" ht="15.6" customHeight="1" x14ac:dyDescent="0.3">
      <c r="A728" s="17">
        <v>9935</v>
      </c>
      <c r="B728" s="17" t="str">
        <f>VLOOKUP(A728,'List of Wells for HC assessment'!$A$2:$J$860,10,FALSE)</f>
        <v>Fraser-Sumas Floodplain</v>
      </c>
      <c r="C728" s="17" t="str">
        <f>IF(ISNUMBER(VLOOKUP(A728,'List of Wells for HC assessment'!$A$2:$J$860,1,FALSE)),"TRUE","FALSE")</f>
        <v>TRUE</v>
      </c>
      <c r="D728" s="17">
        <f>VLOOKUP(A728,'List of Wells for HC assessment'!$A$2:$J$860,9,FALSE)</f>
        <v>21</v>
      </c>
      <c r="E728" s="17" t="str">
        <f t="shared" si="240"/>
        <v>Stream</v>
      </c>
      <c r="F728" s="17">
        <f t="shared" si="241"/>
        <v>1</v>
      </c>
      <c r="G728" s="87">
        <f t="shared" si="242"/>
        <v>1</v>
      </c>
      <c r="H728" s="88">
        <f t="shared" si="239"/>
        <v>2.0528574280116313E-2</v>
      </c>
      <c r="I728" s="89" t="str">
        <f t="shared" si="243"/>
        <v>Unnamed tributary to Lewis Slough</v>
      </c>
      <c r="J728" s="90" t="str">
        <f t="shared" si="244"/>
        <v>-</v>
      </c>
      <c r="K728" s="91" t="str">
        <f t="shared" si="245"/>
        <v/>
      </c>
      <c r="L728" s="95" t="str">
        <f t="shared" si="246"/>
        <v xml:space="preserve"> </v>
      </c>
      <c r="M728" s="92" t="str">
        <f t="shared" si="247"/>
        <v>-</v>
      </c>
      <c r="N728" s="93" t="str">
        <f t="shared" si="248"/>
        <v/>
      </c>
      <c r="O728" s="96" t="str">
        <f t="shared" si="249"/>
        <v xml:space="preserve"> </v>
      </c>
      <c r="P728" s="94" t="str">
        <f>IF(ISNUMBER(VLOOKUP(A728,'Wells not assessed'!$A$5:$D$37,1,FALSE)),VLOOKUP(A728,'Wells not assessed'!$A$5:$D$37,4,FALSE),"")</f>
        <v/>
      </c>
      <c r="R728" s="35" t="str">
        <f t="shared" si="250"/>
        <v>Yes</v>
      </c>
      <c r="S728" s="15" t="str">
        <f t="shared" si="251"/>
        <v>FV-1415</v>
      </c>
      <c r="T728" s="18" t="str">
        <f>VLOOKUP(S728,'PoHC and SDF summary'!$AO$4:$AP$49974,2,FALSE)</f>
        <v>Unnamed tributary to Lewis Slough</v>
      </c>
      <c r="U728" s="19">
        <f t="shared" si="252"/>
        <v>78.476571561421395</v>
      </c>
      <c r="V728" s="56">
        <f>IF(C728="TRUE",(U728^2)*(VLOOKUP(D728,'Aquifer and SDF Parameters'!$A$6:$C$100,2,FALSE)/VLOOKUP(D728,'Aquifer and SDF Parameters'!$A$6:$C$100,3,FALSE)),"")</f>
        <v>2.0528574280116313E-2</v>
      </c>
      <c r="W728" s="4"/>
      <c r="X728" s="29" t="str">
        <f t="shared" si="253"/>
        <v>No</v>
      </c>
      <c r="Y728" s="15" t="str">
        <f t="shared" si="254"/>
        <v/>
      </c>
      <c r="Z728" s="18" t="str">
        <f>IF(X728="Yes",VLOOKUP(Y728,'PoHC and SDF summary'!$AO$4:$AP$49974,2,FALSE)," ")</f>
        <v xml:space="preserve"> </v>
      </c>
      <c r="AA728" s="19" t="str">
        <f t="shared" si="255"/>
        <v xml:space="preserve"> </v>
      </c>
      <c r="AB728" s="58" t="str">
        <f>IF(X728="Yes",(AA728^2)*(VLOOKUP(D728,'Aquifer and SDF Parameters'!$A$6:$C$100,2,FALSE)/VLOOKUP(D728,'Aquifer and SDF Parameters'!$A$6:$C$100,3,FALSE)),"")</f>
        <v/>
      </c>
      <c r="AC728" s="20" t="str">
        <f>IF(X728="Yes",(1/(U728)^('Aquifer and SDF Parameters'!$B$2)/((1/U728^'Aquifer and SDF Parameters'!$B$2)+(1/AA728^'Aquifer and SDF Parameters'!$B$2))),"")</f>
        <v/>
      </c>
      <c r="AD728" s="21" t="str">
        <f>IF(X728="Yes",(1/(AA728)^('Aquifer and SDF Parameters'!$B$2)/((1/U728^'Aquifer and SDF Parameters'!$B$2)+(1/AA728^'Aquifer and SDF Parameters'!$B$2))),"")</f>
        <v/>
      </c>
      <c r="AE728" s="14"/>
      <c r="AF728" s="32" t="str">
        <f t="shared" si="256"/>
        <v>No</v>
      </c>
      <c r="AG728" s="15" t="str">
        <f t="shared" si="257"/>
        <v/>
      </c>
      <c r="AH728" s="18" t="str">
        <f t="shared" si="258"/>
        <v xml:space="preserve"> </v>
      </c>
      <c r="AI728" s="19" t="str">
        <f t="shared" si="259"/>
        <v xml:space="preserve"> </v>
      </c>
      <c r="AJ728" s="58" t="str">
        <f>IF(AF728="Yes",(AI728^2)*(VLOOKUP(D728,'Aquifer and SDF Parameters'!$A$6:$C$100,2,FALSE)/VLOOKUP(D728,'Aquifer and SDF Parameters'!$A$6:$C$100,3,FALSE)),"")</f>
        <v/>
      </c>
      <c r="AK728" s="20" t="str">
        <f>IF(AF728="Yes",(1/(U728)^('Aquifer and SDF Parameters'!$B$2)/((1/U728^'Aquifer and SDF Parameters'!$B$2)+(1/AI728^'Aquifer and SDF Parameters'!$B$2)+(1/AA728^'Aquifer and SDF Parameters'!$B$2))),"")</f>
        <v/>
      </c>
      <c r="AL728" s="20" t="str">
        <f>IF(AF728="Yes",(1/(AA728)^('Aquifer and SDF Parameters'!$B$2)/((1/U728^'Aquifer and SDF Parameters'!$B$2)+(1/AI728^'Aquifer and SDF Parameters'!$B$2)+(1/AA728^'Aquifer and SDF Parameters'!$B$2))),"")</f>
        <v/>
      </c>
      <c r="AM728" s="21" t="str">
        <f>IF(AF728="Yes",(1/(AI728)^('Aquifer and SDF Parameters'!$B$2)/((1/U728^'Aquifer and SDF Parameters'!$B$2)+(1/AI728^'Aquifer and SDF Parameters'!$B$2)+(1/AA728^'Aquifer and SDF Parameters'!$B$2))),"")</f>
        <v/>
      </c>
      <c r="AO728" s="30" t="s">
        <v>12129</v>
      </c>
      <c r="AP728" s="47" t="s">
        <v>8769</v>
      </c>
      <c r="AQ728" s="22">
        <v>103955</v>
      </c>
      <c r="AR728" s="22" t="s">
        <v>8149</v>
      </c>
      <c r="AS728" s="24">
        <v>772.30556641628903</v>
      </c>
      <c r="AT728" s="30"/>
      <c r="AU728" s="22"/>
      <c r="AV728" s="69"/>
      <c r="AW728" s="33"/>
      <c r="AX728" s="22"/>
      <c r="AY728" s="27"/>
    </row>
    <row r="729" spans="1:51" ht="15.6" customHeight="1" x14ac:dyDescent="0.3">
      <c r="A729" s="17">
        <v>9936</v>
      </c>
      <c r="B729" s="17" t="str">
        <f>VLOOKUP(A729,'List of Wells for HC assessment'!$A$2:$J$860,10,FALSE)</f>
        <v>Fraser-Sumas Floodplain</v>
      </c>
      <c r="C729" s="17" t="str">
        <f>IF(ISNUMBER(VLOOKUP(A729,'List of Wells for HC assessment'!$A$2:$J$860,1,FALSE)),"TRUE","FALSE")</f>
        <v>TRUE</v>
      </c>
      <c r="D729" s="17">
        <f>VLOOKUP(A729,'List of Wells for HC assessment'!$A$2:$J$860,9,FALSE)</f>
        <v>21</v>
      </c>
      <c r="E729" s="17" t="str">
        <f t="shared" si="240"/>
        <v>Stream</v>
      </c>
      <c r="F729" s="17">
        <f t="shared" si="241"/>
        <v>1</v>
      </c>
      <c r="G729" s="87">
        <f t="shared" si="242"/>
        <v>1</v>
      </c>
      <c r="H729" s="88">
        <f t="shared" si="239"/>
        <v>1.0182984867927925E-2</v>
      </c>
      <c r="I729" s="89" t="str">
        <f t="shared" si="243"/>
        <v>Unnamed tributary to Lewis Slough</v>
      </c>
      <c r="J729" s="90" t="str">
        <f t="shared" si="244"/>
        <v>-</v>
      </c>
      <c r="K729" s="91" t="str">
        <f t="shared" si="245"/>
        <v/>
      </c>
      <c r="L729" s="95" t="str">
        <f t="shared" si="246"/>
        <v xml:space="preserve"> </v>
      </c>
      <c r="M729" s="92" t="str">
        <f t="shared" si="247"/>
        <v>-</v>
      </c>
      <c r="N729" s="93" t="str">
        <f t="shared" si="248"/>
        <v/>
      </c>
      <c r="O729" s="96" t="str">
        <f t="shared" si="249"/>
        <v xml:space="preserve"> </v>
      </c>
      <c r="P729" s="94" t="str">
        <f>IF(ISNUMBER(VLOOKUP(A729,'Wells not assessed'!$A$5:$D$37,1,FALSE)),VLOOKUP(A729,'Wells not assessed'!$A$5:$D$37,4,FALSE),"")</f>
        <v/>
      </c>
      <c r="R729" s="35" t="str">
        <f t="shared" si="250"/>
        <v>Yes</v>
      </c>
      <c r="S729" s="15" t="str">
        <f t="shared" si="251"/>
        <v>FV-1417</v>
      </c>
      <c r="T729" s="18" t="str">
        <f>VLOOKUP(S729,'PoHC and SDF summary'!$AO$4:$AP$49974,2,FALSE)</f>
        <v>Unnamed tributary to Lewis Slough</v>
      </c>
      <c r="U729" s="19">
        <f t="shared" si="252"/>
        <v>55.271108731220302</v>
      </c>
      <c r="V729" s="56">
        <f>IF(C729="TRUE",(U729^2)*(VLOOKUP(D729,'Aquifer and SDF Parameters'!$A$6:$C$100,2,FALSE)/VLOOKUP(D729,'Aquifer and SDF Parameters'!$A$6:$C$100,3,FALSE)),"")</f>
        <v>1.0182984867927925E-2</v>
      </c>
      <c r="W729" s="4"/>
      <c r="X729" s="29" t="str">
        <f t="shared" si="253"/>
        <v>No</v>
      </c>
      <c r="Y729" s="15" t="str">
        <f t="shared" si="254"/>
        <v/>
      </c>
      <c r="Z729" s="18" t="str">
        <f>IF(X729="Yes",VLOOKUP(Y729,'PoHC and SDF summary'!$AO$4:$AP$49974,2,FALSE)," ")</f>
        <v xml:space="preserve"> </v>
      </c>
      <c r="AA729" s="19" t="str">
        <f t="shared" si="255"/>
        <v xml:space="preserve"> </v>
      </c>
      <c r="AB729" s="58" t="str">
        <f>IF(X729="Yes",(AA729^2)*(VLOOKUP(D729,'Aquifer and SDF Parameters'!$A$6:$C$100,2,FALSE)/VLOOKUP(D729,'Aquifer and SDF Parameters'!$A$6:$C$100,3,FALSE)),"")</f>
        <v/>
      </c>
      <c r="AC729" s="20" t="str">
        <f>IF(X729="Yes",(1/(U729)^('Aquifer and SDF Parameters'!$B$2)/((1/U729^'Aquifer and SDF Parameters'!$B$2)+(1/AA729^'Aquifer and SDF Parameters'!$B$2))),"")</f>
        <v/>
      </c>
      <c r="AD729" s="21" t="str">
        <f>IF(X729="Yes",(1/(AA729)^('Aquifer and SDF Parameters'!$B$2)/((1/U729^'Aquifer and SDF Parameters'!$B$2)+(1/AA729^'Aquifer and SDF Parameters'!$B$2))),"")</f>
        <v/>
      </c>
      <c r="AE729" s="14"/>
      <c r="AF729" s="32" t="str">
        <f t="shared" si="256"/>
        <v>No</v>
      </c>
      <c r="AG729" s="15" t="str">
        <f t="shared" si="257"/>
        <v/>
      </c>
      <c r="AH729" s="18" t="str">
        <f t="shared" si="258"/>
        <v xml:space="preserve"> </v>
      </c>
      <c r="AI729" s="19" t="str">
        <f t="shared" si="259"/>
        <v xml:space="preserve"> </v>
      </c>
      <c r="AJ729" s="58" t="str">
        <f>IF(AF729="Yes",(AI729^2)*(VLOOKUP(D729,'Aquifer and SDF Parameters'!$A$6:$C$100,2,FALSE)/VLOOKUP(D729,'Aquifer and SDF Parameters'!$A$6:$C$100,3,FALSE)),"")</f>
        <v/>
      </c>
      <c r="AK729" s="20" t="str">
        <f>IF(AF729="Yes",(1/(U729)^('Aquifer and SDF Parameters'!$B$2)/((1/U729^'Aquifer and SDF Parameters'!$B$2)+(1/AI729^'Aquifer and SDF Parameters'!$B$2)+(1/AA729^'Aquifer and SDF Parameters'!$B$2))),"")</f>
        <v/>
      </c>
      <c r="AL729" s="20" t="str">
        <f>IF(AF729="Yes",(1/(AA729)^('Aquifer and SDF Parameters'!$B$2)/((1/U729^'Aquifer and SDF Parameters'!$B$2)+(1/AI729^'Aquifer and SDF Parameters'!$B$2)+(1/AA729^'Aquifer and SDF Parameters'!$B$2))),"")</f>
        <v/>
      </c>
      <c r="AM729" s="21" t="str">
        <f>IF(AF729="Yes",(1/(AI729)^('Aquifer and SDF Parameters'!$B$2)/((1/U729^'Aquifer and SDF Parameters'!$B$2)+(1/AI729^'Aquifer and SDF Parameters'!$B$2)+(1/AA729^'Aquifer and SDF Parameters'!$B$2))),"")</f>
        <v/>
      </c>
      <c r="AO729" s="30" t="s">
        <v>12128</v>
      </c>
      <c r="AP729" s="47" t="s">
        <v>8769</v>
      </c>
      <c r="AQ729" s="22">
        <v>103973</v>
      </c>
      <c r="AR729" s="22" t="s">
        <v>1068</v>
      </c>
      <c r="AS729" s="24">
        <v>160.34635338102899</v>
      </c>
      <c r="AT729" s="30"/>
      <c r="AU729" s="22"/>
      <c r="AV729" s="69"/>
      <c r="AW729" s="33"/>
      <c r="AX729" s="22"/>
      <c r="AY729" s="27"/>
    </row>
    <row r="730" spans="1:51" ht="15.6" customHeight="1" x14ac:dyDescent="0.3">
      <c r="A730" s="17">
        <v>9937</v>
      </c>
      <c r="B730" s="17" t="str">
        <f>VLOOKUP(A730,'List of Wells for HC assessment'!$A$2:$J$860,10,FALSE)</f>
        <v>Fraser-Sumas Floodplain</v>
      </c>
      <c r="C730" s="17" t="str">
        <f>IF(ISNUMBER(VLOOKUP(A730,'List of Wells for HC assessment'!$A$2:$J$860,1,FALSE)),"TRUE","FALSE")</f>
        <v>TRUE</v>
      </c>
      <c r="D730" s="17">
        <f>VLOOKUP(A730,'List of Wells for HC assessment'!$A$2:$J$860,9,FALSE)</f>
        <v>21</v>
      </c>
      <c r="E730" s="17" t="str">
        <f t="shared" si="240"/>
        <v>Stream</v>
      </c>
      <c r="F730" s="17">
        <f t="shared" si="241"/>
        <v>3</v>
      </c>
      <c r="G730" s="87">
        <f t="shared" si="242"/>
        <v>0.69844047455301528</v>
      </c>
      <c r="H730" s="88">
        <f t="shared" si="239"/>
        <v>0.35637697270075702</v>
      </c>
      <c r="I730" s="89" t="str">
        <f t="shared" si="243"/>
        <v>Unnamed tributary to Lewis Slough</v>
      </c>
      <c r="J730" s="90">
        <f t="shared" si="244"/>
        <v>0.24002382688493881</v>
      </c>
      <c r="K730" s="91">
        <f t="shared" si="245"/>
        <v>1.0370141379847417</v>
      </c>
      <c r="L730" s="95" t="str">
        <f t="shared" si="246"/>
        <v>Unnamed tributary to McGillivray Slough and Vedder Canal</v>
      </c>
      <c r="M730" s="92">
        <f t="shared" si="247"/>
        <v>6.1535698562045937E-2</v>
      </c>
      <c r="N730" s="93">
        <f t="shared" si="248"/>
        <v>4.044938267531192</v>
      </c>
      <c r="O730" s="96" t="str">
        <f t="shared" si="249"/>
        <v>Unnamed tributary to McGillivray Slough</v>
      </c>
      <c r="P730" s="94" t="str">
        <f>IF(ISNUMBER(VLOOKUP(A730,'Wells not assessed'!$A$5:$D$37,1,FALSE)),VLOOKUP(A730,'Wells not assessed'!$A$5:$D$37,4,FALSE),"")</f>
        <v/>
      </c>
      <c r="R730" s="35" t="str">
        <f t="shared" si="250"/>
        <v>Yes</v>
      </c>
      <c r="S730" s="15" t="str">
        <f t="shared" si="251"/>
        <v>FV-1405</v>
      </c>
      <c r="T730" s="18" t="str">
        <f>VLOOKUP(S730,'PoHC and SDF summary'!$AO$4:$AP$49974,2,FALSE)</f>
        <v>Unnamed tributary to Lewis Slough</v>
      </c>
      <c r="U730" s="19">
        <f t="shared" si="252"/>
        <v>326.975674646031</v>
      </c>
      <c r="V730" s="56">
        <f>IF(C730="TRUE",(U730^2)*(VLOOKUP(D730,'Aquifer and SDF Parameters'!$A$6:$C$100,2,FALSE)/VLOOKUP(D730,'Aquifer and SDF Parameters'!$A$6:$C$100,3,FALSE)),"")</f>
        <v>0.35637697270075702</v>
      </c>
      <c r="W730" s="4"/>
      <c r="X730" s="29" t="str">
        <f t="shared" si="253"/>
        <v>Yes</v>
      </c>
      <c r="Y730" s="15" t="str">
        <f t="shared" si="254"/>
        <v>FV-1804</v>
      </c>
      <c r="Z730" s="18" t="str">
        <f>IF(X730="Yes",VLOOKUP(Y730,'PoHC and SDF summary'!$AO$4:$AP$49974,2,FALSE)," ")</f>
        <v>Unnamed tributary to McGillivray Slough and Vedder Canal</v>
      </c>
      <c r="AA730" s="19">
        <f t="shared" si="255"/>
        <v>557.76719282817498</v>
      </c>
      <c r="AB730" s="58">
        <f>IF(X730="Yes",(AA730^2)*(VLOOKUP(D730,'Aquifer and SDF Parameters'!$A$6:$C$100,2,FALSE)/VLOOKUP(D730,'Aquifer and SDF Parameters'!$A$6:$C$100,3,FALSE)),"")</f>
        <v>1.0370141379847417</v>
      </c>
      <c r="AC730" s="20">
        <f>IF(X730="Yes",(1/(U730)^('Aquifer and SDF Parameters'!$B$2)/((1/U730^'Aquifer and SDF Parameters'!$B$2)+(1/AA730^'Aquifer and SDF Parameters'!$B$2))),"")</f>
        <v>0.74423765878236992</v>
      </c>
      <c r="AD730" s="21">
        <f>IF(X730="Yes",(1/(AA730)^('Aquifer and SDF Parameters'!$B$2)/((1/U730^'Aquifer and SDF Parameters'!$B$2)+(1/AA730^'Aquifer and SDF Parameters'!$B$2))),"")</f>
        <v>0.25576234121763003</v>
      </c>
      <c r="AE730" s="14"/>
      <c r="AF730" s="32" t="str">
        <f t="shared" si="256"/>
        <v>Yes</v>
      </c>
      <c r="AG730" s="15" t="str">
        <f t="shared" si="257"/>
        <v>FV-970</v>
      </c>
      <c r="AH730" s="18" t="str">
        <f t="shared" si="258"/>
        <v>Unnamed tributary to McGillivray Slough</v>
      </c>
      <c r="AI730" s="19">
        <f t="shared" si="259"/>
        <v>1101.5813543535301</v>
      </c>
      <c r="AJ730" s="58">
        <f>IF(AF730="Yes",(AI730^2)*(VLOOKUP(D730,'Aquifer and SDF Parameters'!$A$6:$C$100,2,FALSE)/VLOOKUP(D730,'Aquifer and SDF Parameters'!$A$6:$C$100,3,FALSE)),"")</f>
        <v>4.044938267531192</v>
      </c>
      <c r="AK730" s="20">
        <f>IF(AF730="Yes",(1/(U730)^('Aquifer and SDF Parameters'!$B$2)/((1/U730^'Aquifer and SDF Parameters'!$B$2)+(1/AI730^'Aquifer and SDF Parameters'!$B$2)+(1/AA730^'Aquifer and SDF Parameters'!$B$2))),"")</f>
        <v>0.69844047455301528</v>
      </c>
      <c r="AL730" s="20">
        <f>IF(AF730="Yes",(1/(AA730)^('Aquifer and SDF Parameters'!$B$2)/((1/U730^'Aquifer and SDF Parameters'!$B$2)+(1/AI730^'Aquifer and SDF Parameters'!$B$2)+(1/AA730^'Aquifer and SDF Parameters'!$B$2))),"")</f>
        <v>0.24002382688493881</v>
      </c>
      <c r="AM730" s="21">
        <f>IF(AF730="Yes",(1/(AI730)^('Aquifer and SDF Parameters'!$B$2)/((1/U730^'Aquifer and SDF Parameters'!$B$2)+(1/AI730^'Aquifer and SDF Parameters'!$B$2)+(1/AA730^'Aquifer and SDF Parameters'!$B$2))),"")</f>
        <v>6.1535698562045937E-2</v>
      </c>
      <c r="AO730" s="30" t="s">
        <v>12126</v>
      </c>
      <c r="AP730" s="47" t="s">
        <v>8769</v>
      </c>
      <c r="AQ730" s="22">
        <v>103977</v>
      </c>
      <c r="AR730" s="22" t="s">
        <v>7385</v>
      </c>
      <c r="AS730" s="24">
        <v>537.76241954777902</v>
      </c>
      <c r="AT730" s="30"/>
      <c r="AU730" s="22"/>
      <c r="AV730" s="69"/>
      <c r="AW730" s="33"/>
      <c r="AX730" s="22"/>
      <c r="AY730" s="27"/>
    </row>
    <row r="731" spans="1:51" ht="15.6" customHeight="1" x14ac:dyDescent="0.3">
      <c r="A731" s="17">
        <v>9938</v>
      </c>
      <c r="B731" s="17" t="str">
        <f>VLOOKUP(A731,'List of Wells for HC assessment'!$A$2:$J$860,10,FALSE)</f>
        <v>Fraser-Sumas Floodplain</v>
      </c>
      <c r="C731" s="17" t="str">
        <f>IF(ISNUMBER(VLOOKUP(A731,'List of Wells for HC assessment'!$A$2:$J$860,1,FALSE)),"TRUE","FALSE")</f>
        <v>TRUE</v>
      </c>
      <c r="D731" s="17">
        <f>VLOOKUP(A731,'List of Wells for HC assessment'!$A$2:$J$860,9,FALSE)</f>
        <v>21</v>
      </c>
      <c r="E731" s="17" t="str">
        <f t="shared" si="240"/>
        <v>Stream</v>
      </c>
      <c r="F731" s="17">
        <f t="shared" si="241"/>
        <v>1</v>
      </c>
      <c r="G731" s="87">
        <f t="shared" si="242"/>
        <v>1</v>
      </c>
      <c r="H731" s="88">
        <f t="shared" si="239"/>
        <v>6.3266071929787438E-3</v>
      </c>
      <c r="I731" s="89" t="str">
        <f t="shared" si="243"/>
        <v>Unnamed tributary to Lewis Slough</v>
      </c>
      <c r="J731" s="90" t="str">
        <f t="shared" si="244"/>
        <v>-</v>
      </c>
      <c r="K731" s="91" t="str">
        <f t="shared" si="245"/>
        <v/>
      </c>
      <c r="L731" s="95" t="str">
        <f t="shared" si="246"/>
        <v xml:space="preserve"> </v>
      </c>
      <c r="M731" s="92" t="str">
        <f t="shared" si="247"/>
        <v>-</v>
      </c>
      <c r="N731" s="93" t="str">
        <f t="shared" si="248"/>
        <v/>
      </c>
      <c r="O731" s="96" t="str">
        <f t="shared" si="249"/>
        <v xml:space="preserve"> </v>
      </c>
      <c r="P731" s="94" t="str">
        <f>IF(ISNUMBER(VLOOKUP(A731,'Wells not assessed'!$A$5:$D$37,1,FALSE)),VLOOKUP(A731,'Wells not assessed'!$A$5:$D$37,4,FALSE),"")</f>
        <v/>
      </c>
      <c r="R731" s="35" t="str">
        <f t="shared" si="250"/>
        <v>Yes</v>
      </c>
      <c r="S731" s="15" t="str">
        <f t="shared" si="251"/>
        <v>FV-1425</v>
      </c>
      <c r="T731" s="18" t="str">
        <f>VLOOKUP(S731,'PoHC and SDF summary'!$AO$4:$AP$49974,2,FALSE)</f>
        <v>Unnamed tributary to Lewis Slough</v>
      </c>
      <c r="U731" s="19">
        <f t="shared" si="252"/>
        <v>43.565837050303799</v>
      </c>
      <c r="V731" s="56">
        <f>IF(C731="TRUE",(U731^2)*(VLOOKUP(D731,'Aquifer and SDF Parameters'!$A$6:$C$100,2,FALSE)/VLOOKUP(D731,'Aquifer and SDF Parameters'!$A$6:$C$100,3,FALSE)),"")</f>
        <v>6.3266071929787438E-3</v>
      </c>
      <c r="W731" s="4"/>
      <c r="X731" s="29" t="str">
        <f t="shared" si="253"/>
        <v>No</v>
      </c>
      <c r="Y731" s="15" t="str">
        <f t="shared" si="254"/>
        <v/>
      </c>
      <c r="Z731" s="18" t="str">
        <f>IF(X731="Yes",VLOOKUP(Y731,'PoHC and SDF summary'!$AO$4:$AP$49974,2,FALSE)," ")</f>
        <v xml:space="preserve"> </v>
      </c>
      <c r="AA731" s="19" t="str">
        <f t="shared" si="255"/>
        <v xml:space="preserve"> </v>
      </c>
      <c r="AB731" s="58" t="str">
        <f>IF(X731="Yes",(AA731^2)*(VLOOKUP(D731,'Aquifer and SDF Parameters'!$A$6:$C$100,2,FALSE)/VLOOKUP(D731,'Aquifer and SDF Parameters'!$A$6:$C$100,3,FALSE)),"")</f>
        <v/>
      </c>
      <c r="AC731" s="20" t="str">
        <f>IF(X731="Yes",(1/(U731)^('Aquifer and SDF Parameters'!$B$2)/((1/U731^'Aquifer and SDF Parameters'!$B$2)+(1/AA731^'Aquifer and SDF Parameters'!$B$2))),"")</f>
        <v/>
      </c>
      <c r="AD731" s="21" t="str">
        <f>IF(X731="Yes",(1/(AA731)^('Aquifer and SDF Parameters'!$B$2)/((1/U731^'Aquifer and SDF Parameters'!$B$2)+(1/AA731^'Aquifer and SDF Parameters'!$B$2))),"")</f>
        <v/>
      </c>
      <c r="AE731" s="14"/>
      <c r="AF731" s="32" t="str">
        <f t="shared" si="256"/>
        <v>No</v>
      </c>
      <c r="AG731" s="15" t="str">
        <f t="shared" si="257"/>
        <v/>
      </c>
      <c r="AH731" s="18" t="str">
        <f t="shared" si="258"/>
        <v xml:space="preserve"> </v>
      </c>
      <c r="AI731" s="19" t="str">
        <f t="shared" si="259"/>
        <v xml:space="preserve"> </v>
      </c>
      <c r="AJ731" s="58" t="str">
        <f>IF(AF731="Yes",(AI731^2)*(VLOOKUP(D731,'Aquifer and SDF Parameters'!$A$6:$C$100,2,FALSE)/VLOOKUP(D731,'Aquifer and SDF Parameters'!$A$6:$C$100,3,FALSE)),"")</f>
        <v/>
      </c>
      <c r="AK731" s="20" t="str">
        <f>IF(AF731="Yes",(1/(U731)^('Aquifer and SDF Parameters'!$B$2)/((1/U731^'Aquifer and SDF Parameters'!$B$2)+(1/AI731^'Aquifer and SDF Parameters'!$B$2)+(1/AA731^'Aquifer and SDF Parameters'!$B$2))),"")</f>
        <v/>
      </c>
      <c r="AL731" s="20" t="str">
        <f>IF(AF731="Yes",(1/(AA731)^('Aquifer and SDF Parameters'!$B$2)/((1/U731^'Aquifer and SDF Parameters'!$B$2)+(1/AI731^'Aquifer and SDF Parameters'!$B$2)+(1/AA731^'Aquifer and SDF Parameters'!$B$2))),"")</f>
        <v/>
      </c>
      <c r="AM731" s="21" t="str">
        <f>IF(AF731="Yes",(1/(AI731)^('Aquifer and SDF Parameters'!$B$2)/((1/U731^'Aquifer and SDF Parameters'!$B$2)+(1/AI731^'Aquifer and SDF Parameters'!$B$2)+(1/AA731^'Aquifer and SDF Parameters'!$B$2))),"")</f>
        <v/>
      </c>
      <c r="AO731" s="30" t="s">
        <v>12125</v>
      </c>
      <c r="AP731" s="47" t="s">
        <v>8769</v>
      </c>
      <c r="AQ731" s="22">
        <v>103983</v>
      </c>
      <c r="AR731" s="22" t="s">
        <v>7069</v>
      </c>
      <c r="AS731" s="24">
        <v>838.56708608057204</v>
      </c>
      <c r="AT731" s="30"/>
      <c r="AU731" s="22"/>
      <c r="AV731" s="69"/>
      <c r="AW731" s="33"/>
      <c r="AX731" s="22"/>
      <c r="AY731" s="27"/>
    </row>
    <row r="732" spans="1:51" ht="15.6" customHeight="1" x14ac:dyDescent="0.3">
      <c r="A732" s="17">
        <v>13828</v>
      </c>
      <c r="B732" s="17" t="str">
        <f>VLOOKUP(A732,'List of Wells for HC assessment'!$A$2:$J$860,10,FALSE)</f>
        <v>Fraser-Sumas Floodplain</v>
      </c>
      <c r="C732" s="17" t="str">
        <f>IF(ISNUMBER(VLOOKUP(A732,'List of Wells for HC assessment'!$A$2:$J$860,1,FALSE)),"TRUE","FALSE")</f>
        <v>TRUE</v>
      </c>
      <c r="D732" s="17">
        <f>VLOOKUP(A732,'List of Wells for HC assessment'!$A$2:$J$860,9,FALSE)</f>
        <v>21</v>
      </c>
      <c r="E732" s="17" t="str">
        <f t="shared" si="240"/>
        <v>Stream</v>
      </c>
      <c r="F732" s="17">
        <f t="shared" si="241"/>
        <v>3</v>
      </c>
      <c r="G732" s="87">
        <f t="shared" si="242"/>
        <v>0.66929138332065086</v>
      </c>
      <c r="H732" s="88">
        <f t="shared" si="239"/>
        <v>4.0636447930202175</v>
      </c>
      <c r="I732" s="89" t="str">
        <f t="shared" si="243"/>
        <v>Sumas Lake Canal</v>
      </c>
      <c r="J732" s="90">
        <f t="shared" si="244"/>
        <v>0.2640594087591579</v>
      </c>
      <c r="K732" s="91">
        <f t="shared" si="245"/>
        <v>10.299812673309775</v>
      </c>
      <c r="L732" s="95" t="str">
        <f t="shared" si="246"/>
        <v>Unnamed tributary to Vedder Canal</v>
      </c>
      <c r="M732" s="92">
        <f t="shared" si="247"/>
        <v>6.6649207920191189E-2</v>
      </c>
      <c r="N732" s="93">
        <f t="shared" si="248"/>
        <v>40.807123290962878</v>
      </c>
      <c r="O732" s="96" t="str">
        <f t="shared" si="249"/>
        <v>McGillivray Slough</v>
      </c>
      <c r="P732" s="94" t="str">
        <f>IF(ISNUMBER(VLOOKUP(A732,'Wells not assessed'!$A$5:$D$37,1,FALSE)),VLOOKUP(A732,'Wells not assessed'!$A$5:$D$37,4,FALSE),"")</f>
        <v/>
      </c>
      <c r="R732" s="35" t="str">
        <f t="shared" si="250"/>
        <v>Yes</v>
      </c>
      <c r="S732" s="15" t="str">
        <f t="shared" si="251"/>
        <v>FV-601</v>
      </c>
      <c r="T732" s="18" t="str">
        <f>VLOOKUP(S732,'PoHC and SDF summary'!$AO$4:$AP$49974,2,FALSE)</f>
        <v>Sumas Lake Canal</v>
      </c>
      <c r="U732" s="19">
        <f t="shared" si="252"/>
        <v>1104.12564407592</v>
      </c>
      <c r="V732" s="56">
        <f>IF(C732="TRUE",(U732^2)*(VLOOKUP(D732,'Aquifer and SDF Parameters'!$A$6:$C$100,2,FALSE)/VLOOKUP(D732,'Aquifer and SDF Parameters'!$A$6:$C$100,3,FALSE)),"")</f>
        <v>4.0636447930202175</v>
      </c>
      <c r="W732" s="4"/>
      <c r="X732" s="29" t="str">
        <f t="shared" si="253"/>
        <v>Yes</v>
      </c>
      <c r="Y732" s="15" t="str">
        <f t="shared" si="254"/>
        <v>FV-1285</v>
      </c>
      <c r="Z732" s="18" t="str">
        <f>IF(X732="Yes",VLOOKUP(Y732,'PoHC and SDF summary'!$AO$4:$AP$49974,2,FALSE)," ")</f>
        <v>Unnamed tributary to Vedder Canal</v>
      </c>
      <c r="AA732" s="19">
        <f t="shared" si="255"/>
        <v>1757.8235980873999</v>
      </c>
      <c r="AB732" s="58">
        <f>IF(X732="Yes",(AA732^2)*(VLOOKUP(D732,'Aquifer and SDF Parameters'!$A$6:$C$100,2,FALSE)/VLOOKUP(D732,'Aquifer and SDF Parameters'!$A$6:$C$100,3,FALSE)),"")</f>
        <v>10.299812673309775</v>
      </c>
      <c r="AC732" s="20">
        <f>IF(X732="Yes",(1/(U732)^('Aquifer and SDF Parameters'!$B$2)/((1/U732^'Aquifer and SDF Parameters'!$B$2)+(1/AA732^'Aquifer and SDF Parameters'!$B$2))),"")</f>
        <v>0.71708449706165911</v>
      </c>
      <c r="AD732" s="21">
        <f>IF(X732="Yes",(1/(AA732)^('Aquifer and SDF Parameters'!$B$2)/((1/U732^'Aquifer and SDF Parameters'!$B$2)+(1/AA732^'Aquifer and SDF Parameters'!$B$2))),"")</f>
        <v>0.28291550293834083</v>
      </c>
      <c r="AE732" s="14"/>
      <c r="AF732" s="32" t="str">
        <f t="shared" si="256"/>
        <v>Yes</v>
      </c>
      <c r="AG732" s="15" t="str">
        <f t="shared" si="257"/>
        <v>FV-867</v>
      </c>
      <c r="AH732" s="18" t="str">
        <f t="shared" si="258"/>
        <v>McGillivray Slough</v>
      </c>
      <c r="AI732" s="19">
        <f t="shared" si="259"/>
        <v>3498.8765321584101</v>
      </c>
      <c r="AJ732" s="58">
        <f>IF(AF732="Yes",(AI732^2)*(VLOOKUP(D732,'Aquifer and SDF Parameters'!$A$6:$C$100,2,FALSE)/VLOOKUP(D732,'Aquifer and SDF Parameters'!$A$6:$C$100,3,FALSE)),"")</f>
        <v>40.807123290962878</v>
      </c>
      <c r="AK732" s="20">
        <f>IF(AF732="Yes",(1/(U732)^('Aquifer and SDF Parameters'!$B$2)/((1/U732^'Aquifer and SDF Parameters'!$B$2)+(1/AI732^'Aquifer and SDF Parameters'!$B$2)+(1/AA732^'Aquifer and SDF Parameters'!$B$2))),"")</f>
        <v>0.66929138332065086</v>
      </c>
      <c r="AL732" s="20">
        <f>IF(AF732="Yes",(1/(AA732)^('Aquifer and SDF Parameters'!$B$2)/((1/U732^'Aquifer and SDF Parameters'!$B$2)+(1/AI732^'Aquifer and SDF Parameters'!$B$2)+(1/AA732^'Aquifer and SDF Parameters'!$B$2))),"")</f>
        <v>0.2640594087591579</v>
      </c>
      <c r="AM732" s="21">
        <f>IF(AF732="Yes",(1/(AI732)^('Aquifer and SDF Parameters'!$B$2)/((1/U732^'Aquifer and SDF Parameters'!$B$2)+(1/AI732^'Aquifer and SDF Parameters'!$B$2)+(1/AA732^'Aquifer and SDF Parameters'!$B$2))),"")</f>
        <v>6.6649207920191189E-2</v>
      </c>
      <c r="AO732" s="30" t="s">
        <v>12124</v>
      </c>
      <c r="AP732" s="47" t="s">
        <v>8769</v>
      </c>
      <c r="AQ732" s="22">
        <v>105575</v>
      </c>
      <c r="AR732" s="22" t="s">
        <v>5062</v>
      </c>
      <c r="AS732" s="24">
        <v>243.30449910420299</v>
      </c>
      <c r="AT732" s="30"/>
      <c r="AU732" s="22"/>
      <c r="AV732" s="69"/>
      <c r="AW732" s="33"/>
      <c r="AX732" s="22"/>
      <c r="AY732" s="27"/>
    </row>
    <row r="733" spans="1:51" ht="15.6" customHeight="1" x14ac:dyDescent="0.3">
      <c r="A733" s="17">
        <v>16360</v>
      </c>
      <c r="B733" s="17" t="str">
        <f>VLOOKUP(A733,'List of Wells for HC assessment'!$A$2:$J$860,10,FALSE)</f>
        <v>Fraser-Sumas Floodplain</v>
      </c>
      <c r="C733" s="17" t="str">
        <f>IF(ISNUMBER(VLOOKUP(A733,'List of Wells for HC assessment'!$A$2:$J$860,1,FALSE)),"TRUE","FALSE")</f>
        <v>TRUE</v>
      </c>
      <c r="D733" s="17">
        <f>VLOOKUP(A733,'List of Wells for HC assessment'!$A$2:$J$860,9,FALSE)</f>
        <v>21</v>
      </c>
      <c r="E733" s="17" t="str">
        <f t="shared" si="240"/>
        <v>Stream</v>
      </c>
      <c r="F733" s="17">
        <f t="shared" si="241"/>
        <v>3</v>
      </c>
      <c r="G733" s="87">
        <f t="shared" si="242"/>
        <v>0.69187839203832058</v>
      </c>
      <c r="H733" s="88">
        <f t="shared" si="239"/>
        <v>6.0515818886219233</v>
      </c>
      <c r="I733" s="89" t="str">
        <f t="shared" si="243"/>
        <v>Sumas Lake Canal</v>
      </c>
      <c r="J733" s="90">
        <f t="shared" si="244"/>
        <v>0.21746256982526532</v>
      </c>
      <c r="K733" s="91">
        <f t="shared" si="245"/>
        <v>19.253698462922831</v>
      </c>
      <c r="L733" s="95" t="str">
        <f t="shared" si="246"/>
        <v>Unnamed tributary to Vedder Canal</v>
      </c>
      <c r="M733" s="92">
        <f t="shared" si="247"/>
        <v>9.0659038136414127E-2</v>
      </c>
      <c r="N733" s="93">
        <f t="shared" si="248"/>
        <v>46.183577858920884</v>
      </c>
      <c r="O733" s="96" t="str">
        <f t="shared" si="249"/>
        <v>Miller Slough</v>
      </c>
      <c r="P733" s="94" t="str">
        <f>IF(ISNUMBER(VLOOKUP(A733,'Wells not assessed'!$A$5:$D$37,1,FALSE)),VLOOKUP(A733,'Wells not assessed'!$A$5:$D$37,4,FALSE),"")</f>
        <v/>
      </c>
      <c r="R733" s="35" t="str">
        <f t="shared" si="250"/>
        <v>Yes</v>
      </c>
      <c r="S733" s="15" t="str">
        <f t="shared" si="251"/>
        <v>FV-601</v>
      </c>
      <c r="T733" s="18" t="str">
        <f>VLOOKUP(S733,'PoHC and SDF summary'!$AO$4:$AP$49974,2,FALSE)</f>
        <v>Sumas Lake Canal</v>
      </c>
      <c r="U733" s="19">
        <f t="shared" si="252"/>
        <v>1347.3954751989399</v>
      </c>
      <c r="V733" s="56">
        <f>IF(C733="TRUE",(U733^2)*(VLOOKUP(D733,'Aquifer and SDF Parameters'!$A$6:$C$100,2,FALSE)/VLOOKUP(D733,'Aquifer and SDF Parameters'!$A$6:$C$100,3,FALSE)),"")</f>
        <v>6.0515818886219233</v>
      </c>
      <c r="W733" s="4"/>
      <c r="X733" s="29" t="str">
        <f t="shared" si="253"/>
        <v>Yes</v>
      </c>
      <c r="Y733" s="15" t="str">
        <f t="shared" si="254"/>
        <v>FV-1285</v>
      </c>
      <c r="Z733" s="18" t="str">
        <f>IF(X733="Yes",VLOOKUP(Y733,'PoHC and SDF summary'!$AO$4:$AP$49974,2,FALSE)," ")</f>
        <v>Unnamed tributary to Vedder Canal</v>
      </c>
      <c r="AA733" s="19">
        <f t="shared" si="255"/>
        <v>2403.3538105898701</v>
      </c>
      <c r="AB733" s="58">
        <f>IF(X733="Yes",(AA733^2)*(VLOOKUP(D733,'Aquifer and SDF Parameters'!$A$6:$C$100,2,FALSE)/VLOOKUP(D733,'Aquifer and SDF Parameters'!$A$6:$C$100,3,FALSE)),"")</f>
        <v>19.253698462922831</v>
      </c>
      <c r="AC733" s="20">
        <f>IF(X733="Yes",(1/(U733)^('Aquifer and SDF Parameters'!$B$2)/((1/U733^'Aquifer and SDF Parameters'!$B$2)+(1/AA733^'Aquifer and SDF Parameters'!$B$2))),"")</f>
        <v>0.76085695141281029</v>
      </c>
      <c r="AD733" s="21">
        <f>IF(X733="Yes",(1/(AA733)^('Aquifer and SDF Parameters'!$B$2)/((1/U733^'Aquifer and SDF Parameters'!$B$2)+(1/AA733^'Aquifer and SDF Parameters'!$B$2))),"")</f>
        <v>0.23914304858718968</v>
      </c>
      <c r="AE733" s="14"/>
      <c r="AF733" s="32" t="str">
        <f t="shared" si="256"/>
        <v>Yes</v>
      </c>
      <c r="AG733" s="15" t="str">
        <f t="shared" si="257"/>
        <v>FV-895</v>
      </c>
      <c r="AH733" s="18" t="str">
        <f t="shared" si="258"/>
        <v>Miller Slough</v>
      </c>
      <c r="AI733" s="19">
        <f t="shared" si="259"/>
        <v>3722.24036806817</v>
      </c>
      <c r="AJ733" s="58">
        <f>IF(AF733="Yes",(AI733^2)*(VLOOKUP(D733,'Aquifer and SDF Parameters'!$A$6:$C$100,2,FALSE)/VLOOKUP(D733,'Aquifer and SDF Parameters'!$A$6:$C$100,3,FALSE)),"")</f>
        <v>46.183577858920884</v>
      </c>
      <c r="AK733" s="20">
        <f>IF(AF733="Yes",(1/(U733)^('Aquifer and SDF Parameters'!$B$2)/((1/U733^'Aquifer and SDF Parameters'!$B$2)+(1/AI733^'Aquifer and SDF Parameters'!$B$2)+(1/AA733^'Aquifer and SDF Parameters'!$B$2))),"")</f>
        <v>0.69187839203832058</v>
      </c>
      <c r="AL733" s="20">
        <f>IF(AF733="Yes",(1/(AA733)^('Aquifer and SDF Parameters'!$B$2)/((1/U733^'Aquifer and SDF Parameters'!$B$2)+(1/AI733^'Aquifer and SDF Parameters'!$B$2)+(1/AA733^'Aquifer and SDF Parameters'!$B$2))),"")</f>
        <v>0.21746256982526532</v>
      </c>
      <c r="AM733" s="21">
        <f>IF(AF733="Yes",(1/(AI733)^('Aquifer and SDF Parameters'!$B$2)/((1/U733^'Aquifer and SDF Parameters'!$B$2)+(1/AI733^'Aquifer and SDF Parameters'!$B$2)+(1/AA733^'Aquifer and SDF Parameters'!$B$2))),"")</f>
        <v>9.0659038136414127E-2</v>
      </c>
      <c r="AO733" s="30" t="s">
        <v>12123</v>
      </c>
      <c r="AP733" s="47" t="s">
        <v>8769</v>
      </c>
      <c r="AQ733" s="22">
        <v>105596</v>
      </c>
      <c r="AR733" s="22" t="s">
        <v>8198</v>
      </c>
      <c r="AS733" s="24">
        <v>1156.9269021652899</v>
      </c>
      <c r="AT733" s="30"/>
      <c r="AU733" s="22"/>
      <c r="AV733" s="69"/>
      <c r="AW733" s="33"/>
      <c r="AX733" s="22"/>
      <c r="AY733" s="27"/>
    </row>
    <row r="734" spans="1:51" ht="15.6" customHeight="1" x14ac:dyDescent="0.3">
      <c r="A734" s="17">
        <v>31060</v>
      </c>
      <c r="B734" s="17" t="str">
        <f>VLOOKUP(A734,'List of Wells for HC assessment'!$A$2:$J$860,10,FALSE)</f>
        <v>Fraser-Sumas Floodplain</v>
      </c>
      <c r="C734" s="17" t="str">
        <f>IF(ISNUMBER(VLOOKUP(A734,'List of Wells for HC assessment'!$A$2:$J$860,1,FALSE)),"TRUE","FALSE")</f>
        <v>TRUE</v>
      </c>
      <c r="D734" s="17">
        <f>VLOOKUP(A734,'List of Wells for HC assessment'!$A$2:$J$860,9,FALSE)</f>
        <v>21</v>
      </c>
      <c r="E734" s="17" t="str">
        <f t="shared" si="240"/>
        <v>Stream</v>
      </c>
      <c r="F734" s="17">
        <f t="shared" si="241"/>
        <v>2</v>
      </c>
      <c r="G734" s="87">
        <f t="shared" si="242"/>
        <v>0.8018304020420749</v>
      </c>
      <c r="H734" s="88">
        <f t="shared" ref="H734:H740" si="260">V734</f>
        <v>1.9519558175223046</v>
      </c>
      <c r="I734" s="89" t="str">
        <f t="shared" si="243"/>
        <v>Unnamed tributary to Sumas Lake Canal</v>
      </c>
      <c r="J734" s="90">
        <f t="shared" si="244"/>
        <v>0.19816959795792516</v>
      </c>
      <c r="K734" s="91">
        <f t="shared" si="245"/>
        <v>7.8979698907426865</v>
      </c>
      <c r="L734" s="95" t="str">
        <f t="shared" si="246"/>
        <v>Unnamed tributary to Sumas Lake Canal</v>
      </c>
      <c r="M734" s="92" t="str">
        <f t="shared" si="247"/>
        <v>-</v>
      </c>
      <c r="N734" s="93" t="str">
        <f t="shared" si="248"/>
        <v/>
      </c>
      <c r="O734" s="96" t="str">
        <f t="shared" si="249"/>
        <v xml:space="preserve"> </v>
      </c>
      <c r="P734" s="94" t="str">
        <f>IF(ISNUMBER(VLOOKUP(A734,'Wells not assessed'!$A$5:$D$37,1,FALSE)),VLOOKUP(A734,'Wells not assessed'!$A$5:$D$37,4,FALSE),"")</f>
        <v/>
      </c>
      <c r="R734" s="35" t="str">
        <f t="shared" si="250"/>
        <v>Yes</v>
      </c>
      <c r="S734" s="15" t="str">
        <f t="shared" si="251"/>
        <v>FV-231</v>
      </c>
      <c r="T734" s="18" t="str">
        <f>VLOOKUP(S734,'PoHC and SDF summary'!$AO$4:$AP$49974,2,FALSE)</f>
        <v>Unnamed tributary to Sumas Lake Canal</v>
      </c>
      <c r="U734" s="19">
        <f t="shared" si="252"/>
        <v>765.23639828270802</v>
      </c>
      <c r="V734" s="56">
        <f>IF(C734="TRUE",(U734^2)*(VLOOKUP(D734,'Aquifer and SDF Parameters'!$A$6:$C$100,2,FALSE)/VLOOKUP(D734,'Aquifer and SDF Parameters'!$A$6:$C$100,3,FALSE)),"")</f>
        <v>1.9519558175223046</v>
      </c>
      <c r="W734" s="4"/>
      <c r="X734" s="29" t="str">
        <f t="shared" si="253"/>
        <v>Yes</v>
      </c>
      <c r="Y734" s="15" t="str">
        <f t="shared" si="254"/>
        <v>FV-128</v>
      </c>
      <c r="Z734" s="18" t="str">
        <f>IF(X734="Yes",VLOOKUP(Y734,'PoHC and SDF summary'!$AO$4:$AP$49974,2,FALSE)," ")</f>
        <v>Unnamed tributary to Sumas Lake Canal</v>
      </c>
      <c r="AA734" s="19">
        <f t="shared" si="255"/>
        <v>1539.2826144742901</v>
      </c>
      <c r="AB734" s="58">
        <f>IF(X734="Yes",(AA734^2)*(VLOOKUP(D734,'Aquifer and SDF Parameters'!$A$6:$C$100,2,FALSE)/VLOOKUP(D734,'Aquifer and SDF Parameters'!$A$6:$C$100,3,FALSE)),"")</f>
        <v>7.8979698907426865</v>
      </c>
      <c r="AC734" s="20">
        <f>IF(X734="Yes",(1/(U734)^('Aquifer and SDF Parameters'!$B$2)/((1/U734^'Aquifer and SDF Parameters'!$B$2)+(1/AA734^'Aquifer and SDF Parameters'!$B$2))),"")</f>
        <v>0.8018304020420749</v>
      </c>
      <c r="AD734" s="21">
        <f>IF(X734="Yes",(1/(AA734)^('Aquifer and SDF Parameters'!$B$2)/((1/U734^'Aquifer and SDF Parameters'!$B$2)+(1/AA734^'Aquifer and SDF Parameters'!$B$2))),"")</f>
        <v>0.19816959795792516</v>
      </c>
      <c r="AE734" s="14"/>
      <c r="AF734" s="32" t="str">
        <f t="shared" si="256"/>
        <v>No</v>
      </c>
      <c r="AG734" s="15" t="str">
        <f t="shared" si="257"/>
        <v/>
      </c>
      <c r="AH734" s="18" t="str">
        <f t="shared" si="258"/>
        <v xml:space="preserve"> </v>
      </c>
      <c r="AI734" s="19" t="str">
        <f t="shared" si="259"/>
        <v xml:space="preserve"> </v>
      </c>
      <c r="AJ734" s="58" t="str">
        <f>IF(AF734="Yes",(AI734^2)*(VLOOKUP(D734,'Aquifer and SDF Parameters'!$A$6:$C$100,2,FALSE)/VLOOKUP(D734,'Aquifer and SDF Parameters'!$A$6:$C$100,3,FALSE)),"")</f>
        <v/>
      </c>
      <c r="AK734" s="20" t="str">
        <f>IF(AF734="Yes",(1/(U734)^('Aquifer and SDF Parameters'!$B$2)/((1/U734^'Aquifer and SDF Parameters'!$B$2)+(1/AI734^'Aquifer and SDF Parameters'!$B$2)+(1/AA734^'Aquifer and SDF Parameters'!$B$2))),"")</f>
        <v/>
      </c>
      <c r="AL734" s="20" t="str">
        <f>IF(AF734="Yes",(1/(AA734)^('Aquifer and SDF Parameters'!$B$2)/((1/U734^'Aquifer and SDF Parameters'!$B$2)+(1/AI734^'Aquifer and SDF Parameters'!$B$2)+(1/AA734^'Aquifer and SDF Parameters'!$B$2))),"")</f>
        <v/>
      </c>
      <c r="AM734" s="21" t="str">
        <f>IF(AF734="Yes",(1/(AI734)^('Aquifer and SDF Parameters'!$B$2)/((1/U734^'Aquifer and SDF Parameters'!$B$2)+(1/AI734^'Aquifer and SDF Parameters'!$B$2)+(1/AA734^'Aquifer and SDF Parameters'!$B$2))),"")</f>
        <v/>
      </c>
      <c r="AO734" s="30" t="s">
        <v>12122</v>
      </c>
      <c r="AP734" s="47" t="s">
        <v>8769</v>
      </c>
      <c r="AQ734" s="22">
        <v>105655</v>
      </c>
      <c r="AR734" s="22" t="s">
        <v>5065</v>
      </c>
      <c r="AS734" s="24">
        <v>196.97034761904601</v>
      </c>
      <c r="AT734" s="30"/>
      <c r="AU734" s="22"/>
      <c r="AV734" s="69"/>
      <c r="AW734" s="33"/>
      <c r="AX734" s="22"/>
      <c r="AY734" s="27"/>
    </row>
    <row r="735" spans="1:51" ht="15.6" customHeight="1" x14ac:dyDescent="0.3">
      <c r="A735" s="17">
        <v>33890</v>
      </c>
      <c r="B735" s="17" t="str">
        <f>VLOOKUP(A735,'List of Wells for HC assessment'!$A$2:$J$860,10,FALSE)</f>
        <v>Fraser-Sumas Floodplain</v>
      </c>
      <c r="C735" s="17" t="str">
        <f>IF(ISNUMBER(VLOOKUP(A735,'List of Wells for HC assessment'!$A$2:$J$860,1,FALSE)),"TRUE","FALSE")</f>
        <v>TRUE</v>
      </c>
      <c r="D735" s="17">
        <f>VLOOKUP(A735,'List of Wells for HC assessment'!$A$2:$J$860,9,FALSE)</f>
        <v>21</v>
      </c>
      <c r="E735" s="17" t="str">
        <f t="shared" si="240"/>
        <v>Stream</v>
      </c>
      <c r="F735" s="17">
        <f t="shared" si="241"/>
        <v>1</v>
      </c>
      <c r="G735" s="87">
        <f t="shared" si="242"/>
        <v>1</v>
      </c>
      <c r="H735" s="88">
        <f t="shared" si="260"/>
        <v>5.9444925515949251E-3</v>
      </c>
      <c r="I735" s="89" t="str">
        <f t="shared" si="243"/>
        <v>Unnamed tributary to McGillivray Slough and Vedder Canal</v>
      </c>
      <c r="J735" s="90" t="str">
        <f t="shared" si="244"/>
        <v>-</v>
      </c>
      <c r="K735" s="91" t="str">
        <f t="shared" si="245"/>
        <v/>
      </c>
      <c r="L735" s="95" t="str">
        <f t="shared" si="246"/>
        <v xml:space="preserve"> </v>
      </c>
      <c r="M735" s="92" t="str">
        <f t="shared" si="247"/>
        <v>-</v>
      </c>
      <c r="N735" s="93" t="str">
        <f t="shared" si="248"/>
        <v/>
      </c>
      <c r="O735" s="96" t="str">
        <f t="shared" si="249"/>
        <v xml:space="preserve"> </v>
      </c>
      <c r="P735" s="94" t="str">
        <f>IF(ISNUMBER(VLOOKUP(A735,'Wells not assessed'!$A$5:$D$37,1,FALSE)),VLOOKUP(A735,'Wells not assessed'!$A$5:$D$37,4,FALSE),"")</f>
        <v/>
      </c>
      <c r="R735" s="35" t="str">
        <f t="shared" si="250"/>
        <v>Yes</v>
      </c>
      <c r="S735" s="15" t="str">
        <f t="shared" si="251"/>
        <v>FV-1797</v>
      </c>
      <c r="T735" s="18" t="str">
        <f>VLOOKUP(S735,'PoHC and SDF summary'!$AO$4:$AP$49974,2,FALSE)</f>
        <v>Unnamed tributary to McGillivray Slough and Vedder Canal</v>
      </c>
      <c r="U735" s="19">
        <f t="shared" si="252"/>
        <v>42.229702408121199</v>
      </c>
      <c r="V735" s="56">
        <f>IF(C735="TRUE",(U735^2)*(VLOOKUP(D735,'Aquifer and SDF Parameters'!$A$6:$C$100,2,FALSE)/VLOOKUP(D735,'Aquifer and SDF Parameters'!$A$6:$C$100,3,FALSE)),"")</f>
        <v>5.9444925515949251E-3</v>
      </c>
      <c r="W735" s="4"/>
      <c r="X735" s="29" t="str">
        <f t="shared" si="253"/>
        <v>No</v>
      </c>
      <c r="Y735" s="15" t="str">
        <f t="shared" si="254"/>
        <v/>
      </c>
      <c r="Z735" s="18" t="str">
        <f>IF(X735="Yes",VLOOKUP(Y735,'PoHC and SDF summary'!$AO$4:$AP$49974,2,FALSE)," ")</f>
        <v xml:space="preserve"> </v>
      </c>
      <c r="AA735" s="19" t="str">
        <f t="shared" si="255"/>
        <v xml:space="preserve"> </v>
      </c>
      <c r="AB735" s="58" t="str">
        <f>IF(X735="Yes",(AA735^2)*(VLOOKUP(D735,'Aquifer and SDF Parameters'!$A$6:$C$100,2,FALSE)/VLOOKUP(D735,'Aquifer and SDF Parameters'!$A$6:$C$100,3,FALSE)),"")</f>
        <v/>
      </c>
      <c r="AC735" s="20" t="str">
        <f>IF(X735="Yes",(1/(U735)^('Aquifer and SDF Parameters'!$B$2)/((1/U735^'Aquifer and SDF Parameters'!$B$2)+(1/AA735^'Aquifer and SDF Parameters'!$B$2))),"")</f>
        <v/>
      </c>
      <c r="AD735" s="21" t="str">
        <f>IF(X735="Yes",(1/(AA735)^('Aquifer and SDF Parameters'!$B$2)/((1/U735^'Aquifer and SDF Parameters'!$B$2)+(1/AA735^'Aquifer and SDF Parameters'!$B$2))),"")</f>
        <v/>
      </c>
      <c r="AE735" s="14"/>
      <c r="AF735" s="32" t="str">
        <f t="shared" si="256"/>
        <v>No</v>
      </c>
      <c r="AG735" s="15" t="str">
        <f t="shared" si="257"/>
        <v/>
      </c>
      <c r="AH735" s="18" t="str">
        <f t="shared" si="258"/>
        <v xml:space="preserve"> </v>
      </c>
      <c r="AI735" s="19" t="str">
        <f t="shared" si="259"/>
        <v xml:space="preserve"> </v>
      </c>
      <c r="AJ735" s="58" t="str">
        <f>IF(AF735="Yes",(AI735^2)*(VLOOKUP(D735,'Aquifer and SDF Parameters'!$A$6:$C$100,2,FALSE)/VLOOKUP(D735,'Aquifer and SDF Parameters'!$A$6:$C$100,3,FALSE)),"")</f>
        <v/>
      </c>
      <c r="AK735" s="20" t="str">
        <f>IF(AF735="Yes",(1/(U735)^('Aquifer and SDF Parameters'!$B$2)/((1/U735^'Aquifer and SDF Parameters'!$B$2)+(1/AI735^'Aquifer and SDF Parameters'!$B$2)+(1/AA735^'Aquifer and SDF Parameters'!$B$2))),"")</f>
        <v/>
      </c>
      <c r="AL735" s="20" t="str">
        <f>IF(AF735="Yes",(1/(AA735)^('Aquifer and SDF Parameters'!$B$2)/((1/U735^'Aquifer and SDF Parameters'!$B$2)+(1/AI735^'Aquifer and SDF Parameters'!$B$2)+(1/AA735^'Aquifer and SDF Parameters'!$B$2))),"")</f>
        <v/>
      </c>
      <c r="AM735" s="21" t="str">
        <f>IF(AF735="Yes",(1/(AI735)^('Aquifer and SDF Parameters'!$B$2)/((1/U735^'Aquifer and SDF Parameters'!$B$2)+(1/AI735^'Aquifer and SDF Parameters'!$B$2)+(1/AA735^'Aquifer and SDF Parameters'!$B$2))),"")</f>
        <v/>
      </c>
      <c r="AO735" s="30" t="s">
        <v>12121</v>
      </c>
      <c r="AP735" s="47" t="s">
        <v>8769</v>
      </c>
      <c r="AQ735" s="22">
        <v>105663</v>
      </c>
      <c r="AR735" s="22" t="s">
        <v>10350</v>
      </c>
      <c r="AS735" s="24">
        <v>386.14098332160597</v>
      </c>
      <c r="AT735" s="30"/>
      <c r="AU735" s="22"/>
      <c r="AV735" s="69"/>
      <c r="AW735" s="33"/>
      <c r="AX735" s="22"/>
      <c r="AY735" s="27"/>
    </row>
    <row r="736" spans="1:51" ht="15.6" customHeight="1" x14ac:dyDescent="0.3">
      <c r="A736" s="17">
        <v>37893</v>
      </c>
      <c r="B736" s="17" t="str">
        <f>VLOOKUP(A736,'List of Wells for HC assessment'!$A$2:$J$860,10,FALSE)</f>
        <v>Fraser-Sumas Floodplain</v>
      </c>
      <c r="C736" s="17" t="str">
        <f>IF(ISNUMBER(VLOOKUP(A736,'List of Wells for HC assessment'!$A$2:$J$860,1,FALSE)),"TRUE","FALSE")</f>
        <v>TRUE</v>
      </c>
      <c r="D736" s="17">
        <f>VLOOKUP(A736,'List of Wells for HC assessment'!$A$2:$J$860,9,FALSE)</f>
        <v>21</v>
      </c>
      <c r="E736" s="17" t="str">
        <f t="shared" si="240"/>
        <v>Stream</v>
      </c>
      <c r="F736" s="17">
        <f t="shared" si="241"/>
        <v>1</v>
      </c>
      <c r="G736" s="87">
        <f t="shared" si="242"/>
        <v>1</v>
      </c>
      <c r="H736" s="88">
        <f t="shared" si="260"/>
        <v>1.7288108673383251</v>
      </c>
      <c r="I736" s="89" t="str">
        <f t="shared" si="243"/>
        <v>Unnamed tributary to Sumas Lake Canal</v>
      </c>
      <c r="J736" s="90" t="str">
        <f t="shared" si="244"/>
        <v>-</v>
      </c>
      <c r="K736" s="91" t="str">
        <f t="shared" si="245"/>
        <v/>
      </c>
      <c r="L736" s="95" t="str">
        <f t="shared" si="246"/>
        <v xml:space="preserve"> </v>
      </c>
      <c r="M736" s="92" t="str">
        <f t="shared" si="247"/>
        <v>-</v>
      </c>
      <c r="N736" s="93" t="str">
        <f t="shared" si="248"/>
        <v/>
      </c>
      <c r="O736" s="96" t="str">
        <f t="shared" si="249"/>
        <v xml:space="preserve"> </v>
      </c>
      <c r="P736" s="94" t="str">
        <f>IF(ISNUMBER(VLOOKUP(A736,'Wells not assessed'!$A$5:$D$37,1,FALSE)),VLOOKUP(A736,'Wells not assessed'!$A$5:$D$37,4,FALSE),"")</f>
        <v/>
      </c>
      <c r="R736" s="35" t="str">
        <f t="shared" si="250"/>
        <v>Yes</v>
      </c>
      <c r="S736" s="15" t="str">
        <f t="shared" si="251"/>
        <v>FV-1</v>
      </c>
      <c r="T736" s="18" t="str">
        <f>VLOOKUP(S736,'PoHC and SDF summary'!$AO$4:$AP$49974,2,FALSE)</f>
        <v>Unnamed tributary to Sumas Lake Canal</v>
      </c>
      <c r="U736" s="19">
        <f t="shared" si="252"/>
        <v>720.168910882369</v>
      </c>
      <c r="V736" s="56">
        <f>IF(C736="TRUE",(U736^2)*(VLOOKUP(D736,'Aquifer and SDF Parameters'!$A$6:$C$100,2,FALSE)/VLOOKUP(D736,'Aquifer and SDF Parameters'!$A$6:$C$100,3,FALSE)),"")</f>
        <v>1.7288108673383251</v>
      </c>
      <c r="W736" s="4"/>
      <c r="X736" s="29" t="str">
        <f t="shared" si="253"/>
        <v>No</v>
      </c>
      <c r="Y736" s="15" t="str">
        <f t="shared" si="254"/>
        <v/>
      </c>
      <c r="Z736" s="18" t="str">
        <f>IF(X736="Yes",VLOOKUP(Y736,'PoHC and SDF summary'!$AO$4:$AP$49974,2,FALSE)," ")</f>
        <v xml:space="preserve"> </v>
      </c>
      <c r="AA736" s="19" t="str">
        <f t="shared" si="255"/>
        <v xml:space="preserve"> </v>
      </c>
      <c r="AB736" s="58" t="str">
        <f>IF(X736="Yes",(AA736^2)*(VLOOKUP(D736,'Aquifer and SDF Parameters'!$A$6:$C$100,2,FALSE)/VLOOKUP(D736,'Aquifer and SDF Parameters'!$A$6:$C$100,3,FALSE)),"")</f>
        <v/>
      </c>
      <c r="AC736" s="20" t="str">
        <f>IF(X736="Yes",(1/(U736)^('Aquifer and SDF Parameters'!$B$2)/((1/U736^'Aquifer and SDF Parameters'!$B$2)+(1/AA736^'Aquifer and SDF Parameters'!$B$2))),"")</f>
        <v/>
      </c>
      <c r="AD736" s="21" t="str">
        <f>IF(X736="Yes",(1/(AA736)^('Aquifer and SDF Parameters'!$B$2)/((1/U736^'Aquifer and SDF Parameters'!$B$2)+(1/AA736^'Aquifer and SDF Parameters'!$B$2))),"")</f>
        <v/>
      </c>
      <c r="AE736" s="14"/>
      <c r="AF736" s="32" t="str">
        <f t="shared" si="256"/>
        <v>No</v>
      </c>
      <c r="AG736" s="15" t="str">
        <f t="shared" si="257"/>
        <v/>
      </c>
      <c r="AH736" s="18" t="str">
        <f t="shared" si="258"/>
        <v xml:space="preserve"> </v>
      </c>
      <c r="AI736" s="19" t="str">
        <f t="shared" si="259"/>
        <v xml:space="preserve"> </v>
      </c>
      <c r="AJ736" s="58" t="str">
        <f>IF(AF736="Yes",(AI736^2)*(VLOOKUP(D736,'Aquifer and SDF Parameters'!$A$6:$C$100,2,FALSE)/VLOOKUP(D736,'Aquifer and SDF Parameters'!$A$6:$C$100,3,FALSE)),"")</f>
        <v/>
      </c>
      <c r="AK736" s="20" t="str">
        <f>IF(AF736="Yes",(1/(U736)^('Aquifer and SDF Parameters'!$B$2)/((1/U736^'Aquifer and SDF Parameters'!$B$2)+(1/AI736^'Aquifer and SDF Parameters'!$B$2)+(1/AA736^'Aquifer and SDF Parameters'!$B$2))),"")</f>
        <v/>
      </c>
      <c r="AL736" s="20" t="str">
        <f>IF(AF736="Yes",(1/(AA736)^('Aquifer and SDF Parameters'!$B$2)/((1/U736^'Aquifer and SDF Parameters'!$B$2)+(1/AI736^'Aquifer and SDF Parameters'!$B$2)+(1/AA736^'Aquifer and SDF Parameters'!$B$2))),"")</f>
        <v/>
      </c>
      <c r="AM736" s="21" t="str">
        <f>IF(AF736="Yes",(1/(AI736)^('Aquifer and SDF Parameters'!$B$2)/((1/U736^'Aquifer and SDF Parameters'!$B$2)+(1/AI736^'Aquifer and SDF Parameters'!$B$2)+(1/AA736^'Aquifer and SDF Parameters'!$B$2))),"")</f>
        <v/>
      </c>
      <c r="AO736" s="30" t="s">
        <v>12120</v>
      </c>
      <c r="AP736" s="47" t="s">
        <v>8769</v>
      </c>
      <c r="AQ736" s="22">
        <v>105666</v>
      </c>
      <c r="AR736" s="22" t="s">
        <v>7440</v>
      </c>
      <c r="AS736" s="24">
        <v>317.10417986989199</v>
      </c>
      <c r="AT736" s="30"/>
      <c r="AU736" s="22"/>
      <c r="AV736" s="69"/>
      <c r="AW736" s="33"/>
      <c r="AX736" s="22"/>
      <c r="AY736" s="27"/>
    </row>
    <row r="737" spans="1:51" ht="15.6" customHeight="1" x14ac:dyDescent="0.3">
      <c r="A737" s="17">
        <v>37915</v>
      </c>
      <c r="B737" s="17" t="str">
        <f>VLOOKUP(A737,'List of Wells for HC assessment'!$A$2:$J$860,10,FALSE)</f>
        <v>Fraser-Sumas Floodplain</v>
      </c>
      <c r="C737" s="17" t="str">
        <f>IF(ISNUMBER(VLOOKUP(A737,'List of Wells for HC assessment'!$A$2:$J$860,1,FALSE)),"TRUE","FALSE")</f>
        <v>TRUE</v>
      </c>
      <c r="D737" s="17">
        <f>VLOOKUP(A737,'List of Wells for HC assessment'!$A$2:$J$860,9,FALSE)</f>
        <v>21</v>
      </c>
      <c r="E737" s="17" t="str">
        <f t="shared" si="240"/>
        <v>Stream</v>
      </c>
      <c r="F737" s="17">
        <f t="shared" si="241"/>
        <v>1</v>
      </c>
      <c r="G737" s="87">
        <f t="shared" si="242"/>
        <v>1</v>
      </c>
      <c r="H737" s="88">
        <f t="shared" si="260"/>
        <v>1.1776770536834262</v>
      </c>
      <c r="I737" s="89" t="str">
        <f t="shared" si="243"/>
        <v>Unnamed tributary to Sumas Lake Canal</v>
      </c>
      <c r="J737" s="90" t="str">
        <f t="shared" si="244"/>
        <v>-</v>
      </c>
      <c r="K737" s="91" t="str">
        <f t="shared" si="245"/>
        <v/>
      </c>
      <c r="L737" s="95" t="str">
        <f t="shared" si="246"/>
        <v xml:space="preserve"> </v>
      </c>
      <c r="M737" s="92" t="str">
        <f t="shared" si="247"/>
        <v>-</v>
      </c>
      <c r="N737" s="93" t="str">
        <f t="shared" si="248"/>
        <v/>
      </c>
      <c r="O737" s="96" t="str">
        <f t="shared" si="249"/>
        <v xml:space="preserve"> </v>
      </c>
      <c r="P737" s="94" t="str">
        <f>IF(ISNUMBER(VLOOKUP(A737,'Wells not assessed'!$A$5:$D$37,1,FALSE)),VLOOKUP(A737,'Wells not assessed'!$A$5:$D$37,4,FALSE),"")</f>
        <v/>
      </c>
      <c r="R737" s="35" t="str">
        <f t="shared" si="250"/>
        <v>Yes</v>
      </c>
      <c r="S737" s="15" t="str">
        <f t="shared" si="251"/>
        <v>FV-1</v>
      </c>
      <c r="T737" s="18" t="str">
        <f>VLOOKUP(S737,'PoHC and SDF summary'!$AO$4:$AP$49974,2,FALSE)</f>
        <v>Unnamed tributary to Sumas Lake Canal</v>
      </c>
      <c r="U737" s="19">
        <f t="shared" si="252"/>
        <v>594.39306532380397</v>
      </c>
      <c r="V737" s="56">
        <f>IF(C737="TRUE",(U737^2)*(VLOOKUP(D737,'Aquifer and SDF Parameters'!$A$6:$C$100,2,FALSE)/VLOOKUP(D737,'Aquifer and SDF Parameters'!$A$6:$C$100,3,FALSE)),"")</f>
        <v>1.1776770536834262</v>
      </c>
      <c r="W737" s="4"/>
      <c r="X737" s="29" t="str">
        <f t="shared" si="253"/>
        <v>No</v>
      </c>
      <c r="Y737" s="15" t="str">
        <f t="shared" si="254"/>
        <v/>
      </c>
      <c r="Z737" s="18" t="str">
        <f>IF(X737="Yes",VLOOKUP(Y737,'PoHC and SDF summary'!$AO$4:$AP$49974,2,FALSE)," ")</f>
        <v xml:space="preserve"> </v>
      </c>
      <c r="AA737" s="19" t="str">
        <f t="shared" si="255"/>
        <v xml:space="preserve"> </v>
      </c>
      <c r="AB737" s="58" t="str">
        <f>IF(X737="Yes",(AA737^2)*(VLOOKUP(D737,'Aquifer and SDF Parameters'!$A$6:$C$100,2,FALSE)/VLOOKUP(D737,'Aquifer and SDF Parameters'!$A$6:$C$100,3,FALSE)),"")</f>
        <v/>
      </c>
      <c r="AC737" s="20" t="str">
        <f>IF(X737="Yes",(1/(U737)^('Aquifer and SDF Parameters'!$B$2)/((1/U737^'Aquifer and SDF Parameters'!$B$2)+(1/AA737^'Aquifer and SDF Parameters'!$B$2))),"")</f>
        <v/>
      </c>
      <c r="AD737" s="21" t="str">
        <f>IF(X737="Yes",(1/(AA737)^('Aquifer and SDF Parameters'!$B$2)/((1/U737^'Aquifer and SDF Parameters'!$B$2)+(1/AA737^'Aquifer and SDF Parameters'!$B$2))),"")</f>
        <v/>
      </c>
      <c r="AE737" s="14"/>
      <c r="AF737" s="32" t="str">
        <f t="shared" si="256"/>
        <v>No</v>
      </c>
      <c r="AG737" s="15" t="str">
        <f t="shared" si="257"/>
        <v/>
      </c>
      <c r="AH737" s="18" t="str">
        <f t="shared" si="258"/>
        <v xml:space="preserve"> </v>
      </c>
      <c r="AI737" s="19" t="str">
        <f t="shared" si="259"/>
        <v xml:space="preserve"> </v>
      </c>
      <c r="AJ737" s="58" t="str">
        <f>IF(AF737="Yes",(AI737^2)*(VLOOKUP(D737,'Aquifer and SDF Parameters'!$A$6:$C$100,2,FALSE)/VLOOKUP(D737,'Aquifer and SDF Parameters'!$A$6:$C$100,3,FALSE)),"")</f>
        <v/>
      </c>
      <c r="AK737" s="20" t="str">
        <f>IF(AF737="Yes",(1/(U737)^('Aquifer and SDF Parameters'!$B$2)/((1/U737^'Aquifer and SDF Parameters'!$B$2)+(1/AI737^'Aquifer and SDF Parameters'!$B$2)+(1/AA737^'Aquifer and SDF Parameters'!$B$2))),"")</f>
        <v/>
      </c>
      <c r="AL737" s="20" t="str">
        <f>IF(AF737="Yes",(1/(AA737)^('Aquifer and SDF Parameters'!$B$2)/((1/U737^'Aquifer and SDF Parameters'!$B$2)+(1/AI737^'Aquifer and SDF Parameters'!$B$2)+(1/AA737^'Aquifer and SDF Parameters'!$B$2))),"")</f>
        <v/>
      </c>
      <c r="AM737" s="21" t="str">
        <f>IF(AF737="Yes",(1/(AI737)^('Aquifer and SDF Parameters'!$B$2)/((1/U737^'Aquifer and SDF Parameters'!$B$2)+(1/AI737^'Aquifer and SDF Parameters'!$B$2)+(1/AA737^'Aquifer and SDF Parameters'!$B$2))),"")</f>
        <v/>
      </c>
      <c r="AO737" s="30" t="s">
        <v>12118</v>
      </c>
      <c r="AP737" s="47" t="s">
        <v>8769</v>
      </c>
      <c r="AQ737" s="22">
        <v>105670</v>
      </c>
      <c r="AR737" s="22" t="s">
        <v>4823</v>
      </c>
      <c r="AS737" s="24">
        <v>108.243792624726</v>
      </c>
      <c r="AT737" s="30"/>
      <c r="AU737" s="22"/>
      <c r="AV737" s="69"/>
      <c r="AW737" s="33"/>
      <c r="AX737" s="22"/>
      <c r="AY737" s="27"/>
    </row>
    <row r="738" spans="1:51" ht="15.6" customHeight="1" x14ac:dyDescent="0.3">
      <c r="A738" s="17">
        <v>42817</v>
      </c>
      <c r="B738" s="17" t="str">
        <f>VLOOKUP(A738,'List of Wells for HC assessment'!$A$2:$J$860,10,FALSE)</f>
        <v>Fraser-Sumas Floodplain</v>
      </c>
      <c r="C738" s="17" t="str">
        <f>IF(ISNUMBER(VLOOKUP(A738,'List of Wells for HC assessment'!$A$2:$J$860,1,FALSE)),"TRUE","FALSE")</f>
        <v>TRUE</v>
      </c>
      <c r="D738" s="17">
        <f>VLOOKUP(A738,'List of Wells for HC assessment'!$A$2:$J$860,9,FALSE)</f>
        <v>21</v>
      </c>
      <c r="E738" s="17" t="str">
        <f t="shared" si="240"/>
        <v>Stream</v>
      </c>
      <c r="F738" s="17">
        <f t="shared" si="241"/>
        <v>1</v>
      </c>
      <c r="G738" s="87">
        <f t="shared" si="242"/>
        <v>1</v>
      </c>
      <c r="H738" s="88">
        <f t="shared" si="260"/>
        <v>0.6549582451961854</v>
      </c>
      <c r="I738" s="89" t="str">
        <f t="shared" si="243"/>
        <v>Unnamed tributary to Sumas Lake Canal</v>
      </c>
      <c r="J738" s="90" t="str">
        <f t="shared" si="244"/>
        <v>-</v>
      </c>
      <c r="K738" s="91" t="str">
        <f t="shared" si="245"/>
        <v/>
      </c>
      <c r="L738" s="95" t="str">
        <f t="shared" si="246"/>
        <v xml:space="preserve"> </v>
      </c>
      <c r="M738" s="92" t="str">
        <f t="shared" si="247"/>
        <v>-</v>
      </c>
      <c r="N738" s="93" t="str">
        <f t="shared" si="248"/>
        <v/>
      </c>
      <c r="O738" s="96" t="str">
        <f t="shared" si="249"/>
        <v xml:space="preserve"> </v>
      </c>
      <c r="P738" s="94" t="str">
        <f>IF(ISNUMBER(VLOOKUP(A738,'Wells not assessed'!$A$5:$D$37,1,FALSE)),VLOOKUP(A738,'Wells not assessed'!$A$5:$D$37,4,FALSE),"")</f>
        <v/>
      </c>
      <c r="R738" s="35" t="str">
        <f t="shared" si="250"/>
        <v>Yes</v>
      </c>
      <c r="S738" s="15" t="str">
        <f t="shared" si="251"/>
        <v>FV-66</v>
      </c>
      <c r="T738" s="18" t="str">
        <f>VLOOKUP(S738,'PoHC and SDF summary'!$AO$4:$AP$49974,2,FALSE)</f>
        <v>Unnamed tributary to Sumas Lake Canal</v>
      </c>
      <c r="U738" s="19">
        <f t="shared" si="252"/>
        <v>443.26907579804799</v>
      </c>
      <c r="V738" s="56">
        <f>IF(C738="TRUE",(U738^2)*(VLOOKUP(D738,'Aquifer and SDF Parameters'!$A$6:$C$100,2,FALSE)/VLOOKUP(D738,'Aquifer and SDF Parameters'!$A$6:$C$100,3,FALSE)),"")</f>
        <v>0.6549582451961854</v>
      </c>
      <c r="W738" s="4"/>
      <c r="X738" s="29" t="str">
        <f t="shared" si="253"/>
        <v>No</v>
      </c>
      <c r="Y738" s="15" t="str">
        <f t="shared" si="254"/>
        <v/>
      </c>
      <c r="Z738" s="18" t="str">
        <f>IF(X738="Yes",VLOOKUP(Y738,'PoHC and SDF summary'!$AO$4:$AP$49974,2,FALSE)," ")</f>
        <v xml:space="preserve"> </v>
      </c>
      <c r="AA738" s="19" t="str">
        <f t="shared" si="255"/>
        <v xml:space="preserve"> </v>
      </c>
      <c r="AB738" s="58" t="str">
        <f>IF(X738="Yes",(AA738^2)*(VLOOKUP(D738,'Aquifer and SDF Parameters'!$A$6:$C$100,2,FALSE)/VLOOKUP(D738,'Aquifer and SDF Parameters'!$A$6:$C$100,3,FALSE)),"")</f>
        <v/>
      </c>
      <c r="AC738" s="20" t="str">
        <f>IF(X738="Yes",(1/(U738)^('Aquifer and SDF Parameters'!$B$2)/((1/U738^'Aquifer and SDF Parameters'!$B$2)+(1/AA738^'Aquifer and SDF Parameters'!$B$2))),"")</f>
        <v/>
      </c>
      <c r="AD738" s="21" t="str">
        <f>IF(X738="Yes",(1/(AA738)^('Aquifer and SDF Parameters'!$B$2)/((1/U738^'Aquifer and SDF Parameters'!$B$2)+(1/AA738^'Aquifer and SDF Parameters'!$B$2))),"")</f>
        <v/>
      </c>
      <c r="AE738" s="14"/>
      <c r="AF738" s="32" t="str">
        <f t="shared" si="256"/>
        <v>No</v>
      </c>
      <c r="AG738" s="15" t="str">
        <f t="shared" si="257"/>
        <v/>
      </c>
      <c r="AH738" s="18" t="str">
        <f t="shared" si="258"/>
        <v xml:space="preserve"> </v>
      </c>
      <c r="AI738" s="19" t="str">
        <f t="shared" si="259"/>
        <v xml:space="preserve"> </v>
      </c>
      <c r="AJ738" s="58" t="str">
        <f>IF(AF738="Yes",(AI738^2)*(VLOOKUP(D738,'Aquifer and SDF Parameters'!$A$6:$C$100,2,FALSE)/VLOOKUP(D738,'Aquifer and SDF Parameters'!$A$6:$C$100,3,FALSE)),"")</f>
        <v/>
      </c>
      <c r="AK738" s="20" t="str">
        <f>IF(AF738="Yes",(1/(U738)^('Aquifer and SDF Parameters'!$B$2)/((1/U738^'Aquifer and SDF Parameters'!$B$2)+(1/AI738^'Aquifer and SDF Parameters'!$B$2)+(1/AA738^'Aquifer and SDF Parameters'!$B$2))),"")</f>
        <v/>
      </c>
      <c r="AL738" s="20" t="str">
        <f>IF(AF738="Yes",(1/(AA738)^('Aquifer and SDF Parameters'!$B$2)/((1/U738^'Aquifer and SDF Parameters'!$B$2)+(1/AI738^'Aquifer and SDF Parameters'!$B$2)+(1/AA738^'Aquifer and SDF Parameters'!$B$2))),"")</f>
        <v/>
      </c>
      <c r="AM738" s="21" t="str">
        <f>IF(AF738="Yes",(1/(AI738)^('Aquifer and SDF Parameters'!$B$2)/((1/U738^'Aquifer and SDF Parameters'!$B$2)+(1/AI738^'Aquifer and SDF Parameters'!$B$2)+(1/AA738^'Aquifer and SDF Parameters'!$B$2))),"")</f>
        <v/>
      </c>
      <c r="AO738" s="30" t="s">
        <v>12117</v>
      </c>
      <c r="AP738" s="47" t="s">
        <v>8769</v>
      </c>
      <c r="AQ738" s="22">
        <v>105701</v>
      </c>
      <c r="AR738" s="22" t="s">
        <v>6951</v>
      </c>
      <c r="AS738" s="24">
        <v>664.49942586845305</v>
      </c>
      <c r="AT738" s="30"/>
      <c r="AU738" s="22"/>
      <c r="AV738" s="69"/>
      <c r="AW738" s="33"/>
      <c r="AX738" s="22"/>
      <c r="AY738" s="27"/>
    </row>
    <row r="739" spans="1:51" ht="15.6" customHeight="1" x14ac:dyDescent="0.3">
      <c r="A739" s="17">
        <v>75183</v>
      </c>
      <c r="B739" s="17" t="str">
        <f>VLOOKUP(A739,'List of Wells for HC assessment'!$A$2:$J$860,10,FALSE)</f>
        <v>Fraser-Sumas Floodplain</v>
      </c>
      <c r="C739" s="17" t="str">
        <f>IF(ISNUMBER(VLOOKUP(A739,'List of Wells for HC assessment'!$A$2:$J$860,1,FALSE)),"TRUE","FALSE")</f>
        <v>TRUE</v>
      </c>
      <c r="D739" s="17">
        <f>VLOOKUP(A739,'List of Wells for HC assessment'!$A$2:$J$860,9,FALSE)</f>
        <v>21</v>
      </c>
      <c r="E739" s="17" t="str">
        <f t="shared" si="240"/>
        <v>Stream</v>
      </c>
      <c r="F739" s="17">
        <f t="shared" si="241"/>
        <v>2</v>
      </c>
      <c r="G739" s="87">
        <f t="shared" si="242"/>
        <v>0.99524369875271312</v>
      </c>
      <c r="H739" s="88">
        <f t="shared" si="260"/>
        <v>3.9076389452536039E-2</v>
      </c>
      <c r="I739" s="89" t="str">
        <f t="shared" si="243"/>
        <v>Unnamed tributary to Sumas Lake Canal</v>
      </c>
      <c r="J739" s="90">
        <f t="shared" si="244"/>
        <v>4.7563012472868265E-3</v>
      </c>
      <c r="K739" s="91">
        <f t="shared" si="245"/>
        <v>8.1766331337461224</v>
      </c>
      <c r="L739" s="95" t="str">
        <f t="shared" si="246"/>
        <v>Unnamed</v>
      </c>
      <c r="M739" s="92" t="str">
        <f t="shared" si="247"/>
        <v>-</v>
      </c>
      <c r="N739" s="93" t="str">
        <f t="shared" si="248"/>
        <v/>
      </c>
      <c r="O739" s="96" t="str">
        <f t="shared" si="249"/>
        <v xml:space="preserve"> </v>
      </c>
      <c r="P739" s="94" t="str">
        <f>IF(ISNUMBER(VLOOKUP(A739,'Wells not assessed'!$A$5:$D$37,1,FALSE)),VLOOKUP(A739,'Wells not assessed'!$A$5:$D$37,4,FALSE),"")</f>
        <v/>
      </c>
      <c r="R739" s="35" t="str">
        <f t="shared" si="250"/>
        <v>Yes</v>
      </c>
      <c r="S739" s="15" t="str">
        <f t="shared" si="251"/>
        <v>FV-231</v>
      </c>
      <c r="T739" s="18" t="str">
        <f>VLOOKUP(S739,'PoHC and SDF summary'!$AO$4:$AP$49974,2,FALSE)</f>
        <v>Unnamed tributary to Sumas Lake Canal</v>
      </c>
      <c r="U739" s="19">
        <f t="shared" si="252"/>
        <v>108.272419552538</v>
      </c>
      <c r="V739" s="56">
        <f>IF(C739="TRUE",(U739^2)*(VLOOKUP(D739,'Aquifer and SDF Parameters'!$A$6:$C$100,2,FALSE)/VLOOKUP(D739,'Aquifer and SDF Parameters'!$A$6:$C$100,3,FALSE)),"")</f>
        <v>3.9076389452536039E-2</v>
      </c>
      <c r="W739" s="4"/>
      <c r="X739" s="29" t="str">
        <f t="shared" si="253"/>
        <v>Yes</v>
      </c>
      <c r="Y739" s="15" t="str">
        <f t="shared" si="254"/>
        <v>FV-234</v>
      </c>
      <c r="Z739" s="18" t="str">
        <f>IF(X739="Yes",VLOOKUP(Y739,'PoHC and SDF summary'!$AO$4:$AP$49974,2,FALSE)," ")</f>
        <v>Unnamed</v>
      </c>
      <c r="AA739" s="19">
        <f t="shared" si="255"/>
        <v>1566.2023943679301</v>
      </c>
      <c r="AB739" s="58">
        <f>IF(X739="Yes",(AA739^2)*(VLOOKUP(D739,'Aquifer and SDF Parameters'!$A$6:$C$100,2,FALSE)/VLOOKUP(D739,'Aquifer and SDF Parameters'!$A$6:$C$100,3,FALSE)),"")</f>
        <v>8.1766331337461224</v>
      </c>
      <c r="AC739" s="20">
        <f>IF(X739="Yes",(1/(U739)^('Aquifer and SDF Parameters'!$B$2)/((1/U739^'Aquifer and SDF Parameters'!$B$2)+(1/AA739^'Aquifer and SDF Parameters'!$B$2))),"")</f>
        <v>0.99524369875271312</v>
      </c>
      <c r="AD739" s="21">
        <f>IF(X739="Yes",(1/(AA739)^('Aquifer and SDF Parameters'!$B$2)/((1/U739^'Aquifer and SDF Parameters'!$B$2)+(1/AA739^'Aquifer and SDF Parameters'!$B$2))),"")</f>
        <v>4.7563012472868265E-3</v>
      </c>
      <c r="AE739" s="14"/>
      <c r="AF739" s="32" t="str">
        <f t="shared" si="256"/>
        <v>No</v>
      </c>
      <c r="AG739" s="15" t="str">
        <f t="shared" si="257"/>
        <v/>
      </c>
      <c r="AH739" s="18" t="str">
        <f t="shared" si="258"/>
        <v xml:space="preserve"> </v>
      </c>
      <c r="AI739" s="19" t="str">
        <f t="shared" si="259"/>
        <v xml:space="preserve"> </v>
      </c>
      <c r="AJ739" s="58" t="str">
        <f>IF(AF739="Yes",(AI739^2)*(VLOOKUP(D739,'Aquifer and SDF Parameters'!$A$6:$C$100,2,FALSE)/VLOOKUP(D739,'Aquifer and SDF Parameters'!$A$6:$C$100,3,FALSE)),"")</f>
        <v/>
      </c>
      <c r="AK739" s="20" t="str">
        <f>IF(AF739="Yes",(1/(U739)^('Aquifer and SDF Parameters'!$B$2)/((1/U739^'Aquifer and SDF Parameters'!$B$2)+(1/AI739^'Aquifer and SDF Parameters'!$B$2)+(1/AA739^'Aquifer and SDF Parameters'!$B$2))),"")</f>
        <v/>
      </c>
      <c r="AL739" s="20" t="str">
        <f>IF(AF739="Yes",(1/(AA739)^('Aquifer and SDF Parameters'!$B$2)/((1/U739^'Aquifer and SDF Parameters'!$B$2)+(1/AI739^'Aquifer and SDF Parameters'!$B$2)+(1/AA739^'Aquifer and SDF Parameters'!$B$2))),"")</f>
        <v/>
      </c>
      <c r="AM739" s="21" t="str">
        <f>IF(AF739="Yes",(1/(AI739)^('Aquifer and SDF Parameters'!$B$2)/((1/U739^'Aquifer and SDF Parameters'!$B$2)+(1/AI739^'Aquifer and SDF Parameters'!$B$2)+(1/AA739^'Aquifer and SDF Parameters'!$B$2))),"")</f>
        <v/>
      </c>
      <c r="AO739" s="30" t="s">
        <v>12116</v>
      </c>
      <c r="AP739" s="47" t="s">
        <v>8769</v>
      </c>
      <c r="AQ739" s="22">
        <v>105720</v>
      </c>
      <c r="AR739" s="22" t="s">
        <v>8998</v>
      </c>
      <c r="AS739" s="24">
        <v>294.92657921539598</v>
      </c>
      <c r="AT739" s="30"/>
      <c r="AU739" s="22"/>
      <c r="AV739" s="69"/>
      <c r="AW739" s="33"/>
      <c r="AX739" s="22"/>
      <c r="AY739" s="27"/>
    </row>
    <row r="740" spans="1:51" ht="15.6" customHeight="1" x14ac:dyDescent="0.3">
      <c r="A740" s="17">
        <v>75184</v>
      </c>
      <c r="B740" s="17" t="str">
        <f>VLOOKUP(A740,'List of Wells for HC assessment'!$A$2:$J$860,10,FALSE)</f>
        <v>Fraser-Sumas Floodplain</v>
      </c>
      <c r="C740" s="17" t="str">
        <f>IF(ISNUMBER(VLOOKUP(A740,'List of Wells for HC assessment'!$A$2:$J$860,1,FALSE)),"TRUE","FALSE")</f>
        <v>TRUE</v>
      </c>
      <c r="D740" s="17">
        <f>VLOOKUP(A740,'List of Wells for HC assessment'!$A$2:$J$860,9,FALSE)</f>
        <v>21</v>
      </c>
      <c r="E740" s="17" t="str">
        <f t="shared" si="240"/>
        <v>Stream</v>
      </c>
      <c r="F740" s="17">
        <f t="shared" si="241"/>
        <v>2</v>
      </c>
      <c r="G740" s="87">
        <f t="shared" si="242"/>
        <v>0.9662455054826774</v>
      </c>
      <c r="H740" s="88">
        <f t="shared" si="260"/>
        <v>0.30693584271906621</v>
      </c>
      <c r="I740" s="89" t="str">
        <f t="shared" si="243"/>
        <v>Unnamed tributary to Sumas Lake Canal</v>
      </c>
      <c r="J740" s="90">
        <f t="shared" si="244"/>
        <v>3.3754494517322584E-2</v>
      </c>
      <c r="K740" s="91">
        <f t="shared" si="245"/>
        <v>8.786248549704549</v>
      </c>
      <c r="L740" s="95" t="str">
        <f t="shared" si="246"/>
        <v>Unnamed</v>
      </c>
      <c r="M740" s="92" t="str">
        <f t="shared" si="247"/>
        <v>-</v>
      </c>
      <c r="N740" s="93" t="str">
        <f t="shared" si="248"/>
        <v/>
      </c>
      <c r="O740" s="96" t="str">
        <f t="shared" si="249"/>
        <v xml:space="preserve"> </v>
      </c>
      <c r="P740" s="94" t="str">
        <f>IF(ISNUMBER(VLOOKUP(A740,'Wells not assessed'!$A$5:$D$37,1,FALSE)),VLOOKUP(A740,'Wells not assessed'!$A$5:$D$37,4,FALSE),"")</f>
        <v/>
      </c>
      <c r="R740" s="35" t="str">
        <f t="shared" si="250"/>
        <v>Yes</v>
      </c>
      <c r="S740" s="15" t="str">
        <f t="shared" si="251"/>
        <v>FV-232</v>
      </c>
      <c r="T740" s="18" t="str">
        <f>VLOOKUP(S740,'PoHC and SDF summary'!$AO$4:$AP$49974,2,FALSE)</f>
        <v>Unnamed tributary to Sumas Lake Canal</v>
      </c>
      <c r="U740" s="19">
        <f t="shared" si="252"/>
        <v>303.44810563870698</v>
      </c>
      <c r="V740" s="56">
        <f>IF(C740="TRUE",(U740^2)*(VLOOKUP(D740,'Aquifer and SDF Parameters'!$A$6:$C$100,2,FALSE)/VLOOKUP(D740,'Aquifer and SDF Parameters'!$A$6:$C$100,3,FALSE)),"")</f>
        <v>0.30693584271906621</v>
      </c>
      <c r="W740" s="4"/>
      <c r="X740" s="29" t="str">
        <f t="shared" si="253"/>
        <v>Yes</v>
      </c>
      <c r="Y740" s="15" t="str">
        <f t="shared" si="254"/>
        <v>FV-234</v>
      </c>
      <c r="Z740" s="18" t="str">
        <f>IF(X740="Yes",VLOOKUP(Y740,'PoHC and SDF summary'!$AO$4:$AP$49974,2,FALSE)," ")</f>
        <v>Unnamed</v>
      </c>
      <c r="AA740" s="19">
        <f t="shared" si="255"/>
        <v>1623.5376696927499</v>
      </c>
      <c r="AB740" s="58">
        <f>IF(X740="Yes",(AA740^2)*(VLOOKUP(D740,'Aquifer and SDF Parameters'!$A$6:$C$100,2,FALSE)/VLOOKUP(D740,'Aquifer and SDF Parameters'!$A$6:$C$100,3,FALSE)),"")</f>
        <v>8.786248549704549</v>
      </c>
      <c r="AC740" s="20">
        <f>IF(X740="Yes",(1/(U740)^('Aquifer and SDF Parameters'!$B$2)/((1/U740^'Aquifer and SDF Parameters'!$B$2)+(1/AA740^'Aquifer and SDF Parameters'!$B$2))),"")</f>
        <v>0.9662455054826774</v>
      </c>
      <c r="AD740" s="21">
        <f>IF(X740="Yes",(1/(AA740)^('Aquifer and SDF Parameters'!$B$2)/((1/U740^'Aquifer and SDF Parameters'!$B$2)+(1/AA740^'Aquifer and SDF Parameters'!$B$2))),"")</f>
        <v>3.3754494517322584E-2</v>
      </c>
      <c r="AE740" s="14"/>
      <c r="AF740" s="32" t="str">
        <f t="shared" si="256"/>
        <v>No</v>
      </c>
      <c r="AG740" s="15" t="str">
        <f t="shared" si="257"/>
        <v/>
      </c>
      <c r="AH740" s="18" t="str">
        <f t="shared" si="258"/>
        <v xml:space="preserve"> </v>
      </c>
      <c r="AI740" s="19" t="str">
        <f t="shared" si="259"/>
        <v xml:space="preserve"> </v>
      </c>
      <c r="AJ740" s="58" t="str">
        <f>IF(AF740="Yes",(AI740^2)*(VLOOKUP(D740,'Aquifer and SDF Parameters'!$A$6:$C$100,2,FALSE)/VLOOKUP(D740,'Aquifer and SDF Parameters'!$A$6:$C$100,3,FALSE)),"")</f>
        <v/>
      </c>
      <c r="AK740" s="20" t="str">
        <f>IF(AF740="Yes",(1/(U740)^('Aquifer and SDF Parameters'!$B$2)/((1/U740^'Aquifer and SDF Parameters'!$B$2)+(1/AI740^'Aquifer and SDF Parameters'!$B$2)+(1/AA740^'Aquifer and SDF Parameters'!$B$2))),"")</f>
        <v/>
      </c>
      <c r="AL740" s="20" t="str">
        <f>IF(AF740="Yes",(1/(AA740)^('Aquifer and SDF Parameters'!$B$2)/((1/U740^'Aquifer and SDF Parameters'!$B$2)+(1/AI740^'Aquifer and SDF Parameters'!$B$2)+(1/AA740^'Aquifer and SDF Parameters'!$B$2))),"")</f>
        <v/>
      </c>
      <c r="AM740" s="21" t="str">
        <f>IF(AF740="Yes",(1/(AI740)^('Aquifer and SDF Parameters'!$B$2)/((1/U740^'Aquifer and SDF Parameters'!$B$2)+(1/AI740^'Aquifer and SDF Parameters'!$B$2)+(1/AA740^'Aquifer and SDF Parameters'!$B$2))),"")</f>
        <v/>
      </c>
      <c r="AO740" s="30" t="s">
        <v>12115</v>
      </c>
      <c r="AP740" s="47" t="s">
        <v>8769</v>
      </c>
      <c r="AQ740" s="22">
        <v>106977</v>
      </c>
      <c r="AR740" s="22" t="s">
        <v>7034</v>
      </c>
      <c r="AS740" s="24">
        <v>56.488779281767798</v>
      </c>
      <c r="AT740" s="30"/>
      <c r="AU740" s="22"/>
      <c r="AV740" s="69"/>
      <c r="AW740" s="33"/>
      <c r="AX740" s="22"/>
      <c r="AY740" s="27"/>
    </row>
    <row r="741" spans="1:51" ht="15.6" hidden="1" customHeight="1" x14ac:dyDescent="0.3">
      <c r="A741" s="17">
        <v>115731</v>
      </c>
      <c r="B741" s="17" t="str">
        <f>VLOOKUP(A741,'List of Wells for HC assessment'!$A$2:$J$860,10,FALSE)</f>
        <v>Fraser-Sumas Floodplain</v>
      </c>
      <c r="C741" s="17" t="str">
        <f>IF(ISNUMBER(VLOOKUP(A741,'List of Wells for HC assessment'!$A$2:$J$860,1,FALSE)),"TRUE","FALSE")</f>
        <v>TRUE</v>
      </c>
      <c r="D741" s="17">
        <f>VLOOKUP(A741,'List of Wells for HC assessment'!$A$2:$J$860,9,FALSE)</f>
        <v>98</v>
      </c>
      <c r="E741" s="17" t="str">
        <f t="shared" si="240"/>
        <v>Not Determined</v>
      </c>
      <c r="F741" s="17">
        <f t="shared" si="241"/>
        <v>1</v>
      </c>
      <c r="G741" s="87">
        <f t="shared" si="242"/>
        <v>1</v>
      </c>
      <c r="H741" s="87"/>
      <c r="I741" s="89" t="e">
        <f t="shared" si="243"/>
        <v>#N/A</v>
      </c>
      <c r="J741" s="90" t="str">
        <f t="shared" si="244"/>
        <v>-</v>
      </c>
      <c r="K741" s="91" t="str">
        <f t="shared" si="245"/>
        <v/>
      </c>
      <c r="L741" s="95" t="str">
        <f t="shared" si="246"/>
        <v xml:space="preserve"> </v>
      </c>
      <c r="M741" s="92" t="str">
        <f t="shared" si="247"/>
        <v>-</v>
      </c>
      <c r="N741" s="93" t="str">
        <f t="shared" si="248"/>
        <v/>
      </c>
      <c r="O741" s="96" t="str">
        <f t="shared" si="249"/>
        <v xml:space="preserve"> </v>
      </c>
      <c r="P741" s="94" t="str">
        <f>IF(ISNUMBER(VLOOKUP(A741,'Wells not assessed'!$A$5:$D$37,1,FALSE)),VLOOKUP(A741,'Wells not assessed'!$A$5:$D$37,4,FALSE),"")</f>
        <v>Not assessed because not correlated to mapped aquifer</v>
      </c>
      <c r="R741" s="35" t="str">
        <f t="shared" si="250"/>
        <v>N/A</v>
      </c>
      <c r="S741" s="15" t="e">
        <f t="shared" si="251"/>
        <v>#N/A</v>
      </c>
      <c r="T741" s="18" t="e">
        <f>VLOOKUP(S741,'PoHC and SDF summary'!$AO$4:$AP$49974,2,FALSE)</f>
        <v>#N/A</v>
      </c>
      <c r="U741" s="19" t="e">
        <f t="shared" si="252"/>
        <v>#N/A</v>
      </c>
      <c r="V741" s="56" t="e">
        <f>IF(C741="TRUE",(U741^2)*(VLOOKUP(D741,'Aquifer and SDF Parameters'!$A$6:$C$100,2,FALSE)/VLOOKUP(D741,'Aquifer and SDF Parameters'!$A$6:$C$100,3,FALSE)),"")</f>
        <v>#N/A</v>
      </c>
      <c r="X741" s="29" t="str">
        <f t="shared" si="253"/>
        <v>No</v>
      </c>
      <c r="Y741" s="15" t="str">
        <f t="shared" si="254"/>
        <v/>
      </c>
      <c r="Z741" s="18" t="str">
        <f>IF(X741="Yes",VLOOKUP(Y741,'PoHC and SDF summary'!$AO$4:$AP$49974,2,FALSE)," ")</f>
        <v xml:space="preserve"> </v>
      </c>
      <c r="AA741" s="19" t="str">
        <f t="shared" si="255"/>
        <v xml:space="preserve"> </v>
      </c>
      <c r="AB741" s="58" t="str">
        <f>IF(X741="Yes",(AA741^2)*(VLOOKUP(D741,'Aquifer and SDF Parameters'!$A$6:$C$100,2,FALSE)/VLOOKUP(D741,'Aquifer and SDF Parameters'!$A$6:$C$100,3,FALSE)),"")</f>
        <v/>
      </c>
      <c r="AC741" s="20" t="str">
        <f>IF(X741="Yes",(1/(U741)^('Aquifer and SDF Parameters'!$B$2)/((1/U741^'Aquifer and SDF Parameters'!$B$2)+(1/AA741^'Aquifer and SDF Parameters'!$B$2))),"")</f>
        <v/>
      </c>
      <c r="AD741" s="21" t="str">
        <f>IF(X741="Yes",(1/(AA741)^('Aquifer and SDF Parameters'!$B$2)/((1/U741^'Aquifer and SDF Parameters'!$B$2)+(1/AA741^'Aquifer and SDF Parameters'!$B$2))),"")</f>
        <v/>
      </c>
      <c r="AF741" s="32" t="str">
        <f t="shared" si="256"/>
        <v>No</v>
      </c>
      <c r="AG741" s="15" t="str">
        <f t="shared" si="257"/>
        <v/>
      </c>
      <c r="AH741" s="18" t="str">
        <f t="shared" si="258"/>
        <v xml:space="preserve"> </v>
      </c>
      <c r="AI741" s="19" t="str">
        <f t="shared" si="259"/>
        <v xml:space="preserve"> </v>
      </c>
      <c r="AJ741" s="58" t="str">
        <f>IF(AF741="Yes",(AI741^2)*(VLOOKUP(D741,'Aquifer and SDF Parameters'!$A$6:$C$100,2,FALSE)/VLOOKUP(D741,'Aquifer and SDF Parameters'!$A$6:$C$100,3,FALSE)),"")</f>
        <v/>
      </c>
      <c r="AK741" s="20" t="str">
        <f>IF(AF741="Yes",(1/(U741)^('Aquifer and SDF Parameters'!$B$2)/((1/U741^'Aquifer and SDF Parameters'!$B$2)+(1/AI741^'Aquifer and SDF Parameters'!$B$2)+(1/AA741^'Aquifer and SDF Parameters'!$B$2))),"")</f>
        <v/>
      </c>
      <c r="AL741" s="20" t="str">
        <f>IF(AF741="Yes",(1/(AA741)^('Aquifer and SDF Parameters'!$B$2)/((1/U741^'Aquifer and SDF Parameters'!$B$2)+(1/AI741^'Aquifer and SDF Parameters'!$B$2)+(1/AA741^'Aquifer and SDF Parameters'!$B$2))),"")</f>
        <v/>
      </c>
      <c r="AM741" s="21" t="str">
        <f>IF(AF741="Yes",(1/(AI741)^('Aquifer and SDF Parameters'!$B$2)/((1/U741^'Aquifer and SDF Parameters'!$B$2)+(1/AI741^'Aquifer and SDF Parameters'!$B$2)+(1/AA741^'Aquifer and SDF Parameters'!$B$2))),"")</f>
        <v/>
      </c>
      <c r="AO741" s="30" t="s">
        <v>12127</v>
      </c>
      <c r="AP741" s="47" t="s">
        <v>8769</v>
      </c>
      <c r="AQ741" s="22">
        <v>107149</v>
      </c>
      <c r="AR741" s="22" t="s">
        <v>3461</v>
      </c>
      <c r="AS741" s="24">
        <v>459.43117194147101</v>
      </c>
      <c r="AT741" s="30"/>
      <c r="AU741" s="22"/>
      <c r="AV741" s="69"/>
      <c r="AW741" s="33"/>
      <c r="AX741" s="22"/>
      <c r="AY741" s="27"/>
    </row>
    <row r="742" spans="1:51" ht="15.6" hidden="1" customHeight="1" x14ac:dyDescent="0.3">
      <c r="A742" s="17">
        <v>59217</v>
      </c>
      <c r="B742" s="17" t="str">
        <f>VLOOKUP(A742,'List of Wells for HC assessment'!$A$2:$J$860,10,FALSE)</f>
        <v>Fraser-Sumas Floodplain</v>
      </c>
      <c r="C742" s="17" t="str">
        <f>IF(ISNUMBER(VLOOKUP(A742,'List of Wells for HC assessment'!$A$2:$J$860,1,FALSE)),"TRUE","FALSE")</f>
        <v>TRUE</v>
      </c>
      <c r="D742" s="17">
        <f>VLOOKUP(A742,'List of Wells for HC assessment'!$A$2:$J$860,9,FALSE)</f>
        <v>273</v>
      </c>
      <c r="E742" s="17" t="str">
        <f t="shared" si="240"/>
        <v>Boundary</v>
      </c>
      <c r="F742" s="17">
        <f t="shared" si="241"/>
        <v>1</v>
      </c>
      <c r="G742" s="87">
        <f t="shared" si="242"/>
        <v>1</v>
      </c>
      <c r="H742" s="87"/>
      <c r="I742" s="89" t="str">
        <f t="shared" si="243"/>
        <v>D/G Aquifer Edge</v>
      </c>
      <c r="J742" s="90" t="str">
        <f t="shared" si="244"/>
        <v>-</v>
      </c>
      <c r="K742" s="91" t="str">
        <f t="shared" si="245"/>
        <v/>
      </c>
      <c r="L742" s="95" t="str">
        <f t="shared" si="246"/>
        <v xml:space="preserve"> </v>
      </c>
      <c r="M742" s="92" t="str">
        <f t="shared" si="247"/>
        <v>-</v>
      </c>
      <c r="N742" s="93" t="str">
        <f t="shared" si="248"/>
        <v/>
      </c>
      <c r="O742" s="96" t="str">
        <f t="shared" si="249"/>
        <v xml:space="preserve"> </v>
      </c>
      <c r="P742" s="94" t="str">
        <f>IF(ISNUMBER(VLOOKUP(A742,'Wells not assessed'!$A$5:$D$37,1,FALSE)),VLOOKUP(A742,'Wells not assessed'!$A$5:$D$37,4,FALSE),"")</f>
        <v>Well not correlated to correct aquifer</v>
      </c>
      <c r="R742" s="35" t="str">
        <f t="shared" si="250"/>
        <v>Yes</v>
      </c>
      <c r="S742" s="15" t="str">
        <f t="shared" si="251"/>
        <v>BED_EDGE-188</v>
      </c>
      <c r="T742" s="18" t="str">
        <f>VLOOKUP(S742,'PoHC and SDF summary'!$AO$4:$AP$49974,2,FALSE)</f>
        <v>D/G Aquifer Edge</v>
      </c>
      <c r="U742" s="19">
        <f t="shared" si="252"/>
        <v>112.867440223261</v>
      </c>
      <c r="V742" s="56" t="e">
        <f>IF(C742="TRUE",(U742^2)*(VLOOKUP(D742,'Aquifer and SDF Parameters'!$A$6:$C$100,2,FALSE)/VLOOKUP(D742,'Aquifer and SDF Parameters'!$A$6:$C$100,3,FALSE)),"")</f>
        <v>#N/A</v>
      </c>
      <c r="W742" s="4"/>
      <c r="X742" s="29" t="str">
        <f t="shared" si="253"/>
        <v>No</v>
      </c>
      <c r="Y742" s="15" t="str">
        <f t="shared" si="254"/>
        <v/>
      </c>
      <c r="Z742" s="18" t="str">
        <f>IF(X742="Yes",VLOOKUP(Y742,'PoHC and SDF summary'!$AO$4:$AP$49974,2,FALSE)," ")</f>
        <v xml:space="preserve"> </v>
      </c>
      <c r="AA742" s="19" t="str">
        <f t="shared" si="255"/>
        <v xml:space="preserve"> </v>
      </c>
      <c r="AB742" s="58" t="str">
        <f>IF(X742="Yes",(AA742^2)*(VLOOKUP(D742,'Aquifer and SDF Parameters'!$A$6:$C$100,2,FALSE)/VLOOKUP(D742,'Aquifer and SDF Parameters'!$A$6:$C$100,3,FALSE)),"")</f>
        <v/>
      </c>
      <c r="AC742" s="20" t="str">
        <f>IF(X742="Yes",(1/(U742)^('Aquifer and SDF Parameters'!$B$2)/((1/U742^'Aquifer and SDF Parameters'!$B$2)+(1/AA742^'Aquifer and SDF Parameters'!$B$2))),"")</f>
        <v/>
      </c>
      <c r="AD742" s="21" t="str">
        <f>IF(X742="Yes",(1/(AA742)^('Aquifer and SDF Parameters'!$B$2)/((1/U742^'Aquifer and SDF Parameters'!$B$2)+(1/AA742^'Aquifer and SDF Parameters'!$B$2))),"")</f>
        <v/>
      </c>
      <c r="AE742" s="14"/>
      <c r="AF742" s="32" t="str">
        <f t="shared" si="256"/>
        <v>No</v>
      </c>
      <c r="AG742" s="15" t="str">
        <f t="shared" si="257"/>
        <v/>
      </c>
      <c r="AH742" s="18" t="str">
        <f t="shared" si="258"/>
        <v xml:space="preserve"> </v>
      </c>
      <c r="AI742" s="19" t="str">
        <f t="shared" si="259"/>
        <v xml:space="preserve"> </v>
      </c>
      <c r="AJ742" s="58" t="str">
        <f>IF(AF742="Yes",(AI742^2)*(VLOOKUP(D742,'Aquifer and SDF Parameters'!$A$6:$C$100,2,FALSE)/VLOOKUP(D742,'Aquifer and SDF Parameters'!$A$6:$C$100,3,FALSE)),"")</f>
        <v/>
      </c>
      <c r="AK742" s="20" t="str">
        <f>IF(AF742="Yes",(1/(U742)^('Aquifer and SDF Parameters'!$B$2)/((1/U742^'Aquifer and SDF Parameters'!$B$2)+(1/AI742^'Aquifer and SDF Parameters'!$B$2)+(1/AA742^'Aquifer and SDF Parameters'!$B$2))),"")</f>
        <v/>
      </c>
      <c r="AL742" s="20" t="str">
        <f>IF(AF742="Yes",(1/(AA742)^('Aquifer and SDF Parameters'!$B$2)/((1/U742^'Aquifer and SDF Parameters'!$B$2)+(1/AI742^'Aquifer and SDF Parameters'!$B$2)+(1/AA742^'Aquifer and SDF Parameters'!$B$2))),"")</f>
        <v/>
      </c>
      <c r="AM742" s="21" t="str">
        <f>IF(AF742="Yes",(1/(AI742)^('Aquifer and SDF Parameters'!$B$2)/((1/U742^'Aquifer and SDF Parameters'!$B$2)+(1/AI742^'Aquifer and SDF Parameters'!$B$2)+(1/AA742^'Aquifer and SDF Parameters'!$B$2))),"")</f>
        <v/>
      </c>
      <c r="AO742" s="30" t="s">
        <v>12540</v>
      </c>
      <c r="AP742" s="47" t="s">
        <v>8769</v>
      </c>
      <c r="AQ742" s="22">
        <v>107357</v>
      </c>
      <c r="AR742" s="22" t="s">
        <v>2936</v>
      </c>
      <c r="AS742" s="24">
        <v>211.89259256239899</v>
      </c>
      <c r="AT742" s="30"/>
      <c r="AU742" s="22"/>
      <c r="AV742" s="69"/>
      <c r="AW742" s="33"/>
      <c r="AX742" s="22"/>
      <c r="AY742" s="27"/>
    </row>
    <row r="743" spans="1:51" ht="15.6" customHeight="1" x14ac:dyDescent="0.3">
      <c r="A743" s="17">
        <v>11578</v>
      </c>
      <c r="B743" s="17" t="str">
        <f>VLOOKUP(A743,'List of Wells for HC assessment'!$A$2:$J$860,10,FALSE)</f>
        <v>Fraser-Sumas Floodplain</v>
      </c>
      <c r="C743" s="17" t="str">
        <f>IF(ISNUMBER(VLOOKUP(A743,'List of Wells for HC assessment'!$A$2:$J$860,1,FALSE)),"TRUE","FALSE")</f>
        <v>TRUE</v>
      </c>
      <c r="D743" s="17">
        <f>VLOOKUP(A743,'List of Wells for HC assessment'!$A$2:$J$860,9,FALSE)</f>
        <v>890</v>
      </c>
      <c r="E743" s="17" t="str">
        <f t="shared" si="240"/>
        <v>Stream</v>
      </c>
      <c r="F743" s="17">
        <f t="shared" si="241"/>
        <v>1</v>
      </c>
      <c r="G743" s="87">
        <f t="shared" si="242"/>
        <v>1</v>
      </c>
      <c r="H743" s="88">
        <f>V743</f>
        <v>4.6339225407116365</v>
      </c>
      <c r="I743" s="89" t="str">
        <f t="shared" si="243"/>
        <v>Chilliwack Creek</v>
      </c>
      <c r="J743" s="90" t="str">
        <f t="shared" si="244"/>
        <v>-</v>
      </c>
      <c r="K743" s="91" t="str">
        <f t="shared" si="245"/>
        <v/>
      </c>
      <c r="L743" s="95" t="str">
        <f t="shared" si="246"/>
        <v xml:space="preserve"> </v>
      </c>
      <c r="M743" s="92" t="str">
        <f t="shared" si="247"/>
        <v>-</v>
      </c>
      <c r="N743" s="93" t="str">
        <f t="shared" si="248"/>
        <v/>
      </c>
      <c r="O743" s="96" t="str">
        <f t="shared" si="249"/>
        <v xml:space="preserve"> </v>
      </c>
      <c r="P743" s="94" t="str">
        <f>IF(ISNUMBER(VLOOKUP(A743,'Wells not assessed'!$A$5:$D$37,1,FALSE)),VLOOKUP(A743,'Wells not assessed'!$A$5:$D$37,4,FALSE),"")</f>
        <v/>
      </c>
      <c r="R743" s="35" t="str">
        <f t="shared" si="250"/>
        <v>Yes</v>
      </c>
      <c r="S743" s="15" t="str">
        <f t="shared" si="251"/>
        <v>BED-112</v>
      </c>
      <c r="T743" s="18" t="str">
        <f>VLOOKUP(S743,'PoHC and SDF summary'!$AO$4:$AP$49974,2,FALSE)</f>
        <v>Chilliwack Creek</v>
      </c>
      <c r="U743" s="19">
        <f t="shared" si="252"/>
        <v>786.03838249894102</v>
      </c>
      <c r="V743" s="56">
        <f>IF(C743="TRUE",(U743^2)*(VLOOKUP(D743,'Aquifer and SDF Parameters'!$A$6:$C$100,2,FALSE)/VLOOKUP(D743,'Aquifer and SDF Parameters'!$A$6:$C$100,3,FALSE)),"")</f>
        <v>4.6339225407116365</v>
      </c>
      <c r="W743" s="4"/>
      <c r="X743" s="29" t="str">
        <f t="shared" si="253"/>
        <v>No</v>
      </c>
      <c r="Y743" s="15" t="str">
        <f t="shared" si="254"/>
        <v/>
      </c>
      <c r="Z743" s="18" t="str">
        <f>IF(X743="Yes",VLOOKUP(Y743,'PoHC and SDF summary'!$AO$4:$AP$49974,2,FALSE)," ")</f>
        <v xml:space="preserve"> </v>
      </c>
      <c r="AA743" s="19" t="str">
        <f t="shared" si="255"/>
        <v xml:space="preserve"> </v>
      </c>
      <c r="AB743" s="58" t="str">
        <f>IF(X743="Yes",(AA743^2)*(VLOOKUP(D743,'Aquifer and SDF Parameters'!$A$6:$C$100,2,FALSE)/VLOOKUP(D743,'Aquifer and SDF Parameters'!$A$6:$C$100,3,FALSE)),"")</f>
        <v/>
      </c>
      <c r="AC743" s="20" t="str">
        <f>IF(X743="Yes",(1/(U743)^('Aquifer and SDF Parameters'!$B$2)/((1/U743^'Aquifer and SDF Parameters'!$B$2)+(1/AA743^'Aquifer and SDF Parameters'!$B$2))),"")</f>
        <v/>
      </c>
      <c r="AD743" s="21" t="str">
        <f>IF(X743="Yes",(1/(AA743)^('Aquifer and SDF Parameters'!$B$2)/((1/U743^'Aquifer and SDF Parameters'!$B$2)+(1/AA743^'Aquifer and SDF Parameters'!$B$2))),"")</f>
        <v/>
      </c>
      <c r="AE743" s="14"/>
      <c r="AF743" s="32" t="str">
        <f t="shared" si="256"/>
        <v>No</v>
      </c>
      <c r="AG743" s="15" t="str">
        <f t="shared" si="257"/>
        <v/>
      </c>
      <c r="AH743" s="18" t="str">
        <f t="shared" si="258"/>
        <v xml:space="preserve"> </v>
      </c>
      <c r="AI743" s="19" t="str">
        <f t="shared" si="259"/>
        <v xml:space="preserve"> </v>
      </c>
      <c r="AJ743" s="58" t="str">
        <f>IF(AF743="Yes",(AI743^2)*(VLOOKUP(D743,'Aquifer and SDF Parameters'!$A$6:$C$100,2,FALSE)/VLOOKUP(D743,'Aquifer and SDF Parameters'!$A$6:$C$100,3,FALSE)),"")</f>
        <v/>
      </c>
      <c r="AK743" s="20" t="str">
        <f>IF(AF743="Yes",(1/(U743)^('Aquifer and SDF Parameters'!$B$2)/((1/U743^'Aquifer and SDF Parameters'!$B$2)+(1/AI743^'Aquifer and SDF Parameters'!$B$2)+(1/AA743^'Aquifer and SDF Parameters'!$B$2))),"")</f>
        <v/>
      </c>
      <c r="AL743" s="20" t="str">
        <f>IF(AF743="Yes",(1/(AA743)^('Aquifer and SDF Parameters'!$B$2)/((1/U743^'Aquifer and SDF Parameters'!$B$2)+(1/AI743^'Aquifer and SDF Parameters'!$B$2)+(1/AA743^'Aquifer and SDF Parameters'!$B$2))),"")</f>
        <v/>
      </c>
      <c r="AM743" s="21" t="str">
        <f>IF(AF743="Yes",(1/(AI743)^('Aquifer and SDF Parameters'!$B$2)/((1/U743^'Aquifer and SDF Parameters'!$B$2)+(1/AI743^'Aquifer and SDF Parameters'!$B$2)+(1/AA743^'Aquifer and SDF Parameters'!$B$2))),"")</f>
        <v/>
      </c>
      <c r="AO743" s="30" t="s">
        <v>12881</v>
      </c>
      <c r="AP743" s="47" t="s">
        <v>8769</v>
      </c>
      <c r="AQ743" s="22">
        <v>107371</v>
      </c>
      <c r="AR743" s="22" t="s">
        <v>2920</v>
      </c>
      <c r="AS743" s="24">
        <v>109.67272303674601</v>
      </c>
      <c r="AT743" s="30"/>
      <c r="AU743" s="22"/>
      <c r="AV743" s="69"/>
      <c r="AW743" s="33"/>
      <c r="AX743" s="22"/>
      <c r="AY743" s="27"/>
    </row>
    <row r="744" spans="1:51" ht="15.6" hidden="1" customHeight="1" x14ac:dyDescent="0.3">
      <c r="A744" s="17">
        <v>11601</v>
      </c>
      <c r="B744" s="17" t="str">
        <f>VLOOKUP(A744,'List of Wells for HC assessment'!$A$2:$J$860,10,FALSE)</f>
        <v>Fraser-Sumas Floodplain</v>
      </c>
      <c r="C744" s="17" t="str">
        <f>IF(ISNUMBER(VLOOKUP(A744,'List of Wells for HC assessment'!$A$2:$J$860,1,FALSE)),"TRUE","FALSE")</f>
        <v>TRUE</v>
      </c>
      <c r="D744" s="17">
        <f>VLOOKUP(A744,'List of Wells for HC assessment'!$A$2:$J$860,9,FALSE)</f>
        <v>890</v>
      </c>
      <c r="E744" s="17" t="str">
        <f t="shared" si="240"/>
        <v>Boundary</v>
      </c>
      <c r="F744" s="17">
        <f t="shared" si="241"/>
        <v>1</v>
      </c>
      <c r="G744" s="87">
        <f t="shared" si="242"/>
        <v>1</v>
      </c>
      <c r="H744" s="87"/>
      <c r="I744" s="89" t="str">
        <f t="shared" si="243"/>
        <v>D/G Aquifer Edge</v>
      </c>
      <c r="J744" s="90" t="str">
        <f t="shared" si="244"/>
        <v>-</v>
      </c>
      <c r="K744" s="91" t="str">
        <f t="shared" si="245"/>
        <v/>
      </c>
      <c r="L744" s="95" t="str">
        <f t="shared" si="246"/>
        <v xml:space="preserve"> </v>
      </c>
      <c r="M744" s="92" t="str">
        <f t="shared" si="247"/>
        <v>-</v>
      </c>
      <c r="N744" s="93" t="str">
        <f t="shared" si="248"/>
        <v/>
      </c>
      <c r="O744" s="96" t="str">
        <f t="shared" si="249"/>
        <v xml:space="preserve"> </v>
      </c>
      <c r="P744" s="94" t="str">
        <f>IF(ISNUMBER(VLOOKUP(A744,'Wells not assessed'!$A$5:$D$37,1,FALSE)),VLOOKUP(A744,'Wells not assessed'!$A$5:$D$37,4,FALSE),"")</f>
        <v/>
      </c>
      <c r="R744" s="35" t="str">
        <f t="shared" si="250"/>
        <v>Yes</v>
      </c>
      <c r="S744" s="15" t="str">
        <f t="shared" si="251"/>
        <v>BED_EDGE-1637</v>
      </c>
      <c r="T744" s="18" t="str">
        <f>VLOOKUP(S744,'PoHC and SDF summary'!$AO$4:$AP$49974,2,FALSE)</f>
        <v>D/G Aquifer Edge</v>
      </c>
      <c r="U744" s="19">
        <f t="shared" si="252"/>
        <v>58.376964132811203</v>
      </c>
      <c r="V744" s="56">
        <f>IF(C744="TRUE",(U744^2)*(VLOOKUP(D744,'Aquifer and SDF Parameters'!$A$6:$C$100,2,FALSE)/VLOOKUP(D744,'Aquifer and SDF Parameters'!$A$6:$C$100,3,FALSE)),"")</f>
        <v>2.5559024560226445E-2</v>
      </c>
      <c r="W744" s="4"/>
      <c r="X744" s="29" t="str">
        <f t="shared" si="253"/>
        <v>No</v>
      </c>
      <c r="Y744" s="15" t="str">
        <f t="shared" si="254"/>
        <v/>
      </c>
      <c r="Z744" s="18" t="str">
        <f>IF(X744="Yes",VLOOKUP(Y744,'PoHC and SDF summary'!$AO$4:$AP$49974,2,FALSE)," ")</f>
        <v xml:space="preserve"> </v>
      </c>
      <c r="AA744" s="19" t="str">
        <f t="shared" si="255"/>
        <v xml:space="preserve"> </v>
      </c>
      <c r="AB744" s="58" t="str">
        <f>IF(X744="Yes",(AA744^2)*(VLOOKUP(D744,'Aquifer and SDF Parameters'!$A$6:$C$100,2,FALSE)/VLOOKUP(D744,'Aquifer and SDF Parameters'!$A$6:$C$100,3,FALSE)),"")</f>
        <v/>
      </c>
      <c r="AC744" s="20" t="str">
        <f>IF(X744="Yes",(1/(U744)^('Aquifer and SDF Parameters'!$B$2)/((1/U744^'Aquifer and SDF Parameters'!$B$2)+(1/AA744^'Aquifer and SDF Parameters'!$B$2))),"")</f>
        <v/>
      </c>
      <c r="AD744" s="21" t="str">
        <f>IF(X744="Yes",(1/(AA744)^('Aquifer and SDF Parameters'!$B$2)/((1/U744^'Aquifer and SDF Parameters'!$B$2)+(1/AA744^'Aquifer and SDF Parameters'!$B$2))),"")</f>
        <v/>
      </c>
      <c r="AE744" s="14"/>
      <c r="AF744" s="32" t="str">
        <f t="shared" si="256"/>
        <v>No</v>
      </c>
      <c r="AG744" s="15" t="str">
        <f t="shared" si="257"/>
        <v/>
      </c>
      <c r="AH744" s="18" t="str">
        <f t="shared" si="258"/>
        <v xml:space="preserve"> </v>
      </c>
      <c r="AI744" s="19" t="str">
        <f t="shared" si="259"/>
        <v xml:space="preserve"> </v>
      </c>
      <c r="AJ744" s="58" t="str">
        <f>IF(AF744="Yes",(AI744^2)*(VLOOKUP(D744,'Aquifer and SDF Parameters'!$A$6:$C$100,2,FALSE)/VLOOKUP(D744,'Aquifer and SDF Parameters'!$A$6:$C$100,3,FALSE)),"")</f>
        <v/>
      </c>
      <c r="AK744" s="20" t="str">
        <f>IF(AF744="Yes",(1/(U744)^('Aquifer and SDF Parameters'!$B$2)/((1/U744^'Aquifer and SDF Parameters'!$B$2)+(1/AI744^'Aquifer and SDF Parameters'!$B$2)+(1/AA744^'Aquifer and SDF Parameters'!$B$2))),"")</f>
        <v/>
      </c>
      <c r="AL744" s="20" t="str">
        <f>IF(AF744="Yes",(1/(AA744)^('Aquifer and SDF Parameters'!$B$2)/((1/U744^'Aquifer and SDF Parameters'!$B$2)+(1/AI744^'Aquifer and SDF Parameters'!$B$2)+(1/AA744^'Aquifer and SDF Parameters'!$B$2))),"")</f>
        <v/>
      </c>
      <c r="AM744" s="21" t="str">
        <f>IF(AF744="Yes",(1/(AI744)^('Aquifer and SDF Parameters'!$B$2)/((1/U744^'Aquifer and SDF Parameters'!$B$2)+(1/AI744^'Aquifer and SDF Parameters'!$B$2)+(1/AA744^'Aquifer and SDF Parameters'!$B$2))),"")</f>
        <v/>
      </c>
      <c r="AO744" s="30" t="s">
        <v>12880</v>
      </c>
      <c r="AP744" s="47" t="s">
        <v>8769</v>
      </c>
      <c r="AQ744" s="22">
        <v>107441</v>
      </c>
      <c r="AR744" s="22" t="s">
        <v>7020</v>
      </c>
      <c r="AS744" s="24">
        <v>2074.1470533916299</v>
      </c>
      <c r="AT744" s="30"/>
      <c r="AU744" s="22"/>
      <c r="AV744" s="69"/>
      <c r="AW744" s="33"/>
      <c r="AX744" s="22"/>
      <c r="AY744" s="27"/>
    </row>
    <row r="745" spans="1:51" ht="15.6" customHeight="1" x14ac:dyDescent="0.3">
      <c r="A745" s="17">
        <v>24731</v>
      </c>
      <c r="B745" s="17" t="str">
        <f>VLOOKUP(A745,'List of Wells for HC assessment'!$A$2:$J$860,10,FALSE)</f>
        <v>Fraser-Sumas Floodplain</v>
      </c>
      <c r="C745" s="17" t="str">
        <f>IF(ISNUMBER(VLOOKUP(A745,'List of Wells for HC assessment'!$A$2:$J$860,1,FALSE)),"TRUE","FALSE")</f>
        <v>TRUE</v>
      </c>
      <c r="D745" s="17">
        <f>VLOOKUP(A745,'List of Wells for HC assessment'!$A$2:$J$860,9,FALSE)</f>
        <v>890</v>
      </c>
      <c r="E745" s="17" t="str">
        <f t="shared" si="240"/>
        <v>Stream</v>
      </c>
      <c r="F745" s="17">
        <f t="shared" si="241"/>
        <v>1</v>
      </c>
      <c r="G745" s="87">
        <f t="shared" si="242"/>
        <v>1</v>
      </c>
      <c r="H745" s="88">
        <f t="shared" ref="H745:H755" si="261">V745</f>
        <v>6.9640125298676701</v>
      </c>
      <c r="I745" s="89" t="str">
        <f t="shared" si="243"/>
        <v>Unnamed tributary to Chilliwack Creek</v>
      </c>
      <c r="J745" s="90" t="str">
        <f t="shared" si="244"/>
        <v>-</v>
      </c>
      <c r="K745" s="91" t="str">
        <f t="shared" si="245"/>
        <v/>
      </c>
      <c r="L745" s="95" t="str">
        <f t="shared" si="246"/>
        <v xml:space="preserve"> </v>
      </c>
      <c r="M745" s="92" t="str">
        <f t="shared" si="247"/>
        <v>-</v>
      </c>
      <c r="N745" s="93" t="str">
        <f t="shared" si="248"/>
        <v/>
      </c>
      <c r="O745" s="96" t="str">
        <f t="shared" si="249"/>
        <v xml:space="preserve"> </v>
      </c>
      <c r="P745" s="94" t="str">
        <f>IF(ISNUMBER(VLOOKUP(A745,'Wells not assessed'!$A$5:$D$37,1,FALSE)),VLOOKUP(A745,'Wells not assessed'!$A$5:$D$37,4,FALSE),"")</f>
        <v/>
      </c>
      <c r="R745" s="35" t="str">
        <f t="shared" si="250"/>
        <v>Yes</v>
      </c>
      <c r="S745" s="15" t="str">
        <f t="shared" si="251"/>
        <v>BED-157</v>
      </c>
      <c r="T745" s="18" t="str">
        <f>VLOOKUP(S745,'PoHC and SDF summary'!$AO$4:$AP$49974,2,FALSE)</f>
        <v>Unnamed tributary to Chilliwack Creek</v>
      </c>
      <c r="U745" s="19">
        <f t="shared" si="252"/>
        <v>963.605211682853</v>
      </c>
      <c r="V745" s="56">
        <f>IF(C745="TRUE",(U745^2)*(VLOOKUP(D745,'Aquifer and SDF Parameters'!$A$6:$C$100,2,FALSE)/VLOOKUP(D745,'Aquifer and SDF Parameters'!$A$6:$C$100,3,FALSE)),"")</f>
        <v>6.9640125298676701</v>
      </c>
      <c r="W745" s="4"/>
      <c r="X745" s="29" t="str">
        <f t="shared" si="253"/>
        <v>No</v>
      </c>
      <c r="Y745" s="15" t="str">
        <f t="shared" si="254"/>
        <v/>
      </c>
      <c r="Z745" s="18" t="str">
        <f>IF(X745="Yes",VLOOKUP(Y745,'PoHC and SDF summary'!$AO$4:$AP$49974,2,FALSE)," ")</f>
        <v xml:space="preserve"> </v>
      </c>
      <c r="AA745" s="19" t="str">
        <f t="shared" si="255"/>
        <v xml:space="preserve"> </v>
      </c>
      <c r="AB745" s="58" t="str">
        <f>IF(X745="Yes",(AA745^2)*(VLOOKUP(D745,'Aquifer and SDF Parameters'!$A$6:$C$100,2,FALSE)/VLOOKUP(D745,'Aquifer and SDF Parameters'!$A$6:$C$100,3,FALSE)),"")</f>
        <v/>
      </c>
      <c r="AC745" s="20" t="str">
        <f>IF(X745="Yes",(1/(U745)^('Aquifer and SDF Parameters'!$B$2)/((1/U745^'Aquifer and SDF Parameters'!$B$2)+(1/AA745^'Aquifer and SDF Parameters'!$B$2))),"")</f>
        <v/>
      </c>
      <c r="AD745" s="21" t="str">
        <f>IF(X745="Yes",(1/(AA745)^('Aquifer and SDF Parameters'!$B$2)/((1/U745^'Aquifer and SDF Parameters'!$B$2)+(1/AA745^'Aquifer and SDF Parameters'!$B$2))),"")</f>
        <v/>
      </c>
      <c r="AE745" s="14"/>
      <c r="AF745" s="32" t="str">
        <f t="shared" si="256"/>
        <v>No</v>
      </c>
      <c r="AG745" s="15" t="str">
        <f t="shared" si="257"/>
        <v/>
      </c>
      <c r="AH745" s="18" t="str">
        <f t="shared" si="258"/>
        <v xml:space="preserve"> </v>
      </c>
      <c r="AI745" s="19" t="str">
        <f t="shared" si="259"/>
        <v xml:space="preserve"> </v>
      </c>
      <c r="AJ745" s="58" t="str">
        <f>IF(AF745="Yes",(AI745^2)*(VLOOKUP(D745,'Aquifer and SDF Parameters'!$A$6:$C$100,2,FALSE)/VLOOKUP(D745,'Aquifer and SDF Parameters'!$A$6:$C$100,3,FALSE)),"")</f>
        <v/>
      </c>
      <c r="AK745" s="20" t="str">
        <f>IF(AF745="Yes",(1/(U745)^('Aquifer and SDF Parameters'!$B$2)/((1/U745^'Aquifer and SDF Parameters'!$B$2)+(1/AI745^'Aquifer and SDF Parameters'!$B$2)+(1/AA745^'Aquifer and SDF Parameters'!$B$2))),"")</f>
        <v/>
      </c>
      <c r="AL745" s="20" t="str">
        <f>IF(AF745="Yes",(1/(AA745)^('Aquifer and SDF Parameters'!$B$2)/((1/U745^'Aquifer and SDF Parameters'!$B$2)+(1/AI745^'Aquifer and SDF Parameters'!$B$2)+(1/AA745^'Aquifer and SDF Parameters'!$B$2))),"")</f>
        <v/>
      </c>
      <c r="AM745" s="21" t="str">
        <f>IF(AF745="Yes",(1/(AI745)^('Aquifer and SDF Parameters'!$B$2)/((1/U745^'Aquifer and SDF Parameters'!$B$2)+(1/AI745^'Aquifer and SDF Parameters'!$B$2)+(1/AA745^'Aquifer and SDF Parameters'!$B$2))),"")</f>
        <v/>
      </c>
      <c r="AO745" s="30" t="s">
        <v>12813</v>
      </c>
      <c r="AP745" s="47" t="s">
        <v>8769</v>
      </c>
      <c r="AQ745" s="22">
        <v>107454</v>
      </c>
      <c r="AR745" s="22" t="s">
        <v>4670</v>
      </c>
      <c r="AS745" s="24">
        <v>104.45770813529199</v>
      </c>
      <c r="AT745" s="30"/>
      <c r="AU745" s="22"/>
      <c r="AV745" s="69"/>
      <c r="AW745" s="33"/>
      <c r="AX745" s="22"/>
      <c r="AY745" s="27"/>
    </row>
    <row r="746" spans="1:51" ht="15.6" customHeight="1" x14ac:dyDescent="0.3">
      <c r="A746" s="17">
        <v>31309</v>
      </c>
      <c r="B746" s="17" t="str">
        <f>VLOOKUP(A746,'List of Wells for HC assessment'!$A$2:$J$860,10,FALSE)</f>
        <v>Fraser-Sumas Floodplain</v>
      </c>
      <c r="C746" s="17" t="str">
        <f>IF(ISNUMBER(VLOOKUP(A746,'List of Wells for HC assessment'!$A$2:$J$860,1,FALSE)),"TRUE","FALSE")</f>
        <v>TRUE</v>
      </c>
      <c r="D746" s="17">
        <f>VLOOKUP(A746,'List of Wells for HC assessment'!$A$2:$J$860,9,FALSE)</f>
        <v>890</v>
      </c>
      <c r="E746" s="17" t="str">
        <f t="shared" si="240"/>
        <v>Stream</v>
      </c>
      <c r="F746" s="17">
        <f t="shared" si="241"/>
        <v>1</v>
      </c>
      <c r="G746" s="87">
        <f t="shared" si="242"/>
        <v>1</v>
      </c>
      <c r="H746" s="88">
        <f t="shared" si="261"/>
        <v>2.327713170977082</v>
      </c>
      <c r="I746" s="89" t="str">
        <f t="shared" si="243"/>
        <v>Unnamed tributary to Chilliwack Creek</v>
      </c>
      <c r="J746" s="90" t="str">
        <f t="shared" si="244"/>
        <v>-</v>
      </c>
      <c r="K746" s="91" t="str">
        <f t="shared" si="245"/>
        <v/>
      </c>
      <c r="L746" s="95" t="str">
        <f t="shared" si="246"/>
        <v xml:space="preserve"> </v>
      </c>
      <c r="M746" s="92" t="str">
        <f t="shared" si="247"/>
        <v>-</v>
      </c>
      <c r="N746" s="93" t="str">
        <f t="shared" si="248"/>
        <v/>
      </c>
      <c r="O746" s="96" t="str">
        <f t="shared" si="249"/>
        <v xml:space="preserve"> </v>
      </c>
      <c r="P746" s="94" t="str">
        <f>IF(ISNUMBER(VLOOKUP(A746,'Wells not assessed'!$A$5:$D$37,1,FALSE)),VLOOKUP(A746,'Wells not assessed'!$A$5:$D$37,4,FALSE),"")</f>
        <v/>
      </c>
      <c r="R746" s="35" t="str">
        <f t="shared" si="250"/>
        <v>Yes</v>
      </c>
      <c r="S746" s="15" t="str">
        <f t="shared" si="251"/>
        <v>BED-90</v>
      </c>
      <c r="T746" s="18" t="str">
        <f>VLOOKUP(S746,'PoHC and SDF summary'!$AO$4:$AP$49974,2,FALSE)</f>
        <v>Unnamed tributary to Chilliwack Creek</v>
      </c>
      <c r="U746" s="19">
        <f t="shared" si="252"/>
        <v>557.10120815725895</v>
      </c>
      <c r="V746" s="56">
        <f>IF(C746="TRUE",(U746^2)*(VLOOKUP(D746,'Aquifer and SDF Parameters'!$A$6:$C$100,2,FALSE)/VLOOKUP(D746,'Aquifer and SDF Parameters'!$A$6:$C$100,3,FALSE)),"")</f>
        <v>2.327713170977082</v>
      </c>
      <c r="W746" s="4"/>
      <c r="X746" s="29" t="str">
        <f t="shared" si="253"/>
        <v>No</v>
      </c>
      <c r="Y746" s="15" t="str">
        <f t="shared" si="254"/>
        <v/>
      </c>
      <c r="Z746" s="18" t="str">
        <f>IF(X746="Yes",VLOOKUP(Y746,'PoHC and SDF summary'!$AO$4:$AP$49974,2,FALSE)," ")</f>
        <v xml:space="preserve"> </v>
      </c>
      <c r="AA746" s="19" t="str">
        <f t="shared" si="255"/>
        <v xml:space="preserve"> </v>
      </c>
      <c r="AB746" s="58" t="str">
        <f>IF(X746="Yes",(AA746^2)*(VLOOKUP(D746,'Aquifer and SDF Parameters'!$A$6:$C$100,2,FALSE)/VLOOKUP(D746,'Aquifer and SDF Parameters'!$A$6:$C$100,3,FALSE)),"")</f>
        <v/>
      </c>
      <c r="AC746" s="20" t="str">
        <f>IF(X746="Yes",(1/(U746)^('Aquifer and SDF Parameters'!$B$2)/((1/U746^'Aquifer and SDF Parameters'!$B$2)+(1/AA746^'Aquifer and SDF Parameters'!$B$2))),"")</f>
        <v/>
      </c>
      <c r="AD746" s="21" t="str">
        <f>IF(X746="Yes",(1/(AA746)^('Aquifer and SDF Parameters'!$B$2)/((1/U746^'Aquifer and SDF Parameters'!$B$2)+(1/AA746^'Aquifer and SDF Parameters'!$B$2))),"")</f>
        <v/>
      </c>
      <c r="AE746" s="14"/>
      <c r="AF746" s="32" t="str">
        <f t="shared" si="256"/>
        <v>No</v>
      </c>
      <c r="AG746" s="15" t="str">
        <f t="shared" si="257"/>
        <v/>
      </c>
      <c r="AH746" s="18" t="str">
        <f t="shared" si="258"/>
        <v xml:space="preserve"> </v>
      </c>
      <c r="AI746" s="19" t="str">
        <f t="shared" si="259"/>
        <v xml:space="preserve"> </v>
      </c>
      <c r="AJ746" s="58" t="str">
        <f>IF(AF746="Yes",(AI746^2)*(VLOOKUP(D746,'Aquifer and SDF Parameters'!$A$6:$C$100,2,FALSE)/VLOOKUP(D746,'Aquifer and SDF Parameters'!$A$6:$C$100,3,FALSE)),"")</f>
        <v/>
      </c>
      <c r="AK746" s="20" t="str">
        <f>IF(AF746="Yes",(1/(U746)^('Aquifer and SDF Parameters'!$B$2)/((1/U746^'Aquifer and SDF Parameters'!$B$2)+(1/AI746^'Aquifer and SDF Parameters'!$B$2)+(1/AA746^'Aquifer and SDF Parameters'!$B$2))),"")</f>
        <v/>
      </c>
      <c r="AL746" s="20" t="str">
        <f>IF(AF746="Yes",(1/(AA746)^('Aquifer and SDF Parameters'!$B$2)/((1/U746^'Aquifer and SDF Parameters'!$B$2)+(1/AI746^'Aquifer and SDF Parameters'!$B$2)+(1/AA746^'Aquifer and SDF Parameters'!$B$2))),"")</f>
        <v/>
      </c>
      <c r="AM746" s="21" t="str">
        <f>IF(AF746="Yes",(1/(AI746)^('Aquifer and SDF Parameters'!$B$2)/((1/U746^'Aquifer and SDF Parameters'!$B$2)+(1/AI746^'Aquifer and SDF Parameters'!$B$2)+(1/AA746^'Aquifer and SDF Parameters'!$B$2))),"")</f>
        <v/>
      </c>
      <c r="AO746" s="30" t="s">
        <v>12778</v>
      </c>
      <c r="AP746" s="47" t="s">
        <v>8769</v>
      </c>
      <c r="AQ746" s="22">
        <v>107852</v>
      </c>
      <c r="AR746" s="22" t="s">
        <v>233</v>
      </c>
      <c r="AS746" s="24">
        <v>1249.9536928769</v>
      </c>
      <c r="AT746" s="30"/>
      <c r="AU746" s="22"/>
      <c r="AV746" s="69"/>
      <c r="AW746" s="33"/>
      <c r="AX746" s="22"/>
      <c r="AY746" s="27"/>
    </row>
    <row r="747" spans="1:51" ht="15.6" customHeight="1" x14ac:dyDescent="0.3">
      <c r="A747" s="17">
        <v>31432</v>
      </c>
      <c r="B747" s="17" t="str">
        <f>VLOOKUP(A747,'List of Wells for HC assessment'!$A$2:$J$860,10,FALSE)</f>
        <v>Fraser-Sumas Floodplain</v>
      </c>
      <c r="C747" s="17" t="str">
        <f>IF(ISNUMBER(VLOOKUP(A747,'List of Wells for HC assessment'!$A$2:$J$860,1,FALSE)),"TRUE","FALSE")</f>
        <v>TRUE</v>
      </c>
      <c r="D747" s="17">
        <f>VLOOKUP(A747,'List of Wells for HC assessment'!$A$2:$J$860,9,FALSE)</f>
        <v>890</v>
      </c>
      <c r="E747" s="17" t="str">
        <f t="shared" si="240"/>
        <v>Stream</v>
      </c>
      <c r="F747" s="17">
        <f t="shared" si="241"/>
        <v>1</v>
      </c>
      <c r="G747" s="87">
        <f t="shared" si="242"/>
        <v>1</v>
      </c>
      <c r="H747" s="88">
        <f t="shared" si="261"/>
        <v>2.885892245135429</v>
      </c>
      <c r="I747" s="89" t="str">
        <f t="shared" si="243"/>
        <v>Unnamed tributary to Chilliwack Creek</v>
      </c>
      <c r="J747" s="90" t="str">
        <f t="shared" si="244"/>
        <v>-</v>
      </c>
      <c r="K747" s="91" t="str">
        <f t="shared" si="245"/>
        <v/>
      </c>
      <c r="L747" s="95" t="str">
        <f t="shared" si="246"/>
        <v xml:space="preserve"> </v>
      </c>
      <c r="M747" s="92" t="str">
        <f t="shared" si="247"/>
        <v>-</v>
      </c>
      <c r="N747" s="93" t="str">
        <f t="shared" si="248"/>
        <v/>
      </c>
      <c r="O747" s="96" t="str">
        <f t="shared" si="249"/>
        <v xml:space="preserve"> </v>
      </c>
      <c r="P747" s="94" t="str">
        <f>IF(ISNUMBER(VLOOKUP(A747,'Wells not assessed'!$A$5:$D$37,1,FALSE)),VLOOKUP(A747,'Wells not assessed'!$A$5:$D$37,4,FALSE),"")</f>
        <v/>
      </c>
      <c r="R747" s="35" t="str">
        <f t="shared" si="250"/>
        <v>Yes</v>
      </c>
      <c r="S747" s="15" t="str">
        <f t="shared" si="251"/>
        <v>BED-157</v>
      </c>
      <c r="T747" s="18" t="str">
        <f>VLOOKUP(S747,'PoHC and SDF summary'!$AO$4:$AP$49974,2,FALSE)</f>
        <v>Unnamed tributary to Chilliwack Creek</v>
      </c>
      <c r="U747" s="19">
        <f t="shared" si="252"/>
        <v>620.31091614183595</v>
      </c>
      <c r="V747" s="56">
        <f>IF(C747="TRUE",(U747^2)*(VLOOKUP(D747,'Aquifer and SDF Parameters'!$A$6:$C$100,2,FALSE)/VLOOKUP(D747,'Aquifer and SDF Parameters'!$A$6:$C$100,3,FALSE)),"")</f>
        <v>2.885892245135429</v>
      </c>
      <c r="W747" s="4"/>
      <c r="X747" s="29" t="str">
        <f t="shared" si="253"/>
        <v>No</v>
      </c>
      <c r="Y747" s="15" t="str">
        <f t="shared" si="254"/>
        <v/>
      </c>
      <c r="Z747" s="18" t="str">
        <f>IF(X747="Yes",VLOOKUP(Y747,'PoHC and SDF summary'!$AO$4:$AP$49974,2,FALSE)," ")</f>
        <v xml:space="preserve"> </v>
      </c>
      <c r="AA747" s="19" t="str">
        <f t="shared" si="255"/>
        <v xml:space="preserve"> </v>
      </c>
      <c r="AB747" s="58" t="str">
        <f>IF(X747="Yes",(AA747^2)*(VLOOKUP(D747,'Aquifer and SDF Parameters'!$A$6:$C$100,2,FALSE)/VLOOKUP(D747,'Aquifer and SDF Parameters'!$A$6:$C$100,3,FALSE)),"")</f>
        <v/>
      </c>
      <c r="AC747" s="20" t="str">
        <f>IF(X747="Yes",(1/(U747)^('Aquifer and SDF Parameters'!$B$2)/((1/U747^'Aquifer and SDF Parameters'!$B$2)+(1/AA747^'Aquifer and SDF Parameters'!$B$2))),"")</f>
        <v/>
      </c>
      <c r="AD747" s="21" t="str">
        <f>IF(X747="Yes",(1/(AA747)^('Aquifer and SDF Parameters'!$B$2)/((1/U747^'Aquifer and SDF Parameters'!$B$2)+(1/AA747^'Aquifer and SDF Parameters'!$B$2))),"")</f>
        <v/>
      </c>
      <c r="AE747" s="14"/>
      <c r="AF747" s="32" t="str">
        <f t="shared" si="256"/>
        <v>No</v>
      </c>
      <c r="AG747" s="15" t="str">
        <f t="shared" si="257"/>
        <v/>
      </c>
      <c r="AH747" s="18" t="str">
        <f t="shared" si="258"/>
        <v xml:space="preserve"> </v>
      </c>
      <c r="AI747" s="19" t="str">
        <f t="shared" si="259"/>
        <v xml:space="preserve"> </v>
      </c>
      <c r="AJ747" s="58" t="str">
        <f>IF(AF747="Yes",(AI747^2)*(VLOOKUP(D747,'Aquifer and SDF Parameters'!$A$6:$C$100,2,FALSE)/VLOOKUP(D747,'Aquifer and SDF Parameters'!$A$6:$C$100,3,FALSE)),"")</f>
        <v/>
      </c>
      <c r="AK747" s="20" t="str">
        <f>IF(AF747="Yes",(1/(U747)^('Aquifer and SDF Parameters'!$B$2)/((1/U747^'Aquifer and SDF Parameters'!$B$2)+(1/AI747^'Aquifer and SDF Parameters'!$B$2)+(1/AA747^'Aquifer and SDF Parameters'!$B$2))),"")</f>
        <v/>
      </c>
      <c r="AL747" s="20" t="str">
        <f>IF(AF747="Yes",(1/(AA747)^('Aquifer and SDF Parameters'!$B$2)/((1/U747^'Aquifer and SDF Parameters'!$B$2)+(1/AI747^'Aquifer and SDF Parameters'!$B$2)+(1/AA747^'Aquifer and SDF Parameters'!$B$2))),"")</f>
        <v/>
      </c>
      <c r="AM747" s="21" t="str">
        <f>IF(AF747="Yes",(1/(AI747)^('Aquifer and SDF Parameters'!$B$2)/((1/U747^'Aquifer and SDF Parameters'!$B$2)+(1/AI747^'Aquifer and SDF Parameters'!$B$2)+(1/AA747^'Aquifer and SDF Parameters'!$B$2))),"")</f>
        <v/>
      </c>
      <c r="AO747" s="30" t="s">
        <v>12776</v>
      </c>
      <c r="AP747" s="47" t="s">
        <v>8769</v>
      </c>
      <c r="AQ747" s="22">
        <v>107853</v>
      </c>
      <c r="AR747" s="22" t="s">
        <v>233</v>
      </c>
      <c r="AS747" s="24">
        <v>1249.9536928769</v>
      </c>
      <c r="AT747" s="30"/>
      <c r="AU747" s="22"/>
      <c r="AV747" s="69"/>
      <c r="AW747" s="33"/>
      <c r="AX747" s="22"/>
      <c r="AY747" s="27"/>
    </row>
    <row r="748" spans="1:51" ht="15.6" customHeight="1" x14ac:dyDescent="0.3">
      <c r="A748" s="17">
        <v>32451</v>
      </c>
      <c r="B748" s="17" t="str">
        <f>VLOOKUP(A748,'List of Wells for HC assessment'!$A$2:$J$860,10,FALSE)</f>
        <v>Fraser-Sumas Floodplain</v>
      </c>
      <c r="C748" s="17" t="str">
        <f>IF(ISNUMBER(VLOOKUP(A748,'List of Wells for HC assessment'!$A$2:$J$860,1,FALSE)),"TRUE","FALSE")</f>
        <v>TRUE</v>
      </c>
      <c r="D748" s="17">
        <f>VLOOKUP(A748,'List of Wells for HC assessment'!$A$2:$J$860,9,FALSE)</f>
        <v>890</v>
      </c>
      <c r="E748" s="17" t="str">
        <f t="shared" si="240"/>
        <v>Stream</v>
      </c>
      <c r="F748" s="17">
        <f t="shared" si="241"/>
        <v>1</v>
      </c>
      <c r="G748" s="87">
        <f t="shared" si="242"/>
        <v>1</v>
      </c>
      <c r="H748" s="88">
        <f t="shared" si="261"/>
        <v>19.202627877865883</v>
      </c>
      <c r="I748" s="89" t="str">
        <f t="shared" si="243"/>
        <v>Unnamed tributary to Chilliwack Creek</v>
      </c>
      <c r="J748" s="90" t="str">
        <f t="shared" si="244"/>
        <v>-</v>
      </c>
      <c r="K748" s="91" t="str">
        <f t="shared" si="245"/>
        <v/>
      </c>
      <c r="L748" s="95" t="str">
        <f t="shared" si="246"/>
        <v xml:space="preserve"> </v>
      </c>
      <c r="M748" s="92" t="str">
        <f t="shared" si="247"/>
        <v>-</v>
      </c>
      <c r="N748" s="93" t="str">
        <f t="shared" si="248"/>
        <v/>
      </c>
      <c r="O748" s="96" t="str">
        <f t="shared" si="249"/>
        <v xml:space="preserve"> </v>
      </c>
      <c r="P748" s="94" t="str">
        <f>IF(ISNUMBER(VLOOKUP(A748,'Wells not assessed'!$A$5:$D$37,1,FALSE)),VLOOKUP(A748,'Wells not assessed'!$A$5:$D$37,4,FALSE),"")</f>
        <v/>
      </c>
      <c r="R748" s="35" t="str">
        <f t="shared" si="250"/>
        <v>Yes</v>
      </c>
      <c r="S748" s="15" t="str">
        <f t="shared" si="251"/>
        <v>BED-157</v>
      </c>
      <c r="T748" s="18" t="str">
        <f>VLOOKUP(S748,'PoHC and SDF summary'!$AO$4:$AP$49974,2,FALSE)</f>
        <v>Unnamed tributary to Chilliwack Creek</v>
      </c>
      <c r="U748" s="19">
        <f t="shared" si="252"/>
        <v>1600.1094911647299</v>
      </c>
      <c r="V748" s="56">
        <f>IF(C748="TRUE",(U748^2)*(VLOOKUP(D748,'Aquifer and SDF Parameters'!$A$6:$C$100,2,FALSE)/VLOOKUP(D748,'Aquifer and SDF Parameters'!$A$6:$C$100,3,FALSE)),"")</f>
        <v>19.202627877865883</v>
      </c>
      <c r="W748" s="4"/>
      <c r="X748" s="29" t="str">
        <f t="shared" si="253"/>
        <v>No</v>
      </c>
      <c r="Y748" s="15" t="str">
        <f t="shared" si="254"/>
        <v/>
      </c>
      <c r="Z748" s="18" t="str">
        <f>IF(X748="Yes",VLOOKUP(Y748,'PoHC and SDF summary'!$AO$4:$AP$49974,2,FALSE)," ")</f>
        <v xml:space="preserve"> </v>
      </c>
      <c r="AA748" s="19" t="str">
        <f t="shared" si="255"/>
        <v xml:space="preserve"> </v>
      </c>
      <c r="AB748" s="58" t="str">
        <f>IF(X748="Yes",(AA748^2)*(VLOOKUP(D748,'Aquifer and SDF Parameters'!$A$6:$C$100,2,FALSE)/VLOOKUP(D748,'Aquifer and SDF Parameters'!$A$6:$C$100,3,FALSE)),"")</f>
        <v/>
      </c>
      <c r="AC748" s="20" t="str">
        <f>IF(X748="Yes",(1/(U748)^('Aquifer and SDF Parameters'!$B$2)/((1/U748^'Aquifer and SDF Parameters'!$B$2)+(1/AA748^'Aquifer and SDF Parameters'!$B$2))),"")</f>
        <v/>
      </c>
      <c r="AD748" s="21" t="str">
        <f>IF(X748="Yes",(1/(AA748)^('Aquifer and SDF Parameters'!$B$2)/((1/U748^'Aquifer and SDF Parameters'!$B$2)+(1/AA748^'Aquifer and SDF Parameters'!$B$2))),"")</f>
        <v/>
      </c>
      <c r="AE748" s="14"/>
      <c r="AF748" s="32" t="str">
        <f t="shared" si="256"/>
        <v>No</v>
      </c>
      <c r="AG748" s="15" t="str">
        <f t="shared" si="257"/>
        <v/>
      </c>
      <c r="AH748" s="18" t="str">
        <f t="shared" si="258"/>
        <v xml:space="preserve"> </v>
      </c>
      <c r="AI748" s="19" t="str">
        <f t="shared" si="259"/>
        <v xml:space="preserve"> </v>
      </c>
      <c r="AJ748" s="58" t="str">
        <f>IF(AF748="Yes",(AI748^2)*(VLOOKUP(D748,'Aquifer and SDF Parameters'!$A$6:$C$100,2,FALSE)/VLOOKUP(D748,'Aquifer and SDF Parameters'!$A$6:$C$100,3,FALSE)),"")</f>
        <v/>
      </c>
      <c r="AK748" s="20" t="str">
        <f>IF(AF748="Yes",(1/(U748)^('Aquifer and SDF Parameters'!$B$2)/((1/U748^'Aquifer and SDF Parameters'!$B$2)+(1/AI748^'Aquifer and SDF Parameters'!$B$2)+(1/AA748^'Aquifer and SDF Parameters'!$B$2))),"")</f>
        <v/>
      </c>
      <c r="AL748" s="20" t="str">
        <f>IF(AF748="Yes",(1/(AA748)^('Aquifer and SDF Parameters'!$B$2)/((1/U748^'Aquifer and SDF Parameters'!$B$2)+(1/AI748^'Aquifer and SDF Parameters'!$B$2)+(1/AA748^'Aquifer and SDF Parameters'!$B$2))),"")</f>
        <v/>
      </c>
      <c r="AM748" s="21" t="str">
        <f>IF(AF748="Yes",(1/(AI748)^('Aquifer and SDF Parameters'!$B$2)/((1/U748^'Aquifer and SDF Parameters'!$B$2)+(1/AI748^'Aquifer and SDF Parameters'!$B$2)+(1/AA748^'Aquifer and SDF Parameters'!$B$2))),"")</f>
        <v/>
      </c>
      <c r="AO748" s="30" t="s">
        <v>12758</v>
      </c>
      <c r="AP748" s="47" t="s">
        <v>8769</v>
      </c>
      <c r="AQ748" s="22">
        <v>107910</v>
      </c>
      <c r="AR748" s="22" t="s">
        <v>173</v>
      </c>
      <c r="AS748" s="24">
        <v>1096.6868012735099</v>
      </c>
      <c r="AT748" s="30"/>
      <c r="AU748" s="22"/>
      <c r="AV748" s="69"/>
      <c r="AW748" s="33"/>
      <c r="AX748" s="22"/>
      <c r="AY748" s="27"/>
    </row>
    <row r="749" spans="1:51" ht="15.6" customHeight="1" x14ac:dyDescent="0.3">
      <c r="A749" s="17">
        <v>33335</v>
      </c>
      <c r="B749" s="17" t="str">
        <f>VLOOKUP(A749,'List of Wells for HC assessment'!$A$2:$J$860,10,FALSE)</f>
        <v>Fraser-Sumas Floodplain</v>
      </c>
      <c r="C749" s="17" t="str">
        <f>IF(ISNUMBER(VLOOKUP(A749,'List of Wells for HC assessment'!$A$2:$J$860,1,FALSE)),"TRUE","FALSE")</f>
        <v>TRUE</v>
      </c>
      <c r="D749" s="17">
        <f>VLOOKUP(A749,'List of Wells for HC assessment'!$A$2:$J$860,9,FALSE)</f>
        <v>890</v>
      </c>
      <c r="E749" s="17" t="str">
        <f t="shared" si="240"/>
        <v>Stream</v>
      </c>
      <c r="F749" s="17">
        <f t="shared" si="241"/>
        <v>1</v>
      </c>
      <c r="G749" s="87">
        <f t="shared" si="242"/>
        <v>1</v>
      </c>
      <c r="H749" s="88">
        <f t="shared" si="261"/>
        <v>9.3493609646319236</v>
      </c>
      <c r="I749" s="89" t="str">
        <f t="shared" si="243"/>
        <v>Unnamed tributary to Chilliwack Creek</v>
      </c>
      <c r="J749" s="90" t="str">
        <f t="shared" si="244"/>
        <v>-</v>
      </c>
      <c r="K749" s="91" t="str">
        <f t="shared" si="245"/>
        <v/>
      </c>
      <c r="L749" s="95" t="str">
        <f t="shared" si="246"/>
        <v xml:space="preserve"> </v>
      </c>
      <c r="M749" s="92" t="str">
        <f t="shared" si="247"/>
        <v>-</v>
      </c>
      <c r="N749" s="93" t="str">
        <f t="shared" si="248"/>
        <v/>
      </c>
      <c r="O749" s="96" t="str">
        <f t="shared" si="249"/>
        <v xml:space="preserve"> </v>
      </c>
      <c r="P749" s="94" t="str">
        <f>IF(ISNUMBER(VLOOKUP(A749,'Wells not assessed'!$A$5:$D$37,1,FALSE)),VLOOKUP(A749,'Wells not assessed'!$A$5:$D$37,4,FALSE),"")</f>
        <v/>
      </c>
      <c r="R749" s="35" t="str">
        <f t="shared" si="250"/>
        <v>Yes</v>
      </c>
      <c r="S749" s="15" t="str">
        <f t="shared" si="251"/>
        <v>BED-157</v>
      </c>
      <c r="T749" s="18" t="str">
        <f>VLOOKUP(S749,'PoHC and SDF summary'!$AO$4:$AP$49974,2,FALSE)</f>
        <v>Unnamed tributary to Chilliwack Creek</v>
      </c>
      <c r="U749" s="19">
        <f t="shared" si="252"/>
        <v>1116.5041253622501</v>
      </c>
      <c r="V749" s="56">
        <f>IF(C749="TRUE",(U749^2)*(VLOOKUP(D749,'Aquifer and SDF Parameters'!$A$6:$C$100,2,FALSE)/VLOOKUP(D749,'Aquifer and SDF Parameters'!$A$6:$C$100,3,FALSE)),"")</f>
        <v>9.3493609646319236</v>
      </c>
      <c r="W749" s="4"/>
      <c r="X749" s="29" t="str">
        <f t="shared" si="253"/>
        <v>No</v>
      </c>
      <c r="Y749" s="15" t="str">
        <f t="shared" si="254"/>
        <v/>
      </c>
      <c r="Z749" s="18" t="str">
        <f>IF(X749="Yes",VLOOKUP(Y749,'PoHC and SDF summary'!$AO$4:$AP$49974,2,FALSE)," ")</f>
        <v xml:space="preserve"> </v>
      </c>
      <c r="AA749" s="19" t="str">
        <f t="shared" si="255"/>
        <v xml:space="preserve"> </v>
      </c>
      <c r="AB749" s="58" t="str">
        <f>IF(X749="Yes",(AA749^2)*(VLOOKUP(D749,'Aquifer and SDF Parameters'!$A$6:$C$100,2,FALSE)/VLOOKUP(D749,'Aquifer and SDF Parameters'!$A$6:$C$100,3,FALSE)),"")</f>
        <v/>
      </c>
      <c r="AC749" s="20" t="str">
        <f>IF(X749="Yes",(1/(U749)^('Aquifer and SDF Parameters'!$B$2)/((1/U749^'Aquifer and SDF Parameters'!$B$2)+(1/AA749^'Aquifer and SDF Parameters'!$B$2))),"")</f>
        <v/>
      </c>
      <c r="AD749" s="21" t="str">
        <f>IF(X749="Yes",(1/(AA749)^('Aquifer and SDF Parameters'!$B$2)/((1/U749^'Aquifer and SDF Parameters'!$B$2)+(1/AA749^'Aquifer and SDF Parameters'!$B$2))),"")</f>
        <v/>
      </c>
      <c r="AE749" s="14"/>
      <c r="AF749" s="32" t="str">
        <f t="shared" si="256"/>
        <v>No</v>
      </c>
      <c r="AG749" s="15" t="str">
        <f t="shared" si="257"/>
        <v/>
      </c>
      <c r="AH749" s="18" t="str">
        <f t="shared" si="258"/>
        <v xml:space="preserve"> </v>
      </c>
      <c r="AI749" s="19" t="str">
        <f t="shared" si="259"/>
        <v xml:space="preserve"> </v>
      </c>
      <c r="AJ749" s="58" t="str">
        <f>IF(AF749="Yes",(AI749^2)*(VLOOKUP(D749,'Aquifer and SDF Parameters'!$A$6:$C$100,2,FALSE)/VLOOKUP(D749,'Aquifer and SDF Parameters'!$A$6:$C$100,3,FALSE)),"")</f>
        <v/>
      </c>
      <c r="AK749" s="20" t="str">
        <f>IF(AF749="Yes",(1/(U749)^('Aquifer and SDF Parameters'!$B$2)/((1/U749^'Aquifer and SDF Parameters'!$B$2)+(1/AI749^'Aquifer and SDF Parameters'!$B$2)+(1/AA749^'Aquifer and SDF Parameters'!$B$2))),"")</f>
        <v/>
      </c>
      <c r="AL749" s="20" t="str">
        <f>IF(AF749="Yes",(1/(AA749)^('Aquifer and SDF Parameters'!$B$2)/((1/U749^'Aquifer and SDF Parameters'!$B$2)+(1/AI749^'Aquifer and SDF Parameters'!$B$2)+(1/AA749^'Aquifer and SDF Parameters'!$B$2))),"")</f>
        <v/>
      </c>
      <c r="AM749" s="21" t="str">
        <f>IF(AF749="Yes",(1/(AI749)^('Aquifer and SDF Parameters'!$B$2)/((1/U749^'Aquifer and SDF Parameters'!$B$2)+(1/AI749^'Aquifer and SDF Parameters'!$B$2)+(1/AA749^'Aquifer and SDF Parameters'!$B$2))),"")</f>
        <v/>
      </c>
      <c r="AO749" s="30" t="s">
        <v>12750</v>
      </c>
      <c r="AP749" s="47" t="s">
        <v>8769</v>
      </c>
      <c r="AQ749" s="22">
        <v>107946</v>
      </c>
      <c r="AR749" s="22" t="s">
        <v>5266</v>
      </c>
      <c r="AS749" s="24">
        <v>906.22418693727604</v>
      </c>
      <c r="AT749" s="30"/>
      <c r="AU749" s="22"/>
      <c r="AV749" s="69"/>
      <c r="AW749" s="33"/>
      <c r="AX749" s="22"/>
      <c r="AY749" s="27"/>
    </row>
    <row r="750" spans="1:51" ht="15.6" customHeight="1" x14ac:dyDescent="0.3">
      <c r="A750" s="17">
        <v>33440</v>
      </c>
      <c r="B750" s="17" t="str">
        <f>VLOOKUP(A750,'List of Wells for HC assessment'!$A$2:$J$860,10,FALSE)</f>
        <v>Fraser-Sumas Floodplain</v>
      </c>
      <c r="C750" s="17" t="str">
        <f>IF(ISNUMBER(VLOOKUP(A750,'List of Wells for HC assessment'!$A$2:$J$860,1,FALSE)),"TRUE","FALSE")</f>
        <v>TRUE</v>
      </c>
      <c r="D750" s="17">
        <f>VLOOKUP(A750,'List of Wells for HC assessment'!$A$2:$J$860,9,FALSE)</f>
        <v>890</v>
      </c>
      <c r="E750" s="17" t="str">
        <f t="shared" si="240"/>
        <v>Stream</v>
      </c>
      <c r="F750" s="17">
        <f t="shared" si="241"/>
        <v>1</v>
      </c>
      <c r="G750" s="87">
        <f t="shared" si="242"/>
        <v>1</v>
      </c>
      <c r="H750" s="88">
        <f t="shared" si="261"/>
        <v>18.717900809081666</v>
      </c>
      <c r="I750" s="89" t="str">
        <f t="shared" si="243"/>
        <v>Unnamed tributary to Chilliwack Creek</v>
      </c>
      <c r="J750" s="90" t="str">
        <f t="shared" si="244"/>
        <v>-</v>
      </c>
      <c r="K750" s="91" t="str">
        <f t="shared" si="245"/>
        <v/>
      </c>
      <c r="L750" s="95" t="str">
        <f t="shared" si="246"/>
        <v xml:space="preserve"> </v>
      </c>
      <c r="M750" s="92" t="str">
        <f t="shared" si="247"/>
        <v>-</v>
      </c>
      <c r="N750" s="93" t="str">
        <f t="shared" si="248"/>
        <v/>
      </c>
      <c r="O750" s="96" t="str">
        <f t="shared" si="249"/>
        <v xml:space="preserve"> </v>
      </c>
      <c r="P750" s="94" t="str">
        <f>IF(ISNUMBER(VLOOKUP(A750,'Wells not assessed'!$A$5:$D$37,1,FALSE)),VLOOKUP(A750,'Wells not assessed'!$A$5:$D$37,4,FALSE),"")</f>
        <v/>
      </c>
      <c r="R750" s="35" t="str">
        <f t="shared" si="250"/>
        <v>Yes</v>
      </c>
      <c r="S750" s="15" t="str">
        <f t="shared" si="251"/>
        <v>BED-157</v>
      </c>
      <c r="T750" s="18" t="str">
        <f>VLOOKUP(S750,'PoHC and SDF summary'!$AO$4:$AP$49974,2,FALSE)</f>
        <v>Unnamed tributary to Chilliwack Creek</v>
      </c>
      <c r="U750" s="19">
        <f t="shared" si="252"/>
        <v>1579.7848296136899</v>
      </c>
      <c r="V750" s="56">
        <f>IF(C750="TRUE",(U750^2)*(VLOOKUP(D750,'Aquifer and SDF Parameters'!$A$6:$C$100,2,FALSE)/VLOOKUP(D750,'Aquifer and SDF Parameters'!$A$6:$C$100,3,FALSE)),"")</f>
        <v>18.717900809081666</v>
      </c>
      <c r="W750" s="4"/>
      <c r="X750" s="29" t="str">
        <f t="shared" si="253"/>
        <v>No</v>
      </c>
      <c r="Y750" s="15" t="str">
        <f t="shared" si="254"/>
        <v/>
      </c>
      <c r="Z750" s="18" t="str">
        <f>IF(X750="Yes",VLOOKUP(Y750,'PoHC and SDF summary'!$AO$4:$AP$49974,2,FALSE)," ")</f>
        <v xml:space="preserve"> </v>
      </c>
      <c r="AA750" s="19" t="str">
        <f t="shared" si="255"/>
        <v xml:space="preserve"> </v>
      </c>
      <c r="AB750" s="58" t="str">
        <f>IF(X750="Yes",(AA750^2)*(VLOOKUP(D750,'Aquifer and SDF Parameters'!$A$6:$C$100,2,FALSE)/VLOOKUP(D750,'Aquifer and SDF Parameters'!$A$6:$C$100,3,FALSE)),"")</f>
        <v/>
      </c>
      <c r="AC750" s="20" t="str">
        <f>IF(X750="Yes",(1/(U750)^('Aquifer and SDF Parameters'!$B$2)/((1/U750^'Aquifer and SDF Parameters'!$B$2)+(1/AA750^'Aquifer and SDF Parameters'!$B$2))),"")</f>
        <v/>
      </c>
      <c r="AD750" s="21" t="str">
        <f>IF(X750="Yes",(1/(AA750)^('Aquifer and SDF Parameters'!$B$2)/((1/U750^'Aquifer and SDF Parameters'!$B$2)+(1/AA750^'Aquifer and SDF Parameters'!$B$2))),"")</f>
        <v/>
      </c>
      <c r="AE750" s="14"/>
      <c r="AF750" s="32" t="str">
        <f t="shared" si="256"/>
        <v>No</v>
      </c>
      <c r="AG750" s="15" t="str">
        <f t="shared" si="257"/>
        <v/>
      </c>
      <c r="AH750" s="18" t="str">
        <f t="shared" si="258"/>
        <v xml:space="preserve"> </v>
      </c>
      <c r="AI750" s="19" t="str">
        <f t="shared" si="259"/>
        <v xml:space="preserve"> </v>
      </c>
      <c r="AJ750" s="58" t="str">
        <f>IF(AF750="Yes",(AI750^2)*(VLOOKUP(D750,'Aquifer and SDF Parameters'!$A$6:$C$100,2,FALSE)/VLOOKUP(D750,'Aquifer and SDF Parameters'!$A$6:$C$100,3,FALSE)),"")</f>
        <v/>
      </c>
      <c r="AK750" s="20" t="str">
        <f>IF(AF750="Yes",(1/(U750)^('Aquifer and SDF Parameters'!$B$2)/((1/U750^'Aquifer and SDF Parameters'!$B$2)+(1/AI750^'Aquifer and SDF Parameters'!$B$2)+(1/AA750^'Aquifer and SDF Parameters'!$B$2))),"")</f>
        <v/>
      </c>
      <c r="AL750" s="20" t="str">
        <f>IF(AF750="Yes",(1/(AA750)^('Aquifer and SDF Parameters'!$B$2)/((1/U750^'Aquifer and SDF Parameters'!$B$2)+(1/AI750^'Aquifer and SDF Parameters'!$B$2)+(1/AA750^'Aquifer and SDF Parameters'!$B$2))),"")</f>
        <v/>
      </c>
      <c r="AM750" s="21" t="str">
        <f>IF(AF750="Yes",(1/(AI750)^('Aquifer and SDF Parameters'!$B$2)/((1/U750^'Aquifer and SDF Parameters'!$B$2)+(1/AI750^'Aquifer and SDF Parameters'!$B$2)+(1/AA750^'Aquifer and SDF Parameters'!$B$2))),"")</f>
        <v/>
      </c>
      <c r="AO750" s="30" t="s">
        <v>12749</v>
      </c>
      <c r="AP750" s="47" t="s">
        <v>8769</v>
      </c>
      <c r="AQ750" s="22">
        <v>108407</v>
      </c>
      <c r="AR750" s="22" t="s">
        <v>1068</v>
      </c>
      <c r="AS750" s="24">
        <v>1167.50865238504</v>
      </c>
      <c r="AT750" s="30"/>
      <c r="AU750" s="22"/>
      <c r="AV750" s="69"/>
      <c r="AW750" s="33"/>
      <c r="AX750" s="22"/>
      <c r="AY750" s="27"/>
    </row>
    <row r="751" spans="1:51" ht="15.6" customHeight="1" x14ac:dyDescent="0.3">
      <c r="A751" s="17">
        <v>33652</v>
      </c>
      <c r="B751" s="17" t="str">
        <f>VLOOKUP(A751,'List of Wells for HC assessment'!$A$2:$J$860,10,FALSE)</f>
        <v>Fraser-Sumas Floodplain</v>
      </c>
      <c r="C751" s="17" t="str">
        <f>IF(ISNUMBER(VLOOKUP(A751,'List of Wells for HC assessment'!$A$2:$J$860,1,FALSE)),"TRUE","FALSE")</f>
        <v>TRUE</v>
      </c>
      <c r="D751" s="17">
        <f>VLOOKUP(A751,'List of Wells for HC assessment'!$A$2:$J$860,9,FALSE)</f>
        <v>890</v>
      </c>
      <c r="E751" s="17" t="str">
        <f t="shared" si="240"/>
        <v>Stream</v>
      </c>
      <c r="F751" s="17">
        <f t="shared" si="241"/>
        <v>1</v>
      </c>
      <c r="G751" s="87">
        <f t="shared" si="242"/>
        <v>1</v>
      </c>
      <c r="H751" s="88">
        <f t="shared" si="261"/>
        <v>2.2417693448028637</v>
      </c>
      <c r="I751" s="89" t="str">
        <f t="shared" si="243"/>
        <v>Chilliwack Creek</v>
      </c>
      <c r="J751" s="90" t="str">
        <f t="shared" si="244"/>
        <v>-</v>
      </c>
      <c r="K751" s="91" t="str">
        <f t="shared" si="245"/>
        <v/>
      </c>
      <c r="L751" s="95" t="str">
        <f t="shared" si="246"/>
        <v xml:space="preserve"> </v>
      </c>
      <c r="M751" s="92" t="str">
        <f t="shared" si="247"/>
        <v>-</v>
      </c>
      <c r="N751" s="93" t="str">
        <f t="shared" si="248"/>
        <v/>
      </c>
      <c r="O751" s="96" t="str">
        <f t="shared" si="249"/>
        <v xml:space="preserve"> </v>
      </c>
      <c r="P751" s="94" t="str">
        <f>IF(ISNUMBER(VLOOKUP(A751,'Wells not assessed'!$A$5:$D$37,1,FALSE)),VLOOKUP(A751,'Wells not assessed'!$A$5:$D$37,4,FALSE),"")</f>
        <v/>
      </c>
      <c r="R751" s="35" t="str">
        <f t="shared" si="250"/>
        <v>Yes</v>
      </c>
      <c r="S751" s="15" t="str">
        <f t="shared" si="251"/>
        <v>BED-112</v>
      </c>
      <c r="T751" s="18" t="str">
        <f>VLOOKUP(S751,'PoHC and SDF summary'!$AO$4:$AP$49974,2,FALSE)</f>
        <v>Chilliwack Creek</v>
      </c>
      <c r="U751" s="19">
        <f t="shared" si="252"/>
        <v>546.71983621142601</v>
      </c>
      <c r="V751" s="56">
        <f>IF(C751="TRUE",(U751^2)*(VLOOKUP(D751,'Aquifer and SDF Parameters'!$A$6:$C$100,2,FALSE)/VLOOKUP(D751,'Aquifer and SDF Parameters'!$A$6:$C$100,3,FALSE)),"")</f>
        <v>2.2417693448028637</v>
      </c>
      <c r="W751" s="4"/>
      <c r="X751" s="29" t="str">
        <f t="shared" si="253"/>
        <v>No</v>
      </c>
      <c r="Y751" s="15" t="str">
        <f t="shared" si="254"/>
        <v/>
      </c>
      <c r="Z751" s="18" t="str">
        <f>IF(X751="Yes",VLOOKUP(Y751,'PoHC and SDF summary'!$AO$4:$AP$49974,2,FALSE)," ")</f>
        <v xml:space="preserve"> </v>
      </c>
      <c r="AA751" s="19" t="str">
        <f t="shared" si="255"/>
        <v xml:space="preserve"> </v>
      </c>
      <c r="AB751" s="58" t="str">
        <f>IF(X751="Yes",(AA751^2)*(VLOOKUP(D751,'Aquifer and SDF Parameters'!$A$6:$C$100,2,FALSE)/VLOOKUP(D751,'Aquifer and SDF Parameters'!$A$6:$C$100,3,FALSE)),"")</f>
        <v/>
      </c>
      <c r="AC751" s="66" t="str">
        <f>IF(X751="Yes",(1/(U751)^('Aquifer and SDF Parameters'!$B$2)/((1/U751^'Aquifer and SDF Parameters'!$B$2)+(1/AA751^'Aquifer and SDF Parameters'!$B$2))),"")</f>
        <v/>
      </c>
      <c r="AD751" s="67" t="str">
        <f>IF(X751="Yes",(1/(AA751)^('Aquifer and SDF Parameters'!$B$2)/((1/U751^'Aquifer and SDF Parameters'!$B$2)+(1/AA751^'Aquifer and SDF Parameters'!$B$2))),"")</f>
        <v/>
      </c>
      <c r="AE751" s="60"/>
      <c r="AF751" s="32" t="str">
        <f t="shared" si="256"/>
        <v>No</v>
      </c>
      <c r="AG751" s="15" t="str">
        <f t="shared" si="257"/>
        <v/>
      </c>
      <c r="AH751" s="18" t="str">
        <f t="shared" si="258"/>
        <v xml:space="preserve"> </v>
      </c>
      <c r="AI751" s="19" t="str">
        <f t="shared" si="259"/>
        <v xml:space="preserve"> </v>
      </c>
      <c r="AJ751" s="58" t="str">
        <f>IF(AF751="Yes",(AI751^2)*(VLOOKUP(D751,'Aquifer and SDF Parameters'!$A$6:$C$100,2,FALSE)/VLOOKUP(D751,'Aquifer and SDF Parameters'!$A$6:$C$100,3,FALSE)),"")</f>
        <v/>
      </c>
      <c r="AK751" s="66" t="str">
        <f>IF(AF751="Yes",(1/(U751)^('Aquifer and SDF Parameters'!$B$2)/((1/U751^'Aquifer and SDF Parameters'!$B$2)+(1/AI751^'Aquifer and SDF Parameters'!$B$2)+(1/AA751^'Aquifer and SDF Parameters'!$B$2))),"")</f>
        <v/>
      </c>
      <c r="AL751" s="66" t="str">
        <f>IF(AF751="Yes",(1/(AA751)^('Aquifer and SDF Parameters'!$B$2)/((1/U751^'Aquifer and SDF Parameters'!$B$2)+(1/AI751^'Aquifer and SDF Parameters'!$B$2)+(1/AA751^'Aquifer and SDF Parameters'!$B$2))),"")</f>
        <v/>
      </c>
      <c r="AM751" s="67" t="str">
        <f>IF(AF751="Yes",(1/(AI751)^('Aquifer and SDF Parameters'!$B$2)/((1/U751^'Aquifer and SDF Parameters'!$B$2)+(1/AI751^'Aquifer and SDF Parameters'!$B$2)+(1/AA751^'Aquifer and SDF Parameters'!$B$2))),"")</f>
        <v/>
      </c>
      <c r="AO751" s="30" t="s">
        <v>12747</v>
      </c>
      <c r="AP751" s="47" t="s">
        <v>8769</v>
      </c>
      <c r="AQ751" s="22">
        <v>108466</v>
      </c>
      <c r="AR751" s="22" t="s">
        <v>3381</v>
      </c>
      <c r="AS751" s="24">
        <v>314.31915128415301</v>
      </c>
      <c r="AT751" s="30"/>
      <c r="AU751" s="22"/>
      <c r="AV751" s="69"/>
      <c r="AW751" s="33"/>
      <c r="AX751" s="22"/>
      <c r="AY751" s="27"/>
    </row>
    <row r="752" spans="1:51" ht="15.6" customHeight="1" x14ac:dyDescent="0.3">
      <c r="A752" s="17">
        <v>34572</v>
      </c>
      <c r="B752" s="17" t="str">
        <f>VLOOKUP(A752,'List of Wells for HC assessment'!$A$2:$J$860,10,FALSE)</f>
        <v>Fraser-Sumas Floodplain</v>
      </c>
      <c r="C752" s="17" t="str">
        <f>IF(ISNUMBER(VLOOKUP(A752,'List of Wells for HC assessment'!$A$2:$J$860,1,FALSE)),"TRUE","FALSE")</f>
        <v>TRUE</v>
      </c>
      <c r="D752" s="17">
        <f>VLOOKUP(A752,'List of Wells for HC assessment'!$A$2:$J$860,9,FALSE)</f>
        <v>890</v>
      </c>
      <c r="E752" s="17" t="str">
        <f t="shared" si="240"/>
        <v>Stream</v>
      </c>
      <c r="F752" s="17">
        <f t="shared" si="241"/>
        <v>1</v>
      </c>
      <c r="G752" s="87">
        <f t="shared" si="242"/>
        <v>1</v>
      </c>
      <c r="H752" s="88">
        <f t="shared" si="261"/>
        <v>0.36828244520999476</v>
      </c>
      <c r="I752" s="89" t="str">
        <f t="shared" si="243"/>
        <v>Chilliwack Creek</v>
      </c>
      <c r="J752" s="90" t="str">
        <f t="shared" si="244"/>
        <v>-</v>
      </c>
      <c r="K752" s="91" t="str">
        <f t="shared" si="245"/>
        <v/>
      </c>
      <c r="L752" s="95" t="str">
        <f t="shared" si="246"/>
        <v xml:space="preserve"> </v>
      </c>
      <c r="M752" s="92" t="str">
        <f t="shared" si="247"/>
        <v>-</v>
      </c>
      <c r="N752" s="93" t="str">
        <f t="shared" si="248"/>
        <v/>
      </c>
      <c r="O752" s="96" t="str">
        <f t="shared" si="249"/>
        <v xml:space="preserve"> </v>
      </c>
      <c r="P752" s="94" t="str">
        <f>IF(ISNUMBER(VLOOKUP(A752,'Wells not assessed'!$A$5:$D$37,1,FALSE)),VLOOKUP(A752,'Wells not assessed'!$A$5:$D$37,4,FALSE),"")</f>
        <v/>
      </c>
      <c r="R752" s="35" t="str">
        <f t="shared" si="250"/>
        <v>Yes</v>
      </c>
      <c r="S752" s="15" t="str">
        <f t="shared" si="251"/>
        <v>BED-112</v>
      </c>
      <c r="T752" s="18" t="str">
        <f>VLOOKUP(S752,'PoHC and SDF summary'!$AO$4:$AP$49974,2,FALSE)</f>
        <v>Chilliwack Creek</v>
      </c>
      <c r="U752" s="19">
        <f t="shared" si="252"/>
        <v>221.594959392129</v>
      </c>
      <c r="V752" s="56">
        <f>IF(C752="TRUE",(U752^2)*(VLOOKUP(D752,'Aquifer and SDF Parameters'!$A$6:$C$100,2,FALSE)/VLOOKUP(D752,'Aquifer and SDF Parameters'!$A$6:$C$100,3,FALSE)),"")</f>
        <v>0.36828244520999476</v>
      </c>
      <c r="W752" s="4"/>
      <c r="X752" s="29" t="str">
        <f t="shared" si="253"/>
        <v>No</v>
      </c>
      <c r="Y752" s="15" t="str">
        <f t="shared" si="254"/>
        <v/>
      </c>
      <c r="Z752" s="18" t="str">
        <f>IF(X752="Yes",VLOOKUP(Y752,'PoHC and SDF summary'!$AO$4:$AP$49974,2,FALSE)," ")</f>
        <v xml:space="preserve"> </v>
      </c>
      <c r="AA752" s="19" t="str">
        <f t="shared" si="255"/>
        <v xml:space="preserve"> </v>
      </c>
      <c r="AB752" s="58" t="str">
        <f>IF(X752="Yes",(AA752^2)*(VLOOKUP(D752,'Aquifer and SDF Parameters'!$A$6:$C$100,2,FALSE)/VLOOKUP(D752,'Aquifer and SDF Parameters'!$A$6:$C$100,3,FALSE)),"")</f>
        <v/>
      </c>
      <c r="AC752" s="20" t="str">
        <f>IF(X752="Yes",(1/(U752)^('Aquifer and SDF Parameters'!$B$2)/((1/U752^'Aquifer and SDF Parameters'!$B$2)+(1/AA752^'Aquifer and SDF Parameters'!$B$2))),"")</f>
        <v/>
      </c>
      <c r="AD752" s="21" t="str">
        <f>IF(X752="Yes",(1/(AA752)^('Aquifer and SDF Parameters'!$B$2)/((1/U752^'Aquifer and SDF Parameters'!$B$2)+(1/AA752^'Aquifer and SDF Parameters'!$B$2))),"")</f>
        <v/>
      </c>
      <c r="AE752" s="14"/>
      <c r="AF752" s="32" t="str">
        <f t="shared" si="256"/>
        <v>No</v>
      </c>
      <c r="AG752" s="15" t="str">
        <f t="shared" si="257"/>
        <v/>
      </c>
      <c r="AH752" s="18" t="str">
        <f t="shared" si="258"/>
        <v xml:space="preserve"> </v>
      </c>
      <c r="AI752" s="19" t="str">
        <f t="shared" si="259"/>
        <v xml:space="preserve"> </v>
      </c>
      <c r="AJ752" s="58" t="str">
        <f>IF(AF752="Yes",(AI752^2)*(VLOOKUP(D752,'Aquifer and SDF Parameters'!$A$6:$C$100,2,FALSE)/VLOOKUP(D752,'Aquifer and SDF Parameters'!$A$6:$C$100,3,FALSE)),"")</f>
        <v/>
      </c>
      <c r="AK752" s="20" t="str">
        <f>IF(AF752="Yes",(1/(U752)^('Aquifer and SDF Parameters'!$B$2)/((1/U752^'Aquifer and SDF Parameters'!$B$2)+(1/AI752^'Aquifer and SDF Parameters'!$B$2)+(1/AA752^'Aquifer and SDF Parameters'!$B$2))),"")</f>
        <v/>
      </c>
      <c r="AL752" s="20" t="str">
        <f>IF(AF752="Yes",(1/(AA752)^('Aquifer and SDF Parameters'!$B$2)/((1/U752^'Aquifer and SDF Parameters'!$B$2)+(1/AI752^'Aquifer and SDF Parameters'!$B$2)+(1/AA752^'Aquifer and SDF Parameters'!$B$2))),"")</f>
        <v/>
      </c>
      <c r="AM752" s="21" t="str">
        <f>IF(AF752="Yes",(1/(AI752)^('Aquifer and SDF Parameters'!$B$2)/((1/U752^'Aquifer and SDF Parameters'!$B$2)+(1/AI752^'Aquifer and SDF Parameters'!$B$2)+(1/AA752^'Aquifer and SDF Parameters'!$B$2))),"")</f>
        <v/>
      </c>
      <c r="AO752" s="30" t="s">
        <v>12732</v>
      </c>
      <c r="AP752" s="47" t="s">
        <v>8769</v>
      </c>
      <c r="AQ752" s="22">
        <v>108474</v>
      </c>
      <c r="AR752" s="22" t="s">
        <v>3077</v>
      </c>
      <c r="AS752" s="24">
        <v>18.332871140488699</v>
      </c>
      <c r="AT752" s="30"/>
      <c r="AU752" s="22"/>
      <c r="AV752" s="69"/>
      <c r="AW752" s="33"/>
      <c r="AX752" s="22"/>
      <c r="AY752" s="27"/>
    </row>
    <row r="753" spans="1:51" ht="15.6" customHeight="1" x14ac:dyDescent="0.3">
      <c r="A753" s="17">
        <v>34660</v>
      </c>
      <c r="B753" s="17" t="str">
        <f>VLOOKUP(A753,'List of Wells for HC assessment'!$A$2:$J$860,10,FALSE)</f>
        <v>Fraser-Sumas Floodplain</v>
      </c>
      <c r="C753" s="17" t="str">
        <f>IF(ISNUMBER(VLOOKUP(A753,'List of Wells for HC assessment'!$A$2:$J$860,1,FALSE)),"TRUE","FALSE")</f>
        <v>TRUE</v>
      </c>
      <c r="D753" s="17">
        <f>VLOOKUP(A753,'List of Wells for HC assessment'!$A$2:$J$860,9,FALSE)</f>
        <v>890</v>
      </c>
      <c r="E753" s="17" t="str">
        <f t="shared" si="240"/>
        <v>Stream</v>
      </c>
      <c r="F753" s="17">
        <f t="shared" si="241"/>
        <v>1</v>
      </c>
      <c r="G753" s="87">
        <f t="shared" si="242"/>
        <v>1</v>
      </c>
      <c r="H753" s="88">
        <f t="shared" si="261"/>
        <v>0.84622468896876868</v>
      </c>
      <c r="I753" s="89" t="str">
        <f t="shared" si="243"/>
        <v>Chilliwack Creek</v>
      </c>
      <c r="J753" s="90" t="str">
        <f t="shared" si="244"/>
        <v>-</v>
      </c>
      <c r="K753" s="91" t="str">
        <f t="shared" si="245"/>
        <v/>
      </c>
      <c r="L753" s="95" t="str">
        <f t="shared" si="246"/>
        <v xml:space="preserve"> </v>
      </c>
      <c r="M753" s="92" t="str">
        <f t="shared" si="247"/>
        <v>-</v>
      </c>
      <c r="N753" s="93" t="str">
        <f t="shared" si="248"/>
        <v/>
      </c>
      <c r="O753" s="96" t="str">
        <f t="shared" si="249"/>
        <v xml:space="preserve"> </v>
      </c>
      <c r="P753" s="94" t="str">
        <f>IF(ISNUMBER(VLOOKUP(A753,'Wells not assessed'!$A$5:$D$37,1,FALSE)),VLOOKUP(A753,'Wells not assessed'!$A$5:$D$37,4,FALSE),"")</f>
        <v/>
      </c>
      <c r="R753" s="35" t="str">
        <f t="shared" si="250"/>
        <v>Yes</v>
      </c>
      <c r="S753" s="15" t="str">
        <f t="shared" si="251"/>
        <v>BED-112</v>
      </c>
      <c r="T753" s="18" t="str">
        <f>VLOOKUP(S753,'PoHC and SDF summary'!$AO$4:$AP$49974,2,FALSE)</f>
        <v>Chilliwack Creek</v>
      </c>
      <c r="U753" s="19">
        <f t="shared" si="252"/>
        <v>335.90170962525502</v>
      </c>
      <c r="V753" s="56">
        <f>IF(C753="TRUE",(U753^2)*(VLOOKUP(D753,'Aquifer and SDF Parameters'!$A$6:$C$100,2,FALSE)/VLOOKUP(D753,'Aquifer and SDF Parameters'!$A$6:$C$100,3,FALSE)),"")</f>
        <v>0.84622468896876868</v>
      </c>
      <c r="W753" s="4"/>
      <c r="X753" s="29" t="str">
        <f t="shared" si="253"/>
        <v>No</v>
      </c>
      <c r="Y753" s="15" t="str">
        <f t="shared" si="254"/>
        <v/>
      </c>
      <c r="Z753" s="18" t="str">
        <f>IF(X753="Yes",VLOOKUP(Y753,'PoHC and SDF summary'!$AO$4:$AP$49974,2,FALSE)," ")</f>
        <v xml:space="preserve"> </v>
      </c>
      <c r="AA753" s="19" t="str">
        <f t="shared" si="255"/>
        <v xml:space="preserve"> </v>
      </c>
      <c r="AB753" s="58" t="str">
        <f>IF(X753="Yes",(AA753^2)*(VLOOKUP(D753,'Aquifer and SDF Parameters'!$A$6:$C$100,2,FALSE)/VLOOKUP(D753,'Aquifer and SDF Parameters'!$A$6:$C$100,3,FALSE)),"")</f>
        <v/>
      </c>
      <c r="AC753" s="20" t="str">
        <f>IF(X753="Yes",(1/(U753)^('Aquifer and SDF Parameters'!$B$2)/((1/U753^'Aquifer and SDF Parameters'!$B$2)+(1/AA753^'Aquifer and SDF Parameters'!$B$2))),"")</f>
        <v/>
      </c>
      <c r="AD753" s="21" t="str">
        <f>IF(X753="Yes",(1/(AA753)^('Aquifer and SDF Parameters'!$B$2)/((1/U753^'Aquifer and SDF Parameters'!$B$2)+(1/AA753^'Aquifer and SDF Parameters'!$B$2))),"")</f>
        <v/>
      </c>
      <c r="AE753" s="14"/>
      <c r="AF753" s="32" t="str">
        <f t="shared" si="256"/>
        <v>No</v>
      </c>
      <c r="AG753" s="15" t="str">
        <f t="shared" si="257"/>
        <v/>
      </c>
      <c r="AH753" s="18" t="str">
        <f t="shared" si="258"/>
        <v xml:space="preserve"> </v>
      </c>
      <c r="AI753" s="19" t="str">
        <f t="shared" si="259"/>
        <v xml:space="preserve"> </v>
      </c>
      <c r="AJ753" s="58" t="str">
        <f>IF(AF753="Yes",(AI753^2)*(VLOOKUP(D753,'Aquifer and SDF Parameters'!$A$6:$C$100,2,FALSE)/VLOOKUP(D753,'Aquifer and SDF Parameters'!$A$6:$C$100,3,FALSE)),"")</f>
        <v/>
      </c>
      <c r="AK753" s="20" t="str">
        <f>IF(AF753="Yes",(1/(U753)^('Aquifer and SDF Parameters'!$B$2)/((1/U753^'Aquifer and SDF Parameters'!$B$2)+(1/AI753^'Aquifer and SDF Parameters'!$B$2)+(1/AA753^'Aquifer and SDF Parameters'!$B$2))),"")</f>
        <v/>
      </c>
      <c r="AL753" s="20" t="str">
        <f>IF(AF753="Yes",(1/(AA753)^('Aquifer and SDF Parameters'!$B$2)/((1/U753^'Aquifer and SDF Parameters'!$B$2)+(1/AI753^'Aquifer and SDF Parameters'!$B$2)+(1/AA753^'Aquifer and SDF Parameters'!$B$2))),"")</f>
        <v/>
      </c>
      <c r="AM753" s="21" t="str">
        <f>IF(AF753="Yes",(1/(AI753)^('Aquifer and SDF Parameters'!$B$2)/((1/U753^'Aquifer and SDF Parameters'!$B$2)+(1/AI753^'Aquifer and SDF Parameters'!$B$2)+(1/AA753^'Aquifer and SDF Parameters'!$B$2))),"")</f>
        <v/>
      </c>
      <c r="AO753" s="30" t="s">
        <v>12726</v>
      </c>
      <c r="AP753" s="47" t="s">
        <v>8769</v>
      </c>
      <c r="AQ753" s="22">
        <v>108478</v>
      </c>
      <c r="AR753" s="22" t="s">
        <v>5043</v>
      </c>
      <c r="AS753" s="24">
        <v>194.38918788307001</v>
      </c>
      <c r="AT753" s="30"/>
      <c r="AU753" s="22"/>
      <c r="AV753" s="69"/>
      <c r="AW753" s="33"/>
      <c r="AX753" s="22"/>
      <c r="AY753" s="27"/>
    </row>
    <row r="754" spans="1:51" ht="15.6" customHeight="1" x14ac:dyDescent="0.3">
      <c r="A754" s="17">
        <v>34777</v>
      </c>
      <c r="B754" s="17" t="str">
        <f>VLOOKUP(A754,'List of Wells for HC assessment'!$A$2:$J$860,10,FALSE)</f>
        <v>Fraser-Sumas Floodplain</v>
      </c>
      <c r="C754" s="17" t="str">
        <f>IF(ISNUMBER(VLOOKUP(A754,'List of Wells for HC assessment'!$A$2:$J$860,1,FALSE)),"TRUE","FALSE")</f>
        <v>TRUE</v>
      </c>
      <c r="D754" s="17">
        <f>VLOOKUP(A754,'List of Wells for HC assessment'!$A$2:$J$860,9,FALSE)</f>
        <v>890</v>
      </c>
      <c r="E754" s="17" t="str">
        <f t="shared" si="240"/>
        <v>Stream</v>
      </c>
      <c r="F754" s="17">
        <f t="shared" si="241"/>
        <v>1</v>
      </c>
      <c r="G754" s="87">
        <f t="shared" si="242"/>
        <v>1</v>
      </c>
      <c r="H754" s="88">
        <f t="shared" si="261"/>
        <v>0.477064982037055</v>
      </c>
      <c r="I754" s="89" t="str">
        <f t="shared" si="243"/>
        <v>Chilliwack Creek</v>
      </c>
      <c r="J754" s="90" t="str">
        <f t="shared" si="244"/>
        <v>-</v>
      </c>
      <c r="K754" s="91" t="str">
        <f t="shared" si="245"/>
        <v/>
      </c>
      <c r="L754" s="95" t="str">
        <f t="shared" si="246"/>
        <v xml:space="preserve"> </v>
      </c>
      <c r="M754" s="92" t="str">
        <f t="shared" si="247"/>
        <v>-</v>
      </c>
      <c r="N754" s="93" t="str">
        <f t="shared" si="248"/>
        <v/>
      </c>
      <c r="O754" s="96" t="str">
        <f t="shared" si="249"/>
        <v xml:space="preserve"> </v>
      </c>
      <c r="P754" s="94" t="str">
        <f>IF(ISNUMBER(VLOOKUP(A754,'Wells not assessed'!$A$5:$D$37,1,FALSE)),VLOOKUP(A754,'Wells not assessed'!$A$5:$D$37,4,FALSE),"")</f>
        <v/>
      </c>
      <c r="R754" s="35" t="str">
        <f t="shared" si="250"/>
        <v>Yes</v>
      </c>
      <c r="S754" s="15" t="str">
        <f t="shared" si="251"/>
        <v>BED-112</v>
      </c>
      <c r="T754" s="18" t="str">
        <f>VLOOKUP(S754,'PoHC and SDF summary'!$AO$4:$AP$49974,2,FALSE)</f>
        <v>Chilliwack Creek</v>
      </c>
      <c r="U754" s="19">
        <f t="shared" si="252"/>
        <v>252.20758170920899</v>
      </c>
      <c r="V754" s="56">
        <f>IF(C754="TRUE",(U754^2)*(VLOOKUP(D754,'Aquifer and SDF Parameters'!$A$6:$C$100,2,FALSE)/VLOOKUP(D754,'Aquifer and SDF Parameters'!$A$6:$C$100,3,FALSE)),"")</f>
        <v>0.477064982037055</v>
      </c>
      <c r="W754" s="4"/>
      <c r="X754" s="29" t="str">
        <f t="shared" si="253"/>
        <v>No</v>
      </c>
      <c r="Y754" s="15" t="str">
        <f t="shared" si="254"/>
        <v/>
      </c>
      <c r="Z754" s="18" t="str">
        <f>IF(X754="Yes",VLOOKUP(Y754,'PoHC and SDF summary'!$AO$4:$AP$49974,2,FALSE)," ")</f>
        <v xml:space="preserve"> </v>
      </c>
      <c r="AA754" s="19" t="str">
        <f t="shared" si="255"/>
        <v xml:space="preserve"> </v>
      </c>
      <c r="AB754" s="58" t="str">
        <f>IF(X754="Yes",(AA754^2)*(VLOOKUP(D754,'Aquifer and SDF Parameters'!$A$6:$C$100,2,FALSE)/VLOOKUP(D754,'Aquifer and SDF Parameters'!$A$6:$C$100,3,FALSE)),"")</f>
        <v/>
      </c>
      <c r="AC754" s="20" t="str">
        <f>IF(X754="Yes",(1/(U754)^('Aquifer and SDF Parameters'!$B$2)/((1/U754^'Aquifer and SDF Parameters'!$B$2)+(1/AA754^'Aquifer and SDF Parameters'!$B$2))),"")</f>
        <v/>
      </c>
      <c r="AD754" s="21" t="str">
        <f>IF(X754="Yes",(1/(AA754)^('Aquifer and SDF Parameters'!$B$2)/((1/U754^'Aquifer and SDF Parameters'!$B$2)+(1/AA754^'Aquifer and SDF Parameters'!$B$2))),"")</f>
        <v/>
      </c>
      <c r="AE754" s="14"/>
      <c r="AF754" s="32" t="str">
        <f t="shared" si="256"/>
        <v>No</v>
      </c>
      <c r="AG754" s="15" t="str">
        <f t="shared" si="257"/>
        <v/>
      </c>
      <c r="AH754" s="18" t="str">
        <f t="shared" si="258"/>
        <v xml:space="preserve"> </v>
      </c>
      <c r="AI754" s="19" t="str">
        <f t="shared" si="259"/>
        <v xml:space="preserve"> </v>
      </c>
      <c r="AJ754" s="58" t="str">
        <f>IF(AF754="Yes",(AI754^2)*(VLOOKUP(D754,'Aquifer and SDF Parameters'!$A$6:$C$100,2,FALSE)/VLOOKUP(D754,'Aquifer and SDF Parameters'!$A$6:$C$100,3,FALSE)),"")</f>
        <v/>
      </c>
      <c r="AK754" s="20" t="str">
        <f>IF(AF754="Yes",(1/(U754)^('Aquifer and SDF Parameters'!$B$2)/((1/U754^'Aquifer and SDF Parameters'!$B$2)+(1/AI754^'Aquifer and SDF Parameters'!$B$2)+(1/AA754^'Aquifer and SDF Parameters'!$B$2))),"")</f>
        <v/>
      </c>
      <c r="AL754" s="20" t="str">
        <f>IF(AF754="Yes",(1/(AA754)^('Aquifer and SDF Parameters'!$B$2)/((1/U754^'Aquifer and SDF Parameters'!$B$2)+(1/AI754^'Aquifer and SDF Parameters'!$B$2)+(1/AA754^'Aquifer and SDF Parameters'!$B$2))),"")</f>
        <v/>
      </c>
      <c r="AM754" s="21" t="str">
        <f>IF(AF754="Yes",(1/(AI754)^('Aquifer and SDF Parameters'!$B$2)/((1/U754^'Aquifer and SDF Parameters'!$B$2)+(1/AI754^'Aquifer and SDF Parameters'!$B$2)+(1/AA754^'Aquifer and SDF Parameters'!$B$2))),"")</f>
        <v/>
      </c>
      <c r="AO754" s="30" t="s">
        <v>12725</v>
      </c>
      <c r="AP754" s="47" t="s">
        <v>8769</v>
      </c>
      <c r="AQ754" s="22">
        <v>108493</v>
      </c>
      <c r="AR754" s="22" t="s">
        <v>1876</v>
      </c>
      <c r="AS754" s="24">
        <v>160.663278433644</v>
      </c>
      <c r="AT754" s="30"/>
      <c r="AU754" s="22"/>
      <c r="AV754" s="69"/>
      <c r="AW754" s="33"/>
      <c r="AX754" s="22"/>
      <c r="AY754" s="27"/>
    </row>
    <row r="755" spans="1:51" ht="15.6" customHeight="1" x14ac:dyDescent="0.3">
      <c r="A755" s="17">
        <v>34833</v>
      </c>
      <c r="B755" s="17" t="str">
        <f>VLOOKUP(A755,'List of Wells for HC assessment'!$A$2:$J$860,10,FALSE)</f>
        <v>Fraser-Sumas Floodplain</v>
      </c>
      <c r="C755" s="17" t="str">
        <f>IF(ISNUMBER(VLOOKUP(A755,'List of Wells for HC assessment'!$A$2:$J$860,1,FALSE)),"TRUE","FALSE")</f>
        <v>TRUE</v>
      </c>
      <c r="D755" s="17">
        <f>VLOOKUP(A755,'List of Wells for HC assessment'!$A$2:$J$860,9,FALSE)</f>
        <v>890</v>
      </c>
      <c r="E755" s="17" t="str">
        <f t="shared" si="240"/>
        <v>Stream</v>
      </c>
      <c r="F755" s="17">
        <f t="shared" si="241"/>
        <v>1</v>
      </c>
      <c r="G755" s="87">
        <f t="shared" si="242"/>
        <v>1</v>
      </c>
      <c r="H755" s="88">
        <f t="shared" si="261"/>
        <v>0.23103866737703754</v>
      </c>
      <c r="I755" s="89" t="str">
        <f t="shared" si="243"/>
        <v>Unnamed tributary to Chilliwack Creek</v>
      </c>
      <c r="J755" s="90" t="str">
        <f t="shared" si="244"/>
        <v>-</v>
      </c>
      <c r="K755" s="91" t="str">
        <f t="shared" si="245"/>
        <v/>
      </c>
      <c r="L755" s="95" t="str">
        <f t="shared" si="246"/>
        <v xml:space="preserve"> </v>
      </c>
      <c r="M755" s="92" t="str">
        <f t="shared" si="247"/>
        <v>-</v>
      </c>
      <c r="N755" s="93" t="str">
        <f t="shared" si="248"/>
        <v/>
      </c>
      <c r="O755" s="96" t="str">
        <f t="shared" si="249"/>
        <v xml:space="preserve"> </v>
      </c>
      <c r="P755" s="94" t="str">
        <f>IF(ISNUMBER(VLOOKUP(A755,'Wells not assessed'!$A$5:$D$37,1,FALSE)),VLOOKUP(A755,'Wells not assessed'!$A$5:$D$37,4,FALSE),"")</f>
        <v/>
      </c>
      <c r="R755" s="35" t="str">
        <f t="shared" si="250"/>
        <v>Yes</v>
      </c>
      <c r="S755" s="15" t="str">
        <f t="shared" si="251"/>
        <v>BED-86</v>
      </c>
      <c r="T755" s="18" t="str">
        <f>VLOOKUP(S755,'PoHC and SDF summary'!$AO$4:$AP$49974,2,FALSE)</f>
        <v>Unnamed tributary to Chilliwack Creek</v>
      </c>
      <c r="U755" s="19">
        <f t="shared" si="252"/>
        <v>175.51397565513599</v>
      </c>
      <c r="V755" s="56">
        <f>IF(C755="TRUE",(U755^2)*(VLOOKUP(D755,'Aquifer and SDF Parameters'!$A$6:$C$100,2,FALSE)/VLOOKUP(D755,'Aquifer and SDF Parameters'!$A$6:$C$100,3,FALSE)),"")</f>
        <v>0.23103866737703754</v>
      </c>
      <c r="W755" s="4"/>
      <c r="X755" s="29" t="str">
        <f t="shared" si="253"/>
        <v>No</v>
      </c>
      <c r="Y755" s="15" t="str">
        <f t="shared" si="254"/>
        <v/>
      </c>
      <c r="Z755" s="18" t="str">
        <f>IF(X755="Yes",VLOOKUP(Y755,'PoHC and SDF summary'!$AO$4:$AP$49974,2,FALSE)," ")</f>
        <v xml:space="preserve"> </v>
      </c>
      <c r="AA755" s="19" t="str">
        <f t="shared" si="255"/>
        <v xml:space="preserve"> </v>
      </c>
      <c r="AB755" s="58" t="str">
        <f>IF(X755="Yes",(AA755^2)*(VLOOKUP(D755,'Aquifer and SDF Parameters'!$A$6:$C$100,2,FALSE)/VLOOKUP(D755,'Aquifer and SDF Parameters'!$A$6:$C$100,3,FALSE)),"")</f>
        <v/>
      </c>
      <c r="AC755" s="20" t="str">
        <f>IF(X755="Yes",(1/(U755)^('Aquifer and SDF Parameters'!$B$2)/((1/U755^'Aquifer and SDF Parameters'!$B$2)+(1/AA755^'Aquifer and SDF Parameters'!$B$2))),"")</f>
        <v/>
      </c>
      <c r="AD755" s="21" t="str">
        <f>IF(X755="Yes",(1/(AA755)^('Aquifer and SDF Parameters'!$B$2)/((1/U755^'Aquifer and SDF Parameters'!$B$2)+(1/AA755^'Aquifer and SDF Parameters'!$B$2))),"")</f>
        <v/>
      </c>
      <c r="AE755" s="14"/>
      <c r="AF755" s="32" t="str">
        <f t="shared" si="256"/>
        <v>No</v>
      </c>
      <c r="AG755" s="15" t="str">
        <f t="shared" si="257"/>
        <v/>
      </c>
      <c r="AH755" s="18" t="str">
        <f t="shared" si="258"/>
        <v xml:space="preserve"> </v>
      </c>
      <c r="AI755" s="19" t="str">
        <f t="shared" si="259"/>
        <v xml:space="preserve"> </v>
      </c>
      <c r="AJ755" s="58" t="str">
        <f>IF(AF755="Yes",(AI755^2)*(VLOOKUP(D755,'Aquifer and SDF Parameters'!$A$6:$C$100,2,FALSE)/VLOOKUP(D755,'Aquifer and SDF Parameters'!$A$6:$C$100,3,FALSE)),"")</f>
        <v/>
      </c>
      <c r="AK755" s="20" t="str">
        <f>IF(AF755="Yes",(1/(U755)^('Aquifer and SDF Parameters'!$B$2)/((1/U755^'Aquifer and SDF Parameters'!$B$2)+(1/AI755^'Aquifer and SDF Parameters'!$B$2)+(1/AA755^'Aquifer and SDF Parameters'!$B$2))),"")</f>
        <v/>
      </c>
      <c r="AL755" s="20" t="str">
        <f>IF(AF755="Yes",(1/(AA755)^('Aquifer and SDF Parameters'!$B$2)/((1/U755^'Aquifer and SDF Parameters'!$B$2)+(1/AI755^'Aquifer and SDF Parameters'!$B$2)+(1/AA755^'Aquifer and SDF Parameters'!$B$2))),"")</f>
        <v/>
      </c>
      <c r="AM755" s="21" t="str">
        <f>IF(AF755="Yes",(1/(AI755)^('Aquifer and SDF Parameters'!$B$2)/((1/U755^'Aquifer and SDF Parameters'!$B$2)+(1/AI755^'Aquifer and SDF Parameters'!$B$2)+(1/AA755^'Aquifer and SDF Parameters'!$B$2))),"")</f>
        <v/>
      </c>
      <c r="AO755" s="30" t="s">
        <v>12721</v>
      </c>
      <c r="AP755" s="47" t="s">
        <v>8769</v>
      </c>
      <c r="AQ755" s="22">
        <v>108496</v>
      </c>
      <c r="AR755" s="22" t="s">
        <v>7786</v>
      </c>
      <c r="AS755" s="24">
        <v>302.64373220594001</v>
      </c>
      <c r="AT755" s="30"/>
      <c r="AU755" s="22"/>
      <c r="AV755" s="69"/>
      <c r="AW755" s="33"/>
      <c r="AX755" s="22"/>
      <c r="AY755" s="27"/>
    </row>
    <row r="756" spans="1:51" ht="15.6" hidden="1" customHeight="1" x14ac:dyDescent="0.3">
      <c r="A756" s="17">
        <v>36689</v>
      </c>
      <c r="B756" s="17" t="str">
        <f>VLOOKUP(A756,'List of Wells for HC assessment'!$A$2:$J$860,10,FALSE)</f>
        <v>Fraser-Sumas Floodplain</v>
      </c>
      <c r="C756" s="17" t="str">
        <f>IF(ISNUMBER(VLOOKUP(A756,'List of Wells for HC assessment'!$A$2:$J$860,1,FALSE)),"TRUE","FALSE")</f>
        <v>TRUE</v>
      </c>
      <c r="D756" s="17">
        <f>VLOOKUP(A756,'List of Wells for HC assessment'!$A$2:$J$860,9,FALSE)</f>
        <v>890</v>
      </c>
      <c r="E756" s="17" t="str">
        <f t="shared" si="240"/>
        <v>Boundary</v>
      </c>
      <c r="F756" s="17">
        <f t="shared" si="241"/>
        <v>1</v>
      </c>
      <c r="G756" s="87">
        <f t="shared" si="242"/>
        <v>1</v>
      </c>
      <c r="H756" s="87"/>
      <c r="I756" s="89" t="str">
        <f t="shared" si="243"/>
        <v>D/G Aquifer Edge</v>
      </c>
      <c r="J756" s="90" t="str">
        <f t="shared" si="244"/>
        <v>-</v>
      </c>
      <c r="K756" s="91" t="str">
        <f t="shared" si="245"/>
        <v/>
      </c>
      <c r="L756" s="95" t="str">
        <f t="shared" si="246"/>
        <v xml:space="preserve"> </v>
      </c>
      <c r="M756" s="92" t="str">
        <f t="shared" si="247"/>
        <v>-</v>
      </c>
      <c r="N756" s="93" t="str">
        <f t="shared" si="248"/>
        <v/>
      </c>
      <c r="O756" s="96" t="str">
        <f t="shared" si="249"/>
        <v xml:space="preserve"> </v>
      </c>
      <c r="P756" s="94" t="str">
        <f>IF(ISNUMBER(VLOOKUP(A756,'Wells not assessed'!$A$5:$D$37,1,FALSE)),VLOOKUP(A756,'Wells not assessed'!$A$5:$D$37,4,FALSE),"")</f>
        <v/>
      </c>
      <c r="R756" s="35" t="str">
        <f t="shared" si="250"/>
        <v>Yes</v>
      </c>
      <c r="S756" s="15" t="str">
        <f t="shared" si="251"/>
        <v>BED_EDGE-1151</v>
      </c>
      <c r="T756" s="18" t="str">
        <f>VLOOKUP(S756,'PoHC and SDF summary'!$AO$4:$AP$49974,2,FALSE)</f>
        <v>D/G Aquifer Edge</v>
      </c>
      <c r="U756" s="19">
        <f t="shared" si="252"/>
        <v>1236.56949406938</v>
      </c>
      <c r="V756" s="56">
        <f>IF(C756="TRUE",(U756^2)*(VLOOKUP(D756,'Aquifer and SDF Parameters'!$A$6:$C$100,2,FALSE)/VLOOKUP(D756,'Aquifer and SDF Parameters'!$A$6:$C$100,3,FALSE)),"")</f>
        <v>11.468280852472517</v>
      </c>
      <c r="W756" s="4"/>
      <c r="X756" s="29" t="str">
        <f t="shared" si="253"/>
        <v>No</v>
      </c>
      <c r="Y756" s="15" t="str">
        <f t="shared" si="254"/>
        <v/>
      </c>
      <c r="Z756" s="18" t="str">
        <f>IF(X756="Yes",VLOOKUP(Y756,'PoHC and SDF summary'!$AO$4:$AP$49974,2,FALSE)," ")</f>
        <v xml:space="preserve"> </v>
      </c>
      <c r="AA756" s="19" t="str">
        <f t="shared" si="255"/>
        <v xml:space="preserve"> </v>
      </c>
      <c r="AB756" s="58" t="str">
        <f>IF(X756="Yes",(AA756^2)*(VLOOKUP(D756,'Aquifer and SDF Parameters'!$A$6:$C$100,2,FALSE)/VLOOKUP(D756,'Aquifer and SDF Parameters'!$A$6:$C$100,3,FALSE)),"")</f>
        <v/>
      </c>
      <c r="AC756" s="20" t="str">
        <f>IF(X756="Yes",(1/(U756)^('Aquifer and SDF Parameters'!$B$2)/((1/U756^'Aquifer and SDF Parameters'!$B$2)+(1/AA756^'Aquifer and SDF Parameters'!$B$2))),"")</f>
        <v/>
      </c>
      <c r="AD756" s="21" t="str">
        <f>IF(X756="Yes",(1/(AA756)^('Aquifer and SDF Parameters'!$B$2)/((1/U756^'Aquifer and SDF Parameters'!$B$2)+(1/AA756^'Aquifer and SDF Parameters'!$B$2))),"")</f>
        <v/>
      </c>
      <c r="AE756" s="14"/>
      <c r="AF756" s="32" t="str">
        <f t="shared" si="256"/>
        <v>No</v>
      </c>
      <c r="AG756" s="15" t="str">
        <f t="shared" si="257"/>
        <v/>
      </c>
      <c r="AH756" s="18" t="str">
        <f t="shared" si="258"/>
        <v xml:space="preserve"> </v>
      </c>
      <c r="AI756" s="19" t="str">
        <f t="shared" si="259"/>
        <v xml:space="preserve"> </v>
      </c>
      <c r="AJ756" s="58" t="str">
        <f>IF(AF756="Yes",(AI756^2)*(VLOOKUP(D756,'Aquifer and SDF Parameters'!$A$6:$C$100,2,FALSE)/VLOOKUP(D756,'Aquifer and SDF Parameters'!$A$6:$C$100,3,FALSE)),"")</f>
        <v/>
      </c>
      <c r="AK756" s="20" t="str">
        <f>IF(AF756="Yes",(1/(U756)^('Aquifer and SDF Parameters'!$B$2)/((1/U756^'Aquifer and SDF Parameters'!$B$2)+(1/AI756^'Aquifer and SDF Parameters'!$B$2)+(1/AA756^'Aquifer and SDF Parameters'!$B$2))),"")</f>
        <v/>
      </c>
      <c r="AL756" s="20" t="str">
        <f>IF(AF756="Yes",(1/(AA756)^('Aquifer and SDF Parameters'!$B$2)/((1/U756^'Aquifer and SDF Parameters'!$B$2)+(1/AI756^'Aquifer and SDF Parameters'!$B$2)+(1/AA756^'Aquifer and SDF Parameters'!$B$2))),"")</f>
        <v/>
      </c>
      <c r="AM756" s="21" t="str">
        <f>IF(AF756="Yes",(1/(AI756)^('Aquifer and SDF Parameters'!$B$2)/((1/U756^'Aquifer and SDF Parameters'!$B$2)+(1/AI756^'Aquifer and SDF Parameters'!$B$2)+(1/AA756^'Aquifer and SDF Parameters'!$B$2))),"")</f>
        <v/>
      </c>
      <c r="AO756" s="30" t="s">
        <v>12702</v>
      </c>
      <c r="AP756" s="47" t="s">
        <v>8769</v>
      </c>
      <c r="AQ756" s="22">
        <v>108497</v>
      </c>
      <c r="AR756" s="22" t="s">
        <v>3008</v>
      </c>
      <c r="AS756" s="24">
        <v>901.495827762359</v>
      </c>
      <c r="AT756" s="30"/>
      <c r="AU756" s="22"/>
      <c r="AV756" s="69"/>
      <c r="AW756" s="33"/>
      <c r="AX756" s="22"/>
      <c r="AY756" s="27"/>
    </row>
    <row r="757" spans="1:51" ht="15.6" customHeight="1" x14ac:dyDescent="0.3">
      <c r="A757" s="17">
        <v>43885</v>
      </c>
      <c r="B757" s="17" t="str">
        <f>VLOOKUP(A757,'List of Wells for HC assessment'!$A$2:$J$860,10,FALSE)</f>
        <v>Fraser-Sumas Floodplain</v>
      </c>
      <c r="C757" s="17" t="str">
        <f>IF(ISNUMBER(VLOOKUP(A757,'List of Wells for HC assessment'!$A$2:$J$860,1,FALSE)),"TRUE","FALSE")</f>
        <v>TRUE</v>
      </c>
      <c r="D757" s="17">
        <f>VLOOKUP(A757,'List of Wells for HC assessment'!$A$2:$J$860,9,FALSE)</f>
        <v>890</v>
      </c>
      <c r="E757" s="17" t="str">
        <f t="shared" si="240"/>
        <v>Stream</v>
      </c>
      <c r="F757" s="17">
        <f t="shared" si="241"/>
        <v>1</v>
      </c>
      <c r="G757" s="87">
        <f t="shared" si="242"/>
        <v>1</v>
      </c>
      <c r="H757" s="88">
        <f>V757</f>
        <v>9.3414155050573999</v>
      </c>
      <c r="I757" s="89" t="str">
        <f t="shared" si="243"/>
        <v>Unnamed tributary to Chilliwack Creek</v>
      </c>
      <c r="J757" s="90" t="str">
        <f t="shared" si="244"/>
        <v>-</v>
      </c>
      <c r="K757" s="91" t="str">
        <f t="shared" si="245"/>
        <v/>
      </c>
      <c r="L757" s="95" t="str">
        <f t="shared" si="246"/>
        <v xml:space="preserve"> </v>
      </c>
      <c r="M757" s="92" t="str">
        <f t="shared" si="247"/>
        <v>-</v>
      </c>
      <c r="N757" s="93" t="str">
        <f t="shared" si="248"/>
        <v/>
      </c>
      <c r="O757" s="96" t="str">
        <f t="shared" si="249"/>
        <v xml:space="preserve"> </v>
      </c>
      <c r="P757" s="94" t="str">
        <f>IF(ISNUMBER(VLOOKUP(A757,'Wells not assessed'!$A$5:$D$37,1,FALSE)),VLOOKUP(A757,'Wells not assessed'!$A$5:$D$37,4,FALSE),"")</f>
        <v/>
      </c>
      <c r="R757" s="35" t="str">
        <f t="shared" si="250"/>
        <v>Yes</v>
      </c>
      <c r="S757" s="15" t="str">
        <f t="shared" si="251"/>
        <v>BED-157</v>
      </c>
      <c r="T757" s="18" t="str">
        <f>VLOOKUP(S757,'PoHC and SDF summary'!$AO$4:$AP$49974,2,FALSE)</f>
        <v>Unnamed tributary to Chilliwack Creek</v>
      </c>
      <c r="U757" s="19">
        <f t="shared" si="252"/>
        <v>1116.02959967063</v>
      </c>
      <c r="V757" s="56">
        <f>IF(C757="TRUE",(U757^2)*(VLOOKUP(D757,'Aquifer and SDF Parameters'!$A$6:$C$100,2,FALSE)/VLOOKUP(D757,'Aquifer and SDF Parameters'!$A$6:$C$100,3,FALSE)),"")</f>
        <v>9.3414155050573999</v>
      </c>
      <c r="W757" s="4"/>
      <c r="X757" s="29" t="str">
        <f t="shared" si="253"/>
        <v>No</v>
      </c>
      <c r="Y757" s="15" t="str">
        <f t="shared" si="254"/>
        <v/>
      </c>
      <c r="Z757" s="18" t="str">
        <f>IF(X757="Yes",VLOOKUP(Y757,'PoHC and SDF summary'!$AO$4:$AP$49974,2,FALSE)," ")</f>
        <v xml:space="preserve"> </v>
      </c>
      <c r="AA757" s="19" t="str">
        <f t="shared" si="255"/>
        <v xml:space="preserve"> </v>
      </c>
      <c r="AB757" s="58" t="str">
        <f>IF(X757="Yes",(AA757^2)*(VLOOKUP(D757,'Aquifer and SDF Parameters'!$A$6:$C$100,2,FALSE)/VLOOKUP(D757,'Aquifer and SDF Parameters'!$A$6:$C$100,3,FALSE)),"")</f>
        <v/>
      </c>
      <c r="AC757" s="20" t="str">
        <f>IF(X757="Yes",(1/(U757)^('Aquifer and SDF Parameters'!$B$2)/((1/U757^'Aquifer and SDF Parameters'!$B$2)+(1/AA757^'Aquifer and SDF Parameters'!$B$2))),"")</f>
        <v/>
      </c>
      <c r="AD757" s="21" t="str">
        <f>IF(X757="Yes",(1/(AA757)^('Aquifer and SDF Parameters'!$B$2)/((1/U757^'Aquifer and SDF Parameters'!$B$2)+(1/AA757^'Aquifer and SDF Parameters'!$B$2))),"")</f>
        <v/>
      </c>
      <c r="AE757" s="14"/>
      <c r="AF757" s="32" t="str">
        <f t="shared" si="256"/>
        <v>No</v>
      </c>
      <c r="AG757" s="15" t="str">
        <f t="shared" si="257"/>
        <v/>
      </c>
      <c r="AH757" s="18" t="str">
        <f t="shared" si="258"/>
        <v xml:space="preserve"> </v>
      </c>
      <c r="AI757" s="19" t="str">
        <f t="shared" si="259"/>
        <v xml:space="preserve"> </v>
      </c>
      <c r="AJ757" s="58" t="str">
        <f>IF(AF757="Yes",(AI757^2)*(VLOOKUP(D757,'Aquifer and SDF Parameters'!$A$6:$C$100,2,FALSE)/VLOOKUP(D757,'Aquifer and SDF Parameters'!$A$6:$C$100,3,FALSE)),"")</f>
        <v/>
      </c>
      <c r="AK757" s="20" t="str">
        <f>IF(AF757="Yes",(1/(U757)^('Aquifer and SDF Parameters'!$B$2)/((1/U757^'Aquifer and SDF Parameters'!$B$2)+(1/AI757^'Aquifer and SDF Parameters'!$B$2)+(1/AA757^'Aquifer and SDF Parameters'!$B$2))),"")</f>
        <v/>
      </c>
      <c r="AL757" s="20" t="str">
        <f>IF(AF757="Yes",(1/(AA757)^('Aquifer and SDF Parameters'!$B$2)/((1/U757^'Aquifer and SDF Parameters'!$B$2)+(1/AI757^'Aquifer and SDF Parameters'!$B$2)+(1/AA757^'Aquifer and SDF Parameters'!$B$2))),"")</f>
        <v/>
      </c>
      <c r="AM757" s="21" t="str">
        <f>IF(AF757="Yes",(1/(AI757)^('Aquifer and SDF Parameters'!$B$2)/((1/U757^'Aquifer and SDF Parameters'!$B$2)+(1/AI757^'Aquifer and SDF Parameters'!$B$2)+(1/AA757^'Aquifer and SDF Parameters'!$B$2))),"")</f>
        <v/>
      </c>
      <c r="AO757" s="30" t="s">
        <v>12658</v>
      </c>
      <c r="AP757" s="47" t="s">
        <v>8769</v>
      </c>
      <c r="AQ757" s="22">
        <v>108524</v>
      </c>
      <c r="AR757" s="22" t="s">
        <v>3277</v>
      </c>
      <c r="AS757" s="24">
        <v>88.387948480996897</v>
      </c>
      <c r="AT757" s="30"/>
      <c r="AU757" s="22"/>
      <c r="AV757" s="69"/>
      <c r="AW757" s="33"/>
      <c r="AX757" s="22"/>
      <c r="AY757" s="27"/>
    </row>
    <row r="758" spans="1:51" ht="15.6" customHeight="1" x14ac:dyDescent="0.3">
      <c r="A758" s="17">
        <v>50139</v>
      </c>
      <c r="B758" s="17" t="str">
        <f>VLOOKUP(A758,'List of Wells for HC assessment'!$A$2:$J$860,10,FALSE)</f>
        <v>Fraser-Sumas Floodplain</v>
      </c>
      <c r="C758" s="17" t="str">
        <f>IF(ISNUMBER(VLOOKUP(A758,'List of Wells for HC assessment'!$A$2:$J$860,1,FALSE)),"TRUE","FALSE")</f>
        <v>TRUE</v>
      </c>
      <c r="D758" s="17">
        <f>VLOOKUP(A758,'List of Wells for HC assessment'!$A$2:$J$860,9,FALSE)</f>
        <v>890</v>
      </c>
      <c r="E758" s="17" t="str">
        <f t="shared" si="240"/>
        <v>Stream</v>
      </c>
      <c r="F758" s="17">
        <f t="shared" si="241"/>
        <v>1</v>
      </c>
      <c r="G758" s="87">
        <f t="shared" si="242"/>
        <v>1</v>
      </c>
      <c r="H758" s="88">
        <f>V758</f>
        <v>7.4817667041342126</v>
      </c>
      <c r="I758" s="89" t="str">
        <f t="shared" si="243"/>
        <v>Unnamed tributary to Chilliwack Creek</v>
      </c>
      <c r="J758" s="90" t="str">
        <f t="shared" si="244"/>
        <v>-</v>
      </c>
      <c r="K758" s="91" t="str">
        <f t="shared" si="245"/>
        <v/>
      </c>
      <c r="L758" s="95" t="str">
        <f t="shared" si="246"/>
        <v xml:space="preserve"> </v>
      </c>
      <c r="M758" s="92" t="str">
        <f t="shared" si="247"/>
        <v>-</v>
      </c>
      <c r="N758" s="93" t="str">
        <f t="shared" si="248"/>
        <v/>
      </c>
      <c r="O758" s="96" t="str">
        <f t="shared" si="249"/>
        <v xml:space="preserve"> </v>
      </c>
      <c r="P758" s="94" t="str">
        <f>IF(ISNUMBER(VLOOKUP(A758,'Wells not assessed'!$A$5:$D$37,1,FALSE)),VLOOKUP(A758,'Wells not assessed'!$A$5:$D$37,4,FALSE),"")</f>
        <v/>
      </c>
      <c r="R758" s="35" t="str">
        <f t="shared" si="250"/>
        <v>Yes</v>
      </c>
      <c r="S758" s="15" t="str">
        <f t="shared" si="251"/>
        <v>BED-157</v>
      </c>
      <c r="T758" s="18" t="str">
        <f>VLOOKUP(S758,'PoHC and SDF summary'!$AO$4:$AP$49974,2,FALSE)</f>
        <v>Unnamed tributary to Chilliwack Creek</v>
      </c>
      <c r="U758" s="19">
        <f t="shared" si="252"/>
        <v>998.78370725826403</v>
      </c>
      <c r="V758" s="56">
        <f>IF(C758="TRUE",(U758^2)*(VLOOKUP(D758,'Aquifer and SDF Parameters'!$A$6:$C$100,2,FALSE)/VLOOKUP(D758,'Aquifer and SDF Parameters'!$A$6:$C$100,3,FALSE)),"")</f>
        <v>7.4817667041342126</v>
      </c>
      <c r="W758" s="4"/>
      <c r="X758" s="29" t="str">
        <f t="shared" si="253"/>
        <v>No</v>
      </c>
      <c r="Y758" s="15" t="str">
        <f t="shared" si="254"/>
        <v/>
      </c>
      <c r="Z758" s="18" t="str">
        <f>IF(X758="Yes",VLOOKUP(Y758,'PoHC and SDF summary'!$AO$4:$AP$49974,2,FALSE)," ")</f>
        <v xml:space="preserve"> </v>
      </c>
      <c r="AA758" s="19" t="str">
        <f t="shared" si="255"/>
        <v xml:space="preserve"> </v>
      </c>
      <c r="AB758" s="58" t="str">
        <f>IF(X758="Yes",(AA758^2)*(VLOOKUP(D758,'Aquifer and SDF Parameters'!$A$6:$C$100,2,FALSE)/VLOOKUP(D758,'Aquifer and SDF Parameters'!$A$6:$C$100,3,FALSE)),"")</f>
        <v/>
      </c>
      <c r="AC758" s="20" t="str">
        <f>IF(X758="Yes",(1/(U758)^('Aquifer and SDF Parameters'!$B$2)/((1/U758^'Aquifer and SDF Parameters'!$B$2)+(1/AA758^'Aquifer and SDF Parameters'!$B$2))),"")</f>
        <v/>
      </c>
      <c r="AD758" s="21" t="str">
        <f>IF(X758="Yes",(1/(AA758)^('Aquifer and SDF Parameters'!$B$2)/((1/U758^'Aquifer and SDF Parameters'!$B$2)+(1/AA758^'Aquifer and SDF Parameters'!$B$2))),"")</f>
        <v/>
      </c>
      <c r="AE758" s="14"/>
      <c r="AF758" s="32" t="str">
        <f t="shared" si="256"/>
        <v>No</v>
      </c>
      <c r="AG758" s="15" t="str">
        <f t="shared" si="257"/>
        <v/>
      </c>
      <c r="AH758" s="18" t="str">
        <f t="shared" si="258"/>
        <v xml:space="preserve"> </v>
      </c>
      <c r="AI758" s="19" t="str">
        <f t="shared" si="259"/>
        <v xml:space="preserve"> </v>
      </c>
      <c r="AJ758" s="58" t="str">
        <f>IF(AF758="Yes",(AI758^2)*(VLOOKUP(D758,'Aquifer and SDF Parameters'!$A$6:$C$100,2,FALSE)/VLOOKUP(D758,'Aquifer and SDF Parameters'!$A$6:$C$100,3,FALSE)),"")</f>
        <v/>
      </c>
      <c r="AK758" s="20" t="str">
        <f>IF(AF758="Yes",(1/(U758)^('Aquifer and SDF Parameters'!$B$2)/((1/U758^'Aquifer and SDF Parameters'!$B$2)+(1/AI758^'Aquifer and SDF Parameters'!$B$2)+(1/AA758^'Aquifer and SDF Parameters'!$B$2))),"")</f>
        <v/>
      </c>
      <c r="AL758" s="20" t="str">
        <f>IF(AF758="Yes",(1/(AA758)^('Aquifer and SDF Parameters'!$B$2)/((1/U758^'Aquifer and SDF Parameters'!$B$2)+(1/AI758^'Aquifer and SDF Parameters'!$B$2)+(1/AA758^'Aquifer and SDF Parameters'!$B$2))),"")</f>
        <v/>
      </c>
      <c r="AM758" s="21" t="str">
        <f>IF(AF758="Yes",(1/(AI758)^('Aquifer and SDF Parameters'!$B$2)/((1/U758^'Aquifer and SDF Parameters'!$B$2)+(1/AI758^'Aquifer and SDF Parameters'!$B$2)+(1/AA758^'Aquifer and SDF Parameters'!$B$2))),"")</f>
        <v/>
      </c>
      <c r="AO758" s="30" t="s">
        <v>12621</v>
      </c>
      <c r="AP758" s="47" t="s">
        <v>8769</v>
      </c>
      <c r="AQ758" s="22">
        <v>108527</v>
      </c>
      <c r="AR758" s="22" t="s">
        <v>7821</v>
      </c>
      <c r="AS758" s="24">
        <v>364.35732041144399</v>
      </c>
      <c r="AT758" s="30"/>
      <c r="AU758" s="22"/>
      <c r="AV758" s="69"/>
      <c r="AW758" s="33"/>
      <c r="AX758" s="22"/>
      <c r="AY758" s="27"/>
    </row>
    <row r="759" spans="1:51" ht="15.6" hidden="1" customHeight="1" x14ac:dyDescent="0.3">
      <c r="A759" s="17">
        <v>51506</v>
      </c>
      <c r="B759" s="17" t="str">
        <f>VLOOKUP(A759,'List of Wells for HC assessment'!$A$2:$J$860,10,FALSE)</f>
        <v>Fraser-Sumas Floodplain</v>
      </c>
      <c r="C759" s="17" t="str">
        <f>IF(ISNUMBER(VLOOKUP(A759,'List of Wells for HC assessment'!$A$2:$J$860,1,FALSE)),"TRUE","FALSE")</f>
        <v>TRUE</v>
      </c>
      <c r="D759" s="17">
        <f>VLOOKUP(A759,'List of Wells for HC assessment'!$A$2:$J$860,9,FALSE)</f>
        <v>890</v>
      </c>
      <c r="E759" s="17" t="str">
        <f t="shared" si="240"/>
        <v>Boundary</v>
      </c>
      <c r="F759" s="17">
        <f t="shared" si="241"/>
        <v>1</v>
      </c>
      <c r="G759" s="87">
        <f t="shared" si="242"/>
        <v>1</v>
      </c>
      <c r="H759" s="87"/>
      <c r="I759" s="89" t="str">
        <f t="shared" si="243"/>
        <v>D/G Aquifer Edge</v>
      </c>
      <c r="J759" s="90" t="str">
        <f t="shared" si="244"/>
        <v>-</v>
      </c>
      <c r="K759" s="91" t="str">
        <f t="shared" si="245"/>
        <v/>
      </c>
      <c r="L759" s="95" t="str">
        <f t="shared" si="246"/>
        <v xml:space="preserve"> </v>
      </c>
      <c r="M759" s="92" t="str">
        <f t="shared" si="247"/>
        <v>-</v>
      </c>
      <c r="N759" s="93" t="str">
        <f t="shared" si="248"/>
        <v/>
      </c>
      <c r="O759" s="96" t="str">
        <f t="shared" si="249"/>
        <v xml:space="preserve"> </v>
      </c>
      <c r="P759" s="94" t="str">
        <f>IF(ISNUMBER(VLOOKUP(A759,'Wells not assessed'!$A$5:$D$37,1,FALSE)),VLOOKUP(A759,'Wells not assessed'!$A$5:$D$37,4,FALSE),"")</f>
        <v/>
      </c>
      <c r="R759" s="35" t="str">
        <f t="shared" si="250"/>
        <v>Yes</v>
      </c>
      <c r="S759" s="15" t="str">
        <f t="shared" si="251"/>
        <v>BED_EDGE-1391</v>
      </c>
      <c r="T759" s="18" t="str">
        <f>VLOOKUP(S759,'PoHC and SDF summary'!$AO$4:$AP$49974,2,FALSE)</f>
        <v>D/G Aquifer Edge</v>
      </c>
      <c r="U759" s="19">
        <f t="shared" si="252"/>
        <v>492.00095125691598</v>
      </c>
      <c r="V759" s="56">
        <f>IF(C759="TRUE",(U759^2)*(VLOOKUP(D759,'Aquifer and SDF Parameters'!$A$6:$C$100,2,FALSE)/VLOOKUP(D759,'Aquifer and SDF Parameters'!$A$6:$C$100,3,FALSE)),"")</f>
        <v>1.8154870202828268</v>
      </c>
      <c r="W759" s="4"/>
      <c r="X759" s="29" t="str">
        <f t="shared" si="253"/>
        <v>No</v>
      </c>
      <c r="Y759" s="15" t="str">
        <f t="shared" si="254"/>
        <v/>
      </c>
      <c r="Z759" s="18" t="str">
        <f>IF(X759="Yes",VLOOKUP(Y759,'PoHC and SDF summary'!$AO$4:$AP$49974,2,FALSE)," ")</f>
        <v xml:space="preserve"> </v>
      </c>
      <c r="AA759" s="19" t="str">
        <f t="shared" si="255"/>
        <v xml:space="preserve"> </v>
      </c>
      <c r="AB759" s="58" t="str">
        <f>IF(X759="Yes",(AA759^2)*(VLOOKUP(D759,'Aquifer and SDF Parameters'!$A$6:$C$100,2,FALSE)/VLOOKUP(D759,'Aquifer and SDF Parameters'!$A$6:$C$100,3,FALSE)),"")</f>
        <v/>
      </c>
      <c r="AC759" s="20" t="str">
        <f>IF(X759="Yes",(1/(U759)^('Aquifer and SDF Parameters'!$B$2)/((1/U759^'Aquifer and SDF Parameters'!$B$2)+(1/AA759^'Aquifer and SDF Parameters'!$B$2))),"")</f>
        <v/>
      </c>
      <c r="AD759" s="21" t="str">
        <f>IF(X759="Yes",(1/(AA759)^('Aquifer and SDF Parameters'!$B$2)/((1/U759^'Aquifer and SDF Parameters'!$B$2)+(1/AA759^'Aquifer and SDF Parameters'!$B$2))),"")</f>
        <v/>
      </c>
      <c r="AE759" s="14"/>
      <c r="AF759" s="32" t="str">
        <f t="shared" si="256"/>
        <v>No</v>
      </c>
      <c r="AG759" s="15" t="str">
        <f t="shared" si="257"/>
        <v/>
      </c>
      <c r="AH759" s="18" t="str">
        <f t="shared" si="258"/>
        <v xml:space="preserve"> </v>
      </c>
      <c r="AI759" s="19" t="str">
        <f t="shared" si="259"/>
        <v xml:space="preserve"> </v>
      </c>
      <c r="AJ759" s="58" t="str">
        <f>IF(AF759="Yes",(AI759^2)*(VLOOKUP(D759,'Aquifer and SDF Parameters'!$A$6:$C$100,2,FALSE)/VLOOKUP(D759,'Aquifer and SDF Parameters'!$A$6:$C$100,3,FALSE)),"")</f>
        <v/>
      </c>
      <c r="AK759" s="20" t="str">
        <f>IF(AF759="Yes",(1/(U759)^('Aquifer and SDF Parameters'!$B$2)/((1/U759^'Aquifer and SDF Parameters'!$B$2)+(1/AI759^'Aquifer and SDF Parameters'!$B$2)+(1/AA759^'Aquifer and SDF Parameters'!$B$2))),"")</f>
        <v/>
      </c>
      <c r="AL759" s="20" t="str">
        <f>IF(AF759="Yes",(1/(AA759)^('Aquifer and SDF Parameters'!$B$2)/((1/U759^'Aquifer and SDF Parameters'!$B$2)+(1/AI759^'Aquifer and SDF Parameters'!$B$2)+(1/AA759^'Aquifer and SDF Parameters'!$B$2))),"")</f>
        <v/>
      </c>
      <c r="AM759" s="21" t="str">
        <f>IF(AF759="Yes",(1/(AI759)^('Aquifer and SDF Parameters'!$B$2)/((1/U759^'Aquifer and SDF Parameters'!$B$2)+(1/AI759^'Aquifer and SDF Parameters'!$B$2)+(1/AA759^'Aquifer and SDF Parameters'!$B$2))),"")</f>
        <v/>
      </c>
      <c r="AO759" s="30" t="s">
        <v>12596</v>
      </c>
      <c r="AP759" s="47" t="s">
        <v>8769</v>
      </c>
      <c r="AQ759" s="22">
        <v>108793</v>
      </c>
      <c r="AR759" s="22" t="s">
        <v>5207</v>
      </c>
      <c r="AS759" s="24">
        <v>292.44381504486898</v>
      </c>
      <c r="AT759" s="30"/>
      <c r="AU759" s="22"/>
      <c r="AV759" s="69"/>
      <c r="AW759" s="33"/>
      <c r="AX759" s="22"/>
      <c r="AY759" s="27"/>
    </row>
    <row r="760" spans="1:51" ht="15.6" customHeight="1" x14ac:dyDescent="0.3">
      <c r="A760" s="17">
        <v>53268</v>
      </c>
      <c r="B760" s="17" t="str">
        <f>VLOOKUP(A760,'List of Wells for HC assessment'!$A$2:$J$860,10,FALSE)</f>
        <v>Fraser-Sumas Floodplain</v>
      </c>
      <c r="C760" s="17" t="str">
        <f>IF(ISNUMBER(VLOOKUP(A760,'List of Wells for HC assessment'!$A$2:$J$860,1,FALSE)),"TRUE","FALSE")</f>
        <v>TRUE</v>
      </c>
      <c r="D760" s="17">
        <f>VLOOKUP(A760,'List of Wells for HC assessment'!$A$2:$J$860,9,FALSE)</f>
        <v>890</v>
      </c>
      <c r="E760" s="17" t="str">
        <f t="shared" si="240"/>
        <v>Stream</v>
      </c>
      <c r="F760" s="17">
        <f t="shared" si="241"/>
        <v>1</v>
      </c>
      <c r="G760" s="87">
        <f t="shared" si="242"/>
        <v>1</v>
      </c>
      <c r="H760" s="88">
        <f t="shared" ref="H760:H765" si="262">V760</f>
        <v>15.288227416805958</v>
      </c>
      <c r="I760" s="89" t="str">
        <f t="shared" si="243"/>
        <v>Unnamed tributary to Chilliwack Creek</v>
      </c>
      <c r="J760" s="90" t="str">
        <f t="shared" si="244"/>
        <v>-</v>
      </c>
      <c r="K760" s="91" t="str">
        <f t="shared" si="245"/>
        <v/>
      </c>
      <c r="L760" s="95" t="str">
        <f t="shared" si="246"/>
        <v xml:space="preserve"> </v>
      </c>
      <c r="M760" s="92" t="str">
        <f t="shared" si="247"/>
        <v>-</v>
      </c>
      <c r="N760" s="93" t="str">
        <f t="shared" si="248"/>
        <v/>
      </c>
      <c r="O760" s="96" t="str">
        <f t="shared" si="249"/>
        <v xml:space="preserve"> </v>
      </c>
      <c r="P760" s="94" t="str">
        <f>IF(ISNUMBER(VLOOKUP(A760,'Wells not assessed'!$A$5:$D$37,1,FALSE)),VLOOKUP(A760,'Wells not assessed'!$A$5:$D$37,4,FALSE),"")</f>
        <v/>
      </c>
      <c r="R760" s="35" t="str">
        <f t="shared" si="250"/>
        <v>Yes</v>
      </c>
      <c r="S760" s="15" t="str">
        <f t="shared" si="251"/>
        <v>BED-157</v>
      </c>
      <c r="T760" s="18" t="str">
        <f>VLOOKUP(S760,'PoHC and SDF summary'!$AO$4:$AP$49974,2,FALSE)</f>
        <v>Unnamed tributary to Chilliwack Creek</v>
      </c>
      <c r="U760" s="19">
        <f t="shared" si="252"/>
        <v>1427.7360828391199</v>
      </c>
      <c r="V760" s="56">
        <f>IF(C760="TRUE",(U760^2)*(VLOOKUP(D760,'Aquifer and SDF Parameters'!$A$6:$C$100,2,FALSE)/VLOOKUP(D760,'Aquifer and SDF Parameters'!$A$6:$C$100,3,FALSE)),"")</f>
        <v>15.288227416805958</v>
      </c>
      <c r="W760" s="4"/>
      <c r="X760" s="29" t="str">
        <f t="shared" si="253"/>
        <v>No</v>
      </c>
      <c r="Y760" s="15" t="str">
        <f t="shared" si="254"/>
        <v/>
      </c>
      <c r="Z760" s="18" t="str">
        <f>IF(X760="Yes",VLOOKUP(Y760,'PoHC and SDF summary'!$AO$4:$AP$49974,2,FALSE)," ")</f>
        <v xml:space="preserve"> </v>
      </c>
      <c r="AA760" s="19" t="str">
        <f t="shared" si="255"/>
        <v xml:space="preserve"> </v>
      </c>
      <c r="AB760" s="58" t="str">
        <f>IF(X760="Yes",(AA760^2)*(VLOOKUP(D760,'Aquifer and SDF Parameters'!$A$6:$C$100,2,FALSE)/VLOOKUP(D760,'Aquifer and SDF Parameters'!$A$6:$C$100,3,FALSE)),"")</f>
        <v/>
      </c>
      <c r="AC760" s="20" t="str">
        <f>IF(X760="Yes",(1/(U760)^('Aquifer and SDF Parameters'!$B$2)/((1/U760^'Aquifer and SDF Parameters'!$B$2)+(1/AA760^'Aquifer and SDF Parameters'!$B$2))),"")</f>
        <v/>
      </c>
      <c r="AD760" s="21" t="str">
        <f>IF(X760="Yes",(1/(AA760)^('Aquifer and SDF Parameters'!$B$2)/((1/U760^'Aquifer and SDF Parameters'!$B$2)+(1/AA760^'Aquifer and SDF Parameters'!$B$2))),"")</f>
        <v/>
      </c>
      <c r="AE760" s="14"/>
      <c r="AF760" s="32" t="str">
        <f t="shared" si="256"/>
        <v>No</v>
      </c>
      <c r="AG760" s="15" t="str">
        <f t="shared" si="257"/>
        <v/>
      </c>
      <c r="AH760" s="18" t="str">
        <f t="shared" si="258"/>
        <v xml:space="preserve"> </v>
      </c>
      <c r="AI760" s="19" t="str">
        <f t="shared" si="259"/>
        <v xml:space="preserve"> </v>
      </c>
      <c r="AJ760" s="58" t="str">
        <f>IF(AF760="Yes",(AI760^2)*(VLOOKUP(D760,'Aquifer and SDF Parameters'!$A$6:$C$100,2,FALSE)/VLOOKUP(D760,'Aquifer and SDF Parameters'!$A$6:$C$100,3,FALSE)),"")</f>
        <v/>
      </c>
      <c r="AK760" s="20" t="str">
        <f>IF(AF760="Yes",(1/(U760)^('Aquifer and SDF Parameters'!$B$2)/((1/U760^'Aquifer and SDF Parameters'!$B$2)+(1/AI760^'Aquifer and SDF Parameters'!$B$2)+(1/AA760^'Aquifer and SDF Parameters'!$B$2))),"")</f>
        <v/>
      </c>
      <c r="AL760" s="20" t="str">
        <f>IF(AF760="Yes",(1/(AA760)^('Aquifer and SDF Parameters'!$B$2)/((1/U760^'Aquifer and SDF Parameters'!$B$2)+(1/AI760^'Aquifer and SDF Parameters'!$B$2)+(1/AA760^'Aquifer and SDF Parameters'!$B$2))),"")</f>
        <v/>
      </c>
      <c r="AM760" s="21" t="str">
        <f>IF(AF760="Yes",(1/(AI760)^('Aquifer and SDF Parameters'!$B$2)/((1/U760^'Aquifer and SDF Parameters'!$B$2)+(1/AI760^'Aquifer and SDF Parameters'!$B$2)+(1/AA760^'Aquifer and SDF Parameters'!$B$2))),"")</f>
        <v/>
      </c>
      <c r="AO760" s="30" t="s">
        <v>12582</v>
      </c>
      <c r="AP760" s="47" t="s">
        <v>8769</v>
      </c>
      <c r="AQ760" s="22">
        <v>108859</v>
      </c>
      <c r="AR760" s="22" t="s">
        <v>7975</v>
      </c>
      <c r="AS760" s="24">
        <v>94.536452811101697</v>
      </c>
      <c r="AT760" s="30"/>
      <c r="AU760" s="22"/>
      <c r="AV760" s="69"/>
      <c r="AW760" s="33"/>
      <c r="AX760" s="22"/>
      <c r="AY760" s="27"/>
    </row>
    <row r="761" spans="1:51" ht="15.6" customHeight="1" x14ac:dyDescent="0.3">
      <c r="A761" s="17">
        <v>53326</v>
      </c>
      <c r="B761" s="17" t="str">
        <f>VLOOKUP(A761,'List of Wells for HC assessment'!$A$2:$J$860,10,FALSE)</f>
        <v>Fraser-Sumas Floodplain</v>
      </c>
      <c r="C761" s="17" t="str">
        <f>IF(ISNUMBER(VLOOKUP(A761,'List of Wells for HC assessment'!$A$2:$J$860,1,FALSE)),"TRUE","FALSE")</f>
        <v>TRUE</v>
      </c>
      <c r="D761" s="17">
        <f>VLOOKUP(A761,'List of Wells for HC assessment'!$A$2:$J$860,9,FALSE)</f>
        <v>890</v>
      </c>
      <c r="E761" s="17" t="str">
        <f t="shared" si="240"/>
        <v>Stream</v>
      </c>
      <c r="F761" s="17">
        <f t="shared" si="241"/>
        <v>1</v>
      </c>
      <c r="G761" s="87">
        <f t="shared" si="242"/>
        <v>1</v>
      </c>
      <c r="H761" s="88">
        <f t="shared" si="262"/>
        <v>7.9158902588131719</v>
      </c>
      <c r="I761" s="89" t="str">
        <f t="shared" si="243"/>
        <v>Unnamed tributary to Chilliwack Creek</v>
      </c>
      <c r="J761" s="90" t="str">
        <f t="shared" si="244"/>
        <v>-</v>
      </c>
      <c r="K761" s="91" t="str">
        <f t="shared" si="245"/>
        <v/>
      </c>
      <c r="L761" s="95" t="str">
        <f t="shared" si="246"/>
        <v xml:space="preserve"> </v>
      </c>
      <c r="M761" s="92" t="str">
        <f t="shared" si="247"/>
        <v>-</v>
      </c>
      <c r="N761" s="93" t="str">
        <f t="shared" si="248"/>
        <v/>
      </c>
      <c r="O761" s="96" t="str">
        <f t="shared" si="249"/>
        <v xml:space="preserve"> </v>
      </c>
      <c r="P761" s="94" t="str">
        <f>IF(ISNUMBER(VLOOKUP(A761,'Wells not assessed'!$A$5:$D$37,1,FALSE)),VLOOKUP(A761,'Wells not assessed'!$A$5:$D$37,4,FALSE),"")</f>
        <v/>
      </c>
      <c r="R761" s="35" t="str">
        <f t="shared" si="250"/>
        <v>Yes</v>
      </c>
      <c r="S761" s="15" t="str">
        <f t="shared" si="251"/>
        <v>BED-157</v>
      </c>
      <c r="T761" s="18" t="str">
        <f>VLOOKUP(S761,'PoHC and SDF summary'!$AO$4:$AP$49974,2,FALSE)</f>
        <v>Unnamed tributary to Chilliwack Creek</v>
      </c>
      <c r="U761" s="19">
        <f t="shared" si="252"/>
        <v>1027.3519525987299</v>
      </c>
      <c r="V761" s="56">
        <f>IF(C761="TRUE",(U761^2)*(VLOOKUP(D761,'Aquifer and SDF Parameters'!$A$6:$C$100,2,FALSE)/VLOOKUP(D761,'Aquifer and SDF Parameters'!$A$6:$C$100,3,FALSE)),"")</f>
        <v>7.9158902588131719</v>
      </c>
      <c r="W761" s="4"/>
      <c r="X761" s="29" t="str">
        <f t="shared" si="253"/>
        <v>No</v>
      </c>
      <c r="Y761" s="15" t="str">
        <f t="shared" si="254"/>
        <v/>
      </c>
      <c r="Z761" s="18" t="str">
        <f>IF(X761="Yes",VLOOKUP(Y761,'PoHC and SDF summary'!$AO$4:$AP$49974,2,FALSE)," ")</f>
        <v xml:space="preserve"> </v>
      </c>
      <c r="AA761" s="19" t="str">
        <f t="shared" si="255"/>
        <v xml:space="preserve"> </v>
      </c>
      <c r="AB761" s="58" t="str">
        <f>IF(X761="Yes",(AA761^2)*(VLOOKUP(D761,'Aquifer and SDF Parameters'!$A$6:$C$100,2,FALSE)/VLOOKUP(D761,'Aquifer and SDF Parameters'!$A$6:$C$100,3,FALSE)),"")</f>
        <v/>
      </c>
      <c r="AC761" s="20" t="str">
        <f>IF(X761="Yes",(1/(U761)^('Aquifer and SDF Parameters'!$B$2)/((1/U761^'Aquifer and SDF Parameters'!$B$2)+(1/AA761^'Aquifer and SDF Parameters'!$B$2))),"")</f>
        <v/>
      </c>
      <c r="AD761" s="21" t="str">
        <f>IF(X761="Yes",(1/(AA761)^('Aquifer and SDF Parameters'!$B$2)/((1/U761^'Aquifer and SDF Parameters'!$B$2)+(1/AA761^'Aquifer and SDF Parameters'!$B$2))),"")</f>
        <v/>
      </c>
      <c r="AE761" s="14"/>
      <c r="AF761" s="32" t="str">
        <f t="shared" si="256"/>
        <v>No</v>
      </c>
      <c r="AG761" s="15" t="str">
        <f t="shared" si="257"/>
        <v/>
      </c>
      <c r="AH761" s="18" t="str">
        <f t="shared" si="258"/>
        <v xml:space="preserve"> </v>
      </c>
      <c r="AI761" s="19" t="str">
        <f t="shared" si="259"/>
        <v xml:space="preserve"> </v>
      </c>
      <c r="AJ761" s="58" t="str">
        <f>IF(AF761="Yes",(AI761^2)*(VLOOKUP(D761,'Aquifer and SDF Parameters'!$A$6:$C$100,2,FALSE)/VLOOKUP(D761,'Aquifer and SDF Parameters'!$A$6:$C$100,3,FALSE)),"")</f>
        <v/>
      </c>
      <c r="AK761" s="20" t="str">
        <f>IF(AF761="Yes",(1/(U761)^('Aquifer and SDF Parameters'!$B$2)/((1/U761^'Aquifer and SDF Parameters'!$B$2)+(1/AI761^'Aquifer and SDF Parameters'!$B$2)+(1/AA761^'Aquifer and SDF Parameters'!$B$2))),"")</f>
        <v/>
      </c>
      <c r="AL761" s="20" t="str">
        <f>IF(AF761="Yes",(1/(AA761)^('Aquifer and SDF Parameters'!$B$2)/((1/U761^'Aquifer and SDF Parameters'!$B$2)+(1/AI761^'Aquifer and SDF Parameters'!$B$2)+(1/AA761^'Aquifer and SDF Parameters'!$B$2))),"")</f>
        <v/>
      </c>
      <c r="AM761" s="21" t="str">
        <f>IF(AF761="Yes",(1/(AI761)^('Aquifer and SDF Parameters'!$B$2)/((1/U761^'Aquifer and SDF Parameters'!$B$2)+(1/AI761^'Aquifer and SDF Parameters'!$B$2)+(1/AA761^'Aquifer and SDF Parameters'!$B$2))),"")</f>
        <v/>
      </c>
      <c r="AO761" s="30" t="s">
        <v>12581</v>
      </c>
      <c r="AP761" s="47" t="s">
        <v>8769</v>
      </c>
      <c r="AQ761" s="22">
        <v>108868</v>
      </c>
      <c r="AR761" s="22" t="s">
        <v>5259</v>
      </c>
      <c r="AS761" s="24">
        <v>675.52649282763002</v>
      </c>
      <c r="AT761" s="30"/>
      <c r="AU761" s="22"/>
      <c r="AV761" s="69"/>
      <c r="AW761" s="33"/>
      <c r="AX761" s="22"/>
      <c r="AY761" s="27"/>
    </row>
    <row r="762" spans="1:51" ht="15.6" customHeight="1" x14ac:dyDescent="0.3">
      <c r="A762" s="17">
        <v>54624</v>
      </c>
      <c r="B762" s="17" t="str">
        <f>VLOOKUP(A762,'List of Wells for HC assessment'!$A$2:$J$860,10,FALSE)</f>
        <v>Fraser-Sumas Floodplain</v>
      </c>
      <c r="C762" s="17" t="str">
        <f>IF(ISNUMBER(VLOOKUP(A762,'List of Wells for HC assessment'!$A$2:$J$860,1,FALSE)),"TRUE","FALSE")</f>
        <v>TRUE</v>
      </c>
      <c r="D762" s="17">
        <f>VLOOKUP(A762,'List of Wells for HC assessment'!$A$2:$J$860,9,FALSE)</f>
        <v>890</v>
      </c>
      <c r="E762" s="17" t="str">
        <f t="shared" si="240"/>
        <v>Stream</v>
      </c>
      <c r="F762" s="17">
        <f t="shared" si="241"/>
        <v>1</v>
      </c>
      <c r="G762" s="87">
        <f t="shared" si="242"/>
        <v>1</v>
      </c>
      <c r="H762" s="88">
        <f t="shared" si="262"/>
        <v>9.9662352034013815E-2</v>
      </c>
      <c r="I762" s="89" t="str">
        <f t="shared" si="243"/>
        <v>Unnamed tributary to Chilliwack Creek</v>
      </c>
      <c r="J762" s="90" t="str">
        <f t="shared" si="244"/>
        <v>-</v>
      </c>
      <c r="K762" s="91" t="str">
        <f t="shared" si="245"/>
        <v/>
      </c>
      <c r="L762" s="95" t="str">
        <f t="shared" si="246"/>
        <v xml:space="preserve"> </v>
      </c>
      <c r="M762" s="92" t="str">
        <f t="shared" si="247"/>
        <v>-</v>
      </c>
      <c r="N762" s="93" t="str">
        <f t="shared" si="248"/>
        <v/>
      </c>
      <c r="O762" s="96" t="str">
        <f t="shared" si="249"/>
        <v xml:space="preserve"> </v>
      </c>
      <c r="P762" s="94" t="str">
        <f>IF(ISNUMBER(VLOOKUP(A762,'Wells not assessed'!$A$5:$D$37,1,FALSE)),VLOOKUP(A762,'Wells not assessed'!$A$5:$D$37,4,FALSE),"")</f>
        <v/>
      </c>
      <c r="R762" s="35" t="str">
        <f t="shared" si="250"/>
        <v>Yes</v>
      </c>
      <c r="S762" s="15" t="str">
        <f t="shared" si="251"/>
        <v>BED-157</v>
      </c>
      <c r="T762" s="18" t="str">
        <f>VLOOKUP(S762,'PoHC and SDF summary'!$AO$4:$AP$49974,2,FALSE)</f>
        <v>Unnamed tributary to Chilliwack Creek</v>
      </c>
      <c r="U762" s="19">
        <f t="shared" si="252"/>
        <v>115.274947861776</v>
      </c>
      <c r="V762" s="56">
        <f>IF(C762="TRUE",(U762^2)*(VLOOKUP(D762,'Aquifer and SDF Parameters'!$A$6:$C$100,2,FALSE)/VLOOKUP(D762,'Aquifer and SDF Parameters'!$A$6:$C$100,3,FALSE)),"")</f>
        <v>9.9662352034013815E-2</v>
      </c>
      <c r="W762" s="4"/>
      <c r="X762" s="29" t="str">
        <f t="shared" si="253"/>
        <v>No</v>
      </c>
      <c r="Y762" s="15" t="str">
        <f t="shared" si="254"/>
        <v/>
      </c>
      <c r="Z762" s="18" t="str">
        <f>IF(X762="Yes",VLOOKUP(Y762,'PoHC and SDF summary'!$AO$4:$AP$49974,2,FALSE)," ")</f>
        <v xml:space="preserve"> </v>
      </c>
      <c r="AA762" s="19" t="str">
        <f t="shared" si="255"/>
        <v xml:space="preserve"> </v>
      </c>
      <c r="AB762" s="58" t="str">
        <f>IF(X762="Yes",(AA762^2)*(VLOOKUP(D762,'Aquifer and SDF Parameters'!$A$6:$C$100,2,FALSE)/VLOOKUP(D762,'Aquifer and SDF Parameters'!$A$6:$C$100,3,FALSE)),"")</f>
        <v/>
      </c>
      <c r="AC762" s="20" t="str">
        <f>IF(X762="Yes",(1/(U762)^('Aquifer and SDF Parameters'!$B$2)/((1/U762^'Aquifer and SDF Parameters'!$B$2)+(1/AA762^'Aquifer and SDF Parameters'!$B$2))),"")</f>
        <v/>
      </c>
      <c r="AD762" s="21" t="str">
        <f>IF(X762="Yes",(1/(AA762)^('Aquifer and SDF Parameters'!$B$2)/((1/U762^'Aquifer and SDF Parameters'!$B$2)+(1/AA762^'Aquifer and SDF Parameters'!$B$2))),"")</f>
        <v/>
      </c>
      <c r="AE762" s="14"/>
      <c r="AF762" s="32" t="str">
        <f t="shared" si="256"/>
        <v>No</v>
      </c>
      <c r="AG762" s="15" t="str">
        <f t="shared" si="257"/>
        <v/>
      </c>
      <c r="AH762" s="18" t="str">
        <f t="shared" si="258"/>
        <v xml:space="preserve"> </v>
      </c>
      <c r="AI762" s="19" t="str">
        <f t="shared" si="259"/>
        <v xml:space="preserve"> </v>
      </c>
      <c r="AJ762" s="58" t="str">
        <f>IF(AF762="Yes",(AI762^2)*(VLOOKUP(D762,'Aquifer and SDF Parameters'!$A$6:$C$100,2,FALSE)/VLOOKUP(D762,'Aquifer and SDF Parameters'!$A$6:$C$100,3,FALSE)),"")</f>
        <v/>
      </c>
      <c r="AK762" s="20" t="str">
        <f>IF(AF762="Yes",(1/(U762)^('Aquifer and SDF Parameters'!$B$2)/((1/U762^'Aquifer and SDF Parameters'!$B$2)+(1/AI762^'Aquifer and SDF Parameters'!$B$2)+(1/AA762^'Aquifer and SDF Parameters'!$B$2))),"")</f>
        <v/>
      </c>
      <c r="AL762" s="20" t="str">
        <f>IF(AF762="Yes",(1/(AA762)^('Aquifer and SDF Parameters'!$B$2)/((1/U762^'Aquifer and SDF Parameters'!$B$2)+(1/AI762^'Aquifer and SDF Parameters'!$B$2)+(1/AA762^'Aquifer and SDF Parameters'!$B$2))),"")</f>
        <v/>
      </c>
      <c r="AM762" s="21" t="str">
        <f>IF(AF762="Yes",(1/(AI762)^('Aquifer and SDF Parameters'!$B$2)/((1/U762^'Aquifer and SDF Parameters'!$B$2)+(1/AI762^'Aquifer and SDF Parameters'!$B$2)+(1/AA762^'Aquifer and SDF Parameters'!$B$2))),"")</f>
        <v/>
      </c>
      <c r="AO762" s="30" t="s">
        <v>12567</v>
      </c>
      <c r="AP762" s="47" t="s">
        <v>8769</v>
      </c>
      <c r="AQ762" s="22">
        <v>109193</v>
      </c>
      <c r="AR762" s="22" t="s">
        <v>8668</v>
      </c>
      <c r="AS762" s="24">
        <v>503.19121620788002</v>
      </c>
      <c r="AT762" s="30"/>
      <c r="AU762" s="22"/>
      <c r="AV762" s="69"/>
      <c r="AW762" s="33"/>
      <c r="AX762" s="22"/>
      <c r="AY762" s="27"/>
    </row>
    <row r="763" spans="1:51" ht="15.6" customHeight="1" x14ac:dyDescent="0.3">
      <c r="A763" s="17">
        <v>56220</v>
      </c>
      <c r="B763" s="17" t="str">
        <f>VLOOKUP(A763,'List of Wells for HC assessment'!$A$2:$J$860,10,FALSE)</f>
        <v>Fraser-Sumas Floodplain</v>
      </c>
      <c r="C763" s="17" t="str">
        <f>IF(ISNUMBER(VLOOKUP(A763,'List of Wells for HC assessment'!$A$2:$J$860,1,FALSE)),"TRUE","FALSE")</f>
        <v>TRUE</v>
      </c>
      <c r="D763" s="17">
        <f>VLOOKUP(A763,'List of Wells for HC assessment'!$A$2:$J$860,9,FALSE)</f>
        <v>890</v>
      </c>
      <c r="E763" s="17" t="str">
        <f t="shared" si="240"/>
        <v>Stream</v>
      </c>
      <c r="F763" s="17">
        <f t="shared" si="241"/>
        <v>1</v>
      </c>
      <c r="G763" s="87">
        <f t="shared" si="242"/>
        <v>1</v>
      </c>
      <c r="H763" s="88">
        <f t="shared" si="262"/>
        <v>8.0080189478742199</v>
      </c>
      <c r="I763" s="89" t="str">
        <f t="shared" si="243"/>
        <v>Chilliwack Creek</v>
      </c>
      <c r="J763" s="90" t="str">
        <f t="shared" si="244"/>
        <v>-</v>
      </c>
      <c r="K763" s="91" t="str">
        <f t="shared" si="245"/>
        <v/>
      </c>
      <c r="L763" s="95" t="str">
        <f t="shared" si="246"/>
        <v xml:space="preserve"> </v>
      </c>
      <c r="M763" s="92" t="str">
        <f t="shared" si="247"/>
        <v>-</v>
      </c>
      <c r="N763" s="93" t="str">
        <f t="shared" si="248"/>
        <v/>
      </c>
      <c r="O763" s="96" t="str">
        <f t="shared" si="249"/>
        <v xml:space="preserve"> </v>
      </c>
      <c r="P763" s="94" t="str">
        <f>IF(ISNUMBER(VLOOKUP(A763,'Wells not assessed'!$A$5:$D$37,1,FALSE)),VLOOKUP(A763,'Wells not assessed'!$A$5:$D$37,4,FALSE),"")</f>
        <v/>
      </c>
      <c r="R763" s="35" t="str">
        <f t="shared" si="250"/>
        <v>Yes</v>
      </c>
      <c r="S763" s="15" t="str">
        <f t="shared" si="251"/>
        <v>BED-112</v>
      </c>
      <c r="T763" s="18" t="str">
        <f>VLOOKUP(S763,'PoHC and SDF summary'!$AO$4:$AP$49974,2,FALSE)</f>
        <v>Chilliwack Creek</v>
      </c>
      <c r="U763" s="19">
        <f t="shared" si="252"/>
        <v>1033.3130502014201</v>
      </c>
      <c r="V763" s="56">
        <f>IF(C763="TRUE",(U763^2)*(VLOOKUP(D763,'Aquifer and SDF Parameters'!$A$6:$C$100,2,FALSE)/VLOOKUP(D763,'Aquifer and SDF Parameters'!$A$6:$C$100,3,FALSE)),"")</f>
        <v>8.0080189478742199</v>
      </c>
      <c r="W763" s="4"/>
      <c r="X763" s="29" t="str">
        <f t="shared" si="253"/>
        <v>No</v>
      </c>
      <c r="Y763" s="15" t="str">
        <f t="shared" si="254"/>
        <v/>
      </c>
      <c r="Z763" s="18" t="str">
        <f>IF(X763="Yes",VLOOKUP(Y763,'PoHC and SDF summary'!$AO$4:$AP$49974,2,FALSE)," ")</f>
        <v xml:space="preserve"> </v>
      </c>
      <c r="AA763" s="19" t="str">
        <f t="shared" si="255"/>
        <v xml:space="preserve"> </v>
      </c>
      <c r="AB763" s="58" t="str">
        <f>IF(X763="Yes",(AA763^2)*(VLOOKUP(D763,'Aquifer and SDF Parameters'!$A$6:$C$100,2,FALSE)/VLOOKUP(D763,'Aquifer and SDF Parameters'!$A$6:$C$100,3,FALSE)),"")</f>
        <v/>
      </c>
      <c r="AC763" s="20" t="str">
        <f>IF(X763="Yes",(1/(U763)^('Aquifer and SDF Parameters'!$B$2)/((1/U763^'Aquifer and SDF Parameters'!$B$2)+(1/AA763^'Aquifer and SDF Parameters'!$B$2))),"")</f>
        <v/>
      </c>
      <c r="AD763" s="21" t="str">
        <f>IF(X763="Yes",(1/(AA763)^('Aquifer and SDF Parameters'!$B$2)/((1/U763^'Aquifer and SDF Parameters'!$B$2)+(1/AA763^'Aquifer and SDF Parameters'!$B$2))),"")</f>
        <v/>
      </c>
      <c r="AE763" s="14"/>
      <c r="AF763" s="32" t="str">
        <f t="shared" si="256"/>
        <v>No</v>
      </c>
      <c r="AG763" s="15" t="str">
        <f t="shared" si="257"/>
        <v/>
      </c>
      <c r="AH763" s="18" t="str">
        <f t="shared" si="258"/>
        <v xml:space="preserve"> </v>
      </c>
      <c r="AI763" s="19" t="str">
        <f t="shared" si="259"/>
        <v xml:space="preserve"> </v>
      </c>
      <c r="AJ763" s="58" t="str">
        <f>IF(AF763="Yes",(AI763^2)*(VLOOKUP(D763,'Aquifer and SDF Parameters'!$A$6:$C$100,2,FALSE)/VLOOKUP(D763,'Aquifer and SDF Parameters'!$A$6:$C$100,3,FALSE)),"")</f>
        <v/>
      </c>
      <c r="AK763" s="20" t="str">
        <f>IF(AF763="Yes",(1/(U763)^('Aquifer and SDF Parameters'!$B$2)/((1/U763^'Aquifer and SDF Parameters'!$B$2)+(1/AI763^'Aquifer and SDF Parameters'!$B$2)+(1/AA763^'Aquifer and SDF Parameters'!$B$2))),"")</f>
        <v/>
      </c>
      <c r="AL763" s="20" t="str">
        <f>IF(AF763="Yes",(1/(AA763)^('Aquifer and SDF Parameters'!$B$2)/((1/U763^'Aquifer and SDF Parameters'!$B$2)+(1/AI763^'Aquifer and SDF Parameters'!$B$2)+(1/AA763^'Aquifer and SDF Parameters'!$B$2))),"")</f>
        <v/>
      </c>
      <c r="AM763" s="21" t="str">
        <f>IF(AF763="Yes",(1/(AI763)^('Aquifer and SDF Parameters'!$B$2)/((1/U763^'Aquifer and SDF Parameters'!$B$2)+(1/AI763^'Aquifer and SDF Parameters'!$B$2)+(1/AA763^'Aquifer and SDF Parameters'!$B$2))),"")</f>
        <v/>
      </c>
      <c r="AO763" s="30" t="s">
        <v>12549</v>
      </c>
      <c r="AP763" s="47" t="s">
        <v>8769</v>
      </c>
      <c r="AQ763" s="22">
        <v>109468</v>
      </c>
      <c r="AR763" s="22" t="s">
        <v>5854</v>
      </c>
      <c r="AS763" s="24">
        <v>594.78368145870695</v>
      </c>
      <c r="AT763" s="30"/>
      <c r="AU763" s="22"/>
      <c r="AV763" s="69"/>
      <c r="AW763" s="33"/>
      <c r="AX763" s="22"/>
      <c r="AY763" s="27"/>
    </row>
    <row r="764" spans="1:51" ht="15.6" customHeight="1" x14ac:dyDescent="0.3">
      <c r="A764" s="17">
        <v>58510</v>
      </c>
      <c r="B764" s="17" t="str">
        <f>VLOOKUP(A764,'List of Wells for HC assessment'!$A$2:$J$860,10,FALSE)</f>
        <v>Fraser-Sumas Floodplain</v>
      </c>
      <c r="C764" s="17" t="str">
        <f>IF(ISNUMBER(VLOOKUP(A764,'List of Wells for HC assessment'!$A$2:$J$860,1,FALSE)),"TRUE","FALSE")</f>
        <v>TRUE</v>
      </c>
      <c r="D764" s="17">
        <f>VLOOKUP(A764,'List of Wells for HC assessment'!$A$2:$J$860,9,FALSE)</f>
        <v>890</v>
      </c>
      <c r="E764" s="17" t="str">
        <f t="shared" si="240"/>
        <v>Stream</v>
      </c>
      <c r="F764" s="17">
        <f t="shared" si="241"/>
        <v>1</v>
      </c>
      <c r="G764" s="87">
        <f t="shared" si="242"/>
        <v>1</v>
      </c>
      <c r="H764" s="88">
        <f t="shared" si="262"/>
        <v>16.369347591046807</v>
      </c>
      <c r="I764" s="89" t="str">
        <f t="shared" si="243"/>
        <v>Unnamed tributary to Chilliwack Creek</v>
      </c>
      <c r="J764" s="90" t="str">
        <f t="shared" si="244"/>
        <v>-</v>
      </c>
      <c r="K764" s="91" t="str">
        <f t="shared" si="245"/>
        <v/>
      </c>
      <c r="L764" s="95" t="str">
        <f t="shared" si="246"/>
        <v xml:space="preserve"> </v>
      </c>
      <c r="M764" s="92" t="str">
        <f t="shared" si="247"/>
        <v>-</v>
      </c>
      <c r="N764" s="93" t="str">
        <f t="shared" si="248"/>
        <v/>
      </c>
      <c r="O764" s="96" t="str">
        <f t="shared" si="249"/>
        <v xml:space="preserve"> </v>
      </c>
      <c r="P764" s="94" t="str">
        <f>IF(ISNUMBER(VLOOKUP(A764,'Wells not assessed'!$A$5:$D$37,1,FALSE)),VLOOKUP(A764,'Wells not assessed'!$A$5:$D$37,4,FALSE),"")</f>
        <v/>
      </c>
      <c r="R764" s="35" t="str">
        <f t="shared" si="250"/>
        <v>Yes</v>
      </c>
      <c r="S764" s="15" t="str">
        <f t="shared" si="251"/>
        <v>BED-157</v>
      </c>
      <c r="T764" s="18" t="str">
        <f>VLOOKUP(S764,'PoHC and SDF summary'!$AO$4:$AP$49974,2,FALSE)</f>
        <v>Unnamed tributary to Chilliwack Creek</v>
      </c>
      <c r="U764" s="19">
        <f t="shared" si="252"/>
        <v>1477.3556372134101</v>
      </c>
      <c r="V764" s="56">
        <f>IF(C764="TRUE",(U764^2)*(VLOOKUP(D764,'Aquifer and SDF Parameters'!$A$6:$C$100,2,FALSE)/VLOOKUP(D764,'Aquifer and SDF Parameters'!$A$6:$C$100,3,FALSE)),"")</f>
        <v>16.369347591046807</v>
      </c>
      <c r="W764" s="4"/>
      <c r="X764" s="29" t="str">
        <f t="shared" si="253"/>
        <v>No</v>
      </c>
      <c r="Y764" s="15" t="str">
        <f t="shared" si="254"/>
        <v/>
      </c>
      <c r="Z764" s="18" t="str">
        <f>IF(X764="Yes",VLOOKUP(Y764,'PoHC and SDF summary'!$AO$4:$AP$49974,2,FALSE)," ")</f>
        <v xml:space="preserve"> </v>
      </c>
      <c r="AA764" s="19" t="str">
        <f t="shared" si="255"/>
        <v xml:space="preserve"> </v>
      </c>
      <c r="AB764" s="58" t="str">
        <f>IF(X764="Yes",(AA764^2)*(VLOOKUP(D764,'Aquifer and SDF Parameters'!$A$6:$C$100,2,FALSE)/VLOOKUP(D764,'Aquifer and SDF Parameters'!$A$6:$C$100,3,FALSE)),"")</f>
        <v/>
      </c>
      <c r="AC764" s="20" t="str">
        <f>IF(X764="Yes",(1/(U764)^('Aquifer and SDF Parameters'!$B$2)/((1/U764^'Aquifer and SDF Parameters'!$B$2)+(1/AA764^'Aquifer and SDF Parameters'!$B$2))),"")</f>
        <v/>
      </c>
      <c r="AD764" s="21" t="str">
        <f>IF(X764="Yes",(1/(AA764)^('Aquifer and SDF Parameters'!$B$2)/((1/U764^'Aquifer and SDF Parameters'!$B$2)+(1/AA764^'Aquifer and SDF Parameters'!$B$2))),"")</f>
        <v/>
      </c>
      <c r="AE764" s="14"/>
      <c r="AF764" s="32" t="str">
        <f t="shared" si="256"/>
        <v>No</v>
      </c>
      <c r="AG764" s="15" t="str">
        <f t="shared" si="257"/>
        <v/>
      </c>
      <c r="AH764" s="18" t="str">
        <f t="shared" si="258"/>
        <v xml:space="preserve"> </v>
      </c>
      <c r="AI764" s="19" t="str">
        <f t="shared" si="259"/>
        <v xml:space="preserve"> </v>
      </c>
      <c r="AJ764" s="58" t="str">
        <f>IF(AF764="Yes",(AI764^2)*(VLOOKUP(D764,'Aquifer and SDF Parameters'!$A$6:$C$100,2,FALSE)/VLOOKUP(D764,'Aquifer and SDF Parameters'!$A$6:$C$100,3,FALSE)),"")</f>
        <v/>
      </c>
      <c r="AK764" s="20" t="str">
        <f>IF(AF764="Yes",(1/(U764)^('Aquifer and SDF Parameters'!$B$2)/((1/U764^'Aquifer and SDF Parameters'!$B$2)+(1/AI764^'Aquifer and SDF Parameters'!$B$2)+(1/AA764^'Aquifer and SDF Parameters'!$B$2))),"")</f>
        <v/>
      </c>
      <c r="AL764" s="20" t="str">
        <f>IF(AF764="Yes",(1/(AA764)^('Aquifer and SDF Parameters'!$B$2)/((1/U764^'Aquifer and SDF Parameters'!$B$2)+(1/AI764^'Aquifer and SDF Parameters'!$B$2)+(1/AA764^'Aquifer and SDF Parameters'!$B$2))),"")</f>
        <v/>
      </c>
      <c r="AM764" s="21" t="str">
        <f>IF(AF764="Yes",(1/(AI764)^('Aquifer and SDF Parameters'!$B$2)/((1/U764^'Aquifer and SDF Parameters'!$B$2)+(1/AI764^'Aquifer and SDF Parameters'!$B$2)+(1/AA764^'Aquifer and SDF Parameters'!$B$2))),"")</f>
        <v/>
      </c>
      <c r="AO764" s="30" t="s">
        <v>12544</v>
      </c>
      <c r="AP764" s="47" t="s">
        <v>8769</v>
      </c>
      <c r="AQ764" s="22">
        <v>109472</v>
      </c>
      <c r="AR764" s="22" t="s">
        <v>24</v>
      </c>
      <c r="AS764" s="24">
        <v>6222.64810714345</v>
      </c>
      <c r="AT764" s="30"/>
      <c r="AU764" s="22"/>
      <c r="AV764" s="69"/>
      <c r="AW764" s="33"/>
      <c r="AX764" s="22"/>
      <c r="AY764" s="27"/>
    </row>
    <row r="765" spans="1:51" ht="15.6" customHeight="1" x14ac:dyDescent="0.3">
      <c r="A765" s="17">
        <v>58768</v>
      </c>
      <c r="B765" s="17" t="str">
        <f>VLOOKUP(A765,'List of Wells for HC assessment'!$A$2:$J$860,10,FALSE)</f>
        <v>Fraser-Sumas Floodplain</v>
      </c>
      <c r="C765" s="17" t="str">
        <f>IF(ISNUMBER(VLOOKUP(A765,'List of Wells for HC assessment'!$A$2:$J$860,1,FALSE)),"TRUE","FALSE")</f>
        <v>TRUE</v>
      </c>
      <c r="D765" s="17">
        <f>VLOOKUP(A765,'List of Wells for HC assessment'!$A$2:$J$860,9,FALSE)</f>
        <v>890</v>
      </c>
      <c r="E765" s="17" t="str">
        <f t="shared" si="240"/>
        <v>Stream</v>
      </c>
      <c r="F765" s="17">
        <f t="shared" si="241"/>
        <v>1</v>
      </c>
      <c r="G765" s="87">
        <f t="shared" si="242"/>
        <v>1</v>
      </c>
      <c r="H765" s="88">
        <f t="shared" si="262"/>
        <v>3.2937551591782777</v>
      </c>
      <c r="I765" s="89" t="str">
        <f t="shared" si="243"/>
        <v>Unnamed tributary to Chilliwack Creek</v>
      </c>
      <c r="J765" s="90" t="str">
        <f t="shared" si="244"/>
        <v>-</v>
      </c>
      <c r="K765" s="91" t="str">
        <f t="shared" si="245"/>
        <v/>
      </c>
      <c r="L765" s="95" t="str">
        <f t="shared" si="246"/>
        <v xml:space="preserve"> </v>
      </c>
      <c r="M765" s="92" t="str">
        <f t="shared" si="247"/>
        <v>-</v>
      </c>
      <c r="N765" s="93" t="str">
        <f t="shared" si="248"/>
        <v/>
      </c>
      <c r="O765" s="96" t="str">
        <f t="shared" si="249"/>
        <v xml:space="preserve"> </v>
      </c>
      <c r="P765" s="94" t="str">
        <f>IF(ISNUMBER(VLOOKUP(A765,'Wells not assessed'!$A$5:$D$37,1,FALSE)),VLOOKUP(A765,'Wells not assessed'!$A$5:$D$37,4,FALSE),"")</f>
        <v/>
      </c>
      <c r="R765" s="35" t="str">
        <f t="shared" si="250"/>
        <v>Yes</v>
      </c>
      <c r="S765" s="15" t="str">
        <f t="shared" si="251"/>
        <v>BED-157</v>
      </c>
      <c r="T765" s="18" t="str">
        <f>VLOOKUP(S765,'PoHC and SDF summary'!$AO$4:$AP$49974,2,FALSE)</f>
        <v>Unnamed tributary to Chilliwack Creek</v>
      </c>
      <c r="U765" s="19">
        <f t="shared" si="252"/>
        <v>662.69703074414304</v>
      </c>
      <c r="V765" s="56">
        <f>IF(C765="TRUE",(U765^2)*(VLOOKUP(D765,'Aquifer and SDF Parameters'!$A$6:$C$100,2,FALSE)/VLOOKUP(D765,'Aquifer and SDF Parameters'!$A$6:$C$100,3,FALSE)),"")</f>
        <v>3.2937551591782777</v>
      </c>
      <c r="W765" s="4"/>
      <c r="X765" s="29" t="str">
        <f t="shared" si="253"/>
        <v>No</v>
      </c>
      <c r="Y765" s="15" t="str">
        <f t="shared" si="254"/>
        <v/>
      </c>
      <c r="Z765" s="18" t="str">
        <f>IF(X765="Yes",VLOOKUP(Y765,'PoHC and SDF summary'!$AO$4:$AP$49974,2,FALSE)," ")</f>
        <v xml:space="preserve"> </v>
      </c>
      <c r="AA765" s="19" t="str">
        <f t="shared" si="255"/>
        <v xml:space="preserve"> </v>
      </c>
      <c r="AB765" s="58" t="str">
        <f>IF(X765="Yes",(AA765^2)*(VLOOKUP(D765,'Aquifer and SDF Parameters'!$A$6:$C$100,2,FALSE)/VLOOKUP(D765,'Aquifer and SDF Parameters'!$A$6:$C$100,3,FALSE)),"")</f>
        <v/>
      </c>
      <c r="AC765" s="20" t="str">
        <f>IF(X765="Yes",(1/(U765)^('Aquifer and SDF Parameters'!$B$2)/((1/U765^'Aquifer and SDF Parameters'!$B$2)+(1/AA765^'Aquifer and SDF Parameters'!$B$2))),"")</f>
        <v/>
      </c>
      <c r="AD765" s="21" t="str">
        <f>IF(X765="Yes",(1/(AA765)^('Aquifer and SDF Parameters'!$B$2)/((1/U765^'Aquifer and SDF Parameters'!$B$2)+(1/AA765^'Aquifer and SDF Parameters'!$B$2))),"")</f>
        <v/>
      </c>
      <c r="AE765" s="14"/>
      <c r="AF765" s="32" t="str">
        <f t="shared" si="256"/>
        <v>No</v>
      </c>
      <c r="AG765" s="15" t="str">
        <f t="shared" si="257"/>
        <v/>
      </c>
      <c r="AH765" s="18" t="str">
        <f t="shared" si="258"/>
        <v xml:space="preserve"> </v>
      </c>
      <c r="AI765" s="19" t="str">
        <f t="shared" si="259"/>
        <v xml:space="preserve"> </v>
      </c>
      <c r="AJ765" s="58" t="str">
        <f>IF(AF765="Yes",(AI765^2)*(VLOOKUP(D765,'Aquifer and SDF Parameters'!$A$6:$C$100,2,FALSE)/VLOOKUP(D765,'Aquifer and SDF Parameters'!$A$6:$C$100,3,FALSE)),"")</f>
        <v/>
      </c>
      <c r="AK765" s="20" t="str">
        <f>IF(AF765="Yes",(1/(U765)^('Aquifer and SDF Parameters'!$B$2)/((1/U765^'Aquifer and SDF Parameters'!$B$2)+(1/AI765^'Aquifer and SDF Parameters'!$B$2)+(1/AA765^'Aquifer and SDF Parameters'!$B$2))),"")</f>
        <v/>
      </c>
      <c r="AL765" s="20" t="str">
        <f>IF(AF765="Yes",(1/(AA765)^('Aquifer and SDF Parameters'!$B$2)/((1/U765^'Aquifer and SDF Parameters'!$B$2)+(1/AI765^'Aquifer and SDF Parameters'!$B$2)+(1/AA765^'Aquifer and SDF Parameters'!$B$2))),"")</f>
        <v/>
      </c>
      <c r="AM765" s="21" t="str">
        <f>IF(AF765="Yes",(1/(AI765)^('Aquifer and SDF Parameters'!$B$2)/((1/U765^'Aquifer and SDF Parameters'!$B$2)+(1/AI765^'Aquifer and SDF Parameters'!$B$2)+(1/AA765^'Aquifer and SDF Parameters'!$B$2))),"")</f>
        <v/>
      </c>
      <c r="AO765" s="30" t="s">
        <v>12543</v>
      </c>
      <c r="AP765" s="47" t="s">
        <v>8769</v>
      </c>
      <c r="AQ765" s="22">
        <v>109474</v>
      </c>
      <c r="AR765" s="22" t="s">
        <v>3259</v>
      </c>
      <c r="AS765" s="24">
        <v>974.71824553976705</v>
      </c>
      <c r="AT765" s="30"/>
      <c r="AU765" s="22"/>
      <c r="AV765" s="69"/>
      <c r="AW765" s="33"/>
      <c r="AX765" s="22"/>
      <c r="AY765" s="27"/>
    </row>
    <row r="766" spans="1:51" ht="15.6" hidden="1" customHeight="1" x14ac:dyDescent="0.3">
      <c r="A766" s="17">
        <v>92270</v>
      </c>
      <c r="B766" s="17" t="str">
        <f>VLOOKUP(A766,'List of Wells for HC assessment'!$A$2:$J$860,10,FALSE)</f>
        <v>Fraser-Sumas Floodplain</v>
      </c>
      <c r="C766" s="17" t="str">
        <f>IF(ISNUMBER(VLOOKUP(A766,'List of Wells for HC assessment'!$A$2:$J$860,1,FALSE)),"TRUE","FALSE")</f>
        <v>TRUE</v>
      </c>
      <c r="D766" s="17">
        <f>VLOOKUP(A766,'List of Wells for HC assessment'!$A$2:$J$860,9,FALSE)</f>
        <v>890</v>
      </c>
      <c r="E766" s="17" t="str">
        <f t="shared" si="240"/>
        <v>Not Determined</v>
      </c>
      <c r="F766" s="17">
        <f t="shared" si="241"/>
        <v>1</v>
      </c>
      <c r="G766" s="87">
        <f t="shared" si="242"/>
        <v>1</v>
      </c>
      <c r="H766" s="87"/>
      <c r="I766" s="89" t="e">
        <f t="shared" si="243"/>
        <v>#N/A</v>
      </c>
      <c r="J766" s="90" t="str">
        <f t="shared" si="244"/>
        <v>-</v>
      </c>
      <c r="K766" s="91" t="str">
        <f t="shared" si="245"/>
        <v/>
      </c>
      <c r="L766" s="95" t="str">
        <f t="shared" si="246"/>
        <v xml:space="preserve"> </v>
      </c>
      <c r="M766" s="92" t="str">
        <f t="shared" si="247"/>
        <v>-</v>
      </c>
      <c r="N766" s="93" t="str">
        <f t="shared" si="248"/>
        <v/>
      </c>
      <c r="O766" s="96" t="str">
        <f t="shared" si="249"/>
        <v xml:space="preserve"> </v>
      </c>
      <c r="P766" s="94" t="str">
        <f>IF(ISNUMBER(VLOOKUP(A766,'Wells not assessed'!$A$5:$D$37,1,FALSE)),VLOOKUP(A766,'Wells not assessed'!$A$5:$D$37,4,FALSE),"")</f>
        <v>Bedrock well located in valley, connected to overlying unconsolidated aquifers</v>
      </c>
      <c r="R766" s="35" t="str">
        <f t="shared" si="250"/>
        <v>N/A</v>
      </c>
      <c r="S766" s="15" t="e">
        <f t="shared" si="251"/>
        <v>#N/A</v>
      </c>
      <c r="T766" s="18" t="e">
        <f>VLOOKUP(S766,'PoHC and SDF summary'!$AO$4:$AP$49974,2,FALSE)</f>
        <v>#N/A</v>
      </c>
      <c r="U766" s="19" t="e">
        <f t="shared" si="252"/>
        <v>#N/A</v>
      </c>
      <c r="V766" s="56" t="e">
        <f>IF(C766="TRUE",(U766^2)*(VLOOKUP(D766,'Aquifer and SDF Parameters'!$A$6:$C$100,2,FALSE)/VLOOKUP(D766,'Aquifer and SDF Parameters'!$A$6:$C$100,3,FALSE)),"")</f>
        <v>#N/A</v>
      </c>
      <c r="W766" s="4"/>
      <c r="X766" s="29" t="str">
        <f t="shared" si="253"/>
        <v>No</v>
      </c>
      <c r="Y766" s="15" t="str">
        <f t="shared" si="254"/>
        <v/>
      </c>
      <c r="Z766" s="18" t="str">
        <f>IF(X766="Yes",VLOOKUP(Y766,'PoHC and SDF summary'!$AO$4:$AP$49974,2,FALSE)," ")</f>
        <v xml:space="preserve"> </v>
      </c>
      <c r="AA766" s="19" t="str">
        <f t="shared" si="255"/>
        <v xml:space="preserve"> </v>
      </c>
      <c r="AB766" s="58" t="str">
        <f>IF(X766="Yes",(AA766^2)*(VLOOKUP(D766,'Aquifer and SDF Parameters'!$A$6:$C$100,2,FALSE)/VLOOKUP(D766,'Aquifer and SDF Parameters'!$A$6:$C$100,3,FALSE)),"")</f>
        <v/>
      </c>
      <c r="AC766" s="20" t="str">
        <f>IF(X766="Yes",(1/(U766)^('Aquifer and SDF Parameters'!$B$2)/((1/U766^'Aquifer and SDF Parameters'!$B$2)+(1/AA766^'Aquifer and SDF Parameters'!$B$2))),"")</f>
        <v/>
      </c>
      <c r="AD766" s="21" t="str">
        <f>IF(X766="Yes",(1/(AA766)^('Aquifer and SDF Parameters'!$B$2)/((1/U766^'Aquifer and SDF Parameters'!$B$2)+(1/AA766^'Aquifer and SDF Parameters'!$B$2))),"")</f>
        <v/>
      </c>
      <c r="AE766" s="14"/>
      <c r="AF766" s="32" t="str">
        <f t="shared" si="256"/>
        <v>No</v>
      </c>
      <c r="AG766" s="15" t="str">
        <f t="shared" si="257"/>
        <v/>
      </c>
      <c r="AH766" s="18" t="str">
        <f t="shared" si="258"/>
        <v xml:space="preserve"> </v>
      </c>
      <c r="AI766" s="19" t="str">
        <f t="shared" si="259"/>
        <v xml:space="preserve"> </v>
      </c>
      <c r="AJ766" s="58" t="str">
        <f>IF(AF766="Yes",(AI766^2)*(VLOOKUP(D766,'Aquifer and SDF Parameters'!$A$6:$C$100,2,FALSE)/VLOOKUP(D766,'Aquifer and SDF Parameters'!$A$6:$C$100,3,FALSE)),"")</f>
        <v/>
      </c>
      <c r="AK766" s="20" t="str">
        <f>IF(AF766="Yes",(1/(U766)^('Aquifer and SDF Parameters'!$B$2)/((1/U766^'Aquifer and SDF Parameters'!$B$2)+(1/AI766^'Aquifer and SDF Parameters'!$B$2)+(1/AA766^'Aquifer and SDF Parameters'!$B$2))),"")</f>
        <v/>
      </c>
      <c r="AL766" s="20" t="str">
        <f>IF(AF766="Yes",(1/(AA766)^('Aquifer and SDF Parameters'!$B$2)/((1/U766^'Aquifer and SDF Parameters'!$B$2)+(1/AI766^'Aquifer and SDF Parameters'!$B$2)+(1/AA766^'Aquifer and SDF Parameters'!$B$2))),"")</f>
        <v/>
      </c>
      <c r="AM766" s="21" t="str">
        <f>IF(AF766="Yes",(1/(AI766)^('Aquifer and SDF Parameters'!$B$2)/((1/U766^'Aquifer and SDF Parameters'!$B$2)+(1/AI766^'Aquifer and SDF Parameters'!$B$2)+(1/AA766^'Aquifer and SDF Parameters'!$B$2))),"")</f>
        <v/>
      </c>
      <c r="AO766" s="30" t="s">
        <v>12412</v>
      </c>
      <c r="AP766" s="47" t="s">
        <v>8769</v>
      </c>
      <c r="AQ766" s="22">
        <v>109475</v>
      </c>
      <c r="AR766" s="22" t="s">
        <v>7643</v>
      </c>
      <c r="AS766" s="24">
        <v>439.85985540548103</v>
      </c>
      <c r="AT766" s="30"/>
      <c r="AU766" s="22"/>
      <c r="AV766" s="69"/>
      <c r="AW766" s="33"/>
      <c r="AX766" s="22"/>
      <c r="AY766" s="27"/>
    </row>
    <row r="767" spans="1:51" ht="15.6" customHeight="1" x14ac:dyDescent="0.3">
      <c r="A767" s="17">
        <v>101192</v>
      </c>
      <c r="B767" s="17" t="str">
        <f>VLOOKUP(A767,'List of Wells for HC assessment'!$A$2:$J$860,10,FALSE)</f>
        <v>Fraser-Sumas Floodplain</v>
      </c>
      <c r="C767" s="17" t="str">
        <f>IF(ISNUMBER(VLOOKUP(A767,'List of Wells for HC assessment'!$A$2:$J$860,1,FALSE)),"TRUE","FALSE")</f>
        <v>TRUE</v>
      </c>
      <c r="D767" s="17">
        <f>VLOOKUP(A767,'List of Wells for HC assessment'!$A$2:$J$860,9,FALSE)</f>
        <v>890</v>
      </c>
      <c r="E767" s="17" t="str">
        <f t="shared" si="240"/>
        <v>Stream</v>
      </c>
      <c r="F767" s="17">
        <f t="shared" si="241"/>
        <v>1</v>
      </c>
      <c r="G767" s="87">
        <f t="shared" si="242"/>
        <v>1</v>
      </c>
      <c r="H767" s="88">
        <f t="shared" ref="H767:H773" si="263">V767</f>
        <v>4.0588433755918718</v>
      </c>
      <c r="I767" s="89" t="str">
        <f t="shared" si="243"/>
        <v>Unnamed tributary to Chilliwack Creek</v>
      </c>
      <c r="J767" s="90" t="str">
        <f t="shared" si="244"/>
        <v>-</v>
      </c>
      <c r="K767" s="91" t="str">
        <f t="shared" si="245"/>
        <v/>
      </c>
      <c r="L767" s="95" t="str">
        <f t="shared" si="246"/>
        <v xml:space="preserve"> </v>
      </c>
      <c r="M767" s="92" t="str">
        <f t="shared" si="247"/>
        <v>-</v>
      </c>
      <c r="N767" s="93" t="str">
        <f t="shared" si="248"/>
        <v/>
      </c>
      <c r="O767" s="96" t="str">
        <f t="shared" si="249"/>
        <v xml:space="preserve"> </v>
      </c>
      <c r="P767" s="94" t="str">
        <f>IF(ISNUMBER(VLOOKUP(A767,'Wells not assessed'!$A$5:$D$37,1,FALSE)),VLOOKUP(A767,'Wells not assessed'!$A$5:$D$37,4,FALSE),"")</f>
        <v/>
      </c>
      <c r="R767" s="35" t="str">
        <f t="shared" si="250"/>
        <v>Yes</v>
      </c>
      <c r="S767" s="15" t="str">
        <f t="shared" si="251"/>
        <v>BED-155</v>
      </c>
      <c r="T767" s="18" t="str">
        <f>VLOOKUP(S767,'PoHC and SDF summary'!$AO$4:$AP$49974,2,FALSE)</f>
        <v>Unnamed tributary to Chilliwack Creek</v>
      </c>
      <c r="U767" s="19">
        <f t="shared" si="252"/>
        <v>735.64877267999498</v>
      </c>
      <c r="V767" s="56">
        <f>IF(C767="TRUE",(U767^2)*(VLOOKUP(D767,'Aquifer and SDF Parameters'!$A$6:$C$100,2,FALSE)/VLOOKUP(D767,'Aquifer and SDF Parameters'!$A$6:$C$100,3,FALSE)),"")</f>
        <v>4.0588433755918718</v>
      </c>
      <c r="W767" s="4"/>
      <c r="X767" s="29" t="str">
        <f t="shared" si="253"/>
        <v>No</v>
      </c>
      <c r="Y767" s="15" t="str">
        <f t="shared" si="254"/>
        <v/>
      </c>
      <c r="Z767" s="18" t="str">
        <f>IF(X767="Yes",VLOOKUP(Y767,'PoHC and SDF summary'!$AO$4:$AP$49974,2,FALSE)," ")</f>
        <v xml:space="preserve"> </v>
      </c>
      <c r="AA767" s="19" t="str">
        <f t="shared" si="255"/>
        <v xml:space="preserve"> </v>
      </c>
      <c r="AB767" s="58" t="str">
        <f>IF(X767="Yes",(AA767^2)*(VLOOKUP(D767,'Aquifer and SDF Parameters'!$A$6:$C$100,2,FALSE)/VLOOKUP(D767,'Aquifer and SDF Parameters'!$A$6:$C$100,3,FALSE)),"")</f>
        <v/>
      </c>
      <c r="AC767" s="20" t="str">
        <f>IF(X767="Yes",(1/(U767)^('Aquifer and SDF Parameters'!$B$2)/((1/U767^'Aquifer and SDF Parameters'!$B$2)+(1/AA767^'Aquifer and SDF Parameters'!$B$2))),"")</f>
        <v/>
      </c>
      <c r="AD767" s="21" t="str">
        <f>IF(X767="Yes",(1/(AA767)^('Aquifer and SDF Parameters'!$B$2)/((1/U767^'Aquifer and SDF Parameters'!$B$2)+(1/AA767^'Aquifer and SDF Parameters'!$B$2))),"")</f>
        <v/>
      </c>
      <c r="AE767" s="14"/>
      <c r="AF767" s="32" t="str">
        <f t="shared" si="256"/>
        <v>No</v>
      </c>
      <c r="AG767" s="15" t="str">
        <f t="shared" si="257"/>
        <v/>
      </c>
      <c r="AH767" s="18" t="str">
        <f t="shared" si="258"/>
        <v xml:space="preserve"> </v>
      </c>
      <c r="AI767" s="19" t="str">
        <f t="shared" si="259"/>
        <v xml:space="preserve"> </v>
      </c>
      <c r="AJ767" s="58" t="str">
        <f>IF(AF767="Yes",(AI767^2)*(VLOOKUP(D767,'Aquifer and SDF Parameters'!$A$6:$C$100,2,FALSE)/VLOOKUP(D767,'Aquifer and SDF Parameters'!$A$6:$C$100,3,FALSE)),"")</f>
        <v/>
      </c>
      <c r="AK767" s="20" t="str">
        <f>IF(AF767="Yes",(1/(U767)^('Aquifer and SDF Parameters'!$B$2)/((1/U767^'Aquifer and SDF Parameters'!$B$2)+(1/AI767^'Aquifer and SDF Parameters'!$B$2)+(1/AA767^'Aquifer and SDF Parameters'!$B$2))),"")</f>
        <v/>
      </c>
      <c r="AL767" s="20" t="str">
        <f>IF(AF767="Yes",(1/(AA767)^('Aquifer and SDF Parameters'!$B$2)/((1/U767^'Aquifer and SDF Parameters'!$B$2)+(1/AI767^'Aquifer and SDF Parameters'!$B$2)+(1/AA767^'Aquifer and SDF Parameters'!$B$2))),"")</f>
        <v/>
      </c>
      <c r="AM767" s="21" t="str">
        <f>IF(AF767="Yes",(1/(AI767)^('Aquifer and SDF Parameters'!$B$2)/((1/U767^'Aquifer and SDF Parameters'!$B$2)+(1/AI767^'Aquifer and SDF Parameters'!$B$2)+(1/AA767^'Aquifer and SDF Parameters'!$B$2))),"")</f>
        <v/>
      </c>
      <c r="AO767" s="30" t="s">
        <v>12285</v>
      </c>
      <c r="AP767" s="47" t="s">
        <v>8769</v>
      </c>
      <c r="AQ767" s="22">
        <v>109477</v>
      </c>
      <c r="AR767" s="22" t="s">
        <v>8262</v>
      </c>
      <c r="AS767" s="24">
        <v>201.019765116217</v>
      </c>
      <c r="AT767" s="30"/>
      <c r="AU767" s="22"/>
      <c r="AV767" s="69"/>
      <c r="AW767" s="33"/>
      <c r="AX767" s="22"/>
      <c r="AY767" s="27"/>
    </row>
    <row r="768" spans="1:51" ht="15.6" customHeight="1" x14ac:dyDescent="0.3">
      <c r="A768" s="17">
        <v>109760</v>
      </c>
      <c r="B768" s="17" t="str">
        <f>VLOOKUP(A768,'List of Wells for HC assessment'!$A$2:$J$860,10,FALSE)</f>
        <v>Fraser-Sumas Floodplain</v>
      </c>
      <c r="C768" s="17" t="str">
        <f>IF(ISNUMBER(VLOOKUP(A768,'List of Wells for HC assessment'!$A$2:$J$860,1,FALSE)),"TRUE","FALSE")</f>
        <v>TRUE</v>
      </c>
      <c r="D768" s="17">
        <f>VLOOKUP(A768,'List of Wells for HC assessment'!$A$2:$J$860,9,FALSE)</f>
        <v>890</v>
      </c>
      <c r="E768" s="17" t="str">
        <f t="shared" si="240"/>
        <v>Stream</v>
      </c>
      <c r="F768" s="17">
        <f t="shared" si="241"/>
        <v>2</v>
      </c>
      <c r="G768" s="87">
        <f t="shared" si="242"/>
        <v>0.79513554833902467</v>
      </c>
      <c r="H768" s="88">
        <f t="shared" si="263"/>
        <v>2.3758884010838859</v>
      </c>
      <c r="I768" s="89" t="str">
        <f t="shared" si="243"/>
        <v>Marblehill Creek</v>
      </c>
      <c r="J768" s="90">
        <f t="shared" si="244"/>
        <v>0.20486445166097522</v>
      </c>
      <c r="K768" s="91">
        <f t="shared" si="245"/>
        <v>9.2214794283318344</v>
      </c>
      <c r="L768" s="95" t="str">
        <f t="shared" si="246"/>
        <v>Elk Creek</v>
      </c>
      <c r="M768" s="92" t="str">
        <f t="shared" si="247"/>
        <v>-</v>
      </c>
      <c r="N768" s="93" t="str">
        <f t="shared" si="248"/>
        <v/>
      </c>
      <c r="O768" s="96" t="str">
        <f t="shared" si="249"/>
        <v xml:space="preserve"> </v>
      </c>
      <c r="P768" s="94" t="str">
        <f>IF(ISNUMBER(VLOOKUP(A768,'Wells not assessed'!$A$5:$D$37,1,FALSE)),VLOOKUP(A768,'Wells not assessed'!$A$5:$D$37,4,FALSE),"")</f>
        <v/>
      </c>
      <c r="R768" s="35" t="str">
        <f t="shared" si="250"/>
        <v>Yes</v>
      </c>
      <c r="S768" s="15" t="str">
        <f t="shared" si="251"/>
        <v>BED-196</v>
      </c>
      <c r="T768" s="18" t="str">
        <f>VLOOKUP(S768,'PoHC and SDF summary'!$AO$4:$AP$49974,2,FALSE)</f>
        <v>Marblehill Creek</v>
      </c>
      <c r="U768" s="19">
        <f t="shared" si="252"/>
        <v>562.83667270756098</v>
      </c>
      <c r="V768" s="56">
        <f>IF(C768="TRUE",(U768^2)*(VLOOKUP(D768,'Aquifer and SDF Parameters'!$A$6:$C$100,2,FALSE)/VLOOKUP(D768,'Aquifer and SDF Parameters'!$A$6:$C$100,3,FALSE)),"")</f>
        <v>2.3758884010838859</v>
      </c>
      <c r="W768" s="4"/>
      <c r="X768" s="29" t="str">
        <f t="shared" si="253"/>
        <v>Yes</v>
      </c>
      <c r="Y768" s="15" t="str">
        <f t="shared" si="254"/>
        <v>BED-209</v>
      </c>
      <c r="Z768" s="18" t="str">
        <f>IF(X768="Yes",VLOOKUP(Y768,'PoHC and SDF summary'!$AO$4:$AP$49974,2,FALSE)," ")</f>
        <v>Elk Creek</v>
      </c>
      <c r="AA768" s="19">
        <f t="shared" si="255"/>
        <v>1108.8420042748401</v>
      </c>
      <c r="AB768" s="58">
        <f>IF(X768="Yes",(AA768^2)*(VLOOKUP(D768,'Aquifer and SDF Parameters'!$A$6:$C$100,2,FALSE)/VLOOKUP(D768,'Aquifer and SDF Parameters'!$A$6:$C$100,3,FALSE)),"")</f>
        <v>9.2214794283318344</v>
      </c>
      <c r="AC768" s="20">
        <f>IF(X768="Yes",(1/(U768)^('Aquifer and SDF Parameters'!$B$2)/((1/U768^'Aquifer and SDF Parameters'!$B$2)+(1/AA768^'Aquifer and SDF Parameters'!$B$2))),"")</f>
        <v>0.79513554833902467</v>
      </c>
      <c r="AD768" s="21">
        <f>IF(X768="Yes",(1/(AA768)^('Aquifer and SDF Parameters'!$B$2)/((1/U768^'Aquifer and SDF Parameters'!$B$2)+(1/AA768^'Aquifer and SDF Parameters'!$B$2))),"")</f>
        <v>0.20486445166097522</v>
      </c>
      <c r="AE768" s="14"/>
      <c r="AF768" s="32" t="str">
        <f t="shared" si="256"/>
        <v>No</v>
      </c>
      <c r="AG768" s="15" t="str">
        <f t="shared" si="257"/>
        <v/>
      </c>
      <c r="AH768" s="18" t="str">
        <f t="shared" si="258"/>
        <v xml:space="preserve"> </v>
      </c>
      <c r="AI768" s="19" t="str">
        <f t="shared" si="259"/>
        <v xml:space="preserve"> </v>
      </c>
      <c r="AJ768" s="58" t="str">
        <f>IF(AF768="Yes",(AI768^2)*(VLOOKUP(D768,'Aquifer and SDF Parameters'!$A$6:$C$100,2,FALSE)/VLOOKUP(D768,'Aquifer and SDF Parameters'!$A$6:$C$100,3,FALSE)),"")</f>
        <v/>
      </c>
      <c r="AK768" s="20" t="str">
        <f>IF(AF768="Yes",(1/(U768)^('Aquifer and SDF Parameters'!$B$2)/((1/U768^'Aquifer and SDF Parameters'!$B$2)+(1/AI768^'Aquifer and SDF Parameters'!$B$2)+(1/AA768^'Aquifer and SDF Parameters'!$B$2))),"")</f>
        <v/>
      </c>
      <c r="AL768" s="20" t="str">
        <f>IF(AF768="Yes",(1/(AA768)^('Aquifer and SDF Parameters'!$B$2)/((1/U768^'Aquifer and SDF Parameters'!$B$2)+(1/AI768^'Aquifer and SDF Parameters'!$B$2)+(1/AA768^'Aquifer and SDF Parameters'!$B$2))),"")</f>
        <v/>
      </c>
      <c r="AM768" s="21" t="str">
        <f>IF(AF768="Yes",(1/(AI768)^('Aquifer and SDF Parameters'!$B$2)/((1/U768^'Aquifer and SDF Parameters'!$B$2)+(1/AI768^'Aquifer and SDF Parameters'!$B$2)+(1/AA768^'Aquifer and SDF Parameters'!$B$2))),"")</f>
        <v/>
      </c>
      <c r="AO768" s="30" t="s">
        <v>12168</v>
      </c>
      <c r="AP768" s="47" t="s">
        <v>8769</v>
      </c>
      <c r="AQ768" s="22">
        <v>109488</v>
      </c>
      <c r="AR768" s="22" t="s">
        <v>8262</v>
      </c>
      <c r="AS768" s="24">
        <v>472.81869294673999</v>
      </c>
      <c r="AT768" s="30"/>
      <c r="AU768" s="22"/>
      <c r="AV768" s="69"/>
      <c r="AW768" s="33"/>
      <c r="AX768" s="22"/>
      <c r="AY768" s="27"/>
    </row>
    <row r="769" spans="1:51" ht="15.6" customHeight="1" x14ac:dyDescent="0.3">
      <c r="A769" s="17">
        <v>35769</v>
      </c>
      <c r="B769" s="17" t="str">
        <f>VLOOKUP(A769,'List of Wells for HC assessment'!$A$2:$J$860,10,FALSE)</f>
        <v>Fraser-Sumas Floodplain</v>
      </c>
      <c r="C769" s="17" t="str">
        <f>IF(ISNUMBER(VLOOKUP(A769,'List of Wells for HC assessment'!$A$2:$J$860,1,FALSE)),"TRUE","FALSE")</f>
        <v>TRUE</v>
      </c>
      <c r="D769" s="17">
        <f>VLOOKUP(A769,'List of Wells for HC assessment'!$A$2:$J$860,9,FALSE)</f>
        <v>899</v>
      </c>
      <c r="E769" s="17" t="str">
        <f t="shared" si="240"/>
        <v>Stream</v>
      </c>
      <c r="F769" s="17">
        <f t="shared" si="241"/>
        <v>2</v>
      </c>
      <c r="G769" s="87">
        <f t="shared" si="242"/>
        <v>0.87650048977197192</v>
      </c>
      <c r="H769" s="88">
        <f t="shared" si="263"/>
        <v>2.5341747109423E-2</v>
      </c>
      <c r="I769" s="89" t="str">
        <f t="shared" si="243"/>
        <v>Nevin Creek</v>
      </c>
      <c r="J769" s="90">
        <f t="shared" si="244"/>
        <v>0.12349951022802805</v>
      </c>
      <c r="K769" s="91">
        <f t="shared" si="245"/>
        <v>0.17985539952405188</v>
      </c>
      <c r="L769" s="95" t="str">
        <f t="shared" si="246"/>
        <v>Dunville Creek</v>
      </c>
      <c r="M769" s="92" t="str">
        <f t="shared" si="247"/>
        <v>-</v>
      </c>
      <c r="N769" s="93" t="str">
        <f t="shared" si="248"/>
        <v/>
      </c>
      <c r="O769" s="96" t="str">
        <f t="shared" si="249"/>
        <v xml:space="preserve"> </v>
      </c>
      <c r="P769" s="94" t="str">
        <f>IF(ISNUMBER(VLOOKUP(A769,'Wells not assessed'!$A$5:$D$37,1,FALSE)),VLOOKUP(A769,'Wells not assessed'!$A$5:$D$37,4,FALSE),"")</f>
        <v/>
      </c>
      <c r="R769" s="35" t="str">
        <f t="shared" si="250"/>
        <v>Yes</v>
      </c>
      <c r="S769" s="15" t="str">
        <f t="shared" si="251"/>
        <v>BED-Nevin</v>
      </c>
      <c r="T769" s="18" t="str">
        <f>VLOOKUP(S769,'PoHC and SDF summary'!$AO$4:$AP$49974,2,FALSE)</f>
        <v>Nevin Creek</v>
      </c>
      <c r="U769" s="19">
        <f t="shared" si="252"/>
        <v>30.178121822686201</v>
      </c>
      <c r="V769" s="56">
        <f>IF(C769="TRUE",(U769^2)*(VLOOKUP(D769,'Aquifer and SDF Parameters'!$A$6:$C$100,2,FALSE)/VLOOKUP(D769,'Aquifer and SDF Parameters'!$A$6:$C$100,3,FALSE)),"")</f>
        <v>2.5341747109423E-2</v>
      </c>
      <c r="W769" s="4"/>
      <c r="X769" s="29" t="str">
        <f t="shared" si="253"/>
        <v>Yes</v>
      </c>
      <c r="Y769" s="15" t="str">
        <f t="shared" si="254"/>
        <v>BED-Dunvl3</v>
      </c>
      <c r="Z769" s="18" t="str">
        <f>IF(X769="Yes",VLOOKUP(Y769,'PoHC and SDF summary'!$AO$4:$AP$49974,2,FALSE)," ")</f>
        <v>Dunville Creek</v>
      </c>
      <c r="AA769" s="19">
        <f t="shared" si="255"/>
        <v>80.396227650279798</v>
      </c>
      <c r="AB769" s="58">
        <f>IF(X769="Yes",(AA769^2)*(VLOOKUP(D769,'Aquifer and SDF Parameters'!$A$6:$C$100,2,FALSE)/VLOOKUP(D769,'Aquifer and SDF Parameters'!$A$6:$C$100,3,FALSE)),"")</f>
        <v>0.17985539952405188</v>
      </c>
      <c r="AC769" s="20">
        <f>IF(X769="Yes",(1/(U769)^('Aquifer and SDF Parameters'!$B$2)/((1/U769^'Aquifer and SDF Parameters'!$B$2)+(1/AA769^'Aquifer and SDF Parameters'!$B$2))),"")</f>
        <v>0.87650048977197192</v>
      </c>
      <c r="AD769" s="21">
        <f>IF(X769="Yes",(1/(AA769)^('Aquifer and SDF Parameters'!$B$2)/((1/U769^'Aquifer and SDF Parameters'!$B$2)+(1/AA769^'Aquifer and SDF Parameters'!$B$2))),"")</f>
        <v>0.12349951022802805</v>
      </c>
      <c r="AE769" s="14"/>
      <c r="AF769" s="32" t="str">
        <f t="shared" si="256"/>
        <v>No</v>
      </c>
      <c r="AG769" s="15" t="str">
        <f t="shared" si="257"/>
        <v/>
      </c>
      <c r="AH769" s="18" t="str">
        <f t="shared" si="258"/>
        <v xml:space="preserve"> </v>
      </c>
      <c r="AI769" s="19" t="str">
        <f t="shared" si="259"/>
        <v xml:space="preserve"> </v>
      </c>
      <c r="AJ769" s="58" t="str">
        <f>IF(AF769="Yes",(AI769^2)*(VLOOKUP(D769,'Aquifer and SDF Parameters'!$A$6:$C$100,2,FALSE)/VLOOKUP(D769,'Aquifer and SDF Parameters'!$A$6:$C$100,3,FALSE)),"")</f>
        <v/>
      </c>
      <c r="AK769" s="20" t="str">
        <f>IF(AF769="Yes",(1/(U769)^('Aquifer and SDF Parameters'!$B$2)/((1/U769^'Aquifer and SDF Parameters'!$B$2)+(1/AI769^'Aquifer and SDF Parameters'!$B$2)+(1/AA769^'Aquifer and SDF Parameters'!$B$2))),"")</f>
        <v/>
      </c>
      <c r="AL769" s="20" t="str">
        <f>IF(AF769="Yes",(1/(AA769)^('Aquifer and SDF Parameters'!$B$2)/((1/U769^'Aquifer and SDF Parameters'!$B$2)+(1/AI769^'Aquifer and SDF Parameters'!$B$2)+(1/AA769^'Aquifer and SDF Parameters'!$B$2))),"")</f>
        <v/>
      </c>
      <c r="AM769" s="21" t="str">
        <f>IF(AF769="Yes",(1/(AI769)^('Aquifer and SDF Parameters'!$B$2)/((1/U769^'Aquifer and SDF Parameters'!$B$2)+(1/AI769^'Aquifer and SDF Parameters'!$B$2)+(1/AA769^'Aquifer and SDF Parameters'!$B$2))),"")</f>
        <v/>
      </c>
      <c r="AO769" s="30" t="s">
        <v>12712</v>
      </c>
      <c r="AP769" s="47" t="s">
        <v>8769</v>
      </c>
      <c r="AQ769" s="22">
        <v>109490</v>
      </c>
      <c r="AR769" s="22" t="s">
        <v>230</v>
      </c>
      <c r="AS769" s="24">
        <v>1112.0815047200499</v>
      </c>
      <c r="AT769" s="30"/>
      <c r="AU769" s="22"/>
      <c r="AV769" s="69"/>
      <c r="AW769" s="33"/>
      <c r="AX769" s="22"/>
      <c r="AY769" s="27"/>
    </row>
    <row r="770" spans="1:51" ht="15.6" customHeight="1" x14ac:dyDescent="0.3">
      <c r="A770" s="17">
        <v>35922</v>
      </c>
      <c r="B770" s="17" t="str">
        <f>VLOOKUP(A770,'List of Wells for HC assessment'!$A$2:$J$860,10,FALSE)</f>
        <v>Fraser-Sumas Floodplain</v>
      </c>
      <c r="C770" s="17" t="str">
        <f>IF(ISNUMBER(VLOOKUP(A770,'List of Wells for HC assessment'!$A$2:$J$860,1,FALSE)),"TRUE","FALSE")</f>
        <v>TRUE</v>
      </c>
      <c r="D770" s="17">
        <f>VLOOKUP(A770,'List of Wells for HC assessment'!$A$2:$J$860,9,FALSE)</f>
        <v>899</v>
      </c>
      <c r="E770" s="17" t="str">
        <f t="shared" si="240"/>
        <v>Stream</v>
      </c>
      <c r="F770" s="17">
        <f t="shared" si="241"/>
        <v>1</v>
      </c>
      <c r="G770" s="87">
        <f t="shared" si="242"/>
        <v>1</v>
      </c>
      <c r="H770" s="88">
        <f t="shared" si="263"/>
        <v>0.25091874919269025</v>
      </c>
      <c r="I770" s="89" t="str">
        <f t="shared" si="243"/>
        <v>Ford Creek</v>
      </c>
      <c r="J770" s="90" t="str">
        <f t="shared" si="244"/>
        <v>-</v>
      </c>
      <c r="K770" s="91" t="str">
        <f t="shared" si="245"/>
        <v/>
      </c>
      <c r="L770" s="95" t="str">
        <f t="shared" si="246"/>
        <v xml:space="preserve"> </v>
      </c>
      <c r="M770" s="92" t="str">
        <f t="shared" si="247"/>
        <v>-</v>
      </c>
      <c r="N770" s="93" t="str">
        <f t="shared" si="248"/>
        <v/>
      </c>
      <c r="O770" s="96" t="str">
        <f t="shared" si="249"/>
        <v xml:space="preserve"> </v>
      </c>
      <c r="P770" s="94" t="str">
        <f>IF(ISNUMBER(VLOOKUP(A770,'Wells not assessed'!$A$5:$D$37,1,FALSE)),VLOOKUP(A770,'Wells not assessed'!$A$5:$D$37,4,FALSE),"")</f>
        <v/>
      </c>
      <c r="R770" s="35" t="str">
        <f t="shared" si="250"/>
        <v>Yes</v>
      </c>
      <c r="S770" s="15" t="str">
        <f t="shared" si="251"/>
        <v>BED-151</v>
      </c>
      <c r="T770" s="18" t="str">
        <f>VLOOKUP(S770,'PoHC and SDF summary'!$AO$4:$AP$49974,2,FALSE)</f>
        <v>Ford Creek</v>
      </c>
      <c r="U770" s="19">
        <f t="shared" si="252"/>
        <v>94.959952343671205</v>
      </c>
      <c r="V770" s="56">
        <f>IF(C770="TRUE",(U770^2)*(VLOOKUP(D770,'Aquifer and SDF Parameters'!$A$6:$C$100,2,FALSE)/VLOOKUP(D770,'Aquifer and SDF Parameters'!$A$6:$C$100,3,FALSE)),"")</f>
        <v>0.25091874919269025</v>
      </c>
      <c r="W770" s="4"/>
      <c r="X770" s="29" t="str">
        <f t="shared" si="253"/>
        <v>No</v>
      </c>
      <c r="Y770" s="15" t="str">
        <f t="shared" si="254"/>
        <v/>
      </c>
      <c r="Z770" s="18" t="str">
        <f>IF(X770="Yes",VLOOKUP(Y770,'PoHC and SDF summary'!$AO$4:$AP$49974,2,FALSE)," ")</f>
        <v xml:space="preserve"> </v>
      </c>
      <c r="AA770" s="19" t="str">
        <f t="shared" si="255"/>
        <v xml:space="preserve"> </v>
      </c>
      <c r="AB770" s="58" t="str">
        <f>IF(X770="Yes",(AA770^2)*(VLOOKUP(D770,'Aquifer and SDF Parameters'!$A$6:$C$100,2,FALSE)/VLOOKUP(D770,'Aquifer and SDF Parameters'!$A$6:$C$100,3,FALSE)),"")</f>
        <v/>
      </c>
      <c r="AC770" s="20" t="str">
        <f>IF(X770="Yes",(1/(U770)^('Aquifer and SDF Parameters'!$B$2)/((1/U770^'Aquifer and SDF Parameters'!$B$2)+(1/AA770^'Aquifer and SDF Parameters'!$B$2))),"")</f>
        <v/>
      </c>
      <c r="AD770" s="21" t="str">
        <f>IF(X770="Yes",(1/(AA770)^('Aquifer and SDF Parameters'!$B$2)/((1/U770^'Aquifer and SDF Parameters'!$B$2)+(1/AA770^'Aquifer and SDF Parameters'!$B$2))),"")</f>
        <v/>
      </c>
      <c r="AE770" s="14"/>
      <c r="AF770" s="32" t="str">
        <f t="shared" si="256"/>
        <v>No</v>
      </c>
      <c r="AG770" s="15" t="str">
        <f t="shared" si="257"/>
        <v/>
      </c>
      <c r="AH770" s="18" t="str">
        <f t="shared" si="258"/>
        <v xml:space="preserve"> </v>
      </c>
      <c r="AI770" s="19" t="str">
        <f t="shared" si="259"/>
        <v xml:space="preserve"> </v>
      </c>
      <c r="AJ770" s="58" t="str">
        <f>IF(AF770="Yes",(AI770^2)*(VLOOKUP(D770,'Aquifer and SDF Parameters'!$A$6:$C$100,2,FALSE)/VLOOKUP(D770,'Aquifer and SDF Parameters'!$A$6:$C$100,3,FALSE)),"")</f>
        <v/>
      </c>
      <c r="AK770" s="20" t="str">
        <f>IF(AF770="Yes",(1/(U770)^('Aquifer and SDF Parameters'!$B$2)/((1/U770^'Aquifer and SDF Parameters'!$B$2)+(1/AI770^'Aquifer and SDF Parameters'!$B$2)+(1/AA770^'Aquifer and SDF Parameters'!$B$2))),"")</f>
        <v/>
      </c>
      <c r="AL770" s="20" t="str">
        <f>IF(AF770="Yes",(1/(AA770)^('Aquifer and SDF Parameters'!$B$2)/((1/U770^'Aquifer and SDF Parameters'!$B$2)+(1/AI770^'Aquifer and SDF Parameters'!$B$2)+(1/AA770^'Aquifer and SDF Parameters'!$B$2))),"")</f>
        <v/>
      </c>
      <c r="AM770" s="21" t="str">
        <f>IF(AF770="Yes",(1/(AI770)^('Aquifer and SDF Parameters'!$B$2)/((1/U770^'Aquifer and SDF Parameters'!$B$2)+(1/AI770^'Aquifer and SDF Parameters'!$B$2)+(1/AA770^'Aquifer and SDF Parameters'!$B$2))),"")</f>
        <v/>
      </c>
      <c r="AO770" s="30" t="s">
        <v>12708</v>
      </c>
      <c r="AP770" s="47" t="s">
        <v>8769</v>
      </c>
      <c r="AQ770" s="22">
        <v>109491</v>
      </c>
      <c r="AR770" s="22" t="s">
        <v>3572</v>
      </c>
      <c r="AS770" s="24">
        <v>659.75879093543995</v>
      </c>
      <c r="AT770" s="30"/>
      <c r="AU770" s="22"/>
      <c r="AV770" s="69"/>
      <c r="AW770" s="33"/>
      <c r="AX770" s="22"/>
      <c r="AY770" s="27"/>
    </row>
    <row r="771" spans="1:51" ht="15.6" customHeight="1" x14ac:dyDescent="0.3">
      <c r="A771" s="37">
        <v>45682</v>
      </c>
      <c r="B771" s="17" t="str">
        <f>VLOOKUP(A771,'List of Wells for HC assessment'!$A$2:$J$860,10,FALSE)</f>
        <v>Fraser-Sumas Floodplain</v>
      </c>
      <c r="C771" s="17" t="str">
        <f>IF(ISNUMBER(VLOOKUP(A771,'List of Wells for HC assessment'!$A$2:$J$860,1,FALSE)),"TRUE","FALSE")</f>
        <v>TRUE</v>
      </c>
      <c r="D771" s="17">
        <f>VLOOKUP(A771,'List of Wells for HC assessment'!$A$2:$J$860,9,FALSE)</f>
        <v>899</v>
      </c>
      <c r="E771" s="17" t="str">
        <f t="shared" si="240"/>
        <v>Stream</v>
      </c>
      <c r="F771" s="17">
        <f t="shared" si="241"/>
        <v>1</v>
      </c>
      <c r="G771" s="87">
        <f t="shared" si="242"/>
        <v>1</v>
      </c>
      <c r="H771" s="88">
        <f t="shared" si="263"/>
        <v>10.308203170540493</v>
      </c>
      <c r="I771" s="89" t="str">
        <f t="shared" si="243"/>
        <v>Ford Creek</v>
      </c>
      <c r="J771" s="90" t="str">
        <f t="shared" si="244"/>
        <v>-</v>
      </c>
      <c r="K771" s="91" t="str">
        <f t="shared" si="245"/>
        <v/>
      </c>
      <c r="L771" s="95" t="str">
        <f t="shared" si="246"/>
        <v xml:space="preserve"> </v>
      </c>
      <c r="M771" s="92" t="str">
        <f t="shared" si="247"/>
        <v>-</v>
      </c>
      <c r="N771" s="93" t="str">
        <f t="shared" si="248"/>
        <v/>
      </c>
      <c r="O771" s="96" t="str">
        <f t="shared" si="249"/>
        <v xml:space="preserve"> </v>
      </c>
      <c r="P771" s="94" t="str">
        <f>IF(ISNUMBER(VLOOKUP(A771,'Wells not assessed'!$A$5:$D$37,1,FALSE)),VLOOKUP(A771,'Wells not assessed'!$A$5:$D$37,4,FALSE),"")</f>
        <v/>
      </c>
      <c r="R771" s="35" t="str">
        <f t="shared" si="250"/>
        <v>Yes</v>
      </c>
      <c r="S771" s="15" t="str">
        <f t="shared" si="251"/>
        <v>BED-154</v>
      </c>
      <c r="T771" s="18" t="str">
        <f>VLOOKUP(S771,'PoHC and SDF summary'!$AO$4:$AP$49974,2,FALSE)</f>
        <v>Ford Creek</v>
      </c>
      <c r="U771" s="19">
        <f t="shared" si="252"/>
        <v>608.64690210441302</v>
      </c>
      <c r="V771" s="56">
        <f>IF(C771="TRUE",(U771^2)*(VLOOKUP(D771,'Aquifer and SDF Parameters'!$A$6:$C$100,2,FALSE)/VLOOKUP(D771,'Aquifer and SDF Parameters'!$A$6:$C$100,3,FALSE)),"")</f>
        <v>10.308203170540493</v>
      </c>
      <c r="W771" s="4"/>
      <c r="X771" s="29" t="str">
        <f t="shared" si="253"/>
        <v>No</v>
      </c>
      <c r="Y771" s="15" t="str">
        <f t="shared" si="254"/>
        <v/>
      </c>
      <c r="Z771" s="18" t="str">
        <f>IF(X771="Yes",VLOOKUP(Y771,'PoHC and SDF summary'!$AO$4:$AP$49974,2,FALSE)," ")</f>
        <v xml:space="preserve"> </v>
      </c>
      <c r="AA771" s="19" t="str">
        <f t="shared" si="255"/>
        <v xml:space="preserve"> </v>
      </c>
      <c r="AB771" s="58" t="str">
        <f>IF(X771="Yes",(AA771^2)*(VLOOKUP(D771,'Aquifer and SDF Parameters'!$A$6:$C$100,2,FALSE)/VLOOKUP(D771,'Aquifer and SDF Parameters'!$A$6:$C$100,3,FALSE)),"")</f>
        <v/>
      </c>
      <c r="AC771" s="20" t="str">
        <f>IF(X771="Yes",(1/(U771)^('Aquifer and SDF Parameters'!$B$2)/((1/U771^'Aquifer and SDF Parameters'!$B$2)+(1/AA771^'Aquifer and SDF Parameters'!$B$2))),"")</f>
        <v/>
      </c>
      <c r="AD771" s="21" t="str">
        <f>IF(X771="Yes",(1/(AA771)^('Aquifer and SDF Parameters'!$B$2)/((1/U771^'Aquifer and SDF Parameters'!$B$2)+(1/AA771^'Aquifer and SDF Parameters'!$B$2))),"")</f>
        <v/>
      </c>
      <c r="AE771" s="14"/>
      <c r="AF771" s="32" t="str">
        <f t="shared" si="256"/>
        <v>No</v>
      </c>
      <c r="AG771" s="15" t="str">
        <f t="shared" si="257"/>
        <v/>
      </c>
      <c r="AH771" s="18" t="str">
        <f t="shared" si="258"/>
        <v xml:space="preserve"> </v>
      </c>
      <c r="AI771" s="19" t="str">
        <f t="shared" si="259"/>
        <v xml:space="preserve"> </v>
      </c>
      <c r="AJ771" s="58" t="str">
        <f>IF(AF771="Yes",(AI771^2)*(VLOOKUP(D771,'Aquifer and SDF Parameters'!$A$6:$C$100,2,FALSE)/VLOOKUP(D771,'Aquifer and SDF Parameters'!$A$6:$C$100,3,FALSE)),"")</f>
        <v/>
      </c>
      <c r="AK771" s="20" t="str">
        <f>IF(AF771="Yes",(1/(U771)^('Aquifer and SDF Parameters'!$B$2)/((1/U771^'Aquifer and SDF Parameters'!$B$2)+(1/AI771^'Aquifer and SDF Parameters'!$B$2)+(1/AA771^'Aquifer and SDF Parameters'!$B$2))),"")</f>
        <v/>
      </c>
      <c r="AL771" s="20" t="str">
        <f>IF(AF771="Yes",(1/(AA771)^('Aquifer and SDF Parameters'!$B$2)/((1/U771^'Aquifer and SDF Parameters'!$B$2)+(1/AI771^'Aquifer and SDF Parameters'!$B$2)+(1/AA771^'Aquifer and SDF Parameters'!$B$2))),"")</f>
        <v/>
      </c>
      <c r="AM771" s="21" t="str">
        <f>IF(AF771="Yes",(1/(AI771)^('Aquifer and SDF Parameters'!$B$2)/((1/U771^'Aquifer and SDF Parameters'!$B$2)+(1/AI771^'Aquifer and SDF Parameters'!$B$2)+(1/AA771^'Aquifer and SDF Parameters'!$B$2))),"")</f>
        <v/>
      </c>
      <c r="AO771" s="30" t="s">
        <v>12641</v>
      </c>
      <c r="AP771" s="47" t="s">
        <v>8769</v>
      </c>
      <c r="AQ771" s="22">
        <v>109492</v>
      </c>
      <c r="AR771" s="22" t="s">
        <v>1317</v>
      </c>
      <c r="AS771" s="24">
        <v>232.02311636852099</v>
      </c>
      <c r="AT771" s="30"/>
      <c r="AU771" s="22"/>
      <c r="AV771" s="69"/>
      <c r="AW771" s="33"/>
      <c r="AX771" s="22"/>
      <c r="AY771" s="27"/>
    </row>
    <row r="772" spans="1:51" ht="15.6" customHeight="1" x14ac:dyDescent="0.3">
      <c r="A772" s="17">
        <v>50523</v>
      </c>
      <c r="B772" s="17" t="str">
        <f>VLOOKUP(A772,'List of Wells for HC assessment'!$A$2:$J$860,10,FALSE)</f>
        <v>Fraser-Sumas Floodplain</v>
      </c>
      <c r="C772" s="17" t="str">
        <f>IF(ISNUMBER(VLOOKUP(A772,'List of Wells for HC assessment'!$A$2:$J$860,1,FALSE)),"TRUE","FALSE")</f>
        <v>TRUE</v>
      </c>
      <c r="D772" s="17">
        <f>VLOOKUP(A772,'List of Wells for HC assessment'!$A$2:$J$860,9,FALSE)</f>
        <v>899</v>
      </c>
      <c r="E772" s="17" t="str">
        <f t="shared" ref="E772:E835" si="264">IF(COUNTIF(T772,"*EDGE*"),"Boundary",IF(R772="N/A","Not Determined","Stream"))</f>
        <v>Stream</v>
      </c>
      <c r="F772" s="17">
        <f t="shared" ref="F772:F835" si="265">IF(AF772="Yes",3,IF(X772="Yes",2,1))</f>
        <v>2</v>
      </c>
      <c r="G772" s="87">
        <f t="shared" ref="G772:G835" si="266">IF(F772=1,1,IF(F772=2,AC772,IF(F772=3,AK772,"-")))</f>
        <v>0.81064074540704034</v>
      </c>
      <c r="H772" s="88">
        <f t="shared" si="263"/>
        <v>4.1379824078591447</v>
      </c>
      <c r="I772" s="89" t="str">
        <f t="shared" ref="I772:I835" si="267">T772</f>
        <v>Elk Creek</v>
      </c>
      <c r="J772" s="90">
        <f t="shared" ref="J772:J835" si="268">IF(F772=1,"-",IF(F772=2,AD772,IF(F772=3,AL772,"-")))</f>
        <v>0.18935925459295952</v>
      </c>
      <c r="K772" s="91">
        <f t="shared" ref="K772:K835" si="269">AB772</f>
        <v>17.714566688587272</v>
      </c>
      <c r="L772" s="95" t="str">
        <f t="shared" ref="L772:L835" si="270">Z772</f>
        <v>Ford Creek</v>
      </c>
      <c r="M772" s="92" t="str">
        <f t="shared" ref="M772:M835" si="271">IF(F772=1,"-",IF(F772=2,"-",IF(F772=3,AM772,"-")))</f>
        <v>-</v>
      </c>
      <c r="N772" s="93" t="str">
        <f t="shared" ref="N772:N835" si="272">AJ772</f>
        <v/>
      </c>
      <c r="O772" s="96" t="str">
        <f t="shared" ref="O772:O835" si="273">AH772</f>
        <v xml:space="preserve"> </v>
      </c>
      <c r="P772" s="94" t="str">
        <f>IF(ISNUMBER(VLOOKUP(A772,'Wells not assessed'!$A$5:$D$37,1,FALSE)),VLOOKUP(A772,'Wells not assessed'!$A$5:$D$37,4,FALSE),"")</f>
        <v/>
      </c>
      <c r="R772" s="35" t="str">
        <f t="shared" ref="R772:R835" si="274">IF(ISNUMBER(VLOOKUP(A772,$AQ$4:$AQ$49974,1,FALSE)),"Yes","N/A")</f>
        <v>Yes</v>
      </c>
      <c r="S772" s="15" t="str">
        <f t="shared" ref="S772:S835" si="275">IF(C772="TRUE",VLOOKUP(A772,$AQ$4:$AS$49974,2,FALSE)," ")</f>
        <v>BED-A</v>
      </c>
      <c r="T772" s="18" t="str">
        <f>VLOOKUP(S772,'PoHC and SDF summary'!$AO$4:$AP$49974,2,FALSE)</f>
        <v>Elk Creek</v>
      </c>
      <c r="U772" s="19">
        <f t="shared" ref="U772:U835" si="276">IF(C772="TRUE",VLOOKUP(A772,$AQ$4:$AS$49974,3,FALSE)," ")</f>
        <v>385.62772564020599</v>
      </c>
      <c r="V772" s="56">
        <f>IF(C772="TRUE",(U772^2)*(VLOOKUP(D772,'Aquifer and SDF Parameters'!$A$6:$C$100,2,FALSE)/VLOOKUP(D772,'Aquifer and SDF Parameters'!$A$6:$C$100,3,FALSE)),"")</f>
        <v>4.1379824078591447</v>
      </c>
      <c r="W772" s="4"/>
      <c r="X772" s="29" t="str">
        <f t="shared" ref="X772:X835" si="277">IF(ISNUMBER(VLOOKUP(A772,$AT$4:$AT$49974,1,FALSE)),"Yes","No")</f>
        <v>Yes</v>
      </c>
      <c r="Y772" s="15" t="str">
        <f t="shared" ref="Y772:Y835" si="278">IF(X772="Yes",VLOOKUP(A772,$AT$4:$AV$49974,2,FALSE),"")</f>
        <v>BED-B</v>
      </c>
      <c r="Z772" s="18" t="str">
        <f>IF(X772="Yes",VLOOKUP(Y772,'PoHC and SDF summary'!$AO$4:$AP$49974,2,FALSE)," ")</f>
        <v>Ford Creek</v>
      </c>
      <c r="AA772" s="19">
        <f t="shared" ref="AA772:AA835" si="279">IF(X772="Yes",VLOOKUP(A772,$AT$4:$AV$49974,3,FALSE)," ")</f>
        <v>797.88297410779796</v>
      </c>
      <c r="AB772" s="58">
        <f>IF(X772="Yes",(AA772^2)*(VLOOKUP(D772,'Aquifer and SDF Parameters'!$A$6:$C$100,2,FALSE)/VLOOKUP(D772,'Aquifer and SDF Parameters'!$A$6:$C$100,3,FALSE)),"")</f>
        <v>17.714566688587272</v>
      </c>
      <c r="AC772" s="20">
        <f>IF(X772="Yes",(1/(U772)^('Aquifer and SDF Parameters'!$B$2)/((1/U772^'Aquifer and SDF Parameters'!$B$2)+(1/AA772^'Aquifer and SDF Parameters'!$B$2))),"")</f>
        <v>0.81064074540704034</v>
      </c>
      <c r="AD772" s="21">
        <f>IF(X772="Yes",(1/(AA772)^('Aquifer and SDF Parameters'!$B$2)/((1/U772^'Aquifer and SDF Parameters'!$B$2)+(1/AA772^'Aquifer and SDF Parameters'!$B$2))),"")</f>
        <v>0.18935925459295952</v>
      </c>
      <c r="AE772" s="14"/>
      <c r="AF772" s="32" t="str">
        <f t="shared" ref="AF772:AF835" si="280">IF(ISNUMBER(VLOOKUP(A772,$AW$4:$AY$49974,1,FALSE)),"Yes","No")</f>
        <v>No</v>
      </c>
      <c r="AG772" s="15" t="str">
        <f t="shared" ref="AG772:AG835" si="281">IF(AF772="Yes",VLOOKUP(A772,$AW$4:$AY$49974,2,FALSE),"")</f>
        <v/>
      </c>
      <c r="AH772" s="18" t="str">
        <f t="shared" ref="AH772:AH835" si="282">IF(AF772="Yes",VLOOKUP(AG772,$AO$4:$AP$49974,2,FALSE)," ")</f>
        <v xml:space="preserve"> </v>
      </c>
      <c r="AI772" s="19" t="str">
        <f t="shared" ref="AI772:AI835" si="283">IF(AF772="Yes",VLOOKUP(A772,$AW$4:$AY$49974,3,FALSE)," ")</f>
        <v xml:space="preserve"> </v>
      </c>
      <c r="AJ772" s="58" t="str">
        <f>IF(AF772="Yes",(AI772^2)*(VLOOKUP(D772,'Aquifer and SDF Parameters'!$A$6:$C$100,2,FALSE)/VLOOKUP(D772,'Aquifer and SDF Parameters'!$A$6:$C$100,3,FALSE)),"")</f>
        <v/>
      </c>
      <c r="AK772" s="20" t="str">
        <f>IF(AF772="Yes",(1/(U772)^('Aquifer and SDF Parameters'!$B$2)/((1/U772^'Aquifer and SDF Parameters'!$B$2)+(1/AI772^'Aquifer and SDF Parameters'!$B$2)+(1/AA772^'Aquifer and SDF Parameters'!$B$2))),"")</f>
        <v/>
      </c>
      <c r="AL772" s="20" t="str">
        <f>IF(AF772="Yes",(1/(AA772)^('Aquifer and SDF Parameters'!$B$2)/((1/U772^'Aquifer and SDF Parameters'!$B$2)+(1/AI772^'Aquifer and SDF Parameters'!$B$2)+(1/AA772^'Aquifer and SDF Parameters'!$B$2))),"")</f>
        <v/>
      </c>
      <c r="AM772" s="21" t="str">
        <f>IF(AF772="Yes",(1/(AI772)^('Aquifer and SDF Parameters'!$B$2)/((1/U772^'Aquifer and SDF Parameters'!$B$2)+(1/AI772^'Aquifer and SDF Parameters'!$B$2)+(1/AA772^'Aquifer and SDF Parameters'!$B$2))),"")</f>
        <v/>
      </c>
      <c r="AO772" s="30" t="s">
        <v>12617</v>
      </c>
      <c r="AP772" s="47" t="s">
        <v>8769</v>
      </c>
      <c r="AQ772" s="22">
        <v>109494</v>
      </c>
      <c r="AR772" s="22" t="s">
        <v>5672</v>
      </c>
      <c r="AS772" s="24">
        <v>217.20784171860899</v>
      </c>
      <c r="AT772" s="30"/>
      <c r="AU772" s="22"/>
      <c r="AV772" s="69"/>
      <c r="AW772" s="33"/>
      <c r="AX772" s="22"/>
      <c r="AY772" s="27"/>
    </row>
    <row r="773" spans="1:51" ht="15.6" customHeight="1" x14ac:dyDescent="0.3">
      <c r="A773" s="17">
        <v>50899</v>
      </c>
      <c r="B773" s="17" t="str">
        <f>VLOOKUP(A773,'List of Wells for HC assessment'!$A$2:$J$860,10,FALSE)</f>
        <v>Fraser-Sumas Floodplain</v>
      </c>
      <c r="C773" s="17" t="str">
        <f>IF(ISNUMBER(VLOOKUP(A773,'List of Wells for HC assessment'!$A$2:$J$860,1,FALSE)),"TRUE","FALSE")</f>
        <v>TRUE</v>
      </c>
      <c r="D773" s="17">
        <f>VLOOKUP(A773,'List of Wells for HC assessment'!$A$2:$J$860,9,FALSE)</f>
        <v>899</v>
      </c>
      <c r="E773" s="17" t="str">
        <f t="shared" si="264"/>
        <v>Stream</v>
      </c>
      <c r="F773" s="17">
        <f t="shared" si="265"/>
        <v>2</v>
      </c>
      <c r="G773" s="87">
        <f t="shared" si="266"/>
        <v>0.81733709454408043</v>
      </c>
      <c r="H773" s="88">
        <f t="shared" si="263"/>
        <v>5.9490164843738591E-2</v>
      </c>
      <c r="I773" s="89" t="str">
        <f t="shared" si="267"/>
        <v>Nevin Creek</v>
      </c>
      <c r="J773" s="90">
        <f t="shared" si="268"/>
        <v>0.18266290545591951</v>
      </c>
      <c r="K773" s="91">
        <f t="shared" si="269"/>
        <v>0.26619262606147259</v>
      </c>
      <c r="L773" s="95" t="str">
        <f t="shared" si="270"/>
        <v>Dunville Creek</v>
      </c>
      <c r="M773" s="92" t="str">
        <f t="shared" si="271"/>
        <v>-</v>
      </c>
      <c r="N773" s="93" t="str">
        <f t="shared" si="272"/>
        <v/>
      </c>
      <c r="O773" s="96" t="str">
        <f t="shared" si="273"/>
        <v xml:space="preserve"> </v>
      </c>
      <c r="P773" s="94" t="str">
        <f>IF(ISNUMBER(VLOOKUP(A773,'Wells not assessed'!$A$5:$D$37,1,FALSE)),VLOOKUP(A773,'Wells not assessed'!$A$5:$D$37,4,FALSE),"")</f>
        <v/>
      </c>
      <c r="R773" s="35" t="str">
        <f t="shared" si="274"/>
        <v>Yes</v>
      </c>
      <c r="S773" s="15" t="str">
        <f t="shared" si="275"/>
        <v>BED-Nevin</v>
      </c>
      <c r="T773" s="18" t="str">
        <f>VLOOKUP(S773,'PoHC and SDF summary'!$AO$4:$AP$49974,2,FALSE)</f>
        <v>Nevin Creek</v>
      </c>
      <c r="U773" s="19">
        <f t="shared" si="276"/>
        <v>46.237731335694399</v>
      </c>
      <c r="V773" s="56">
        <f>IF(C773="TRUE",(U773^2)*(VLOOKUP(D773,'Aquifer and SDF Parameters'!$A$6:$C$100,2,FALSE)/VLOOKUP(D773,'Aquifer and SDF Parameters'!$A$6:$C$100,3,FALSE)),"")</f>
        <v>5.9490164843738591E-2</v>
      </c>
      <c r="W773" s="4"/>
      <c r="X773" s="29" t="str">
        <f t="shared" si="277"/>
        <v>Yes</v>
      </c>
      <c r="Y773" s="15" t="str">
        <f t="shared" si="278"/>
        <v>BED-Dunvl1</v>
      </c>
      <c r="Z773" s="18" t="str">
        <f>IF(X773="Yes",VLOOKUP(Y773,'PoHC and SDF summary'!$AO$4:$AP$49974,2,FALSE)," ")</f>
        <v>Dunville Creek</v>
      </c>
      <c r="AA773" s="19">
        <f t="shared" si="279"/>
        <v>97.807451142968503</v>
      </c>
      <c r="AB773" s="58">
        <f>IF(X773="Yes",(AA773^2)*(VLOOKUP(D773,'Aquifer and SDF Parameters'!$A$6:$C$100,2,FALSE)/VLOOKUP(D773,'Aquifer and SDF Parameters'!$A$6:$C$100,3,FALSE)),"")</f>
        <v>0.26619262606147259</v>
      </c>
      <c r="AC773" s="20">
        <f>IF(X773="Yes",(1/(U773)^('Aquifer and SDF Parameters'!$B$2)/((1/U773^'Aquifer and SDF Parameters'!$B$2)+(1/AA773^'Aquifer and SDF Parameters'!$B$2))),"")</f>
        <v>0.81733709454408043</v>
      </c>
      <c r="AD773" s="21">
        <f>IF(X773="Yes",(1/(AA773)^('Aquifer and SDF Parameters'!$B$2)/((1/U773^'Aquifer and SDF Parameters'!$B$2)+(1/AA773^'Aquifer and SDF Parameters'!$B$2))),"")</f>
        <v>0.18266290545591951</v>
      </c>
      <c r="AE773" s="14"/>
      <c r="AF773" s="32" t="str">
        <f t="shared" si="280"/>
        <v>No</v>
      </c>
      <c r="AG773" s="15" t="str">
        <f t="shared" si="281"/>
        <v/>
      </c>
      <c r="AH773" s="18" t="str">
        <f t="shared" si="282"/>
        <v xml:space="preserve"> </v>
      </c>
      <c r="AI773" s="19" t="str">
        <f t="shared" si="283"/>
        <v xml:space="preserve"> </v>
      </c>
      <c r="AJ773" s="58" t="str">
        <f>IF(AF773="Yes",(AI773^2)*(VLOOKUP(D773,'Aquifer and SDF Parameters'!$A$6:$C$100,2,FALSE)/VLOOKUP(D773,'Aquifer and SDF Parameters'!$A$6:$C$100,3,FALSE)),"")</f>
        <v/>
      </c>
      <c r="AK773" s="20" t="str">
        <f>IF(AF773="Yes",(1/(U773)^('Aquifer and SDF Parameters'!$B$2)/((1/U773^'Aquifer and SDF Parameters'!$B$2)+(1/AI773^'Aquifer and SDF Parameters'!$B$2)+(1/AA773^'Aquifer and SDF Parameters'!$B$2))),"")</f>
        <v/>
      </c>
      <c r="AL773" s="20" t="str">
        <f>IF(AF773="Yes",(1/(AA773)^('Aquifer and SDF Parameters'!$B$2)/((1/U773^'Aquifer and SDF Parameters'!$B$2)+(1/AI773^'Aquifer and SDF Parameters'!$B$2)+(1/AA773^'Aquifer and SDF Parameters'!$B$2))),"")</f>
        <v/>
      </c>
      <c r="AM773" s="21" t="str">
        <f>IF(AF773="Yes",(1/(AI773)^('Aquifer and SDF Parameters'!$B$2)/((1/U773^'Aquifer and SDF Parameters'!$B$2)+(1/AI773^'Aquifer and SDF Parameters'!$B$2)+(1/AA773^'Aquifer and SDF Parameters'!$B$2))),"")</f>
        <v/>
      </c>
      <c r="AO773" s="30" t="s">
        <v>12613</v>
      </c>
      <c r="AP773" s="47" t="s">
        <v>8769</v>
      </c>
      <c r="AQ773" s="22">
        <v>109502</v>
      </c>
      <c r="AR773" s="22" t="s">
        <v>24</v>
      </c>
      <c r="AS773" s="24">
        <v>5305.7672605190701</v>
      </c>
      <c r="AT773" s="30"/>
      <c r="AU773" s="22"/>
      <c r="AV773" s="69"/>
      <c r="AW773" s="33"/>
      <c r="AX773" s="22"/>
      <c r="AY773" s="27"/>
    </row>
    <row r="774" spans="1:51" ht="15.6" hidden="1" customHeight="1" x14ac:dyDescent="0.3">
      <c r="A774" s="17">
        <v>55447</v>
      </c>
      <c r="B774" s="17" t="str">
        <f>VLOOKUP(A774,'List of Wells for HC assessment'!$A$2:$J$860,10,FALSE)</f>
        <v>Fraser-Sumas Floodplain</v>
      </c>
      <c r="C774" s="17" t="str">
        <f>IF(ISNUMBER(VLOOKUP(A774,'List of Wells for HC assessment'!$A$2:$J$860,1,FALSE)),"TRUE","FALSE")</f>
        <v>TRUE</v>
      </c>
      <c r="D774" s="17">
        <f>VLOOKUP(A774,'List of Wells for HC assessment'!$A$2:$J$860,9,FALSE)</f>
        <v>899</v>
      </c>
      <c r="E774" s="17" t="str">
        <f t="shared" si="264"/>
        <v>Boundary</v>
      </c>
      <c r="F774" s="17">
        <f t="shared" si="265"/>
        <v>1</v>
      </c>
      <c r="G774" s="87">
        <f t="shared" si="266"/>
        <v>1</v>
      </c>
      <c r="H774" s="87"/>
      <c r="I774" s="89" t="str">
        <f t="shared" si="267"/>
        <v>D/G Aquifer Edge</v>
      </c>
      <c r="J774" s="90" t="str">
        <f t="shared" si="268"/>
        <v>-</v>
      </c>
      <c r="K774" s="91" t="str">
        <f t="shared" si="269"/>
        <v/>
      </c>
      <c r="L774" s="95" t="str">
        <f t="shared" si="270"/>
        <v xml:space="preserve"> </v>
      </c>
      <c r="M774" s="92" t="str">
        <f t="shared" si="271"/>
        <v>-</v>
      </c>
      <c r="N774" s="93" t="str">
        <f t="shared" si="272"/>
        <v/>
      </c>
      <c r="O774" s="96" t="str">
        <f t="shared" si="273"/>
        <v xml:space="preserve"> </v>
      </c>
      <c r="P774" s="94" t="str">
        <f>IF(ISNUMBER(VLOOKUP(A774,'Wells not assessed'!$A$5:$D$37,1,FALSE)),VLOOKUP(A774,'Wells not assessed'!$A$5:$D$37,4,FALSE),"")</f>
        <v/>
      </c>
      <c r="R774" s="35" t="str">
        <f t="shared" si="274"/>
        <v>Yes</v>
      </c>
      <c r="S774" s="15" t="str">
        <f t="shared" si="275"/>
        <v>BED_EDGE-2289</v>
      </c>
      <c r="T774" s="18" t="str">
        <f>VLOOKUP(S774,'PoHC and SDF summary'!$AO$4:$AP$49974,2,FALSE)</f>
        <v>D/G Aquifer Edge</v>
      </c>
      <c r="U774" s="19">
        <f t="shared" si="276"/>
        <v>659.54459323136905</v>
      </c>
      <c r="V774" s="56">
        <f>IF(C774="TRUE",(U774^2)*(VLOOKUP(D774,'Aquifer and SDF Parameters'!$A$6:$C$100,2,FALSE)/VLOOKUP(D774,'Aquifer and SDF Parameters'!$A$6:$C$100,3,FALSE)),"")</f>
        <v>12.104321960646457</v>
      </c>
      <c r="W774" s="4"/>
      <c r="X774" s="29" t="str">
        <f t="shared" si="277"/>
        <v>No</v>
      </c>
      <c r="Y774" s="15" t="str">
        <f t="shared" si="278"/>
        <v/>
      </c>
      <c r="Z774" s="18" t="str">
        <f>IF(X774="Yes",VLOOKUP(Y774,'PoHC and SDF summary'!$AO$4:$AP$49974,2,FALSE)," ")</f>
        <v xml:space="preserve"> </v>
      </c>
      <c r="AA774" s="19" t="str">
        <f t="shared" si="279"/>
        <v xml:space="preserve"> </v>
      </c>
      <c r="AB774" s="58" t="str">
        <f>IF(X774="Yes",(AA774^2)*(VLOOKUP(D774,'Aquifer and SDF Parameters'!$A$6:$C$100,2,FALSE)/VLOOKUP(D774,'Aquifer and SDF Parameters'!$A$6:$C$100,3,FALSE)),"")</f>
        <v/>
      </c>
      <c r="AC774" s="20" t="str">
        <f>IF(X774="Yes",(1/(U774)^('Aquifer and SDF Parameters'!$B$2)/((1/U774^'Aquifer and SDF Parameters'!$B$2)+(1/AA774^'Aquifer and SDF Parameters'!$B$2))),"")</f>
        <v/>
      </c>
      <c r="AD774" s="21" t="str">
        <f>IF(X774="Yes",(1/(AA774)^('Aquifer and SDF Parameters'!$B$2)/((1/U774^'Aquifer and SDF Parameters'!$B$2)+(1/AA774^'Aquifer and SDF Parameters'!$B$2))),"")</f>
        <v/>
      </c>
      <c r="AE774" s="14"/>
      <c r="AF774" s="32" t="str">
        <f t="shared" si="280"/>
        <v>No</v>
      </c>
      <c r="AG774" s="15" t="str">
        <f t="shared" si="281"/>
        <v/>
      </c>
      <c r="AH774" s="18" t="str">
        <f t="shared" si="282"/>
        <v xml:space="preserve"> </v>
      </c>
      <c r="AI774" s="19" t="str">
        <f t="shared" si="283"/>
        <v xml:space="preserve"> </v>
      </c>
      <c r="AJ774" s="58" t="str">
        <f>IF(AF774="Yes",(AI774^2)*(VLOOKUP(D774,'Aquifer and SDF Parameters'!$A$6:$C$100,2,FALSE)/VLOOKUP(D774,'Aquifer and SDF Parameters'!$A$6:$C$100,3,FALSE)),"")</f>
        <v/>
      </c>
      <c r="AK774" s="20" t="str">
        <f>IF(AF774="Yes",(1/(U774)^('Aquifer and SDF Parameters'!$B$2)/((1/U774^'Aquifer and SDF Parameters'!$B$2)+(1/AI774^'Aquifer and SDF Parameters'!$B$2)+(1/AA774^'Aquifer and SDF Parameters'!$B$2))),"")</f>
        <v/>
      </c>
      <c r="AL774" s="20" t="str">
        <f>IF(AF774="Yes",(1/(AA774)^('Aquifer and SDF Parameters'!$B$2)/((1/U774^'Aquifer and SDF Parameters'!$B$2)+(1/AI774^'Aquifer and SDF Parameters'!$B$2)+(1/AA774^'Aquifer and SDF Parameters'!$B$2))),"")</f>
        <v/>
      </c>
      <c r="AM774" s="21" t="str">
        <f>IF(AF774="Yes",(1/(AI774)^('Aquifer and SDF Parameters'!$B$2)/((1/U774^'Aquifer and SDF Parameters'!$B$2)+(1/AI774^'Aquifer and SDF Parameters'!$B$2)+(1/AA774^'Aquifer and SDF Parameters'!$B$2))),"")</f>
        <v/>
      </c>
      <c r="AO774" s="30" t="s">
        <v>12561</v>
      </c>
      <c r="AP774" s="47" t="s">
        <v>8769</v>
      </c>
      <c r="AQ774" s="22">
        <v>109507</v>
      </c>
      <c r="AR774" s="22" t="s">
        <v>7380</v>
      </c>
      <c r="AS774" s="24">
        <v>583.14746110072099</v>
      </c>
      <c r="AT774" s="30"/>
      <c r="AU774" s="22"/>
      <c r="AV774" s="69"/>
      <c r="AW774" s="33"/>
      <c r="AX774" s="22"/>
      <c r="AY774" s="27"/>
    </row>
    <row r="775" spans="1:51" ht="15.6" customHeight="1" x14ac:dyDescent="0.3">
      <c r="A775" s="17">
        <v>109193</v>
      </c>
      <c r="B775" s="17" t="str">
        <f>VLOOKUP(A775,'List of Wells for HC assessment'!$A$2:$J$860,10,FALSE)</f>
        <v>Fraser-Sumas Floodplain</v>
      </c>
      <c r="C775" s="17" t="str">
        <f>IF(ISNUMBER(VLOOKUP(A775,'List of Wells for HC assessment'!$A$2:$J$860,1,FALSE)),"TRUE","FALSE")</f>
        <v>TRUE</v>
      </c>
      <c r="D775" s="17">
        <f>VLOOKUP(A775,'List of Wells for HC assessment'!$A$2:$J$860,9,FALSE)</f>
        <v>899</v>
      </c>
      <c r="E775" s="17" t="str">
        <f t="shared" si="264"/>
        <v>Stream</v>
      </c>
      <c r="F775" s="17">
        <f t="shared" si="265"/>
        <v>2</v>
      </c>
      <c r="G775" s="87">
        <f t="shared" si="266"/>
        <v>0.6864397440218325</v>
      </c>
      <c r="H775" s="88">
        <f t="shared" ref="H775:H782" si="284">V775</f>
        <v>7.0456041758265169</v>
      </c>
      <c r="I775" s="89" t="str">
        <f t="shared" si="267"/>
        <v>Marblehill Creek</v>
      </c>
      <c r="J775" s="90">
        <f t="shared" si="268"/>
        <v>0.3135602559781675</v>
      </c>
      <c r="K775" s="91">
        <f t="shared" si="269"/>
        <v>15.424093566469903</v>
      </c>
      <c r="L775" s="95" t="str">
        <f t="shared" si="270"/>
        <v>Elk Creek</v>
      </c>
      <c r="M775" s="92" t="str">
        <f t="shared" si="271"/>
        <v>-</v>
      </c>
      <c r="N775" s="93" t="str">
        <f t="shared" si="272"/>
        <v/>
      </c>
      <c r="O775" s="96" t="str">
        <f t="shared" si="273"/>
        <v xml:space="preserve"> </v>
      </c>
      <c r="P775" s="94" t="str">
        <f>IF(ISNUMBER(VLOOKUP(A775,'Wells not assessed'!$A$5:$D$37,1,FALSE)),VLOOKUP(A775,'Wells not assessed'!$A$5:$D$37,4,FALSE),"")</f>
        <v/>
      </c>
      <c r="R775" s="35" t="str">
        <f t="shared" si="274"/>
        <v>Yes</v>
      </c>
      <c r="S775" s="15" t="str">
        <f t="shared" si="275"/>
        <v>BED-196</v>
      </c>
      <c r="T775" s="18" t="str">
        <f>VLOOKUP(S775,'PoHC and SDF summary'!$AO$4:$AP$49974,2,FALSE)</f>
        <v>Marblehill Creek</v>
      </c>
      <c r="U775" s="19">
        <f t="shared" si="276"/>
        <v>503.19121620788002</v>
      </c>
      <c r="V775" s="56">
        <f>IF(C775="TRUE",(U775^2)*(VLOOKUP(D775,'Aquifer and SDF Parameters'!$A$6:$C$100,2,FALSE)/VLOOKUP(D775,'Aquifer and SDF Parameters'!$A$6:$C$100,3,FALSE)),"")</f>
        <v>7.0456041758265169</v>
      </c>
      <c r="W775" s="4"/>
      <c r="X775" s="29" t="str">
        <f t="shared" si="277"/>
        <v>Yes</v>
      </c>
      <c r="Y775" s="15" t="str">
        <f t="shared" si="278"/>
        <v>BED-209</v>
      </c>
      <c r="Z775" s="18" t="str">
        <f>IF(X775="Yes",VLOOKUP(Y775,'PoHC and SDF summary'!$AO$4:$AP$49974,2,FALSE)," ")</f>
        <v>Elk Creek</v>
      </c>
      <c r="AA775" s="19">
        <f t="shared" si="279"/>
        <v>744.51552203094604</v>
      </c>
      <c r="AB775" s="58">
        <f>IF(X775="Yes",(AA775^2)*(VLOOKUP(D775,'Aquifer and SDF Parameters'!$A$6:$C$100,2,FALSE)/VLOOKUP(D775,'Aquifer and SDF Parameters'!$A$6:$C$100,3,FALSE)),"")</f>
        <v>15.424093566469903</v>
      </c>
      <c r="AC775" s="20">
        <f>IF(X775="Yes",(1/(U775)^('Aquifer and SDF Parameters'!$B$2)/((1/U775^'Aquifer and SDF Parameters'!$B$2)+(1/AA775^'Aquifer and SDF Parameters'!$B$2))),"")</f>
        <v>0.6864397440218325</v>
      </c>
      <c r="AD775" s="21">
        <f>IF(X775="Yes",(1/(AA775)^('Aquifer and SDF Parameters'!$B$2)/((1/U775^'Aquifer and SDF Parameters'!$B$2)+(1/AA775^'Aquifer and SDF Parameters'!$B$2))),"")</f>
        <v>0.3135602559781675</v>
      </c>
      <c r="AE775" s="14"/>
      <c r="AF775" s="32" t="str">
        <f t="shared" si="280"/>
        <v>No</v>
      </c>
      <c r="AG775" s="15" t="str">
        <f t="shared" si="281"/>
        <v/>
      </c>
      <c r="AH775" s="18" t="str">
        <f t="shared" si="282"/>
        <v xml:space="preserve"> </v>
      </c>
      <c r="AI775" s="19" t="str">
        <f t="shared" si="283"/>
        <v xml:space="preserve"> </v>
      </c>
      <c r="AJ775" s="58" t="str">
        <f>IF(AF775="Yes",(AI775^2)*(VLOOKUP(D775,'Aquifer and SDF Parameters'!$A$6:$C$100,2,FALSE)/VLOOKUP(D775,'Aquifer and SDF Parameters'!$A$6:$C$100,3,FALSE)),"")</f>
        <v/>
      </c>
      <c r="AK775" s="20" t="str">
        <f>IF(AF775="Yes",(1/(U775)^('Aquifer and SDF Parameters'!$B$2)/((1/U775^'Aquifer and SDF Parameters'!$B$2)+(1/AI775^'Aquifer and SDF Parameters'!$B$2)+(1/AA775^'Aquifer and SDF Parameters'!$B$2))),"")</f>
        <v/>
      </c>
      <c r="AL775" s="20" t="str">
        <f>IF(AF775="Yes",(1/(AA775)^('Aquifer and SDF Parameters'!$B$2)/((1/U775^'Aquifer and SDF Parameters'!$B$2)+(1/AI775^'Aquifer and SDF Parameters'!$B$2)+(1/AA775^'Aquifer and SDF Parameters'!$B$2))),"")</f>
        <v/>
      </c>
      <c r="AM775" s="21" t="str">
        <f>IF(AF775="Yes",(1/(AI775)^('Aquifer and SDF Parameters'!$B$2)/((1/U775^'Aquifer and SDF Parameters'!$B$2)+(1/AI775^'Aquifer and SDF Parameters'!$B$2)+(1/AA775^'Aquifer and SDF Parameters'!$B$2))),"")</f>
        <v/>
      </c>
      <c r="AO775" s="30" t="s">
        <v>12192</v>
      </c>
      <c r="AP775" s="47" t="s">
        <v>8769</v>
      </c>
      <c r="AQ775" s="22">
        <v>109510</v>
      </c>
      <c r="AR775" s="22" t="s">
        <v>3360</v>
      </c>
      <c r="AS775" s="24">
        <v>459.98010854679001</v>
      </c>
      <c r="AT775" s="30"/>
      <c r="AU775" s="22"/>
      <c r="AV775" s="69"/>
      <c r="AW775" s="33"/>
      <c r="AX775" s="22"/>
      <c r="AY775" s="27"/>
    </row>
    <row r="776" spans="1:51" ht="15.6" customHeight="1" x14ac:dyDescent="0.3">
      <c r="A776" s="17">
        <v>110970</v>
      </c>
      <c r="B776" s="17" t="str">
        <f>VLOOKUP(A776,'List of Wells for HC assessment'!$A$2:$J$860,10,FALSE)</f>
        <v>Fraser-Sumas Floodplain</v>
      </c>
      <c r="C776" s="17" t="str">
        <f>IF(ISNUMBER(VLOOKUP(A776,'List of Wells for HC assessment'!$A$2:$J$860,1,FALSE)),"TRUE","FALSE")</f>
        <v>TRUE</v>
      </c>
      <c r="D776" s="17">
        <f>VLOOKUP(A776,'List of Wells for HC assessment'!$A$2:$J$860,9,FALSE)</f>
        <v>899</v>
      </c>
      <c r="E776" s="17" t="str">
        <f t="shared" si="264"/>
        <v>Stream</v>
      </c>
      <c r="F776" s="17">
        <f t="shared" si="265"/>
        <v>2</v>
      </c>
      <c r="G776" s="87">
        <f t="shared" si="266"/>
        <v>0.71113832158964707</v>
      </c>
      <c r="H776" s="88">
        <f t="shared" si="284"/>
        <v>8.8564663236359493</v>
      </c>
      <c r="I776" s="89" t="str">
        <f t="shared" si="267"/>
        <v>Marblehill Creek</v>
      </c>
      <c r="J776" s="90">
        <f t="shared" si="268"/>
        <v>0.28886167841035287</v>
      </c>
      <c r="K776" s="91">
        <f t="shared" si="269"/>
        <v>21.803420347293716</v>
      </c>
      <c r="L776" s="95" t="str">
        <f t="shared" si="270"/>
        <v>Elk Creek</v>
      </c>
      <c r="M776" s="92" t="str">
        <f t="shared" si="271"/>
        <v>-</v>
      </c>
      <c r="N776" s="93" t="str">
        <f t="shared" si="272"/>
        <v/>
      </c>
      <c r="O776" s="96" t="str">
        <f t="shared" si="273"/>
        <v xml:space="preserve"> </v>
      </c>
      <c r="P776" s="94" t="str">
        <f>IF(ISNUMBER(VLOOKUP(A776,'Wells not assessed'!$A$5:$D$37,1,FALSE)),VLOOKUP(A776,'Wells not assessed'!$A$5:$D$37,4,FALSE),"")</f>
        <v/>
      </c>
      <c r="R776" s="35" t="str">
        <f t="shared" si="274"/>
        <v>Yes</v>
      </c>
      <c r="S776" s="15" t="str">
        <f t="shared" si="275"/>
        <v>BED-196</v>
      </c>
      <c r="T776" s="18" t="str">
        <f>VLOOKUP(S776,'PoHC and SDF summary'!$AO$4:$AP$49974,2,FALSE)</f>
        <v>Marblehill Creek</v>
      </c>
      <c r="U776" s="19">
        <f t="shared" si="276"/>
        <v>564.16243982178298</v>
      </c>
      <c r="V776" s="56">
        <f>IF(C776="TRUE",(U776^2)*(VLOOKUP(D776,'Aquifer and SDF Parameters'!$A$6:$C$100,2,FALSE)/VLOOKUP(D776,'Aquifer and SDF Parameters'!$A$6:$C$100,3,FALSE)),"")</f>
        <v>8.8564663236359493</v>
      </c>
      <c r="X776" s="29" t="str">
        <f t="shared" si="277"/>
        <v>Yes</v>
      </c>
      <c r="Y776" s="15" t="str">
        <f t="shared" si="278"/>
        <v>BED-209</v>
      </c>
      <c r="Z776" s="18" t="str">
        <f>IF(X776="Yes",VLOOKUP(Y776,'PoHC and SDF summary'!$AO$4:$AP$49974,2,FALSE)," ")</f>
        <v>Elk Creek</v>
      </c>
      <c r="AA776" s="19">
        <f t="shared" si="279"/>
        <v>885.18948182345002</v>
      </c>
      <c r="AB776" s="58">
        <f>IF(X776="Yes",(AA776^2)*(VLOOKUP(D776,'Aquifer and SDF Parameters'!$A$6:$C$100,2,FALSE)/VLOOKUP(D776,'Aquifer and SDF Parameters'!$A$6:$C$100,3,FALSE)),"")</f>
        <v>21.803420347293716</v>
      </c>
      <c r="AC776" s="20">
        <f>IF(X776="Yes",(1/(U776)^('Aquifer and SDF Parameters'!$B$2)/((1/U776^'Aquifer and SDF Parameters'!$B$2)+(1/AA776^'Aquifer and SDF Parameters'!$B$2))),"")</f>
        <v>0.71113832158964707</v>
      </c>
      <c r="AD776" s="21">
        <f>IF(X776="Yes",(1/(AA776)^('Aquifer and SDF Parameters'!$B$2)/((1/U776^'Aquifer and SDF Parameters'!$B$2)+(1/AA776^'Aquifer and SDF Parameters'!$B$2))),"")</f>
        <v>0.28886167841035287</v>
      </c>
      <c r="AF776" s="32" t="str">
        <f t="shared" si="280"/>
        <v>No</v>
      </c>
      <c r="AG776" s="15" t="str">
        <f t="shared" si="281"/>
        <v/>
      </c>
      <c r="AH776" s="18" t="str">
        <f t="shared" si="282"/>
        <v xml:space="preserve"> </v>
      </c>
      <c r="AI776" s="19" t="str">
        <f t="shared" si="283"/>
        <v xml:space="preserve"> </v>
      </c>
      <c r="AJ776" s="58" t="str">
        <f>IF(AF776="Yes",(AI776^2)*(VLOOKUP(D776,'Aquifer and SDF Parameters'!$A$6:$C$100,2,FALSE)/VLOOKUP(D776,'Aquifer and SDF Parameters'!$A$6:$C$100,3,FALSE)),"")</f>
        <v/>
      </c>
      <c r="AK776" s="20" t="str">
        <f>IF(AF776="Yes",(1/(U776)^('Aquifer and SDF Parameters'!$B$2)/((1/U776^'Aquifer and SDF Parameters'!$B$2)+(1/AI776^'Aquifer and SDF Parameters'!$B$2)+(1/AA776^'Aquifer and SDF Parameters'!$B$2))),"")</f>
        <v/>
      </c>
      <c r="AL776" s="20" t="str">
        <f>IF(AF776="Yes",(1/(AA776)^('Aquifer and SDF Parameters'!$B$2)/((1/U776^'Aquifer and SDF Parameters'!$B$2)+(1/AI776^'Aquifer and SDF Parameters'!$B$2)+(1/AA776^'Aquifer and SDF Parameters'!$B$2))),"")</f>
        <v/>
      </c>
      <c r="AM776" s="21" t="str">
        <f>IF(AF776="Yes",(1/(AI776)^('Aquifer and SDF Parameters'!$B$2)/((1/U776^'Aquifer and SDF Parameters'!$B$2)+(1/AI776^'Aquifer and SDF Parameters'!$B$2)+(1/AA776^'Aquifer and SDF Parameters'!$B$2))),"")</f>
        <v/>
      </c>
      <c r="AO776" s="30" t="s">
        <v>12147</v>
      </c>
      <c r="AP776" s="47" t="s">
        <v>8769</v>
      </c>
      <c r="AQ776" s="22">
        <v>109514</v>
      </c>
      <c r="AR776" s="22" t="s">
        <v>5220</v>
      </c>
      <c r="AS776" s="24">
        <v>165.38846189202101</v>
      </c>
      <c r="AT776" s="30"/>
      <c r="AU776" s="22"/>
      <c r="AV776" s="69"/>
      <c r="AW776" s="33"/>
      <c r="AX776" s="22"/>
      <c r="AY776" s="27"/>
    </row>
    <row r="777" spans="1:51" ht="15.6" customHeight="1" x14ac:dyDescent="0.3">
      <c r="A777" s="17">
        <v>110972</v>
      </c>
      <c r="B777" s="17" t="str">
        <f>VLOOKUP(A777,'List of Wells for HC assessment'!$A$2:$J$860,10,FALSE)</f>
        <v>Fraser-Sumas Floodplain</v>
      </c>
      <c r="C777" s="17" t="str">
        <f>IF(ISNUMBER(VLOOKUP(A777,'List of Wells for HC assessment'!$A$2:$J$860,1,FALSE)),"TRUE","FALSE")</f>
        <v>TRUE</v>
      </c>
      <c r="D777" s="17">
        <f>VLOOKUP(A777,'List of Wells for HC assessment'!$A$2:$J$860,9,FALSE)</f>
        <v>899</v>
      </c>
      <c r="E777" s="17" t="str">
        <f t="shared" si="264"/>
        <v>Stream</v>
      </c>
      <c r="F777" s="17">
        <f t="shared" si="265"/>
        <v>2</v>
      </c>
      <c r="G777" s="87">
        <f t="shared" si="266"/>
        <v>0.70920867307694146</v>
      </c>
      <c r="H777" s="88">
        <f t="shared" si="284"/>
        <v>9.2037522131199641</v>
      </c>
      <c r="I777" s="89" t="str">
        <f t="shared" si="267"/>
        <v>Marblehill Creek</v>
      </c>
      <c r="J777" s="90">
        <f t="shared" si="268"/>
        <v>0.29079132692305848</v>
      </c>
      <c r="K777" s="91">
        <f t="shared" si="269"/>
        <v>22.446958660919329</v>
      </c>
      <c r="L777" s="95" t="str">
        <f t="shared" si="270"/>
        <v>Elk Creek</v>
      </c>
      <c r="M777" s="92" t="str">
        <f t="shared" si="271"/>
        <v>-</v>
      </c>
      <c r="N777" s="93" t="str">
        <f t="shared" si="272"/>
        <v/>
      </c>
      <c r="O777" s="96" t="str">
        <f t="shared" si="273"/>
        <v xml:space="preserve"> </v>
      </c>
      <c r="P777" s="94" t="str">
        <f>IF(ISNUMBER(VLOOKUP(A777,'Wells not assessed'!$A$5:$D$37,1,FALSE)),VLOOKUP(A777,'Wells not assessed'!$A$5:$D$37,4,FALSE),"")</f>
        <v/>
      </c>
      <c r="R777" s="35" t="str">
        <f t="shared" si="274"/>
        <v>Yes</v>
      </c>
      <c r="S777" s="15" t="str">
        <f t="shared" si="275"/>
        <v>BED-196</v>
      </c>
      <c r="T777" s="18" t="str">
        <f>VLOOKUP(S777,'PoHC and SDF summary'!$AO$4:$AP$49974,2,FALSE)</f>
        <v>Marblehill Creek</v>
      </c>
      <c r="U777" s="19">
        <f t="shared" si="276"/>
        <v>575.11724470667605</v>
      </c>
      <c r="V777" s="56">
        <f>IF(C777="TRUE",(U777^2)*(VLOOKUP(D777,'Aquifer and SDF Parameters'!$A$6:$C$100,2,FALSE)/VLOOKUP(D777,'Aquifer and SDF Parameters'!$A$6:$C$100,3,FALSE)),"")</f>
        <v>9.2037522131199641</v>
      </c>
      <c r="X777" s="29" t="str">
        <f t="shared" si="277"/>
        <v>Yes</v>
      </c>
      <c r="Y777" s="15" t="str">
        <f t="shared" si="278"/>
        <v>BED-209</v>
      </c>
      <c r="Z777" s="18" t="str">
        <f>IF(X777="Yes",VLOOKUP(Y777,'PoHC and SDF summary'!$AO$4:$AP$49974,2,FALSE)," ")</f>
        <v>Elk Creek</v>
      </c>
      <c r="AA777" s="19">
        <f t="shared" si="279"/>
        <v>898.15787970533802</v>
      </c>
      <c r="AB777" s="58">
        <f>IF(X777="Yes",(AA777^2)*(VLOOKUP(D777,'Aquifer and SDF Parameters'!$A$6:$C$100,2,FALSE)/VLOOKUP(D777,'Aquifer and SDF Parameters'!$A$6:$C$100,3,FALSE)),"")</f>
        <v>22.446958660919329</v>
      </c>
      <c r="AC777" s="20">
        <f>IF(X777="Yes",(1/(U777)^('Aquifer and SDF Parameters'!$B$2)/((1/U777^'Aquifer and SDF Parameters'!$B$2)+(1/AA777^'Aquifer and SDF Parameters'!$B$2))),"")</f>
        <v>0.70920867307694146</v>
      </c>
      <c r="AD777" s="21">
        <f>IF(X777="Yes",(1/(AA777)^('Aquifer and SDF Parameters'!$B$2)/((1/U777^'Aquifer and SDF Parameters'!$B$2)+(1/AA777^'Aquifer and SDF Parameters'!$B$2))),"")</f>
        <v>0.29079132692305848</v>
      </c>
      <c r="AF777" s="32" t="str">
        <f t="shared" si="280"/>
        <v>No</v>
      </c>
      <c r="AG777" s="15" t="str">
        <f t="shared" si="281"/>
        <v/>
      </c>
      <c r="AH777" s="18" t="str">
        <f t="shared" si="282"/>
        <v xml:space="preserve"> </v>
      </c>
      <c r="AI777" s="19" t="str">
        <f t="shared" si="283"/>
        <v xml:space="preserve"> </v>
      </c>
      <c r="AJ777" s="58" t="str">
        <f>IF(AF777="Yes",(AI777^2)*(VLOOKUP(D777,'Aquifer and SDF Parameters'!$A$6:$C$100,2,FALSE)/VLOOKUP(D777,'Aquifer and SDF Parameters'!$A$6:$C$100,3,FALSE)),"")</f>
        <v/>
      </c>
      <c r="AK777" s="20" t="str">
        <f>IF(AF777="Yes",(1/(U777)^('Aquifer and SDF Parameters'!$B$2)/((1/U777^'Aquifer and SDF Parameters'!$B$2)+(1/AI777^'Aquifer and SDF Parameters'!$B$2)+(1/AA777^'Aquifer and SDF Parameters'!$B$2))),"")</f>
        <v/>
      </c>
      <c r="AL777" s="20" t="str">
        <f>IF(AF777="Yes",(1/(AA777)^('Aquifer and SDF Parameters'!$B$2)/((1/U777^'Aquifer and SDF Parameters'!$B$2)+(1/AI777^'Aquifer and SDF Parameters'!$B$2)+(1/AA777^'Aquifer and SDF Parameters'!$B$2))),"")</f>
        <v/>
      </c>
      <c r="AM777" s="21" t="str">
        <f>IF(AF777="Yes",(1/(AI777)^('Aquifer and SDF Parameters'!$B$2)/((1/U777^'Aquifer and SDF Parameters'!$B$2)+(1/AI777^'Aquifer and SDF Parameters'!$B$2)+(1/AA777^'Aquifer and SDF Parameters'!$B$2))),"")</f>
        <v/>
      </c>
      <c r="AO777" s="30" t="s">
        <v>12146</v>
      </c>
      <c r="AP777" s="47" t="s">
        <v>8769</v>
      </c>
      <c r="AQ777" s="22">
        <v>109516</v>
      </c>
      <c r="AR777" s="22" t="s">
        <v>4619</v>
      </c>
      <c r="AS777" s="24">
        <v>136.66359778397501</v>
      </c>
      <c r="AT777" s="30"/>
      <c r="AU777" s="22"/>
      <c r="AV777" s="69"/>
      <c r="AW777" s="33"/>
      <c r="AX777" s="22"/>
      <c r="AY777" s="27"/>
    </row>
    <row r="778" spans="1:51" ht="15.6" customHeight="1" x14ac:dyDescent="0.3">
      <c r="A778" s="17">
        <v>110974</v>
      </c>
      <c r="B778" s="17" t="str">
        <f>VLOOKUP(A778,'List of Wells for HC assessment'!$A$2:$J$860,10,FALSE)</f>
        <v>Fraser-Sumas Floodplain</v>
      </c>
      <c r="C778" s="17" t="str">
        <f>IF(ISNUMBER(VLOOKUP(A778,'List of Wells for HC assessment'!$A$2:$J$860,1,FALSE)),"TRUE","FALSE")</f>
        <v>TRUE</v>
      </c>
      <c r="D778" s="17">
        <f>VLOOKUP(A778,'List of Wells for HC assessment'!$A$2:$J$860,9,FALSE)</f>
        <v>899</v>
      </c>
      <c r="E778" s="17" t="str">
        <f t="shared" si="264"/>
        <v>Stream</v>
      </c>
      <c r="F778" s="17">
        <f t="shared" si="265"/>
        <v>2</v>
      </c>
      <c r="G778" s="87">
        <f t="shared" si="266"/>
        <v>0.75745106624167202</v>
      </c>
      <c r="H778" s="88">
        <f t="shared" si="284"/>
        <v>5.6446555452458016</v>
      </c>
      <c r="I778" s="89" t="str">
        <f t="shared" si="267"/>
        <v>Marblehill Creek</v>
      </c>
      <c r="J778" s="90">
        <f t="shared" si="268"/>
        <v>0.24254893375832798</v>
      </c>
      <c r="K778" s="91">
        <f t="shared" si="269"/>
        <v>17.627578464531577</v>
      </c>
      <c r="L778" s="95" t="str">
        <f t="shared" si="270"/>
        <v>Elk Creek</v>
      </c>
      <c r="M778" s="92" t="str">
        <f t="shared" si="271"/>
        <v>-</v>
      </c>
      <c r="N778" s="93" t="str">
        <f t="shared" si="272"/>
        <v/>
      </c>
      <c r="O778" s="96" t="str">
        <f t="shared" si="273"/>
        <v xml:space="preserve"> </v>
      </c>
      <c r="P778" s="94" t="str">
        <f>IF(ISNUMBER(VLOOKUP(A778,'Wells not assessed'!$A$5:$D$37,1,FALSE)),VLOOKUP(A778,'Wells not assessed'!$A$5:$D$37,4,FALSE),"")</f>
        <v/>
      </c>
      <c r="R778" s="35" t="str">
        <f t="shared" si="274"/>
        <v>Yes</v>
      </c>
      <c r="S778" s="15" t="str">
        <f t="shared" si="275"/>
        <v>BED-196</v>
      </c>
      <c r="T778" s="18" t="str">
        <f>VLOOKUP(S778,'PoHC and SDF summary'!$AO$4:$AP$49974,2,FALSE)</f>
        <v>Marblehill Creek</v>
      </c>
      <c r="U778" s="19">
        <f t="shared" si="276"/>
        <v>450.39405930503898</v>
      </c>
      <c r="V778" s="56">
        <f>IF(C778="TRUE",(U778^2)*(VLOOKUP(D778,'Aquifer and SDF Parameters'!$A$6:$C$100,2,FALSE)/VLOOKUP(D778,'Aquifer and SDF Parameters'!$A$6:$C$100,3,FALSE)),"")</f>
        <v>5.6446555452458016</v>
      </c>
      <c r="X778" s="29" t="str">
        <f t="shared" si="277"/>
        <v>Yes</v>
      </c>
      <c r="Y778" s="15" t="str">
        <f t="shared" si="278"/>
        <v>BED-209</v>
      </c>
      <c r="Z778" s="18" t="str">
        <f>IF(X778="Yes",VLOOKUP(Y778,'PoHC and SDF summary'!$AO$4:$AP$49974,2,FALSE)," ")</f>
        <v>Elk Creek</v>
      </c>
      <c r="AA778" s="19">
        <f t="shared" si="279"/>
        <v>795.92154203106202</v>
      </c>
      <c r="AB778" s="58">
        <f>IF(X778="Yes",(AA778^2)*(VLOOKUP(D778,'Aquifer and SDF Parameters'!$A$6:$C$100,2,FALSE)/VLOOKUP(D778,'Aquifer and SDF Parameters'!$A$6:$C$100,3,FALSE)),"")</f>
        <v>17.627578464531577</v>
      </c>
      <c r="AC778" s="20">
        <f>IF(X778="Yes",(1/(U778)^('Aquifer and SDF Parameters'!$B$2)/((1/U778^'Aquifer and SDF Parameters'!$B$2)+(1/AA778^'Aquifer and SDF Parameters'!$B$2))),"")</f>
        <v>0.75745106624167202</v>
      </c>
      <c r="AD778" s="21">
        <f>IF(X778="Yes",(1/(AA778)^('Aquifer and SDF Parameters'!$B$2)/((1/U778^'Aquifer and SDF Parameters'!$B$2)+(1/AA778^'Aquifer and SDF Parameters'!$B$2))),"")</f>
        <v>0.24254893375832798</v>
      </c>
      <c r="AF778" s="32" t="str">
        <f t="shared" si="280"/>
        <v>No</v>
      </c>
      <c r="AG778" s="15" t="str">
        <f t="shared" si="281"/>
        <v/>
      </c>
      <c r="AH778" s="18" t="str">
        <f t="shared" si="282"/>
        <v xml:space="preserve"> </v>
      </c>
      <c r="AI778" s="19" t="str">
        <f t="shared" si="283"/>
        <v xml:space="preserve"> </v>
      </c>
      <c r="AJ778" s="58" t="str">
        <f>IF(AF778="Yes",(AI778^2)*(VLOOKUP(D778,'Aquifer and SDF Parameters'!$A$6:$C$100,2,FALSE)/VLOOKUP(D778,'Aquifer and SDF Parameters'!$A$6:$C$100,3,FALSE)),"")</f>
        <v/>
      </c>
      <c r="AK778" s="20" t="str">
        <f>IF(AF778="Yes",(1/(U778)^('Aquifer and SDF Parameters'!$B$2)/((1/U778^'Aquifer and SDF Parameters'!$B$2)+(1/AI778^'Aquifer and SDF Parameters'!$B$2)+(1/AA778^'Aquifer and SDF Parameters'!$B$2))),"")</f>
        <v/>
      </c>
      <c r="AL778" s="20" t="str">
        <f>IF(AF778="Yes",(1/(AA778)^('Aquifer and SDF Parameters'!$B$2)/((1/U778^'Aquifer and SDF Parameters'!$B$2)+(1/AI778^'Aquifer and SDF Parameters'!$B$2)+(1/AA778^'Aquifer and SDF Parameters'!$B$2))),"")</f>
        <v/>
      </c>
      <c r="AM778" s="21" t="str">
        <f>IF(AF778="Yes",(1/(AI778)^('Aquifer and SDF Parameters'!$B$2)/((1/U778^'Aquifer and SDF Parameters'!$B$2)+(1/AI778^'Aquifer and SDF Parameters'!$B$2)+(1/AA778^'Aquifer and SDF Parameters'!$B$2))),"")</f>
        <v/>
      </c>
      <c r="AO778" s="30" t="s">
        <v>12145</v>
      </c>
      <c r="AP778" s="47" t="s">
        <v>8769</v>
      </c>
      <c r="AQ778" s="22">
        <v>109527</v>
      </c>
      <c r="AR778" s="22" t="s">
        <v>3971</v>
      </c>
      <c r="AS778" s="24">
        <v>424.22819198377601</v>
      </c>
      <c r="AT778" s="30"/>
      <c r="AU778" s="22"/>
      <c r="AV778" s="69"/>
      <c r="AW778" s="33"/>
      <c r="AX778" s="22"/>
      <c r="AY778" s="27"/>
    </row>
    <row r="779" spans="1:51" ht="15.6" customHeight="1" x14ac:dyDescent="0.3">
      <c r="A779" s="17">
        <v>110975</v>
      </c>
      <c r="B779" s="17" t="str">
        <f>VLOOKUP(A779,'List of Wells for HC assessment'!$A$2:$J$860,10,FALSE)</f>
        <v>Fraser-Sumas Floodplain</v>
      </c>
      <c r="C779" s="17" t="str">
        <f>IF(ISNUMBER(VLOOKUP(A779,'List of Wells for HC assessment'!$A$2:$J$860,1,FALSE)),"TRUE","FALSE")</f>
        <v>TRUE</v>
      </c>
      <c r="D779" s="17">
        <f>VLOOKUP(A779,'List of Wells for HC assessment'!$A$2:$J$860,9,FALSE)</f>
        <v>899</v>
      </c>
      <c r="E779" s="17" t="str">
        <f t="shared" si="264"/>
        <v>Stream</v>
      </c>
      <c r="F779" s="17">
        <f t="shared" si="265"/>
        <v>2</v>
      </c>
      <c r="G779" s="87">
        <f t="shared" si="266"/>
        <v>0.76533194663150739</v>
      </c>
      <c r="H779" s="88">
        <f t="shared" si="284"/>
        <v>5.4856308383420567</v>
      </c>
      <c r="I779" s="89" t="str">
        <f t="shared" si="267"/>
        <v>Marblehill Creek</v>
      </c>
      <c r="J779" s="90">
        <f t="shared" si="268"/>
        <v>0.23466805336849256</v>
      </c>
      <c r="K779" s="91">
        <f t="shared" si="269"/>
        <v>17.890498803506237</v>
      </c>
      <c r="L779" s="95" t="str">
        <f t="shared" si="270"/>
        <v>Elk Creek</v>
      </c>
      <c r="M779" s="92" t="str">
        <f t="shared" si="271"/>
        <v>-</v>
      </c>
      <c r="N779" s="93" t="str">
        <f t="shared" si="272"/>
        <v/>
      </c>
      <c r="O779" s="96" t="str">
        <f t="shared" si="273"/>
        <v xml:space="preserve"> </v>
      </c>
      <c r="P779" s="94" t="str">
        <f>IF(ISNUMBER(VLOOKUP(A779,'Wells not assessed'!$A$5:$D$37,1,FALSE)),VLOOKUP(A779,'Wells not assessed'!$A$5:$D$37,4,FALSE),"")</f>
        <v/>
      </c>
      <c r="R779" s="35" t="str">
        <f t="shared" si="274"/>
        <v>Yes</v>
      </c>
      <c r="S779" s="15" t="str">
        <f t="shared" si="275"/>
        <v>BED-196</v>
      </c>
      <c r="T779" s="18" t="str">
        <f>VLOOKUP(S779,'PoHC and SDF summary'!$AO$4:$AP$49974,2,FALSE)</f>
        <v>Marblehill Creek</v>
      </c>
      <c r="U779" s="19">
        <f t="shared" si="276"/>
        <v>444.00434485815299</v>
      </c>
      <c r="V779" s="56">
        <f>IF(C779="TRUE",(U779^2)*(VLOOKUP(D779,'Aquifer and SDF Parameters'!$A$6:$C$100,2,FALSE)/VLOOKUP(D779,'Aquifer and SDF Parameters'!$A$6:$C$100,3,FALSE)),"")</f>
        <v>5.4856308383420567</v>
      </c>
      <c r="X779" s="29" t="str">
        <f t="shared" si="277"/>
        <v>Yes</v>
      </c>
      <c r="Y779" s="15" t="str">
        <f t="shared" si="278"/>
        <v>BED-209</v>
      </c>
      <c r="Z779" s="18" t="str">
        <f>IF(X779="Yes",VLOOKUP(Y779,'PoHC and SDF summary'!$AO$4:$AP$49974,2,FALSE)," ")</f>
        <v>Elk Creek</v>
      </c>
      <c r="AA779" s="19">
        <f t="shared" si="279"/>
        <v>801.83527033362998</v>
      </c>
      <c r="AB779" s="58">
        <f>IF(X779="Yes",(AA779^2)*(VLOOKUP(D779,'Aquifer and SDF Parameters'!$A$6:$C$100,2,FALSE)/VLOOKUP(D779,'Aquifer and SDF Parameters'!$A$6:$C$100,3,FALSE)),"")</f>
        <v>17.890498803506237</v>
      </c>
      <c r="AC779" s="20">
        <f>IF(X779="Yes",(1/(U779)^('Aquifer and SDF Parameters'!$B$2)/((1/U779^'Aquifer and SDF Parameters'!$B$2)+(1/AA779^'Aquifer and SDF Parameters'!$B$2))),"")</f>
        <v>0.76533194663150739</v>
      </c>
      <c r="AD779" s="21">
        <f>IF(X779="Yes",(1/(AA779)^('Aquifer and SDF Parameters'!$B$2)/((1/U779^'Aquifer and SDF Parameters'!$B$2)+(1/AA779^'Aquifer and SDF Parameters'!$B$2))),"")</f>
        <v>0.23466805336849256</v>
      </c>
      <c r="AF779" s="32" t="str">
        <f t="shared" si="280"/>
        <v>No</v>
      </c>
      <c r="AG779" s="15" t="str">
        <f t="shared" si="281"/>
        <v/>
      </c>
      <c r="AH779" s="18" t="str">
        <f t="shared" si="282"/>
        <v xml:space="preserve"> </v>
      </c>
      <c r="AI779" s="19" t="str">
        <f t="shared" si="283"/>
        <v xml:space="preserve"> </v>
      </c>
      <c r="AJ779" s="58" t="str">
        <f>IF(AF779="Yes",(AI779^2)*(VLOOKUP(D779,'Aquifer and SDF Parameters'!$A$6:$C$100,2,FALSE)/VLOOKUP(D779,'Aquifer and SDF Parameters'!$A$6:$C$100,3,FALSE)),"")</f>
        <v/>
      </c>
      <c r="AK779" s="20" t="str">
        <f>IF(AF779="Yes",(1/(U779)^('Aquifer and SDF Parameters'!$B$2)/((1/U779^'Aquifer and SDF Parameters'!$B$2)+(1/AI779^'Aquifer and SDF Parameters'!$B$2)+(1/AA779^'Aquifer and SDF Parameters'!$B$2))),"")</f>
        <v/>
      </c>
      <c r="AL779" s="20" t="str">
        <f>IF(AF779="Yes",(1/(AA779)^('Aquifer and SDF Parameters'!$B$2)/((1/U779^'Aquifer and SDF Parameters'!$B$2)+(1/AI779^'Aquifer and SDF Parameters'!$B$2)+(1/AA779^'Aquifer and SDF Parameters'!$B$2))),"")</f>
        <v/>
      </c>
      <c r="AM779" s="21" t="str">
        <f>IF(AF779="Yes",(1/(AI779)^('Aquifer and SDF Parameters'!$B$2)/((1/U779^'Aquifer and SDF Parameters'!$B$2)+(1/AI779^'Aquifer and SDF Parameters'!$B$2)+(1/AA779^'Aquifer and SDF Parameters'!$B$2))),"")</f>
        <v/>
      </c>
      <c r="AO779" s="30" t="s">
        <v>12144</v>
      </c>
      <c r="AP779" s="47" t="s">
        <v>8769</v>
      </c>
      <c r="AQ779" s="22">
        <v>109537</v>
      </c>
      <c r="AR779" s="22" t="s">
        <v>7739</v>
      </c>
      <c r="AS779" s="24">
        <v>549.07832268958896</v>
      </c>
      <c r="AT779" s="30"/>
      <c r="AU779" s="22"/>
      <c r="AV779" s="69"/>
      <c r="AW779" s="33"/>
      <c r="AX779" s="22"/>
      <c r="AY779" s="27"/>
    </row>
    <row r="780" spans="1:51" ht="15.6" customHeight="1" x14ac:dyDescent="0.3">
      <c r="A780" s="17">
        <v>45241</v>
      </c>
      <c r="B780" s="17" t="str">
        <f>VLOOKUP(A780,'List of Wells for HC assessment'!$A$2:$J$860,10,FALSE)</f>
        <v>Fraser-Sumas Floodplain</v>
      </c>
      <c r="C780" s="17" t="str">
        <f>IF(ISNUMBER(VLOOKUP(A780,'List of Wells for HC assessment'!$A$2:$J$860,1,FALSE)),"TRUE","FALSE")</f>
        <v>TRUE</v>
      </c>
      <c r="D780" s="17">
        <f>VLOOKUP(A780,'List of Wells for HC assessment'!$A$2:$J$860,9,FALSE)</f>
        <v>1196</v>
      </c>
      <c r="E780" s="17" t="str">
        <f t="shared" si="264"/>
        <v>Stream</v>
      </c>
      <c r="F780" s="17">
        <f t="shared" si="265"/>
        <v>1</v>
      </c>
      <c r="G780" s="87">
        <f t="shared" si="266"/>
        <v>1</v>
      </c>
      <c r="H780" s="88">
        <f t="shared" si="284"/>
        <v>2.0836345539455903</v>
      </c>
      <c r="I780" s="89" t="str">
        <f t="shared" si="267"/>
        <v>Elk Creek</v>
      </c>
      <c r="J780" s="90" t="str">
        <f t="shared" si="268"/>
        <v>-</v>
      </c>
      <c r="K780" s="91" t="str">
        <f t="shared" si="269"/>
        <v/>
      </c>
      <c r="L780" s="95" t="str">
        <f t="shared" si="270"/>
        <v xml:space="preserve"> </v>
      </c>
      <c r="M780" s="92" t="str">
        <f t="shared" si="271"/>
        <v>-</v>
      </c>
      <c r="N780" s="93" t="str">
        <f t="shared" si="272"/>
        <v/>
      </c>
      <c r="O780" s="96" t="str">
        <f t="shared" si="273"/>
        <v xml:space="preserve"> </v>
      </c>
      <c r="P780" s="94" t="str">
        <f>IF(ISNUMBER(VLOOKUP(A780,'Wells not assessed'!$A$5:$D$37,1,FALSE)),VLOOKUP(A780,'Wells not assessed'!$A$5:$D$37,4,FALSE),"")</f>
        <v/>
      </c>
      <c r="R780" s="35" t="str">
        <f t="shared" si="274"/>
        <v>Yes</v>
      </c>
      <c r="S780" s="15" t="str">
        <f t="shared" si="275"/>
        <v>FV-6615</v>
      </c>
      <c r="T780" s="18" t="str">
        <f>VLOOKUP(S780,'PoHC and SDF summary'!$AO$4:$AP$49974,2,FALSE)</f>
        <v>Elk Creek</v>
      </c>
      <c r="U780" s="19">
        <f t="shared" si="276"/>
        <v>279.03787078396903</v>
      </c>
      <c r="V780" s="56">
        <f>IF(C780="TRUE",(U780^2)*(VLOOKUP(D780,'Aquifer and SDF Parameters'!$A$6:$C$100,2,FALSE)/VLOOKUP(D780,'Aquifer and SDF Parameters'!$A$6:$C$100,3,FALSE)),"")</f>
        <v>2.0836345539455903</v>
      </c>
      <c r="W780" s="4"/>
      <c r="X780" s="29" t="str">
        <f t="shared" si="277"/>
        <v>No</v>
      </c>
      <c r="Y780" s="15" t="str">
        <f t="shared" si="278"/>
        <v/>
      </c>
      <c r="Z780" s="18" t="str">
        <f>IF(X780="Yes",VLOOKUP(Y780,'PoHC and SDF summary'!$AO$4:$AP$49974,2,FALSE)," ")</f>
        <v xml:space="preserve"> </v>
      </c>
      <c r="AA780" s="19" t="str">
        <f t="shared" si="279"/>
        <v xml:space="preserve"> </v>
      </c>
      <c r="AB780" s="58" t="str">
        <f>IF(X780="Yes",(AA780^2)*(VLOOKUP(D780,'Aquifer and SDF Parameters'!$A$6:$C$100,2,FALSE)/VLOOKUP(D780,'Aquifer and SDF Parameters'!$A$6:$C$100,3,FALSE)),"")</f>
        <v/>
      </c>
      <c r="AC780" s="20" t="str">
        <f>IF(X780="Yes",(1/(U780)^('Aquifer and SDF Parameters'!$B$2)/((1/U780^'Aquifer and SDF Parameters'!$B$2)+(1/AA780^'Aquifer and SDF Parameters'!$B$2))),"")</f>
        <v/>
      </c>
      <c r="AD780" s="21" t="str">
        <f>IF(X780="Yes",(1/(AA780)^('Aquifer and SDF Parameters'!$B$2)/((1/U780^'Aquifer and SDF Parameters'!$B$2)+(1/AA780^'Aquifer and SDF Parameters'!$B$2))),"")</f>
        <v/>
      </c>
      <c r="AE780" s="14"/>
      <c r="AF780" s="32" t="str">
        <f t="shared" si="280"/>
        <v>No</v>
      </c>
      <c r="AG780" s="15" t="str">
        <f t="shared" si="281"/>
        <v/>
      </c>
      <c r="AH780" s="18" t="str">
        <f t="shared" si="282"/>
        <v xml:space="preserve"> </v>
      </c>
      <c r="AI780" s="19" t="str">
        <f t="shared" si="283"/>
        <v xml:space="preserve"> </v>
      </c>
      <c r="AJ780" s="58" t="str">
        <f>IF(AF780="Yes",(AI780^2)*(VLOOKUP(D780,'Aquifer and SDF Parameters'!$A$6:$C$100,2,FALSE)/VLOOKUP(D780,'Aquifer and SDF Parameters'!$A$6:$C$100,3,FALSE)),"")</f>
        <v/>
      </c>
      <c r="AK780" s="20" t="str">
        <f>IF(AF780="Yes",(1/(U780)^('Aquifer and SDF Parameters'!$B$2)/((1/U780^'Aquifer and SDF Parameters'!$B$2)+(1/AI780^'Aquifer and SDF Parameters'!$B$2)+(1/AA780^'Aquifer and SDF Parameters'!$B$2))),"")</f>
        <v/>
      </c>
      <c r="AL780" s="20" t="str">
        <f>IF(AF780="Yes",(1/(AA780)^('Aquifer and SDF Parameters'!$B$2)/((1/U780^'Aquifer and SDF Parameters'!$B$2)+(1/AI780^'Aquifer and SDF Parameters'!$B$2)+(1/AA780^'Aquifer and SDF Parameters'!$B$2))),"")</f>
        <v/>
      </c>
      <c r="AM780" s="21" t="str">
        <f>IF(AF780="Yes",(1/(AI780)^('Aquifer and SDF Parameters'!$B$2)/((1/U780^'Aquifer and SDF Parameters'!$B$2)+(1/AI780^'Aquifer and SDF Parameters'!$B$2)+(1/AA780^'Aquifer and SDF Parameters'!$B$2))),"")</f>
        <v/>
      </c>
      <c r="AO780" s="30" t="s">
        <v>12644</v>
      </c>
      <c r="AP780" s="47" t="s">
        <v>8769</v>
      </c>
      <c r="AQ780" s="22">
        <v>109542</v>
      </c>
      <c r="AR780" s="22" t="s">
        <v>177</v>
      </c>
      <c r="AS780" s="24">
        <v>944.65373715021303</v>
      </c>
      <c r="AT780" s="30"/>
      <c r="AU780" s="22"/>
      <c r="AV780" s="69"/>
      <c r="AW780" s="33"/>
      <c r="AX780" s="22"/>
      <c r="AY780" s="27"/>
    </row>
    <row r="781" spans="1:51" ht="15.6" customHeight="1" x14ac:dyDescent="0.3">
      <c r="A781" s="17">
        <v>72431</v>
      </c>
      <c r="B781" s="17" t="str">
        <f>VLOOKUP(A781,'List of Wells for HC assessment'!$A$2:$J$860,10,FALSE)</f>
        <v>Fraser-Sumas Floodplain</v>
      </c>
      <c r="C781" s="17" t="str">
        <f>IF(ISNUMBER(VLOOKUP(A781,'List of Wells for HC assessment'!$A$2:$J$860,1,FALSE)),"TRUE","FALSE")</f>
        <v>TRUE</v>
      </c>
      <c r="D781" s="17">
        <f>VLOOKUP(A781,'List of Wells for HC assessment'!$A$2:$J$860,9,FALSE)</f>
        <v>1196</v>
      </c>
      <c r="E781" s="17" t="str">
        <f t="shared" si="264"/>
        <v>Stream</v>
      </c>
      <c r="F781" s="17">
        <f t="shared" si="265"/>
        <v>1</v>
      </c>
      <c r="G781" s="87">
        <f t="shared" si="266"/>
        <v>1</v>
      </c>
      <c r="H781" s="88">
        <f t="shared" si="284"/>
        <v>0.99125369463541468</v>
      </c>
      <c r="I781" s="89" t="str">
        <f t="shared" si="267"/>
        <v>Elk Creek</v>
      </c>
      <c r="J781" s="90" t="str">
        <f t="shared" si="268"/>
        <v>-</v>
      </c>
      <c r="K781" s="91" t="str">
        <f t="shared" si="269"/>
        <v/>
      </c>
      <c r="L781" s="95" t="str">
        <f t="shared" si="270"/>
        <v xml:space="preserve"> </v>
      </c>
      <c r="M781" s="92" t="str">
        <f t="shared" si="271"/>
        <v>-</v>
      </c>
      <c r="N781" s="93" t="str">
        <f t="shared" si="272"/>
        <v/>
      </c>
      <c r="O781" s="96" t="str">
        <f t="shared" si="273"/>
        <v xml:space="preserve"> </v>
      </c>
      <c r="P781" s="94" t="str">
        <f>IF(ISNUMBER(VLOOKUP(A781,'Wells not assessed'!$A$5:$D$37,1,FALSE)),VLOOKUP(A781,'Wells not assessed'!$A$5:$D$37,4,FALSE),"")</f>
        <v/>
      </c>
      <c r="R781" s="35" t="str">
        <f t="shared" si="274"/>
        <v>Yes</v>
      </c>
      <c r="S781" s="15" t="str">
        <f t="shared" si="275"/>
        <v>FV-6606</v>
      </c>
      <c r="T781" s="18" t="str">
        <f>VLOOKUP(S781,'PoHC and SDF summary'!$AO$4:$AP$49974,2,FALSE)</f>
        <v>Elk Creek</v>
      </c>
      <c r="U781" s="19">
        <f t="shared" si="276"/>
        <v>192.461906441542</v>
      </c>
      <c r="V781" s="56">
        <f>IF(C781="TRUE",(U781^2)*(VLOOKUP(D781,'Aquifer and SDF Parameters'!$A$6:$C$100,2,FALSE)/VLOOKUP(D781,'Aquifer and SDF Parameters'!$A$6:$C$100,3,FALSE)),"")</f>
        <v>0.99125369463541468</v>
      </c>
      <c r="W781" s="4"/>
      <c r="X781" s="29" t="str">
        <f t="shared" si="277"/>
        <v>No</v>
      </c>
      <c r="Y781" s="15" t="str">
        <f t="shared" si="278"/>
        <v/>
      </c>
      <c r="Z781" s="18" t="str">
        <f>IF(X781="Yes",VLOOKUP(Y781,'PoHC and SDF summary'!$AO$4:$AP$49974,2,FALSE)," ")</f>
        <v xml:space="preserve"> </v>
      </c>
      <c r="AA781" s="19" t="str">
        <f t="shared" si="279"/>
        <v xml:space="preserve"> </v>
      </c>
      <c r="AB781" s="58" t="str">
        <f>IF(X781="Yes",(AA781^2)*(VLOOKUP(D781,'Aquifer and SDF Parameters'!$A$6:$C$100,2,FALSE)/VLOOKUP(D781,'Aquifer and SDF Parameters'!$A$6:$C$100,3,FALSE)),"")</f>
        <v/>
      </c>
      <c r="AC781" s="20" t="str">
        <f>IF(X781="Yes",(1/(U781)^('Aquifer and SDF Parameters'!$B$2)/((1/U781^'Aquifer and SDF Parameters'!$B$2)+(1/AA781^'Aquifer and SDF Parameters'!$B$2))),"")</f>
        <v/>
      </c>
      <c r="AD781" s="21" t="str">
        <f>IF(X781="Yes",(1/(AA781)^('Aquifer and SDF Parameters'!$B$2)/((1/U781^'Aquifer and SDF Parameters'!$B$2)+(1/AA781^'Aquifer and SDF Parameters'!$B$2))),"")</f>
        <v/>
      </c>
      <c r="AE781" s="14"/>
      <c r="AF781" s="32" t="str">
        <f t="shared" si="280"/>
        <v>No</v>
      </c>
      <c r="AG781" s="15" t="str">
        <f t="shared" si="281"/>
        <v/>
      </c>
      <c r="AH781" s="18" t="str">
        <f t="shared" si="282"/>
        <v xml:space="preserve"> </v>
      </c>
      <c r="AI781" s="19" t="str">
        <f t="shared" si="283"/>
        <v xml:space="preserve"> </v>
      </c>
      <c r="AJ781" s="58" t="str">
        <f>IF(AF781="Yes",(AI781^2)*(VLOOKUP(D781,'Aquifer and SDF Parameters'!$A$6:$C$100,2,FALSE)/VLOOKUP(D781,'Aquifer and SDF Parameters'!$A$6:$C$100,3,FALSE)),"")</f>
        <v/>
      </c>
      <c r="AK781" s="20" t="str">
        <f>IF(AF781="Yes",(1/(U781)^('Aquifer and SDF Parameters'!$B$2)/((1/U781^'Aquifer and SDF Parameters'!$B$2)+(1/AI781^'Aquifer and SDF Parameters'!$B$2)+(1/AA781^'Aquifer and SDF Parameters'!$B$2))),"")</f>
        <v/>
      </c>
      <c r="AL781" s="20" t="str">
        <f>IF(AF781="Yes",(1/(AA781)^('Aquifer and SDF Parameters'!$B$2)/((1/U781^'Aquifer and SDF Parameters'!$B$2)+(1/AI781^'Aquifer and SDF Parameters'!$B$2)+(1/AA781^'Aquifer and SDF Parameters'!$B$2))),"")</f>
        <v/>
      </c>
      <c r="AM781" s="21" t="str">
        <f>IF(AF781="Yes",(1/(AI781)^('Aquifer and SDF Parameters'!$B$2)/((1/U781^'Aquifer and SDF Parameters'!$B$2)+(1/AI781^'Aquifer and SDF Parameters'!$B$2)+(1/AA781^'Aquifer and SDF Parameters'!$B$2))),"")</f>
        <v/>
      </c>
      <c r="AO781" s="30" t="s">
        <v>12499</v>
      </c>
      <c r="AP781" s="47" t="s">
        <v>8769</v>
      </c>
      <c r="AQ781" s="22">
        <v>109561</v>
      </c>
      <c r="AR781" s="22" t="s">
        <v>3752</v>
      </c>
      <c r="AS781" s="24">
        <v>149.69422140217199</v>
      </c>
      <c r="AT781" s="30"/>
      <c r="AU781" s="22"/>
      <c r="AV781" s="69"/>
      <c r="AW781" s="33"/>
      <c r="AX781" s="22"/>
      <c r="AY781" s="27"/>
    </row>
    <row r="782" spans="1:51" ht="15.6" customHeight="1" x14ac:dyDescent="0.3">
      <c r="A782" s="17">
        <v>109537</v>
      </c>
      <c r="B782" s="17" t="str">
        <f>VLOOKUP(A782,'List of Wells for HC assessment'!$A$2:$J$860,10,FALSE)</f>
        <v>Fraser-Sumas Floodplain</v>
      </c>
      <c r="C782" s="17" t="str">
        <f>IF(ISNUMBER(VLOOKUP(A782,'List of Wells for HC assessment'!$A$2:$J$860,1,FALSE)),"TRUE","FALSE")</f>
        <v>TRUE</v>
      </c>
      <c r="D782" s="17">
        <f>VLOOKUP(A782,'List of Wells for HC assessment'!$A$2:$J$860,9,FALSE)</f>
        <v>1196</v>
      </c>
      <c r="E782" s="17" t="str">
        <f t="shared" si="264"/>
        <v>Stream</v>
      </c>
      <c r="F782" s="17">
        <f t="shared" si="265"/>
        <v>2</v>
      </c>
      <c r="G782" s="87">
        <f t="shared" si="266"/>
        <v>0.71268506576647839</v>
      </c>
      <c r="H782" s="88">
        <f t="shared" si="284"/>
        <v>8.0679620908515997</v>
      </c>
      <c r="I782" s="89" t="str">
        <f t="shared" si="267"/>
        <v>Calkins Creek</v>
      </c>
      <c r="J782" s="90">
        <f t="shared" si="268"/>
        <v>0.2873149342335215</v>
      </c>
      <c r="K782" s="91">
        <f t="shared" si="269"/>
        <v>20.012590395480995</v>
      </c>
      <c r="L782" s="95" t="str">
        <f t="shared" si="270"/>
        <v>Marblehill Creek</v>
      </c>
      <c r="M782" s="92" t="str">
        <f t="shared" si="271"/>
        <v>-</v>
      </c>
      <c r="N782" s="93" t="str">
        <f t="shared" si="272"/>
        <v/>
      </c>
      <c r="O782" s="96" t="str">
        <f t="shared" si="273"/>
        <v xml:space="preserve"> </v>
      </c>
      <c r="P782" s="94" t="str">
        <f>IF(ISNUMBER(VLOOKUP(A782,'Wells not assessed'!$A$5:$D$37,1,FALSE)),VLOOKUP(A782,'Wells not assessed'!$A$5:$D$37,4,FALSE),"")</f>
        <v/>
      </c>
      <c r="R782" s="35" t="str">
        <f t="shared" si="274"/>
        <v>Yes</v>
      </c>
      <c r="S782" s="15" t="str">
        <f t="shared" si="275"/>
        <v>FV-6585</v>
      </c>
      <c r="T782" s="18" t="str">
        <f>VLOOKUP(S782,'PoHC and SDF summary'!$AO$4:$AP$49974,2,FALSE)</f>
        <v>Calkins Creek</v>
      </c>
      <c r="U782" s="19">
        <f t="shared" si="276"/>
        <v>549.07832268958896</v>
      </c>
      <c r="V782" s="56">
        <f>IF(C782="TRUE",(U782^2)*(VLOOKUP(D782,'Aquifer and SDF Parameters'!$A$6:$C$100,2,FALSE)/VLOOKUP(D782,'Aquifer and SDF Parameters'!$A$6:$C$100,3,FALSE)),"")</f>
        <v>8.0679620908515997</v>
      </c>
      <c r="W782" s="4"/>
      <c r="X782" s="29" t="str">
        <f t="shared" si="277"/>
        <v>Yes</v>
      </c>
      <c r="Y782" s="15" t="str">
        <f t="shared" si="278"/>
        <v>FV-6539</v>
      </c>
      <c r="Z782" s="18" t="str">
        <f>IF(X782="Yes",VLOOKUP(Y782,'PoHC and SDF summary'!$AO$4:$AP$49974,2,FALSE)," ")</f>
        <v>Marblehill Creek</v>
      </c>
      <c r="AA782" s="19">
        <f t="shared" si="279"/>
        <v>864.77679446906097</v>
      </c>
      <c r="AB782" s="58">
        <f>IF(X782="Yes",(AA782^2)*(VLOOKUP(D782,'Aquifer and SDF Parameters'!$A$6:$C$100,2,FALSE)/VLOOKUP(D782,'Aquifer and SDF Parameters'!$A$6:$C$100,3,FALSE)),"")</f>
        <v>20.012590395480995</v>
      </c>
      <c r="AC782" s="20">
        <f>IF(X782="Yes",(1/(U782)^('Aquifer and SDF Parameters'!$B$2)/((1/U782^'Aquifer and SDF Parameters'!$B$2)+(1/AA782^'Aquifer and SDF Parameters'!$B$2))),"")</f>
        <v>0.71268506576647839</v>
      </c>
      <c r="AD782" s="21">
        <f>IF(X782="Yes",(1/(AA782)^('Aquifer and SDF Parameters'!$B$2)/((1/U782^'Aquifer and SDF Parameters'!$B$2)+(1/AA782^'Aquifer and SDF Parameters'!$B$2))),"")</f>
        <v>0.2873149342335215</v>
      </c>
      <c r="AE782" s="14"/>
      <c r="AF782" s="32" t="str">
        <f t="shared" si="280"/>
        <v>No</v>
      </c>
      <c r="AG782" s="15" t="str">
        <f t="shared" si="281"/>
        <v/>
      </c>
      <c r="AH782" s="18" t="str">
        <f t="shared" si="282"/>
        <v xml:space="preserve"> </v>
      </c>
      <c r="AI782" s="19" t="str">
        <f t="shared" si="283"/>
        <v xml:space="preserve"> </v>
      </c>
      <c r="AJ782" s="58" t="str">
        <f>IF(AF782="Yes",(AI782^2)*(VLOOKUP(D782,'Aquifer and SDF Parameters'!$A$6:$C$100,2,FALSE)/VLOOKUP(D782,'Aquifer and SDF Parameters'!$A$6:$C$100,3,FALSE)),"")</f>
        <v/>
      </c>
      <c r="AK782" s="20" t="str">
        <f>IF(AF782="Yes",(1/(U782)^('Aquifer and SDF Parameters'!$B$2)/((1/U782^'Aquifer and SDF Parameters'!$B$2)+(1/AI782^'Aquifer and SDF Parameters'!$B$2)+(1/AA782^'Aquifer and SDF Parameters'!$B$2))),"")</f>
        <v/>
      </c>
      <c r="AL782" s="20" t="str">
        <f>IF(AF782="Yes",(1/(AA782)^('Aquifer and SDF Parameters'!$B$2)/((1/U782^'Aquifer and SDF Parameters'!$B$2)+(1/AI782^'Aquifer and SDF Parameters'!$B$2)+(1/AA782^'Aquifer and SDF Parameters'!$B$2))),"")</f>
        <v/>
      </c>
      <c r="AM782" s="21" t="str">
        <f>IF(AF782="Yes",(1/(AI782)^('Aquifer and SDF Parameters'!$B$2)/((1/U782^'Aquifer and SDF Parameters'!$B$2)+(1/AI782^'Aquifer and SDF Parameters'!$B$2)+(1/AA782^'Aquifer and SDF Parameters'!$B$2))),"")</f>
        <v/>
      </c>
      <c r="AO782" s="30" t="s">
        <v>12175</v>
      </c>
      <c r="AP782" s="47" t="s">
        <v>8769</v>
      </c>
      <c r="AQ782" s="22">
        <v>109570</v>
      </c>
      <c r="AR782" s="22" t="s">
        <v>24</v>
      </c>
      <c r="AS782" s="24">
        <v>3274.1988608966499</v>
      </c>
      <c r="AT782" s="30"/>
      <c r="AU782" s="22"/>
      <c r="AV782" s="69"/>
      <c r="AW782" s="33"/>
      <c r="AX782" s="22"/>
      <c r="AY782" s="27"/>
    </row>
    <row r="783" spans="1:51" ht="15.6" hidden="1" customHeight="1" x14ac:dyDescent="0.3">
      <c r="A783" s="17">
        <v>25770</v>
      </c>
      <c r="B783" s="17" t="str">
        <f>VLOOKUP(A783,'List of Wells for HC assessment'!$A$2:$J$860,10,FALSE)</f>
        <v>Fraser-Sumas Floodplain</v>
      </c>
      <c r="C783" s="17" t="str">
        <f>IF(ISNUMBER(VLOOKUP(A783,'List of Wells for HC assessment'!$A$2:$J$860,1,FALSE)),"TRUE","FALSE")</f>
        <v>TRUE</v>
      </c>
      <c r="D783" s="17">
        <f>VLOOKUP(A783,'List of Wells for HC assessment'!$A$2:$J$860,9,FALSE)</f>
        <v>1197</v>
      </c>
      <c r="E783" s="17" t="str">
        <f t="shared" si="264"/>
        <v>Not Determined</v>
      </c>
      <c r="F783" s="17">
        <f t="shared" si="265"/>
        <v>1</v>
      </c>
      <c r="G783" s="87">
        <f t="shared" si="266"/>
        <v>1</v>
      </c>
      <c r="H783" s="87"/>
      <c r="I783" s="89" t="e">
        <f t="shared" si="267"/>
        <v>#N/A</v>
      </c>
      <c r="J783" s="90" t="str">
        <f t="shared" si="268"/>
        <v>-</v>
      </c>
      <c r="K783" s="91" t="str">
        <f t="shared" si="269"/>
        <v/>
      </c>
      <c r="L783" s="95" t="str">
        <f t="shared" si="270"/>
        <v xml:space="preserve"> </v>
      </c>
      <c r="M783" s="92" t="str">
        <f t="shared" si="271"/>
        <v>-</v>
      </c>
      <c r="N783" s="93" t="str">
        <f t="shared" si="272"/>
        <v/>
      </c>
      <c r="O783" s="96" t="str">
        <f t="shared" si="273"/>
        <v xml:space="preserve"> </v>
      </c>
      <c r="P783" s="94" t="str">
        <f>IF(ISNUMBER(VLOOKUP(A783,'Wells not assessed'!$A$5:$D$37,1,FALSE)),VLOOKUP(A783,'Wells not assessed'!$A$5:$D$37,4,FALSE),"")</f>
        <v>Not assessed because in Greendale Deep</v>
      </c>
      <c r="R783" s="35" t="str">
        <f t="shared" si="274"/>
        <v>N/A</v>
      </c>
      <c r="S783" s="15" t="e">
        <f t="shared" si="275"/>
        <v>#N/A</v>
      </c>
      <c r="T783" s="18" t="e">
        <f>VLOOKUP(S783,'PoHC and SDF summary'!$AO$4:$AP$49974,2,FALSE)</f>
        <v>#N/A</v>
      </c>
      <c r="U783" s="19" t="e">
        <f t="shared" si="276"/>
        <v>#N/A</v>
      </c>
      <c r="V783" s="56" t="e">
        <f>IF(C783="TRUE",(U783^2)*(VLOOKUP(D783,'Aquifer and SDF Parameters'!$A$6:$C$100,2,FALSE)/VLOOKUP(D783,'Aquifer and SDF Parameters'!$A$6:$C$100,3,FALSE)),"")</f>
        <v>#N/A</v>
      </c>
      <c r="W783" s="4"/>
      <c r="X783" s="29" t="str">
        <f t="shared" si="277"/>
        <v>No</v>
      </c>
      <c r="Y783" s="15" t="str">
        <f t="shared" si="278"/>
        <v/>
      </c>
      <c r="Z783" s="18" t="str">
        <f>IF(X783="Yes",VLOOKUP(Y783,'PoHC and SDF summary'!$AO$4:$AP$49974,2,FALSE)," ")</f>
        <v xml:space="preserve"> </v>
      </c>
      <c r="AA783" s="19" t="str">
        <f t="shared" si="279"/>
        <v xml:space="preserve"> </v>
      </c>
      <c r="AB783" s="58" t="str">
        <f>IF(X783="Yes",(AA783^2)*(VLOOKUP(D783,'Aquifer and SDF Parameters'!$A$6:$C$100,2,FALSE)/VLOOKUP(D783,'Aquifer and SDF Parameters'!$A$6:$C$100,3,FALSE)),"")</f>
        <v/>
      </c>
      <c r="AC783" s="20" t="str">
        <f>IF(X783="Yes",(1/(U783)^('Aquifer and SDF Parameters'!$B$2)/((1/U783^'Aquifer and SDF Parameters'!$B$2)+(1/AA783^'Aquifer and SDF Parameters'!$B$2))),"")</f>
        <v/>
      </c>
      <c r="AD783" s="21" t="str">
        <f>IF(X783="Yes",(1/(AA783)^('Aquifer and SDF Parameters'!$B$2)/((1/U783^'Aquifer and SDF Parameters'!$B$2)+(1/AA783^'Aquifer and SDF Parameters'!$B$2))),"")</f>
        <v/>
      </c>
      <c r="AE783" s="14"/>
      <c r="AF783" s="32" t="str">
        <f t="shared" si="280"/>
        <v>No</v>
      </c>
      <c r="AG783" s="15" t="str">
        <f t="shared" si="281"/>
        <v/>
      </c>
      <c r="AH783" s="18" t="str">
        <f t="shared" si="282"/>
        <v xml:space="preserve"> </v>
      </c>
      <c r="AI783" s="19" t="str">
        <f t="shared" si="283"/>
        <v xml:space="preserve"> </v>
      </c>
      <c r="AJ783" s="58" t="str">
        <f>IF(AF783="Yes",(AI783^2)*(VLOOKUP(D783,'Aquifer and SDF Parameters'!$A$6:$C$100,2,FALSE)/VLOOKUP(D783,'Aquifer and SDF Parameters'!$A$6:$C$100,3,FALSE)),"")</f>
        <v/>
      </c>
      <c r="AK783" s="20" t="str">
        <f>IF(AF783="Yes",(1/(U783)^('Aquifer and SDF Parameters'!$B$2)/((1/U783^'Aquifer and SDF Parameters'!$B$2)+(1/AI783^'Aquifer and SDF Parameters'!$B$2)+(1/AA783^'Aquifer and SDF Parameters'!$B$2))),"")</f>
        <v/>
      </c>
      <c r="AL783" s="20" t="str">
        <f>IF(AF783="Yes",(1/(AA783)^('Aquifer and SDF Parameters'!$B$2)/((1/U783^'Aquifer and SDF Parameters'!$B$2)+(1/AI783^'Aquifer and SDF Parameters'!$B$2)+(1/AA783^'Aquifer and SDF Parameters'!$B$2))),"")</f>
        <v/>
      </c>
      <c r="AM783" s="21" t="str">
        <f>IF(AF783="Yes",(1/(AI783)^('Aquifer and SDF Parameters'!$B$2)/((1/U783^'Aquifer and SDF Parameters'!$B$2)+(1/AI783^'Aquifer and SDF Parameters'!$B$2)+(1/AA783^'Aquifer and SDF Parameters'!$B$2))),"")</f>
        <v/>
      </c>
      <c r="AO783" s="30" t="s">
        <v>12808</v>
      </c>
      <c r="AP783" s="47" t="s">
        <v>8769</v>
      </c>
      <c r="AQ783" s="22">
        <v>109617</v>
      </c>
      <c r="AR783" s="22" t="s">
        <v>5296</v>
      </c>
      <c r="AS783" s="24">
        <v>236.80499898876101</v>
      </c>
      <c r="AT783" s="30"/>
      <c r="AU783" s="22"/>
      <c r="AV783" s="69"/>
      <c r="AW783" s="33"/>
      <c r="AX783" s="22"/>
      <c r="AY783" s="27"/>
    </row>
    <row r="784" spans="1:51" ht="15.6" hidden="1" customHeight="1" x14ac:dyDescent="0.3">
      <c r="A784" s="17">
        <v>31342</v>
      </c>
      <c r="B784" s="17" t="str">
        <f>VLOOKUP(A784,'List of Wells for HC assessment'!$A$2:$J$860,10,FALSE)</f>
        <v>Fraser-Sumas Floodplain</v>
      </c>
      <c r="C784" s="17" t="str">
        <f>IF(ISNUMBER(VLOOKUP(A784,'List of Wells for HC assessment'!$A$2:$J$860,1,FALSE)),"TRUE","FALSE")</f>
        <v>TRUE</v>
      </c>
      <c r="D784" s="17">
        <f>VLOOKUP(A784,'List of Wells for HC assessment'!$A$2:$J$860,9,FALSE)</f>
        <v>1197</v>
      </c>
      <c r="E784" s="17" t="str">
        <f t="shared" si="264"/>
        <v>Not Determined</v>
      </c>
      <c r="F784" s="17">
        <f t="shared" si="265"/>
        <v>1</v>
      </c>
      <c r="G784" s="87">
        <f t="shared" si="266"/>
        <v>1</v>
      </c>
      <c r="H784" s="87"/>
      <c r="I784" s="89" t="e">
        <f t="shared" si="267"/>
        <v>#N/A</v>
      </c>
      <c r="J784" s="90" t="str">
        <f t="shared" si="268"/>
        <v>-</v>
      </c>
      <c r="K784" s="91" t="str">
        <f t="shared" si="269"/>
        <v/>
      </c>
      <c r="L784" s="95" t="str">
        <f t="shared" si="270"/>
        <v xml:space="preserve"> </v>
      </c>
      <c r="M784" s="92" t="str">
        <f t="shared" si="271"/>
        <v>-</v>
      </c>
      <c r="N784" s="93" t="str">
        <f t="shared" si="272"/>
        <v/>
      </c>
      <c r="O784" s="96" t="str">
        <f t="shared" si="273"/>
        <v xml:space="preserve"> </v>
      </c>
      <c r="P784" s="94" t="str">
        <f>IF(ISNUMBER(VLOOKUP(A784,'Wells not assessed'!$A$5:$D$37,1,FALSE)),VLOOKUP(A784,'Wells not assessed'!$A$5:$D$37,4,FALSE),"")</f>
        <v>Not assessed because in Greendale Deep</v>
      </c>
      <c r="R784" s="35" t="str">
        <f t="shared" si="274"/>
        <v>N/A</v>
      </c>
      <c r="S784" s="15" t="e">
        <f t="shared" si="275"/>
        <v>#N/A</v>
      </c>
      <c r="T784" s="18" t="e">
        <f>VLOOKUP(S784,'PoHC and SDF summary'!$AO$4:$AP$49974,2,FALSE)</f>
        <v>#N/A</v>
      </c>
      <c r="U784" s="19" t="e">
        <f t="shared" si="276"/>
        <v>#N/A</v>
      </c>
      <c r="V784" s="56" t="e">
        <f>IF(C784="TRUE",(U784^2)*(VLOOKUP(D784,'Aquifer and SDF Parameters'!$A$6:$C$100,2,FALSE)/VLOOKUP(D784,'Aquifer and SDF Parameters'!$A$6:$C$100,3,FALSE)),"")</f>
        <v>#N/A</v>
      </c>
      <c r="W784" s="4"/>
      <c r="X784" s="29" t="str">
        <f t="shared" si="277"/>
        <v>No</v>
      </c>
      <c r="Y784" s="15" t="str">
        <f t="shared" si="278"/>
        <v/>
      </c>
      <c r="Z784" s="18" t="str">
        <f>IF(X784="Yes",VLOOKUP(Y784,'PoHC and SDF summary'!$AO$4:$AP$49974,2,FALSE)," ")</f>
        <v xml:space="preserve"> </v>
      </c>
      <c r="AA784" s="19" t="str">
        <f t="shared" si="279"/>
        <v xml:space="preserve"> </v>
      </c>
      <c r="AB784" s="58" t="str">
        <f>IF(X784="Yes",(AA784^2)*(VLOOKUP(D784,'Aquifer and SDF Parameters'!$A$6:$C$100,2,FALSE)/VLOOKUP(D784,'Aquifer and SDF Parameters'!$A$6:$C$100,3,FALSE)),"")</f>
        <v/>
      </c>
      <c r="AC784" s="20" t="str">
        <f>IF(X784="Yes",(1/(U784)^('Aquifer and SDF Parameters'!$B$2)/((1/U784^'Aquifer and SDF Parameters'!$B$2)+(1/AA784^'Aquifer and SDF Parameters'!$B$2))),"")</f>
        <v/>
      </c>
      <c r="AD784" s="21" t="str">
        <f>IF(X784="Yes",(1/(AA784)^('Aquifer and SDF Parameters'!$B$2)/((1/U784^'Aquifer and SDF Parameters'!$B$2)+(1/AA784^'Aquifer and SDF Parameters'!$B$2))),"")</f>
        <v/>
      </c>
      <c r="AE784" s="14"/>
      <c r="AF784" s="32" t="str">
        <f t="shared" si="280"/>
        <v>No</v>
      </c>
      <c r="AG784" s="15" t="str">
        <f t="shared" si="281"/>
        <v/>
      </c>
      <c r="AH784" s="18" t="str">
        <f t="shared" si="282"/>
        <v xml:space="preserve"> </v>
      </c>
      <c r="AI784" s="19" t="str">
        <f t="shared" si="283"/>
        <v xml:space="preserve"> </v>
      </c>
      <c r="AJ784" s="58" t="str">
        <f>IF(AF784="Yes",(AI784^2)*(VLOOKUP(D784,'Aquifer and SDF Parameters'!$A$6:$C$100,2,FALSE)/VLOOKUP(D784,'Aquifer and SDF Parameters'!$A$6:$C$100,3,FALSE)),"")</f>
        <v/>
      </c>
      <c r="AK784" s="20" t="str">
        <f>IF(AF784="Yes",(1/(U784)^('Aquifer and SDF Parameters'!$B$2)/((1/U784^'Aquifer and SDF Parameters'!$B$2)+(1/AI784^'Aquifer and SDF Parameters'!$B$2)+(1/AA784^'Aquifer and SDF Parameters'!$B$2))),"")</f>
        <v/>
      </c>
      <c r="AL784" s="20" t="str">
        <f>IF(AF784="Yes",(1/(AA784)^('Aquifer and SDF Parameters'!$B$2)/((1/U784^'Aquifer and SDF Parameters'!$B$2)+(1/AI784^'Aquifer and SDF Parameters'!$B$2)+(1/AA784^'Aquifer and SDF Parameters'!$B$2))),"")</f>
        <v/>
      </c>
      <c r="AM784" s="21" t="str">
        <f>IF(AF784="Yes",(1/(AI784)^('Aquifer and SDF Parameters'!$B$2)/((1/U784^'Aquifer and SDF Parameters'!$B$2)+(1/AI784^'Aquifer and SDF Parameters'!$B$2)+(1/AA784^'Aquifer and SDF Parameters'!$B$2))),"")</f>
        <v/>
      </c>
      <c r="AO784" s="30" t="s">
        <v>12777</v>
      </c>
      <c r="AP784" s="47" t="s">
        <v>8769</v>
      </c>
      <c r="AQ784" s="22">
        <v>109670</v>
      </c>
      <c r="AR784" s="22" t="s">
        <v>178</v>
      </c>
      <c r="AS784" s="24">
        <v>958.64411754803996</v>
      </c>
      <c r="AT784" s="30"/>
      <c r="AU784" s="22"/>
      <c r="AV784" s="69"/>
      <c r="AW784" s="33"/>
      <c r="AX784" s="22"/>
      <c r="AY784" s="27"/>
    </row>
    <row r="785" spans="1:51" ht="15.6" hidden="1" customHeight="1" x14ac:dyDescent="0.3">
      <c r="A785" s="17">
        <v>92224</v>
      </c>
      <c r="B785" s="17" t="str">
        <f>VLOOKUP(A785,'List of Wells for HC assessment'!$A$2:$J$860,10,FALSE)</f>
        <v>Fraser-Sumas Floodplain</v>
      </c>
      <c r="C785" s="17" t="str">
        <f>IF(ISNUMBER(VLOOKUP(A785,'List of Wells for HC assessment'!$A$2:$J$860,1,FALSE)),"TRUE","FALSE")</f>
        <v>TRUE</v>
      </c>
      <c r="D785" s="17">
        <f>VLOOKUP(A785,'List of Wells for HC assessment'!$A$2:$J$860,9,FALSE)</f>
        <v>1197</v>
      </c>
      <c r="E785" s="17" t="str">
        <f t="shared" si="264"/>
        <v>Not Determined</v>
      </c>
      <c r="F785" s="17">
        <f t="shared" si="265"/>
        <v>1</v>
      </c>
      <c r="G785" s="87">
        <f t="shared" si="266"/>
        <v>1</v>
      </c>
      <c r="H785" s="87"/>
      <c r="I785" s="89" t="e">
        <f t="shared" si="267"/>
        <v>#N/A</v>
      </c>
      <c r="J785" s="90" t="str">
        <f t="shared" si="268"/>
        <v>-</v>
      </c>
      <c r="K785" s="91" t="str">
        <f t="shared" si="269"/>
        <v/>
      </c>
      <c r="L785" s="95" t="str">
        <f t="shared" si="270"/>
        <v xml:space="preserve"> </v>
      </c>
      <c r="M785" s="92" t="str">
        <f t="shared" si="271"/>
        <v>-</v>
      </c>
      <c r="N785" s="93" t="str">
        <f t="shared" si="272"/>
        <v/>
      </c>
      <c r="O785" s="96" t="str">
        <f t="shared" si="273"/>
        <v xml:space="preserve"> </v>
      </c>
      <c r="P785" s="94" t="str">
        <f>IF(ISNUMBER(VLOOKUP(A785,'Wells not assessed'!$A$5:$D$37,1,FALSE)),VLOOKUP(A785,'Wells not assessed'!$A$5:$D$37,4,FALSE),"")</f>
        <v>Not assessed because in Greendale Deep</v>
      </c>
      <c r="R785" s="35" t="str">
        <f t="shared" si="274"/>
        <v>N/A</v>
      </c>
      <c r="S785" s="15" t="e">
        <f t="shared" si="275"/>
        <v>#N/A</v>
      </c>
      <c r="T785" s="18" t="e">
        <f>VLOOKUP(S785,'PoHC and SDF summary'!$AO$4:$AP$49974,2,FALSE)</f>
        <v>#N/A</v>
      </c>
      <c r="U785" s="19" t="e">
        <f t="shared" si="276"/>
        <v>#N/A</v>
      </c>
      <c r="V785" s="56" t="e">
        <f>IF(C785="TRUE",(U785^2)*(VLOOKUP(D785,'Aquifer and SDF Parameters'!$A$6:$C$100,2,FALSE)/VLOOKUP(D785,'Aquifer and SDF Parameters'!$A$6:$C$100,3,FALSE)),"")</f>
        <v>#N/A</v>
      </c>
      <c r="W785" s="4"/>
      <c r="X785" s="29" t="str">
        <f t="shared" si="277"/>
        <v>No</v>
      </c>
      <c r="Y785" s="15" t="str">
        <f t="shared" si="278"/>
        <v/>
      </c>
      <c r="Z785" s="18" t="str">
        <f>IF(X785="Yes",VLOOKUP(Y785,'PoHC and SDF summary'!$AO$4:$AP$49974,2,FALSE)," ")</f>
        <v xml:space="preserve"> </v>
      </c>
      <c r="AA785" s="19" t="str">
        <f t="shared" si="279"/>
        <v xml:space="preserve"> </v>
      </c>
      <c r="AB785" s="58" t="str">
        <f>IF(X785="Yes",(AA785^2)*(VLOOKUP(D785,'Aquifer and SDF Parameters'!$A$6:$C$100,2,FALSE)/VLOOKUP(D785,'Aquifer and SDF Parameters'!$A$6:$C$100,3,FALSE)),"")</f>
        <v/>
      </c>
      <c r="AC785" s="20" t="str">
        <f>IF(X785="Yes",(1/(U785)^('Aquifer and SDF Parameters'!$B$2)/((1/U785^'Aquifer and SDF Parameters'!$B$2)+(1/AA785^'Aquifer and SDF Parameters'!$B$2))),"")</f>
        <v/>
      </c>
      <c r="AD785" s="21" t="str">
        <f>IF(X785="Yes",(1/(AA785)^('Aquifer and SDF Parameters'!$B$2)/((1/U785^'Aquifer and SDF Parameters'!$B$2)+(1/AA785^'Aquifer and SDF Parameters'!$B$2))),"")</f>
        <v/>
      </c>
      <c r="AE785" s="14"/>
      <c r="AF785" s="32" t="str">
        <f t="shared" si="280"/>
        <v>No</v>
      </c>
      <c r="AG785" s="15" t="str">
        <f t="shared" si="281"/>
        <v/>
      </c>
      <c r="AH785" s="18" t="str">
        <f t="shared" si="282"/>
        <v xml:space="preserve"> </v>
      </c>
      <c r="AI785" s="19" t="str">
        <f t="shared" si="283"/>
        <v xml:space="preserve"> </v>
      </c>
      <c r="AJ785" s="58" t="str">
        <f>IF(AF785="Yes",(AI785^2)*(VLOOKUP(D785,'Aquifer and SDF Parameters'!$A$6:$C$100,2,FALSE)/VLOOKUP(D785,'Aquifer and SDF Parameters'!$A$6:$C$100,3,FALSE)),"")</f>
        <v/>
      </c>
      <c r="AK785" s="20" t="str">
        <f>IF(AF785="Yes",(1/(U785)^('Aquifer and SDF Parameters'!$B$2)/((1/U785^'Aquifer and SDF Parameters'!$B$2)+(1/AI785^'Aquifer and SDF Parameters'!$B$2)+(1/AA785^'Aquifer and SDF Parameters'!$B$2))),"")</f>
        <v/>
      </c>
      <c r="AL785" s="20" t="str">
        <f>IF(AF785="Yes",(1/(AA785)^('Aquifer and SDF Parameters'!$B$2)/((1/U785^'Aquifer and SDF Parameters'!$B$2)+(1/AI785^'Aquifer and SDF Parameters'!$B$2)+(1/AA785^'Aquifer and SDF Parameters'!$B$2))),"")</f>
        <v/>
      </c>
      <c r="AM785" s="21" t="str">
        <f>IF(AF785="Yes",(1/(AI785)^('Aquifer and SDF Parameters'!$B$2)/((1/U785^'Aquifer and SDF Parameters'!$B$2)+(1/AI785^'Aquifer and SDF Parameters'!$B$2)+(1/AA785^'Aquifer and SDF Parameters'!$B$2))),"")</f>
        <v/>
      </c>
      <c r="AO785" s="30" t="s">
        <v>12424</v>
      </c>
      <c r="AP785" s="47" t="s">
        <v>8769</v>
      </c>
      <c r="AQ785" s="22">
        <v>109686</v>
      </c>
      <c r="AR785" s="22" t="s">
        <v>3508</v>
      </c>
      <c r="AS785" s="24">
        <v>263.92370867647401</v>
      </c>
      <c r="AT785" s="30"/>
      <c r="AU785" s="22"/>
      <c r="AV785" s="69"/>
      <c r="AW785" s="33"/>
      <c r="AX785" s="22"/>
      <c r="AY785" s="27"/>
    </row>
    <row r="786" spans="1:51" ht="15.6" hidden="1" customHeight="1" x14ac:dyDescent="0.3">
      <c r="A786" s="17">
        <v>100138</v>
      </c>
      <c r="B786" s="17" t="str">
        <f>VLOOKUP(A786,'List of Wells for HC assessment'!$A$2:$J$860,10,FALSE)</f>
        <v>Fraser-Sumas Floodplain</v>
      </c>
      <c r="C786" s="17" t="str">
        <f>IF(ISNUMBER(VLOOKUP(A786,'List of Wells for HC assessment'!$A$2:$J$860,1,FALSE)),"TRUE","FALSE")</f>
        <v>TRUE</v>
      </c>
      <c r="D786" s="17">
        <f>VLOOKUP(A786,'List of Wells for HC assessment'!$A$2:$J$860,9,FALSE)</f>
        <v>1197</v>
      </c>
      <c r="E786" s="17" t="str">
        <f t="shared" si="264"/>
        <v>Not Determined</v>
      </c>
      <c r="F786" s="17">
        <f t="shared" si="265"/>
        <v>1</v>
      </c>
      <c r="G786" s="87">
        <f t="shared" si="266"/>
        <v>1</v>
      </c>
      <c r="H786" s="87"/>
      <c r="I786" s="89" t="e">
        <f t="shared" si="267"/>
        <v>#N/A</v>
      </c>
      <c r="J786" s="90" t="str">
        <f t="shared" si="268"/>
        <v>-</v>
      </c>
      <c r="K786" s="91" t="str">
        <f t="shared" si="269"/>
        <v/>
      </c>
      <c r="L786" s="95" t="str">
        <f t="shared" si="270"/>
        <v xml:space="preserve"> </v>
      </c>
      <c r="M786" s="92" t="str">
        <f t="shared" si="271"/>
        <v>-</v>
      </c>
      <c r="N786" s="93" t="str">
        <f t="shared" si="272"/>
        <v/>
      </c>
      <c r="O786" s="96" t="str">
        <f t="shared" si="273"/>
        <v xml:space="preserve"> </v>
      </c>
      <c r="P786" s="94" t="str">
        <f>IF(ISNUMBER(VLOOKUP(A786,'Wells not assessed'!$A$5:$D$37,1,FALSE)),VLOOKUP(A786,'Wells not assessed'!$A$5:$D$37,4,FALSE),"")</f>
        <v>Not assessed because in Greendale Deep</v>
      </c>
      <c r="R786" s="35" t="str">
        <f t="shared" si="274"/>
        <v>N/A</v>
      </c>
      <c r="S786" s="15" t="e">
        <f t="shared" si="275"/>
        <v>#N/A</v>
      </c>
      <c r="T786" s="18" t="e">
        <f>VLOOKUP(S786,'PoHC and SDF summary'!$AO$4:$AP$49974,2,FALSE)</f>
        <v>#N/A</v>
      </c>
      <c r="U786" s="19" t="e">
        <f t="shared" si="276"/>
        <v>#N/A</v>
      </c>
      <c r="V786" s="56" t="e">
        <f>IF(C786="TRUE",(U786^2)*(VLOOKUP(D786,'Aquifer and SDF Parameters'!$A$6:$C$100,2,FALSE)/VLOOKUP(D786,'Aquifer and SDF Parameters'!$A$6:$C$100,3,FALSE)),"")</f>
        <v>#N/A</v>
      </c>
      <c r="W786" s="4"/>
      <c r="X786" s="29" t="str">
        <f t="shared" si="277"/>
        <v>No</v>
      </c>
      <c r="Y786" s="15" t="str">
        <f t="shared" si="278"/>
        <v/>
      </c>
      <c r="Z786" s="18" t="str">
        <f>IF(X786="Yes",VLOOKUP(Y786,'PoHC and SDF summary'!$AO$4:$AP$49974,2,FALSE)," ")</f>
        <v xml:space="preserve"> </v>
      </c>
      <c r="AA786" s="19" t="str">
        <f t="shared" si="279"/>
        <v xml:space="preserve"> </v>
      </c>
      <c r="AB786" s="58" t="str">
        <f>IF(X786="Yes",(AA786^2)*(VLOOKUP(D786,'Aquifer and SDF Parameters'!$A$6:$C$100,2,FALSE)/VLOOKUP(D786,'Aquifer and SDF Parameters'!$A$6:$C$100,3,FALSE)),"")</f>
        <v/>
      </c>
      <c r="AC786" s="20" t="str">
        <f>IF(X786="Yes",(1/(U786)^('Aquifer and SDF Parameters'!$B$2)/((1/U786^'Aquifer and SDF Parameters'!$B$2)+(1/AA786^'Aquifer and SDF Parameters'!$B$2))),"")</f>
        <v/>
      </c>
      <c r="AD786" s="21" t="str">
        <f>IF(X786="Yes",(1/(AA786)^('Aquifer and SDF Parameters'!$B$2)/((1/U786^'Aquifer and SDF Parameters'!$B$2)+(1/AA786^'Aquifer and SDF Parameters'!$B$2))),"")</f>
        <v/>
      </c>
      <c r="AE786" s="14"/>
      <c r="AF786" s="32" t="str">
        <f t="shared" si="280"/>
        <v>No</v>
      </c>
      <c r="AG786" s="15" t="str">
        <f t="shared" si="281"/>
        <v/>
      </c>
      <c r="AH786" s="18" t="str">
        <f t="shared" si="282"/>
        <v xml:space="preserve"> </v>
      </c>
      <c r="AI786" s="19" t="str">
        <f t="shared" si="283"/>
        <v xml:space="preserve"> </v>
      </c>
      <c r="AJ786" s="58" t="str">
        <f>IF(AF786="Yes",(AI786^2)*(VLOOKUP(D786,'Aquifer and SDF Parameters'!$A$6:$C$100,2,FALSE)/VLOOKUP(D786,'Aquifer and SDF Parameters'!$A$6:$C$100,3,FALSE)),"")</f>
        <v/>
      </c>
      <c r="AK786" s="20" t="str">
        <f>IF(AF786="Yes",(1/(U786)^('Aquifer and SDF Parameters'!$B$2)/((1/U786^'Aquifer and SDF Parameters'!$B$2)+(1/AI786^'Aquifer and SDF Parameters'!$B$2)+(1/AA786^'Aquifer and SDF Parameters'!$B$2))),"")</f>
        <v/>
      </c>
      <c r="AL786" s="20" t="str">
        <f>IF(AF786="Yes",(1/(AA786)^('Aquifer and SDF Parameters'!$B$2)/((1/U786^'Aquifer and SDF Parameters'!$B$2)+(1/AI786^'Aquifer and SDF Parameters'!$B$2)+(1/AA786^'Aquifer and SDF Parameters'!$B$2))),"")</f>
        <v/>
      </c>
      <c r="AM786" s="21" t="str">
        <f>IF(AF786="Yes",(1/(AI786)^('Aquifer and SDF Parameters'!$B$2)/((1/U786^'Aquifer and SDF Parameters'!$B$2)+(1/AI786^'Aquifer and SDF Parameters'!$B$2)+(1/AA786^'Aquifer and SDF Parameters'!$B$2))),"")</f>
        <v/>
      </c>
      <c r="AO786" s="30" t="s">
        <v>12316</v>
      </c>
      <c r="AP786" s="47" t="s">
        <v>8769</v>
      </c>
      <c r="AQ786" s="22">
        <v>109760</v>
      </c>
      <c r="AR786" s="22" t="s">
        <v>8668</v>
      </c>
      <c r="AS786" s="24">
        <v>562.83667270756098</v>
      </c>
      <c r="AT786" s="30"/>
      <c r="AU786" s="22"/>
      <c r="AV786" s="69"/>
      <c r="AW786" s="33"/>
      <c r="AX786" s="22"/>
      <c r="AY786" s="27"/>
    </row>
    <row r="787" spans="1:51" ht="15.6" hidden="1" customHeight="1" x14ac:dyDescent="0.3">
      <c r="A787" s="17">
        <v>103204</v>
      </c>
      <c r="B787" s="17" t="str">
        <f>VLOOKUP(A787,'List of Wells for HC assessment'!$A$2:$J$860,10,FALSE)</f>
        <v>Fraser-Sumas Floodplain</v>
      </c>
      <c r="C787" s="17" t="str">
        <f>IF(ISNUMBER(VLOOKUP(A787,'List of Wells for HC assessment'!$A$2:$J$860,1,FALSE)),"TRUE","FALSE")</f>
        <v>TRUE</v>
      </c>
      <c r="D787" s="17">
        <f>VLOOKUP(A787,'List of Wells for HC assessment'!$A$2:$J$860,9,FALSE)</f>
        <v>1197</v>
      </c>
      <c r="E787" s="17" t="str">
        <f t="shared" si="264"/>
        <v>Not Determined</v>
      </c>
      <c r="F787" s="17">
        <f t="shared" si="265"/>
        <v>1</v>
      </c>
      <c r="G787" s="87">
        <f t="shared" si="266"/>
        <v>1</v>
      </c>
      <c r="H787" s="87"/>
      <c r="I787" s="89" t="e">
        <f t="shared" si="267"/>
        <v>#N/A</v>
      </c>
      <c r="J787" s="90" t="str">
        <f t="shared" si="268"/>
        <v>-</v>
      </c>
      <c r="K787" s="91" t="str">
        <f t="shared" si="269"/>
        <v/>
      </c>
      <c r="L787" s="95" t="str">
        <f t="shared" si="270"/>
        <v xml:space="preserve"> </v>
      </c>
      <c r="M787" s="92" t="str">
        <f t="shared" si="271"/>
        <v>-</v>
      </c>
      <c r="N787" s="93" t="str">
        <f t="shared" si="272"/>
        <v/>
      </c>
      <c r="O787" s="96" t="str">
        <f t="shared" si="273"/>
        <v xml:space="preserve"> </v>
      </c>
      <c r="P787" s="94" t="str">
        <f>IF(ISNUMBER(VLOOKUP(A787,'Wells not assessed'!$A$5:$D$37,1,FALSE)),VLOOKUP(A787,'Wells not assessed'!$A$5:$D$37,4,FALSE),"")</f>
        <v>Not assessed because in Greendale Deep</v>
      </c>
      <c r="R787" s="35" t="str">
        <f t="shared" si="274"/>
        <v>N/A</v>
      </c>
      <c r="S787" s="15" t="e">
        <f t="shared" si="275"/>
        <v>#N/A</v>
      </c>
      <c r="T787" s="18" t="e">
        <f>VLOOKUP(S787,'PoHC and SDF summary'!$AO$4:$AP$49974,2,FALSE)</f>
        <v>#N/A</v>
      </c>
      <c r="U787" s="19" t="e">
        <f t="shared" si="276"/>
        <v>#N/A</v>
      </c>
      <c r="V787" s="56" t="e">
        <f>IF(C787="TRUE",(U787^2)*(VLOOKUP(D787,'Aquifer and SDF Parameters'!$A$6:$C$100,2,FALSE)/VLOOKUP(D787,'Aquifer and SDF Parameters'!$A$6:$C$100,3,FALSE)),"")</f>
        <v>#N/A</v>
      </c>
      <c r="W787" s="4"/>
      <c r="X787" s="29" t="str">
        <f t="shared" si="277"/>
        <v>No</v>
      </c>
      <c r="Y787" s="15" t="str">
        <f t="shared" si="278"/>
        <v/>
      </c>
      <c r="Z787" s="18" t="str">
        <f>IF(X787="Yes",VLOOKUP(Y787,'PoHC and SDF summary'!$AO$4:$AP$49974,2,FALSE)," ")</f>
        <v xml:space="preserve"> </v>
      </c>
      <c r="AA787" s="19" t="str">
        <f t="shared" si="279"/>
        <v xml:space="preserve"> </v>
      </c>
      <c r="AB787" s="58" t="str">
        <f>IF(X787="Yes",(AA787^2)*(VLOOKUP(D787,'Aquifer and SDF Parameters'!$A$6:$C$100,2,FALSE)/VLOOKUP(D787,'Aquifer and SDF Parameters'!$A$6:$C$100,3,FALSE)),"")</f>
        <v/>
      </c>
      <c r="AC787" s="20" t="str">
        <f>IF(X787="Yes",(1/(U787)^('Aquifer and SDF Parameters'!$B$2)/((1/U787^'Aquifer and SDF Parameters'!$B$2)+(1/AA787^'Aquifer and SDF Parameters'!$B$2))),"")</f>
        <v/>
      </c>
      <c r="AD787" s="21" t="str">
        <f>IF(X787="Yes",(1/(AA787)^('Aquifer and SDF Parameters'!$B$2)/((1/U787^'Aquifer and SDF Parameters'!$B$2)+(1/AA787^'Aquifer and SDF Parameters'!$B$2))),"")</f>
        <v/>
      </c>
      <c r="AE787" s="14"/>
      <c r="AF787" s="32" t="str">
        <f t="shared" si="280"/>
        <v>No</v>
      </c>
      <c r="AG787" s="15" t="str">
        <f t="shared" si="281"/>
        <v/>
      </c>
      <c r="AH787" s="18" t="str">
        <f t="shared" si="282"/>
        <v xml:space="preserve"> </v>
      </c>
      <c r="AI787" s="19" t="str">
        <f t="shared" si="283"/>
        <v xml:space="preserve"> </v>
      </c>
      <c r="AJ787" s="58" t="str">
        <f>IF(AF787="Yes",(AI787^2)*(VLOOKUP(D787,'Aquifer and SDF Parameters'!$A$6:$C$100,2,FALSE)/VLOOKUP(D787,'Aquifer and SDF Parameters'!$A$6:$C$100,3,FALSE)),"")</f>
        <v/>
      </c>
      <c r="AK787" s="20" t="str">
        <f>IF(AF787="Yes",(1/(U787)^('Aquifer and SDF Parameters'!$B$2)/((1/U787^'Aquifer and SDF Parameters'!$B$2)+(1/AI787^'Aquifer and SDF Parameters'!$B$2)+(1/AA787^'Aquifer and SDF Parameters'!$B$2))),"")</f>
        <v/>
      </c>
      <c r="AL787" s="20" t="str">
        <f>IF(AF787="Yes",(1/(AA787)^('Aquifer and SDF Parameters'!$B$2)/((1/U787^'Aquifer and SDF Parameters'!$B$2)+(1/AI787^'Aquifer and SDF Parameters'!$B$2)+(1/AA787^'Aquifer and SDF Parameters'!$B$2))),"")</f>
        <v/>
      </c>
      <c r="AM787" s="21" t="str">
        <f>IF(AF787="Yes",(1/(AI787)^('Aquifer and SDF Parameters'!$B$2)/((1/U787^'Aquifer and SDF Parameters'!$B$2)+(1/AI787^'Aquifer and SDF Parameters'!$B$2)+(1/AA787^'Aquifer and SDF Parameters'!$B$2))),"")</f>
        <v/>
      </c>
      <c r="AO787" s="30" t="s">
        <v>12250</v>
      </c>
      <c r="AP787" s="47" t="s">
        <v>8769</v>
      </c>
      <c r="AQ787" s="22">
        <v>109761</v>
      </c>
      <c r="AR787" s="22" t="s">
        <v>24</v>
      </c>
      <c r="AS787" s="83">
        <v>6801.5789290605699</v>
      </c>
      <c r="AT787" s="30"/>
      <c r="AU787" s="22"/>
      <c r="AV787" s="69"/>
      <c r="AW787" s="33"/>
      <c r="AX787" s="22"/>
      <c r="AY787" s="27"/>
    </row>
    <row r="788" spans="1:51" ht="15.6" hidden="1" customHeight="1" x14ac:dyDescent="0.3">
      <c r="A788" s="17">
        <v>103318</v>
      </c>
      <c r="B788" s="17" t="str">
        <f>VLOOKUP(A788,'List of Wells for HC assessment'!$A$2:$J$860,10,FALSE)</f>
        <v>Fraser-Sumas Floodplain</v>
      </c>
      <c r="C788" s="17" t="str">
        <f>IF(ISNUMBER(VLOOKUP(A788,'List of Wells for HC assessment'!$A$2:$J$860,1,FALSE)),"TRUE","FALSE")</f>
        <v>TRUE</v>
      </c>
      <c r="D788" s="17">
        <f>VLOOKUP(A788,'List of Wells for HC assessment'!$A$2:$J$860,9,FALSE)</f>
        <v>1197</v>
      </c>
      <c r="E788" s="17" t="str">
        <f t="shared" si="264"/>
        <v>Not Determined</v>
      </c>
      <c r="F788" s="17">
        <f t="shared" si="265"/>
        <v>1</v>
      </c>
      <c r="G788" s="87">
        <f t="shared" si="266"/>
        <v>1</v>
      </c>
      <c r="H788" s="87"/>
      <c r="I788" s="89" t="e">
        <f t="shared" si="267"/>
        <v>#N/A</v>
      </c>
      <c r="J788" s="90" t="str">
        <f t="shared" si="268"/>
        <v>-</v>
      </c>
      <c r="K788" s="91" t="str">
        <f t="shared" si="269"/>
        <v/>
      </c>
      <c r="L788" s="95" t="str">
        <f t="shared" si="270"/>
        <v xml:space="preserve"> </v>
      </c>
      <c r="M788" s="92" t="str">
        <f t="shared" si="271"/>
        <v>-</v>
      </c>
      <c r="N788" s="93" t="str">
        <f t="shared" si="272"/>
        <v/>
      </c>
      <c r="O788" s="96" t="str">
        <f t="shared" si="273"/>
        <v xml:space="preserve"> </v>
      </c>
      <c r="P788" s="94" t="str">
        <f>IF(ISNUMBER(VLOOKUP(A788,'Wells not assessed'!$A$5:$D$37,1,FALSE)),VLOOKUP(A788,'Wells not assessed'!$A$5:$D$37,4,FALSE),"")</f>
        <v>Not assessed because in Greendale Deep</v>
      </c>
      <c r="R788" s="35" t="str">
        <f t="shared" si="274"/>
        <v>N/A</v>
      </c>
      <c r="S788" s="15" t="e">
        <f t="shared" si="275"/>
        <v>#N/A</v>
      </c>
      <c r="T788" s="18" t="e">
        <f>VLOOKUP(S788,'PoHC and SDF summary'!$AO$4:$AP$49974,2,FALSE)</f>
        <v>#N/A</v>
      </c>
      <c r="U788" s="19" t="e">
        <f t="shared" si="276"/>
        <v>#N/A</v>
      </c>
      <c r="V788" s="56" t="e">
        <f>IF(C788="TRUE",(U788^2)*(VLOOKUP(D788,'Aquifer and SDF Parameters'!$A$6:$C$100,2,FALSE)/VLOOKUP(D788,'Aquifer and SDF Parameters'!$A$6:$C$100,3,FALSE)),"")</f>
        <v>#N/A</v>
      </c>
      <c r="W788" s="4"/>
      <c r="X788" s="29" t="str">
        <f t="shared" si="277"/>
        <v>No</v>
      </c>
      <c r="Y788" s="15" t="str">
        <f t="shared" si="278"/>
        <v/>
      </c>
      <c r="Z788" s="18" t="str">
        <f>IF(X788="Yes",VLOOKUP(Y788,'PoHC and SDF summary'!$AO$4:$AP$49974,2,FALSE)," ")</f>
        <v xml:space="preserve"> </v>
      </c>
      <c r="AA788" s="19" t="str">
        <f t="shared" si="279"/>
        <v xml:space="preserve"> </v>
      </c>
      <c r="AB788" s="58" t="str">
        <f>IF(X788="Yes",(AA788^2)*(VLOOKUP(D788,'Aquifer and SDF Parameters'!$A$6:$C$100,2,FALSE)/VLOOKUP(D788,'Aquifer and SDF Parameters'!$A$6:$C$100,3,FALSE)),"")</f>
        <v/>
      </c>
      <c r="AC788" s="20" t="str">
        <f>IF(X788="Yes",(1/(U788)^('Aquifer and SDF Parameters'!$B$2)/((1/U788^'Aquifer and SDF Parameters'!$B$2)+(1/AA788^'Aquifer and SDF Parameters'!$B$2))),"")</f>
        <v/>
      </c>
      <c r="AD788" s="21" t="str">
        <f>IF(X788="Yes",(1/(AA788)^('Aquifer and SDF Parameters'!$B$2)/((1/U788^'Aquifer and SDF Parameters'!$B$2)+(1/AA788^'Aquifer and SDF Parameters'!$B$2))),"")</f>
        <v/>
      </c>
      <c r="AE788" s="14"/>
      <c r="AF788" s="32" t="str">
        <f t="shared" si="280"/>
        <v>No</v>
      </c>
      <c r="AG788" s="15" t="str">
        <f t="shared" si="281"/>
        <v/>
      </c>
      <c r="AH788" s="18" t="str">
        <f t="shared" si="282"/>
        <v xml:space="preserve"> </v>
      </c>
      <c r="AI788" s="19" t="str">
        <f t="shared" si="283"/>
        <v xml:space="preserve"> </v>
      </c>
      <c r="AJ788" s="58" t="str">
        <f>IF(AF788="Yes",(AI788^2)*(VLOOKUP(D788,'Aquifer and SDF Parameters'!$A$6:$C$100,2,FALSE)/VLOOKUP(D788,'Aquifer and SDF Parameters'!$A$6:$C$100,3,FALSE)),"")</f>
        <v/>
      </c>
      <c r="AK788" s="20" t="str">
        <f>IF(AF788="Yes",(1/(U788)^('Aquifer and SDF Parameters'!$B$2)/((1/U788^'Aquifer and SDF Parameters'!$B$2)+(1/AI788^'Aquifer and SDF Parameters'!$B$2)+(1/AA788^'Aquifer and SDF Parameters'!$B$2))),"")</f>
        <v/>
      </c>
      <c r="AL788" s="20" t="str">
        <f>IF(AF788="Yes",(1/(AA788)^('Aquifer and SDF Parameters'!$B$2)/((1/U788^'Aquifer and SDF Parameters'!$B$2)+(1/AI788^'Aquifer and SDF Parameters'!$B$2)+(1/AA788^'Aquifer and SDF Parameters'!$B$2))),"")</f>
        <v/>
      </c>
      <c r="AM788" s="21" t="str">
        <f>IF(AF788="Yes",(1/(AI788)^('Aquifer and SDF Parameters'!$B$2)/((1/U788^'Aquifer and SDF Parameters'!$B$2)+(1/AI788^'Aquifer and SDF Parameters'!$B$2)+(1/AA788^'Aquifer and SDF Parameters'!$B$2))),"")</f>
        <v/>
      </c>
      <c r="AO788" s="30" t="s">
        <v>12244</v>
      </c>
      <c r="AP788" s="47" t="s">
        <v>8769</v>
      </c>
      <c r="AQ788" s="22">
        <v>109762</v>
      </c>
      <c r="AR788" s="22" t="s">
        <v>1318</v>
      </c>
      <c r="AS788" s="24">
        <v>136.08865064568701</v>
      </c>
      <c r="AT788" s="30"/>
      <c r="AU788" s="22"/>
      <c r="AV788" s="69"/>
      <c r="AW788" s="33"/>
      <c r="AX788" s="22"/>
      <c r="AY788" s="27"/>
    </row>
    <row r="789" spans="1:51" ht="15.6" hidden="1" customHeight="1" x14ac:dyDescent="0.3">
      <c r="A789" s="17">
        <v>106986</v>
      </c>
      <c r="B789" s="17" t="str">
        <f>VLOOKUP(A789,'List of Wells for HC assessment'!$A$2:$J$860,10,FALSE)</f>
        <v>Fraser-Sumas Floodplain</v>
      </c>
      <c r="C789" s="17" t="str">
        <f>IF(ISNUMBER(VLOOKUP(A789,'List of Wells for HC assessment'!$A$2:$J$860,1,FALSE)),"TRUE","FALSE")</f>
        <v>TRUE</v>
      </c>
      <c r="D789" s="17">
        <f>VLOOKUP(A789,'List of Wells for HC assessment'!$A$2:$J$860,9,FALSE)</f>
        <v>1197</v>
      </c>
      <c r="E789" s="17" t="str">
        <f t="shared" si="264"/>
        <v>Not Determined</v>
      </c>
      <c r="F789" s="17">
        <f t="shared" si="265"/>
        <v>1</v>
      </c>
      <c r="G789" s="87">
        <f t="shared" si="266"/>
        <v>1</v>
      </c>
      <c r="H789" s="87"/>
      <c r="I789" s="89" t="e">
        <f t="shared" si="267"/>
        <v>#N/A</v>
      </c>
      <c r="J789" s="90" t="str">
        <f t="shared" si="268"/>
        <v>-</v>
      </c>
      <c r="K789" s="91" t="str">
        <f t="shared" si="269"/>
        <v/>
      </c>
      <c r="L789" s="95" t="str">
        <f t="shared" si="270"/>
        <v xml:space="preserve"> </v>
      </c>
      <c r="M789" s="92" t="str">
        <f t="shared" si="271"/>
        <v>-</v>
      </c>
      <c r="N789" s="93" t="str">
        <f t="shared" si="272"/>
        <v/>
      </c>
      <c r="O789" s="96" t="str">
        <f t="shared" si="273"/>
        <v xml:space="preserve"> </v>
      </c>
      <c r="P789" s="94" t="str">
        <f>IF(ISNUMBER(VLOOKUP(A789,'Wells not assessed'!$A$5:$D$37,1,FALSE)),VLOOKUP(A789,'Wells not assessed'!$A$5:$D$37,4,FALSE),"")</f>
        <v>Not assessed because in Greendale Deep</v>
      </c>
      <c r="R789" s="35" t="str">
        <f t="shared" si="274"/>
        <v>N/A</v>
      </c>
      <c r="S789" s="15" t="e">
        <f t="shared" si="275"/>
        <v>#N/A</v>
      </c>
      <c r="T789" s="18" t="e">
        <f>VLOOKUP(S789,'PoHC and SDF summary'!$AO$4:$AP$49974,2,FALSE)</f>
        <v>#N/A</v>
      </c>
      <c r="U789" s="19" t="e">
        <f t="shared" si="276"/>
        <v>#N/A</v>
      </c>
      <c r="V789" s="56" t="e">
        <f>IF(C789="TRUE",(U789^2)*(VLOOKUP(D789,'Aquifer and SDF Parameters'!$A$6:$C$100,2,FALSE)/VLOOKUP(D789,'Aquifer and SDF Parameters'!$A$6:$C$100,3,FALSE)),"")</f>
        <v>#N/A</v>
      </c>
      <c r="W789" s="4"/>
      <c r="X789" s="29" t="str">
        <f t="shared" si="277"/>
        <v>No</v>
      </c>
      <c r="Y789" s="15" t="str">
        <f t="shared" si="278"/>
        <v/>
      </c>
      <c r="Z789" s="18" t="str">
        <f>IF(X789="Yes",VLOOKUP(Y789,'PoHC and SDF summary'!$AO$4:$AP$49974,2,FALSE)," ")</f>
        <v xml:space="preserve"> </v>
      </c>
      <c r="AA789" s="19" t="str">
        <f t="shared" si="279"/>
        <v xml:space="preserve"> </v>
      </c>
      <c r="AB789" s="58" t="str">
        <f>IF(X789="Yes",(AA789^2)*(VLOOKUP(D789,'Aquifer and SDF Parameters'!$A$6:$C$100,2,FALSE)/VLOOKUP(D789,'Aquifer and SDF Parameters'!$A$6:$C$100,3,FALSE)),"")</f>
        <v/>
      </c>
      <c r="AC789" s="20" t="str">
        <f>IF(X789="Yes",(1/(U789)^('Aquifer and SDF Parameters'!$B$2)/((1/U789^'Aquifer and SDF Parameters'!$B$2)+(1/AA789^'Aquifer and SDF Parameters'!$B$2))),"")</f>
        <v/>
      </c>
      <c r="AD789" s="21" t="str">
        <f>IF(X789="Yes",(1/(AA789)^('Aquifer and SDF Parameters'!$B$2)/((1/U789^'Aquifer and SDF Parameters'!$B$2)+(1/AA789^'Aquifer and SDF Parameters'!$B$2))),"")</f>
        <v/>
      </c>
      <c r="AE789" s="14"/>
      <c r="AF789" s="32" t="str">
        <f t="shared" si="280"/>
        <v>No</v>
      </c>
      <c r="AG789" s="15" t="str">
        <f t="shared" si="281"/>
        <v/>
      </c>
      <c r="AH789" s="18" t="str">
        <f t="shared" si="282"/>
        <v xml:space="preserve"> </v>
      </c>
      <c r="AI789" s="19" t="str">
        <f t="shared" si="283"/>
        <v xml:space="preserve"> </v>
      </c>
      <c r="AJ789" s="58" t="str">
        <f>IF(AF789="Yes",(AI789^2)*(VLOOKUP(D789,'Aquifer and SDF Parameters'!$A$6:$C$100,2,FALSE)/VLOOKUP(D789,'Aquifer and SDF Parameters'!$A$6:$C$100,3,FALSE)),"")</f>
        <v/>
      </c>
      <c r="AK789" s="20" t="str">
        <f>IF(AF789="Yes",(1/(U789)^('Aquifer and SDF Parameters'!$B$2)/((1/U789^'Aquifer and SDF Parameters'!$B$2)+(1/AI789^'Aquifer and SDF Parameters'!$B$2)+(1/AA789^'Aquifer and SDF Parameters'!$B$2))),"")</f>
        <v/>
      </c>
      <c r="AL789" s="20" t="str">
        <f>IF(AF789="Yes",(1/(AA789)^('Aquifer and SDF Parameters'!$B$2)/((1/U789^'Aquifer and SDF Parameters'!$B$2)+(1/AI789^'Aquifer and SDF Parameters'!$B$2)+(1/AA789^'Aquifer and SDF Parameters'!$B$2))),"")</f>
        <v/>
      </c>
      <c r="AM789" s="21" t="str">
        <f>IF(AF789="Yes",(1/(AI789)^('Aquifer and SDF Parameters'!$B$2)/((1/U789^'Aquifer and SDF Parameters'!$B$2)+(1/AI789^'Aquifer and SDF Parameters'!$B$2)+(1/AA789^'Aquifer and SDF Parameters'!$B$2))),"")</f>
        <v/>
      </c>
      <c r="AO789" s="30" t="s">
        <v>12217</v>
      </c>
      <c r="AP789" s="47" t="s">
        <v>8769</v>
      </c>
      <c r="AQ789" s="22">
        <v>109774</v>
      </c>
      <c r="AR789" s="22" t="s">
        <v>24</v>
      </c>
      <c r="AS789" s="24">
        <v>3139.2050500581399</v>
      </c>
      <c r="AT789" s="30"/>
      <c r="AU789" s="22"/>
      <c r="AV789" s="69"/>
      <c r="AW789" s="33"/>
      <c r="AX789" s="22"/>
      <c r="AY789" s="27"/>
    </row>
    <row r="790" spans="1:51" ht="15.6" hidden="1" customHeight="1" x14ac:dyDescent="0.3">
      <c r="A790" s="17">
        <v>107151</v>
      </c>
      <c r="B790" s="17" t="str">
        <f>VLOOKUP(A790,'List of Wells for HC assessment'!$A$2:$J$860,10,FALSE)</f>
        <v>Fraser-Sumas Floodplain</v>
      </c>
      <c r="C790" s="17" t="str">
        <f>IF(ISNUMBER(VLOOKUP(A790,'List of Wells for HC assessment'!$A$2:$J$860,1,FALSE)),"TRUE","FALSE")</f>
        <v>TRUE</v>
      </c>
      <c r="D790" s="17">
        <f>VLOOKUP(A790,'List of Wells for HC assessment'!$A$2:$J$860,9,FALSE)</f>
        <v>1197</v>
      </c>
      <c r="E790" s="17" t="str">
        <f t="shared" si="264"/>
        <v>Not Determined</v>
      </c>
      <c r="F790" s="17">
        <f t="shared" si="265"/>
        <v>1</v>
      </c>
      <c r="G790" s="87">
        <f t="shared" si="266"/>
        <v>1</v>
      </c>
      <c r="H790" s="87"/>
      <c r="I790" s="89" t="e">
        <f t="shared" si="267"/>
        <v>#N/A</v>
      </c>
      <c r="J790" s="90" t="str">
        <f t="shared" si="268"/>
        <v>-</v>
      </c>
      <c r="K790" s="91" t="str">
        <f t="shared" si="269"/>
        <v/>
      </c>
      <c r="L790" s="95" t="str">
        <f t="shared" si="270"/>
        <v xml:space="preserve"> </v>
      </c>
      <c r="M790" s="92" t="str">
        <f t="shared" si="271"/>
        <v>-</v>
      </c>
      <c r="N790" s="93" t="str">
        <f t="shared" si="272"/>
        <v/>
      </c>
      <c r="O790" s="96" t="str">
        <f t="shared" si="273"/>
        <v xml:space="preserve"> </v>
      </c>
      <c r="P790" s="94" t="str">
        <f>IF(ISNUMBER(VLOOKUP(A790,'Wells not assessed'!$A$5:$D$37,1,FALSE)),VLOOKUP(A790,'Wells not assessed'!$A$5:$D$37,4,FALSE),"")</f>
        <v>Not assessed because in Greendale Deep</v>
      </c>
      <c r="R790" s="35" t="str">
        <f t="shared" si="274"/>
        <v>N/A</v>
      </c>
      <c r="S790" s="15" t="e">
        <f t="shared" si="275"/>
        <v>#N/A</v>
      </c>
      <c r="T790" s="18" t="e">
        <f>VLOOKUP(S790,'PoHC and SDF summary'!$AO$4:$AP$49974,2,FALSE)</f>
        <v>#N/A</v>
      </c>
      <c r="U790" s="19" t="e">
        <f t="shared" si="276"/>
        <v>#N/A</v>
      </c>
      <c r="V790" s="56" t="e">
        <f>IF(C790="TRUE",(U790^2)*(VLOOKUP(D790,'Aquifer and SDF Parameters'!$A$6:$C$100,2,FALSE)/VLOOKUP(D790,'Aquifer and SDF Parameters'!$A$6:$C$100,3,FALSE)),"")</f>
        <v>#N/A</v>
      </c>
      <c r="W790" s="4"/>
      <c r="X790" s="29" t="str">
        <f t="shared" si="277"/>
        <v>No</v>
      </c>
      <c r="Y790" s="15" t="str">
        <f t="shared" si="278"/>
        <v/>
      </c>
      <c r="Z790" s="18" t="str">
        <f>IF(X790="Yes",VLOOKUP(Y790,'PoHC and SDF summary'!$AO$4:$AP$49974,2,FALSE)," ")</f>
        <v xml:space="preserve"> </v>
      </c>
      <c r="AA790" s="19" t="str">
        <f t="shared" si="279"/>
        <v xml:space="preserve"> </v>
      </c>
      <c r="AB790" s="58" t="str">
        <f>IF(X790="Yes",(AA790^2)*(VLOOKUP(D790,'Aquifer and SDF Parameters'!$A$6:$C$100,2,FALSE)/VLOOKUP(D790,'Aquifer and SDF Parameters'!$A$6:$C$100,3,FALSE)),"")</f>
        <v/>
      </c>
      <c r="AC790" s="20" t="str">
        <f>IF(X790="Yes",(1/(U790)^('Aquifer and SDF Parameters'!$B$2)/((1/U790^'Aquifer and SDF Parameters'!$B$2)+(1/AA790^'Aquifer and SDF Parameters'!$B$2))),"")</f>
        <v/>
      </c>
      <c r="AD790" s="21" t="str">
        <f>IF(X790="Yes",(1/(AA790)^('Aquifer and SDF Parameters'!$B$2)/((1/U790^'Aquifer and SDF Parameters'!$B$2)+(1/AA790^'Aquifer and SDF Parameters'!$B$2))),"")</f>
        <v/>
      </c>
      <c r="AE790" s="14"/>
      <c r="AF790" s="32" t="str">
        <f t="shared" si="280"/>
        <v>No</v>
      </c>
      <c r="AG790" s="15" t="str">
        <f t="shared" si="281"/>
        <v/>
      </c>
      <c r="AH790" s="18" t="str">
        <f t="shared" si="282"/>
        <v xml:space="preserve"> </v>
      </c>
      <c r="AI790" s="19" t="str">
        <f t="shared" si="283"/>
        <v xml:space="preserve"> </v>
      </c>
      <c r="AJ790" s="58" t="str">
        <f>IF(AF790="Yes",(AI790^2)*(VLOOKUP(D790,'Aquifer and SDF Parameters'!$A$6:$C$100,2,FALSE)/VLOOKUP(D790,'Aquifer and SDF Parameters'!$A$6:$C$100,3,FALSE)),"")</f>
        <v/>
      </c>
      <c r="AK790" s="20" t="str">
        <f>IF(AF790="Yes",(1/(U790)^('Aquifer and SDF Parameters'!$B$2)/((1/U790^'Aquifer and SDF Parameters'!$B$2)+(1/AI790^'Aquifer and SDF Parameters'!$B$2)+(1/AA790^'Aquifer and SDF Parameters'!$B$2))),"")</f>
        <v/>
      </c>
      <c r="AL790" s="20" t="str">
        <f>IF(AF790="Yes",(1/(AA790)^('Aquifer and SDF Parameters'!$B$2)/((1/U790^'Aquifer and SDF Parameters'!$B$2)+(1/AI790^'Aquifer and SDF Parameters'!$B$2)+(1/AA790^'Aquifer and SDF Parameters'!$B$2))),"")</f>
        <v/>
      </c>
      <c r="AM790" s="21" t="str">
        <f>IF(AF790="Yes",(1/(AI790)^('Aquifer and SDF Parameters'!$B$2)/((1/U790^'Aquifer and SDF Parameters'!$B$2)+(1/AI790^'Aquifer and SDF Parameters'!$B$2)+(1/AA790^'Aquifer and SDF Parameters'!$B$2))),"")</f>
        <v/>
      </c>
      <c r="AO790" s="30" t="s">
        <v>12215</v>
      </c>
      <c r="AP790" s="47" t="s">
        <v>8769</v>
      </c>
      <c r="AQ790" s="22">
        <v>109776</v>
      </c>
      <c r="AR790" s="22" t="s">
        <v>1869</v>
      </c>
      <c r="AS790" s="24">
        <v>339.51190892945903</v>
      </c>
      <c r="AT790" s="30"/>
      <c r="AU790" s="22"/>
      <c r="AV790" s="69"/>
      <c r="AW790" s="33"/>
      <c r="AX790" s="22"/>
      <c r="AY790" s="27"/>
    </row>
    <row r="791" spans="1:51" ht="15.6" hidden="1" customHeight="1" x14ac:dyDescent="0.3">
      <c r="A791" s="17">
        <v>108508</v>
      </c>
      <c r="B791" s="17" t="str">
        <f>VLOOKUP(A791,'List of Wells for HC assessment'!$A$2:$J$860,10,FALSE)</f>
        <v>Fraser-Sumas Floodplain</v>
      </c>
      <c r="C791" s="17" t="str">
        <f>IF(ISNUMBER(VLOOKUP(A791,'List of Wells for HC assessment'!$A$2:$J$860,1,FALSE)),"TRUE","FALSE")</f>
        <v>TRUE</v>
      </c>
      <c r="D791" s="17">
        <f>VLOOKUP(A791,'List of Wells for HC assessment'!$A$2:$J$860,9,FALSE)</f>
        <v>1197</v>
      </c>
      <c r="E791" s="17" t="str">
        <f t="shared" si="264"/>
        <v>Not Determined</v>
      </c>
      <c r="F791" s="17">
        <f t="shared" si="265"/>
        <v>1</v>
      </c>
      <c r="G791" s="87">
        <f t="shared" si="266"/>
        <v>1</v>
      </c>
      <c r="H791" s="87"/>
      <c r="I791" s="89" t="e">
        <f t="shared" si="267"/>
        <v>#N/A</v>
      </c>
      <c r="J791" s="90" t="str">
        <f t="shared" si="268"/>
        <v>-</v>
      </c>
      <c r="K791" s="91" t="str">
        <f t="shared" si="269"/>
        <v/>
      </c>
      <c r="L791" s="95" t="str">
        <f t="shared" si="270"/>
        <v xml:space="preserve"> </v>
      </c>
      <c r="M791" s="92" t="str">
        <f t="shared" si="271"/>
        <v>-</v>
      </c>
      <c r="N791" s="93" t="str">
        <f t="shared" si="272"/>
        <v/>
      </c>
      <c r="O791" s="96" t="str">
        <f t="shared" si="273"/>
        <v xml:space="preserve"> </v>
      </c>
      <c r="P791" s="94" t="str">
        <f>IF(ISNUMBER(VLOOKUP(A791,'Wells not assessed'!$A$5:$D$37,1,FALSE)),VLOOKUP(A791,'Wells not assessed'!$A$5:$D$37,4,FALSE),"")</f>
        <v>Not assessed because in Greendale Deep</v>
      </c>
      <c r="R791" s="35" t="str">
        <f t="shared" si="274"/>
        <v>N/A</v>
      </c>
      <c r="S791" s="15" t="e">
        <f t="shared" si="275"/>
        <v>#N/A</v>
      </c>
      <c r="T791" s="18" t="e">
        <f>VLOOKUP(S791,'PoHC and SDF summary'!$AO$4:$AP$49974,2,FALSE)</f>
        <v>#N/A</v>
      </c>
      <c r="U791" s="19" t="e">
        <f t="shared" si="276"/>
        <v>#N/A</v>
      </c>
      <c r="V791" s="56" t="e">
        <f>IF(C791="TRUE",(U791^2)*(VLOOKUP(D791,'Aquifer and SDF Parameters'!$A$6:$C$100,2,FALSE)/VLOOKUP(D791,'Aquifer and SDF Parameters'!$A$6:$C$100,3,FALSE)),"")</f>
        <v>#N/A</v>
      </c>
      <c r="W791" s="4"/>
      <c r="X791" s="29" t="str">
        <f t="shared" si="277"/>
        <v>No</v>
      </c>
      <c r="Y791" s="15" t="str">
        <f t="shared" si="278"/>
        <v/>
      </c>
      <c r="Z791" s="18" t="str">
        <f>IF(X791="Yes",VLOOKUP(Y791,'PoHC and SDF summary'!$AO$4:$AP$49974,2,FALSE)," ")</f>
        <v xml:space="preserve"> </v>
      </c>
      <c r="AA791" s="19" t="str">
        <f t="shared" si="279"/>
        <v xml:space="preserve"> </v>
      </c>
      <c r="AB791" s="58" t="str">
        <f>IF(X791="Yes",(AA791^2)*(VLOOKUP(D791,'Aquifer and SDF Parameters'!$A$6:$C$100,2,FALSE)/VLOOKUP(D791,'Aquifer and SDF Parameters'!$A$6:$C$100,3,FALSE)),"")</f>
        <v/>
      </c>
      <c r="AC791" s="20" t="str">
        <f>IF(X791="Yes",(1/(U791)^('Aquifer and SDF Parameters'!$B$2)/((1/U791^'Aquifer and SDF Parameters'!$B$2)+(1/AA791^'Aquifer and SDF Parameters'!$B$2))),"")</f>
        <v/>
      </c>
      <c r="AD791" s="21" t="str">
        <f>IF(X791="Yes",(1/(AA791)^('Aquifer and SDF Parameters'!$B$2)/((1/U791^'Aquifer and SDF Parameters'!$B$2)+(1/AA791^'Aquifer and SDF Parameters'!$B$2))),"")</f>
        <v/>
      </c>
      <c r="AE791" s="14"/>
      <c r="AF791" s="32" t="str">
        <f t="shared" si="280"/>
        <v>No</v>
      </c>
      <c r="AG791" s="15" t="str">
        <f t="shared" si="281"/>
        <v/>
      </c>
      <c r="AH791" s="18" t="str">
        <f t="shared" si="282"/>
        <v xml:space="preserve"> </v>
      </c>
      <c r="AI791" s="19" t="str">
        <f t="shared" si="283"/>
        <v xml:space="preserve"> </v>
      </c>
      <c r="AJ791" s="58" t="str">
        <f>IF(AF791="Yes",(AI791^2)*(VLOOKUP(D791,'Aquifer and SDF Parameters'!$A$6:$C$100,2,FALSE)/VLOOKUP(D791,'Aquifer and SDF Parameters'!$A$6:$C$100,3,FALSE)),"")</f>
        <v/>
      </c>
      <c r="AK791" s="20" t="str">
        <f>IF(AF791="Yes",(1/(U791)^('Aquifer and SDF Parameters'!$B$2)/((1/U791^'Aquifer and SDF Parameters'!$B$2)+(1/AI791^'Aquifer and SDF Parameters'!$B$2)+(1/AA791^'Aquifer and SDF Parameters'!$B$2))),"")</f>
        <v/>
      </c>
      <c r="AL791" s="20" t="str">
        <f>IF(AF791="Yes",(1/(AA791)^('Aquifer and SDF Parameters'!$B$2)/((1/U791^'Aquifer and SDF Parameters'!$B$2)+(1/AI791^'Aquifer and SDF Parameters'!$B$2)+(1/AA791^'Aquifer and SDF Parameters'!$B$2))),"")</f>
        <v/>
      </c>
      <c r="AM791" s="21" t="str">
        <f>IF(AF791="Yes",(1/(AI791)^('Aquifer and SDF Parameters'!$B$2)/((1/U791^'Aquifer and SDF Parameters'!$B$2)+(1/AI791^'Aquifer and SDF Parameters'!$B$2)+(1/AA791^'Aquifer and SDF Parameters'!$B$2))),"")</f>
        <v/>
      </c>
      <c r="AO791" s="30" t="s">
        <v>12199</v>
      </c>
      <c r="AP791" s="47" t="s">
        <v>8769</v>
      </c>
      <c r="AQ791" s="22">
        <v>109777</v>
      </c>
      <c r="AR791" s="22" t="s">
        <v>1050</v>
      </c>
      <c r="AS791" s="24">
        <v>1757.06166539991</v>
      </c>
      <c r="AT791" s="30"/>
      <c r="AU791" s="22"/>
      <c r="AV791" s="69"/>
      <c r="AW791" s="33"/>
      <c r="AX791" s="22"/>
      <c r="AY791" s="27"/>
    </row>
    <row r="792" spans="1:51" ht="15.6" hidden="1" customHeight="1" x14ac:dyDescent="0.3">
      <c r="A792" s="17">
        <v>108528</v>
      </c>
      <c r="B792" s="17" t="str">
        <f>VLOOKUP(A792,'List of Wells for HC assessment'!$A$2:$J$860,10,FALSE)</f>
        <v>Fraser-Sumas Floodplain</v>
      </c>
      <c r="C792" s="17" t="str">
        <f>IF(ISNUMBER(VLOOKUP(A792,'List of Wells for HC assessment'!$A$2:$J$860,1,FALSE)),"TRUE","FALSE")</f>
        <v>TRUE</v>
      </c>
      <c r="D792" s="17">
        <f>VLOOKUP(A792,'List of Wells for HC assessment'!$A$2:$J$860,9,FALSE)</f>
        <v>1197</v>
      </c>
      <c r="E792" s="17" t="str">
        <f t="shared" si="264"/>
        <v>Not Determined</v>
      </c>
      <c r="F792" s="17">
        <f t="shared" si="265"/>
        <v>1</v>
      </c>
      <c r="G792" s="87">
        <f t="shared" si="266"/>
        <v>1</v>
      </c>
      <c r="H792" s="87"/>
      <c r="I792" s="89" t="e">
        <f t="shared" si="267"/>
        <v>#N/A</v>
      </c>
      <c r="J792" s="90" t="str">
        <f t="shared" si="268"/>
        <v>-</v>
      </c>
      <c r="K792" s="91" t="str">
        <f t="shared" si="269"/>
        <v/>
      </c>
      <c r="L792" s="95" t="str">
        <f t="shared" si="270"/>
        <v xml:space="preserve"> </v>
      </c>
      <c r="M792" s="92" t="str">
        <f t="shared" si="271"/>
        <v>-</v>
      </c>
      <c r="N792" s="93" t="str">
        <f t="shared" si="272"/>
        <v/>
      </c>
      <c r="O792" s="96" t="str">
        <f t="shared" si="273"/>
        <v xml:space="preserve"> </v>
      </c>
      <c r="P792" s="94" t="str">
        <f>IF(ISNUMBER(VLOOKUP(A792,'Wells not assessed'!$A$5:$D$37,1,FALSE)),VLOOKUP(A792,'Wells not assessed'!$A$5:$D$37,4,FALSE),"")</f>
        <v>Not assessed because in Greendale Deep</v>
      </c>
      <c r="R792" s="35" t="str">
        <f t="shared" si="274"/>
        <v>N/A</v>
      </c>
      <c r="S792" s="15" t="e">
        <f t="shared" si="275"/>
        <v>#N/A</v>
      </c>
      <c r="T792" s="18" t="e">
        <f>VLOOKUP(S792,'PoHC and SDF summary'!$AO$4:$AP$49974,2,FALSE)</f>
        <v>#N/A</v>
      </c>
      <c r="U792" s="19" t="e">
        <f t="shared" si="276"/>
        <v>#N/A</v>
      </c>
      <c r="V792" s="56" t="e">
        <f>IF(C792="TRUE",(U792^2)*(VLOOKUP(D792,'Aquifer and SDF Parameters'!$A$6:$C$100,2,FALSE)/VLOOKUP(D792,'Aquifer and SDF Parameters'!$A$6:$C$100,3,FALSE)),"")</f>
        <v>#N/A</v>
      </c>
      <c r="W792" s="4"/>
      <c r="X792" s="29" t="str">
        <f t="shared" si="277"/>
        <v>No</v>
      </c>
      <c r="Y792" s="15" t="str">
        <f t="shared" si="278"/>
        <v/>
      </c>
      <c r="Z792" s="18" t="str">
        <f>IF(X792="Yes",VLOOKUP(Y792,'PoHC and SDF summary'!$AO$4:$AP$49974,2,FALSE)," ")</f>
        <v xml:space="preserve"> </v>
      </c>
      <c r="AA792" s="19" t="str">
        <f t="shared" si="279"/>
        <v xml:space="preserve"> </v>
      </c>
      <c r="AB792" s="58" t="str">
        <f>IF(X792="Yes",(AA792^2)*(VLOOKUP(D792,'Aquifer and SDF Parameters'!$A$6:$C$100,2,FALSE)/VLOOKUP(D792,'Aquifer and SDF Parameters'!$A$6:$C$100,3,FALSE)),"")</f>
        <v/>
      </c>
      <c r="AC792" s="20" t="str">
        <f>IF(X792="Yes",(1/(U792)^('Aquifer and SDF Parameters'!$B$2)/((1/U792^'Aquifer and SDF Parameters'!$B$2)+(1/AA792^'Aquifer and SDF Parameters'!$B$2))),"")</f>
        <v/>
      </c>
      <c r="AD792" s="21" t="str">
        <f>IF(X792="Yes",(1/(AA792)^('Aquifer and SDF Parameters'!$B$2)/((1/U792^'Aquifer and SDF Parameters'!$B$2)+(1/AA792^'Aquifer and SDF Parameters'!$B$2))),"")</f>
        <v/>
      </c>
      <c r="AE792" s="14"/>
      <c r="AF792" s="32" t="str">
        <f t="shared" si="280"/>
        <v>No</v>
      </c>
      <c r="AG792" s="15" t="str">
        <f t="shared" si="281"/>
        <v/>
      </c>
      <c r="AH792" s="18" t="str">
        <f t="shared" si="282"/>
        <v xml:space="preserve"> </v>
      </c>
      <c r="AI792" s="19" t="str">
        <f t="shared" si="283"/>
        <v xml:space="preserve"> </v>
      </c>
      <c r="AJ792" s="58" t="str">
        <f>IF(AF792="Yes",(AI792^2)*(VLOOKUP(D792,'Aquifer and SDF Parameters'!$A$6:$C$100,2,FALSE)/VLOOKUP(D792,'Aquifer and SDF Parameters'!$A$6:$C$100,3,FALSE)),"")</f>
        <v/>
      </c>
      <c r="AK792" s="20" t="str">
        <f>IF(AF792="Yes",(1/(U792)^('Aquifer and SDF Parameters'!$B$2)/((1/U792^'Aquifer and SDF Parameters'!$B$2)+(1/AI792^'Aquifer and SDF Parameters'!$B$2)+(1/AA792^'Aquifer and SDF Parameters'!$B$2))),"")</f>
        <v/>
      </c>
      <c r="AL792" s="20" t="str">
        <f>IF(AF792="Yes",(1/(AA792)^('Aquifer and SDF Parameters'!$B$2)/((1/U792^'Aquifer and SDF Parameters'!$B$2)+(1/AI792^'Aquifer and SDF Parameters'!$B$2)+(1/AA792^'Aquifer and SDF Parameters'!$B$2))),"")</f>
        <v/>
      </c>
      <c r="AM792" s="21" t="str">
        <f>IF(AF792="Yes",(1/(AI792)^('Aquifer and SDF Parameters'!$B$2)/((1/U792^'Aquifer and SDF Parameters'!$B$2)+(1/AI792^'Aquifer and SDF Parameters'!$B$2)+(1/AA792^'Aquifer and SDF Parameters'!$B$2))),"")</f>
        <v/>
      </c>
      <c r="AO792" s="30" t="s">
        <v>12196</v>
      </c>
      <c r="AP792" s="47" t="s">
        <v>8769</v>
      </c>
      <c r="AQ792" s="22">
        <v>109785</v>
      </c>
      <c r="AR792" s="22" t="s">
        <v>6419</v>
      </c>
      <c r="AS792" s="24">
        <v>796.09415568688405</v>
      </c>
      <c r="AT792" s="30"/>
      <c r="AU792" s="22"/>
      <c r="AV792" s="69"/>
      <c r="AW792" s="33"/>
      <c r="AX792" s="22"/>
      <c r="AY792" s="27"/>
    </row>
    <row r="793" spans="1:51" ht="15.6" hidden="1" customHeight="1" x14ac:dyDescent="0.3">
      <c r="A793" s="17">
        <v>110895</v>
      </c>
      <c r="B793" s="17" t="str">
        <f>VLOOKUP(A793,'List of Wells for HC assessment'!$A$2:$J$860,10,FALSE)</f>
        <v>Fraser-Sumas Floodplain</v>
      </c>
      <c r="C793" s="17" t="str">
        <f>IF(ISNUMBER(VLOOKUP(A793,'List of Wells for HC assessment'!$A$2:$J$860,1,FALSE)),"TRUE","FALSE")</f>
        <v>TRUE</v>
      </c>
      <c r="D793" s="17">
        <f>VLOOKUP(A793,'List of Wells for HC assessment'!$A$2:$J$860,9,FALSE)</f>
        <v>1197</v>
      </c>
      <c r="E793" s="17" t="str">
        <f t="shared" si="264"/>
        <v>Not Determined</v>
      </c>
      <c r="F793" s="17">
        <f t="shared" si="265"/>
        <v>1</v>
      </c>
      <c r="G793" s="87">
        <f t="shared" si="266"/>
        <v>1</v>
      </c>
      <c r="H793" s="87"/>
      <c r="I793" s="89" t="e">
        <f t="shared" si="267"/>
        <v>#N/A</v>
      </c>
      <c r="J793" s="90" t="str">
        <f t="shared" si="268"/>
        <v>-</v>
      </c>
      <c r="K793" s="91" t="str">
        <f t="shared" si="269"/>
        <v/>
      </c>
      <c r="L793" s="95" t="str">
        <f t="shared" si="270"/>
        <v xml:space="preserve"> </v>
      </c>
      <c r="M793" s="92" t="str">
        <f t="shared" si="271"/>
        <v>-</v>
      </c>
      <c r="N793" s="93" t="str">
        <f t="shared" si="272"/>
        <v/>
      </c>
      <c r="O793" s="96" t="str">
        <f t="shared" si="273"/>
        <v xml:space="preserve"> </v>
      </c>
      <c r="P793" s="94" t="str">
        <f>IF(ISNUMBER(VLOOKUP(A793,'Wells not assessed'!$A$5:$D$37,1,FALSE)),VLOOKUP(A793,'Wells not assessed'!$A$5:$D$37,4,FALSE),"")</f>
        <v>Not assessed because in Greendale Deep</v>
      </c>
      <c r="R793" s="35" t="str">
        <f t="shared" si="274"/>
        <v>N/A</v>
      </c>
      <c r="S793" s="15" t="e">
        <f t="shared" si="275"/>
        <v>#N/A</v>
      </c>
      <c r="T793" s="18" t="e">
        <f>VLOOKUP(S793,'PoHC and SDF summary'!$AO$4:$AP$49974,2,FALSE)</f>
        <v>#N/A</v>
      </c>
      <c r="U793" s="19" t="e">
        <f t="shared" si="276"/>
        <v>#N/A</v>
      </c>
      <c r="V793" s="56" t="e">
        <f>IF(C793="TRUE",(U793^2)*(VLOOKUP(D793,'Aquifer and SDF Parameters'!$A$6:$C$100,2,FALSE)/VLOOKUP(D793,'Aquifer and SDF Parameters'!$A$6:$C$100,3,FALSE)),"")</f>
        <v>#N/A</v>
      </c>
      <c r="X793" s="29" t="str">
        <f t="shared" si="277"/>
        <v>No</v>
      </c>
      <c r="Y793" s="15" t="str">
        <f t="shared" si="278"/>
        <v/>
      </c>
      <c r="Z793" s="18" t="str">
        <f>IF(X793="Yes",VLOOKUP(Y793,'PoHC and SDF summary'!$AO$4:$AP$49974,2,FALSE)," ")</f>
        <v xml:space="preserve"> </v>
      </c>
      <c r="AA793" s="19" t="str">
        <f t="shared" si="279"/>
        <v xml:space="preserve"> </v>
      </c>
      <c r="AB793" s="58" t="str">
        <f>IF(X793="Yes",(AA793^2)*(VLOOKUP(D793,'Aquifer and SDF Parameters'!$A$6:$C$100,2,FALSE)/VLOOKUP(D793,'Aquifer and SDF Parameters'!$A$6:$C$100,3,FALSE)),"")</f>
        <v/>
      </c>
      <c r="AC793" s="20" t="str">
        <f>IF(X793="Yes",(1/(U793)^('Aquifer and SDF Parameters'!$B$2)/((1/U793^'Aquifer and SDF Parameters'!$B$2)+(1/AA793^'Aquifer and SDF Parameters'!$B$2))),"")</f>
        <v/>
      </c>
      <c r="AD793" s="21" t="str">
        <f>IF(X793="Yes",(1/(AA793)^('Aquifer and SDF Parameters'!$B$2)/((1/U793^'Aquifer and SDF Parameters'!$B$2)+(1/AA793^'Aquifer and SDF Parameters'!$B$2))),"")</f>
        <v/>
      </c>
      <c r="AF793" s="32" t="str">
        <f t="shared" si="280"/>
        <v>No</v>
      </c>
      <c r="AG793" s="15" t="str">
        <f t="shared" si="281"/>
        <v/>
      </c>
      <c r="AH793" s="18" t="str">
        <f t="shared" si="282"/>
        <v xml:space="preserve"> </v>
      </c>
      <c r="AI793" s="19" t="str">
        <f t="shared" si="283"/>
        <v xml:space="preserve"> </v>
      </c>
      <c r="AJ793" s="58" t="str">
        <f>IF(AF793="Yes",(AI793^2)*(VLOOKUP(D793,'Aquifer and SDF Parameters'!$A$6:$C$100,2,FALSE)/VLOOKUP(D793,'Aquifer and SDF Parameters'!$A$6:$C$100,3,FALSE)),"")</f>
        <v/>
      </c>
      <c r="AK793" s="20" t="str">
        <f>IF(AF793="Yes",(1/(U793)^('Aquifer and SDF Parameters'!$B$2)/((1/U793^'Aquifer and SDF Parameters'!$B$2)+(1/AI793^'Aquifer and SDF Parameters'!$B$2)+(1/AA793^'Aquifer and SDF Parameters'!$B$2))),"")</f>
        <v/>
      </c>
      <c r="AL793" s="20" t="str">
        <f>IF(AF793="Yes",(1/(AA793)^('Aquifer and SDF Parameters'!$B$2)/((1/U793^'Aquifer and SDF Parameters'!$B$2)+(1/AI793^'Aquifer and SDF Parameters'!$B$2)+(1/AA793^'Aquifer and SDF Parameters'!$B$2))),"")</f>
        <v/>
      </c>
      <c r="AM793" s="21" t="str">
        <f>IF(AF793="Yes",(1/(AI793)^('Aquifer and SDF Parameters'!$B$2)/((1/U793^'Aquifer and SDF Parameters'!$B$2)+(1/AI793^'Aquifer and SDF Parameters'!$B$2)+(1/AA793^'Aquifer and SDF Parameters'!$B$2))),"")</f>
        <v/>
      </c>
      <c r="AO793" s="30" t="s">
        <v>12155</v>
      </c>
      <c r="AP793" s="47" t="s">
        <v>8769</v>
      </c>
      <c r="AQ793" s="22">
        <v>109797</v>
      </c>
      <c r="AR793" s="22" t="s">
        <v>4647</v>
      </c>
      <c r="AS793" s="24">
        <v>137.094053092438</v>
      </c>
      <c r="AT793" s="30"/>
      <c r="AU793" s="22"/>
      <c r="AV793" s="69"/>
      <c r="AW793" s="33"/>
      <c r="AX793" s="22"/>
      <c r="AY793" s="27"/>
    </row>
    <row r="794" spans="1:51" ht="15.6" customHeight="1" x14ac:dyDescent="0.3">
      <c r="A794" s="17">
        <v>98984</v>
      </c>
      <c r="B794" s="17" t="str">
        <f>VLOOKUP(A794,'List of Wells for HC assessment'!$A$2:$J$860,10,FALSE)</f>
        <v>Fraser-Sumas Floodplain</v>
      </c>
      <c r="C794" s="17" t="str">
        <f>IF(ISNUMBER(VLOOKUP(A794,'List of Wells for HC assessment'!$A$2:$J$860,1,FALSE)),"TRUE","FALSE")</f>
        <v>TRUE</v>
      </c>
      <c r="D794" s="17">
        <f>VLOOKUP(A794,'List of Wells for HC assessment'!$A$2:$J$860,9,FALSE)</f>
        <v>1198</v>
      </c>
      <c r="E794" s="17" t="str">
        <f t="shared" si="264"/>
        <v>Stream</v>
      </c>
      <c r="F794" s="17">
        <f t="shared" si="265"/>
        <v>2</v>
      </c>
      <c r="G794" s="87">
        <f t="shared" si="266"/>
        <v>0.50233902330497437</v>
      </c>
      <c r="H794" s="88">
        <f t="shared" ref="H794:H813" si="285">V794</f>
        <v>110.82721502024785</v>
      </c>
      <c r="I794" s="89" t="str">
        <f t="shared" si="267"/>
        <v>Hope Slough</v>
      </c>
      <c r="J794" s="90">
        <f t="shared" si="268"/>
        <v>0.49766097669502568</v>
      </c>
      <c r="K794" s="91">
        <f t="shared" si="269"/>
        <v>111.86899828595332</v>
      </c>
      <c r="L794" s="95" t="str">
        <f t="shared" si="270"/>
        <v>Fraser River</v>
      </c>
      <c r="M794" s="92" t="str">
        <f t="shared" si="271"/>
        <v>-</v>
      </c>
      <c r="N794" s="93" t="str">
        <f t="shared" si="272"/>
        <v/>
      </c>
      <c r="O794" s="96" t="str">
        <f t="shared" si="273"/>
        <v xml:space="preserve"> </v>
      </c>
      <c r="P794" s="94" t="str">
        <f>IF(ISNUMBER(VLOOKUP(A794,'Wells not assessed'!$A$5:$D$37,1,FALSE)),VLOOKUP(A794,'Wells not assessed'!$A$5:$D$37,4,FALSE),"")</f>
        <v/>
      </c>
      <c r="R794" s="35" t="str">
        <f t="shared" si="274"/>
        <v>Yes</v>
      </c>
      <c r="S794" s="15" t="str">
        <f t="shared" si="275"/>
        <v>FV-7127</v>
      </c>
      <c r="T794" s="18" t="str">
        <f>VLOOKUP(S794,'PoHC and SDF summary'!$AO$4:$AP$49974,2,FALSE)</f>
        <v>Hope Slough</v>
      </c>
      <c r="U794" s="19">
        <f t="shared" si="276"/>
        <v>2035.0523420706299</v>
      </c>
      <c r="V794" s="56">
        <f>IF(C794="TRUE",(U794^2)*(VLOOKUP(D794,'Aquifer and SDF Parameters'!$A$6:$C$100,2,FALSE)/VLOOKUP(D794,'Aquifer and SDF Parameters'!$A$6:$C$100,3,FALSE)),"")</f>
        <v>110.82721502024785</v>
      </c>
      <c r="W794" s="4"/>
      <c r="X794" s="29" t="str">
        <f t="shared" si="277"/>
        <v>Yes</v>
      </c>
      <c r="Y794" s="15" t="str">
        <f t="shared" si="278"/>
        <v>FV-4132</v>
      </c>
      <c r="Z794" s="18" t="str">
        <f>IF(X794="Yes",VLOOKUP(Y794,'PoHC and SDF summary'!$AO$4:$AP$49974,2,FALSE)," ")</f>
        <v>Fraser River</v>
      </c>
      <c r="AA794" s="19">
        <f t="shared" si="279"/>
        <v>2044.59478398181</v>
      </c>
      <c r="AB794" s="58">
        <f>IF(X794="Yes",(AA794^2)*(VLOOKUP(D794,'Aquifer and SDF Parameters'!$A$6:$C$100,2,FALSE)/VLOOKUP(D794,'Aquifer and SDF Parameters'!$A$6:$C$100,3,FALSE)),"")</f>
        <v>111.86899828595332</v>
      </c>
      <c r="AC794" s="20">
        <f>IF(X794="Yes",(1/(U794)^('Aquifer and SDF Parameters'!$B$2)/((1/U794^'Aquifer and SDF Parameters'!$B$2)+(1/AA794^'Aquifer and SDF Parameters'!$B$2))),"")</f>
        <v>0.50233902330497437</v>
      </c>
      <c r="AD794" s="21">
        <f>IF(X794="Yes",(1/(AA794)^('Aquifer and SDF Parameters'!$B$2)/((1/U794^'Aquifer and SDF Parameters'!$B$2)+(1/AA794^'Aquifer and SDF Parameters'!$B$2))),"")</f>
        <v>0.49766097669502568</v>
      </c>
      <c r="AE794" s="14"/>
      <c r="AF794" s="32" t="str">
        <f t="shared" si="280"/>
        <v>No</v>
      </c>
      <c r="AG794" s="15" t="str">
        <f t="shared" si="281"/>
        <v/>
      </c>
      <c r="AH794" s="18" t="str">
        <f t="shared" si="282"/>
        <v xml:space="preserve"> </v>
      </c>
      <c r="AI794" s="19" t="str">
        <f t="shared" si="283"/>
        <v xml:space="preserve"> </v>
      </c>
      <c r="AJ794" s="58" t="str">
        <f>IF(AF794="Yes",(AI794^2)*(VLOOKUP(D794,'Aquifer and SDF Parameters'!$A$6:$C$100,2,FALSE)/VLOOKUP(D794,'Aquifer and SDF Parameters'!$A$6:$C$100,3,FALSE)),"")</f>
        <v/>
      </c>
      <c r="AK794" s="20" t="str">
        <f>IF(AF794="Yes",(1/(U794)^('Aquifer and SDF Parameters'!$B$2)/((1/U794^'Aquifer and SDF Parameters'!$B$2)+(1/AI794^'Aquifer and SDF Parameters'!$B$2)+(1/AA794^'Aquifer and SDF Parameters'!$B$2))),"")</f>
        <v/>
      </c>
      <c r="AL794" s="20" t="str">
        <f>IF(AF794="Yes",(1/(AA794)^('Aquifer and SDF Parameters'!$B$2)/((1/U794^'Aquifer and SDF Parameters'!$B$2)+(1/AI794^'Aquifer and SDF Parameters'!$B$2)+(1/AA794^'Aquifer and SDF Parameters'!$B$2))),"")</f>
        <v/>
      </c>
      <c r="AM794" s="21" t="str">
        <f>IF(AF794="Yes",(1/(AI794)^('Aquifer and SDF Parameters'!$B$2)/((1/U794^'Aquifer and SDF Parameters'!$B$2)+(1/AI794^'Aquifer and SDF Parameters'!$B$2)+(1/AA794^'Aquifer and SDF Parameters'!$B$2))),"")</f>
        <v/>
      </c>
      <c r="AO794" s="30" t="s">
        <v>12329</v>
      </c>
      <c r="AP794" s="47" t="s">
        <v>8769</v>
      </c>
      <c r="AQ794" s="22">
        <v>109803</v>
      </c>
      <c r="AR794" s="22" t="s">
        <v>1409</v>
      </c>
      <c r="AS794" s="24">
        <v>171.737309416686</v>
      </c>
      <c r="AT794" s="30"/>
      <c r="AU794" s="22"/>
      <c r="AV794" s="69"/>
      <c r="AW794" s="33"/>
      <c r="AX794" s="22"/>
      <c r="AY794" s="27"/>
    </row>
    <row r="795" spans="1:51" ht="15.6" customHeight="1" x14ac:dyDescent="0.3">
      <c r="A795" s="17">
        <v>9932</v>
      </c>
      <c r="B795" s="17" t="str">
        <f>VLOOKUP(A795,'List of Wells for HC assessment'!$A$2:$J$860,10,FALSE)</f>
        <v>Fraser-Sumas Floodplain</v>
      </c>
      <c r="C795" s="17" t="str">
        <f>IF(ISNUMBER(VLOOKUP(A795,'List of Wells for HC assessment'!$A$2:$J$860,1,FALSE)),"TRUE","FALSE")</f>
        <v>TRUE</v>
      </c>
      <c r="D795" s="17">
        <f>VLOOKUP(A795,'List of Wells for HC assessment'!$A$2:$J$860,9,FALSE)</f>
        <v>1199</v>
      </c>
      <c r="E795" s="17" t="str">
        <f t="shared" si="264"/>
        <v>Stream</v>
      </c>
      <c r="F795" s="17">
        <f t="shared" si="265"/>
        <v>3</v>
      </c>
      <c r="G795" s="87">
        <f t="shared" si="266"/>
        <v>0.59299008649130325</v>
      </c>
      <c r="H795" s="88">
        <f t="shared" si="285"/>
        <v>2.179733684662827</v>
      </c>
      <c r="I795" s="89" t="str">
        <f t="shared" si="267"/>
        <v>Unnamed tributary to Sumas Lake Canal</v>
      </c>
      <c r="J795" s="90">
        <f t="shared" si="268"/>
        <v>0.33175741913084694</v>
      </c>
      <c r="K795" s="91">
        <f t="shared" si="269"/>
        <v>3.8961011620554706</v>
      </c>
      <c r="L795" s="95" t="str">
        <f t="shared" si="270"/>
        <v>Unnamed tributary to Vedder Canal</v>
      </c>
      <c r="M795" s="92">
        <f t="shared" si="271"/>
        <v>7.525249437784981E-2</v>
      </c>
      <c r="N795" s="93">
        <f t="shared" si="272"/>
        <v>17.176313913345513</v>
      </c>
      <c r="O795" s="96" t="str">
        <f t="shared" si="273"/>
        <v>McGillivray Slough</v>
      </c>
      <c r="P795" s="94" t="str">
        <f>IF(ISNUMBER(VLOOKUP(A795,'Wells not assessed'!$A$5:$D$37,1,FALSE)),VLOOKUP(A795,'Wells not assessed'!$A$5:$D$37,4,FALSE),"")</f>
        <v/>
      </c>
      <c r="R795" s="35" t="str">
        <f t="shared" si="274"/>
        <v>Yes</v>
      </c>
      <c r="S795" s="15" t="str">
        <f t="shared" si="275"/>
        <v>FV-743</v>
      </c>
      <c r="T795" s="18" t="str">
        <f>VLOOKUP(S795,'PoHC and SDF summary'!$AO$4:$AP$49974,2,FALSE)</f>
        <v>Unnamed tributary to Sumas Lake Canal</v>
      </c>
      <c r="U795" s="19">
        <f t="shared" si="276"/>
        <v>808.65326648622897</v>
      </c>
      <c r="V795" s="56">
        <f>IF(C795="TRUE",(U795^2)*(VLOOKUP(D795,'Aquifer and SDF Parameters'!$A$6:$C$100,2,FALSE)/VLOOKUP(D795,'Aquifer and SDF Parameters'!$A$6:$C$100,3,FALSE)),"")</f>
        <v>2.179733684662827</v>
      </c>
      <c r="W795" s="4"/>
      <c r="X795" s="29" t="str">
        <f t="shared" si="277"/>
        <v>Yes</v>
      </c>
      <c r="Y795" s="15" t="str">
        <f t="shared" si="278"/>
        <v>FV-1285</v>
      </c>
      <c r="Z795" s="18" t="str">
        <f>IF(X795="Yes",VLOOKUP(Y795,'PoHC and SDF summary'!$AO$4:$AP$49974,2,FALSE)," ")</f>
        <v>Unnamed tributary to Vedder Canal</v>
      </c>
      <c r="AA795" s="19">
        <f t="shared" si="279"/>
        <v>1081.12457590078</v>
      </c>
      <c r="AB795" s="58">
        <f>IF(X795="Yes",(AA795^2)*(VLOOKUP(D795,'Aquifer and SDF Parameters'!$A$6:$C$100,2,FALSE)/VLOOKUP(D795,'Aquifer and SDF Parameters'!$A$6:$C$100,3,FALSE)),"")</f>
        <v>3.8961011620554706</v>
      </c>
      <c r="AC795" s="20">
        <f>IF(X795="Yes",(1/(U795)^('Aquifer and SDF Parameters'!$B$2)/((1/U795^'Aquifer and SDF Parameters'!$B$2)+(1/AA795^'Aquifer and SDF Parameters'!$B$2))),"")</f>
        <v>0.64124540254082907</v>
      </c>
      <c r="AD795" s="21">
        <f>IF(X795="Yes",(1/(AA795)^('Aquifer and SDF Parameters'!$B$2)/((1/U795^'Aquifer and SDF Parameters'!$B$2)+(1/AA795^'Aquifer and SDF Parameters'!$B$2))),"")</f>
        <v>0.35875459745917104</v>
      </c>
      <c r="AE795" s="14"/>
      <c r="AF795" s="32" t="str">
        <f t="shared" si="280"/>
        <v>Yes</v>
      </c>
      <c r="AG795" s="15" t="str">
        <f t="shared" si="281"/>
        <v>FV-867</v>
      </c>
      <c r="AH795" s="18" t="str">
        <f t="shared" si="282"/>
        <v>McGillivray Slough</v>
      </c>
      <c r="AI795" s="19">
        <f t="shared" si="283"/>
        <v>2269.9987167405302</v>
      </c>
      <c r="AJ795" s="58">
        <f>IF(AF795="Yes",(AI795^2)*(VLOOKUP(D795,'Aquifer and SDF Parameters'!$A$6:$C$100,2,FALSE)/VLOOKUP(D795,'Aquifer and SDF Parameters'!$A$6:$C$100,3,FALSE)),"")</f>
        <v>17.176313913345513</v>
      </c>
      <c r="AK795" s="20">
        <f>IF(AF795="Yes",(1/(U795)^('Aquifer and SDF Parameters'!$B$2)/((1/U795^'Aquifer and SDF Parameters'!$B$2)+(1/AI795^'Aquifer and SDF Parameters'!$B$2)+(1/AA795^'Aquifer and SDF Parameters'!$B$2))),"")</f>
        <v>0.59299008649130325</v>
      </c>
      <c r="AL795" s="20">
        <f>IF(AF795="Yes",(1/(AA795)^('Aquifer and SDF Parameters'!$B$2)/((1/U795^'Aquifer and SDF Parameters'!$B$2)+(1/AI795^'Aquifer and SDF Parameters'!$B$2)+(1/AA795^'Aquifer and SDF Parameters'!$B$2))),"")</f>
        <v>0.33175741913084694</v>
      </c>
      <c r="AM795" s="21">
        <f>IF(AF795="Yes",(1/(AI795)^('Aquifer and SDF Parameters'!$B$2)/((1/U795^'Aquifer and SDF Parameters'!$B$2)+(1/AI795^'Aquifer and SDF Parameters'!$B$2)+(1/AA795^'Aquifer and SDF Parameters'!$B$2))),"")</f>
        <v>7.525249437784981E-2</v>
      </c>
      <c r="AO795" s="30" t="s">
        <v>12114</v>
      </c>
      <c r="AP795" s="47" t="s">
        <v>8769</v>
      </c>
      <c r="AQ795" s="22">
        <v>109808</v>
      </c>
      <c r="AR795" s="22" t="s">
        <v>4869</v>
      </c>
      <c r="AS795" s="24">
        <v>151.421751509622</v>
      </c>
      <c r="AT795" s="30"/>
      <c r="AU795" s="22"/>
      <c r="AV795" s="69"/>
      <c r="AW795" s="33"/>
      <c r="AX795" s="22"/>
      <c r="AY795" s="27"/>
    </row>
    <row r="796" spans="1:51" ht="15.6" customHeight="1" x14ac:dyDescent="0.3">
      <c r="A796" s="17">
        <v>30177</v>
      </c>
      <c r="B796" s="17" t="str">
        <f>VLOOKUP(A796,'List of Wells for HC assessment'!$A$2:$J$860,10,FALSE)</f>
        <v>Fraser-Sumas Floodplain</v>
      </c>
      <c r="C796" s="17" t="str">
        <f>IF(ISNUMBER(VLOOKUP(A796,'List of Wells for HC assessment'!$A$2:$J$860,1,FALSE)),"TRUE","FALSE")</f>
        <v>TRUE</v>
      </c>
      <c r="D796" s="17">
        <f>VLOOKUP(A796,'List of Wells for HC assessment'!$A$2:$J$860,9,FALSE)</f>
        <v>1199</v>
      </c>
      <c r="E796" s="17" t="str">
        <f t="shared" si="264"/>
        <v>Stream</v>
      </c>
      <c r="F796" s="17">
        <f t="shared" si="265"/>
        <v>1</v>
      </c>
      <c r="G796" s="87">
        <f t="shared" si="266"/>
        <v>1</v>
      </c>
      <c r="H796" s="88">
        <f t="shared" si="285"/>
        <v>0.16214187961824189</v>
      </c>
      <c r="I796" s="89" t="str">
        <f t="shared" si="267"/>
        <v>Unnamed tributary to Vedder River</v>
      </c>
      <c r="J796" s="90" t="str">
        <f t="shared" si="268"/>
        <v>-</v>
      </c>
      <c r="K796" s="91" t="str">
        <f t="shared" si="269"/>
        <v/>
      </c>
      <c r="L796" s="95" t="str">
        <f t="shared" si="270"/>
        <v xml:space="preserve"> </v>
      </c>
      <c r="M796" s="92" t="str">
        <f t="shared" si="271"/>
        <v>-</v>
      </c>
      <c r="N796" s="93" t="str">
        <f t="shared" si="272"/>
        <v/>
      </c>
      <c r="O796" s="96" t="str">
        <f t="shared" si="273"/>
        <v xml:space="preserve"> </v>
      </c>
      <c r="P796" s="94" t="str">
        <f>IF(ISNUMBER(VLOOKUP(A796,'Wells not assessed'!$A$5:$D$37,1,FALSE)),VLOOKUP(A796,'Wells not assessed'!$A$5:$D$37,4,FALSE),"")</f>
        <v/>
      </c>
      <c r="R796" s="35" t="str">
        <f t="shared" si="274"/>
        <v>Yes</v>
      </c>
      <c r="S796" s="15" t="str">
        <f t="shared" si="275"/>
        <v>FV-549</v>
      </c>
      <c r="T796" s="18" t="str">
        <f>VLOOKUP(S796,'PoHC and SDF summary'!$AO$4:$AP$49974,2,FALSE)</f>
        <v>Unnamed tributary to Vedder River</v>
      </c>
      <c r="U796" s="19">
        <f t="shared" si="276"/>
        <v>220.550592575655</v>
      </c>
      <c r="V796" s="56">
        <f>IF(C796="TRUE",(U796^2)*(VLOOKUP(D796,'Aquifer and SDF Parameters'!$A$6:$C$100,2,FALSE)/VLOOKUP(D796,'Aquifer and SDF Parameters'!$A$6:$C$100,3,FALSE)),"")</f>
        <v>0.16214187961824189</v>
      </c>
      <c r="W796" s="4"/>
      <c r="X796" s="29" t="str">
        <f t="shared" si="277"/>
        <v>No</v>
      </c>
      <c r="Y796" s="15" t="str">
        <f t="shared" si="278"/>
        <v/>
      </c>
      <c r="Z796" s="18" t="str">
        <f>IF(X796="Yes",VLOOKUP(Y796,'PoHC and SDF summary'!$AO$4:$AP$49974,2,FALSE)," ")</f>
        <v xml:space="preserve"> </v>
      </c>
      <c r="AA796" s="19" t="str">
        <f t="shared" si="279"/>
        <v xml:space="preserve"> </v>
      </c>
      <c r="AB796" s="58" t="str">
        <f>IF(X796="Yes",(AA796^2)*(VLOOKUP(D796,'Aquifer and SDF Parameters'!$A$6:$C$100,2,FALSE)/VLOOKUP(D796,'Aquifer and SDF Parameters'!$A$6:$C$100,3,FALSE)),"")</f>
        <v/>
      </c>
      <c r="AC796" s="20" t="str">
        <f>IF(X796="Yes",(1/(U796)^('Aquifer and SDF Parameters'!$B$2)/((1/U796^'Aquifer and SDF Parameters'!$B$2)+(1/AA796^'Aquifer and SDF Parameters'!$B$2))),"")</f>
        <v/>
      </c>
      <c r="AD796" s="21" t="str">
        <f>IF(X796="Yes",(1/(AA796)^('Aquifer and SDF Parameters'!$B$2)/((1/U796^'Aquifer and SDF Parameters'!$B$2)+(1/AA796^'Aquifer and SDF Parameters'!$B$2))),"")</f>
        <v/>
      </c>
      <c r="AE796" s="14"/>
      <c r="AF796" s="32" t="str">
        <f t="shared" si="280"/>
        <v>No</v>
      </c>
      <c r="AG796" s="15" t="str">
        <f t="shared" si="281"/>
        <v/>
      </c>
      <c r="AH796" s="18" t="str">
        <f t="shared" si="282"/>
        <v xml:space="preserve"> </v>
      </c>
      <c r="AI796" s="19" t="str">
        <f t="shared" si="283"/>
        <v xml:space="preserve"> </v>
      </c>
      <c r="AJ796" s="58" t="str">
        <f>IF(AF796="Yes",(AI796^2)*(VLOOKUP(D796,'Aquifer and SDF Parameters'!$A$6:$C$100,2,FALSE)/VLOOKUP(D796,'Aquifer and SDF Parameters'!$A$6:$C$100,3,FALSE)),"")</f>
        <v/>
      </c>
      <c r="AK796" s="20" t="str">
        <f>IF(AF796="Yes",(1/(U796)^('Aquifer and SDF Parameters'!$B$2)/((1/U796^'Aquifer and SDF Parameters'!$B$2)+(1/AI796^'Aquifer and SDF Parameters'!$B$2)+(1/AA796^'Aquifer and SDF Parameters'!$B$2))),"")</f>
        <v/>
      </c>
      <c r="AL796" s="20" t="str">
        <f>IF(AF796="Yes",(1/(AA796)^('Aquifer and SDF Parameters'!$B$2)/((1/U796^'Aquifer and SDF Parameters'!$B$2)+(1/AI796^'Aquifer and SDF Parameters'!$B$2)+(1/AA796^'Aquifer and SDF Parameters'!$B$2))),"")</f>
        <v/>
      </c>
      <c r="AM796" s="21" t="str">
        <f>IF(AF796="Yes",(1/(AI796)^('Aquifer and SDF Parameters'!$B$2)/((1/U796^'Aquifer and SDF Parameters'!$B$2)+(1/AI796^'Aquifer and SDF Parameters'!$B$2)+(1/AA796^'Aquifer and SDF Parameters'!$B$2))),"")</f>
        <v/>
      </c>
      <c r="AO796" s="30" t="s">
        <v>12113</v>
      </c>
      <c r="AP796" s="47" t="s">
        <v>8769</v>
      </c>
      <c r="AQ796" s="22">
        <v>109816</v>
      </c>
      <c r="AR796" s="22" t="s">
        <v>24</v>
      </c>
      <c r="AS796" s="24">
        <v>885.24466740759499</v>
      </c>
      <c r="AT796" s="30"/>
      <c r="AU796" s="22"/>
      <c r="AV796" s="69"/>
      <c r="AW796" s="33"/>
      <c r="AX796" s="22"/>
      <c r="AY796" s="27"/>
    </row>
    <row r="797" spans="1:51" ht="15.6" customHeight="1" x14ac:dyDescent="0.3">
      <c r="A797" s="37">
        <v>92487</v>
      </c>
      <c r="B797" s="17" t="str">
        <f>VLOOKUP(A797,'List of Wells for HC assessment'!$A$2:$J$860,10,FALSE)</f>
        <v>Fraser-Sumas Floodplain</v>
      </c>
      <c r="C797" s="17" t="str">
        <f>IF(ISNUMBER(VLOOKUP(A797,'List of Wells for HC assessment'!$A$2:$J$860,1,FALSE)),"TRUE","FALSE")</f>
        <v>TRUE</v>
      </c>
      <c r="D797" s="17">
        <f>VLOOKUP(A797,'List of Wells for HC assessment'!$A$2:$J$860,9,FALSE)</f>
        <v>1199</v>
      </c>
      <c r="E797" s="17" t="str">
        <f t="shared" si="264"/>
        <v>Stream</v>
      </c>
      <c r="F797" s="17">
        <f t="shared" si="265"/>
        <v>3</v>
      </c>
      <c r="G797" s="87">
        <f t="shared" si="266"/>
        <v>0.4990681872261763</v>
      </c>
      <c r="H797" s="88">
        <f t="shared" si="285"/>
        <v>11.53826145493694</v>
      </c>
      <c r="I797" s="89" t="str">
        <f t="shared" si="267"/>
        <v>Sumas Lake Canal</v>
      </c>
      <c r="J797" s="90">
        <f t="shared" si="268"/>
        <v>0.33126288015384425</v>
      </c>
      <c r="K797" s="91">
        <f t="shared" si="269"/>
        <v>17.383110432967165</v>
      </c>
      <c r="L797" s="95" t="str">
        <f t="shared" si="270"/>
        <v>Unnamed tributary to Vedder Canal</v>
      </c>
      <c r="M797" s="92">
        <f t="shared" si="271"/>
        <v>0.16966893261997948</v>
      </c>
      <c r="N797" s="93">
        <f t="shared" si="272"/>
        <v>33.938913501356936</v>
      </c>
      <c r="O797" s="96" t="str">
        <f t="shared" si="273"/>
        <v>Miller Slough</v>
      </c>
      <c r="P797" s="94" t="str">
        <f>IF(ISNUMBER(VLOOKUP(A797,'Wells not assessed'!$A$5:$D$37,1,FALSE)),VLOOKUP(A797,'Wells not assessed'!$A$5:$D$37,4,FALSE),"")</f>
        <v/>
      </c>
      <c r="R797" s="35" t="str">
        <f t="shared" si="274"/>
        <v>Yes</v>
      </c>
      <c r="S797" s="15" t="str">
        <f t="shared" si="275"/>
        <v>FV-601</v>
      </c>
      <c r="T797" s="18" t="str">
        <f>VLOOKUP(S797,'PoHC and SDF summary'!$AO$4:$AP$49974,2,FALSE)</f>
        <v>Sumas Lake Canal</v>
      </c>
      <c r="U797" s="19">
        <f t="shared" si="276"/>
        <v>1860.5048875187299</v>
      </c>
      <c r="V797" s="56">
        <f>IF(C797="TRUE",(U797^2)*(VLOOKUP(D797,'Aquifer and SDF Parameters'!$A$6:$C$100,2,FALSE)/VLOOKUP(D797,'Aquifer and SDF Parameters'!$A$6:$C$100,3,FALSE)),"")</f>
        <v>11.53826145493694</v>
      </c>
      <c r="W797" s="4"/>
      <c r="X797" s="29" t="str">
        <f t="shared" si="277"/>
        <v>Yes</v>
      </c>
      <c r="Y797" s="15" t="str">
        <f t="shared" si="278"/>
        <v>FV-1285</v>
      </c>
      <c r="Z797" s="18" t="str">
        <f>IF(X797="Yes",VLOOKUP(Y797,'PoHC and SDF summary'!$AO$4:$AP$49974,2,FALSE)," ")</f>
        <v>Unnamed tributary to Vedder Canal</v>
      </c>
      <c r="AA797" s="19">
        <f t="shared" si="279"/>
        <v>2283.62280814721</v>
      </c>
      <c r="AB797" s="58">
        <f>IF(X797="Yes",(AA797^2)*(VLOOKUP(D797,'Aquifer and SDF Parameters'!$A$6:$C$100,2,FALSE)/VLOOKUP(D797,'Aquifer and SDF Parameters'!$A$6:$C$100,3,FALSE)),"")</f>
        <v>17.383110432967165</v>
      </c>
      <c r="AC797" s="20">
        <f>IF(X797="Yes",(1/(U797)^('Aquifer and SDF Parameters'!$B$2)/((1/U797^'Aquifer and SDF Parameters'!$B$2)+(1/AA797^'Aquifer and SDF Parameters'!$B$2))),"")</f>
        <v>0.60104722902987073</v>
      </c>
      <c r="AD797" s="21">
        <f>IF(X797="Yes",(1/(AA797)^('Aquifer and SDF Parameters'!$B$2)/((1/U797^'Aquifer and SDF Parameters'!$B$2)+(1/AA797^'Aquifer and SDF Parameters'!$B$2))),"")</f>
        <v>0.39895277097012921</v>
      </c>
      <c r="AE797" s="14"/>
      <c r="AF797" s="32" t="str">
        <f t="shared" si="280"/>
        <v>Yes</v>
      </c>
      <c r="AG797" s="15" t="str">
        <f t="shared" si="281"/>
        <v>FV-895</v>
      </c>
      <c r="AH797" s="18" t="str">
        <f t="shared" si="282"/>
        <v>Miller Slough</v>
      </c>
      <c r="AI797" s="19">
        <f t="shared" si="283"/>
        <v>3190.8735560042301</v>
      </c>
      <c r="AJ797" s="58">
        <f>IF(AF797="Yes",(AI797^2)*(VLOOKUP(D797,'Aquifer and SDF Parameters'!$A$6:$C$100,2,FALSE)/VLOOKUP(D797,'Aquifer and SDF Parameters'!$A$6:$C$100,3,FALSE)),"")</f>
        <v>33.938913501356936</v>
      </c>
      <c r="AK797" s="20">
        <f>IF(AF797="Yes",(1/(U797)^('Aquifer and SDF Parameters'!$B$2)/((1/U797^'Aquifer and SDF Parameters'!$B$2)+(1/AI797^'Aquifer and SDF Parameters'!$B$2)+(1/AA797^'Aquifer and SDF Parameters'!$B$2))),"")</f>
        <v>0.4990681872261763</v>
      </c>
      <c r="AL797" s="20">
        <f>IF(AF797="Yes",(1/(AA797)^('Aquifer and SDF Parameters'!$B$2)/((1/U797^'Aquifer and SDF Parameters'!$B$2)+(1/AI797^'Aquifer and SDF Parameters'!$B$2)+(1/AA797^'Aquifer and SDF Parameters'!$B$2))),"")</f>
        <v>0.33126288015384425</v>
      </c>
      <c r="AM797" s="21">
        <f>IF(AF797="Yes",(1/(AI797)^('Aquifer and SDF Parameters'!$B$2)/((1/U797^'Aquifer and SDF Parameters'!$B$2)+(1/AI797^'Aquifer and SDF Parameters'!$B$2)+(1/AA797^'Aquifer and SDF Parameters'!$B$2))),"")</f>
        <v>0.16966893261997948</v>
      </c>
      <c r="AO797" s="30" t="s">
        <v>12112</v>
      </c>
      <c r="AP797" s="47" t="s">
        <v>8769</v>
      </c>
      <c r="AQ797" s="22">
        <v>109908</v>
      </c>
      <c r="AR797" s="22" t="s">
        <v>4922</v>
      </c>
      <c r="AS797" s="24">
        <v>1805.27947415631</v>
      </c>
      <c r="AT797" s="30"/>
      <c r="AU797" s="22"/>
      <c r="AV797" s="69"/>
      <c r="AW797" s="33"/>
      <c r="AX797" s="22"/>
      <c r="AY797" s="27"/>
    </row>
    <row r="798" spans="1:51" ht="15.6" customHeight="1" x14ac:dyDescent="0.3">
      <c r="A798" s="17">
        <v>99927</v>
      </c>
      <c r="B798" s="17" t="str">
        <f>VLOOKUP(A798,'List of Wells for HC assessment'!$A$2:$J$860,10,FALSE)</f>
        <v>Fraser-Sumas Floodplain</v>
      </c>
      <c r="C798" s="17" t="str">
        <f>IF(ISNUMBER(VLOOKUP(A798,'List of Wells for HC assessment'!$A$2:$J$860,1,FALSE)),"TRUE","FALSE")</f>
        <v>TRUE</v>
      </c>
      <c r="D798" s="17">
        <f>VLOOKUP(A798,'List of Wells for HC assessment'!$A$2:$J$860,9,FALSE)</f>
        <v>1199</v>
      </c>
      <c r="E798" s="17" t="str">
        <f t="shared" si="264"/>
        <v>Stream</v>
      </c>
      <c r="F798" s="17">
        <f t="shared" si="265"/>
        <v>1</v>
      </c>
      <c r="G798" s="87">
        <f t="shared" si="266"/>
        <v>1</v>
      </c>
      <c r="H798" s="88">
        <f t="shared" si="285"/>
        <v>4.5092424749563223E-2</v>
      </c>
      <c r="I798" s="89" t="str">
        <f t="shared" si="267"/>
        <v>Unnamed tributary to Vedder Canal</v>
      </c>
      <c r="J798" s="90" t="str">
        <f t="shared" si="268"/>
        <v>-</v>
      </c>
      <c r="K798" s="91" t="str">
        <f t="shared" si="269"/>
        <v/>
      </c>
      <c r="L798" s="95" t="str">
        <f t="shared" si="270"/>
        <v xml:space="preserve"> </v>
      </c>
      <c r="M798" s="92" t="str">
        <f t="shared" si="271"/>
        <v>-</v>
      </c>
      <c r="N798" s="93" t="str">
        <f t="shared" si="272"/>
        <v/>
      </c>
      <c r="O798" s="96" t="str">
        <f t="shared" si="273"/>
        <v xml:space="preserve"> </v>
      </c>
      <c r="P798" s="94" t="str">
        <f>IF(ISNUMBER(VLOOKUP(A798,'Wells not assessed'!$A$5:$D$37,1,FALSE)),VLOOKUP(A798,'Wells not assessed'!$A$5:$D$37,4,FALSE),"")</f>
        <v/>
      </c>
      <c r="R798" s="35" t="str">
        <f t="shared" si="274"/>
        <v>Yes</v>
      </c>
      <c r="S798" s="15" t="str">
        <f t="shared" si="275"/>
        <v>FV-1740</v>
      </c>
      <c r="T798" s="18" t="str">
        <f>VLOOKUP(S798,'PoHC and SDF summary'!$AO$4:$AP$49974,2,FALSE)</f>
        <v>Unnamed tributary to Vedder Canal</v>
      </c>
      <c r="U798" s="19">
        <f t="shared" si="276"/>
        <v>116.308759020415</v>
      </c>
      <c r="V798" s="56">
        <f>IF(C798="TRUE",(U798^2)*(VLOOKUP(D798,'Aquifer and SDF Parameters'!$A$6:$C$100,2,FALSE)/VLOOKUP(D798,'Aquifer and SDF Parameters'!$A$6:$C$100,3,FALSE)),"")</f>
        <v>4.5092424749563223E-2</v>
      </c>
      <c r="W798" s="4"/>
      <c r="X798" s="29" t="str">
        <f t="shared" si="277"/>
        <v>No</v>
      </c>
      <c r="Y798" s="15" t="str">
        <f t="shared" si="278"/>
        <v/>
      </c>
      <c r="Z798" s="18" t="str">
        <f>IF(X798="Yes",VLOOKUP(Y798,'PoHC and SDF summary'!$AO$4:$AP$49974,2,FALSE)," ")</f>
        <v xml:space="preserve"> </v>
      </c>
      <c r="AA798" s="19" t="str">
        <f t="shared" si="279"/>
        <v xml:space="preserve"> </v>
      </c>
      <c r="AB798" s="58" t="str">
        <f>IF(X798="Yes",(AA798^2)*(VLOOKUP(D798,'Aquifer and SDF Parameters'!$A$6:$C$100,2,FALSE)/VLOOKUP(D798,'Aquifer and SDF Parameters'!$A$6:$C$100,3,FALSE)),"")</f>
        <v/>
      </c>
      <c r="AC798" s="20" t="str">
        <f>IF(X798="Yes",(1/(U798)^('Aquifer and SDF Parameters'!$B$2)/((1/U798^'Aquifer and SDF Parameters'!$B$2)+(1/AA798^'Aquifer and SDF Parameters'!$B$2))),"")</f>
        <v/>
      </c>
      <c r="AD798" s="21" t="str">
        <f>IF(X798="Yes",(1/(AA798)^('Aquifer and SDF Parameters'!$B$2)/((1/U798^'Aquifer and SDF Parameters'!$B$2)+(1/AA798^'Aquifer and SDF Parameters'!$B$2))),"")</f>
        <v/>
      </c>
      <c r="AE798" s="14"/>
      <c r="AF798" s="32" t="str">
        <f t="shared" si="280"/>
        <v>No</v>
      </c>
      <c r="AG798" s="15" t="str">
        <f t="shared" si="281"/>
        <v/>
      </c>
      <c r="AH798" s="18" t="str">
        <f t="shared" si="282"/>
        <v xml:space="preserve"> </v>
      </c>
      <c r="AI798" s="19" t="str">
        <f t="shared" si="283"/>
        <v xml:space="preserve"> </v>
      </c>
      <c r="AJ798" s="58" t="str">
        <f>IF(AF798="Yes",(AI798^2)*(VLOOKUP(D798,'Aquifer and SDF Parameters'!$A$6:$C$100,2,FALSE)/VLOOKUP(D798,'Aquifer and SDF Parameters'!$A$6:$C$100,3,FALSE)),"")</f>
        <v/>
      </c>
      <c r="AK798" s="20" t="str">
        <f>IF(AF798="Yes",(1/(U798)^('Aquifer and SDF Parameters'!$B$2)/((1/U798^'Aquifer and SDF Parameters'!$B$2)+(1/AI798^'Aquifer and SDF Parameters'!$B$2)+(1/AA798^'Aquifer and SDF Parameters'!$B$2))),"")</f>
        <v/>
      </c>
      <c r="AL798" s="20" t="str">
        <f>IF(AF798="Yes",(1/(AA798)^('Aquifer and SDF Parameters'!$B$2)/((1/U798^'Aquifer and SDF Parameters'!$B$2)+(1/AI798^'Aquifer and SDF Parameters'!$B$2)+(1/AA798^'Aquifer and SDF Parameters'!$B$2))),"")</f>
        <v/>
      </c>
      <c r="AM798" s="21" t="str">
        <f>IF(AF798="Yes",(1/(AI798)^('Aquifer and SDF Parameters'!$B$2)/((1/U798^'Aquifer and SDF Parameters'!$B$2)+(1/AI798^'Aquifer and SDF Parameters'!$B$2)+(1/AA798^'Aquifer and SDF Parameters'!$B$2))),"")</f>
        <v/>
      </c>
      <c r="AO798" s="30" t="s">
        <v>12111</v>
      </c>
      <c r="AP798" s="47" t="s">
        <v>8769</v>
      </c>
      <c r="AQ798" s="22">
        <v>109968</v>
      </c>
      <c r="AR798" s="22" t="s">
        <v>6500</v>
      </c>
      <c r="AS798" s="24">
        <v>85.317040575655597</v>
      </c>
      <c r="AT798" s="30"/>
      <c r="AU798" s="22"/>
      <c r="AV798" s="69"/>
      <c r="AW798" s="33"/>
      <c r="AX798" s="22"/>
      <c r="AY798" s="27"/>
    </row>
    <row r="799" spans="1:51" ht="15.6" customHeight="1" x14ac:dyDescent="0.3">
      <c r="A799" s="17">
        <v>108497</v>
      </c>
      <c r="B799" s="17" t="str">
        <f>VLOOKUP(A799,'List of Wells for HC assessment'!$A$2:$J$860,10,FALSE)</f>
        <v>Fraser-Sumas Floodplain</v>
      </c>
      <c r="C799" s="17" t="str">
        <f>IF(ISNUMBER(VLOOKUP(A799,'List of Wells for HC assessment'!$A$2:$J$860,1,FALSE)),"TRUE","FALSE")</f>
        <v>TRUE</v>
      </c>
      <c r="D799" s="17">
        <f>VLOOKUP(A799,'List of Wells for HC assessment'!$A$2:$J$860,9,FALSE)</f>
        <v>1199</v>
      </c>
      <c r="E799" s="17" t="str">
        <f t="shared" si="264"/>
        <v>Stream</v>
      </c>
      <c r="F799" s="17">
        <f t="shared" si="265"/>
        <v>3</v>
      </c>
      <c r="G799" s="87">
        <f t="shared" si="266"/>
        <v>0.42913467908124681</v>
      </c>
      <c r="H799" s="88">
        <f t="shared" si="285"/>
        <v>2.7089824249098027</v>
      </c>
      <c r="I799" s="89" t="str">
        <f t="shared" si="267"/>
        <v>Unnamed tributary to McGillivray Slough</v>
      </c>
      <c r="J799" s="90">
        <f t="shared" si="268"/>
        <v>0.29375927019162623</v>
      </c>
      <c r="K799" s="91">
        <f t="shared" si="269"/>
        <v>3.9573842309455203</v>
      </c>
      <c r="L799" s="95" t="str">
        <f t="shared" si="270"/>
        <v>Unnamed tributary to Lewis Slough</v>
      </c>
      <c r="M799" s="92">
        <f t="shared" si="271"/>
        <v>0.27710605072712696</v>
      </c>
      <c r="N799" s="93">
        <f t="shared" si="272"/>
        <v>4.1952108245199087</v>
      </c>
      <c r="O799" s="96" t="str">
        <f t="shared" si="273"/>
        <v>Atchelitz Creek</v>
      </c>
      <c r="P799" s="94" t="str">
        <f>IF(ISNUMBER(VLOOKUP(A799,'Wells not assessed'!$A$5:$D$37,1,FALSE)),VLOOKUP(A799,'Wells not assessed'!$A$5:$D$37,4,FALSE),"")</f>
        <v/>
      </c>
      <c r="R799" s="35" t="str">
        <f t="shared" si="274"/>
        <v>Yes</v>
      </c>
      <c r="S799" s="15" t="str">
        <f t="shared" si="275"/>
        <v>FV-2726</v>
      </c>
      <c r="T799" s="18" t="str">
        <f>VLOOKUP(S799,'PoHC and SDF summary'!$AO$4:$AP$49974,2,FALSE)</f>
        <v>Unnamed tributary to McGillivray Slough</v>
      </c>
      <c r="U799" s="19">
        <f t="shared" si="276"/>
        <v>901.495827762359</v>
      </c>
      <c r="V799" s="56">
        <f>IF(C799="TRUE",(U799^2)*(VLOOKUP(D799,'Aquifer and SDF Parameters'!$A$6:$C$100,2,FALSE)/VLOOKUP(D799,'Aquifer and SDF Parameters'!$A$6:$C$100,3,FALSE)),"")</f>
        <v>2.7089824249098027</v>
      </c>
      <c r="W799" s="4"/>
      <c r="X799" s="29" t="str">
        <f t="shared" si="277"/>
        <v>Yes</v>
      </c>
      <c r="Y799" s="15" t="str">
        <f t="shared" si="278"/>
        <v>FV-2678</v>
      </c>
      <c r="Z799" s="18" t="str">
        <f>IF(X799="Yes",VLOOKUP(Y799,'PoHC and SDF summary'!$AO$4:$AP$49974,2,FALSE)," ")</f>
        <v>Unnamed tributary to Lewis Slough</v>
      </c>
      <c r="AA799" s="19">
        <f t="shared" si="279"/>
        <v>1089.5940846405399</v>
      </c>
      <c r="AB799" s="58">
        <f>IF(X799="Yes",(AA799^2)*(VLOOKUP(D799,'Aquifer and SDF Parameters'!$A$6:$C$100,2,FALSE)/VLOOKUP(D799,'Aquifer and SDF Parameters'!$A$6:$C$100,3,FALSE)),"")</f>
        <v>3.9573842309455203</v>
      </c>
      <c r="AC799" s="20">
        <f>IF(X799="Yes",(1/(U799)^('Aquifer and SDF Parameters'!$B$2)/((1/U799^'Aquifer and SDF Parameters'!$B$2)+(1/AA799^'Aquifer and SDF Parameters'!$B$2))),"")</f>
        <v>0.59363434915023749</v>
      </c>
      <c r="AD799" s="21">
        <f>IF(X799="Yes",(1/(AA799)^('Aquifer and SDF Parameters'!$B$2)/((1/U799^'Aquifer and SDF Parameters'!$B$2)+(1/AA799^'Aquifer and SDF Parameters'!$B$2))),"")</f>
        <v>0.40636565084976245</v>
      </c>
      <c r="AE799" s="14"/>
      <c r="AF799" s="32" t="str">
        <f t="shared" si="280"/>
        <v>Yes</v>
      </c>
      <c r="AG799" s="15" t="str">
        <f t="shared" si="281"/>
        <v>FV-2926</v>
      </c>
      <c r="AH799" s="18" t="str">
        <f t="shared" si="282"/>
        <v>Atchelitz Creek</v>
      </c>
      <c r="AI799" s="19">
        <f t="shared" si="283"/>
        <v>1121.8570529956</v>
      </c>
      <c r="AJ799" s="58">
        <f>IF(AF799="Yes",(AI799^2)*(VLOOKUP(D799,'Aquifer and SDF Parameters'!$A$6:$C$100,2,FALSE)/VLOOKUP(D799,'Aquifer and SDF Parameters'!$A$6:$C$100,3,FALSE)),"")</f>
        <v>4.1952108245199087</v>
      </c>
      <c r="AK799" s="20">
        <f>IF(AF799="Yes",(1/(U799)^('Aquifer and SDF Parameters'!$B$2)/((1/U799^'Aquifer and SDF Parameters'!$B$2)+(1/AI799^'Aquifer and SDF Parameters'!$B$2)+(1/AA799^'Aquifer and SDF Parameters'!$B$2))),"")</f>
        <v>0.42913467908124681</v>
      </c>
      <c r="AL799" s="20">
        <f>IF(AF799="Yes",(1/(AA799)^('Aquifer and SDF Parameters'!$B$2)/((1/U799^'Aquifer and SDF Parameters'!$B$2)+(1/AI799^'Aquifer and SDF Parameters'!$B$2)+(1/AA799^'Aquifer and SDF Parameters'!$B$2))),"")</f>
        <v>0.29375927019162623</v>
      </c>
      <c r="AM799" s="21">
        <f>IF(AF799="Yes",(1/(AI799)^('Aquifer and SDF Parameters'!$B$2)/((1/U799^'Aquifer and SDF Parameters'!$B$2)+(1/AI799^'Aquifer and SDF Parameters'!$B$2)+(1/AA799^'Aquifer and SDF Parameters'!$B$2))),"")</f>
        <v>0.27710605072712696</v>
      </c>
      <c r="AO799" s="30" t="s">
        <v>12110</v>
      </c>
      <c r="AP799" s="47" t="s">
        <v>8769</v>
      </c>
      <c r="AQ799" s="22">
        <v>110897</v>
      </c>
      <c r="AR799" s="22" t="s">
        <v>5185</v>
      </c>
      <c r="AS799" s="24">
        <v>634.10370792914296</v>
      </c>
      <c r="AT799" s="30"/>
      <c r="AU799" s="22"/>
      <c r="AV799" s="69"/>
      <c r="AW799" s="33"/>
      <c r="AX799" s="22"/>
      <c r="AY799" s="27"/>
    </row>
    <row r="800" spans="1:51" ht="15.6" customHeight="1" x14ac:dyDescent="0.3">
      <c r="A800" s="17">
        <v>109474</v>
      </c>
      <c r="B800" s="17" t="str">
        <f>VLOOKUP(A800,'List of Wells for HC assessment'!$A$2:$J$860,10,FALSE)</f>
        <v>Fraser-Sumas Floodplain</v>
      </c>
      <c r="C800" s="17" t="str">
        <f>IF(ISNUMBER(VLOOKUP(A800,'List of Wells for HC assessment'!$A$2:$J$860,1,FALSE)),"TRUE","FALSE")</f>
        <v>TRUE</v>
      </c>
      <c r="D800" s="17">
        <f>VLOOKUP(A800,'List of Wells for HC assessment'!$A$2:$J$860,9,FALSE)</f>
        <v>1199</v>
      </c>
      <c r="E800" s="17" t="str">
        <f t="shared" si="264"/>
        <v>Stream</v>
      </c>
      <c r="F800" s="17">
        <f t="shared" si="265"/>
        <v>2</v>
      </c>
      <c r="G800" s="87">
        <f t="shared" si="266"/>
        <v>0.55369277791916671</v>
      </c>
      <c r="H800" s="88">
        <f t="shared" si="285"/>
        <v>3.1669188606270722</v>
      </c>
      <c r="I800" s="89" t="str">
        <f t="shared" si="267"/>
        <v>Unnamed tributary to Lewis Slough</v>
      </c>
      <c r="J800" s="90">
        <f t="shared" si="268"/>
        <v>0.44630722208083334</v>
      </c>
      <c r="K800" s="91">
        <f t="shared" si="269"/>
        <v>3.928908192903092</v>
      </c>
      <c r="L800" s="95" t="str">
        <f t="shared" si="270"/>
        <v>Atchelitz Creek</v>
      </c>
      <c r="M800" s="92" t="str">
        <f t="shared" si="271"/>
        <v>-</v>
      </c>
      <c r="N800" s="93" t="str">
        <f t="shared" si="272"/>
        <v/>
      </c>
      <c r="O800" s="96" t="str">
        <f t="shared" si="273"/>
        <v xml:space="preserve"> </v>
      </c>
      <c r="P800" s="94" t="str">
        <f>IF(ISNUMBER(VLOOKUP(A800,'Wells not assessed'!$A$5:$D$37,1,FALSE)),VLOOKUP(A800,'Wells not assessed'!$A$5:$D$37,4,FALSE),"")</f>
        <v/>
      </c>
      <c r="R800" s="35" t="str">
        <f t="shared" si="274"/>
        <v>Yes</v>
      </c>
      <c r="S800" s="15" t="str">
        <f t="shared" si="275"/>
        <v>FV-2678</v>
      </c>
      <c r="T800" s="18" t="str">
        <f>VLOOKUP(S800,'PoHC and SDF summary'!$AO$4:$AP$49974,2,FALSE)</f>
        <v>Unnamed tributary to Lewis Slough</v>
      </c>
      <c r="U800" s="19">
        <f t="shared" si="276"/>
        <v>974.71824553976705</v>
      </c>
      <c r="V800" s="56">
        <f>IF(C800="TRUE",(U800^2)*(VLOOKUP(D800,'Aquifer and SDF Parameters'!$A$6:$C$100,2,FALSE)/VLOOKUP(D800,'Aquifer and SDF Parameters'!$A$6:$C$100,3,FALSE)),"")</f>
        <v>3.1669188606270722</v>
      </c>
      <c r="W800" s="4"/>
      <c r="X800" s="29" t="str">
        <f t="shared" si="277"/>
        <v>Yes</v>
      </c>
      <c r="Y800" s="15" t="str">
        <f t="shared" si="278"/>
        <v>FV-2926</v>
      </c>
      <c r="Z800" s="18" t="str">
        <f>IF(X800="Yes",VLOOKUP(Y800,'PoHC and SDF summary'!$AO$4:$AP$49974,2,FALSE)," ")</f>
        <v>Atchelitz Creek</v>
      </c>
      <c r="AA800" s="19">
        <f t="shared" si="279"/>
        <v>1085.66682636568</v>
      </c>
      <c r="AB800" s="58">
        <f>IF(X800="Yes",(AA800^2)*(VLOOKUP(D800,'Aquifer and SDF Parameters'!$A$6:$C$100,2,FALSE)/VLOOKUP(D800,'Aquifer and SDF Parameters'!$A$6:$C$100,3,FALSE)),"")</f>
        <v>3.928908192903092</v>
      </c>
      <c r="AC800" s="20">
        <f>IF(X800="Yes",(1/(U800)^('Aquifer and SDF Parameters'!$B$2)/((1/U800^'Aquifer and SDF Parameters'!$B$2)+(1/AA800^'Aquifer and SDF Parameters'!$B$2))),"")</f>
        <v>0.55369277791916671</v>
      </c>
      <c r="AD800" s="21">
        <f>IF(X800="Yes",(1/(AA800)^('Aquifer and SDF Parameters'!$B$2)/((1/U800^'Aquifer and SDF Parameters'!$B$2)+(1/AA800^'Aquifer and SDF Parameters'!$B$2))),"")</f>
        <v>0.44630722208083334</v>
      </c>
      <c r="AE800" s="14"/>
      <c r="AF800" s="32" t="str">
        <f t="shared" si="280"/>
        <v>No</v>
      </c>
      <c r="AG800" s="15" t="str">
        <f t="shared" si="281"/>
        <v/>
      </c>
      <c r="AH800" s="18" t="str">
        <f t="shared" si="282"/>
        <v xml:space="preserve"> </v>
      </c>
      <c r="AI800" s="19" t="str">
        <f t="shared" si="283"/>
        <v xml:space="preserve"> </v>
      </c>
      <c r="AJ800" s="58" t="str">
        <f>IF(AF800="Yes",(AI800^2)*(VLOOKUP(D800,'Aquifer and SDF Parameters'!$A$6:$C$100,2,FALSE)/VLOOKUP(D800,'Aquifer and SDF Parameters'!$A$6:$C$100,3,FALSE)),"")</f>
        <v/>
      </c>
      <c r="AK800" s="20" t="str">
        <f>IF(AF800="Yes",(1/(U800)^('Aquifer and SDF Parameters'!$B$2)/((1/U800^'Aquifer and SDF Parameters'!$B$2)+(1/AI800^'Aquifer and SDF Parameters'!$B$2)+(1/AA800^'Aquifer and SDF Parameters'!$B$2))),"")</f>
        <v/>
      </c>
      <c r="AL800" s="20" t="str">
        <f>IF(AF800="Yes",(1/(AA800)^('Aquifer and SDF Parameters'!$B$2)/((1/U800^'Aquifer and SDF Parameters'!$B$2)+(1/AI800^'Aquifer and SDF Parameters'!$B$2)+(1/AA800^'Aquifer and SDF Parameters'!$B$2))),"")</f>
        <v/>
      </c>
      <c r="AM800" s="21" t="str">
        <f>IF(AF800="Yes",(1/(AI800)^('Aquifer and SDF Parameters'!$B$2)/((1/U800^'Aquifer and SDF Parameters'!$B$2)+(1/AI800^'Aquifer and SDF Parameters'!$B$2)+(1/AA800^'Aquifer and SDF Parameters'!$B$2))),"")</f>
        <v/>
      </c>
      <c r="AO800" s="30" t="s">
        <v>12109</v>
      </c>
      <c r="AP800" s="47" t="s">
        <v>8769</v>
      </c>
      <c r="AQ800" s="22">
        <v>110900</v>
      </c>
      <c r="AR800" s="22" t="s">
        <v>24</v>
      </c>
      <c r="AS800" s="24">
        <v>3464.3959842829599</v>
      </c>
      <c r="AT800" s="30"/>
      <c r="AU800" s="22"/>
      <c r="AV800" s="69"/>
      <c r="AW800" s="33"/>
      <c r="AX800" s="22"/>
      <c r="AY800" s="27"/>
    </row>
    <row r="801" spans="1:51" ht="15.6" customHeight="1" x14ac:dyDescent="0.3">
      <c r="A801" s="17">
        <v>122934</v>
      </c>
      <c r="B801" s="17" t="str">
        <f>VLOOKUP(A801,'List of Wells for HC assessment'!$A$2:$J$860,10,FALSE)</f>
        <v>Fraser-Sumas Floodplain</v>
      </c>
      <c r="C801" s="17" t="str">
        <f>IF(ISNUMBER(VLOOKUP(A801,'List of Wells for HC assessment'!$A$2:$J$860,1,FALSE)),"TRUE","FALSE")</f>
        <v>TRUE</v>
      </c>
      <c r="D801" s="17">
        <f>VLOOKUP(A801,'List of Wells for HC assessment'!$A$2:$J$860,9,FALSE)</f>
        <v>1199</v>
      </c>
      <c r="E801" s="17" t="str">
        <f t="shared" si="264"/>
        <v>Stream</v>
      </c>
      <c r="F801" s="17">
        <f t="shared" si="265"/>
        <v>3</v>
      </c>
      <c r="G801" s="87">
        <f t="shared" si="266"/>
        <v>0.61721388724138793</v>
      </c>
      <c r="H801" s="88">
        <f t="shared" si="285"/>
        <v>1.3548913759807861</v>
      </c>
      <c r="I801" s="89" t="str">
        <f t="shared" si="267"/>
        <v>Unnamed tributary to McGillivray Slough</v>
      </c>
      <c r="J801" s="90">
        <f t="shared" si="268"/>
        <v>0.25447093651894431</v>
      </c>
      <c r="K801" s="91">
        <f t="shared" si="269"/>
        <v>3.2862604445072958</v>
      </c>
      <c r="L801" s="95" t="str">
        <f t="shared" si="270"/>
        <v>Unnamed tributary to Lewis Slough</v>
      </c>
      <c r="M801" s="92">
        <f t="shared" si="271"/>
        <v>0.12831517623966782</v>
      </c>
      <c r="N801" s="93">
        <f t="shared" si="272"/>
        <v>6.5172164155934826</v>
      </c>
      <c r="O801" s="96" t="str">
        <f t="shared" si="273"/>
        <v>Atchelitz Creek</v>
      </c>
      <c r="P801" s="94" t="str">
        <f>IF(ISNUMBER(VLOOKUP(A801,'Wells not assessed'!$A$5:$D$37,1,FALSE)),VLOOKUP(A801,'Wells not assessed'!$A$5:$D$37,4,FALSE),"")</f>
        <v/>
      </c>
      <c r="R801" s="35" t="str">
        <f t="shared" si="274"/>
        <v>Yes</v>
      </c>
      <c r="S801" s="15" t="str">
        <f t="shared" si="275"/>
        <v>FV-2723</v>
      </c>
      <c r="T801" s="18" t="str">
        <f>VLOOKUP(S801,'PoHC and SDF summary'!$AO$4:$AP$49974,2,FALSE)</f>
        <v>Unnamed tributary to McGillivray Slough</v>
      </c>
      <c r="U801" s="19">
        <f t="shared" si="276"/>
        <v>637.54796901428199</v>
      </c>
      <c r="V801" s="56">
        <f>IF(C801="TRUE",(U801^2)*(VLOOKUP(D801,'Aquifer and SDF Parameters'!$A$6:$C$100,2,FALSE)/VLOOKUP(D801,'Aquifer and SDF Parameters'!$A$6:$C$100,3,FALSE)),"")</f>
        <v>1.3548913759807861</v>
      </c>
      <c r="X801" s="29" t="str">
        <f t="shared" si="277"/>
        <v>Yes</v>
      </c>
      <c r="Y801" s="15" t="str">
        <f t="shared" si="278"/>
        <v>FV-2672</v>
      </c>
      <c r="Z801" s="18" t="str">
        <f>IF(X801="Yes",VLOOKUP(Y801,'PoHC and SDF summary'!$AO$4:$AP$49974,2,FALSE)," ")</f>
        <v>Unnamed tributary to Lewis Slough</v>
      </c>
      <c r="AA801" s="19">
        <f t="shared" si="279"/>
        <v>992.91396069961104</v>
      </c>
      <c r="AB801" s="58">
        <f>IF(X801="Yes",(AA801^2)*(VLOOKUP(D801,'Aquifer and SDF Parameters'!$A$6:$C$100,2,FALSE)/VLOOKUP(D801,'Aquifer and SDF Parameters'!$A$6:$C$100,3,FALSE)),"")</f>
        <v>3.2862604445072958</v>
      </c>
      <c r="AC801" s="20">
        <f>IF(X801="Yes",(1/(U801)^('Aquifer and SDF Parameters'!$B$2)/((1/U801^'Aquifer and SDF Parameters'!$B$2)+(1/AA801^'Aquifer and SDF Parameters'!$B$2))),"")</f>
        <v>0.70807001615424414</v>
      </c>
      <c r="AD801" s="21">
        <f>IF(X801="Yes",(1/(AA801)^('Aquifer and SDF Parameters'!$B$2)/((1/U801^'Aquifer and SDF Parameters'!$B$2)+(1/AA801^'Aquifer and SDF Parameters'!$B$2))),"")</f>
        <v>0.29192998384575586</v>
      </c>
      <c r="AF801" s="32" t="str">
        <f t="shared" si="280"/>
        <v>Yes</v>
      </c>
      <c r="AG801" s="15" t="str">
        <f t="shared" si="281"/>
        <v>FV-2926</v>
      </c>
      <c r="AH801" s="18" t="str">
        <f t="shared" si="282"/>
        <v>Atchelitz Creek</v>
      </c>
      <c r="AI801" s="19">
        <f t="shared" si="283"/>
        <v>1398.27212111164</v>
      </c>
      <c r="AJ801" s="58">
        <f>IF(AF801="Yes",(AI801^2)*(VLOOKUP(D801,'Aquifer and SDF Parameters'!$A$6:$C$100,2,FALSE)/VLOOKUP(D801,'Aquifer and SDF Parameters'!$A$6:$C$100,3,FALSE)),"")</f>
        <v>6.5172164155934826</v>
      </c>
      <c r="AK801" s="20">
        <f>IF(AF801="Yes",(1/(U801)^('Aquifer and SDF Parameters'!$B$2)/((1/U801^'Aquifer and SDF Parameters'!$B$2)+(1/AI801^'Aquifer and SDF Parameters'!$B$2)+(1/AA801^'Aquifer and SDF Parameters'!$B$2))),"")</f>
        <v>0.61721388724138793</v>
      </c>
      <c r="AL801" s="20">
        <f>IF(AF801="Yes",(1/(AA801)^('Aquifer and SDF Parameters'!$B$2)/((1/U801^'Aquifer and SDF Parameters'!$B$2)+(1/AI801^'Aquifer and SDF Parameters'!$B$2)+(1/AA801^'Aquifer and SDF Parameters'!$B$2))),"")</f>
        <v>0.25447093651894431</v>
      </c>
      <c r="AM801" s="21">
        <f>IF(AF801="Yes",(1/(AI801)^('Aquifer and SDF Parameters'!$B$2)/((1/U801^'Aquifer and SDF Parameters'!$B$2)+(1/AI801^'Aquifer and SDF Parameters'!$B$2)+(1/AA801^'Aquifer and SDF Parameters'!$B$2))),"")</f>
        <v>0.12831517623966782</v>
      </c>
      <c r="AO801" s="30" t="s">
        <v>12108</v>
      </c>
      <c r="AP801" s="47" t="s">
        <v>8769</v>
      </c>
      <c r="AQ801" s="22">
        <v>110908</v>
      </c>
      <c r="AR801" s="22" t="s">
        <v>1318</v>
      </c>
      <c r="AS801" s="24">
        <v>1987.24803667622</v>
      </c>
      <c r="AT801" s="30"/>
      <c r="AU801" s="22"/>
      <c r="AV801" s="69"/>
      <c r="AW801" s="33"/>
      <c r="AX801" s="22"/>
      <c r="AY801" s="27"/>
    </row>
    <row r="802" spans="1:51" ht="15.6" customHeight="1" x14ac:dyDescent="0.3">
      <c r="A802" s="17">
        <v>15242</v>
      </c>
      <c r="B802" s="17" t="str">
        <f>VLOOKUP(A802,'List of Wells for HC assessment'!$A$2:$J$860,10,FALSE)</f>
        <v>Fraser-Sumas Floodplain</v>
      </c>
      <c r="C802" s="17" t="str">
        <f>IF(ISNUMBER(VLOOKUP(A802,'List of Wells for HC assessment'!$A$2:$J$860,1,FALSE)),"TRUE","FALSE")</f>
        <v>TRUE</v>
      </c>
      <c r="D802" s="17">
        <f>VLOOKUP(A802,'List of Wells for HC assessment'!$A$2:$J$860,9,FALSE)</f>
        <v>1205</v>
      </c>
      <c r="E802" s="17" t="str">
        <f t="shared" si="264"/>
        <v>Stream</v>
      </c>
      <c r="F802" s="17">
        <f t="shared" si="265"/>
        <v>1</v>
      </c>
      <c r="G802" s="87">
        <f t="shared" si="266"/>
        <v>1</v>
      </c>
      <c r="H802" s="88">
        <f t="shared" si="285"/>
        <v>100.05229987639034</v>
      </c>
      <c r="I802" s="89" t="str">
        <f t="shared" si="267"/>
        <v>Unnamed</v>
      </c>
      <c r="J802" s="90" t="str">
        <f t="shared" si="268"/>
        <v>-</v>
      </c>
      <c r="K802" s="91" t="str">
        <f t="shared" si="269"/>
        <v/>
      </c>
      <c r="L802" s="95" t="str">
        <f t="shared" si="270"/>
        <v xml:space="preserve"> </v>
      </c>
      <c r="M802" s="92" t="str">
        <f t="shared" si="271"/>
        <v>-</v>
      </c>
      <c r="N802" s="93" t="str">
        <f t="shared" si="272"/>
        <v/>
      </c>
      <c r="O802" s="96" t="str">
        <f t="shared" si="273"/>
        <v xml:space="preserve"> </v>
      </c>
      <c r="P802" s="94" t="str">
        <f>IF(ISNUMBER(VLOOKUP(A802,'Wells not assessed'!$A$5:$D$37,1,FALSE)),VLOOKUP(A802,'Wells not assessed'!$A$5:$D$37,4,FALSE),"")</f>
        <v/>
      </c>
      <c r="R802" s="35" t="str">
        <f t="shared" si="274"/>
        <v>Yes</v>
      </c>
      <c r="S802" s="15" t="str">
        <f t="shared" si="275"/>
        <v>FV-3223</v>
      </c>
      <c r="T802" s="18" t="str">
        <f>VLOOKUP(S802,'PoHC and SDF summary'!$AO$4:$AP$49974,2,FALSE)</f>
        <v>Unnamed</v>
      </c>
      <c r="U802" s="19">
        <f t="shared" si="276"/>
        <v>1933.5967700286201</v>
      </c>
      <c r="V802" s="56">
        <f>IF(C802="TRUE",(U802^2)*(VLOOKUP(D802,'Aquifer and SDF Parameters'!$A$6:$C$100,2,FALSE)/VLOOKUP(D802,'Aquifer and SDF Parameters'!$A$6:$C$100,3,FALSE)),"")</f>
        <v>100.05229987639034</v>
      </c>
      <c r="W802" s="4"/>
      <c r="X802" s="29" t="str">
        <f t="shared" si="277"/>
        <v>No</v>
      </c>
      <c r="Y802" s="15" t="str">
        <f t="shared" si="278"/>
        <v/>
      </c>
      <c r="Z802" s="18" t="str">
        <f>IF(X802="Yes",VLOOKUP(Y802,'PoHC and SDF summary'!$AO$4:$AP$49974,2,FALSE)," ")</f>
        <v xml:space="preserve"> </v>
      </c>
      <c r="AA802" s="19" t="str">
        <f t="shared" si="279"/>
        <v xml:space="preserve"> </v>
      </c>
      <c r="AB802" s="58" t="str">
        <f>IF(X802="Yes",(AA802^2)*(VLOOKUP(D802,'Aquifer and SDF Parameters'!$A$6:$C$100,2,FALSE)/VLOOKUP(D802,'Aquifer and SDF Parameters'!$A$6:$C$100,3,FALSE)),"")</f>
        <v/>
      </c>
      <c r="AC802" s="20" t="str">
        <f>IF(X802="Yes",(1/(U802)^('Aquifer and SDF Parameters'!$B$2)/((1/U802^'Aquifer and SDF Parameters'!$B$2)+(1/AA802^'Aquifer and SDF Parameters'!$B$2))),"")</f>
        <v/>
      </c>
      <c r="AD802" s="21" t="str">
        <f>IF(X802="Yes",(1/(AA802)^('Aquifer and SDF Parameters'!$B$2)/((1/U802^'Aquifer and SDF Parameters'!$B$2)+(1/AA802^'Aquifer and SDF Parameters'!$B$2))),"")</f>
        <v/>
      </c>
      <c r="AE802" s="14"/>
      <c r="AF802" s="32" t="str">
        <f t="shared" si="280"/>
        <v>No</v>
      </c>
      <c r="AG802" s="15" t="str">
        <f t="shared" si="281"/>
        <v/>
      </c>
      <c r="AH802" s="18" t="str">
        <f t="shared" si="282"/>
        <v xml:space="preserve"> </v>
      </c>
      <c r="AI802" s="19" t="str">
        <f t="shared" si="283"/>
        <v xml:space="preserve"> </v>
      </c>
      <c r="AJ802" s="58" t="str">
        <f>IF(AF802="Yes",(AI802^2)*(VLOOKUP(D802,'Aquifer and SDF Parameters'!$A$6:$C$100,2,FALSE)/VLOOKUP(D802,'Aquifer and SDF Parameters'!$A$6:$C$100,3,FALSE)),"")</f>
        <v/>
      </c>
      <c r="AK802" s="20" t="str">
        <f>IF(AF802="Yes",(1/(U802)^('Aquifer and SDF Parameters'!$B$2)/((1/U802^'Aquifer and SDF Parameters'!$B$2)+(1/AI802^'Aquifer and SDF Parameters'!$B$2)+(1/AA802^'Aquifer and SDF Parameters'!$B$2))),"")</f>
        <v/>
      </c>
      <c r="AL802" s="20" t="str">
        <f>IF(AF802="Yes",(1/(AA802)^('Aquifer and SDF Parameters'!$B$2)/((1/U802^'Aquifer and SDF Parameters'!$B$2)+(1/AI802^'Aquifer and SDF Parameters'!$B$2)+(1/AA802^'Aquifer and SDF Parameters'!$B$2))),"")</f>
        <v/>
      </c>
      <c r="AM802" s="21" t="str">
        <f>IF(AF802="Yes",(1/(AI802)^('Aquifer and SDF Parameters'!$B$2)/((1/U802^'Aquifer and SDF Parameters'!$B$2)+(1/AI802^'Aquifer and SDF Parameters'!$B$2)+(1/AA802^'Aquifer and SDF Parameters'!$B$2))),"")</f>
        <v/>
      </c>
      <c r="AO802" s="30" t="s">
        <v>12866</v>
      </c>
      <c r="AP802" s="47" t="s">
        <v>8769</v>
      </c>
      <c r="AQ802" s="22">
        <v>110915</v>
      </c>
      <c r="AR802" s="22" t="s">
        <v>24</v>
      </c>
      <c r="AS802" s="24">
        <v>2409.2103010109299</v>
      </c>
      <c r="AT802" s="30"/>
      <c r="AU802" s="22"/>
      <c r="AV802" s="69"/>
      <c r="AW802" s="33"/>
      <c r="AX802" s="22"/>
      <c r="AY802" s="27"/>
    </row>
    <row r="803" spans="1:51" ht="15.6" customHeight="1" x14ac:dyDescent="0.3">
      <c r="A803" s="17">
        <v>16251</v>
      </c>
      <c r="B803" s="17" t="str">
        <f>VLOOKUP(A803,'List of Wells for HC assessment'!$A$2:$J$860,10,FALSE)</f>
        <v>Fraser-Sumas Floodplain</v>
      </c>
      <c r="C803" s="17" t="str">
        <f>IF(ISNUMBER(VLOOKUP(A803,'List of Wells for HC assessment'!$A$2:$J$860,1,FALSE)),"TRUE","FALSE")</f>
        <v>TRUE</v>
      </c>
      <c r="D803" s="17">
        <f>VLOOKUP(A803,'List of Wells for HC assessment'!$A$2:$J$860,9,FALSE)</f>
        <v>1205</v>
      </c>
      <c r="E803" s="17" t="str">
        <f t="shared" si="264"/>
        <v>Stream</v>
      </c>
      <c r="F803" s="17">
        <f t="shared" si="265"/>
        <v>1</v>
      </c>
      <c r="G803" s="87">
        <f t="shared" si="266"/>
        <v>1</v>
      </c>
      <c r="H803" s="88">
        <f t="shared" si="285"/>
        <v>26.551126288118969</v>
      </c>
      <c r="I803" s="89" t="str">
        <f t="shared" si="267"/>
        <v>Unnamed</v>
      </c>
      <c r="J803" s="90" t="str">
        <f t="shared" si="268"/>
        <v>-</v>
      </c>
      <c r="K803" s="91" t="str">
        <f t="shared" si="269"/>
        <v/>
      </c>
      <c r="L803" s="95" t="str">
        <f t="shared" si="270"/>
        <v xml:space="preserve"> </v>
      </c>
      <c r="M803" s="92" t="str">
        <f t="shared" si="271"/>
        <v>-</v>
      </c>
      <c r="N803" s="93" t="str">
        <f t="shared" si="272"/>
        <v/>
      </c>
      <c r="O803" s="96" t="str">
        <f t="shared" si="273"/>
        <v xml:space="preserve"> </v>
      </c>
      <c r="P803" s="94" t="str">
        <f>IF(ISNUMBER(VLOOKUP(A803,'Wells not assessed'!$A$5:$D$37,1,FALSE)),VLOOKUP(A803,'Wells not assessed'!$A$5:$D$37,4,FALSE),"")</f>
        <v/>
      </c>
      <c r="R803" s="35" t="str">
        <f t="shared" si="274"/>
        <v>Yes</v>
      </c>
      <c r="S803" s="15" t="str">
        <f t="shared" si="275"/>
        <v>FV-3223</v>
      </c>
      <c r="T803" s="18" t="str">
        <f>VLOOKUP(S803,'PoHC and SDF summary'!$AO$4:$AP$49974,2,FALSE)</f>
        <v>Unnamed</v>
      </c>
      <c r="U803" s="19">
        <f t="shared" si="276"/>
        <v>996.07914673284097</v>
      </c>
      <c r="V803" s="56">
        <f>IF(C803="TRUE",(U803^2)*(VLOOKUP(D803,'Aquifer and SDF Parameters'!$A$6:$C$100,2,FALSE)/VLOOKUP(D803,'Aquifer and SDF Parameters'!$A$6:$C$100,3,FALSE)),"")</f>
        <v>26.551126288118969</v>
      </c>
      <c r="W803" s="4"/>
      <c r="X803" s="29" t="str">
        <f t="shared" si="277"/>
        <v>No</v>
      </c>
      <c r="Y803" s="15" t="str">
        <f t="shared" si="278"/>
        <v/>
      </c>
      <c r="Z803" s="18" t="str">
        <f>IF(X803="Yes",VLOOKUP(Y803,'PoHC and SDF summary'!$AO$4:$AP$49974,2,FALSE)," ")</f>
        <v xml:space="preserve"> </v>
      </c>
      <c r="AA803" s="19" t="str">
        <f t="shared" si="279"/>
        <v xml:space="preserve"> </v>
      </c>
      <c r="AB803" s="58" t="str">
        <f>IF(X803="Yes",(AA803^2)*(VLOOKUP(D803,'Aquifer and SDF Parameters'!$A$6:$C$100,2,FALSE)/VLOOKUP(D803,'Aquifer and SDF Parameters'!$A$6:$C$100,3,FALSE)),"")</f>
        <v/>
      </c>
      <c r="AC803" s="20" t="str">
        <f>IF(X803="Yes",(1/(U803)^('Aquifer and SDF Parameters'!$B$2)/((1/U803^'Aquifer and SDF Parameters'!$B$2)+(1/AA803^'Aquifer and SDF Parameters'!$B$2))),"")</f>
        <v/>
      </c>
      <c r="AD803" s="21" t="str">
        <f>IF(X803="Yes",(1/(AA803)^('Aquifer and SDF Parameters'!$B$2)/((1/U803^'Aquifer and SDF Parameters'!$B$2)+(1/AA803^'Aquifer and SDF Parameters'!$B$2))),"")</f>
        <v/>
      </c>
      <c r="AE803" s="14"/>
      <c r="AF803" s="32" t="str">
        <f t="shared" si="280"/>
        <v>No</v>
      </c>
      <c r="AG803" s="15" t="str">
        <f t="shared" si="281"/>
        <v/>
      </c>
      <c r="AH803" s="18" t="str">
        <f t="shared" si="282"/>
        <v xml:space="preserve"> </v>
      </c>
      <c r="AI803" s="19" t="str">
        <f t="shared" si="283"/>
        <v xml:space="preserve"> </v>
      </c>
      <c r="AJ803" s="58" t="str">
        <f>IF(AF803="Yes",(AI803^2)*(VLOOKUP(D803,'Aquifer and SDF Parameters'!$A$6:$C$100,2,FALSE)/VLOOKUP(D803,'Aquifer and SDF Parameters'!$A$6:$C$100,3,FALSE)),"")</f>
        <v/>
      </c>
      <c r="AK803" s="20" t="str">
        <f>IF(AF803="Yes",(1/(U803)^('Aquifer and SDF Parameters'!$B$2)/((1/U803^'Aquifer and SDF Parameters'!$B$2)+(1/AI803^'Aquifer and SDF Parameters'!$B$2)+(1/AA803^'Aquifer and SDF Parameters'!$B$2))),"")</f>
        <v/>
      </c>
      <c r="AL803" s="20" t="str">
        <f>IF(AF803="Yes",(1/(AA803)^('Aquifer and SDF Parameters'!$B$2)/((1/U803^'Aquifer and SDF Parameters'!$B$2)+(1/AI803^'Aquifer and SDF Parameters'!$B$2)+(1/AA803^'Aquifer and SDF Parameters'!$B$2))),"")</f>
        <v/>
      </c>
      <c r="AM803" s="21" t="str">
        <f>IF(AF803="Yes",(1/(AI803)^('Aquifer and SDF Parameters'!$B$2)/((1/U803^'Aquifer and SDF Parameters'!$B$2)+(1/AI803^'Aquifer and SDF Parameters'!$B$2)+(1/AA803^'Aquifer and SDF Parameters'!$B$2))),"")</f>
        <v/>
      </c>
      <c r="AO803" s="30" t="s">
        <v>12856</v>
      </c>
      <c r="AP803" s="47" t="s">
        <v>8769</v>
      </c>
      <c r="AQ803" s="22">
        <v>110953</v>
      </c>
      <c r="AR803" s="22" t="s">
        <v>3009</v>
      </c>
      <c r="AS803" s="24">
        <v>601.25208959003305</v>
      </c>
      <c r="AT803" s="30"/>
      <c r="AU803" s="22"/>
      <c r="AV803" s="69"/>
      <c r="AW803" s="33"/>
      <c r="AX803" s="22"/>
      <c r="AY803" s="27"/>
    </row>
    <row r="804" spans="1:51" ht="15.6" customHeight="1" x14ac:dyDescent="0.3">
      <c r="A804" s="17">
        <v>33264</v>
      </c>
      <c r="B804" s="17" t="str">
        <f>VLOOKUP(A804,'List of Wells for HC assessment'!$A$2:$J$860,10,FALSE)</f>
        <v>Fraser-Sumas Floodplain</v>
      </c>
      <c r="C804" s="17" t="str">
        <f>IF(ISNUMBER(VLOOKUP(A804,'List of Wells for HC assessment'!$A$2:$J$860,1,FALSE)),"TRUE","FALSE")</f>
        <v>TRUE</v>
      </c>
      <c r="D804" s="17">
        <f>VLOOKUP(A804,'List of Wells for HC assessment'!$A$2:$J$860,9,FALSE)</f>
        <v>1205</v>
      </c>
      <c r="E804" s="17" t="str">
        <f t="shared" si="264"/>
        <v>Stream</v>
      </c>
      <c r="F804" s="17">
        <f t="shared" si="265"/>
        <v>1</v>
      </c>
      <c r="G804" s="87">
        <f t="shared" si="266"/>
        <v>1</v>
      </c>
      <c r="H804" s="88">
        <f t="shared" si="285"/>
        <v>84.60981683209107</v>
      </c>
      <c r="I804" s="89" t="str">
        <f t="shared" si="267"/>
        <v>Unnamed</v>
      </c>
      <c r="J804" s="90" t="str">
        <f t="shared" si="268"/>
        <v>-</v>
      </c>
      <c r="K804" s="91" t="str">
        <f t="shared" si="269"/>
        <v/>
      </c>
      <c r="L804" s="95" t="str">
        <f t="shared" si="270"/>
        <v xml:space="preserve"> </v>
      </c>
      <c r="M804" s="92" t="str">
        <f t="shared" si="271"/>
        <v>-</v>
      </c>
      <c r="N804" s="93" t="str">
        <f t="shared" si="272"/>
        <v/>
      </c>
      <c r="O804" s="96" t="str">
        <f t="shared" si="273"/>
        <v xml:space="preserve"> </v>
      </c>
      <c r="P804" s="94" t="str">
        <f>IF(ISNUMBER(VLOOKUP(A804,'Wells not assessed'!$A$5:$D$37,1,FALSE)),VLOOKUP(A804,'Wells not assessed'!$A$5:$D$37,4,FALSE),"")</f>
        <v/>
      </c>
      <c r="R804" s="35" t="str">
        <f t="shared" si="274"/>
        <v>Yes</v>
      </c>
      <c r="S804" s="15" t="str">
        <f t="shared" si="275"/>
        <v>FV-3223</v>
      </c>
      <c r="T804" s="18" t="str">
        <f>VLOOKUP(S804,'PoHC and SDF summary'!$AO$4:$AP$49974,2,FALSE)</f>
        <v>Unnamed</v>
      </c>
      <c r="U804" s="19">
        <f t="shared" si="276"/>
        <v>1778.1268966436601</v>
      </c>
      <c r="V804" s="56">
        <f>IF(C804="TRUE",(U804^2)*(VLOOKUP(D804,'Aquifer and SDF Parameters'!$A$6:$C$100,2,FALSE)/VLOOKUP(D804,'Aquifer and SDF Parameters'!$A$6:$C$100,3,FALSE)),"")</f>
        <v>84.60981683209107</v>
      </c>
      <c r="W804" s="4"/>
      <c r="X804" s="29" t="str">
        <f t="shared" si="277"/>
        <v>No</v>
      </c>
      <c r="Y804" s="15" t="str">
        <f t="shared" si="278"/>
        <v/>
      </c>
      <c r="Z804" s="18" t="str">
        <f>IF(X804="Yes",VLOOKUP(Y804,'PoHC and SDF summary'!$AO$4:$AP$49974,2,FALSE)," ")</f>
        <v xml:space="preserve"> </v>
      </c>
      <c r="AA804" s="19" t="str">
        <f t="shared" si="279"/>
        <v xml:space="preserve"> </v>
      </c>
      <c r="AB804" s="58" t="str">
        <f>IF(X804="Yes",(AA804^2)*(VLOOKUP(D804,'Aquifer and SDF Parameters'!$A$6:$C$100,2,FALSE)/VLOOKUP(D804,'Aquifer and SDF Parameters'!$A$6:$C$100,3,FALSE)),"")</f>
        <v/>
      </c>
      <c r="AC804" s="20" t="str">
        <f>IF(X804="Yes",(1/(U804)^('Aquifer and SDF Parameters'!$B$2)/((1/U804^'Aquifer and SDF Parameters'!$B$2)+(1/AA804^'Aquifer and SDF Parameters'!$B$2))),"")</f>
        <v/>
      </c>
      <c r="AD804" s="21" t="str">
        <f>IF(X804="Yes",(1/(AA804)^('Aquifer and SDF Parameters'!$B$2)/((1/U804^'Aquifer and SDF Parameters'!$B$2)+(1/AA804^'Aquifer and SDF Parameters'!$B$2))),"")</f>
        <v/>
      </c>
      <c r="AE804" s="14"/>
      <c r="AF804" s="32" t="str">
        <f t="shared" si="280"/>
        <v>No</v>
      </c>
      <c r="AG804" s="15" t="str">
        <f t="shared" si="281"/>
        <v/>
      </c>
      <c r="AH804" s="18" t="str">
        <f t="shared" si="282"/>
        <v xml:space="preserve"> </v>
      </c>
      <c r="AI804" s="19" t="str">
        <f t="shared" si="283"/>
        <v xml:space="preserve"> </v>
      </c>
      <c r="AJ804" s="58" t="str">
        <f>IF(AF804="Yes",(AI804^2)*(VLOOKUP(D804,'Aquifer and SDF Parameters'!$A$6:$C$100,2,FALSE)/VLOOKUP(D804,'Aquifer and SDF Parameters'!$A$6:$C$100,3,FALSE)),"")</f>
        <v/>
      </c>
      <c r="AK804" s="20" t="str">
        <f>IF(AF804="Yes",(1/(U804)^('Aquifer and SDF Parameters'!$B$2)/((1/U804^'Aquifer and SDF Parameters'!$B$2)+(1/AI804^'Aquifer and SDF Parameters'!$B$2)+(1/AA804^'Aquifer and SDF Parameters'!$B$2))),"")</f>
        <v/>
      </c>
      <c r="AL804" s="20" t="str">
        <f>IF(AF804="Yes",(1/(AA804)^('Aquifer and SDF Parameters'!$B$2)/((1/U804^'Aquifer and SDF Parameters'!$B$2)+(1/AI804^'Aquifer and SDF Parameters'!$B$2)+(1/AA804^'Aquifer and SDF Parameters'!$B$2))),"")</f>
        <v/>
      </c>
      <c r="AM804" s="21" t="str">
        <f>IF(AF804="Yes",(1/(AI804)^('Aquifer and SDF Parameters'!$B$2)/((1/U804^'Aquifer and SDF Parameters'!$B$2)+(1/AI804^'Aquifer and SDF Parameters'!$B$2)+(1/AA804^'Aquifer and SDF Parameters'!$B$2))),"")</f>
        <v/>
      </c>
      <c r="AO804" s="30" t="s">
        <v>12751</v>
      </c>
      <c r="AP804" s="47" t="s">
        <v>8769</v>
      </c>
      <c r="AQ804" s="22">
        <v>110959</v>
      </c>
      <c r="AR804" s="22" t="s">
        <v>5464</v>
      </c>
      <c r="AS804" s="24">
        <v>415.30372918193899</v>
      </c>
      <c r="AT804" s="30"/>
      <c r="AU804" s="22"/>
      <c r="AV804" s="69"/>
      <c r="AW804" s="33"/>
      <c r="AX804" s="22"/>
      <c r="AY804" s="27"/>
    </row>
    <row r="805" spans="1:51" ht="15.6" customHeight="1" x14ac:dyDescent="0.3">
      <c r="A805" s="17">
        <v>34328</v>
      </c>
      <c r="B805" s="17" t="str">
        <f>VLOOKUP(A805,'List of Wells for HC assessment'!$A$2:$J$860,10,FALSE)</f>
        <v>Fraser-Sumas Floodplain</v>
      </c>
      <c r="C805" s="17" t="str">
        <f>IF(ISNUMBER(VLOOKUP(A805,'List of Wells for HC assessment'!$A$2:$J$860,1,FALSE)),"TRUE","FALSE")</f>
        <v>TRUE</v>
      </c>
      <c r="D805" s="17">
        <f>VLOOKUP(A805,'List of Wells for HC assessment'!$A$2:$J$860,9,FALSE)</f>
        <v>1205</v>
      </c>
      <c r="E805" s="17" t="str">
        <f t="shared" si="264"/>
        <v>Stream</v>
      </c>
      <c r="F805" s="17">
        <f t="shared" si="265"/>
        <v>1</v>
      </c>
      <c r="G805" s="87">
        <f t="shared" si="266"/>
        <v>1</v>
      </c>
      <c r="H805" s="88">
        <f t="shared" si="285"/>
        <v>22.452655192749241</v>
      </c>
      <c r="I805" s="89" t="str">
        <f t="shared" si="267"/>
        <v>Unnamed</v>
      </c>
      <c r="J805" s="90" t="str">
        <f t="shared" si="268"/>
        <v>-</v>
      </c>
      <c r="K805" s="91" t="str">
        <f t="shared" si="269"/>
        <v/>
      </c>
      <c r="L805" s="95" t="str">
        <f t="shared" si="270"/>
        <v xml:space="preserve"> </v>
      </c>
      <c r="M805" s="92" t="str">
        <f t="shared" si="271"/>
        <v>-</v>
      </c>
      <c r="N805" s="93" t="str">
        <f t="shared" si="272"/>
        <v/>
      </c>
      <c r="O805" s="96" t="str">
        <f t="shared" si="273"/>
        <v xml:space="preserve"> </v>
      </c>
      <c r="P805" s="94" t="str">
        <f>IF(ISNUMBER(VLOOKUP(A805,'Wells not assessed'!$A$5:$D$37,1,FALSE)),VLOOKUP(A805,'Wells not assessed'!$A$5:$D$37,4,FALSE),"")</f>
        <v/>
      </c>
      <c r="R805" s="35" t="str">
        <f t="shared" si="274"/>
        <v>Yes</v>
      </c>
      <c r="S805" s="15" t="str">
        <f t="shared" si="275"/>
        <v>FV-3223</v>
      </c>
      <c r="T805" s="18" t="str">
        <f>VLOOKUP(S805,'PoHC and SDF summary'!$AO$4:$AP$49974,2,FALSE)</f>
        <v>Unnamed</v>
      </c>
      <c r="U805" s="19">
        <f t="shared" si="276"/>
        <v>915.98049815059301</v>
      </c>
      <c r="V805" s="56">
        <f>IF(C805="TRUE",(U805^2)*(VLOOKUP(D805,'Aquifer and SDF Parameters'!$A$6:$C$100,2,FALSE)/VLOOKUP(D805,'Aquifer and SDF Parameters'!$A$6:$C$100,3,FALSE)),"")</f>
        <v>22.452655192749241</v>
      </c>
      <c r="W805" s="4"/>
      <c r="X805" s="29" t="str">
        <f t="shared" si="277"/>
        <v>No</v>
      </c>
      <c r="Y805" s="15" t="str">
        <f t="shared" si="278"/>
        <v/>
      </c>
      <c r="Z805" s="18" t="str">
        <f>IF(X805="Yes",VLOOKUP(Y805,'PoHC and SDF summary'!$AO$4:$AP$49974,2,FALSE)," ")</f>
        <v xml:space="preserve"> </v>
      </c>
      <c r="AA805" s="19" t="str">
        <f t="shared" si="279"/>
        <v xml:space="preserve"> </v>
      </c>
      <c r="AB805" s="58" t="str">
        <f>IF(X805="Yes",(AA805^2)*(VLOOKUP(D805,'Aquifer and SDF Parameters'!$A$6:$C$100,2,FALSE)/VLOOKUP(D805,'Aquifer and SDF Parameters'!$A$6:$C$100,3,FALSE)),"")</f>
        <v/>
      </c>
      <c r="AC805" s="20" t="str">
        <f>IF(X805="Yes",(1/(U805)^('Aquifer and SDF Parameters'!$B$2)/((1/U805^'Aquifer and SDF Parameters'!$B$2)+(1/AA805^'Aquifer and SDF Parameters'!$B$2))),"")</f>
        <v/>
      </c>
      <c r="AD805" s="21" t="str">
        <f>IF(X805="Yes",(1/(AA805)^('Aquifer and SDF Parameters'!$B$2)/((1/U805^'Aquifer and SDF Parameters'!$B$2)+(1/AA805^'Aquifer and SDF Parameters'!$B$2))),"")</f>
        <v/>
      </c>
      <c r="AE805" s="14"/>
      <c r="AF805" s="32" t="str">
        <f t="shared" si="280"/>
        <v>No</v>
      </c>
      <c r="AG805" s="15" t="str">
        <f t="shared" si="281"/>
        <v/>
      </c>
      <c r="AH805" s="18" t="str">
        <f t="shared" si="282"/>
        <v xml:space="preserve"> </v>
      </c>
      <c r="AI805" s="19" t="str">
        <f t="shared" si="283"/>
        <v xml:space="preserve"> </v>
      </c>
      <c r="AJ805" s="58" t="str">
        <f>IF(AF805="Yes",(AI805^2)*(VLOOKUP(D805,'Aquifer and SDF Parameters'!$A$6:$C$100,2,FALSE)/VLOOKUP(D805,'Aquifer and SDF Parameters'!$A$6:$C$100,3,FALSE)),"")</f>
        <v/>
      </c>
      <c r="AK805" s="20" t="str">
        <f>IF(AF805="Yes",(1/(U805)^('Aquifer and SDF Parameters'!$B$2)/((1/U805^'Aquifer and SDF Parameters'!$B$2)+(1/AI805^'Aquifer and SDF Parameters'!$B$2)+(1/AA805^'Aquifer and SDF Parameters'!$B$2))),"")</f>
        <v/>
      </c>
      <c r="AL805" s="20" t="str">
        <f>IF(AF805="Yes",(1/(AA805)^('Aquifer and SDF Parameters'!$B$2)/((1/U805^'Aquifer and SDF Parameters'!$B$2)+(1/AI805^'Aquifer and SDF Parameters'!$B$2)+(1/AA805^'Aquifer and SDF Parameters'!$B$2))),"")</f>
        <v/>
      </c>
      <c r="AM805" s="21" t="str">
        <f>IF(AF805="Yes",(1/(AI805)^('Aquifer and SDF Parameters'!$B$2)/((1/U805^'Aquifer and SDF Parameters'!$B$2)+(1/AI805^'Aquifer and SDF Parameters'!$B$2)+(1/AA805^'Aquifer and SDF Parameters'!$B$2))),"")</f>
        <v/>
      </c>
      <c r="AO805" s="30" t="s">
        <v>12735</v>
      </c>
      <c r="AP805" s="47" t="s">
        <v>8769</v>
      </c>
      <c r="AQ805" s="22">
        <v>110970</v>
      </c>
      <c r="AR805" s="22" t="s">
        <v>8668</v>
      </c>
      <c r="AS805" s="24">
        <v>564.16243982178298</v>
      </c>
      <c r="AT805" s="30"/>
      <c r="AU805" s="22"/>
      <c r="AV805" s="69"/>
      <c r="AW805" s="33"/>
      <c r="AX805" s="22"/>
      <c r="AY805" s="27"/>
    </row>
    <row r="806" spans="1:51" ht="15.6" customHeight="1" x14ac:dyDescent="0.3">
      <c r="A806" s="17">
        <v>51343</v>
      </c>
      <c r="B806" s="17" t="str">
        <f>VLOOKUP(A806,'List of Wells for HC assessment'!$A$2:$J$860,10,FALSE)</f>
        <v>Fraser-Sumas Floodplain</v>
      </c>
      <c r="C806" s="17" t="str">
        <f>IF(ISNUMBER(VLOOKUP(A806,'List of Wells for HC assessment'!$A$2:$J$860,1,FALSE)),"TRUE","FALSE")</f>
        <v>TRUE</v>
      </c>
      <c r="D806" s="17">
        <f>VLOOKUP(A806,'List of Wells for HC assessment'!$A$2:$J$860,9,FALSE)</f>
        <v>1205</v>
      </c>
      <c r="E806" s="17" t="str">
        <f t="shared" si="264"/>
        <v>Stream</v>
      </c>
      <c r="F806" s="17">
        <f t="shared" si="265"/>
        <v>1</v>
      </c>
      <c r="G806" s="87">
        <f t="shared" si="266"/>
        <v>1</v>
      </c>
      <c r="H806" s="88">
        <f t="shared" si="285"/>
        <v>21.276402494281932</v>
      </c>
      <c r="I806" s="89" t="str">
        <f t="shared" si="267"/>
        <v>Unnamed</v>
      </c>
      <c r="J806" s="90" t="str">
        <f t="shared" si="268"/>
        <v>-</v>
      </c>
      <c r="K806" s="91" t="str">
        <f t="shared" si="269"/>
        <v/>
      </c>
      <c r="L806" s="95" t="str">
        <f t="shared" si="270"/>
        <v xml:space="preserve"> </v>
      </c>
      <c r="M806" s="92" t="str">
        <f t="shared" si="271"/>
        <v>-</v>
      </c>
      <c r="N806" s="93" t="str">
        <f t="shared" si="272"/>
        <v/>
      </c>
      <c r="O806" s="96" t="str">
        <f t="shared" si="273"/>
        <v xml:space="preserve"> </v>
      </c>
      <c r="P806" s="94" t="str">
        <f>IF(ISNUMBER(VLOOKUP(A806,'Wells not assessed'!$A$5:$D$37,1,FALSE)),VLOOKUP(A806,'Wells not assessed'!$A$5:$D$37,4,FALSE),"")</f>
        <v/>
      </c>
      <c r="R806" s="35" t="str">
        <f t="shared" si="274"/>
        <v>Yes</v>
      </c>
      <c r="S806" s="15" t="str">
        <f t="shared" si="275"/>
        <v>FV-3223</v>
      </c>
      <c r="T806" s="18" t="str">
        <f>VLOOKUP(S806,'PoHC and SDF summary'!$AO$4:$AP$49974,2,FALSE)</f>
        <v>Unnamed</v>
      </c>
      <c r="U806" s="19">
        <f t="shared" si="276"/>
        <v>891.66449233531102</v>
      </c>
      <c r="V806" s="56">
        <f>IF(C806="TRUE",(U806^2)*(VLOOKUP(D806,'Aquifer and SDF Parameters'!$A$6:$C$100,2,FALSE)/VLOOKUP(D806,'Aquifer and SDF Parameters'!$A$6:$C$100,3,FALSE)),"")</f>
        <v>21.276402494281932</v>
      </c>
      <c r="W806" s="4"/>
      <c r="X806" s="29" t="str">
        <f t="shared" si="277"/>
        <v>No</v>
      </c>
      <c r="Y806" s="15" t="str">
        <f t="shared" si="278"/>
        <v/>
      </c>
      <c r="Z806" s="18" t="str">
        <f>IF(X806="Yes",VLOOKUP(Y806,'PoHC and SDF summary'!$AO$4:$AP$49974,2,FALSE)," ")</f>
        <v xml:space="preserve"> </v>
      </c>
      <c r="AA806" s="19" t="str">
        <f t="shared" si="279"/>
        <v xml:space="preserve"> </v>
      </c>
      <c r="AB806" s="58" t="str">
        <f>IF(X806="Yes",(AA806^2)*(VLOOKUP(D806,'Aquifer and SDF Parameters'!$A$6:$C$100,2,FALSE)/VLOOKUP(D806,'Aquifer and SDF Parameters'!$A$6:$C$100,3,FALSE)),"")</f>
        <v/>
      </c>
      <c r="AC806" s="20" t="str">
        <f>IF(X806="Yes",(1/(U806)^('Aquifer and SDF Parameters'!$B$2)/((1/U806^'Aquifer and SDF Parameters'!$B$2)+(1/AA806^'Aquifer and SDF Parameters'!$B$2))),"")</f>
        <v/>
      </c>
      <c r="AD806" s="21" t="str">
        <f>IF(X806="Yes",(1/(AA806)^('Aquifer and SDF Parameters'!$B$2)/((1/U806^'Aquifer and SDF Parameters'!$B$2)+(1/AA806^'Aquifer and SDF Parameters'!$B$2))),"")</f>
        <v/>
      </c>
      <c r="AE806" s="14"/>
      <c r="AF806" s="32" t="str">
        <f t="shared" si="280"/>
        <v>No</v>
      </c>
      <c r="AG806" s="15" t="str">
        <f t="shared" si="281"/>
        <v/>
      </c>
      <c r="AH806" s="18" t="str">
        <f t="shared" si="282"/>
        <v xml:space="preserve"> </v>
      </c>
      <c r="AI806" s="19" t="str">
        <f t="shared" si="283"/>
        <v xml:space="preserve"> </v>
      </c>
      <c r="AJ806" s="58" t="str">
        <f>IF(AF806="Yes",(AI806^2)*(VLOOKUP(D806,'Aquifer and SDF Parameters'!$A$6:$C$100,2,FALSE)/VLOOKUP(D806,'Aquifer and SDF Parameters'!$A$6:$C$100,3,FALSE)),"")</f>
        <v/>
      </c>
      <c r="AK806" s="20" t="str">
        <f>IF(AF806="Yes",(1/(U806)^('Aquifer and SDF Parameters'!$B$2)/((1/U806^'Aquifer and SDF Parameters'!$B$2)+(1/AI806^'Aquifer and SDF Parameters'!$B$2)+(1/AA806^'Aquifer and SDF Parameters'!$B$2))),"")</f>
        <v/>
      </c>
      <c r="AL806" s="20" t="str">
        <f>IF(AF806="Yes",(1/(AA806)^('Aquifer and SDF Parameters'!$B$2)/((1/U806^'Aquifer and SDF Parameters'!$B$2)+(1/AI806^'Aquifer and SDF Parameters'!$B$2)+(1/AA806^'Aquifer and SDF Parameters'!$B$2))),"")</f>
        <v/>
      </c>
      <c r="AM806" s="21" t="str">
        <f>IF(AF806="Yes",(1/(AI806)^('Aquifer and SDF Parameters'!$B$2)/((1/U806^'Aquifer and SDF Parameters'!$B$2)+(1/AI806^'Aquifer and SDF Parameters'!$B$2)+(1/AA806^'Aquifer and SDF Parameters'!$B$2))),"")</f>
        <v/>
      </c>
      <c r="AO806" s="30" t="s">
        <v>12600</v>
      </c>
      <c r="AP806" s="47" t="s">
        <v>8769</v>
      </c>
      <c r="AQ806" s="22">
        <v>110972</v>
      </c>
      <c r="AR806" s="22" t="s">
        <v>8668</v>
      </c>
      <c r="AS806" s="24">
        <v>575.11724470667605</v>
      </c>
      <c r="AT806" s="30"/>
      <c r="AU806" s="22"/>
      <c r="AV806" s="69"/>
      <c r="AW806" s="33"/>
      <c r="AX806" s="22"/>
      <c r="AY806" s="27"/>
    </row>
    <row r="807" spans="1:51" ht="15.6" customHeight="1" x14ac:dyDescent="0.3">
      <c r="A807" s="17">
        <v>51344</v>
      </c>
      <c r="B807" s="17" t="str">
        <f>VLOOKUP(A807,'List of Wells for HC assessment'!$A$2:$J$860,10,FALSE)</f>
        <v>Fraser-Sumas Floodplain</v>
      </c>
      <c r="C807" s="17" t="str">
        <f>IF(ISNUMBER(VLOOKUP(A807,'List of Wells for HC assessment'!$A$2:$J$860,1,FALSE)),"TRUE","FALSE")</f>
        <v>TRUE</v>
      </c>
      <c r="D807" s="17">
        <f>VLOOKUP(A807,'List of Wells for HC assessment'!$A$2:$J$860,9,FALSE)</f>
        <v>1205</v>
      </c>
      <c r="E807" s="17" t="str">
        <f t="shared" si="264"/>
        <v>Stream</v>
      </c>
      <c r="F807" s="17">
        <f t="shared" si="265"/>
        <v>1</v>
      </c>
      <c r="G807" s="87">
        <f t="shared" si="266"/>
        <v>1</v>
      </c>
      <c r="H807" s="88">
        <f t="shared" si="285"/>
        <v>17.11738195084623</v>
      </c>
      <c r="I807" s="89" t="str">
        <f t="shared" si="267"/>
        <v>Unnamed</v>
      </c>
      <c r="J807" s="90" t="str">
        <f t="shared" si="268"/>
        <v>-</v>
      </c>
      <c r="K807" s="91" t="str">
        <f t="shared" si="269"/>
        <v/>
      </c>
      <c r="L807" s="95" t="str">
        <f t="shared" si="270"/>
        <v xml:space="preserve"> </v>
      </c>
      <c r="M807" s="92" t="str">
        <f t="shared" si="271"/>
        <v>-</v>
      </c>
      <c r="N807" s="93" t="str">
        <f t="shared" si="272"/>
        <v/>
      </c>
      <c r="O807" s="96" t="str">
        <f t="shared" si="273"/>
        <v xml:space="preserve"> </v>
      </c>
      <c r="P807" s="94" t="str">
        <f>IF(ISNUMBER(VLOOKUP(A807,'Wells not assessed'!$A$5:$D$37,1,FALSE)),VLOOKUP(A807,'Wells not assessed'!$A$5:$D$37,4,FALSE),"")</f>
        <v/>
      </c>
      <c r="R807" s="35" t="str">
        <f t="shared" si="274"/>
        <v>Yes</v>
      </c>
      <c r="S807" s="15" t="str">
        <f t="shared" si="275"/>
        <v>FV-3223</v>
      </c>
      <c r="T807" s="18" t="str">
        <f>VLOOKUP(S807,'PoHC and SDF summary'!$AO$4:$AP$49974,2,FALSE)</f>
        <v>Unnamed</v>
      </c>
      <c r="U807" s="19">
        <f t="shared" si="276"/>
        <v>799.78093004143204</v>
      </c>
      <c r="V807" s="56">
        <f>IF(C807="TRUE",(U807^2)*(VLOOKUP(D807,'Aquifer and SDF Parameters'!$A$6:$C$100,2,FALSE)/VLOOKUP(D807,'Aquifer and SDF Parameters'!$A$6:$C$100,3,FALSE)),"")</f>
        <v>17.11738195084623</v>
      </c>
      <c r="W807" s="4"/>
      <c r="X807" s="29" t="str">
        <f t="shared" si="277"/>
        <v>No</v>
      </c>
      <c r="Y807" s="15" t="str">
        <f t="shared" si="278"/>
        <v/>
      </c>
      <c r="Z807" s="18" t="str">
        <f>IF(X807="Yes",VLOOKUP(Y807,'PoHC and SDF summary'!$AO$4:$AP$49974,2,FALSE)," ")</f>
        <v xml:space="preserve"> </v>
      </c>
      <c r="AA807" s="19" t="str">
        <f t="shared" si="279"/>
        <v xml:space="preserve"> </v>
      </c>
      <c r="AB807" s="58" t="str">
        <f>IF(X807="Yes",(AA807^2)*(VLOOKUP(D807,'Aquifer and SDF Parameters'!$A$6:$C$100,2,FALSE)/VLOOKUP(D807,'Aquifer and SDF Parameters'!$A$6:$C$100,3,FALSE)),"")</f>
        <v/>
      </c>
      <c r="AC807" s="20" t="str">
        <f>IF(X807="Yes",(1/(U807)^('Aquifer and SDF Parameters'!$B$2)/((1/U807^'Aquifer and SDF Parameters'!$B$2)+(1/AA807^'Aquifer and SDF Parameters'!$B$2))),"")</f>
        <v/>
      </c>
      <c r="AD807" s="21" t="str">
        <f>IF(X807="Yes",(1/(AA807)^('Aquifer and SDF Parameters'!$B$2)/((1/U807^'Aquifer and SDF Parameters'!$B$2)+(1/AA807^'Aquifer and SDF Parameters'!$B$2))),"")</f>
        <v/>
      </c>
      <c r="AE807" s="14"/>
      <c r="AF807" s="32" t="str">
        <f t="shared" si="280"/>
        <v>No</v>
      </c>
      <c r="AG807" s="15" t="str">
        <f t="shared" si="281"/>
        <v/>
      </c>
      <c r="AH807" s="18" t="str">
        <f t="shared" si="282"/>
        <v xml:space="preserve"> </v>
      </c>
      <c r="AI807" s="19" t="str">
        <f t="shared" si="283"/>
        <v xml:space="preserve"> </v>
      </c>
      <c r="AJ807" s="58" t="str">
        <f>IF(AF807="Yes",(AI807^2)*(VLOOKUP(D807,'Aquifer and SDF Parameters'!$A$6:$C$100,2,FALSE)/VLOOKUP(D807,'Aquifer and SDF Parameters'!$A$6:$C$100,3,FALSE)),"")</f>
        <v/>
      </c>
      <c r="AK807" s="20" t="str">
        <f>IF(AF807="Yes",(1/(U807)^('Aquifer and SDF Parameters'!$B$2)/((1/U807^'Aquifer and SDF Parameters'!$B$2)+(1/AI807^'Aquifer and SDF Parameters'!$B$2)+(1/AA807^'Aquifer and SDF Parameters'!$B$2))),"")</f>
        <v/>
      </c>
      <c r="AL807" s="20" t="str">
        <f>IF(AF807="Yes",(1/(AA807)^('Aquifer and SDF Parameters'!$B$2)/((1/U807^'Aquifer and SDF Parameters'!$B$2)+(1/AI807^'Aquifer and SDF Parameters'!$B$2)+(1/AA807^'Aquifer and SDF Parameters'!$B$2))),"")</f>
        <v/>
      </c>
      <c r="AM807" s="21" t="str">
        <f>IF(AF807="Yes",(1/(AI807)^('Aquifer and SDF Parameters'!$B$2)/((1/U807^'Aquifer and SDF Parameters'!$B$2)+(1/AI807^'Aquifer and SDF Parameters'!$B$2)+(1/AA807^'Aquifer and SDF Parameters'!$B$2))),"")</f>
        <v/>
      </c>
      <c r="AO807" s="30" t="s">
        <v>12599</v>
      </c>
      <c r="AP807" s="47" t="s">
        <v>8769</v>
      </c>
      <c r="AQ807" s="22">
        <v>110974</v>
      </c>
      <c r="AR807" s="22" t="s">
        <v>8668</v>
      </c>
      <c r="AS807" s="24">
        <v>450.39405930503898</v>
      </c>
      <c r="AT807" s="30"/>
      <c r="AU807" s="22"/>
      <c r="AV807" s="69"/>
      <c r="AW807" s="33"/>
      <c r="AX807" s="22"/>
      <c r="AY807" s="27"/>
    </row>
    <row r="808" spans="1:51" x14ac:dyDescent="0.3">
      <c r="A808" s="17">
        <v>54151</v>
      </c>
      <c r="B808" s="17" t="str">
        <f>VLOOKUP(A808,'List of Wells for HC assessment'!$A$2:$J$860,10,FALSE)</f>
        <v>Fraser-Sumas Floodplain</v>
      </c>
      <c r="C808" s="17" t="str">
        <f>IF(ISNUMBER(VLOOKUP(A808,'List of Wells for HC assessment'!$A$2:$J$860,1,FALSE)),"TRUE","FALSE")</f>
        <v>TRUE</v>
      </c>
      <c r="D808" s="17">
        <f>VLOOKUP(A808,'List of Wells for HC assessment'!$A$2:$J$860,9,FALSE)</f>
        <v>1205</v>
      </c>
      <c r="E808" s="17" t="str">
        <f t="shared" si="264"/>
        <v>Stream</v>
      </c>
      <c r="F808" s="17">
        <f t="shared" si="265"/>
        <v>1</v>
      </c>
      <c r="G808" s="87">
        <f t="shared" si="266"/>
        <v>1</v>
      </c>
      <c r="H808" s="88">
        <f t="shared" si="285"/>
        <v>16.581534534164771</v>
      </c>
      <c r="I808" s="89" t="str">
        <f t="shared" si="267"/>
        <v>Unnamed</v>
      </c>
      <c r="J808" s="90" t="str">
        <f t="shared" si="268"/>
        <v>-</v>
      </c>
      <c r="K808" s="91" t="str">
        <f t="shared" si="269"/>
        <v/>
      </c>
      <c r="L808" s="95" t="str">
        <f t="shared" si="270"/>
        <v xml:space="preserve"> </v>
      </c>
      <c r="M808" s="92" t="str">
        <f t="shared" si="271"/>
        <v>-</v>
      </c>
      <c r="N808" s="93" t="str">
        <f t="shared" si="272"/>
        <v/>
      </c>
      <c r="O808" s="96" t="str">
        <f t="shared" si="273"/>
        <v xml:space="preserve"> </v>
      </c>
      <c r="P808" s="94" t="str">
        <f>IF(ISNUMBER(VLOOKUP(A808,'Wells not assessed'!$A$5:$D$37,1,FALSE)),VLOOKUP(A808,'Wells not assessed'!$A$5:$D$37,4,FALSE),"")</f>
        <v/>
      </c>
      <c r="R808" s="74" t="str">
        <f t="shared" si="274"/>
        <v>Yes</v>
      </c>
      <c r="S808" s="15" t="str">
        <f t="shared" si="275"/>
        <v>FV-3223</v>
      </c>
      <c r="T808" s="18" t="str">
        <f>VLOOKUP(S808,'PoHC and SDF summary'!$AO$4:$AP$49974,2,FALSE)</f>
        <v>Unnamed</v>
      </c>
      <c r="U808" s="19">
        <f t="shared" si="276"/>
        <v>787.16311154132495</v>
      </c>
      <c r="V808" s="56">
        <f>IF(C808="TRUE",(U808^2)*(VLOOKUP(D808,'Aquifer and SDF Parameters'!$A$6:$C$100,2,FALSE)/VLOOKUP(D808,'Aquifer and SDF Parameters'!$A$6:$C$100,3,FALSE)),"")</f>
        <v>16.581534534164771</v>
      </c>
      <c r="W808" s="4"/>
      <c r="X808" s="75" t="str">
        <f t="shared" si="277"/>
        <v>No</v>
      </c>
      <c r="Y808" s="15" t="str">
        <f t="shared" si="278"/>
        <v/>
      </c>
      <c r="Z808" s="18" t="str">
        <f>IF(X808="Yes",VLOOKUP(Y808,'PoHC and SDF summary'!$AO$4:$AP$49974,2,FALSE)," ")</f>
        <v xml:space="preserve"> </v>
      </c>
      <c r="AA808" s="19" t="str">
        <f t="shared" si="279"/>
        <v xml:space="preserve"> </v>
      </c>
      <c r="AB808" s="58" t="str">
        <f>IF(X808="Yes",(AA808^2)*(VLOOKUP(D808,'Aquifer and SDF Parameters'!$A$6:$C$100,2,FALSE)/VLOOKUP(D808,'Aquifer and SDF Parameters'!$A$6:$C$100,3,FALSE)),"")</f>
        <v/>
      </c>
      <c r="AC808" s="66" t="str">
        <f>IF(X808="Yes",(1/(U808)^('Aquifer and SDF Parameters'!$B$2)/((1/U808^'Aquifer and SDF Parameters'!$B$2)+(1/AA808^'Aquifer and SDF Parameters'!$B$2))),"")</f>
        <v/>
      </c>
      <c r="AD808" s="67" t="str">
        <f>IF(X808="Yes",(1/(AA808)^('Aquifer and SDF Parameters'!$B$2)/((1/U808^'Aquifer and SDF Parameters'!$B$2)+(1/AA808^'Aquifer and SDF Parameters'!$B$2))),"")</f>
        <v/>
      </c>
      <c r="AE808" s="60"/>
      <c r="AF808" s="32" t="str">
        <f t="shared" si="280"/>
        <v>No</v>
      </c>
      <c r="AG808" s="15" t="str">
        <f t="shared" si="281"/>
        <v/>
      </c>
      <c r="AH808" s="18" t="str">
        <f t="shared" si="282"/>
        <v xml:space="preserve"> </v>
      </c>
      <c r="AI808" s="19" t="str">
        <f t="shared" si="283"/>
        <v xml:space="preserve"> </v>
      </c>
      <c r="AJ808" s="58" t="str">
        <f>IF(AF808="Yes",(AI808^2)*(VLOOKUP(D808,'Aquifer and SDF Parameters'!$A$6:$C$100,2,FALSE)/VLOOKUP(D808,'Aquifer and SDF Parameters'!$A$6:$C$100,3,FALSE)),"")</f>
        <v/>
      </c>
      <c r="AK808" s="66" t="str">
        <f>IF(AF808="Yes",(1/(U808)^('Aquifer and SDF Parameters'!$B$2)/((1/U808^'Aquifer and SDF Parameters'!$B$2)+(1/AI808^'Aquifer and SDF Parameters'!$B$2)+(1/AA808^'Aquifer and SDF Parameters'!$B$2))),"")</f>
        <v/>
      </c>
      <c r="AL808" s="66" t="str">
        <f>IF(AF808="Yes",(1/(AA808)^('Aquifer and SDF Parameters'!$B$2)/((1/U808^'Aquifer and SDF Parameters'!$B$2)+(1/AI808^'Aquifer and SDF Parameters'!$B$2)+(1/AA808^'Aquifer and SDF Parameters'!$B$2))),"")</f>
        <v/>
      </c>
      <c r="AM808" s="67" t="str">
        <f>IF(AF808="Yes",(1/(AI808)^('Aquifer and SDF Parameters'!$B$2)/((1/U808^'Aquifer and SDF Parameters'!$B$2)+(1/AI808^'Aquifer and SDF Parameters'!$B$2)+(1/AA808^'Aquifer and SDF Parameters'!$B$2))),"")</f>
        <v/>
      </c>
      <c r="AO808" s="30" t="s">
        <v>12571</v>
      </c>
      <c r="AP808" s="47" t="s">
        <v>8769</v>
      </c>
      <c r="AQ808" s="22">
        <v>110975</v>
      </c>
      <c r="AR808" s="22" t="s">
        <v>8668</v>
      </c>
      <c r="AS808" s="24">
        <v>444.00434485815299</v>
      </c>
      <c r="AT808" s="30"/>
      <c r="AU808" s="22"/>
      <c r="AV808" s="69"/>
      <c r="AW808" s="33"/>
      <c r="AX808" s="22"/>
      <c r="AY808" s="27"/>
    </row>
    <row r="809" spans="1:51" x14ac:dyDescent="0.3">
      <c r="A809" s="17">
        <v>99095</v>
      </c>
      <c r="B809" s="17" t="str">
        <f>VLOOKUP(A809,'List of Wells for HC assessment'!$A$2:$J$860,10,FALSE)</f>
        <v>Fraser-Sumas Floodplain</v>
      </c>
      <c r="C809" s="17" t="str">
        <f>IF(ISNUMBER(VLOOKUP(A809,'List of Wells for HC assessment'!$A$2:$J$860,1,FALSE)),"TRUE","FALSE")</f>
        <v>TRUE</v>
      </c>
      <c r="D809" s="17">
        <f>VLOOKUP(A809,'List of Wells for HC assessment'!$A$2:$J$860,9,FALSE)</f>
        <v>1205</v>
      </c>
      <c r="E809" s="17" t="str">
        <f t="shared" si="264"/>
        <v>Stream</v>
      </c>
      <c r="F809" s="17">
        <f t="shared" si="265"/>
        <v>1</v>
      </c>
      <c r="G809" s="87">
        <f t="shared" si="266"/>
        <v>1</v>
      </c>
      <c r="H809" s="88">
        <f t="shared" si="285"/>
        <v>35.808852925162896</v>
      </c>
      <c r="I809" s="89" t="str">
        <f t="shared" si="267"/>
        <v>Unnamed</v>
      </c>
      <c r="J809" s="90" t="str">
        <f t="shared" si="268"/>
        <v>-</v>
      </c>
      <c r="K809" s="91" t="str">
        <f t="shared" si="269"/>
        <v/>
      </c>
      <c r="L809" s="95" t="str">
        <f t="shared" si="270"/>
        <v xml:space="preserve"> </v>
      </c>
      <c r="M809" s="92" t="str">
        <f t="shared" si="271"/>
        <v>-</v>
      </c>
      <c r="N809" s="93" t="str">
        <f t="shared" si="272"/>
        <v/>
      </c>
      <c r="O809" s="96" t="str">
        <f t="shared" si="273"/>
        <v xml:space="preserve"> </v>
      </c>
      <c r="P809" s="94" t="str">
        <f>IF(ISNUMBER(VLOOKUP(A809,'Wells not assessed'!$A$5:$D$37,1,FALSE)),VLOOKUP(A809,'Wells not assessed'!$A$5:$D$37,4,FALSE),"")</f>
        <v/>
      </c>
      <c r="R809" s="74" t="str">
        <f t="shared" si="274"/>
        <v>Yes</v>
      </c>
      <c r="S809" s="15" t="str">
        <f t="shared" si="275"/>
        <v>FV-3223</v>
      </c>
      <c r="T809" s="18" t="str">
        <f>VLOOKUP(S809,'PoHC and SDF summary'!$AO$4:$AP$49974,2,FALSE)</f>
        <v>Unnamed</v>
      </c>
      <c r="U809" s="19">
        <f t="shared" si="276"/>
        <v>1156.7714958103199</v>
      </c>
      <c r="V809" s="56">
        <f>IF(C809="TRUE",(U809^2)*(VLOOKUP(D809,'Aquifer and SDF Parameters'!$A$6:$C$100,2,FALSE)/VLOOKUP(D809,'Aquifer and SDF Parameters'!$A$6:$C$100,3,FALSE)),"")</f>
        <v>35.808852925162896</v>
      </c>
      <c r="W809" s="4"/>
      <c r="X809" s="76" t="str">
        <f t="shared" si="277"/>
        <v>No</v>
      </c>
      <c r="Y809" s="15" t="str">
        <f t="shared" si="278"/>
        <v/>
      </c>
      <c r="Z809" s="18" t="str">
        <f>IF(X809="Yes",VLOOKUP(Y809,'PoHC and SDF summary'!$AO$4:$AP$49974,2,FALSE)," ")</f>
        <v xml:space="preserve"> </v>
      </c>
      <c r="AA809" s="19" t="str">
        <f t="shared" si="279"/>
        <v xml:space="preserve"> </v>
      </c>
      <c r="AB809" s="58" t="str">
        <f>IF(X809="Yes",(AA809^2)*(VLOOKUP(D809,'Aquifer and SDF Parameters'!$A$6:$C$100,2,FALSE)/VLOOKUP(D809,'Aquifer and SDF Parameters'!$A$6:$C$100,3,FALSE)),"")</f>
        <v/>
      </c>
      <c r="AC809" s="20" t="str">
        <f>IF(X809="Yes",(1/(U809)^('Aquifer and SDF Parameters'!$B$2)/((1/U809^'Aquifer and SDF Parameters'!$B$2)+(1/AA809^'Aquifer and SDF Parameters'!$B$2))),"")</f>
        <v/>
      </c>
      <c r="AD809" s="21" t="str">
        <f>IF(X809="Yes",(1/(AA809)^('Aquifer and SDF Parameters'!$B$2)/((1/U809^'Aquifer and SDF Parameters'!$B$2)+(1/AA809^'Aquifer and SDF Parameters'!$B$2))),"")</f>
        <v/>
      </c>
      <c r="AE809" s="14"/>
      <c r="AF809" s="32" t="str">
        <f t="shared" si="280"/>
        <v>No</v>
      </c>
      <c r="AG809" s="15" t="str">
        <f t="shared" si="281"/>
        <v/>
      </c>
      <c r="AH809" s="18" t="str">
        <f t="shared" si="282"/>
        <v xml:space="preserve"> </v>
      </c>
      <c r="AI809" s="19" t="str">
        <f t="shared" si="283"/>
        <v xml:space="preserve"> </v>
      </c>
      <c r="AJ809" s="58" t="str">
        <f>IF(AF809="Yes",(AI809^2)*(VLOOKUP(D809,'Aquifer and SDF Parameters'!$A$6:$C$100,2,FALSE)/VLOOKUP(D809,'Aquifer and SDF Parameters'!$A$6:$C$100,3,FALSE)),"")</f>
        <v/>
      </c>
      <c r="AK809" s="20" t="str">
        <f>IF(AF809="Yes",(1/(U809)^('Aquifer and SDF Parameters'!$B$2)/((1/U809^'Aquifer and SDF Parameters'!$B$2)+(1/AI809^'Aquifer and SDF Parameters'!$B$2)+(1/AA809^'Aquifer and SDF Parameters'!$B$2))),"")</f>
        <v/>
      </c>
      <c r="AL809" s="20" t="str">
        <f>IF(AF809="Yes",(1/(AA809)^('Aquifer and SDF Parameters'!$B$2)/((1/U809^'Aquifer and SDF Parameters'!$B$2)+(1/AI809^'Aquifer and SDF Parameters'!$B$2)+(1/AA809^'Aquifer and SDF Parameters'!$B$2))),"")</f>
        <v/>
      </c>
      <c r="AM809" s="21" t="str">
        <f>IF(AF809="Yes",(1/(AI809)^('Aquifer and SDF Parameters'!$B$2)/((1/U809^'Aquifer and SDF Parameters'!$B$2)+(1/AI809^'Aquifer and SDF Parameters'!$B$2)+(1/AA809^'Aquifer and SDF Parameters'!$B$2))),"")</f>
        <v/>
      </c>
      <c r="AO809" s="30" t="s">
        <v>12325</v>
      </c>
      <c r="AP809" s="47" t="s">
        <v>8769</v>
      </c>
      <c r="AQ809" s="22">
        <v>111009</v>
      </c>
      <c r="AR809" s="22" t="s">
        <v>3321</v>
      </c>
      <c r="AS809" s="24">
        <v>913.42514177536998</v>
      </c>
      <c r="AT809" s="30"/>
      <c r="AU809" s="22"/>
      <c r="AV809" s="69"/>
      <c r="AW809" s="33"/>
      <c r="AX809" s="22"/>
      <c r="AY809" s="27"/>
    </row>
    <row r="810" spans="1:51" x14ac:dyDescent="0.3">
      <c r="A810" s="17">
        <v>103901</v>
      </c>
      <c r="B810" s="17" t="str">
        <f>VLOOKUP(A810,'List of Wells for HC assessment'!$A$2:$J$860,10,FALSE)</f>
        <v>Fraser-Sumas Floodplain</v>
      </c>
      <c r="C810" s="17" t="str">
        <f>IF(ISNUMBER(VLOOKUP(A810,'List of Wells for HC assessment'!$A$2:$J$860,1,FALSE)),"TRUE","FALSE")</f>
        <v>TRUE</v>
      </c>
      <c r="D810" s="17">
        <f>VLOOKUP(A810,'List of Wells for HC assessment'!$A$2:$J$860,9,FALSE)</f>
        <v>1205</v>
      </c>
      <c r="E810" s="17" t="str">
        <f t="shared" si="264"/>
        <v>Stream</v>
      </c>
      <c r="F810" s="17">
        <f t="shared" si="265"/>
        <v>1</v>
      </c>
      <c r="G810" s="87">
        <f t="shared" si="266"/>
        <v>1</v>
      </c>
      <c r="H810" s="88">
        <f t="shared" si="285"/>
        <v>36.149664843627022</v>
      </c>
      <c r="I810" s="89" t="str">
        <f t="shared" si="267"/>
        <v>Unnamed</v>
      </c>
      <c r="J810" s="90" t="str">
        <f t="shared" si="268"/>
        <v>-</v>
      </c>
      <c r="K810" s="91" t="str">
        <f t="shared" si="269"/>
        <v/>
      </c>
      <c r="L810" s="95" t="str">
        <f t="shared" si="270"/>
        <v xml:space="preserve"> </v>
      </c>
      <c r="M810" s="92" t="str">
        <f t="shared" si="271"/>
        <v>-</v>
      </c>
      <c r="N810" s="93" t="str">
        <f t="shared" si="272"/>
        <v/>
      </c>
      <c r="O810" s="96" t="str">
        <f t="shared" si="273"/>
        <v xml:space="preserve"> </v>
      </c>
      <c r="P810" s="94" t="str">
        <f>IF(ISNUMBER(VLOOKUP(A810,'Wells not assessed'!$A$5:$D$37,1,FALSE)),VLOOKUP(A810,'Wells not assessed'!$A$5:$D$37,4,FALSE),"")</f>
        <v/>
      </c>
      <c r="R810" s="74" t="str">
        <f t="shared" si="274"/>
        <v>Yes</v>
      </c>
      <c r="S810" s="15" t="str">
        <f t="shared" si="275"/>
        <v>FV-3223</v>
      </c>
      <c r="T810" s="18" t="str">
        <f>VLOOKUP(S810,'PoHC and SDF summary'!$AO$4:$AP$49974,2,FALSE)</f>
        <v>Unnamed</v>
      </c>
      <c r="U810" s="19">
        <f t="shared" si="276"/>
        <v>1162.2632648363999</v>
      </c>
      <c r="V810" s="56">
        <f>IF(C810="TRUE",(U810^2)*(VLOOKUP(D810,'Aquifer and SDF Parameters'!$A$6:$C$100,2,FALSE)/VLOOKUP(D810,'Aquifer and SDF Parameters'!$A$6:$C$100,3,FALSE)),"")</f>
        <v>36.149664843627022</v>
      </c>
      <c r="W810" s="4"/>
      <c r="X810" s="76" t="str">
        <f t="shared" si="277"/>
        <v>No</v>
      </c>
      <c r="Y810" s="15" t="str">
        <f t="shared" si="278"/>
        <v/>
      </c>
      <c r="Z810" s="18" t="str">
        <f>IF(X810="Yes",VLOOKUP(Y810,'PoHC and SDF summary'!$AO$4:$AP$49974,2,FALSE)," ")</f>
        <v xml:space="preserve"> </v>
      </c>
      <c r="AA810" s="19" t="str">
        <f t="shared" si="279"/>
        <v xml:space="preserve"> </v>
      </c>
      <c r="AB810" s="58" t="str">
        <f>IF(X810="Yes",(AA810^2)*(VLOOKUP(D810,'Aquifer and SDF Parameters'!$A$6:$C$100,2,FALSE)/VLOOKUP(D810,'Aquifer and SDF Parameters'!$A$6:$C$100,3,FALSE)),"")</f>
        <v/>
      </c>
      <c r="AC810" s="20" t="str">
        <f>IF(X810="Yes",(1/(U810)^('Aquifer and SDF Parameters'!$B$2)/((1/U810^'Aquifer and SDF Parameters'!$B$2)+(1/AA810^'Aquifer and SDF Parameters'!$B$2))),"")</f>
        <v/>
      </c>
      <c r="AD810" s="21" t="str">
        <f>IF(X810="Yes",(1/(AA810)^('Aquifer and SDF Parameters'!$B$2)/((1/U810^'Aquifer and SDF Parameters'!$B$2)+(1/AA810^'Aquifer and SDF Parameters'!$B$2))),"")</f>
        <v/>
      </c>
      <c r="AE810" s="14"/>
      <c r="AF810" s="32" t="str">
        <f t="shared" si="280"/>
        <v>No</v>
      </c>
      <c r="AG810" s="15" t="str">
        <f t="shared" si="281"/>
        <v/>
      </c>
      <c r="AH810" s="18" t="str">
        <f t="shared" si="282"/>
        <v xml:space="preserve"> </v>
      </c>
      <c r="AI810" s="19" t="str">
        <f t="shared" si="283"/>
        <v xml:space="preserve"> </v>
      </c>
      <c r="AJ810" s="58" t="str">
        <f>IF(AF810="Yes",(AI810^2)*(VLOOKUP(D810,'Aquifer and SDF Parameters'!$A$6:$C$100,2,FALSE)/VLOOKUP(D810,'Aquifer and SDF Parameters'!$A$6:$C$100,3,FALSE)),"")</f>
        <v/>
      </c>
      <c r="AK810" s="20" t="str">
        <f>IF(AF810="Yes",(1/(U810)^('Aquifer and SDF Parameters'!$B$2)/((1/U810^'Aquifer and SDF Parameters'!$B$2)+(1/AI810^'Aquifer and SDF Parameters'!$B$2)+(1/AA810^'Aquifer and SDF Parameters'!$B$2))),"")</f>
        <v/>
      </c>
      <c r="AL810" s="20" t="str">
        <f>IF(AF810="Yes",(1/(AA810)^('Aquifer and SDF Parameters'!$B$2)/((1/U810^'Aquifer and SDF Parameters'!$B$2)+(1/AI810^'Aquifer and SDF Parameters'!$B$2)+(1/AA810^'Aquifer and SDF Parameters'!$B$2))),"")</f>
        <v/>
      </c>
      <c r="AM810" s="21" t="str">
        <f>IF(AF810="Yes",(1/(AI810)^('Aquifer and SDF Parameters'!$B$2)/((1/U810^'Aquifer and SDF Parameters'!$B$2)+(1/AI810^'Aquifer and SDF Parameters'!$B$2)+(1/AA810^'Aquifer and SDF Parameters'!$B$2))),"")</f>
        <v/>
      </c>
      <c r="AO810" s="30" t="s">
        <v>12235</v>
      </c>
      <c r="AP810" s="47" t="s">
        <v>8769</v>
      </c>
      <c r="AQ810" s="2">
        <v>111014</v>
      </c>
      <c r="AR810" s="2" t="s">
        <v>4990</v>
      </c>
      <c r="AS810" s="4">
        <v>453.91971996194701</v>
      </c>
      <c r="AT810" s="30"/>
      <c r="AU810" s="22"/>
      <c r="AV810" s="69"/>
      <c r="AW810" s="33"/>
      <c r="AX810" s="22"/>
      <c r="AY810" s="27"/>
    </row>
    <row r="811" spans="1:51" x14ac:dyDescent="0.3">
      <c r="A811" s="17">
        <v>103911</v>
      </c>
      <c r="B811" s="17" t="str">
        <f>VLOOKUP(A811,'List of Wells for HC assessment'!$A$2:$J$860,10,FALSE)</f>
        <v>Fraser-Sumas Floodplain</v>
      </c>
      <c r="C811" s="17" t="str">
        <f>IF(ISNUMBER(VLOOKUP(A811,'List of Wells for HC assessment'!$A$2:$J$860,1,FALSE)),"TRUE","FALSE")</f>
        <v>TRUE</v>
      </c>
      <c r="D811" s="17">
        <f>VLOOKUP(A811,'List of Wells for HC assessment'!$A$2:$J$860,9,FALSE)</f>
        <v>1205</v>
      </c>
      <c r="E811" s="17" t="str">
        <f t="shared" si="264"/>
        <v>Stream</v>
      </c>
      <c r="F811" s="17">
        <f t="shared" si="265"/>
        <v>1</v>
      </c>
      <c r="G811" s="87">
        <f t="shared" si="266"/>
        <v>1</v>
      </c>
      <c r="H811" s="88">
        <f t="shared" si="285"/>
        <v>40.006724201592995</v>
      </c>
      <c r="I811" s="89" t="str">
        <f t="shared" si="267"/>
        <v>Unnamed</v>
      </c>
      <c r="J811" s="90" t="str">
        <f t="shared" si="268"/>
        <v>-</v>
      </c>
      <c r="K811" s="91" t="str">
        <f t="shared" si="269"/>
        <v/>
      </c>
      <c r="L811" s="95" t="str">
        <f t="shared" si="270"/>
        <v xml:space="preserve"> </v>
      </c>
      <c r="M811" s="92" t="str">
        <f t="shared" si="271"/>
        <v>-</v>
      </c>
      <c r="N811" s="93" t="str">
        <f t="shared" si="272"/>
        <v/>
      </c>
      <c r="O811" s="96" t="str">
        <f t="shared" si="273"/>
        <v xml:space="preserve"> </v>
      </c>
      <c r="P811" s="94" t="str">
        <f>IF(ISNUMBER(VLOOKUP(A811,'Wells not assessed'!$A$5:$D$37,1,FALSE)),VLOOKUP(A811,'Wells not assessed'!$A$5:$D$37,4,FALSE),"")</f>
        <v/>
      </c>
      <c r="R811" s="74" t="str">
        <f t="shared" si="274"/>
        <v>Yes</v>
      </c>
      <c r="S811" s="15" t="str">
        <f t="shared" si="275"/>
        <v>FV-3223</v>
      </c>
      <c r="T811" s="18" t="str">
        <f>VLOOKUP(S811,'PoHC and SDF summary'!$AO$4:$AP$49974,2,FALSE)</f>
        <v>Unnamed</v>
      </c>
      <c r="U811" s="19">
        <f t="shared" si="276"/>
        <v>1222.6970658759401</v>
      </c>
      <c r="V811" s="56">
        <f>IF(C811="TRUE",(U811^2)*(VLOOKUP(D811,'Aquifer and SDF Parameters'!$A$6:$C$100,2,FALSE)/VLOOKUP(D811,'Aquifer and SDF Parameters'!$A$6:$C$100,3,FALSE)),"")</f>
        <v>40.006724201592995</v>
      </c>
      <c r="W811" s="4"/>
      <c r="X811" s="76" t="str">
        <f t="shared" si="277"/>
        <v>No</v>
      </c>
      <c r="Y811" s="15" t="str">
        <f t="shared" si="278"/>
        <v/>
      </c>
      <c r="Z811" s="18" t="str">
        <f>IF(X811="Yes",VLOOKUP(Y811,'PoHC and SDF summary'!$AO$4:$AP$49974,2,FALSE)," ")</f>
        <v xml:space="preserve"> </v>
      </c>
      <c r="AA811" s="19" t="str">
        <f t="shared" si="279"/>
        <v xml:space="preserve"> </v>
      </c>
      <c r="AB811" s="58" t="str">
        <f>IF(X811="Yes",(AA811^2)*(VLOOKUP(D811,'Aquifer and SDF Parameters'!$A$6:$C$100,2,FALSE)/VLOOKUP(D811,'Aquifer and SDF Parameters'!$A$6:$C$100,3,FALSE)),"")</f>
        <v/>
      </c>
      <c r="AC811" s="20" t="str">
        <f>IF(X811="Yes",(1/(U811)^('Aquifer and SDF Parameters'!$B$2)/((1/U811^'Aquifer and SDF Parameters'!$B$2)+(1/AA811^'Aquifer and SDF Parameters'!$B$2))),"")</f>
        <v/>
      </c>
      <c r="AD811" s="21" t="str">
        <f>IF(X811="Yes",(1/(AA811)^('Aquifer and SDF Parameters'!$B$2)/((1/U811^'Aquifer and SDF Parameters'!$B$2)+(1/AA811^'Aquifer and SDF Parameters'!$B$2))),"")</f>
        <v/>
      </c>
      <c r="AE811" s="14"/>
      <c r="AF811" s="32" t="str">
        <f t="shared" si="280"/>
        <v>No</v>
      </c>
      <c r="AG811" s="15" t="str">
        <f t="shared" si="281"/>
        <v/>
      </c>
      <c r="AH811" s="18" t="str">
        <f t="shared" si="282"/>
        <v xml:space="preserve"> </v>
      </c>
      <c r="AI811" s="19" t="str">
        <f t="shared" si="283"/>
        <v xml:space="preserve"> </v>
      </c>
      <c r="AJ811" s="58" t="str">
        <f>IF(AF811="Yes",(AI811^2)*(VLOOKUP(D811,'Aquifer and SDF Parameters'!$A$6:$C$100,2,FALSE)/VLOOKUP(D811,'Aquifer and SDF Parameters'!$A$6:$C$100,3,FALSE)),"")</f>
        <v/>
      </c>
      <c r="AK811" s="20" t="str">
        <f>IF(AF811="Yes",(1/(U811)^('Aquifer and SDF Parameters'!$B$2)/((1/U811^'Aquifer and SDF Parameters'!$B$2)+(1/AI811^'Aquifer and SDF Parameters'!$B$2)+(1/AA811^'Aquifer and SDF Parameters'!$B$2))),"")</f>
        <v/>
      </c>
      <c r="AL811" s="20" t="str">
        <f>IF(AF811="Yes",(1/(AA811)^('Aquifer and SDF Parameters'!$B$2)/((1/U811^'Aquifer and SDF Parameters'!$B$2)+(1/AI811^'Aquifer and SDF Parameters'!$B$2)+(1/AA811^'Aquifer and SDF Parameters'!$B$2))),"")</f>
        <v/>
      </c>
      <c r="AM811" s="21" t="str">
        <f>IF(AF811="Yes",(1/(AI811)^('Aquifer and SDF Parameters'!$B$2)/((1/U811^'Aquifer and SDF Parameters'!$B$2)+(1/AI811^'Aquifer and SDF Parameters'!$B$2)+(1/AA811^'Aquifer and SDF Parameters'!$B$2))),"")</f>
        <v/>
      </c>
      <c r="AO811" s="30" t="s">
        <v>12233</v>
      </c>
      <c r="AP811" s="47" t="s">
        <v>8769</v>
      </c>
      <c r="AQ811" s="22">
        <v>111040</v>
      </c>
      <c r="AR811" s="22" t="s">
        <v>3243</v>
      </c>
      <c r="AS811" s="24">
        <v>452.10022510936801</v>
      </c>
      <c r="AT811" s="30"/>
      <c r="AU811" s="22"/>
      <c r="AV811" s="69"/>
      <c r="AW811" s="33"/>
      <c r="AX811" s="22"/>
      <c r="AY811" s="27"/>
    </row>
    <row r="812" spans="1:51" x14ac:dyDescent="0.3">
      <c r="A812" s="17">
        <v>15935</v>
      </c>
      <c r="B812" s="17" t="str">
        <f>VLOOKUP(A812,'List of Wells for HC assessment'!$A$2:$J$860,10,FALSE)</f>
        <v>Fraser-Sumas Floodplain</v>
      </c>
      <c r="C812" s="17" t="str">
        <f>IF(ISNUMBER(VLOOKUP(A812,'List of Wells for HC assessment'!$A$2:$J$860,1,FALSE)),"TRUE","FALSE")</f>
        <v>TRUE</v>
      </c>
      <c r="D812" s="17">
        <f>VLOOKUP(A812,'List of Wells for HC assessment'!$A$2:$J$860,9,FALSE)</f>
        <v>1210</v>
      </c>
      <c r="E812" s="17" t="str">
        <f t="shared" si="264"/>
        <v>Stream</v>
      </c>
      <c r="F812" s="17">
        <f t="shared" si="265"/>
        <v>1</v>
      </c>
      <c r="G812" s="87">
        <f t="shared" si="266"/>
        <v>1</v>
      </c>
      <c r="H812" s="88">
        <f t="shared" si="285"/>
        <v>26.415165634401855</v>
      </c>
      <c r="I812" s="89" t="str">
        <f t="shared" si="267"/>
        <v>Unnamed tributary to Chilliwack Creek</v>
      </c>
      <c r="J812" s="90" t="str">
        <f t="shared" si="268"/>
        <v>-</v>
      </c>
      <c r="K812" s="91" t="str">
        <f t="shared" si="269"/>
        <v/>
      </c>
      <c r="L812" s="95" t="str">
        <f t="shared" si="270"/>
        <v xml:space="preserve"> </v>
      </c>
      <c r="M812" s="92" t="str">
        <f t="shared" si="271"/>
        <v>-</v>
      </c>
      <c r="N812" s="93" t="str">
        <f t="shared" si="272"/>
        <v/>
      </c>
      <c r="O812" s="96" t="str">
        <f t="shared" si="273"/>
        <v xml:space="preserve"> </v>
      </c>
      <c r="P812" s="94" t="str">
        <f>IF(ISNUMBER(VLOOKUP(A812,'Wells not assessed'!$A$5:$D$37,1,FALSE)),VLOOKUP(A812,'Wells not assessed'!$A$5:$D$37,4,FALSE),"")</f>
        <v/>
      </c>
      <c r="R812" s="74" t="str">
        <f t="shared" si="274"/>
        <v>Yes</v>
      </c>
      <c r="S812" s="15" t="str">
        <f t="shared" si="275"/>
        <v>FV-9003</v>
      </c>
      <c r="T812" s="18" t="str">
        <f>VLOOKUP(S812,'PoHC and SDF summary'!$AO$4:$AP$49974,2,FALSE)</f>
        <v>Unnamed tributary to Chilliwack Creek</v>
      </c>
      <c r="U812" s="19">
        <f t="shared" si="276"/>
        <v>363.42238259635201</v>
      </c>
      <c r="V812" s="56">
        <f>IF(C812="TRUE",(U812^2)*(VLOOKUP(D812,'Aquifer and SDF Parameters'!$A$6:$C$100,2,FALSE)/VLOOKUP(D812,'Aquifer and SDF Parameters'!$A$6:$C$100,3,FALSE)),"")</f>
        <v>26.415165634401855</v>
      </c>
      <c r="W812" s="4"/>
      <c r="X812" s="76" t="str">
        <f t="shared" si="277"/>
        <v>No</v>
      </c>
      <c r="Y812" s="15" t="str">
        <f t="shared" si="278"/>
        <v/>
      </c>
      <c r="Z812" s="18" t="str">
        <f>IF(X812="Yes",VLOOKUP(Y812,'PoHC and SDF summary'!$AO$4:$AP$49974,2,FALSE)," ")</f>
        <v xml:space="preserve"> </v>
      </c>
      <c r="AA812" s="19" t="str">
        <f t="shared" si="279"/>
        <v xml:space="preserve"> </v>
      </c>
      <c r="AB812" s="58" t="str">
        <f>IF(X812="Yes",(AA812^2)*(VLOOKUP(D812,'Aquifer and SDF Parameters'!$A$6:$C$100,2,FALSE)/VLOOKUP(D812,'Aquifer and SDF Parameters'!$A$6:$C$100,3,FALSE)),"")</f>
        <v/>
      </c>
      <c r="AC812" s="20" t="str">
        <f>IF(X812="Yes",(1/(U812)^('Aquifer and SDF Parameters'!$B$2)/((1/U812^'Aquifer and SDF Parameters'!$B$2)+(1/AA812^'Aquifer and SDF Parameters'!$B$2))),"")</f>
        <v/>
      </c>
      <c r="AD812" s="21" t="str">
        <f>IF(X812="Yes",(1/(AA812)^('Aquifer and SDF Parameters'!$B$2)/((1/U812^'Aquifer and SDF Parameters'!$B$2)+(1/AA812^'Aquifer and SDF Parameters'!$B$2))),"")</f>
        <v/>
      </c>
      <c r="AE812" s="14"/>
      <c r="AF812" s="32" t="str">
        <f t="shared" si="280"/>
        <v>No</v>
      </c>
      <c r="AG812" s="15" t="str">
        <f t="shared" si="281"/>
        <v/>
      </c>
      <c r="AH812" s="18" t="str">
        <f t="shared" si="282"/>
        <v xml:space="preserve"> </v>
      </c>
      <c r="AI812" s="19" t="str">
        <f t="shared" si="283"/>
        <v xml:space="preserve"> </v>
      </c>
      <c r="AJ812" s="58" t="str">
        <f>IF(AF812="Yes",(AI812^2)*(VLOOKUP(D812,'Aquifer and SDF Parameters'!$A$6:$C$100,2,FALSE)/VLOOKUP(D812,'Aquifer and SDF Parameters'!$A$6:$C$100,3,FALSE)),"")</f>
        <v/>
      </c>
      <c r="AK812" s="20" t="str">
        <f>IF(AF812="Yes",(1/(U812)^('Aquifer and SDF Parameters'!$B$2)/((1/U812^'Aquifer and SDF Parameters'!$B$2)+(1/AI812^'Aquifer and SDF Parameters'!$B$2)+(1/AA812^'Aquifer and SDF Parameters'!$B$2))),"")</f>
        <v/>
      </c>
      <c r="AL812" s="20" t="str">
        <f>IF(AF812="Yes",(1/(AA812)^('Aquifer and SDF Parameters'!$B$2)/((1/U812^'Aquifer and SDF Parameters'!$B$2)+(1/AI812^'Aquifer and SDF Parameters'!$B$2)+(1/AA812^'Aquifer and SDF Parameters'!$B$2))),"")</f>
        <v/>
      </c>
      <c r="AM812" s="21" t="str">
        <f>IF(AF812="Yes",(1/(AI812)^('Aquifer and SDF Parameters'!$B$2)/((1/U812^'Aquifer and SDF Parameters'!$B$2)+(1/AI812^'Aquifer and SDF Parameters'!$B$2)+(1/AA812^'Aquifer and SDF Parameters'!$B$2))),"")</f>
        <v/>
      </c>
      <c r="AO812" s="30" t="s">
        <v>12859</v>
      </c>
      <c r="AP812" s="47" t="s">
        <v>8769</v>
      </c>
      <c r="AQ812" s="22">
        <v>111487</v>
      </c>
      <c r="AR812" s="22" t="s">
        <v>1065</v>
      </c>
      <c r="AS812" s="24">
        <v>1642.3490600351199</v>
      </c>
      <c r="AT812" s="30"/>
      <c r="AU812" s="22"/>
      <c r="AV812" s="69"/>
      <c r="AW812" s="33"/>
      <c r="AX812" s="22"/>
      <c r="AY812" s="27"/>
    </row>
    <row r="813" spans="1:51" x14ac:dyDescent="0.3">
      <c r="A813" s="17">
        <v>50900</v>
      </c>
      <c r="B813" s="17" t="str">
        <f>VLOOKUP(A813,'List of Wells for HC assessment'!$A$2:$J$860,10,FALSE)</f>
        <v>Fraser-Sumas Floodplain</v>
      </c>
      <c r="C813" s="17" t="str">
        <f>IF(ISNUMBER(VLOOKUP(A813,'List of Wells for HC assessment'!$A$2:$J$860,1,FALSE)),"TRUE","FALSE")</f>
        <v>TRUE</v>
      </c>
      <c r="D813" s="17">
        <f>VLOOKUP(A813,'List of Wells for HC assessment'!$A$2:$J$860,9,FALSE)</f>
        <v>1210</v>
      </c>
      <c r="E813" s="17" t="str">
        <f t="shared" si="264"/>
        <v>Stream</v>
      </c>
      <c r="F813" s="17">
        <f t="shared" si="265"/>
        <v>1</v>
      </c>
      <c r="G813" s="87">
        <f t="shared" si="266"/>
        <v>1</v>
      </c>
      <c r="H813" s="88">
        <f t="shared" si="285"/>
        <v>364.28450224043763</v>
      </c>
      <c r="I813" s="89" t="str">
        <f t="shared" si="267"/>
        <v>Unnamed tributary to Chilliwack Creek</v>
      </c>
      <c r="J813" s="90" t="str">
        <f t="shared" si="268"/>
        <v>-</v>
      </c>
      <c r="K813" s="91" t="str">
        <f t="shared" si="269"/>
        <v/>
      </c>
      <c r="L813" s="95" t="str">
        <f t="shared" si="270"/>
        <v xml:space="preserve"> </v>
      </c>
      <c r="M813" s="92" t="str">
        <f t="shared" si="271"/>
        <v>-</v>
      </c>
      <c r="N813" s="93" t="str">
        <f t="shared" si="272"/>
        <v/>
      </c>
      <c r="O813" s="96" t="str">
        <f t="shared" si="273"/>
        <v xml:space="preserve"> </v>
      </c>
      <c r="P813" s="94" t="str">
        <f>IF(ISNUMBER(VLOOKUP(A813,'Wells not assessed'!$A$5:$D$37,1,FALSE)),VLOOKUP(A813,'Wells not assessed'!$A$5:$D$37,4,FALSE),"")</f>
        <v/>
      </c>
      <c r="R813" s="74" t="str">
        <f t="shared" si="274"/>
        <v>Yes</v>
      </c>
      <c r="S813" s="15" t="str">
        <f t="shared" si="275"/>
        <v>FV-9003</v>
      </c>
      <c r="T813" s="18" t="str">
        <f>VLOOKUP(S813,'PoHC and SDF summary'!$AO$4:$AP$49974,2,FALSE)</f>
        <v>Unnamed tributary to Chilliwack Creek</v>
      </c>
      <c r="U813" s="19">
        <f t="shared" si="276"/>
        <v>1349.60087107344</v>
      </c>
      <c r="V813" s="56">
        <f>IF(C813="TRUE",(U813^2)*(VLOOKUP(D813,'Aquifer and SDF Parameters'!$A$6:$C$100,2,FALSE)/VLOOKUP(D813,'Aquifer and SDF Parameters'!$A$6:$C$100,3,FALSE)),"")</f>
        <v>364.28450224043763</v>
      </c>
      <c r="W813" s="4"/>
      <c r="X813" s="76" t="str">
        <f t="shared" si="277"/>
        <v>No</v>
      </c>
      <c r="Y813" s="15" t="str">
        <f t="shared" si="278"/>
        <v/>
      </c>
      <c r="Z813" s="18" t="str">
        <f>IF(X813="Yes",VLOOKUP(Y813,'PoHC and SDF summary'!$AO$4:$AP$49974,2,FALSE)," ")</f>
        <v xml:space="preserve"> </v>
      </c>
      <c r="AA813" s="19" t="str">
        <f t="shared" si="279"/>
        <v xml:space="preserve"> </v>
      </c>
      <c r="AB813" s="58" t="str">
        <f>IF(X813="Yes",(AA813^2)*(VLOOKUP(D813,'Aquifer and SDF Parameters'!$A$6:$C$100,2,FALSE)/VLOOKUP(D813,'Aquifer and SDF Parameters'!$A$6:$C$100,3,FALSE)),"")</f>
        <v/>
      </c>
      <c r="AC813" s="20" t="str">
        <f>IF(X813="Yes",(1/(U813)^('Aquifer and SDF Parameters'!$B$2)/((1/U813^'Aquifer and SDF Parameters'!$B$2)+(1/AA813^'Aquifer and SDF Parameters'!$B$2))),"")</f>
        <v/>
      </c>
      <c r="AD813" s="21" t="str">
        <f>IF(X813="Yes",(1/(AA813)^('Aquifer and SDF Parameters'!$B$2)/((1/U813^'Aquifer and SDF Parameters'!$B$2)+(1/AA813^'Aquifer and SDF Parameters'!$B$2))),"")</f>
        <v/>
      </c>
      <c r="AE813" s="14"/>
      <c r="AF813" s="32" t="str">
        <f t="shared" si="280"/>
        <v>No</v>
      </c>
      <c r="AG813" s="15" t="str">
        <f t="shared" si="281"/>
        <v/>
      </c>
      <c r="AH813" s="18" t="str">
        <f t="shared" si="282"/>
        <v xml:space="preserve"> </v>
      </c>
      <c r="AI813" s="19" t="str">
        <f t="shared" si="283"/>
        <v xml:space="preserve"> </v>
      </c>
      <c r="AJ813" s="58" t="str">
        <f>IF(AF813="Yes",(AI813^2)*(VLOOKUP(D813,'Aquifer and SDF Parameters'!$A$6:$C$100,2,FALSE)/VLOOKUP(D813,'Aquifer and SDF Parameters'!$A$6:$C$100,3,FALSE)),"")</f>
        <v/>
      </c>
      <c r="AK813" s="20" t="str">
        <f>IF(AF813="Yes",(1/(U813)^('Aquifer and SDF Parameters'!$B$2)/((1/U813^'Aquifer and SDF Parameters'!$B$2)+(1/AI813^'Aquifer and SDF Parameters'!$B$2)+(1/AA813^'Aquifer and SDF Parameters'!$B$2))),"")</f>
        <v/>
      </c>
      <c r="AL813" s="20" t="str">
        <f>IF(AF813="Yes",(1/(AA813)^('Aquifer and SDF Parameters'!$B$2)/((1/U813^'Aquifer and SDF Parameters'!$B$2)+(1/AI813^'Aquifer and SDF Parameters'!$B$2)+(1/AA813^'Aquifer and SDF Parameters'!$B$2))),"")</f>
        <v/>
      </c>
      <c r="AM813" s="21" t="str">
        <f>IF(AF813="Yes",(1/(AI813)^('Aquifer and SDF Parameters'!$B$2)/((1/U813^'Aquifer and SDF Parameters'!$B$2)+(1/AI813^'Aquifer and SDF Parameters'!$B$2)+(1/AA813^'Aquifer and SDF Parameters'!$B$2))),"")</f>
        <v/>
      </c>
      <c r="AO813" s="30" t="s">
        <v>12612</v>
      </c>
      <c r="AP813" s="47" t="s">
        <v>8769</v>
      </c>
      <c r="AQ813" s="22">
        <v>111696</v>
      </c>
      <c r="AR813" s="22" t="s">
        <v>4725</v>
      </c>
      <c r="AS813" s="24">
        <v>309.738041158665</v>
      </c>
      <c r="AT813" s="30"/>
      <c r="AU813" s="22"/>
      <c r="AV813" s="69"/>
      <c r="AW813" s="33"/>
      <c r="AX813" s="22"/>
      <c r="AY813" s="27"/>
    </row>
    <row r="814" spans="1:51" ht="27.75" hidden="1" customHeight="1" x14ac:dyDescent="0.3">
      <c r="A814" s="17">
        <v>101068</v>
      </c>
      <c r="B814" s="17" t="str">
        <f>VLOOKUP(A814,'List of Wells for HC assessment'!$A$2:$J$860,10,FALSE)</f>
        <v>Fraser-Sumas Floodplain</v>
      </c>
      <c r="C814" s="17" t="str">
        <f>IF(ISNUMBER(VLOOKUP(A814,'List of Wells for HC assessment'!$A$2:$J$860,1,FALSE)),"TRUE","FALSE")</f>
        <v>TRUE</v>
      </c>
      <c r="D814" s="17">
        <f>VLOOKUP(A814,'List of Wells for HC assessment'!$A$2:$J$860,9,FALSE)</f>
        <v>1210</v>
      </c>
      <c r="E814" s="17" t="str">
        <f t="shared" si="264"/>
        <v>Not Determined</v>
      </c>
      <c r="F814" s="17">
        <f t="shared" si="265"/>
        <v>1</v>
      </c>
      <c r="G814" s="87">
        <f t="shared" si="266"/>
        <v>1</v>
      </c>
      <c r="H814" s="87"/>
      <c r="I814" s="89" t="e">
        <f t="shared" si="267"/>
        <v>#N/A</v>
      </c>
      <c r="J814" s="90" t="str">
        <f t="shared" si="268"/>
        <v>-</v>
      </c>
      <c r="K814" s="91" t="str">
        <f t="shared" si="269"/>
        <v/>
      </c>
      <c r="L814" s="95" t="str">
        <f t="shared" si="270"/>
        <v xml:space="preserve"> </v>
      </c>
      <c r="M814" s="92" t="str">
        <f t="shared" si="271"/>
        <v>-</v>
      </c>
      <c r="N814" s="93" t="str">
        <f t="shared" si="272"/>
        <v/>
      </c>
      <c r="O814" s="96" t="str">
        <f t="shared" si="273"/>
        <v xml:space="preserve"> </v>
      </c>
      <c r="P814" s="94" t="str">
        <f>IF(ISNUMBER(VLOOKUP(A814,'Wells not assessed'!$A$5:$D$37,1,FALSE)),VLOOKUP(A814,'Wells not assessed'!$A$5:$D$37,4,FALSE),"")</f>
        <v>Well correlated to Aq 12010, but located on slope draining to Fraser-Sumas floodplain so PoHC not established</v>
      </c>
      <c r="R814" s="74" t="str">
        <f t="shared" si="274"/>
        <v>N/A</v>
      </c>
      <c r="S814" s="15" t="e">
        <f t="shared" si="275"/>
        <v>#N/A</v>
      </c>
      <c r="T814" s="18" t="e">
        <f>VLOOKUP(S814,'PoHC and SDF summary'!$AO$4:$AP$49974,2,FALSE)</f>
        <v>#N/A</v>
      </c>
      <c r="U814" s="19" t="e">
        <f t="shared" si="276"/>
        <v>#N/A</v>
      </c>
      <c r="V814" s="56" t="e">
        <f>IF(C814="TRUE",(U814^2)*(VLOOKUP(D814,'Aquifer and SDF Parameters'!$A$6:$C$100,2,FALSE)/VLOOKUP(D814,'Aquifer and SDF Parameters'!$A$6:$C$100,3,FALSE)),"")</f>
        <v>#N/A</v>
      </c>
      <c r="W814" s="4"/>
      <c r="X814" s="76" t="str">
        <f t="shared" si="277"/>
        <v>No</v>
      </c>
      <c r="Y814" s="15" t="str">
        <f t="shared" si="278"/>
        <v/>
      </c>
      <c r="Z814" s="18" t="str">
        <f>IF(X814="Yes",VLOOKUP(Y814,'PoHC and SDF summary'!$AO$4:$AP$49974,2,FALSE)," ")</f>
        <v xml:space="preserve"> </v>
      </c>
      <c r="AA814" s="19" t="str">
        <f t="shared" si="279"/>
        <v xml:space="preserve"> </v>
      </c>
      <c r="AB814" s="58" t="str">
        <f>IF(X814="Yes",(AA814^2)*(VLOOKUP(D814,'Aquifer and SDF Parameters'!$A$6:$C$100,2,FALSE)/VLOOKUP(D814,'Aquifer and SDF Parameters'!$A$6:$C$100,3,FALSE)),"")</f>
        <v/>
      </c>
      <c r="AC814" s="20" t="str">
        <f>IF(X814="Yes",(1/(U814)^('Aquifer and SDF Parameters'!$B$2)/((1/U814^'Aquifer and SDF Parameters'!$B$2)+(1/AA814^'Aquifer and SDF Parameters'!$B$2))),"")</f>
        <v/>
      </c>
      <c r="AD814" s="21" t="str">
        <f>IF(X814="Yes",(1/(AA814)^('Aquifer and SDF Parameters'!$B$2)/((1/U814^'Aquifer and SDF Parameters'!$B$2)+(1/AA814^'Aquifer and SDF Parameters'!$B$2))),"")</f>
        <v/>
      </c>
      <c r="AE814" s="14"/>
      <c r="AF814" s="32" t="str">
        <f t="shared" si="280"/>
        <v>No</v>
      </c>
      <c r="AG814" s="15" t="str">
        <f t="shared" si="281"/>
        <v/>
      </c>
      <c r="AH814" s="18" t="str">
        <f t="shared" si="282"/>
        <v xml:space="preserve"> </v>
      </c>
      <c r="AI814" s="19" t="str">
        <f t="shared" si="283"/>
        <v xml:space="preserve"> </v>
      </c>
      <c r="AJ814" s="58" t="str">
        <f>IF(AF814="Yes",(AI814^2)*(VLOOKUP(D814,'Aquifer and SDF Parameters'!$A$6:$C$100,2,FALSE)/VLOOKUP(D814,'Aquifer and SDF Parameters'!$A$6:$C$100,3,FALSE)),"")</f>
        <v/>
      </c>
      <c r="AK814" s="20" t="str">
        <f>IF(AF814="Yes",(1/(U814)^('Aquifer and SDF Parameters'!$B$2)/((1/U814^'Aquifer and SDF Parameters'!$B$2)+(1/AI814^'Aquifer and SDF Parameters'!$B$2)+(1/AA814^'Aquifer and SDF Parameters'!$B$2))),"")</f>
        <v/>
      </c>
      <c r="AL814" s="20" t="str">
        <f>IF(AF814="Yes",(1/(AA814)^('Aquifer and SDF Parameters'!$B$2)/((1/U814^'Aquifer and SDF Parameters'!$B$2)+(1/AI814^'Aquifer and SDF Parameters'!$B$2)+(1/AA814^'Aquifer and SDF Parameters'!$B$2))),"")</f>
        <v/>
      </c>
      <c r="AM814" s="21" t="str">
        <f>IF(AF814="Yes",(1/(AI814)^('Aquifer and SDF Parameters'!$B$2)/((1/U814^'Aquifer and SDF Parameters'!$B$2)+(1/AI814^'Aquifer and SDF Parameters'!$B$2)+(1/AA814^'Aquifer and SDF Parameters'!$B$2))),"")</f>
        <v/>
      </c>
      <c r="AO814" s="30" t="s">
        <v>12296</v>
      </c>
      <c r="AP814" s="47" t="s">
        <v>8769</v>
      </c>
      <c r="AQ814" s="22">
        <v>112382</v>
      </c>
      <c r="AR814" s="22" t="s">
        <v>1889</v>
      </c>
      <c r="AS814" s="24">
        <v>72.624533763822996</v>
      </c>
      <c r="AT814" s="30"/>
      <c r="AU814" s="22"/>
      <c r="AV814" s="69"/>
      <c r="AW814" s="33"/>
      <c r="AX814" s="22"/>
      <c r="AY814" s="27"/>
    </row>
    <row r="815" spans="1:51" x14ac:dyDescent="0.3">
      <c r="A815" s="17">
        <v>101571</v>
      </c>
      <c r="B815" s="17" t="str">
        <f>VLOOKUP(A815,'List of Wells for HC assessment'!$A$2:$J$860,10,FALSE)</f>
        <v>Fraser-Sumas Floodplain</v>
      </c>
      <c r="C815" s="17" t="str">
        <f>IF(ISNUMBER(VLOOKUP(A815,'List of Wells for HC assessment'!$A$2:$J$860,1,FALSE)),"TRUE","FALSE")</f>
        <v>TRUE</v>
      </c>
      <c r="D815" s="17">
        <f>VLOOKUP(A815,'List of Wells for HC assessment'!$A$2:$J$860,9,FALSE)</f>
        <v>1210</v>
      </c>
      <c r="E815" s="17" t="str">
        <f t="shared" si="264"/>
        <v>Stream</v>
      </c>
      <c r="F815" s="17">
        <f t="shared" si="265"/>
        <v>1</v>
      </c>
      <c r="G815" s="87">
        <f t="shared" si="266"/>
        <v>1</v>
      </c>
      <c r="H815" s="88">
        <f>V815</f>
        <v>447.81732547739068</v>
      </c>
      <c r="I815" s="89" t="str">
        <f t="shared" si="267"/>
        <v>Unnamed tributary to Chilliwack Creek</v>
      </c>
      <c r="J815" s="90" t="str">
        <f t="shared" si="268"/>
        <v>-</v>
      </c>
      <c r="K815" s="91" t="str">
        <f t="shared" si="269"/>
        <v/>
      </c>
      <c r="L815" s="95" t="str">
        <f t="shared" si="270"/>
        <v xml:space="preserve"> </v>
      </c>
      <c r="M815" s="92" t="str">
        <f t="shared" si="271"/>
        <v>-</v>
      </c>
      <c r="N815" s="93" t="str">
        <f t="shared" si="272"/>
        <v/>
      </c>
      <c r="O815" s="96" t="str">
        <f t="shared" si="273"/>
        <v xml:space="preserve"> </v>
      </c>
      <c r="P815" s="94" t="str">
        <f>IF(ISNUMBER(VLOOKUP(A815,'Wells not assessed'!$A$5:$D$37,1,FALSE)),VLOOKUP(A815,'Wells not assessed'!$A$5:$D$37,4,FALSE),"")</f>
        <v/>
      </c>
      <c r="R815" s="74" t="str">
        <f t="shared" si="274"/>
        <v>Yes</v>
      </c>
      <c r="S815" s="15" t="str">
        <f t="shared" si="275"/>
        <v>FV-9003</v>
      </c>
      <c r="T815" s="18" t="str">
        <f>VLOOKUP(S815,'PoHC and SDF summary'!$AO$4:$AP$49974,2,FALSE)</f>
        <v>Unnamed tributary to Chilliwack Creek</v>
      </c>
      <c r="U815" s="19">
        <f t="shared" si="276"/>
        <v>1496.35778722435</v>
      </c>
      <c r="V815" s="56">
        <f>IF(C815="TRUE",(U815^2)*(VLOOKUP(D815,'Aquifer and SDF Parameters'!$A$6:$C$100,2,FALSE)/VLOOKUP(D815,'Aquifer and SDF Parameters'!$A$6:$C$100,3,FALSE)),"")</f>
        <v>447.81732547739068</v>
      </c>
      <c r="W815" s="4"/>
      <c r="X815" s="76" t="str">
        <f t="shared" si="277"/>
        <v>No</v>
      </c>
      <c r="Y815" s="15" t="str">
        <f t="shared" si="278"/>
        <v/>
      </c>
      <c r="Z815" s="18" t="str">
        <f>IF(X815="Yes",VLOOKUP(Y815,'PoHC and SDF summary'!$AO$4:$AP$49974,2,FALSE)," ")</f>
        <v xml:space="preserve"> </v>
      </c>
      <c r="AA815" s="19" t="str">
        <f t="shared" si="279"/>
        <v xml:space="preserve"> </v>
      </c>
      <c r="AB815" s="58" t="str">
        <f>IF(X815="Yes",(AA815^2)*(VLOOKUP(D815,'Aquifer and SDF Parameters'!$A$6:$C$100,2,FALSE)/VLOOKUP(D815,'Aquifer and SDF Parameters'!$A$6:$C$100,3,FALSE)),"")</f>
        <v/>
      </c>
      <c r="AC815" s="20" t="str">
        <f>IF(X815="Yes",(1/(U815)^('Aquifer and SDF Parameters'!$B$2)/((1/U815^'Aquifer and SDF Parameters'!$B$2)+(1/AA815^'Aquifer and SDF Parameters'!$B$2))),"")</f>
        <v/>
      </c>
      <c r="AD815" s="21" t="str">
        <f>IF(X815="Yes",(1/(AA815)^('Aquifer and SDF Parameters'!$B$2)/((1/U815^'Aquifer and SDF Parameters'!$B$2)+(1/AA815^'Aquifer and SDF Parameters'!$B$2))),"")</f>
        <v/>
      </c>
      <c r="AE815" s="14"/>
      <c r="AF815" s="32" t="str">
        <f t="shared" si="280"/>
        <v>No</v>
      </c>
      <c r="AG815" s="15" t="str">
        <f t="shared" si="281"/>
        <v/>
      </c>
      <c r="AH815" s="18" t="str">
        <f t="shared" si="282"/>
        <v xml:space="preserve"> </v>
      </c>
      <c r="AI815" s="19" t="str">
        <f t="shared" si="283"/>
        <v xml:space="preserve"> </v>
      </c>
      <c r="AJ815" s="58" t="str">
        <f>IF(AF815="Yes",(AI815^2)*(VLOOKUP(D815,'Aquifer and SDF Parameters'!$A$6:$C$100,2,FALSE)/VLOOKUP(D815,'Aquifer and SDF Parameters'!$A$6:$C$100,3,FALSE)),"")</f>
        <v/>
      </c>
      <c r="AK815" s="20" t="str">
        <f>IF(AF815="Yes",(1/(U815)^('Aquifer and SDF Parameters'!$B$2)/((1/U815^'Aquifer and SDF Parameters'!$B$2)+(1/AI815^'Aquifer and SDF Parameters'!$B$2)+(1/AA815^'Aquifer and SDF Parameters'!$B$2))),"")</f>
        <v/>
      </c>
      <c r="AL815" s="20" t="str">
        <f>IF(AF815="Yes",(1/(AA815)^('Aquifer and SDF Parameters'!$B$2)/((1/U815^'Aquifer and SDF Parameters'!$B$2)+(1/AI815^'Aquifer and SDF Parameters'!$B$2)+(1/AA815^'Aquifer and SDF Parameters'!$B$2))),"")</f>
        <v/>
      </c>
      <c r="AM815" s="21" t="str">
        <f>IF(AF815="Yes",(1/(AI815)^('Aquifer and SDF Parameters'!$B$2)/((1/U815^'Aquifer and SDF Parameters'!$B$2)+(1/AI815^'Aquifer and SDF Parameters'!$B$2)+(1/AA815^'Aquifer and SDF Parameters'!$B$2))),"")</f>
        <v/>
      </c>
      <c r="AO815" s="30" t="s">
        <v>12274</v>
      </c>
      <c r="AP815" s="47" t="s">
        <v>8769</v>
      </c>
      <c r="AQ815" s="22">
        <v>112384</v>
      </c>
      <c r="AR815" s="22" t="s">
        <v>1889</v>
      </c>
      <c r="AS815" s="24">
        <v>72.624533763822996</v>
      </c>
      <c r="AT815" s="30"/>
      <c r="AU815" s="22"/>
      <c r="AV815" s="69"/>
      <c r="AW815" s="33"/>
      <c r="AX815" s="22"/>
      <c r="AY815" s="27"/>
    </row>
    <row r="816" spans="1:51" x14ac:dyDescent="0.3">
      <c r="A816" s="17">
        <v>78329</v>
      </c>
      <c r="B816" s="17" t="str">
        <f>VLOOKUP(A816,'List of Wells for HC assessment'!$A$2:$J$860,10,FALSE)</f>
        <v>Fraser-Sumas Floodplain</v>
      </c>
      <c r="C816" s="17" t="str">
        <f>IF(ISNUMBER(VLOOKUP(A816,'List of Wells for HC assessment'!$A$2:$J$860,1,FALSE)),"TRUE","FALSE")</f>
        <v>TRUE</v>
      </c>
      <c r="D816" s="17">
        <f>VLOOKUP(A816,'List of Wells for HC assessment'!$A$2:$J$860,9,FALSE)</f>
        <v>1213</v>
      </c>
      <c r="E816" s="17" t="str">
        <f t="shared" si="264"/>
        <v>Stream</v>
      </c>
      <c r="F816" s="17">
        <f t="shared" si="265"/>
        <v>1</v>
      </c>
      <c r="G816" s="87">
        <f t="shared" si="266"/>
        <v>1</v>
      </c>
      <c r="H816" s="88">
        <f>V816</f>
        <v>68.720033665847069</v>
      </c>
      <c r="I816" s="89" t="str">
        <f t="shared" si="267"/>
        <v>Marblehill Creek</v>
      </c>
      <c r="J816" s="90" t="str">
        <f t="shared" si="268"/>
        <v>-</v>
      </c>
      <c r="K816" s="91" t="str">
        <f t="shared" si="269"/>
        <v/>
      </c>
      <c r="L816" s="95" t="str">
        <f t="shared" si="270"/>
        <v xml:space="preserve"> </v>
      </c>
      <c r="M816" s="92" t="str">
        <f t="shared" si="271"/>
        <v>-</v>
      </c>
      <c r="N816" s="93" t="str">
        <f t="shared" si="272"/>
        <v/>
      </c>
      <c r="O816" s="96" t="str">
        <f t="shared" si="273"/>
        <v xml:space="preserve"> </v>
      </c>
      <c r="P816" s="94" t="str">
        <f>IF(ISNUMBER(VLOOKUP(A816,'Wells not assessed'!$A$5:$D$37,1,FALSE)),VLOOKUP(A816,'Wells not assessed'!$A$5:$D$37,4,FALSE),"")</f>
        <v/>
      </c>
      <c r="R816" s="74" t="str">
        <f t="shared" si="274"/>
        <v>Yes</v>
      </c>
      <c r="S816" s="15" t="str">
        <f t="shared" si="275"/>
        <v>FV-6549</v>
      </c>
      <c r="T816" s="18" t="str">
        <f>VLOOKUP(S816,'PoHC and SDF summary'!$AO$4:$AP$49974,2,FALSE)</f>
        <v>Marblehill Creek</v>
      </c>
      <c r="U816" s="19">
        <f t="shared" si="276"/>
        <v>1602.4853050110601</v>
      </c>
      <c r="V816" s="56">
        <f>IF(C816="TRUE",(U816^2)*(VLOOKUP(D816,'Aquifer and SDF Parameters'!$A$6:$C$100,2,FALSE)/VLOOKUP(D816,'Aquifer and SDF Parameters'!$A$6:$C$100,3,FALSE)),"")</f>
        <v>68.720033665847069</v>
      </c>
      <c r="W816" s="4"/>
      <c r="X816" s="76" t="str">
        <f t="shared" si="277"/>
        <v>No</v>
      </c>
      <c r="Y816" s="15" t="str">
        <f t="shared" si="278"/>
        <v/>
      </c>
      <c r="Z816" s="18" t="str">
        <f>IF(X816="Yes",VLOOKUP(Y816,'PoHC and SDF summary'!$AO$4:$AP$49974,2,FALSE)," ")</f>
        <v xml:space="preserve"> </v>
      </c>
      <c r="AA816" s="19" t="str">
        <f t="shared" si="279"/>
        <v xml:space="preserve"> </v>
      </c>
      <c r="AB816" s="58" t="str">
        <f>IF(X816="Yes",(AA816^2)*(VLOOKUP(D816,'Aquifer and SDF Parameters'!$A$6:$C$100,2,FALSE)/VLOOKUP(D816,'Aquifer and SDF Parameters'!$A$6:$C$100,3,FALSE)),"")</f>
        <v/>
      </c>
      <c r="AC816" s="20" t="str">
        <f>IF(X816="Yes",(1/(U816)^('Aquifer and SDF Parameters'!$B$2)/((1/U816^'Aquifer and SDF Parameters'!$B$2)+(1/AA816^'Aquifer and SDF Parameters'!$B$2))),"")</f>
        <v/>
      </c>
      <c r="AD816" s="21" t="str">
        <f>IF(X816="Yes",(1/(AA816)^('Aquifer and SDF Parameters'!$B$2)/((1/U816^'Aquifer and SDF Parameters'!$B$2)+(1/AA816^'Aquifer and SDF Parameters'!$B$2))),"")</f>
        <v/>
      </c>
      <c r="AE816" s="14"/>
      <c r="AF816" s="32" t="str">
        <f t="shared" si="280"/>
        <v>No</v>
      </c>
      <c r="AG816" s="15" t="str">
        <f t="shared" si="281"/>
        <v/>
      </c>
      <c r="AH816" s="18" t="str">
        <f t="shared" si="282"/>
        <v xml:space="preserve"> </v>
      </c>
      <c r="AI816" s="19" t="str">
        <f t="shared" si="283"/>
        <v xml:space="preserve"> </v>
      </c>
      <c r="AJ816" s="58" t="str">
        <f>IF(AF816="Yes",(AI816^2)*(VLOOKUP(D816,'Aquifer and SDF Parameters'!$A$6:$C$100,2,FALSE)/VLOOKUP(D816,'Aquifer and SDF Parameters'!$A$6:$C$100,3,FALSE)),"")</f>
        <v/>
      </c>
      <c r="AK816" s="20" t="str">
        <f>IF(AF816="Yes",(1/(U816)^('Aquifer and SDF Parameters'!$B$2)/((1/U816^'Aquifer and SDF Parameters'!$B$2)+(1/AI816^'Aquifer and SDF Parameters'!$B$2)+(1/AA816^'Aquifer and SDF Parameters'!$B$2))),"")</f>
        <v/>
      </c>
      <c r="AL816" s="20" t="str">
        <f>IF(AF816="Yes",(1/(AA816)^('Aquifer and SDF Parameters'!$B$2)/((1/U816^'Aquifer and SDF Parameters'!$B$2)+(1/AI816^'Aquifer and SDF Parameters'!$B$2)+(1/AA816^'Aquifer and SDF Parameters'!$B$2))),"")</f>
        <v/>
      </c>
      <c r="AM816" s="21" t="str">
        <f>IF(AF816="Yes",(1/(AI816)^('Aquifer and SDF Parameters'!$B$2)/((1/U816^'Aquifer and SDF Parameters'!$B$2)+(1/AI816^'Aquifer and SDF Parameters'!$B$2)+(1/AA816^'Aquifer and SDF Parameters'!$B$2))),"")</f>
        <v/>
      </c>
      <c r="AO816" s="30" t="s">
        <v>12463</v>
      </c>
      <c r="AP816" s="47" t="s">
        <v>8769</v>
      </c>
      <c r="AQ816" s="22">
        <v>112619</v>
      </c>
      <c r="AR816" s="22" t="s">
        <v>24</v>
      </c>
      <c r="AS816" s="24">
        <v>2493.90862904193</v>
      </c>
      <c r="AT816" s="30"/>
      <c r="AU816" s="22"/>
      <c r="AV816" s="69"/>
      <c r="AW816" s="33"/>
      <c r="AX816" s="22"/>
      <c r="AY816" s="27"/>
    </row>
    <row r="817" spans="1:51" x14ac:dyDescent="0.3">
      <c r="A817" s="17">
        <v>109908</v>
      </c>
      <c r="B817" s="17" t="str">
        <f>VLOOKUP(A817,'List of Wells for HC assessment'!$A$2:$J$860,10,FALSE)</f>
        <v>Fraser-Sumas Floodplain</v>
      </c>
      <c r="C817" s="17" t="str">
        <f>IF(ISNUMBER(VLOOKUP(A817,'List of Wells for HC assessment'!$A$2:$J$860,1,FALSE)),"TRUE","FALSE")</f>
        <v>TRUE</v>
      </c>
      <c r="D817" s="17">
        <f>VLOOKUP(A817,'List of Wells for HC assessment'!$A$2:$J$860,9,FALSE)</f>
        <v>1213</v>
      </c>
      <c r="E817" s="17" t="str">
        <f t="shared" si="264"/>
        <v>Stream</v>
      </c>
      <c r="F817" s="17">
        <f t="shared" si="265"/>
        <v>1</v>
      </c>
      <c r="G817" s="87">
        <f t="shared" si="266"/>
        <v>1</v>
      </c>
      <c r="H817" s="88">
        <f>V817</f>
        <v>87.213585375199415</v>
      </c>
      <c r="I817" s="89" t="str">
        <f t="shared" si="267"/>
        <v>Marblehill Creek</v>
      </c>
      <c r="J817" s="90" t="str">
        <f t="shared" si="268"/>
        <v>-</v>
      </c>
      <c r="K817" s="91" t="str">
        <f t="shared" si="269"/>
        <v/>
      </c>
      <c r="L817" s="95" t="str">
        <f t="shared" si="270"/>
        <v xml:space="preserve"> </v>
      </c>
      <c r="M817" s="92" t="str">
        <f t="shared" si="271"/>
        <v>-</v>
      </c>
      <c r="N817" s="93" t="str">
        <f t="shared" si="272"/>
        <v/>
      </c>
      <c r="O817" s="96" t="str">
        <f t="shared" si="273"/>
        <v xml:space="preserve"> </v>
      </c>
      <c r="P817" s="94" t="str">
        <f>IF(ISNUMBER(VLOOKUP(A817,'Wells not assessed'!$A$5:$D$37,1,FALSE)),VLOOKUP(A817,'Wells not assessed'!$A$5:$D$37,4,FALSE),"")</f>
        <v/>
      </c>
      <c r="R817" s="74" t="str">
        <f t="shared" si="274"/>
        <v>Yes</v>
      </c>
      <c r="S817" s="15" t="str">
        <f t="shared" si="275"/>
        <v>FV-6549</v>
      </c>
      <c r="T817" s="18" t="str">
        <f>VLOOKUP(S817,'PoHC and SDF summary'!$AO$4:$AP$49974,2,FALSE)</f>
        <v>Marblehill Creek</v>
      </c>
      <c r="U817" s="19">
        <f t="shared" si="276"/>
        <v>1805.27947415631</v>
      </c>
      <c r="V817" s="56">
        <f>IF(C817="TRUE",(U817^2)*(VLOOKUP(D817,'Aquifer and SDF Parameters'!$A$6:$C$100,2,FALSE)/VLOOKUP(D817,'Aquifer and SDF Parameters'!$A$6:$C$100,3,FALSE)),"")</f>
        <v>87.213585375199415</v>
      </c>
      <c r="X817" s="76" t="str">
        <f t="shared" si="277"/>
        <v>No</v>
      </c>
      <c r="Y817" s="15" t="str">
        <f t="shared" si="278"/>
        <v/>
      </c>
      <c r="Z817" s="18" t="str">
        <f>IF(X817="Yes",VLOOKUP(Y817,'PoHC and SDF summary'!$AO$4:$AP$49974,2,FALSE)," ")</f>
        <v xml:space="preserve"> </v>
      </c>
      <c r="AA817" s="19" t="str">
        <f t="shared" si="279"/>
        <v xml:space="preserve"> </v>
      </c>
      <c r="AB817" s="58" t="str">
        <f>IF(X817="Yes",(AA817^2)*(VLOOKUP(D817,'Aquifer and SDF Parameters'!$A$6:$C$100,2,FALSE)/VLOOKUP(D817,'Aquifer and SDF Parameters'!$A$6:$C$100,3,FALSE)),"")</f>
        <v/>
      </c>
      <c r="AC817" s="20" t="str">
        <f>IF(X817="Yes",(1/(U817)^('Aquifer and SDF Parameters'!$B$2)/((1/U817^'Aquifer and SDF Parameters'!$B$2)+(1/AA817^'Aquifer and SDF Parameters'!$B$2))),"")</f>
        <v/>
      </c>
      <c r="AD817" s="21" t="str">
        <f>IF(X817="Yes",(1/(AA817)^('Aquifer and SDF Parameters'!$B$2)/((1/U817^'Aquifer and SDF Parameters'!$B$2)+(1/AA817^'Aquifer and SDF Parameters'!$B$2))),"")</f>
        <v/>
      </c>
      <c r="AF817" s="32" t="str">
        <f t="shared" si="280"/>
        <v>No</v>
      </c>
      <c r="AG817" s="15" t="str">
        <f t="shared" si="281"/>
        <v/>
      </c>
      <c r="AH817" s="18" t="str">
        <f t="shared" si="282"/>
        <v xml:space="preserve"> </v>
      </c>
      <c r="AI817" s="19" t="str">
        <f t="shared" si="283"/>
        <v xml:space="preserve"> </v>
      </c>
      <c r="AJ817" s="58" t="str">
        <f>IF(AF817="Yes",(AI817^2)*(VLOOKUP(D817,'Aquifer and SDF Parameters'!$A$6:$C$100,2,FALSE)/VLOOKUP(D817,'Aquifer and SDF Parameters'!$A$6:$C$100,3,FALSE)),"")</f>
        <v/>
      </c>
      <c r="AK817" s="20" t="str">
        <f>IF(AF817="Yes",(1/(U817)^('Aquifer and SDF Parameters'!$B$2)/((1/U817^'Aquifer and SDF Parameters'!$B$2)+(1/AI817^'Aquifer and SDF Parameters'!$B$2)+(1/AA817^'Aquifer and SDF Parameters'!$B$2))),"")</f>
        <v/>
      </c>
      <c r="AL817" s="20" t="str">
        <f>IF(AF817="Yes",(1/(AA817)^('Aquifer and SDF Parameters'!$B$2)/((1/U817^'Aquifer and SDF Parameters'!$B$2)+(1/AI817^'Aquifer and SDF Parameters'!$B$2)+(1/AA817^'Aquifer and SDF Parameters'!$B$2))),"")</f>
        <v/>
      </c>
      <c r="AM817" s="21" t="str">
        <f>IF(AF817="Yes",(1/(AI817)^('Aquifer and SDF Parameters'!$B$2)/((1/U817^'Aquifer and SDF Parameters'!$B$2)+(1/AI817^'Aquifer and SDF Parameters'!$B$2)+(1/AA817^'Aquifer and SDF Parameters'!$B$2))),"")</f>
        <v/>
      </c>
      <c r="AO817" s="30" t="s">
        <v>12157</v>
      </c>
      <c r="AP817" s="47" t="s">
        <v>8769</v>
      </c>
      <c r="AQ817" s="22">
        <v>113739</v>
      </c>
      <c r="AR817" s="22" t="s">
        <v>3321</v>
      </c>
      <c r="AS817" s="24">
        <v>539.13043460470499</v>
      </c>
      <c r="AT817" s="30"/>
      <c r="AU817" s="22"/>
      <c r="AV817" s="69"/>
      <c r="AW817" s="33"/>
      <c r="AX817" s="22"/>
      <c r="AY817" s="27"/>
    </row>
    <row r="818" spans="1:51" hidden="1" x14ac:dyDescent="0.3">
      <c r="A818" s="17">
        <v>101012</v>
      </c>
      <c r="B818" s="17" t="str">
        <f>VLOOKUP(A818,'List of Wells for HC assessment'!$A$2:$J$860,10,FALSE)</f>
        <v>Fraser-Sumas Floodplain</v>
      </c>
      <c r="C818" s="17" t="str">
        <f>IF(ISNUMBER(VLOOKUP(A818,'List of Wells for HC assessment'!$A$2:$J$860,1,FALSE)),"TRUE","FALSE")</f>
        <v>TRUE</v>
      </c>
      <c r="D818" s="17">
        <f>VLOOKUP(A818,'List of Wells for HC assessment'!$A$2:$J$860,9,FALSE)</f>
        <v>1214</v>
      </c>
      <c r="E818" s="17" t="str">
        <f t="shared" si="264"/>
        <v>Not Determined</v>
      </c>
      <c r="F818" s="17">
        <f t="shared" si="265"/>
        <v>1</v>
      </c>
      <c r="G818" s="87">
        <f t="shared" si="266"/>
        <v>1</v>
      </c>
      <c r="H818" s="87"/>
      <c r="I818" s="89" t="e">
        <f t="shared" si="267"/>
        <v>#N/A</v>
      </c>
      <c r="J818" s="90" t="str">
        <f t="shared" si="268"/>
        <v>-</v>
      </c>
      <c r="K818" s="91" t="str">
        <f t="shared" si="269"/>
        <v/>
      </c>
      <c r="L818" s="95" t="str">
        <f t="shared" si="270"/>
        <v xml:space="preserve"> </v>
      </c>
      <c r="M818" s="92" t="str">
        <f t="shared" si="271"/>
        <v>-</v>
      </c>
      <c r="N818" s="93" t="str">
        <f t="shared" si="272"/>
        <v/>
      </c>
      <c r="O818" s="96" t="str">
        <f t="shared" si="273"/>
        <v xml:space="preserve"> </v>
      </c>
      <c r="P818" s="94" t="str">
        <f>IF(ISNUMBER(VLOOKUP(A818,'Wells not assessed'!$A$5:$D$37,1,FALSE)),VLOOKUP(A818,'Wells not assessed'!$A$5:$D$37,4,FALSE),"")</f>
        <v>Bedrock well located in valley, connected to overlying unconsolidated aquifers</v>
      </c>
      <c r="R818" s="74" t="str">
        <f t="shared" si="274"/>
        <v>N/A</v>
      </c>
      <c r="S818" s="15" t="e">
        <f t="shared" si="275"/>
        <v>#N/A</v>
      </c>
      <c r="T818" s="18" t="e">
        <f>VLOOKUP(S818,'PoHC and SDF summary'!$AO$4:$AP$49974,2,FALSE)</f>
        <v>#N/A</v>
      </c>
      <c r="U818" s="19" t="e">
        <f t="shared" si="276"/>
        <v>#N/A</v>
      </c>
      <c r="V818" s="56" t="e">
        <f>IF(C818="TRUE",(U818^2)*(VLOOKUP(D818,'Aquifer and SDF Parameters'!$A$6:$C$100,2,FALSE)/VLOOKUP(D818,'Aquifer and SDF Parameters'!$A$6:$C$100,3,FALSE)),"")</f>
        <v>#N/A</v>
      </c>
      <c r="W818" s="4"/>
      <c r="X818" s="76" t="str">
        <f t="shared" si="277"/>
        <v>No</v>
      </c>
      <c r="Y818" s="15" t="str">
        <f t="shared" si="278"/>
        <v/>
      </c>
      <c r="Z818" s="18" t="str">
        <f>IF(X818="Yes",VLOOKUP(Y818,'PoHC and SDF summary'!$AO$4:$AP$49974,2,FALSE)," ")</f>
        <v xml:space="preserve"> </v>
      </c>
      <c r="AA818" s="19" t="str">
        <f t="shared" si="279"/>
        <v xml:space="preserve"> </v>
      </c>
      <c r="AB818" s="58" t="str">
        <f>IF(X818="Yes",(AA818^2)*(VLOOKUP(D818,'Aquifer and SDF Parameters'!$A$6:$C$100,2,FALSE)/VLOOKUP(D818,'Aquifer and SDF Parameters'!$A$6:$C$100,3,FALSE)),"")</f>
        <v/>
      </c>
      <c r="AC818" s="20" t="str">
        <f>IF(X818="Yes",(1/(U818)^('Aquifer and SDF Parameters'!$B$2)/((1/U818^'Aquifer and SDF Parameters'!$B$2)+(1/AA818^'Aquifer and SDF Parameters'!$B$2))),"")</f>
        <v/>
      </c>
      <c r="AD818" s="21" t="str">
        <f>IF(X818="Yes",(1/(AA818)^('Aquifer and SDF Parameters'!$B$2)/((1/U818^'Aquifer and SDF Parameters'!$B$2)+(1/AA818^'Aquifer and SDF Parameters'!$B$2))),"")</f>
        <v/>
      </c>
      <c r="AE818" s="14"/>
      <c r="AF818" s="32" t="str">
        <f t="shared" si="280"/>
        <v>No</v>
      </c>
      <c r="AG818" s="15" t="str">
        <f t="shared" si="281"/>
        <v/>
      </c>
      <c r="AH818" s="18" t="str">
        <f t="shared" si="282"/>
        <v xml:space="preserve"> </v>
      </c>
      <c r="AI818" s="19" t="str">
        <f t="shared" si="283"/>
        <v xml:space="preserve"> </v>
      </c>
      <c r="AJ818" s="58" t="str">
        <f>IF(AF818="Yes",(AI818^2)*(VLOOKUP(D818,'Aquifer and SDF Parameters'!$A$6:$C$100,2,FALSE)/VLOOKUP(D818,'Aquifer and SDF Parameters'!$A$6:$C$100,3,FALSE)),"")</f>
        <v/>
      </c>
      <c r="AK818" s="20" t="str">
        <f>IF(AF818="Yes",(1/(U818)^('Aquifer and SDF Parameters'!$B$2)/((1/U818^'Aquifer and SDF Parameters'!$B$2)+(1/AI818^'Aquifer and SDF Parameters'!$B$2)+(1/AA818^'Aquifer and SDF Parameters'!$B$2))),"")</f>
        <v/>
      </c>
      <c r="AL818" s="20" t="str">
        <f>IF(AF818="Yes",(1/(AA818)^('Aquifer and SDF Parameters'!$B$2)/((1/U818^'Aquifer and SDF Parameters'!$B$2)+(1/AI818^'Aquifer and SDF Parameters'!$B$2)+(1/AA818^'Aquifer and SDF Parameters'!$B$2))),"")</f>
        <v/>
      </c>
      <c r="AM818" s="21" t="str">
        <f>IF(AF818="Yes",(1/(AI818)^('Aquifer and SDF Parameters'!$B$2)/((1/U818^'Aquifer and SDF Parameters'!$B$2)+(1/AI818^'Aquifer and SDF Parameters'!$B$2)+(1/AA818^'Aquifer and SDF Parameters'!$B$2))),"")</f>
        <v/>
      </c>
      <c r="AO818" s="30" t="s">
        <v>12302</v>
      </c>
      <c r="AP818" s="47" t="s">
        <v>8769</v>
      </c>
      <c r="AQ818" s="30">
        <v>113963</v>
      </c>
      <c r="AR818" s="22" t="s">
        <v>7442</v>
      </c>
      <c r="AS818" s="27">
        <v>238.059448759601</v>
      </c>
      <c r="AT818" s="30"/>
      <c r="AU818" s="22"/>
      <c r="AV818" s="69"/>
      <c r="AW818" s="33"/>
      <c r="AX818" s="22"/>
      <c r="AY818" s="27"/>
    </row>
    <row r="819" spans="1:51" hidden="1" x14ac:dyDescent="0.3">
      <c r="A819" s="17">
        <v>58066</v>
      </c>
      <c r="B819" s="17" t="str">
        <f>VLOOKUP(A819,'List of Wells for HC assessment'!$A$2:$J$860,10,FALSE)</f>
        <v>Fraser-Sumas Floodplain</v>
      </c>
      <c r="C819" s="17" t="str">
        <f>IF(ISNUMBER(VLOOKUP(A819,'List of Wells for HC assessment'!$A$2:$J$860,1,FALSE)),"TRUE","FALSE")</f>
        <v>TRUE</v>
      </c>
      <c r="D819" s="17">
        <f>VLOOKUP(A819,'List of Wells for HC assessment'!$A$2:$J$860,9,FALSE)</f>
        <v>1215</v>
      </c>
      <c r="E819" s="17" t="str">
        <f t="shared" si="264"/>
        <v>Boundary</v>
      </c>
      <c r="F819" s="17">
        <f t="shared" si="265"/>
        <v>1</v>
      </c>
      <c r="G819" s="87">
        <f t="shared" si="266"/>
        <v>1</v>
      </c>
      <c r="H819" s="87"/>
      <c r="I819" s="89" t="str">
        <f t="shared" si="267"/>
        <v>D/G Aquifer Edge</v>
      </c>
      <c r="J819" s="90" t="str">
        <f t="shared" si="268"/>
        <v>-</v>
      </c>
      <c r="K819" s="91" t="str">
        <f t="shared" si="269"/>
        <v/>
      </c>
      <c r="L819" s="95" t="str">
        <f t="shared" si="270"/>
        <v xml:space="preserve"> </v>
      </c>
      <c r="M819" s="92" t="str">
        <f t="shared" si="271"/>
        <v>-</v>
      </c>
      <c r="N819" s="93" t="str">
        <f t="shared" si="272"/>
        <v/>
      </c>
      <c r="O819" s="96" t="str">
        <f t="shared" si="273"/>
        <v xml:space="preserve"> </v>
      </c>
      <c r="P819" s="94" t="str">
        <f>IF(ISNUMBER(VLOOKUP(A819,'Wells not assessed'!$A$5:$D$37,1,FALSE)),VLOOKUP(A819,'Wells not assessed'!$A$5:$D$37,4,FALSE),"")</f>
        <v/>
      </c>
      <c r="R819" s="74" t="str">
        <f t="shared" si="274"/>
        <v>Yes</v>
      </c>
      <c r="S819" s="15" t="str">
        <f t="shared" si="275"/>
        <v>BED_EDGE-A</v>
      </c>
      <c r="T819" s="18" t="str">
        <f>VLOOKUP(S819,'PoHC and SDF summary'!$AO$4:$AP$49974,2,FALSE)</f>
        <v>D/G Aquifer Edge</v>
      </c>
      <c r="U819" s="19">
        <f t="shared" si="276"/>
        <v>58.293700963070997</v>
      </c>
      <c r="V819" s="56">
        <f>IF(C819="TRUE",(U819^2)*(VLOOKUP(D819,'Aquifer and SDF Parameters'!$A$6:$C$100,2,FALSE)/VLOOKUP(D819,'Aquifer and SDF Parameters'!$A$6:$C$100,3,FALSE)),"")</f>
        <v>9.4557372437480192E-2</v>
      </c>
      <c r="W819" s="4"/>
      <c r="X819" s="76" t="str">
        <f t="shared" si="277"/>
        <v>No</v>
      </c>
      <c r="Y819" s="15" t="str">
        <f t="shared" si="278"/>
        <v/>
      </c>
      <c r="Z819" s="18" t="str">
        <f>IF(X819="Yes",VLOOKUP(Y819,'PoHC and SDF summary'!$AO$4:$AP$49974,2,FALSE)," ")</f>
        <v xml:space="preserve"> </v>
      </c>
      <c r="AA819" s="19" t="str">
        <f t="shared" si="279"/>
        <v xml:space="preserve"> </v>
      </c>
      <c r="AB819" s="58" t="str">
        <f>IF(X819="Yes",(AA819^2)*(VLOOKUP(D819,'Aquifer and SDF Parameters'!$A$6:$C$100,2,FALSE)/VLOOKUP(D819,'Aquifer and SDF Parameters'!$A$6:$C$100,3,FALSE)),"")</f>
        <v/>
      </c>
      <c r="AC819" s="20" t="str">
        <f>IF(X819="Yes",(1/(U819)^('Aquifer and SDF Parameters'!$B$2)/((1/U819^'Aquifer and SDF Parameters'!$B$2)+(1/AA819^'Aquifer and SDF Parameters'!$B$2))),"")</f>
        <v/>
      </c>
      <c r="AD819" s="21" t="str">
        <f>IF(X819="Yes",(1/(AA819)^('Aquifer and SDF Parameters'!$B$2)/((1/U819^'Aquifer and SDF Parameters'!$B$2)+(1/AA819^'Aquifer and SDF Parameters'!$B$2))),"")</f>
        <v/>
      </c>
      <c r="AE819" s="14"/>
      <c r="AF819" s="32" t="str">
        <f t="shared" si="280"/>
        <v>No</v>
      </c>
      <c r="AG819" s="15" t="str">
        <f t="shared" si="281"/>
        <v/>
      </c>
      <c r="AH819" s="18" t="str">
        <f t="shared" si="282"/>
        <v xml:space="preserve"> </v>
      </c>
      <c r="AI819" s="19" t="str">
        <f t="shared" si="283"/>
        <v xml:space="preserve"> </v>
      </c>
      <c r="AJ819" s="58" t="str">
        <f>IF(AF819="Yes",(AI819^2)*(VLOOKUP(D819,'Aquifer and SDF Parameters'!$A$6:$C$100,2,FALSE)/VLOOKUP(D819,'Aquifer and SDF Parameters'!$A$6:$C$100,3,FALSE)),"")</f>
        <v/>
      </c>
      <c r="AK819" s="20" t="str">
        <f>IF(AF819="Yes",(1/(U819)^('Aquifer and SDF Parameters'!$B$2)/((1/U819^'Aquifer and SDF Parameters'!$B$2)+(1/AI819^'Aquifer and SDF Parameters'!$B$2)+(1/AA819^'Aquifer and SDF Parameters'!$B$2))),"")</f>
        <v/>
      </c>
      <c r="AL819" s="20" t="str">
        <f>IF(AF819="Yes",(1/(AA819)^('Aquifer and SDF Parameters'!$B$2)/((1/U819^'Aquifer and SDF Parameters'!$B$2)+(1/AI819^'Aquifer and SDF Parameters'!$B$2)+(1/AA819^'Aquifer and SDF Parameters'!$B$2))),"")</f>
        <v/>
      </c>
      <c r="AM819" s="21" t="str">
        <f>IF(AF819="Yes",(1/(AI819)^('Aquifer and SDF Parameters'!$B$2)/((1/U819^'Aquifer and SDF Parameters'!$B$2)+(1/AI819^'Aquifer and SDF Parameters'!$B$2)+(1/AA819^'Aquifer and SDF Parameters'!$B$2))),"")</f>
        <v/>
      </c>
      <c r="AO819" s="30" t="s">
        <v>12545</v>
      </c>
      <c r="AP819" s="47" t="s">
        <v>8769</v>
      </c>
      <c r="AQ819" s="30">
        <v>114024</v>
      </c>
      <c r="AR819" s="22" t="s">
        <v>7572</v>
      </c>
      <c r="AS819" s="27">
        <v>727.04822346441301</v>
      </c>
      <c r="AT819" s="30"/>
      <c r="AU819" s="22"/>
      <c r="AV819" s="69"/>
      <c r="AW819" s="33"/>
      <c r="AX819" s="22"/>
      <c r="AY819" s="27"/>
    </row>
    <row r="820" spans="1:51" x14ac:dyDescent="0.3">
      <c r="A820" s="6">
        <v>28540</v>
      </c>
      <c r="B820" s="17" t="str">
        <f>VLOOKUP(A820,'List of Wells for HC assessment'!$A$2:$J$860,10,FALSE)</f>
        <v>Fraser-Sumas Floodplain</v>
      </c>
      <c r="C820" s="17" t="str">
        <f>IF(ISNUMBER(VLOOKUP(A820,'List of Wells for HC assessment'!$A$2:$J$860,1,FALSE)),"TRUE","FALSE")</f>
        <v>TRUE</v>
      </c>
      <c r="D820" s="17">
        <f>VLOOKUP(A820,'List of Wells for HC assessment'!$A$2:$J$860,9,FALSE)</f>
        <v>1216</v>
      </c>
      <c r="E820" s="17" t="str">
        <f t="shared" si="264"/>
        <v>Stream</v>
      </c>
      <c r="F820" s="17">
        <f t="shared" si="265"/>
        <v>1</v>
      </c>
      <c r="G820" s="87">
        <f t="shared" si="266"/>
        <v>1</v>
      </c>
      <c r="H820" s="88">
        <f>V820</f>
        <v>10.029335589589079</v>
      </c>
      <c r="I820" s="89" t="str">
        <f t="shared" si="267"/>
        <v>Unnamed tributary to Vedder River</v>
      </c>
      <c r="J820" s="90" t="str">
        <f t="shared" si="268"/>
        <v>-</v>
      </c>
      <c r="K820" s="91" t="str">
        <f t="shared" si="269"/>
        <v/>
      </c>
      <c r="L820" s="95" t="str">
        <f t="shared" si="270"/>
        <v xml:space="preserve"> </v>
      </c>
      <c r="M820" s="92" t="str">
        <f t="shared" si="271"/>
        <v>-</v>
      </c>
      <c r="N820" s="93" t="str">
        <f t="shared" si="272"/>
        <v/>
      </c>
      <c r="O820" s="96" t="str">
        <f t="shared" si="273"/>
        <v xml:space="preserve"> </v>
      </c>
      <c r="P820" s="94" t="str">
        <f>IF(ISNUMBER(VLOOKUP(A820,'Wells not assessed'!$A$5:$D$37,1,FALSE)),VLOOKUP(A820,'Wells not assessed'!$A$5:$D$37,4,FALSE),"")</f>
        <v/>
      </c>
      <c r="R820" s="74" t="str">
        <f t="shared" si="274"/>
        <v>Yes</v>
      </c>
      <c r="S820" s="15" t="str">
        <f t="shared" si="275"/>
        <v>BED-214</v>
      </c>
      <c r="T820" s="18" t="str">
        <f>VLOOKUP(S820,'PoHC and SDF summary'!$AO$4:$AP$49974,2,FALSE)</f>
        <v>Unnamed tributary to Vedder River</v>
      </c>
      <c r="U820" s="19">
        <f t="shared" si="276"/>
        <v>600.35759989431097</v>
      </c>
      <c r="V820" s="56">
        <f>IF(C820="TRUE",(U820^2)*(VLOOKUP(D820,'Aquifer and SDF Parameters'!$A$6:$C$100,2,FALSE)/VLOOKUP(D820,'Aquifer and SDF Parameters'!$A$6:$C$100,3,FALSE)),"")</f>
        <v>10.029335589589079</v>
      </c>
      <c r="W820" s="4"/>
      <c r="X820" s="76" t="str">
        <f t="shared" si="277"/>
        <v>No</v>
      </c>
      <c r="Y820" s="15" t="str">
        <f t="shared" si="278"/>
        <v/>
      </c>
      <c r="Z820" s="18" t="str">
        <f>IF(X820="Yes",VLOOKUP(Y820,'PoHC and SDF summary'!$AO$4:$AP$49974,2,FALSE)," ")</f>
        <v xml:space="preserve"> </v>
      </c>
      <c r="AA820" s="19" t="str">
        <f t="shared" si="279"/>
        <v xml:space="preserve"> </v>
      </c>
      <c r="AB820" s="58" t="str">
        <f>IF(X820="Yes",(AA820^2)*(VLOOKUP(D820,'Aquifer and SDF Parameters'!$A$6:$C$100,2,FALSE)/VLOOKUP(D820,'Aquifer and SDF Parameters'!$A$6:$C$100,3,FALSE)),"")</f>
        <v/>
      </c>
      <c r="AC820" s="20" t="str">
        <f>IF(X820="Yes",(1/(U820)^('Aquifer and SDF Parameters'!$B$2)/((1/U820^'Aquifer and SDF Parameters'!$B$2)+(1/AA820^'Aquifer and SDF Parameters'!$B$2))),"")</f>
        <v/>
      </c>
      <c r="AD820" s="21" t="str">
        <f>IF(X820="Yes",(1/(AA820)^('Aquifer and SDF Parameters'!$B$2)/((1/U820^'Aquifer and SDF Parameters'!$B$2)+(1/AA820^'Aquifer and SDF Parameters'!$B$2))),"")</f>
        <v/>
      </c>
      <c r="AE820" s="14"/>
      <c r="AF820" s="32" t="str">
        <f t="shared" si="280"/>
        <v>No</v>
      </c>
      <c r="AG820" s="15" t="str">
        <f t="shared" si="281"/>
        <v/>
      </c>
      <c r="AH820" s="18" t="str">
        <f t="shared" si="282"/>
        <v xml:space="preserve"> </v>
      </c>
      <c r="AI820" s="19" t="str">
        <f t="shared" si="283"/>
        <v xml:space="preserve"> </v>
      </c>
      <c r="AJ820" s="58" t="str">
        <f>IF(AF820="Yes",(AI820^2)*(VLOOKUP(D820,'Aquifer and SDF Parameters'!$A$6:$C$100,2,FALSE)/VLOOKUP(D820,'Aquifer and SDF Parameters'!$A$6:$C$100,3,FALSE)),"")</f>
        <v/>
      </c>
      <c r="AK820" s="20" t="str">
        <f>IF(AF820="Yes",(1/(U820)^('Aquifer and SDF Parameters'!$B$2)/((1/U820^'Aquifer and SDF Parameters'!$B$2)+(1/AI820^'Aquifer and SDF Parameters'!$B$2)+(1/AA820^'Aquifer and SDF Parameters'!$B$2))),"")</f>
        <v/>
      </c>
      <c r="AL820" s="20" t="str">
        <f>IF(AF820="Yes",(1/(AA820)^('Aquifer and SDF Parameters'!$B$2)/((1/U820^'Aquifer and SDF Parameters'!$B$2)+(1/AI820^'Aquifer and SDF Parameters'!$B$2)+(1/AA820^'Aquifer and SDF Parameters'!$B$2))),"")</f>
        <v/>
      </c>
      <c r="AM820" s="21" t="str">
        <f>IF(AF820="Yes",(1/(AI820)^('Aquifer and SDF Parameters'!$B$2)/((1/U820^'Aquifer and SDF Parameters'!$B$2)+(1/AI820^'Aquifer and SDF Parameters'!$B$2)+(1/AA820^'Aquifer and SDF Parameters'!$B$2))),"")</f>
        <v/>
      </c>
      <c r="AO820" s="30" t="s">
        <v>12799</v>
      </c>
      <c r="AP820" s="47" t="s">
        <v>8769</v>
      </c>
      <c r="AQ820" s="30">
        <v>114133</v>
      </c>
      <c r="AR820" s="22" t="s">
        <v>8559</v>
      </c>
      <c r="AS820" s="27">
        <v>99.872048692076902</v>
      </c>
      <c r="AT820" s="30"/>
      <c r="AU820" s="22"/>
      <c r="AV820" s="69"/>
      <c r="AW820" s="33"/>
      <c r="AX820" s="22"/>
      <c r="AY820" s="27"/>
    </row>
    <row r="821" spans="1:51" hidden="1" x14ac:dyDescent="0.3">
      <c r="A821" s="6">
        <v>29055</v>
      </c>
      <c r="B821" s="17" t="str">
        <f>VLOOKUP(A821,'List of Wells for HC assessment'!$A$2:$J$860,10,FALSE)</f>
        <v>Fraser-Sumas Floodplain</v>
      </c>
      <c r="C821" s="17" t="str">
        <f>IF(ISNUMBER(VLOOKUP(A821,'List of Wells for HC assessment'!$A$2:$J$860,1,FALSE)),"TRUE","FALSE")</f>
        <v>TRUE</v>
      </c>
      <c r="D821" s="17">
        <f>VLOOKUP(A821,'List of Wells for HC assessment'!$A$2:$J$860,9,FALSE)</f>
        <v>1216</v>
      </c>
      <c r="E821" s="17" t="str">
        <f t="shared" si="264"/>
        <v>Boundary</v>
      </c>
      <c r="F821" s="17">
        <f t="shared" si="265"/>
        <v>1</v>
      </c>
      <c r="G821" s="87">
        <f t="shared" si="266"/>
        <v>1</v>
      </c>
      <c r="H821" s="87"/>
      <c r="I821" s="89" t="str">
        <f t="shared" si="267"/>
        <v>D/G Aquifer Edge</v>
      </c>
      <c r="J821" s="90" t="str">
        <f t="shared" si="268"/>
        <v>-</v>
      </c>
      <c r="K821" s="91" t="str">
        <f t="shared" si="269"/>
        <v/>
      </c>
      <c r="L821" s="95" t="str">
        <f t="shared" si="270"/>
        <v xml:space="preserve"> </v>
      </c>
      <c r="M821" s="92" t="str">
        <f t="shared" si="271"/>
        <v>-</v>
      </c>
      <c r="N821" s="93" t="str">
        <f t="shared" si="272"/>
        <v/>
      </c>
      <c r="O821" s="96" t="str">
        <f t="shared" si="273"/>
        <v xml:space="preserve"> </v>
      </c>
      <c r="P821" s="94" t="str">
        <f>IF(ISNUMBER(VLOOKUP(A821,'Wells not assessed'!$A$5:$D$37,1,FALSE)),VLOOKUP(A821,'Wells not assessed'!$A$5:$D$37,4,FALSE),"")</f>
        <v/>
      </c>
      <c r="R821" s="74" t="str">
        <f t="shared" si="274"/>
        <v>Yes</v>
      </c>
      <c r="S821" s="15" t="str">
        <f t="shared" si="275"/>
        <v>BED_EDGE-2458</v>
      </c>
      <c r="T821" s="18" t="str">
        <f>VLOOKUP(S821,'PoHC and SDF summary'!$AO$4:$AP$49974,2,FALSE)</f>
        <v>D/G Aquifer Edge</v>
      </c>
      <c r="U821" s="19">
        <f t="shared" si="276"/>
        <v>48.824902177063997</v>
      </c>
      <c r="V821" s="56">
        <f>IF(C821="TRUE",(U821^2)*(VLOOKUP(D821,'Aquifer and SDF Parameters'!$A$6:$C$100,2,FALSE)/VLOOKUP(D821,'Aquifer and SDF Parameters'!$A$6:$C$100,3,FALSE)),"")</f>
        <v>6.6333803759300689E-2</v>
      </c>
      <c r="W821" s="4"/>
      <c r="X821" s="76" t="str">
        <f t="shared" si="277"/>
        <v>No</v>
      </c>
      <c r="Y821" s="15" t="str">
        <f t="shared" si="278"/>
        <v/>
      </c>
      <c r="Z821" s="18" t="str">
        <f>IF(X821="Yes",VLOOKUP(Y821,'PoHC and SDF summary'!$AO$4:$AP$49974,2,FALSE)," ")</f>
        <v xml:space="preserve"> </v>
      </c>
      <c r="AA821" s="19" t="str">
        <f t="shared" si="279"/>
        <v xml:space="preserve"> </v>
      </c>
      <c r="AB821" s="58" t="str">
        <f>IF(X821="Yes",(AA821^2)*(VLOOKUP(D821,'Aquifer and SDF Parameters'!$A$6:$C$100,2,FALSE)/VLOOKUP(D821,'Aquifer and SDF Parameters'!$A$6:$C$100,3,FALSE)),"")</f>
        <v/>
      </c>
      <c r="AC821" s="20" t="str">
        <f>IF(X821="Yes",(1/(U821)^('Aquifer and SDF Parameters'!$B$2)/((1/U821^'Aquifer and SDF Parameters'!$B$2)+(1/AA821^'Aquifer and SDF Parameters'!$B$2))),"")</f>
        <v/>
      </c>
      <c r="AD821" s="21" t="str">
        <f>IF(X821="Yes",(1/(AA821)^('Aquifer and SDF Parameters'!$B$2)/((1/U821^'Aquifer and SDF Parameters'!$B$2)+(1/AA821^'Aquifer and SDF Parameters'!$B$2))),"")</f>
        <v/>
      </c>
      <c r="AE821" s="14"/>
      <c r="AF821" s="32" t="str">
        <f t="shared" si="280"/>
        <v>No</v>
      </c>
      <c r="AG821" s="15" t="str">
        <f t="shared" si="281"/>
        <v/>
      </c>
      <c r="AH821" s="18" t="str">
        <f t="shared" si="282"/>
        <v xml:space="preserve"> </v>
      </c>
      <c r="AI821" s="19" t="str">
        <f t="shared" si="283"/>
        <v xml:space="preserve"> </v>
      </c>
      <c r="AJ821" s="58" t="str">
        <f>IF(AF821="Yes",(AI821^2)*(VLOOKUP(D821,'Aquifer and SDF Parameters'!$A$6:$C$100,2,FALSE)/VLOOKUP(D821,'Aquifer and SDF Parameters'!$A$6:$C$100,3,FALSE)),"")</f>
        <v/>
      </c>
      <c r="AK821" s="20" t="str">
        <f>IF(AF821="Yes",(1/(U821)^('Aquifer and SDF Parameters'!$B$2)/((1/U821^'Aquifer and SDF Parameters'!$B$2)+(1/AI821^'Aquifer and SDF Parameters'!$B$2)+(1/AA821^'Aquifer and SDF Parameters'!$B$2))),"")</f>
        <v/>
      </c>
      <c r="AL821" s="20" t="str">
        <f>IF(AF821="Yes",(1/(AA821)^('Aquifer and SDF Parameters'!$B$2)/((1/U821^'Aquifer and SDF Parameters'!$B$2)+(1/AI821^'Aquifer and SDF Parameters'!$B$2)+(1/AA821^'Aquifer and SDF Parameters'!$B$2))),"")</f>
        <v/>
      </c>
      <c r="AM821" s="21" t="str">
        <f>IF(AF821="Yes",(1/(AI821)^('Aquifer and SDF Parameters'!$B$2)/((1/U821^'Aquifer and SDF Parameters'!$B$2)+(1/AI821^'Aquifer and SDF Parameters'!$B$2)+(1/AA821^'Aquifer and SDF Parameters'!$B$2))),"")</f>
        <v/>
      </c>
      <c r="AO821" s="30" t="s">
        <v>12793</v>
      </c>
      <c r="AP821" s="47" t="s">
        <v>8769</v>
      </c>
      <c r="AQ821" s="30">
        <v>114568</v>
      </c>
      <c r="AR821" s="22" t="s">
        <v>5184</v>
      </c>
      <c r="AS821" s="27">
        <v>159.703455638159</v>
      </c>
      <c r="AT821" s="30"/>
      <c r="AU821" s="22"/>
      <c r="AV821" s="69"/>
      <c r="AW821" s="33"/>
      <c r="AX821" s="22"/>
      <c r="AY821" s="27"/>
    </row>
    <row r="822" spans="1:51" x14ac:dyDescent="0.3">
      <c r="A822" s="6">
        <v>29263</v>
      </c>
      <c r="B822" s="17" t="str">
        <f>VLOOKUP(A822,'List of Wells for HC assessment'!$A$2:$J$860,10,FALSE)</f>
        <v>Fraser-Sumas Floodplain</v>
      </c>
      <c r="C822" s="17" t="str">
        <f>IF(ISNUMBER(VLOOKUP(A822,'List of Wells for HC assessment'!$A$2:$J$860,1,FALSE)),"TRUE","FALSE")</f>
        <v>TRUE</v>
      </c>
      <c r="D822" s="17">
        <f>VLOOKUP(A822,'List of Wells for HC assessment'!$A$2:$J$860,9,FALSE)</f>
        <v>1216</v>
      </c>
      <c r="E822" s="17" t="str">
        <f t="shared" si="264"/>
        <v>Stream</v>
      </c>
      <c r="F822" s="17">
        <f t="shared" si="265"/>
        <v>1</v>
      </c>
      <c r="G822" s="87">
        <f t="shared" si="266"/>
        <v>1</v>
      </c>
      <c r="H822" s="88">
        <f>V822</f>
        <v>6.3798136366845997</v>
      </c>
      <c r="I822" s="89" t="str">
        <f t="shared" si="267"/>
        <v>Unnamed tributary to Vedder River</v>
      </c>
      <c r="J822" s="90" t="str">
        <f t="shared" si="268"/>
        <v>-</v>
      </c>
      <c r="K822" s="91" t="str">
        <f t="shared" si="269"/>
        <v/>
      </c>
      <c r="L822" s="95" t="str">
        <f t="shared" si="270"/>
        <v xml:space="preserve"> </v>
      </c>
      <c r="M822" s="92" t="str">
        <f t="shared" si="271"/>
        <v>-</v>
      </c>
      <c r="N822" s="93" t="str">
        <f t="shared" si="272"/>
        <v/>
      </c>
      <c r="O822" s="96" t="str">
        <f t="shared" si="273"/>
        <v xml:space="preserve"> </v>
      </c>
      <c r="P822" s="94" t="str">
        <f>IF(ISNUMBER(VLOOKUP(A822,'Wells not assessed'!$A$5:$D$37,1,FALSE)),VLOOKUP(A822,'Wells not assessed'!$A$5:$D$37,4,FALSE),"")</f>
        <v/>
      </c>
      <c r="R822" s="74" t="str">
        <f t="shared" si="274"/>
        <v>Yes</v>
      </c>
      <c r="S822" s="15" t="str">
        <f t="shared" si="275"/>
        <v>BED-214</v>
      </c>
      <c r="T822" s="18" t="str">
        <f>VLOOKUP(S822,'PoHC and SDF summary'!$AO$4:$AP$49974,2,FALSE)</f>
        <v>Unnamed tributary to Vedder River</v>
      </c>
      <c r="U822" s="19">
        <f t="shared" si="276"/>
        <v>478.82622376844898</v>
      </c>
      <c r="V822" s="56">
        <f>IF(C822="TRUE",(U822^2)*(VLOOKUP(D822,'Aquifer and SDF Parameters'!$A$6:$C$100,2,FALSE)/VLOOKUP(D822,'Aquifer and SDF Parameters'!$A$6:$C$100,3,FALSE)),"")</f>
        <v>6.3798136366845997</v>
      </c>
      <c r="W822" s="4"/>
      <c r="X822" s="76" t="str">
        <f t="shared" si="277"/>
        <v>No</v>
      </c>
      <c r="Y822" s="15" t="str">
        <f t="shared" si="278"/>
        <v/>
      </c>
      <c r="Z822" s="18" t="str">
        <f>IF(X822="Yes",VLOOKUP(Y822,'PoHC and SDF summary'!$AO$4:$AP$49974,2,FALSE)," ")</f>
        <v xml:space="preserve"> </v>
      </c>
      <c r="AA822" s="19" t="str">
        <f t="shared" si="279"/>
        <v xml:space="preserve"> </v>
      </c>
      <c r="AB822" s="58" t="str">
        <f>IF(X822="Yes",(AA822^2)*(VLOOKUP(D822,'Aquifer and SDF Parameters'!$A$6:$C$100,2,FALSE)/VLOOKUP(D822,'Aquifer and SDF Parameters'!$A$6:$C$100,3,FALSE)),"")</f>
        <v/>
      </c>
      <c r="AC822" s="20" t="str">
        <f>IF(X822="Yes",(1/(U822)^('Aquifer and SDF Parameters'!$B$2)/((1/U822^'Aquifer and SDF Parameters'!$B$2)+(1/AA822^'Aquifer and SDF Parameters'!$B$2))),"")</f>
        <v/>
      </c>
      <c r="AD822" s="21" t="str">
        <f>IF(X822="Yes",(1/(AA822)^('Aquifer and SDF Parameters'!$B$2)/((1/U822^'Aquifer and SDF Parameters'!$B$2)+(1/AA822^'Aquifer and SDF Parameters'!$B$2))),"")</f>
        <v/>
      </c>
      <c r="AE822" s="14"/>
      <c r="AF822" s="32" t="str">
        <f t="shared" si="280"/>
        <v>No</v>
      </c>
      <c r="AG822" s="15" t="str">
        <f t="shared" si="281"/>
        <v/>
      </c>
      <c r="AH822" s="18" t="str">
        <f t="shared" si="282"/>
        <v xml:space="preserve"> </v>
      </c>
      <c r="AI822" s="19" t="str">
        <f t="shared" si="283"/>
        <v xml:space="preserve"> </v>
      </c>
      <c r="AJ822" s="58" t="str">
        <f>IF(AF822="Yes",(AI822^2)*(VLOOKUP(D822,'Aquifer and SDF Parameters'!$A$6:$C$100,2,FALSE)/VLOOKUP(D822,'Aquifer and SDF Parameters'!$A$6:$C$100,3,FALSE)),"")</f>
        <v/>
      </c>
      <c r="AK822" s="20" t="str">
        <f>IF(AF822="Yes",(1/(U822)^('Aquifer and SDF Parameters'!$B$2)/((1/U822^'Aquifer and SDF Parameters'!$B$2)+(1/AI822^'Aquifer and SDF Parameters'!$B$2)+(1/AA822^'Aquifer and SDF Parameters'!$B$2))),"")</f>
        <v/>
      </c>
      <c r="AL822" s="20" t="str">
        <f>IF(AF822="Yes",(1/(AA822)^('Aquifer and SDF Parameters'!$B$2)/((1/U822^'Aquifer and SDF Parameters'!$B$2)+(1/AI822^'Aquifer and SDF Parameters'!$B$2)+(1/AA822^'Aquifer and SDF Parameters'!$B$2))),"")</f>
        <v/>
      </c>
      <c r="AM822" s="21" t="str">
        <f>IF(AF822="Yes",(1/(AI822)^('Aquifer and SDF Parameters'!$B$2)/((1/U822^'Aquifer and SDF Parameters'!$B$2)+(1/AI822^'Aquifer and SDF Parameters'!$B$2)+(1/AA822^'Aquifer and SDF Parameters'!$B$2))),"")</f>
        <v/>
      </c>
      <c r="AO822" s="30" t="s">
        <v>12792</v>
      </c>
      <c r="AP822" s="47" t="s">
        <v>8769</v>
      </c>
      <c r="AQ822" s="30">
        <v>114929</v>
      </c>
      <c r="AR822" s="22" t="s">
        <v>7617</v>
      </c>
      <c r="AS822" s="27">
        <v>157.45826227235301</v>
      </c>
      <c r="AT822" s="30"/>
      <c r="AU822" s="22"/>
      <c r="AV822" s="69"/>
      <c r="AW822" s="33"/>
      <c r="AX822" s="22"/>
      <c r="AY822" s="27"/>
    </row>
    <row r="823" spans="1:51" hidden="1" x14ac:dyDescent="0.3">
      <c r="A823" s="6">
        <v>42266</v>
      </c>
      <c r="B823" s="17" t="str">
        <f>VLOOKUP(A823,'List of Wells for HC assessment'!$A$2:$J$860,10,FALSE)</f>
        <v>Fraser-Sumas Floodplain</v>
      </c>
      <c r="C823" s="17" t="str">
        <f>IF(ISNUMBER(VLOOKUP(A823,'List of Wells for HC assessment'!$A$2:$J$860,1,FALSE)),"TRUE","FALSE")</f>
        <v>TRUE</v>
      </c>
      <c r="D823" s="17">
        <f>VLOOKUP(A823,'List of Wells for HC assessment'!$A$2:$J$860,9,FALSE)</f>
        <v>1216</v>
      </c>
      <c r="E823" s="17" t="str">
        <f t="shared" si="264"/>
        <v>Not Determined</v>
      </c>
      <c r="F823" s="17">
        <f t="shared" si="265"/>
        <v>1</v>
      </c>
      <c r="G823" s="87">
        <f t="shared" si="266"/>
        <v>1</v>
      </c>
      <c r="H823" s="87"/>
      <c r="I823" s="89" t="e">
        <f t="shared" si="267"/>
        <v>#N/A</v>
      </c>
      <c r="J823" s="90" t="str">
        <f t="shared" si="268"/>
        <v>-</v>
      </c>
      <c r="K823" s="91" t="str">
        <f t="shared" si="269"/>
        <v/>
      </c>
      <c r="L823" s="95" t="str">
        <f t="shared" si="270"/>
        <v xml:space="preserve"> </v>
      </c>
      <c r="M823" s="92" t="str">
        <f t="shared" si="271"/>
        <v>-</v>
      </c>
      <c r="N823" s="93" t="str">
        <f t="shared" si="272"/>
        <v/>
      </c>
      <c r="O823" s="96" t="str">
        <f t="shared" si="273"/>
        <v xml:space="preserve"> </v>
      </c>
      <c r="P823" s="94" t="str">
        <f>IF(ISNUMBER(VLOOKUP(A823,'Wells not assessed'!$A$5:$D$37,1,FALSE)),VLOOKUP(A823,'Wells not assessed'!$A$5:$D$37,4,FALSE),"")</f>
        <v>Bedrock well located in valley, connected to overlying unconsolidated aquifers</v>
      </c>
      <c r="R823" s="74" t="str">
        <f t="shared" si="274"/>
        <v>N/A</v>
      </c>
      <c r="S823" s="15" t="e">
        <f t="shared" si="275"/>
        <v>#N/A</v>
      </c>
      <c r="T823" s="18" t="e">
        <f>VLOOKUP(S823,'PoHC and SDF summary'!$AO$4:$AP$49974,2,FALSE)</f>
        <v>#N/A</v>
      </c>
      <c r="U823" s="19" t="e">
        <f t="shared" si="276"/>
        <v>#N/A</v>
      </c>
      <c r="V823" s="56" t="e">
        <f>IF(C823="TRUE",(U823^2)*(VLOOKUP(D823,'Aquifer and SDF Parameters'!$A$6:$C$100,2,FALSE)/VLOOKUP(D823,'Aquifer and SDF Parameters'!$A$6:$C$100,3,FALSE)),"")</f>
        <v>#N/A</v>
      </c>
      <c r="W823" s="4"/>
      <c r="X823" s="76" t="str">
        <f t="shared" si="277"/>
        <v>No</v>
      </c>
      <c r="Y823" s="15" t="str">
        <f t="shared" si="278"/>
        <v/>
      </c>
      <c r="Z823" s="18" t="str">
        <f>IF(X823="Yes",VLOOKUP(Y823,'PoHC and SDF summary'!$AO$4:$AP$49974,2,FALSE)," ")</f>
        <v xml:space="preserve"> </v>
      </c>
      <c r="AA823" s="19" t="str">
        <f t="shared" si="279"/>
        <v xml:space="preserve"> </v>
      </c>
      <c r="AB823" s="58" t="str">
        <f>IF(X823="Yes",(AA823^2)*(VLOOKUP(D823,'Aquifer and SDF Parameters'!$A$6:$C$100,2,FALSE)/VLOOKUP(D823,'Aquifer and SDF Parameters'!$A$6:$C$100,3,FALSE)),"")</f>
        <v/>
      </c>
      <c r="AC823" s="20" t="str">
        <f>IF(X823="Yes",(1/(U823)^('Aquifer and SDF Parameters'!$B$2)/((1/U823^'Aquifer and SDF Parameters'!$B$2)+(1/AA823^'Aquifer and SDF Parameters'!$B$2))),"")</f>
        <v/>
      </c>
      <c r="AD823" s="21" t="str">
        <f>IF(X823="Yes",(1/(AA823)^('Aquifer and SDF Parameters'!$B$2)/((1/U823^'Aquifer and SDF Parameters'!$B$2)+(1/AA823^'Aquifer and SDF Parameters'!$B$2))),"")</f>
        <v/>
      </c>
      <c r="AE823" s="14"/>
      <c r="AF823" s="32" t="str">
        <f t="shared" si="280"/>
        <v>No</v>
      </c>
      <c r="AG823" s="15" t="str">
        <f t="shared" si="281"/>
        <v/>
      </c>
      <c r="AH823" s="18" t="str">
        <f t="shared" si="282"/>
        <v xml:space="preserve"> </v>
      </c>
      <c r="AI823" s="19" t="str">
        <f t="shared" si="283"/>
        <v xml:space="preserve"> </v>
      </c>
      <c r="AJ823" s="58" t="str">
        <f>IF(AF823="Yes",(AI823^2)*(VLOOKUP(D823,'Aquifer and SDF Parameters'!$A$6:$C$100,2,FALSE)/VLOOKUP(D823,'Aquifer and SDF Parameters'!$A$6:$C$100,3,FALSE)),"")</f>
        <v/>
      </c>
      <c r="AK823" s="20" t="str">
        <f>IF(AF823="Yes",(1/(U823)^('Aquifer and SDF Parameters'!$B$2)/((1/U823^'Aquifer and SDF Parameters'!$B$2)+(1/AI823^'Aquifer and SDF Parameters'!$B$2)+(1/AA823^'Aquifer and SDF Parameters'!$B$2))),"")</f>
        <v/>
      </c>
      <c r="AL823" s="20" t="str">
        <f>IF(AF823="Yes",(1/(AA823)^('Aquifer and SDF Parameters'!$B$2)/((1/U823^'Aquifer and SDF Parameters'!$B$2)+(1/AI823^'Aquifer and SDF Parameters'!$B$2)+(1/AA823^'Aquifer and SDF Parameters'!$B$2))),"")</f>
        <v/>
      </c>
      <c r="AM823" s="21" t="str">
        <f>IF(AF823="Yes",(1/(AI823)^('Aquifer and SDF Parameters'!$B$2)/((1/U823^'Aquifer and SDF Parameters'!$B$2)+(1/AI823^'Aquifer and SDF Parameters'!$B$2)+(1/AA823^'Aquifer and SDF Parameters'!$B$2))),"")</f>
        <v/>
      </c>
      <c r="AO823" s="30" t="s">
        <v>12668</v>
      </c>
      <c r="AP823" s="47" t="s">
        <v>8769</v>
      </c>
      <c r="AQ823" s="22">
        <v>115039</v>
      </c>
      <c r="AR823" s="22" t="s">
        <v>5259</v>
      </c>
      <c r="AS823" s="24">
        <v>89.259387612501797</v>
      </c>
      <c r="AT823" s="30"/>
      <c r="AU823" s="22"/>
      <c r="AV823" s="69"/>
      <c r="AW823" s="33"/>
      <c r="AX823" s="22"/>
      <c r="AY823" s="27"/>
    </row>
    <row r="824" spans="1:51" x14ac:dyDescent="0.3">
      <c r="A824" s="6">
        <v>55780</v>
      </c>
      <c r="B824" s="17" t="str">
        <f>VLOOKUP(A824,'List of Wells for HC assessment'!$A$2:$J$860,10,FALSE)</f>
        <v>Fraser-Sumas Floodplain</v>
      </c>
      <c r="C824" s="17" t="str">
        <f>IF(ISNUMBER(VLOOKUP(A824,'List of Wells for HC assessment'!$A$2:$J$860,1,FALSE)),"TRUE","FALSE")</f>
        <v>TRUE</v>
      </c>
      <c r="D824" s="17">
        <f>VLOOKUP(A824,'List of Wells for HC assessment'!$A$2:$J$860,9,FALSE)</f>
        <v>1216</v>
      </c>
      <c r="E824" s="17" t="str">
        <f t="shared" si="264"/>
        <v>Stream</v>
      </c>
      <c r="F824" s="17">
        <f t="shared" si="265"/>
        <v>1</v>
      </c>
      <c r="G824" s="87">
        <f t="shared" si="266"/>
        <v>1</v>
      </c>
      <c r="H824" s="88">
        <f>V824</f>
        <v>4.4660219789932363</v>
      </c>
      <c r="I824" s="89" t="str">
        <f t="shared" si="267"/>
        <v>Unnamed tributary to Vedder River</v>
      </c>
      <c r="J824" s="90" t="str">
        <f t="shared" si="268"/>
        <v>-</v>
      </c>
      <c r="K824" s="91" t="str">
        <f t="shared" si="269"/>
        <v/>
      </c>
      <c r="L824" s="95" t="str">
        <f t="shared" si="270"/>
        <v xml:space="preserve"> </v>
      </c>
      <c r="M824" s="92" t="str">
        <f t="shared" si="271"/>
        <v>-</v>
      </c>
      <c r="N824" s="93" t="str">
        <f t="shared" si="272"/>
        <v/>
      </c>
      <c r="O824" s="96" t="str">
        <f t="shared" si="273"/>
        <v xml:space="preserve"> </v>
      </c>
      <c r="P824" s="94" t="str">
        <f>IF(ISNUMBER(VLOOKUP(A824,'Wells not assessed'!$A$5:$D$37,1,FALSE)),VLOOKUP(A824,'Wells not assessed'!$A$5:$D$37,4,FALSE),"")</f>
        <v/>
      </c>
      <c r="R824" s="74" t="str">
        <f t="shared" si="274"/>
        <v>Yes</v>
      </c>
      <c r="S824" s="15" t="str">
        <f t="shared" si="275"/>
        <v>BED-214</v>
      </c>
      <c r="T824" s="18" t="str">
        <f>VLOOKUP(S824,'PoHC and SDF summary'!$AO$4:$AP$49974,2,FALSE)</f>
        <v>Unnamed tributary to Vedder River</v>
      </c>
      <c r="U824" s="19">
        <f t="shared" si="276"/>
        <v>400.621598107328</v>
      </c>
      <c r="V824" s="56">
        <f>IF(C824="TRUE",(U824^2)*(VLOOKUP(D824,'Aquifer and SDF Parameters'!$A$6:$C$100,2,FALSE)/VLOOKUP(D824,'Aquifer and SDF Parameters'!$A$6:$C$100,3,FALSE)),"")</f>
        <v>4.4660219789932363</v>
      </c>
      <c r="W824" s="4"/>
      <c r="X824" s="76" t="str">
        <f t="shared" si="277"/>
        <v>No</v>
      </c>
      <c r="Y824" s="15" t="str">
        <f t="shared" si="278"/>
        <v/>
      </c>
      <c r="Z824" s="18" t="str">
        <f>IF(X824="Yes",VLOOKUP(Y824,'PoHC and SDF summary'!$AO$4:$AP$49974,2,FALSE)," ")</f>
        <v xml:space="preserve"> </v>
      </c>
      <c r="AA824" s="19" t="str">
        <f t="shared" si="279"/>
        <v xml:space="preserve"> </v>
      </c>
      <c r="AB824" s="58" t="str">
        <f>IF(X824="Yes",(AA824^2)*(VLOOKUP(D824,'Aquifer and SDF Parameters'!$A$6:$C$100,2,FALSE)/VLOOKUP(D824,'Aquifer and SDF Parameters'!$A$6:$C$100,3,FALSE)),"")</f>
        <v/>
      </c>
      <c r="AC824" s="20" t="str">
        <f>IF(X824="Yes",(1/(U824)^('Aquifer and SDF Parameters'!$B$2)/((1/U824^'Aquifer and SDF Parameters'!$B$2)+(1/AA824^'Aquifer and SDF Parameters'!$B$2))),"")</f>
        <v/>
      </c>
      <c r="AD824" s="21" t="str">
        <f>IF(X824="Yes",(1/(AA824)^('Aquifer and SDF Parameters'!$B$2)/((1/U824^'Aquifer and SDF Parameters'!$B$2)+(1/AA824^'Aquifer and SDF Parameters'!$B$2))),"")</f>
        <v/>
      </c>
      <c r="AE824" s="14"/>
      <c r="AF824" s="32" t="str">
        <f t="shared" si="280"/>
        <v>No</v>
      </c>
      <c r="AG824" s="15" t="str">
        <f t="shared" si="281"/>
        <v/>
      </c>
      <c r="AH824" s="18" t="str">
        <f t="shared" si="282"/>
        <v xml:space="preserve"> </v>
      </c>
      <c r="AI824" s="19" t="str">
        <f t="shared" si="283"/>
        <v xml:space="preserve"> </v>
      </c>
      <c r="AJ824" s="58" t="str">
        <f>IF(AF824="Yes",(AI824^2)*(VLOOKUP(D824,'Aquifer and SDF Parameters'!$A$6:$C$100,2,FALSE)/VLOOKUP(D824,'Aquifer and SDF Parameters'!$A$6:$C$100,3,FALSE)),"")</f>
        <v/>
      </c>
      <c r="AK824" s="20" t="str">
        <f>IF(AF824="Yes",(1/(U824)^('Aquifer and SDF Parameters'!$B$2)/((1/U824^'Aquifer and SDF Parameters'!$B$2)+(1/AI824^'Aquifer and SDF Parameters'!$B$2)+(1/AA824^'Aquifer and SDF Parameters'!$B$2))),"")</f>
        <v/>
      </c>
      <c r="AL824" s="20" t="str">
        <f>IF(AF824="Yes",(1/(AA824)^('Aquifer and SDF Parameters'!$B$2)/((1/U824^'Aquifer and SDF Parameters'!$B$2)+(1/AI824^'Aquifer and SDF Parameters'!$B$2)+(1/AA824^'Aquifer and SDF Parameters'!$B$2))),"")</f>
        <v/>
      </c>
      <c r="AM824" s="21" t="str">
        <f>IF(AF824="Yes",(1/(AI824)^('Aquifer and SDF Parameters'!$B$2)/((1/U824^'Aquifer and SDF Parameters'!$B$2)+(1/AI824^'Aquifer and SDF Parameters'!$B$2)+(1/AA824^'Aquifer and SDF Parameters'!$B$2))),"")</f>
        <v/>
      </c>
      <c r="AO824" s="30" t="s">
        <v>12558</v>
      </c>
      <c r="AP824" s="47" t="s">
        <v>8769</v>
      </c>
      <c r="AQ824" s="22">
        <v>115452</v>
      </c>
      <c r="AR824" s="22" t="s">
        <v>2136</v>
      </c>
      <c r="AS824" s="24">
        <v>319.92028847664199</v>
      </c>
      <c r="AT824" s="30"/>
      <c r="AU824" s="22"/>
      <c r="AV824" s="69"/>
      <c r="AW824" s="33"/>
      <c r="AX824" s="22"/>
      <c r="AY824" s="27"/>
    </row>
    <row r="825" spans="1:51" x14ac:dyDescent="0.3">
      <c r="A825" s="12">
        <v>92433</v>
      </c>
      <c r="B825" s="17" t="str">
        <f>VLOOKUP(A825,'List of Wells for HC assessment'!$A$2:$J$860,10,FALSE)</f>
        <v>Fraser-Sumas Floodplain</v>
      </c>
      <c r="C825" s="17" t="str">
        <f>IF(ISNUMBER(VLOOKUP(A825,'List of Wells for HC assessment'!$A$2:$J$860,1,FALSE)),"TRUE","FALSE")</f>
        <v>TRUE</v>
      </c>
      <c r="D825" s="17">
        <f>VLOOKUP(A825,'List of Wells for HC assessment'!$A$2:$J$860,9,FALSE)</f>
        <v>1216</v>
      </c>
      <c r="E825" s="17" t="str">
        <f t="shared" si="264"/>
        <v>Stream</v>
      </c>
      <c r="F825" s="17">
        <f t="shared" si="265"/>
        <v>1</v>
      </c>
      <c r="G825" s="87">
        <f t="shared" si="266"/>
        <v>1</v>
      </c>
      <c r="H825" s="88">
        <f>V825</f>
        <v>4.8584868925275373E-2</v>
      </c>
      <c r="I825" s="89" t="str">
        <f t="shared" si="267"/>
        <v>Unnamed tributary to Vedder River</v>
      </c>
      <c r="J825" s="90" t="str">
        <f t="shared" si="268"/>
        <v>-</v>
      </c>
      <c r="K825" s="91" t="str">
        <f t="shared" si="269"/>
        <v/>
      </c>
      <c r="L825" s="95" t="str">
        <f t="shared" si="270"/>
        <v xml:space="preserve"> </v>
      </c>
      <c r="M825" s="92" t="str">
        <f t="shared" si="271"/>
        <v>-</v>
      </c>
      <c r="N825" s="93" t="str">
        <f t="shared" si="272"/>
        <v/>
      </c>
      <c r="O825" s="96" t="str">
        <f t="shared" si="273"/>
        <v xml:space="preserve"> </v>
      </c>
      <c r="P825" s="94" t="str">
        <f>IF(ISNUMBER(VLOOKUP(A825,'Wells not assessed'!$A$5:$D$37,1,FALSE)),VLOOKUP(A825,'Wells not assessed'!$A$5:$D$37,4,FALSE),"")</f>
        <v/>
      </c>
      <c r="R825" s="74" t="str">
        <f t="shared" si="274"/>
        <v>Yes</v>
      </c>
      <c r="S825" s="15" t="str">
        <f t="shared" si="275"/>
        <v>BED-179</v>
      </c>
      <c r="T825" s="18" t="str">
        <f>VLOOKUP(S825,'PoHC and SDF summary'!$AO$4:$AP$49974,2,FALSE)</f>
        <v>Unnamed tributary to Vedder River</v>
      </c>
      <c r="U825" s="19">
        <f t="shared" si="276"/>
        <v>41.785388917683697</v>
      </c>
      <c r="V825" s="56">
        <f>IF(C825="TRUE",(U825^2)*(VLOOKUP(D825,'Aquifer and SDF Parameters'!$A$6:$C$100,2,FALSE)/VLOOKUP(D825,'Aquifer and SDF Parameters'!$A$6:$C$100,3,FALSE)),"")</f>
        <v>4.8584868925275373E-2</v>
      </c>
      <c r="W825" s="4"/>
      <c r="X825" s="76" t="str">
        <f t="shared" si="277"/>
        <v>No</v>
      </c>
      <c r="Y825" s="15" t="str">
        <f t="shared" si="278"/>
        <v/>
      </c>
      <c r="Z825" s="18" t="str">
        <f>IF(X825="Yes",VLOOKUP(Y825,'PoHC and SDF summary'!$AO$4:$AP$49974,2,FALSE)," ")</f>
        <v xml:space="preserve"> </v>
      </c>
      <c r="AA825" s="19" t="str">
        <f t="shared" si="279"/>
        <v xml:space="preserve"> </v>
      </c>
      <c r="AB825" s="58" t="str">
        <f>IF(X825="Yes",(AA825^2)*(VLOOKUP(D825,'Aquifer and SDF Parameters'!$A$6:$C$100,2,FALSE)/VLOOKUP(D825,'Aquifer and SDF Parameters'!$A$6:$C$100,3,FALSE)),"")</f>
        <v/>
      </c>
      <c r="AC825" s="20" t="str">
        <f>IF(X825="Yes",(1/(U825)^('Aquifer and SDF Parameters'!$B$2)/((1/U825^'Aquifer and SDF Parameters'!$B$2)+(1/AA825^'Aquifer and SDF Parameters'!$B$2))),"")</f>
        <v/>
      </c>
      <c r="AD825" s="21" t="str">
        <f>IF(X825="Yes",(1/(AA825)^('Aquifer and SDF Parameters'!$B$2)/((1/U825^'Aquifer and SDF Parameters'!$B$2)+(1/AA825^'Aquifer and SDF Parameters'!$B$2))),"")</f>
        <v/>
      </c>
      <c r="AE825" s="14"/>
      <c r="AF825" s="32" t="str">
        <f t="shared" si="280"/>
        <v>No</v>
      </c>
      <c r="AG825" s="15" t="str">
        <f t="shared" si="281"/>
        <v/>
      </c>
      <c r="AH825" s="18" t="str">
        <f t="shared" si="282"/>
        <v xml:space="preserve"> </v>
      </c>
      <c r="AI825" s="19" t="str">
        <f t="shared" si="283"/>
        <v xml:space="preserve"> </v>
      </c>
      <c r="AJ825" s="58" t="str">
        <f>IF(AF825="Yes",(AI825^2)*(VLOOKUP(D825,'Aquifer and SDF Parameters'!$A$6:$C$100,2,FALSE)/VLOOKUP(D825,'Aquifer and SDF Parameters'!$A$6:$C$100,3,FALSE)),"")</f>
        <v/>
      </c>
      <c r="AK825" s="20" t="str">
        <f>IF(AF825="Yes",(1/(U825)^('Aquifer and SDF Parameters'!$B$2)/((1/U825^'Aquifer and SDF Parameters'!$B$2)+(1/AI825^'Aquifer and SDF Parameters'!$B$2)+(1/AA825^'Aquifer and SDF Parameters'!$B$2))),"")</f>
        <v/>
      </c>
      <c r="AL825" s="20" t="str">
        <f>IF(AF825="Yes",(1/(AA825)^('Aquifer and SDF Parameters'!$B$2)/((1/U825^'Aquifer and SDF Parameters'!$B$2)+(1/AI825^'Aquifer and SDF Parameters'!$B$2)+(1/AA825^'Aquifer and SDF Parameters'!$B$2))),"")</f>
        <v/>
      </c>
      <c r="AM825" s="21" t="str">
        <f>IF(AF825="Yes",(1/(AI825)^('Aquifer and SDF Parameters'!$B$2)/((1/U825^'Aquifer and SDF Parameters'!$B$2)+(1/AI825^'Aquifer and SDF Parameters'!$B$2)+(1/AA825^'Aquifer and SDF Parameters'!$B$2))),"")</f>
        <v/>
      </c>
      <c r="AO825" s="30" t="s">
        <v>12394</v>
      </c>
      <c r="AP825" s="47" t="s">
        <v>8769</v>
      </c>
      <c r="AQ825" s="2">
        <v>116303</v>
      </c>
      <c r="AR825" s="2" t="s">
        <v>4984</v>
      </c>
      <c r="AS825" s="57">
        <v>6.6784897445604399</v>
      </c>
      <c r="AT825" s="30"/>
      <c r="AU825" s="22"/>
      <c r="AV825" s="69"/>
      <c r="AW825" s="33"/>
      <c r="AX825" s="22"/>
      <c r="AY825" s="27"/>
    </row>
    <row r="826" spans="1:51" x14ac:dyDescent="0.3">
      <c r="A826" s="6">
        <v>103898</v>
      </c>
      <c r="B826" s="17" t="str">
        <f>VLOOKUP(A826,'List of Wells for HC assessment'!$A$2:$J$860,10,FALSE)</f>
        <v>Fraser-Sumas Floodplain</v>
      </c>
      <c r="C826" s="17" t="str">
        <f>IF(ISNUMBER(VLOOKUP(A826,'List of Wells for HC assessment'!$A$2:$J$860,1,FALSE)),"TRUE","FALSE")</f>
        <v>TRUE</v>
      </c>
      <c r="D826" s="17">
        <f>VLOOKUP(A826,'List of Wells for HC assessment'!$A$2:$J$860,9,FALSE)</f>
        <v>1216</v>
      </c>
      <c r="E826" s="17" t="str">
        <f t="shared" si="264"/>
        <v>Stream</v>
      </c>
      <c r="F826" s="17">
        <f t="shared" si="265"/>
        <v>1</v>
      </c>
      <c r="G826" s="87">
        <f t="shared" si="266"/>
        <v>1</v>
      </c>
      <c r="H826" s="88">
        <f>V826</f>
        <v>3.1054618999610302</v>
      </c>
      <c r="I826" s="89" t="str">
        <f t="shared" si="267"/>
        <v>Unnamed tributary to Vedder River</v>
      </c>
      <c r="J826" s="90" t="str">
        <f t="shared" si="268"/>
        <v>-</v>
      </c>
      <c r="K826" s="91" t="str">
        <f t="shared" si="269"/>
        <v/>
      </c>
      <c r="L826" s="95" t="str">
        <f t="shared" si="270"/>
        <v xml:space="preserve"> </v>
      </c>
      <c r="M826" s="92" t="str">
        <f t="shared" si="271"/>
        <v>-</v>
      </c>
      <c r="N826" s="93" t="str">
        <f t="shared" si="272"/>
        <v/>
      </c>
      <c r="O826" s="96" t="str">
        <f t="shared" si="273"/>
        <v xml:space="preserve"> </v>
      </c>
      <c r="P826" s="94" t="str">
        <f>IF(ISNUMBER(VLOOKUP(A826,'Wells not assessed'!$A$5:$D$37,1,FALSE)),VLOOKUP(A826,'Wells not assessed'!$A$5:$D$37,4,FALSE),"")</f>
        <v/>
      </c>
      <c r="R826" s="74" t="str">
        <f t="shared" si="274"/>
        <v>Yes</v>
      </c>
      <c r="S826" s="15" t="str">
        <f t="shared" si="275"/>
        <v>BED-5</v>
      </c>
      <c r="T826" s="18" t="str">
        <f>VLOOKUP(S826,'PoHC and SDF summary'!$AO$4:$AP$49974,2,FALSE)</f>
        <v>Unnamed tributary to Vedder River</v>
      </c>
      <c r="U826" s="19">
        <f t="shared" si="276"/>
        <v>334.06965894832399</v>
      </c>
      <c r="V826" s="56">
        <f>IF(C826="TRUE",(U826^2)*(VLOOKUP(D826,'Aquifer and SDF Parameters'!$A$6:$C$100,2,FALSE)/VLOOKUP(D826,'Aquifer and SDF Parameters'!$A$6:$C$100,3,FALSE)),"")</f>
        <v>3.1054618999610302</v>
      </c>
      <c r="W826" s="4"/>
      <c r="X826" s="76" t="str">
        <f t="shared" si="277"/>
        <v>No</v>
      </c>
      <c r="Y826" s="15" t="str">
        <f t="shared" si="278"/>
        <v/>
      </c>
      <c r="Z826" s="18" t="str">
        <f>IF(X826="Yes",VLOOKUP(Y826,'PoHC and SDF summary'!$AO$4:$AP$49974,2,FALSE)," ")</f>
        <v xml:space="preserve"> </v>
      </c>
      <c r="AA826" s="19" t="str">
        <f t="shared" si="279"/>
        <v xml:space="preserve"> </v>
      </c>
      <c r="AB826" s="58" t="str">
        <f>IF(X826="Yes",(AA826^2)*(VLOOKUP(D826,'Aquifer and SDF Parameters'!$A$6:$C$100,2,FALSE)/VLOOKUP(D826,'Aquifer and SDF Parameters'!$A$6:$C$100,3,FALSE)),"")</f>
        <v/>
      </c>
      <c r="AC826" s="20" t="str">
        <f>IF(X826="Yes",(1/(U826)^('Aquifer and SDF Parameters'!$B$2)/((1/U826^'Aquifer and SDF Parameters'!$B$2)+(1/AA826^'Aquifer and SDF Parameters'!$B$2))),"")</f>
        <v/>
      </c>
      <c r="AD826" s="21" t="str">
        <f>IF(X826="Yes",(1/(AA826)^('Aquifer and SDF Parameters'!$B$2)/((1/U826^'Aquifer and SDF Parameters'!$B$2)+(1/AA826^'Aquifer and SDF Parameters'!$B$2))),"")</f>
        <v/>
      </c>
      <c r="AE826" s="14"/>
      <c r="AF826" s="32" t="str">
        <f t="shared" si="280"/>
        <v>No</v>
      </c>
      <c r="AG826" s="15" t="str">
        <f t="shared" si="281"/>
        <v/>
      </c>
      <c r="AH826" s="18" t="str">
        <f t="shared" si="282"/>
        <v xml:space="preserve"> </v>
      </c>
      <c r="AI826" s="19" t="str">
        <f t="shared" si="283"/>
        <v xml:space="preserve"> </v>
      </c>
      <c r="AJ826" s="58" t="str">
        <f>IF(AF826="Yes",(AI826^2)*(VLOOKUP(D826,'Aquifer and SDF Parameters'!$A$6:$C$100,2,FALSE)/VLOOKUP(D826,'Aquifer and SDF Parameters'!$A$6:$C$100,3,FALSE)),"")</f>
        <v/>
      </c>
      <c r="AK826" s="20" t="str">
        <f>IF(AF826="Yes",(1/(U826)^('Aquifer and SDF Parameters'!$B$2)/((1/U826^'Aquifer and SDF Parameters'!$B$2)+(1/AI826^'Aquifer and SDF Parameters'!$B$2)+(1/AA826^'Aquifer and SDF Parameters'!$B$2))),"")</f>
        <v/>
      </c>
      <c r="AL826" s="20" t="str">
        <f>IF(AF826="Yes",(1/(AA826)^('Aquifer and SDF Parameters'!$B$2)/((1/U826^'Aquifer and SDF Parameters'!$B$2)+(1/AI826^'Aquifer and SDF Parameters'!$B$2)+(1/AA826^'Aquifer and SDF Parameters'!$B$2))),"")</f>
        <v/>
      </c>
      <c r="AM826" s="21" t="str">
        <f>IF(AF826="Yes",(1/(AI826)^('Aquifer and SDF Parameters'!$B$2)/((1/U826^'Aquifer and SDF Parameters'!$B$2)+(1/AI826^'Aquifer and SDF Parameters'!$B$2)+(1/AA826^'Aquifer and SDF Parameters'!$B$2))),"")</f>
        <v/>
      </c>
      <c r="AO826" s="30" t="s">
        <v>12236</v>
      </c>
      <c r="AP826" s="47" t="s">
        <v>8769</v>
      </c>
      <c r="AQ826" s="2">
        <v>116409</v>
      </c>
      <c r="AR826" s="2" t="s">
        <v>4495</v>
      </c>
      <c r="AS826" s="57">
        <v>85.186194156738495</v>
      </c>
      <c r="AT826" s="30"/>
      <c r="AU826" s="22"/>
      <c r="AV826" s="69"/>
      <c r="AW826" s="33"/>
      <c r="AX826" s="22"/>
      <c r="AY826" s="27"/>
    </row>
    <row r="827" spans="1:51" hidden="1" x14ac:dyDescent="0.3">
      <c r="A827" s="6">
        <v>59632</v>
      </c>
      <c r="B827" s="17" t="str">
        <f>VLOOKUP(A827,'List of Wells for HC assessment'!$A$2:$J$860,10,FALSE)</f>
        <v>Ryder Uplands</v>
      </c>
      <c r="C827" s="17" t="str">
        <f>IF(ISNUMBER(VLOOKUP(A827,'List of Wells for HC assessment'!$A$2:$J$860,1,FALSE)),"TRUE","FALSE")</f>
        <v>TRUE</v>
      </c>
      <c r="D827" s="17">
        <f>VLOOKUP(A827,'List of Wells for HC assessment'!$A$2:$J$860,9,FALSE)</f>
        <v>243</v>
      </c>
      <c r="E827" s="17" t="str">
        <f t="shared" si="264"/>
        <v>Boundary</v>
      </c>
      <c r="F827" s="17">
        <f t="shared" si="265"/>
        <v>1</v>
      </c>
      <c r="G827" s="87">
        <f t="shared" si="266"/>
        <v>1</v>
      </c>
      <c r="H827" s="87"/>
      <c r="I827" s="89" t="str">
        <f t="shared" si="267"/>
        <v>D/G Aquifer Edge</v>
      </c>
      <c r="J827" s="90" t="str">
        <f t="shared" si="268"/>
        <v>-</v>
      </c>
      <c r="K827" s="91" t="str">
        <f t="shared" si="269"/>
        <v/>
      </c>
      <c r="L827" s="95" t="str">
        <f t="shared" si="270"/>
        <v xml:space="preserve"> </v>
      </c>
      <c r="M827" s="92" t="str">
        <f t="shared" si="271"/>
        <v>-</v>
      </c>
      <c r="N827" s="93" t="str">
        <f t="shared" si="272"/>
        <v/>
      </c>
      <c r="O827" s="96" t="str">
        <f t="shared" si="273"/>
        <v xml:space="preserve"> </v>
      </c>
      <c r="P827" s="94" t="str">
        <f>IF(ISNUMBER(VLOOKUP(A827,'Wells not assessed'!$A$5:$D$37,1,FALSE)),VLOOKUP(A827,'Wells not assessed'!$A$5:$D$37,4,FALSE),"")</f>
        <v>Well not correlated to correct aquifer</v>
      </c>
      <c r="R827" s="74" t="str">
        <f t="shared" si="274"/>
        <v>Yes</v>
      </c>
      <c r="S827" s="15" t="str">
        <f t="shared" si="275"/>
        <v>BED_EDGE-1152</v>
      </c>
      <c r="T827" s="18" t="str">
        <f>VLOOKUP(S827,'PoHC and SDF summary'!$AO$4:$AP$49974,2,FALSE)</f>
        <v>D/G Aquifer Edge</v>
      </c>
      <c r="U827" s="19">
        <f t="shared" si="276"/>
        <v>1116.26042005319</v>
      </c>
      <c r="V827" s="56" t="e">
        <f>IF(C827="TRUE",(U827^2)*(VLOOKUP(D827,'Aquifer and SDF Parameters'!$A$6:$C$100,2,FALSE)/VLOOKUP(D827,'Aquifer and SDF Parameters'!$A$6:$C$100,3,FALSE)),"")</f>
        <v>#N/A</v>
      </c>
      <c r="W827" s="4"/>
      <c r="X827" s="76" t="str">
        <f t="shared" si="277"/>
        <v>No</v>
      </c>
      <c r="Y827" s="15" t="str">
        <f t="shared" si="278"/>
        <v/>
      </c>
      <c r="Z827" s="18" t="str">
        <f>IF(X827="Yes",VLOOKUP(Y827,'PoHC and SDF summary'!$AO$4:$AP$49974,2,FALSE)," ")</f>
        <v xml:space="preserve"> </v>
      </c>
      <c r="AA827" s="19" t="str">
        <f t="shared" si="279"/>
        <v xml:space="preserve"> </v>
      </c>
      <c r="AB827" s="58" t="str">
        <f>IF(X827="Yes",(AA827^2)*(VLOOKUP(D827,'Aquifer and SDF Parameters'!$A$6:$C$100,2,FALSE)/VLOOKUP(D827,'Aquifer and SDF Parameters'!$A$6:$C$100,3,FALSE)),"")</f>
        <v/>
      </c>
      <c r="AC827" s="20" t="str">
        <f>IF(X827="Yes",(1/(U827)^('Aquifer and SDF Parameters'!$B$2)/((1/U827^'Aquifer and SDF Parameters'!$B$2)+(1/AA827^'Aquifer and SDF Parameters'!$B$2))),"")</f>
        <v/>
      </c>
      <c r="AD827" s="21" t="str">
        <f>IF(X827="Yes",(1/(AA827)^('Aquifer and SDF Parameters'!$B$2)/((1/U827^'Aquifer and SDF Parameters'!$B$2)+(1/AA827^'Aquifer and SDF Parameters'!$B$2))),"")</f>
        <v/>
      </c>
      <c r="AE827" s="14"/>
      <c r="AF827" s="32" t="str">
        <f t="shared" si="280"/>
        <v>No</v>
      </c>
      <c r="AG827" s="15" t="str">
        <f t="shared" si="281"/>
        <v/>
      </c>
      <c r="AH827" s="18" t="str">
        <f t="shared" si="282"/>
        <v xml:space="preserve"> </v>
      </c>
      <c r="AI827" s="19" t="str">
        <f t="shared" si="283"/>
        <v xml:space="preserve"> </v>
      </c>
      <c r="AJ827" s="58" t="str">
        <f>IF(AF827="Yes",(AI827^2)*(VLOOKUP(D827,'Aquifer and SDF Parameters'!$A$6:$C$100,2,FALSE)/VLOOKUP(D827,'Aquifer and SDF Parameters'!$A$6:$C$100,3,FALSE)),"")</f>
        <v/>
      </c>
      <c r="AK827" s="20" t="str">
        <f>IF(AF827="Yes",(1/(U827)^('Aquifer and SDF Parameters'!$B$2)/((1/U827^'Aquifer and SDF Parameters'!$B$2)+(1/AI827^'Aquifer and SDF Parameters'!$B$2)+(1/AA827^'Aquifer and SDF Parameters'!$B$2))),"")</f>
        <v/>
      </c>
      <c r="AL827" s="20" t="str">
        <f>IF(AF827="Yes",(1/(AA827)^('Aquifer and SDF Parameters'!$B$2)/((1/U827^'Aquifer and SDF Parameters'!$B$2)+(1/AI827^'Aquifer and SDF Parameters'!$B$2)+(1/AA827^'Aquifer and SDF Parameters'!$B$2))),"")</f>
        <v/>
      </c>
      <c r="AM827" s="21" t="str">
        <f>IF(AF827="Yes",(1/(AI827)^('Aquifer and SDF Parameters'!$B$2)/((1/U827^'Aquifer and SDF Parameters'!$B$2)+(1/AI827^'Aquifer and SDF Parameters'!$B$2)+(1/AA827^'Aquifer and SDF Parameters'!$B$2))),"")</f>
        <v/>
      </c>
      <c r="AO827" s="30" t="s">
        <v>12534</v>
      </c>
      <c r="AP827" s="47" t="s">
        <v>8769</v>
      </c>
      <c r="AQ827" s="2">
        <v>116519</v>
      </c>
      <c r="AR827" s="2" t="s">
        <v>7571</v>
      </c>
      <c r="AS827" s="57">
        <v>230.18919202263501</v>
      </c>
      <c r="AT827" s="30"/>
      <c r="AU827" s="22"/>
      <c r="AV827" s="69"/>
      <c r="AW827" s="33"/>
      <c r="AX827" s="22"/>
      <c r="AY827" s="27"/>
    </row>
    <row r="828" spans="1:51" hidden="1" x14ac:dyDescent="0.3">
      <c r="A828" s="6">
        <v>59674</v>
      </c>
      <c r="B828" s="17" t="str">
        <f>VLOOKUP(A828,'List of Wells for HC assessment'!$A$2:$J$860,10,FALSE)</f>
        <v>Ryder Uplands</v>
      </c>
      <c r="C828" s="17" t="str">
        <f>IF(ISNUMBER(VLOOKUP(A828,'List of Wells for HC assessment'!$A$2:$J$860,1,FALSE)),"TRUE","FALSE")</f>
        <v>TRUE</v>
      </c>
      <c r="D828" s="17">
        <f>VLOOKUP(A828,'List of Wells for HC assessment'!$A$2:$J$860,9,FALSE)</f>
        <v>243</v>
      </c>
      <c r="E828" s="17" t="str">
        <f t="shared" si="264"/>
        <v>Boundary</v>
      </c>
      <c r="F828" s="17">
        <f t="shared" si="265"/>
        <v>1</v>
      </c>
      <c r="G828" s="87">
        <f t="shared" si="266"/>
        <v>1</v>
      </c>
      <c r="H828" s="87"/>
      <c r="I828" s="89" t="str">
        <f t="shared" si="267"/>
        <v>D/G Aquifer Edge</v>
      </c>
      <c r="J828" s="90" t="str">
        <f t="shared" si="268"/>
        <v>-</v>
      </c>
      <c r="K828" s="91" t="str">
        <f t="shared" si="269"/>
        <v/>
      </c>
      <c r="L828" s="95" t="str">
        <f t="shared" si="270"/>
        <v xml:space="preserve"> </v>
      </c>
      <c r="M828" s="92" t="str">
        <f t="shared" si="271"/>
        <v>-</v>
      </c>
      <c r="N828" s="93" t="str">
        <f t="shared" si="272"/>
        <v/>
      </c>
      <c r="O828" s="96" t="str">
        <f t="shared" si="273"/>
        <v xml:space="preserve"> </v>
      </c>
      <c r="P828" s="94" t="str">
        <f>IF(ISNUMBER(VLOOKUP(A828,'Wells not assessed'!$A$5:$D$37,1,FALSE)),VLOOKUP(A828,'Wells not assessed'!$A$5:$D$37,4,FALSE),"")</f>
        <v>Well not correlated to correct aquifer</v>
      </c>
      <c r="R828" s="74" t="str">
        <f t="shared" si="274"/>
        <v>Yes</v>
      </c>
      <c r="S828" s="15" t="str">
        <f t="shared" si="275"/>
        <v>BED_EDGE-1151</v>
      </c>
      <c r="T828" s="18" t="str">
        <f>VLOOKUP(S828,'PoHC and SDF summary'!$AO$4:$AP$49974,2,FALSE)</f>
        <v>D/G Aquifer Edge</v>
      </c>
      <c r="U828" s="19">
        <f t="shared" si="276"/>
        <v>1741.18968222324</v>
      </c>
      <c r="V828" s="56" t="e">
        <f>IF(C828="TRUE",(U828^2)*(VLOOKUP(D828,'Aquifer and SDF Parameters'!$A$6:$C$100,2,FALSE)/VLOOKUP(D828,'Aquifer and SDF Parameters'!$A$6:$C$100,3,FALSE)),"")</f>
        <v>#N/A</v>
      </c>
      <c r="W828" s="4"/>
      <c r="X828" s="76" t="str">
        <f t="shared" si="277"/>
        <v>No</v>
      </c>
      <c r="Y828" s="15" t="str">
        <f t="shared" si="278"/>
        <v/>
      </c>
      <c r="Z828" s="18" t="str">
        <f>IF(X828="Yes",VLOOKUP(Y828,'PoHC and SDF summary'!$AO$4:$AP$49974,2,FALSE)," ")</f>
        <v xml:space="preserve"> </v>
      </c>
      <c r="AA828" s="19" t="str">
        <f t="shared" si="279"/>
        <v xml:space="preserve"> </v>
      </c>
      <c r="AB828" s="58" t="str">
        <f>IF(X828="Yes",(AA828^2)*(VLOOKUP(D828,'Aquifer and SDF Parameters'!$A$6:$C$100,2,FALSE)/VLOOKUP(D828,'Aquifer and SDF Parameters'!$A$6:$C$100,3,FALSE)),"")</f>
        <v/>
      </c>
      <c r="AC828" s="20" t="str">
        <f>IF(X828="Yes",(1/(U828)^('Aquifer and SDF Parameters'!$B$2)/((1/U828^'Aquifer and SDF Parameters'!$B$2)+(1/AA828^'Aquifer and SDF Parameters'!$B$2))),"")</f>
        <v/>
      </c>
      <c r="AD828" s="21" t="str">
        <f>IF(X828="Yes",(1/(AA828)^('Aquifer and SDF Parameters'!$B$2)/((1/U828^'Aquifer and SDF Parameters'!$B$2)+(1/AA828^'Aquifer and SDF Parameters'!$B$2))),"")</f>
        <v/>
      </c>
      <c r="AE828" s="14"/>
      <c r="AF828" s="32" t="str">
        <f t="shared" si="280"/>
        <v>No</v>
      </c>
      <c r="AG828" s="15" t="str">
        <f t="shared" si="281"/>
        <v/>
      </c>
      <c r="AH828" s="18" t="str">
        <f t="shared" si="282"/>
        <v xml:space="preserve"> </v>
      </c>
      <c r="AI828" s="19" t="str">
        <f t="shared" si="283"/>
        <v xml:space="preserve"> </v>
      </c>
      <c r="AJ828" s="58" t="str">
        <f>IF(AF828="Yes",(AI828^2)*(VLOOKUP(D828,'Aquifer and SDF Parameters'!$A$6:$C$100,2,FALSE)/VLOOKUP(D828,'Aquifer and SDF Parameters'!$A$6:$C$100,3,FALSE)),"")</f>
        <v/>
      </c>
      <c r="AK828" s="20" t="str">
        <f>IF(AF828="Yes",(1/(U828)^('Aquifer and SDF Parameters'!$B$2)/((1/U828^'Aquifer and SDF Parameters'!$B$2)+(1/AI828^'Aquifer and SDF Parameters'!$B$2)+(1/AA828^'Aquifer and SDF Parameters'!$B$2))),"")</f>
        <v/>
      </c>
      <c r="AL828" s="20" t="str">
        <f>IF(AF828="Yes",(1/(AA828)^('Aquifer and SDF Parameters'!$B$2)/((1/U828^'Aquifer and SDF Parameters'!$B$2)+(1/AI828^'Aquifer and SDF Parameters'!$B$2)+(1/AA828^'Aquifer and SDF Parameters'!$B$2))),"")</f>
        <v/>
      </c>
      <c r="AM828" s="21" t="str">
        <f>IF(AF828="Yes",(1/(AI828)^('Aquifer and SDF Parameters'!$B$2)/((1/U828^'Aquifer and SDF Parameters'!$B$2)+(1/AI828^'Aquifer and SDF Parameters'!$B$2)+(1/AA828^'Aquifer and SDF Parameters'!$B$2))),"")</f>
        <v/>
      </c>
      <c r="AO828" s="30" t="s">
        <v>12533</v>
      </c>
      <c r="AP828" s="47" t="s">
        <v>8769</v>
      </c>
      <c r="AQ828" s="2">
        <v>116520</v>
      </c>
      <c r="AR828" s="2" t="s">
        <v>7444</v>
      </c>
      <c r="AS828" s="4">
        <v>311.18006231072201</v>
      </c>
      <c r="AT828" s="30"/>
      <c r="AU828" s="22"/>
      <c r="AV828" s="69"/>
      <c r="AW828" s="33"/>
      <c r="AX828" s="22"/>
      <c r="AY828" s="27"/>
    </row>
    <row r="829" spans="1:51" x14ac:dyDescent="0.3">
      <c r="A829" s="6">
        <v>11573</v>
      </c>
      <c r="B829" s="17" t="str">
        <f>VLOOKUP(A829,'List of Wells for HC assessment'!$A$2:$J$860,10,FALSE)</f>
        <v>Ryder Uplands</v>
      </c>
      <c r="C829" s="17" t="str">
        <f>IF(ISNUMBER(VLOOKUP(A829,'List of Wells for HC assessment'!$A$2:$J$860,1,FALSE)),"TRUE","FALSE")</f>
        <v>TRUE</v>
      </c>
      <c r="D829" s="17">
        <f>VLOOKUP(A829,'List of Wells for HC assessment'!$A$2:$J$860,9,FALSE)</f>
        <v>890</v>
      </c>
      <c r="E829" s="17" t="str">
        <f t="shared" si="264"/>
        <v>Stream</v>
      </c>
      <c r="F829" s="17">
        <f t="shared" si="265"/>
        <v>2</v>
      </c>
      <c r="G829" s="87">
        <f t="shared" si="266"/>
        <v>0.78676144757094291</v>
      </c>
      <c r="H829" s="88">
        <f>V829</f>
        <v>0.5494620018796309</v>
      </c>
      <c r="I829" s="89" t="str">
        <f t="shared" si="267"/>
        <v>Ryder Pond</v>
      </c>
      <c r="J829" s="90">
        <f t="shared" si="268"/>
        <v>0.21323855242905709</v>
      </c>
      <c r="K829" s="91">
        <f t="shared" si="269"/>
        <v>2.0272859436516204</v>
      </c>
      <c r="L829" s="95" t="str">
        <f t="shared" si="270"/>
        <v>Unnamed tributary</v>
      </c>
      <c r="M829" s="92" t="str">
        <f t="shared" si="271"/>
        <v>-</v>
      </c>
      <c r="N829" s="93" t="str">
        <f t="shared" si="272"/>
        <v/>
      </c>
      <c r="O829" s="96" t="str">
        <f t="shared" si="273"/>
        <v xml:space="preserve"> </v>
      </c>
      <c r="P829" s="94" t="str">
        <f>IF(ISNUMBER(VLOOKUP(A829,'Wells not assessed'!$A$5:$D$37,1,FALSE)),VLOOKUP(A829,'Wells not assessed'!$A$5:$D$37,4,FALSE),"")</f>
        <v/>
      </c>
      <c r="R829" s="74" t="str">
        <f t="shared" si="274"/>
        <v>Yes</v>
      </c>
      <c r="S829" s="15" t="str">
        <f t="shared" si="275"/>
        <v>BED-41</v>
      </c>
      <c r="T829" s="18" t="str">
        <f>VLOOKUP(S829,'PoHC and SDF summary'!$AO$4:$AP$49974,2,FALSE)</f>
        <v>Ryder Pond</v>
      </c>
      <c r="U829" s="19">
        <f t="shared" si="276"/>
        <v>270.66880176817102</v>
      </c>
      <c r="V829" s="56">
        <f>IF(C829="TRUE",(U829^2)*(VLOOKUP(D829,'Aquifer and SDF Parameters'!$A$6:$C$100,2,FALSE)/VLOOKUP(D829,'Aquifer and SDF Parameters'!$A$6:$C$100,3,FALSE)),"")</f>
        <v>0.5494620018796309</v>
      </c>
      <c r="W829" s="4"/>
      <c r="X829" s="76" t="str">
        <f t="shared" si="277"/>
        <v>Yes</v>
      </c>
      <c r="Y829" s="15" t="str">
        <f t="shared" si="278"/>
        <v>BED-115</v>
      </c>
      <c r="Z829" s="18" t="str">
        <f>IF(X829="Yes",VLOOKUP(Y829,'PoHC and SDF summary'!$AO$4:$AP$49974,2,FALSE)," ")</f>
        <v>Unnamed tributary</v>
      </c>
      <c r="AA829" s="19">
        <f t="shared" si="279"/>
        <v>519.90844625461</v>
      </c>
      <c r="AB829" s="58">
        <f>IF(X829="Yes",(AA829^2)*(VLOOKUP(D829,'Aquifer and SDF Parameters'!$A$6:$C$100,2,FALSE)/VLOOKUP(D829,'Aquifer and SDF Parameters'!$A$6:$C$100,3,FALSE)),"")</f>
        <v>2.0272859436516204</v>
      </c>
      <c r="AC829" s="20">
        <f>IF(X829="Yes",(1/(U829)^('Aquifer and SDF Parameters'!$B$2)/((1/U829^'Aquifer and SDF Parameters'!$B$2)+(1/AA829^'Aquifer and SDF Parameters'!$B$2))),"")</f>
        <v>0.78676144757094291</v>
      </c>
      <c r="AD829" s="21">
        <f>IF(X829="Yes",(1/(AA829)^('Aquifer and SDF Parameters'!$B$2)/((1/U829^'Aquifer and SDF Parameters'!$B$2)+(1/AA829^'Aquifer and SDF Parameters'!$B$2))),"")</f>
        <v>0.21323855242905709</v>
      </c>
      <c r="AE829" s="14"/>
      <c r="AF829" s="32" t="str">
        <f t="shared" si="280"/>
        <v>No</v>
      </c>
      <c r="AG829" s="15" t="str">
        <f t="shared" si="281"/>
        <v/>
      </c>
      <c r="AH829" s="18" t="str">
        <f t="shared" si="282"/>
        <v xml:space="preserve"> </v>
      </c>
      <c r="AI829" s="19" t="str">
        <f t="shared" si="283"/>
        <v xml:space="preserve"> </v>
      </c>
      <c r="AJ829" s="58" t="str">
        <f>IF(AF829="Yes",(AI829^2)*(VLOOKUP(D829,'Aquifer and SDF Parameters'!$A$6:$C$100,2,FALSE)/VLOOKUP(D829,'Aquifer and SDF Parameters'!$A$6:$C$100,3,FALSE)),"")</f>
        <v/>
      </c>
      <c r="AK829" s="20" t="str">
        <f>IF(AF829="Yes",(1/(U829)^('Aquifer and SDF Parameters'!$B$2)/((1/U829^'Aquifer and SDF Parameters'!$B$2)+(1/AI829^'Aquifer and SDF Parameters'!$B$2)+(1/AA829^'Aquifer and SDF Parameters'!$B$2))),"")</f>
        <v/>
      </c>
      <c r="AL829" s="20" t="str">
        <f>IF(AF829="Yes",(1/(AA829)^('Aquifer and SDF Parameters'!$B$2)/((1/U829^'Aquifer and SDF Parameters'!$B$2)+(1/AI829^'Aquifer and SDF Parameters'!$B$2)+(1/AA829^'Aquifer and SDF Parameters'!$B$2))),"")</f>
        <v/>
      </c>
      <c r="AM829" s="21" t="str">
        <f>IF(AF829="Yes",(1/(AI829)^('Aquifer and SDF Parameters'!$B$2)/((1/U829^'Aquifer and SDF Parameters'!$B$2)+(1/AI829^'Aquifer and SDF Parameters'!$B$2)+(1/AA829^'Aquifer and SDF Parameters'!$B$2))),"")</f>
        <v/>
      </c>
      <c r="AO829" s="30" t="s">
        <v>12882</v>
      </c>
      <c r="AP829" s="47" t="s">
        <v>8769</v>
      </c>
      <c r="AQ829" s="22">
        <v>116524</v>
      </c>
      <c r="AR829" s="22" t="s">
        <v>5259</v>
      </c>
      <c r="AS829" s="24">
        <v>750.137595692069</v>
      </c>
      <c r="AT829" s="30"/>
      <c r="AU829" s="22"/>
      <c r="AV829" s="69"/>
      <c r="AW829" s="33"/>
      <c r="AX829" s="22"/>
      <c r="AY829" s="27"/>
    </row>
    <row r="830" spans="1:51" x14ac:dyDescent="0.3">
      <c r="A830" s="6">
        <v>25234</v>
      </c>
      <c r="B830" s="17" t="str">
        <f>VLOOKUP(A830,'List of Wells for HC assessment'!$A$2:$J$860,10,FALSE)</f>
        <v>Ryder Uplands</v>
      </c>
      <c r="C830" s="17" t="str">
        <f>IF(ISNUMBER(VLOOKUP(A830,'List of Wells for HC assessment'!$A$2:$J$860,1,FALSE)),"TRUE","FALSE")</f>
        <v>TRUE</v>
      </c>
      <c r="D830" s="17">
        <f>VLOOKUP(A830,'List of Wells for HC assessment'!$A$2:$J$860,9,FALSE)</f>
        <v>890</v>
      </c>
      <c r="E830" s="17" t="str">
        <f t="shared" si="264"/>
        <v>Stream</v>
      </c>
      <c r="F830" s="17">
        <f t="shared" si="265"/>
        <v>1</v>
      </c>
      <c r="G830" s="87">
        <f t="shared" si="266"/>
        <v>1</v>
      </c>
      <c r="H830" s="88">
        <f>V830</f>
        <v>22.666013396610918</v>
      </c>
      <c r="I830" s="89" t="str">
        <f t="shared" si="267"/>
        <v>Unnamed tributary to Chilliwack Creek</v>
      </c>
      <c r="J830" s="90" t="str">
        <f t="shared" si="268"/>
        <v>-</v>
      </c>
      <c r="K830" s="91" t="str">
        <f t="shared" si="269"/>
        <v/>
      </c>
      <c r="L830" s="95" t="str">
        <f t="shared" si="270"/>
        <v xml:space="preserve"> </v>
      </c>
      <c r="M830" s="92" t="str">
        <f t="shared" si="271"/>
        <v>-</v>
      </c>
      <c r="N830" s="93" t="str">
        <f t="shared" si="272"/>
        <v/>
      </c>
      <c r="O830" s="96" t="str">
        <f t="shared" si="273"/>
        <v xml:space="preserve"> </v>
      </c>
      <c r="P830" s="94" t="str">
        <f>IF(ISNUMBER(VLOOKUP(A830,'Wells not assessed'!$A$5:$D$37,1,FALSE)),VLOOKUP(A830,'Wells not assessed'!$A$5:$D$37,4,FALSE),"")</f>
        <v/>
      </c>
      <c r="R830" s="74" t="str">
        <f t="shared" si="274"/>
        <v>Yes</v>
      </c>
      <c r="S830" s="15" t="str">
        <f t="shared" si="275"/>
        <v>BED-157</v>
      </c>
      <c r="T830" s="18" t="str">
        <f>VLOOKUP(S830,'PoHC and SDF summary'!$AO$4:$AP$49974,2,FALSE)</f>
        <v>Unnamed tributary to Chilliwack Creek</v>
      </c>
      <c r="U830" s="19">
        <f t="shared" si="276"/>
        <v>1738.4289227771501</v>
      </c>
      <c r="V830" s="56">
        <f>IF(C830="TRUE",(U830^2)*(VLOOKUP(D830,'Aquifer and SDF Parameters'!$A$6:$C$100,2,FALSE)/VLOOKUP(D830,'Aquifer and SDF Parameters'!$A$6:$C$100,3,FALSE)),"")</f>
        <v>22.666013396610918</v>
      </c>
      <c r="W830" s="4"/>
      <c r="X830" s="76" t="str">
        <f t="shared" si="277"/>
        <v>No</v>
      </c>
      <c r="Y830" s="15" t="str">
        <f t="shared" si="278"/>
        <v/>
      </c>
      <c r="Z830" s="18" t="str">
        <f>IF(X830="Yes",VLOOKUP(Y830,'PoHC and SDF summary'!$AO$4:$AP$49974,2,FALSE)," ")</f>
        <v xml:space="preserve"> </v>
      </c>
      <c r="AA830" s="19" t="str">
        <f t="shared" si="279"/>
        <v xml:space="preserve"> </v>
      </c>
      <c r="AB830" s="58" t="str">
        <f>IF(X830="Yes",(AA830^2)*(VLOOKUP(D830,'Aquifer and SDF Parameters'!$A$6:$C$100,2,FALSE)/VLOOKUP(D830,'Aquifer and SDF Parameters'!$A$6:$C$100,3,FALSE)),"")</f>
        <v/>
      </c>
      <c r="AC830" s="20" t="str">
        <f>IF(X830="Yes",(1/(U830)^('Aquifer and SDF Parameters'!$B$2)/((1/U830^'Aquifer and SDF Parameters'!$B$2)+(1/AA830^'Aquifer and SDF Parameters'!$B$2))),"")</f>
        <v/>
      </c>
      <c r="AD830" s="21" t="str">
        <f>IF(X830="Yes",(1/(AA830)^('Aquifer and SDF Parameters'!$B$2)/((1/U830^'Aquifer and SDF Parameters'!$B$2)+(1/AA830^'Aquifer and SDF Parameters'!$B$2))),"")</f>
        <v/>
      </c>
      <c r="AE830" s="14"/>
      <c r="AF830" s="32" t="str">
        <f t="shared" si="280"/>
        <v>No</v>
      </c>
      <c r="AG830" s="15" t="str">
        <f t="shared" si="281"/>
        <v/>
      </c>
      <c r="AH830" s="18" t="str">
        <f t="shared" si="282"/>
        <v xml:space="preserve"> </v>
      </c>
      <c r="AI830" s="19" t="str">
        <f t="shared" si="283"/>
        <v xml:space="preserve"> </v>
      </c>
      <c r="AJ830" s="58" t="str">
        <f>IF(AF830="Yes",(AI830^2)*(VLOOKUP(D830,'Aquifer and SDF Parameters'!$A$6:$C$100,2,FALSE)/VLOOKUP(D830,'Aquifer and SDF Parameters'!$A$6:$C$100,3,FALSE)),"")</f>
        <v/>
      </c>
      <c r="AK830" s="20" t="str">
        <f>IF(AF830="Yes",(1/(U830)^('Aquifer and SDF Parameters'!$B$2)/((1/U830^'Aquifer and SDF Parameters'!$B$2)+(1/AI830^'Aquifer and SDF Parameters'!$B$2)+(1/AA830^'Aquifer and SDF Parameters'!$B$2))),"")</f>
        <v/>
      </c>
      <c r="AL830" s="20" t="str">
        <f>IF(AF830="Yes",(1/(AA830)^('Aquifer and SDF Parameters'!$B$2)/((1/U830^'Aquifer and SDF Parameters'!$B$2)+(1/AI830^'Aquifer and SDF Parameters'!$B$2)+(1/AA830^'Aquifer and SDF Parameters'!$B$2))),"")</f>
        <v/>
      </c>
      <c r="AM830" s="21" t="str">
        <f>IF(AF830="Yes",(1/(AI830)^('Aquifer and SDF Parameters'!$B$2)/((1/U830^'Aquifer and SDF Parameters'!$B$2)+(1/AI830^'Aquifer and SDF Parameters'!$B$2)+(1/AA830^'Aquifer and SDF Parameters'!$B$2))),"")</f>
        <v/>
      </c>
      <c r="AO830" s="30" t="s">
        <v>12811</v>
      </c>
      <c r="AP830" s="47" t="s">
        <v>8769</v>
      </c>
      <c r="AQ830" s="22">
        <v>116528</v>
      </c>
      <c r="AR830" s="22" t="s">
        <v>7064</v>
      </c>
      <c r="AS830" s="24">
        <v>1092.6460363572201</v>
      </c>
      <c r="AT830" s="30"/>
      <c r="AU830" s="22"/>
      <c r="AV830" s="69"/>
      <c r="AW830" s="33"/>
      <c r="AX830" s="22"/>
      <c r="AY830" s="27"/>
    </row>
    <row r="831" spans="1:51" hidden="1" x14ac:dyDescent="0.3">
      <c r="A831" s="6">
        <v>27231</v>
      </c>
      <c r="B831" s="17" t="str">
        <f>VLOOKUP(A831,'List of Wells for HC assessment'!$A$2:$J$860,10,FALSE)</f>
        <v>Ryder Uplands</v>
      </c>
      <c r="C831" s="17" t="str">
        <f>IF(ISNUMBER(VLOOKUP(A831,'List of Wells for HC assessment'!$A$2:$J$860,1,FALSE)),"TRUE","FALSE")</f>
        <v>TRUE</v>
      </c>
      <c r="D831" s="17">
        <f>VLOOKUP(A831,'List of Wells for HC assessment'!$A$2:$J$860,9,FALSE)</f>
        <v>890</v>
      </c>
      <c r="E831" s="17" t="str">
        <f t="shared" si="264"/>
        <v>Boundary</v>
      </c>
      <c r="F831" s="17">
        <f t="shared" si="265"/>
        <v>1</v>
      </c>
      <c r="G831" s="87">
        <f t="shared" si="266"/>
        <v>1</v>
      </c>
      <c r="H831" s="87"/>
      <c r="I831" s="89" t="str">
        <f t="shared" si="267"/>
        <v>D/G Aquifer Edge</v>
      </c>
      <c r="J831" s="90" t="str">
        <f t="shared" si="268"/>
        <v>-</v>
      </c>
      <c r="K831" s="91" t="str">
        <f t="shared" si="269"/>
        <v/>
      </c>
      <c r="L831" s="95" t="str">
        <f t="shared" si="270"/>
        <v xml:space="preserve"> </v>
      </c>
      <c r="M831" s="92" t="str">
        <f t="shared" si="271"/>
        <v>-</v>
      </c>
      <c r="N831" s="93" t="str">
        <f t="shared" si="272"/>
        <v/>
      </c>
      <c r="O831" s="96" t="str">
        <f t="shared" si="273"/>
        <v xml:space="preserve"> </v>
      </c>
      <c r="P831" s="94" t="str">
        <f>IF(ISNUMBER(VLOOKUP(A831,'Wells not assessed'!$A$5:$D$37,1,FALSE)),VLOOKUP(A831,'Wells not assessed'!$A$5:$D$37,4,FALSE),"")</f>
        <v/>
      </c>
      <c r="R831" s="74" t="str">
        <f t="shared" si="274"/>
        <v>Yes</v>
      </c>
      <c r="S831" s="15" t="str">
        <f t="shared" si="275"/>
        <v>BED_EDGE-1187</v>
      </c>
      <c r="T831" s="18" t="str">
        <f>VLOOKUP(S831,'PoHC and SDF summary'!$AO$4:$AP$49974,2,FALSE)</f>
        <v>D/G Aquifer Edge</v>
      </c>
      <c r="U831" s="19">
        <f t="shared" si="276"/>
        <v>713.08198177614804</v>
      </c>
      <c r="V831" s="56">
        <f>IF(C831="TRUE",(U831^2)*(VLOOKUP(D831,'Aquifer and SDF Parameters'!$A$6:$C$100,2,FALSE)/VLOOKUP(D831,'Aquifer and SDF Parameters'!$A$6:$C$100,3,FALSE)),"")</f>
        <v>3.8136443455034907</v>
      </c>
      <c r="W831" s="4"/>
      <c r="X831" s="76" t="str">
        <f t="shared" si="277"/>
        <v>No</v>
      </c>
      <c r="Y831" s="15" t="str">
        <f t="shared" si="278"/>
        <v/>
      </c>
      <c r="Z831" s="18" t="str">
        <f>IF(X831="Yes",VLOOKUP(Y831,'PoHC and SDF summary'!$AO$4:$AP$49974,2,FALSE)," ")</f>
        <v xml:space="preserve"> </v>
      </c>
      <c r="AA831" s="19" t="str">
        <f t="shared" si="279"/>
        <v xml:space="preserve"> </v>
      </c>
      <c r="AB831" s="58" t="str">
        <f>IF(X831="Yes",(AA831^2)*(VLOOKUP(D831,'Aquifer and SDF Parameters'!$A$6:$C$100,2,FALSE)/VLOOKUP(D831,'Aquifer and SDF Parameters'!$A$6:$C$100,3,FALSE)),"")</f>
        <v/>
      </c>
      <c r="AC831" s="20" t="str">
        <f>IF(X831="Yes",(1/(U831)^('Aquifer and SDF Parameters'!$B$2)/((1/U831^'Aquifer and SDF Parameters'!$B$2)+(1/AA831^'Aquifer and SDF Parameters'!$B$2))),"")</f>
        <v/>
      </c>
      <c r="AD831" s="21" t="str">
        <f>IF(X831="Yes",(1/(AA831)^('Aquifer and SDF Parameters'!$B$2)/((1/U831^'Aquifer and SDF Parameters'!$B$2)+(1/AA831^'Aquifer and SDF Parameters'!$B$2))),"")</f>
        <v/>
      </c>
      <c r="AE831" s="14"/>
      <c r="AF831" s="32" t="str">
        <f t="shared" si="280"/>
        <v>No</v>
      </c>
      <c r="AG831" s="15" t="str">
        <f t="shared" si="281"/>
        <v/>
      </c>
      <c r="AH831" s="18" t="str">
        <f t="shared" si="282"/>
        <v xml:space="preserve"> </v>
      </c>
      <c r="AI831" s="19" t="str">
        <f t="shared" si="283"/>
        <v xml:space="preserve"> </v>
      </c>
      <c r="AJ831" s="58" t="str">
        <f>IF(AF831="Yes",(AI831^2)*(VLOOKUP(D831,'Aquifer and SDF Parameters'!$A$6:$C$100,2,FALSE)/VLOOKUP(D831,'Aquifer and SDF Parameters'!$A$6:$C$100,3,FALSE)),"")</f>
        <v/>
      </c>
      <c r="AK831" s="20" t="str">
        <f>IF(AF831="Yes",(1/(U831)^('Aquifer and SDF Parameters'!$B$2)/((1/U831^'Aquifer and SDF Parameters'!$B$2)+(1/AI831^'Aquifer and SDF Parameters'!$B$2)+(1/AA831^'Aquifer and SDF Parameters'!$B$2))),"")</f>
        <v/>
      </c>
      <c r="AL831" s="20" t="str">
        <f>IF(AF831="Yes",(1/(AA831)^('Aquifer and SDF Parameters'!$B$2)/((1/U831^'Aquifer and SDF Parameters'!$B$2)+(1/AI831^'Aquifer and SDF Parameters'!$B$2)+(1/AA831^'Aquifer and SDF Parameters'!$B$2))),"")</f>
        <v/>
      </c>
      <c r="AM831" s="21" t="str">
        <f>IF(AF831="Yes",(1/(AI831)^('Aquifer and SDF Parameters'!$B$2)/((1/U831^'Aquifer and SDF Parameters'!$B$2)+(1/AI831^'Aquifer and SDF Parameters'!$B$2)+(1/AA831^'Aquifer and SDF Parameters'!$B$2))),"")</f>
        <v/>
      </c>
      <c r="AO831" s="30" t="s">
        <v>12804</v>
      </c>
      <c r="AP831" s="47" t="s">
        <v>8769</v>
      </c>
      <c r="AQ831" s="22">
        <v>116606</v>
      </c>
      <c r="AR831" s="22" t="s">
        <v>7530</v>
      </c>
      <c r="AS831" s="83">
        <v>118.084273749424</v>
      </c>
      <c r="AT831" s="30"/>
      <c r="AU831" s="22"/>
      <c r="AV831" s="69"/>
      <c r="AW831" s="33"/>
      <c r="AX831" s="22"/>
      <c r="AY831" s="27"/>
    </row>
    <row r="832" spans="1:51" x14ac:dyDescent="0.3">
      <c r="A832" s="6">
        <v>42049</v>
      </c>
      <c r="B832" s="17" t="str">
        <f>VLOOKUP(A832,'List of Wells for HC assessment'!$A$2:$J$860,10,FALSE)</f>
        <v>Ryder Uplands</v>
      </c>
      <c r="C832" s="17" t="str">
        <f>IF(ISNUMBER(VLOOKUP(A832,'List of Wells for HC assessment'!$A$2:$J$860,1,FALSE)),"TRUE","FALSE")</f>
        <v>TRUE</v>
      </c>
      <c r="D832" s="17">
        <f>VLOOKUP(A832,'List of Wells for HC assessment'!$A$2:$J$860,9,FALSE)</f>
        <v>890</v>
      </c>
      <c r="E832" s="17" t="str">
        <f t="shared" si="264"/>
        <v>Stream</v>
      </c>
      <c r="F832" s="17">
        <f t="shared" si="265"/>
        <v>1</v>
      </c>
      <c r="G832" s="87">
        <f t="shared" si="266"/>
        <v>1</v>
      </c>
      <c r="H832" s="88">
        <f>V832</f>
        <v>0.55574959167676652</v>
      </c>
      <c r="I832" s="89" t="str">
        <f t="shared" si="267"/>
        <v>Unnamed tributary</v>
      </c>
      <c r="J832" s="90" t="str">
        <f t="shared" si="268"/>
        <v>-</v>
      </c>
      <c r="K832" s="91" t="str">
        <f t="shared" si="269"/>
        <v/>
      </c>
      <c r="L832" s="95" t="str">
        <f t="shared" si="270"/>
        <v xml:space="preserve"> </v>
      </c>
      <c r="M832" s="92" t="str">
        <f t="shared" si="271"/>
        <v>-</v>
      </c>
      <c r="N832" s="93" t="str">
        <f t="shared" si="272"/>
        <v/>
      </c>
      <c r="O832" s="96" t="str">
        <f t="shared" si="273"/>
        <v xml:space="preserve"> </v>
      </c>
      <c r="P832" s="94" t="str">
        <f>IF(ISNUMBER(VLOOKUP(A832,'Wells not assessed'!$A$5:$D$37,1,FALSE)),VLOOKUP(A832,'Wells not assessed'!$A$5:$D$37,4,FALSE),"")</f>
        <v/>
      </c>
      <c r="R832" s="74" t="str">
        <f t="shared" si="274"/>
        <v>Yes</v>
      </c>
      <c r="S832" s="15" t="str">
        <f t="shared" si="275"/>
        <v>BED-105</v>
      </c>
      <c r="T832" s="18" t="str">
        <f>VLOOKUP(S832,'PoHC and SDF summary'!$AO$4:$AP$49974,2,FALSE)</f>
        <v>Unnamed tributary</v>
      </c>
      <c r="U832" s="19">
        <f t="shared" si="276"/>
        <v>272.21305177544701</v>
      </c>
      <c r="V832" s="56">
        <f>IF(C832="TRUE",(U832^2)*(VLOOKUP(D832,'Aquifer and SDF Parameters'!$A$6:$C$100,2,FALSE)/VLOOKUP(D832,'Aquifer and SDF Parameters'!$A$6:$C$100,3,FALSE)),"")</f>
        <v>0.55574959167676652</v>
      </c>
      <c r="W832" s="4"/>
      <c r="X832" s="76" t="str">
        <f t="shared" si="277"/>
        <v>No</v>
      </c>
      <c r="Y832" s="15" t="str">
        <f t="shared" si="278"/>
        <v/>
      </c>
      <c r="Z832" s="18" t="str">
        <f>IF(X832="Yes",VLOOKUP(Y832,'PoHC and SDF summary'!$AO$4:$AP$49974,2,FALSE)," ")</f>
        <v xml:space="preserve"> </v>
      </c>
      <c r="AA832" s="19" t="str">
        <f t="shared" si="279"/>
        <v xml:space="preserve"> </v>
      </c>
      <c r="AB832" s="58" t="str">
        <f>IF(X832="Yes",(AA832^2)*(VLOOKUP(D832,'Aquifer and SDF Parameters'!$A$6:$C$100,2,FALSE)/VLOOKUP(D832,'Aquifer and SDF Parameters'!$A$6:$C$100,3,FALSE)),"")</f>
        <v/>
      </c>
      <c r="AC832" s="20" t="str">
        <f>IF(X832="Yes",(1/(U832)^('Aquifer and SDF Parameters'!$B$2)/((1/U832^'Aquifer and SDF Parameters'!$B$2)+(1/AA832^'Aquifer and SDF Parameters'!$B$2))),"")</f>
        <v/>
      </c>
      <c r="AD832" s="21" t="str">
        <f>IF(X832="Yes",(1/(AA832)^('Aquifer and SDF Parameters'!$B$2)/((1/U832^'Aquifer and SDF Parameters'!$B$2)+(1/AA832^'Aquifer and SDF Parameters'!$B$2))),"")</f>
        <v/>
      </c>
      <c r="AE832" s="14"/>
      <c r="AF832" s="32" t="str">
        <f t="shared" si="280"/>
        <v>No</v>
      </c>
      <c r="AG832" s="15" t="str">
        <f t="shared" si="281"/>
        <v/>
      </c>
      <c r="AH832" s="18" t="str">
        <f t="shared" si="282"/>
        <v xml:space="preserve"> </v>
      </c>
      <c r="AI832" s="19" t="str">
        <f t="shared" si="283"/>
        <v xml:space="preserve"> </v>
      </c>
      <c r="AJ832" s="58" t="str">
        <f>IF(AF832="Yes",(AI832^2)*(VLOOKUP(D832,'Aquifer and SDF Parameters'!$A$6:$C$100,2,FALSE)/VLOOKUP(D832,'Aquifer and SDF Parameters'!$A$6:$C$100,3,FALSE)),"")</f>
        <v/>
      </c>
      <c r="AK832" s="20" t="str">
        <f>IF(AF832="Yes",(1/(U832)^('Aquifer and SDF Parameters'!$B$2)/((1/U832^'Aquifer and SDF Parameters'!$B$2)+(1/AI832^'Aquifer and SDF Parameters'!$B$2)+(1/AA832^'Aquifer and SDF Parameters'!$B$2))),"")</f>
        <v/>
      </c>
      <c r="AL832" s="20" t="str">
        <f>IF(AF832="Yes",(1/(AA832)^('Aquifer and SDF Parameters'!$B$2)/((1/U832^'Aquifer and SDF Parameters'!$B$2)+(1/AI832^'Aquifer and SDF Parameters'!$B$2)+(1/AA832^'Aquifer and SDF Parameters'!$B$2))),"")</f>
        <v/>
      </c>
      <c r="AM832" s="21" t="str">
        <f>IF(AF832="Yes",(1/(AI832)^('Aquifer and SDF Parameters'!$B$2)/((1/U832^'Aquifer and SDF Parameters'!$B$2)+(1/AI832^'Aquifer and SDF Parameters'!$B$2)+(1/AA832^'Aquifer and SDF Parameters'!$B$2))),"")</f>
        <v/>
      </c>
      <c r="AO832" s="30" t="s">
        <v>12670</v>
      </c>
      <c r="AP832" s="47" t="s">
        <v>8769</v>
      </c>
      <c r="AQ832" s="22">
        <v>117910</v>
      </c>
      <c r="AR832" s="22" t="s">
        <v>167</v>
      </c>
      <c r="AS832" s="24">
        <v>482.66503815790702</v>
      </c>
      <c r="AT832" s="30"/>
      <c r="AU832" s="22"/>
      <c r="AV832" s="69"/>
      <c r="AW832" s="33"/>
      <c r="AX832" s="22"/>
      <c r="AY832" s="27"/>
    </row>
    <row r="833" spans="1:51" x14ac:dyDescent="0.3">
      <c r="A833" s="12">
        <v>46051</v>
      </c>
      <c r="B833" s="17" t="str">
        <f>VLOOKUP(A833,'List of Wells for HC assessment'!$A$2:$J$860,10,FALSE)</f>
        <v>Ryder Uplands</v>
      </c>
      <c r="C833" s="17" t="str">
        <f>IF(ISNUMBER(VLOOKUP(A833,'List of Wells for HC assessment'!$A$2:$J$860,1,FALSE)),"TRUE","FALSE")</f>
        <v>TRUE</v>
      </c>
      <c r="D833" s="17">
        <f>VLOOKUP(A833,'List of Wells for HC assessment'!$A$2:$J$860,9,FALSE)</f>
        <v>890</v>
      </c>
      <c r="E833" s="17" t="str">
        <f t="shared" si="264"/>
        <v>Stream</v>
      </c>
      <c r="F833" s="17">
        <f t="shared" si="265"/>
        <v>1</v>
      </c>
      <c r="G833" s="87">
        <f t="shared" si="266"/>
        <v>1</v>
      </c>
      <c r="H833" s="88">
        <f>V833</f>
        <v>0.98544023533822189</v>
      </c>
      <c r="I833" s="89" t="str">
        <f t="shared" si="267"/>
        <v>Unnamed tributary</v>
      </c>
      <c r="J833" s="90" t="str">
        <f t="shared" si="268"/>
        <v>-</v>
      </c>
      <c r="K833" s="91" t="str">
        <f t="shared" si="269"/>
        <v/>
      </c>
      <c r="L833" s="95" t="str">
        <f t="shared" si="270"/>
        <v xml:space="preserve"> </v>
      </c>
      <c r="M833" s="92" t="str">
        <f t="shared" si="271"/>
        <v>-</v>
      </c>
      <c r="N833" s="93" t="str">
        <f t="shared" si="272"/>
        <v/>
      </c>
      <c r="O833" s="96" t="str">
        <f t="shared" si="273"/>
        <v xml:space="preserve"> </v>
      </c>
      <c r="P833" s="94" t="str">
        <f>IF(ISNUMBER(VLOOKUP(A833,'Wells not assessed'!$A$5:$D$37,1,FALSE)),VLOOKUP(A833,'Wells not assessed'!$A$5:$D$37,4,FALSE),"")</f>
        <v/>
      </c>
      <c r="R833" s="74" t="str">
        <f t="shared" si="274"/>
        <v>Yes</v>
      </c>
      <c r="S833" s="15" t="str">
        <f t="shared" si="275"/>
        <v>BED-105</v>
      </c>
      <c r="T833" s="18" t="str">
        <f>VLOOKUP(S833,'PoHC and SDF summary'!$AO$4:$AP$49974,2,FALSE)</f>
        <v>Unnamed tributary</v>
      </c>
      <c r="U833" s="19">
        <f t="shared" si="276"/>
        <v>362.48038757763101</v>
      </c>
      <c r="V833" s="56">
        <f>IF(C833="TRUE",(U833^2)*(VLOOKUP(D833,'Aquifer and SDF Parameters'!$A$6:$C$100,2,FALSE)/VLOOKUP(D833,'Aquifer and SDF Parameters'!$A$6:$C$100,3,FALSE)),"")</f>
        <v>0.98544023533822189</v>
      </c>
      <c r="W833" s="4"/>
      <c r="X833" s="76" t="str">
        <f t="shared" si="277"/>
        <v>No</v>
      </c>
      <c r="Y833" s="15" t="str">
        <f t="shared" si="278"/>
        <v/>
      </c>
      <c r="Z833" s="18" t="str">
        <f>IF(X833="Yes",VLOOKUP(Y833,'PoHC and SDF summary'!$AO$4:$AP$49974,2,FALSE)," ")</f>
        <v xml:space="preserve"> </v>
      </c>
      <c r="AA833" s="19" t="str">
        <f t="shared" si="279"/>
        <v xml:space="preserve"> </v>
      </c>
      <c r="AB833" s="58" t="str">
        <f>IF(X833="Yes",(AA833^2)*(VLOOKUP(D833,'Aquifer and SDF Parameters'!$A$6:$C$100,2,FALSE)/VLOOKUP(D833,'Aquifer and SDF Parameters'!$A$6:$C$100,3,FALSE)),"")</f>
        <v/>
      </c>
      <c r="AC833" s="20" t="str">
        <f>IF(X833="Yes",(1/(U833)^('Aquifer and SDF Parameters'!$B$2)/((1/U833^'Aquifer and SDF Parameters'!$B$2)+(1/AA833^'Aquifer and SDF Parameters'!$B$2))),"")</f>
        <v/>
      </c>
      <c r="AD833" s="21" t="str">
        <f>IF(X833="Yes",(1/(AA833)^('Aquifer and SDF Parameters'!$B$2)/((1/U833^'Aquifer and SDF Parameters'!$B$2)+(1/AA833^'Aquifer and SDF Parameters'!$B$2))),"")</f>
        <v/>
      </c>
      <c r="AE833" s="14"/>
      <c r="AF833" s="32" t="str">
        <f t="shared" si="280"/>
        <v>No</v>
      </c>
      <c r="AG833" s="15" t="str">
        <f t="shared" si="281"/>
        <v/>
      </c>
      <c r="AH833" s="18" t="str">
        <f t="shared" si="282"/>
        <v xml:space="preserve"> </v>
      </c>
      <c r="AI833" s="19" t="str">
        <f t="shared" si="283"/>
        <v xml:space="preserve"> </v>
      </c>
      <c r="AJ833" s="58" t="str">
        <f>IF(AF833="Yes",(AI833^2)*(VLOOKUP(D833,'Aquifer and SDF Parameters'!$A$6:$C$100,2,FALSE)/VLOOKUP(D833,'Aquifer and SDF Parameters'!$A$6:$C$100,3,FALSE)),"")</f>
        <v/>
      </c>
      <c r="AK833" s="20" t="str">
        <f>IF(AF833="Yes",(1/(U833)^('Aquifer and SDF Parameters'!$B$2)/((1/U833^'Aquifer and SDF Parameters'!$B$2)+(1/AI833^'Aquifer and SDF Parameters'!$B$2)+(1/AA833^'Aquifer and SDF Parameters'!$B$2))),"")</f>
        <v/>
      </c>
      <c r="AL833" s="20" t="str">
        <f>IF(AF833="Yes",(1/(AA833)^('Aquifer and SDF Parameters'!$B$2)/((1/U833^'Aquifer and SDF Parameters'!$B$2)+(1/AI833^'Aquifer and SDF Parameters'!$B$2)+(1/AA833^'Aquifer and SDF Parameters'!$B$2))),"")</f>
        <v/>
      </c>
      <c r="AM833" s="21" t="str">
        <f>IF(AF833="Yes",(1/(AI833)^('Aquifer and SDF Parameters'!$B$2)/((1/U833^'Aquifer and SDF Parameters'!$B$2)+(1/AI833^'Aquifer and SDF Parameters'!$B$2)+(1/AA833^'Aquifer and SDF Parameters'!$B$2))),"")</f>
        <v/>
      </c>
      <c r="AO833" s="30" t="s">
        <v>12640</v>
      </c>
      <c r="AP833" s="47" t="s">
        <v>8769</v>
      </c>
      <c r="AQ833" s="22">
        <v>119461</v>
      </c>
      <c r="AR833" s="22" t="s">
        <v>7525</v>
      </c>
      <c r="AS833" s="24">
        <v>57.836682729268503</v>
      </c>
      <c r="AT833" s="30"/>
      <c r="AU833" s="22"/>
      <c r="AV833" s="69"/>
      <c r="AW833" s="33"/>
      <c r="AX833" s="22"/>
      <c r="AY833" s="27"/>
    </row>
    <row r="834" spans="1:51" hidden="1" x14ac:dyDescent="0.3">
      <c r="A834" s="6">
        <v>51066</v>
      </c>
      <c r="B834" s="17" t="str">
        <f>VLOOKUP(A834,'List of Wells for HC assessment'!$A$2:$J$860,10,FALSE)</f>
        <v>Ryder Uplands</v>
      </c>
      <c r="C834" s="17" t="str">
        <f>IF(ISNUMBER(VLOOKUP(A834,'List of Wells for HC assessment'!$A$2:$J$860,1,FALSE)),"TRUE","FALSE")</f>
        <v>TRUE</v>
      </c>
      <c r="D834" s="17">
        <f>VLOOKUP(A834,'List of Wells for HC assessment'!$A$2:$J$860,9,FALSE)</f>
        <v>890</v>
      </c>
      <c r="E834" s="17" t="str">
        <f t="shared" si="264"/>
        <v>Boundary</v>
      </c>
      <c r="F834" s="17">
        <f t="shared" si="265"/>
        <v>1</v>
      </c>
      <c r="G834" s="87">
        <f t="shared" si="266"/>
        <v>1</v>
      </c>
      <c r="H834" s="87"/>
      <c r="I834" s="89" t="str">
        <f t="shared" si="267"/>
        <v>D/G Aquifer Edge</v>
      </c>
      <c r="J834" s="90" t="str">
        <f t="shared" si="268"/>
        <v>-</v>
      </c>
      <c r="K834" s="91" t="str">
        <f t="shared" si="269"/>
        <v/>
      </c>
      <c r="L834" s="95" t="str">
        <f t="shared" si="270"/>
        <v xml:space="preserve"> </v>
      </c>
      <c r="M834" s="92" t="str">
        <f t="shared" si="271"/>
        <v>-</v>
      </c>
      <c r="N834" s="93" t="str">
        <f t="shared" si="272"/>
        <v/>
      </c>
      <c r="O834" s="96" t="str">
        <f t="shared" si="273"/>
        <v xml:space="preserve"> </v>
      </c>
      <c r="P834" s="94" t="str">
        <f>IF(ISNUMBER(VLOOKUP(A834,'Wells not assessed'!$A$5:$D$37,1,FALSE)),VLOOKUP(A834,'Wells not assessed'!$A$5:$D$37,4,FALSE),"")</f>
        <v/>
      </c>
      <c r="R834" s="74" t="str">
        <f t="shared" si="274"/>
        <v>Yes</v>
      </c>
      <c r="S834" s="15" t="str">
        <f t="shared" si="275"/>
        <v>BED_EDGE-1201</v>
      </c>
      <c r="T834" s="18" t="str">
        <f>VLOOKUP(S834,'PoHC and SDF summary'!$AO$4:$AP$49974,2,FALSE)</f>
        <v>D/G Aquifer Edge</v>
      </c>
      <c r="U834" s="19">
        <f t="shared" si="276"/>
        <v>378.624952098064</v>
      </c>
      <c r="V834" s="56">
        <f>IF(C834="TRUE",(U834^2)*(VLOOKUP(D834,'Aquifer and SDF Parameters'!$A$6:$C$100,2,FALSE)/VLOOKUP(D834,'Aquifer and SDF Parameters'!$A$6:$C$100,3,FALSE)),"")</f>
        <v>1.0751764076344594</v>
      </c>
      <c r="W834" s="4"/>
      <c r="X834" s="76" t="str">
        <f t="shared" si="277"/>
        <v>No</v>
      </c>
      <c r="Y834" s="15" t="str">
        <f t="shared" si="278"/>
        <v/>
      </c>
      <c r="Z834" s="18" t="str">
        <f>IF(X834="Yes",VLOOKUP(Y834,'PoHC and SDF summary'!$AO$4:$AP$49974,2,FALSE)," ")</f>
        <v xml:space="preserve"> </v>
      </c>
      <c r="AA834" s="19" t="str">
        <f t="shared" si="279"/>
        <v xml:space="preserve"> </v>
      </c>
      <c r="AB834" s="58" t="str">
        <f>IF(X834="Yes",(AA834^2)*(VLOOKUP(D834,'Aquifer and SDF Parameters'!$A$6:$C$100,2,FALSE)/VLOOKUP(D834,'Aquifer and SDF Parameters'!$A$6:$C$100,3,FALSE)),"")</f>
        <v/>
      </c>
      <c r="AC834" s="20" t="str">
        <f>IF(X834="Yes",(1/(U834)^('Aquifer and SDF Parameters'!$B$2)/((1/U834^'Aquifer and SDF Parameters'!$B$2)+(1/AA834^'Aquifer and SDF Parameters'!$B$2))),"")</f>
        <v/>
      </c>
      <c r="AD834" s="21" t="str">
        <f>IF(X834="Yes",(1/(AA834)^('Aquifer and SDF Parameters'!$B$2)/((1/U834^'Aquifer and SDF Parameters'!$B$2)+(1/AA834^'Aquifer and SDF Parameters'!$B$2))),"")</f>
        <v/>
      </c>
      <c r="AE834" s="14"/>
      <c r="AF834" s="32" t="str">
        <f t="shared" si="280"/>
        <v>No</v>
      </c>
      <c r="AG834" s="15" t="str">
        <f t="shared" si="281"/>
        <v/>
      </c>
      <c r="AH834" s="18" t="str">
        <f t="shared" si="282"/>
        <v xml:space="preserve"> </v>
      </c>
      <c r="AI834" s="19" t="str">
        <f t="shared" si="283"/>
        <v xml:space="preserve"> </v>
      </c>
      <c r="AJ834" s="58" t="str">
        <f>IF(AF834="Yes",(AI834^2)*(VLOOKUP(D834,'Aquifer and SDF Parameters'!$A$6:$C$100,2,FALSE)/VLOOKUP(D834,'Aquifer and SDF Parameters'!$A$6:$C$100,3,FALSE)),"")</f>
        <v/>
      </c>
      <c r="AK834" s="20" t="str">
        <f>IF(AF834="Yes",(1/(U834)^('Aquifer and SDF Parameters'!$B$2)/((1/U834^'Aquifer and SDF Parameters'!$B$2)+(1/AI834^'Aquifer and SDF Parameters'!$B$2)+(1/AA834^'Aquifer and SDF Parameters'!$B$2))),"")</f>
        <v/>
      </c>
      <c r="AL834" s="20" t="str">
        <f>IF(AF834="Yes",(1/(AA834)^('Aquifer and SDF Parameters'!$B$2)/((1/U834^'Aquifer and SDF Parameters'!$B$2)+(1/AI834^'Aquifer and SDF Parameters'!$B$2)+(1/AA834^'Aquifer and SDF Parameters'!$B$2))),"")</f>
        <v/>
      </c>
      <c r="AM834" s="21" t="str">
        <f>IF(AF834="Yes",(1/(AI834)^('Aquifer and SDF Parameters'!$B$2)/((1/U834^'Aquifer and SDF Parameters'!$B$2)+(1/AI834^'Aquifer and SDF Parameters'!$B$2)+(1/AA834^'Aquifer and SDF Parameters'!$B$2))),"")</f>
        <v/>
      </c>
      <c r="AO834" s="30" t="s">
        <v>12609</v>
      </c>
      <c r="AP834" s="47" t="s">
        <v>8769</v>
      </c>
      <c r="AQ834" s="22">
        <v>120604</v>
      </c>
      <c r="AR834" s="22" t="s">
        <v>7629</v>
      </c>
      <c r="AS834" s="24">
        <v>64.291545255991096</v>
      </c>
      <c r="AT834" s="30"/>
      <c r="AU834" s="22"/>
      <c r="AV834" s="69"/>
      <c r="AW834" s="33"/>
      <c r="AX834" s="22"/>
      <c r="AY834" s="27"/>
    </row>
    <row r="835" spans="1:51" x14ac:dyDescent="0.3">
      <c r="A835" s="6">
        <v>56192</v>
      </c>
      <c r="B835" s="17" t="str">
        <f>VLOOKUP(A835,'List of Wells for HC assessment'!$A$2:$J$860,10,FALSE)</f>
        <v>Ryder Uplands</v>
      </c>
      <c r="C835" s="17" t="str">
        <f>IF(ISNUMBER(VLOOKUP(A835,'List of Wells for HC assessment'!$A$2:$J$860,1,FALSE)),"TRUE","FALSE")</f>
        <v>TRUE</v>
      </c>
      <c r="D835" s="17">
        <f>VLOOKUP(A835,'List of Wells for HC assessment'!$A$2:$J$860,9,FALSE)</f>
        <v>890</v>
      </c>
      <c r="E835" s="17" t="str">
        <f t="shared" si="264"/>
        <v>Stream</v>
      </c>
      <c r="F835" s="17">
        <f t="shared" si="265"/>
        <v>2</v>
      </c>
      <c r="G835" s="87">
        <f t="shared" si="266"/>
        <v>0.91969647279739541</v>
      </c>
      <c r="H835" s="88">
        <f>V835</f>
        <v>4.2644550768111092E-2</v>
      </c>
      <c r="I835" s="89" t="str">
        <f t="shared" si="267"/>
        <v>Unnamed tributary</v>
      </c>
      <c r="J835" s="90">
        <f t="shared" si="268"/>
        <v>8.0303527202604572E-2</v>
      </c>
      <c r="K835" s="91">
        <f t="shared" si="269"/>
        <v>0.48839751243441226</v>
      </c>
      <c r="L835" s="95" t="str">
        <f t="shared" si="270"/>
        <v>Ryder Creek</v>
      </c>
      <c r="M835" s="92" t="str">
        <f t="shared" si="271"/>
        <v>-</v>
      </c>
      <c r="N835" s="93" t="str">
        <f t="shared" si="272"/>
        <v/>
      </c>
      <c r="O835" s="96" t="str">
        <f t="shared" si="273"/>
        <v xml:space="preserve"> </v>
      </c>
      <c r="P835" s="94" t="str">
        <f>IF(ISNUMBER(VLOOKUP(A835,'Wells not assessed'!$A$5:$D$37,1,FALSE)),VLOOKUP(A835,'Wells not assessed'!$A$5:$D$37,4,FALSE),"")</f>
        <v/>
      </c>
      <c r="R835" s="74" t="str">
        <f t="shared" si="274"/>
        <v>Yes</v>
      </c>
      <c r="S835" s="15" t="str">
        <f t="shared" si="275"/>
        <v>BED-98</v>
      </c>
      <c r="T835" s="18" t="str">
        <f>VLOOKUP(S835,'PoHC and SDF summary'!$AO$4:$AP$49974,2,FALSE)</f>
        <v>Unnamed tributary</v>
      </c>
      <c r="U835" s="19">
        <f t="shared" si="276"/>
        <v>75.405172915489104</v>
      </c>
      <c r="V835" s="56">
        <f>IF(C835="TRUE",(U835^2)*(VLOOKUP(D835,'Aquifer and SDF Parameters'!$A$6:$C$100,2,FALSE)/VLOOKUP(D835,'Aquifer and SDF Parameters'!$A$6:$C$100,3,FALSE)),"")</f>
        <v>4.2644550768111092E-2</v>
      </c>
      <c r="W835" s="4"/>
      <c r="X835" s="76" t="str">
        <f t="shared" si="277"/>
        <v>Yes</v>
      </c>
      <c r="Y835" s="15" t="str">
        <f t="shared" si="278"/>
        <v>BED-36</v>
      </c>
      <c r="Z835" s="18" t="str">
        <f>IF(X835="Yes",VLOOKUP(Y835,'PoHC and SDF summary'!$AO$4:$AP$49974,2,FALSE)," ")</f>
        <v>Ryder Creek</v>
      </c>
      <c r="AA835" s="19">
        <f t="shared" si="279"/>
        <v>255.185556653562</v>
      </c>
      <c r="AB835" s="58">
        <f>IF(X835="Yes",(AA835^2)*(VLOOKUP(D835,'Aquifer and SDF Parameters'!$A$6:$C$100,2,FALSE)/VLOOKUP(D835,'Aquifer and SDF Parameters'!$A$6:$C$100,3,FALSE)),"")</f>
        <v>0.48839751243441226</v>
      </c>
      <c r="AC835" s="20">
        <f>IF(X835="Yes",(1/(U835)^('Aquifer and SDF Parameters'!$B$2)/((1/U835^'Aquifer and SDF Parameters'!$B$2)+(1/AA835^'Aquifer and SDF Parameters'!$B$2))),"")</f>
        <v>0.91969647279739541</v>
      </c>
      <c r="AD835" s="21">
        <f>IF(X835="Yes",(1/(AA835)^('Aquifer and SDF Parameters'!$B$2)/((1/U835^'Aquifer and SDF Parameters'!$B$2)+(1/AA835^'Aquifer and SDF Parameters'!$B$2))),"")</f>
        <v>8.0303527202604572E-2</v>
      </c>
      <c r="AE835" s="14"/>
      <c r="AF835" s="32" t="str">
        <f t="shared" si="280"/>
        <v>No</v>
      </c>
      <c r="AG835" s="15" t="str">
        <f t="shared" si="281"/>
        <v/>
      </c>
      <c r="AH835" s="18" t="str">
        <f t="shared" si="282"/>
        <v xml:space="preserve"> </v>
      </c>
      <c r="AI835" s="19" t="str">
        <f t="shared" si="283"/>
        <v xml:space="preserve"> </v>
      </c>
      <c r="AJ835" s="58" t="str">
        <f>IF(AF835="Yes",(AI835^2)*(VLOOKUP(D835,'Aquifer and SDF Parameters'!$A$6:$C$100,2,FALSE)/VLOOKUP(D835,'Aquifer and SDF Parameters'!$A$6:$C$100,3,FALSE)),"")</f>
        <v/>
      </c>
      <c r="AK835" s="20" t="str">
        <f>IF(AF835="Yes",(1/(U835)^('Aquifer and SDF Parameters'!$B$2)/((1/U835^'Aquifer and SDF Parameters'!$B$2)+(1/AI835^'Aquifer and SDF Parameters'!$B$2)+(1/AA835^'Aquifer and SDF Parameters'!$B$2))),"")</f>
        <v/>
      </c>
      <c r="AL835" s="20" t="str">
        <f>IF(AF835="Yes",(1/(AA835)^('Aquifer and SDF Parameters'!$B$2)/((1/U835^'Aquifer and SDF Parameters'!$B$2)+(1/AI835^'Aquifer and SDF Parameters'!$B$2)+(1/AA835^'Aquifer and SDF Parameters'!$B$2))),"")</f>
        <v/>
      </c>
      <c r="AM835" s="21" t="str">
        <f>IF(AF835="Yes",(1/(AI835)^('Aquifer and SDF Parameters'!$B$2)/((1/U835^'Aquifer and SDF Parameters'!$B$2)+(1/AI835^'Aquifer and SDF Parameters'!$B$2)+(1/AA835^'Aquifer and SDF Parameters'!$B$2))),"")</f>
        <v/>
      </c>
      <c r="AO835" s="30" t="s">
        <v>12550</v>
      </c>
      <c r="AP835" s="47" t="s">
        <v>8769</v>
      </c>
      <c r="AQ835" s="22">
        <v>122172</v>
      </c>
      <c r="AR835" s="22" t="s">
        <v>3784</v>
      </c>
      <c r="AS835" s="24">
        <v>312.92207210324898</v>
      </c>
      <c r="AT835" s="30"/>
      <c r="AU835" s="22"/>
      <c r="AV835" s="69"/>
      <c r="AW835" s="33"/>
      <c r="AX835" s="22"/>
      <c r="AY835" s="27"/>
    </row>
    <row r="836" spans="1:51" hidden="1" x14ac:dyDescent="0.3">
      <c r="A836" s="6">
        <v>59166</v>
      </c>
      <c r="B836" s="17" t="str">
        <f>VLOOKUP(A836,'List of Wells for HC assessment'!$A$2:$J$860,10,FALSE)</f>
        <v>Ryder Uplands</v>
      </c>
      <c r="C836" s="17" t="str">
        <f>IF(ISNUMBER(VLOOKUP(A836,'List of Wells for HC assessment'!$A$2:$J$860,1,FALSE)),"TRUE","FALSE")</f>
        <v>TRUE</v>
      </c>
      <c r="D836" s="17">
        <f>VLOOKUP(A836,'List of Wells for HC assessment'!$A$2:$J$860,9,FALSE)</f>
        <v>890</v>
      </c>
      <c r="E836" s="17" t="str">
        <f t="shared" ref="E836:E862" si="286">IF(COUNTIF(T836,"*EDGE*"),"Boundary",IF(R836="N/A","Not Determined","Stream"))</f>
        <v>Boundary</v>
      </c>
      <c r="F836" s="17">
        <f t="shared" ref="F836:F862" si="287">IF(AF836="Yes",3,IF(X836="Yes",2,1))</f>
        <v>1</v>
      </c>
      <c r="G836" s="87">
        <f t="shared" ref="G836:G899" si="288">IF(F836=1,1,IF(F836=2,AC836,IF(F836=3,AK836,"-")))</f>
        <v>1</v>
      </c>
      <c r="H836" s="87"/>
      <c r="I836" s="89" t="str">
        <f t="shared" ref="I836:I862" si="289">T836</f>
        <v>D/G Aquifer Edge</v>
      </c>
      <c r="J836" s="90" t="str">
        <f t="shared" ref="J836:J862" si="290">IF(F836=1,"-",IF(F836=2,AD836,IF(F836=3,AL836,"-")))</f>
        <v>-</v>
      </c>
      <c r="K836" s="91" t="str">
        <f t="shared" ref="K836:K862" si="291">AB836</f>
        <v/>
      </c>
      <c r="L836" s="95" t="str">
        <f t="shared" ref="L836:L862" si="292">Z836</f>
        <v xml:space="preserve"> </v>
      </c>
      <c r="M836" s="92" t="str">
        <f t="shared" ref="M836:M862" si="293">IF(F836=1,"-",IF(F836=2,"-",IF(F836=3,AM836,"-")))</f>
        <v>-</v>
      </c>
      <c r="N836" s="93" t="str">
        <f t="shared" ref="N836:N862" si="294">AJ836</f>
        <v/>
      </c>
      <c r="O836" s="96" t="str">
        <f t="shared" ref="O836:O862" si="295">AH836</f>
        <v xml:space="preserve"> </v>
      </c>
      <c r="P836" s="94" t="str">
        <f>IF(ISNUMBER(VLOOKUP(A836,'Wells not assessed'!$A$5:$D$37,1,FALSE)),VLOOKUP(A836,'Wells not assessed'!$A$5:$D$37,4,FALSE),"")</f>
        <v/>
      </c>
      <c r="R836" s="74" t="str">
        <f t="shared" ref="R836:R862" si="296">IF(ISNUMBER(VLOOKUP(A836,$AQ$4:$AQ$49974,1,FALSE)),"Yes","N/A")</f>
        <v>Yes</v>
      </c>
      <c r="S836" s="15" t="str">
        <f t="shared" ref="S836:S862" si="297">IF(C836="TRUE",VLOOKUP(A836,$AQ$4:$AS$49974,2,FALSE)," ")</f>
        <v>BED_EDGE-1242</v>
      </c>
      <c r="T836" s="18" t="str">
        <f>VLOOKUP(S836,'PoHC and SDF summary'!$AO$4:$AP$49974,2,FALSE)</f>
        <v>D/G Aquifer Edge</v>
      </c>
      <c r="U836" s="19">
        <f t="shared" ref="U836:U862" si="298">IF(C836="TRUE",VLOOKUP(A836,$AQ$4:$AS$49974,3,FALSE)," ")</f>
        <v>258.40663627227002</v>
      </c>
      <c r="V836" s="56">
        <f>IF(C836="TRUE",(U836^2)*(VLOOKUP(D836,'Aquifer and SDF Parameters'!$A$6:$C$100,2,FALSE)/VLOOKUP(D836,'Aquifer and SDF Parameters'!$A$6:$C$100,3,FALSE)),"")</f>
        <v>0.50080492252161934</v>
      </c>
      <c r="W836" s="4"/>
      <c r="X836" s="76" t="str">
        <f t="shared" ref="X836:X862" si="299">IF(ISNUMBER(VLOOKUP(A836,$AT$4:$AT$49974,1,FALSE)),"Yes","No")</f>
        <v>No</v>
      </c>
      <c r="Y836" s="15" t="str">
        <f t="shared" ref="Y836:Y899" si="300">IF(X836="Yes",VLOOKUP(A836,$AT$4:$AV$49974,2,FALSE),"")</f>
        <v/>
      </c>
      <c r="Z836" s="18" t="str">
        <f>IF(X836="Yes",VLOOKUP(Y836,'PoHC and SDF summary'!$AO$4:$AP$49974,2,FALSE)," ")</f>
        <v xml:space="preserve"> </v>
      </c>
      <c r="AA836" s="19" t="str">
        <f t="shared" ref="AA836:AA862" si="301">IF(X836="Yes",VLOOKUP(A836,$AT$4:$AV$49974,3,FALSE)," ")</f>
        <v xml:space="preserve"> </v>
      </c>
      <c r="AB836" s="58" t="str">
        <f>IF(X836="Yes",(AA836^2)*(VLOOKUP(D836,'Aquifer and SDF Parameters'!$A$6:$C$100,2,FALSE)/VLOOKUP(D836,'Aquifer and SDF Parameters'!$A$6:$C$100,3,FALSE)),"")</f>
        <v/>
      </c>
      <c r="AC836" s="20" t="str">
        <f>IF(X836="Yes",(1/(U836)^('Aquifer and SDF Parameters'!$B$2)/((1/U836^'Aquifer and SDF Parameters'!$B$2)+(1/AA836^'Aquifer and SDF Parameters'!$B$2))),"")</f>
        <v/>
      </c>
      <c r="AD836" s="21" t="str">
        <f>IF(X836="Yes",(1/(AA836)^('Aquifer and SDF Parameters'!$B$2)/((1/U836^'Aquifer and SDF Parameters'!$B$2)+(1/AA836^'Aquifer and SDF Parameters'!$B$2))),"")</f>
        <v/>
      </c>
      <c r="AE836" s="14"/>
      <c r="AF836" s="32" t="str">
        <f t="shared" ref="AF836:AF862" si="302">IF(ISNUMBER(VLOOKUP(A836,$AW$4:$AY$49974,1,FALSE)),"Yes","No")</f>
        <v>No</v>
      </c>
      <c r="AG836" s="15" t="str">
        <f t="shared" ref="AG836:AG899" si="303">IF(AF836="Yes",VLOOKUP(A836,$AW$4:$AY$49974,2,FALSE),"")</f>
        <v/>
      </c>
      <c r="AH836" s="18" t="str">
        <f t="shared" ref="AH836:AH899" si="304">IF(AF836="Yes",VLOOKUP(AG836,$AO$4:$AP$49974,2,FALSE)," ")</f>
        <v xml:space="preserve"> </v>
      </c>
      <c r="AI836" s="19" t="str">
        <f t="shared" ref="AI836:AI862" si="305">IF(AF836="Yes",VLOOKUP(A836,$AW$4:$AY$49974,3,FALSE)," ")</f>
        <v xml:space="preserve"> </v>
      </c>
      <c r="AJ836" s="58" t="str">
        <f>IF(AF836="Yes",(AI836^2)*(VLOOKUP(D836,'Aquifer and SDF Parameters'!$A$6:$C$100,2,FALSE)/VLOOKUP(D836,'Aquifer and SDF Parameters'!$A$6:$C$100,3,FALSE)),"")</f>
        <v/>
      </c>
      <c r="AK836" s="20" t="str">
        <f>IF(AF836="Yes",(1/(U836)^('Aquifer and SDF Parameters'!$B$2)/((1/U836^'Aquifer and SDF Parameters'!$B$2)+(1/AI836^'Aquifer and SDF Parameters'!$B$2)+(1/AA836^'Aquifer and SDF Parameters'!$B$2))),"")</f>
        <v/>
      </c>
      <c r="AL836" s="20" t="str">
        <f>IF(AF836="Yes",(1/(AA836)^('Aquifer and SDF Parameters'!$B$2)/((1/U836^'Aquifer and SDF Parameters'!$B$2)+(1/AI836^'Aquifer and SDF Parameters'!$B$2)+(1/AA836^'Aquifer and SDF Parameters'!$B$2))),"")</f>
        <v/>
      </c>
      <c r="AM836" s="21" t="str">
        <f>IF(AF836="Yes",(1/(AI836)^('Aquifer and SDF Parameters'!$B$2)/((1/U836^'Aquifer and SDF Parameters'!$B$2)+(1/AI836^'Aquifer and SDF Parameters'!$B$2)+(1/AA836^'Aquifer and SDF Parameters'!$B$2))),"")</f>
        <v/>
      </c>
      <c r="AO836" s="30" t="s">
        <v>12541</v>
      </c>
      <c r="AP836" s="47" t="s">
        <v>8769</v>
      </c>
      <c r="AQ836" s="22">
        <v>122174</v>
      </c>
      <c r="AR836" s="22" t="s">
        <v>3797</v>
      </c>
      <c r="AS836" s="24">
        <v>290.44866519922903</v>
      </c>
      <c r="AT836" s="30"/>
      <c r="AU836" s="22"/>
      <c r="AV836" s="69"/>
      <c r="AW836" s="33"/>
      <c r="AX836" s="22"/>
      <c r="AY836" s="27"/>
    </row>
    <row r="837" spans="1:51" hidden="1" x14ac:dyDescent="0.3">
      <c r="A837" s="6">
        <v>59281</v>
      </c>
      <c r="B837" s="17" t="str">
        <f>VLOOKUP(A837,'List of Wells for HC assessment'!$A$2:$J$860,10,FALSE)</f>
        <v>Ryder Uplands</v>
      </c>
      <c r="C837" s="17" t="str">
        <f>IF(ISNUMBER(VLOOKUP(A837,'List of Wells for HC assessment'!$A$2:$J$860,1,FALSE)),"TRUE","FALSE")</f>
        <v>TRUE</v>
      </c>
      <c r="D837" s="17">
        <f>VLOOKUP(A837,'List of Wells for HC assessment'!$A$2:$J$860,9,FALSE)</f>
        <v>890</v>
      </c>
      <c r="E837" s="17" t="str">
        <f t="shared" si="286"/>
        <v>Boundary</v>
      </c>
      <c r="F837" s="17">
        <f t="shared" si="287"/>
        <v>1</v>
      </c>
      <c r="G837" s="87">
        <f t="shared" si="288"/>
        <v>1</v>
      </c>
      <c r="H837" s="87"/>
      <c r="I837" s="89" t="str">
        <f t="shared" si="289"/>
        <v>D/G Aquifer Edge</v>
      </c>
      <c r="J837" s="90" t="str">
        <f t="shared" si="290"/>
        <v>-</v>
      </c>
      <c r="K837" s="91" t="str">
        <f t="shared" si="291"/>
        <v/>
      </c>
      <c r="L837" s="95" t="str">
        <f t="shared" si="292"/>
        <v xml:space="preserve"> </v>
      </c>
      <c r="M837" s="92" t="str">
        <f t="shared" si="293"/>
        <v>-</v>
      </c>
      <c r="N837" s="93" t="str">
        <f t="shared" si="294"/>
        <v/>
      </c>
      <c r="O837" s="96" t="str">
        <f t="shared" si="295"/>
        <v xml:space="preserve"> </v>
      </c>
      <c r="P837" s="94" t="str">
        <f>IF(ISNUMBER(VLOOKUP(A837,'Wells not assessed'!$A$5:$D$37,1,FALSE)),VLOOKUP(A837,'Wells not assessed'!$A$5:$D$37,4,FALSE),"")</f>
        <v/>
      </c>
      <c r="R837" s="74" t="str">
        <f t="shared" si="296"/>
        <v>Yes</v>
      </c>
      <c r="S837" s="15" t="str">
        <f t="shared" si="297"/>
        <v>BED_EDGE-1282</v>
      </c>
      <c r="T837" s="18" t="str">
        <f>VLOOKUP(S837,'PoHC and SDF summary'!$AO$4:$AP$49974,2,FALSE)</f>
        <v>D/G Aquifer Edge</v>
      </c>
      <c r="U837" s="19">
        <f t="shared" si="298"/>
        <v>1322.81861670028</v>
      </c>
      <c r="V837" s="56">
        <f>IF(C837="TRUE",(U837^2)*(VLOOKUP(D837,'Aquifer and SDF Parameters'!$A$6:$C$100,2,FALSE)/VLOOKUP(D837,'Aquifer and SDF Parameters'!$A$6:$C$100,3,FALSE)),"")</f>
        <v>13.123868195166319</v>
      </c>
      <c r="W837" s="4"/>
      <c r="X837" s="76" t="str">
        <f t="shared" si="299"/>
        <v>No</v>
      </c>
      <c r="Y837" s="15" t="str">
        <f t="shared" si="300"/>
        <v/>
      </c>
      <c r="Z837" s="18" t="str">
        <f>IF(X837="Yes",VLOOKUP(Y837,'PoHC and SDF summary'!$AO$4:$AP$49974,2,FALSE)," ")</f>
        <v xml:space="preserve"> </v>
      </c>
      <c r="AA837" s="19" t="str">
        <f t="shared" si="301"/>
        <v xml:space="preserve"> </v>
      </c>
      <c r="AB837" s="58" t="str">
        <f>IF(X837="Yes",(AA837^2)*(VLOOKUP(D837,'Aquifer and SDF Parameters'!$A$6:$C$100,2,FALSE)/VLOOKUP(D837,'Aquifer and SDF Parameters'!$A$6:$C$100,3,FALSE)),"")</f>
        <v/>
      </c>
      <c r="AC837" s="20" t="str">
        <f>IF(X837="Yes",(1/(U837)^('Aquifer and SDF Parameters'!$B$2)/((1/U837^'Aquifer and SDF Parameters'!$B$2)+(1/AA837^'Aquifer and SDF Parameters'!$B$2))),"")</f>
        <v/>
      </c>
      <c r="AD837" s="21" t="str">
        <f>IF(X837="Yes",(1/(AA837)^('Aquifer and SDF Parameters'!$B$2)/((1/U837^'Aquifer and SDF Parameters'!$B$2)+(1/AA837^'Aquifer and SDF Parameters'!$B$2))),"")</f>
        <v/>
      </c>
      <c r="AE837" s="14"/>
      <c r="AF837" s="32" t="str">
        <f t="shared" si="302"/>
        <v>No</v>
      </c>
      <c r="AG837" s="15" t="str">
        <f t="shared" si="303"/>
        <v/>
      </c>
      <c r="AH837" s="18" t="str">
        <f t="shared" si="304"/>
        <v xml:space="preserve"> </v>
      </c>
      <c r="AI837" s="19" t="str">
        <f t="shared" si="305"/>
        <v xml:space="preserve"> </v>
      </c>
      <c r="AJ837" s="58" t="str">
        <f>IF(AF837="Yes",(AI837^2)*(VLOOKUP(D837,'Aquifer and SDF Parameters'!$A$6:$C$100,2,FALSE)/VLOOKUP(D837,'Aquifer and SDF Parameters'!$A$6:$C$100,3,FALSE)),"")</f>
        <v/>
      </c>
      <c r="AK837" s="20" t="str">
        <f>IF(AF837="Yes",(1/(U837)^('Aquifer and SDF Parameters'!$B$2)/((1/U837^'Aquifer and SDF Parameters'!$B$2)+(1/AI837^'Aquifer and SDF Parameters'!$B$2)+(1/AA837^'Aquifer and SDF Parameters'!$B$2))),"")</f>
        <v/>
      </c>
      <c r="AL837" s="20" t="str">
        <f>IF(AF837="Yes",(1/(AA837)^('Aquifer and SDF Parameters'!$B$2)/((1/U837^'Aquifer and SDF Parameters'!$B$2)+(1/AI837^'Aquifer and SDF Parameters'!$B$2)+(1/AA837^'Aquifer and SDF Parameters'!$B$2))),"")</f>
        <v/>
      </c>
      <c r="AM837" s="21" t="str">
        <f>IF(AF837="Yes",(1/(AI837)^('Aquifer and SDF Parameters'!$B$2)/((1/U837^'Aquifer and SDF Parameters'!$B$2)+(1/AI837^'Aquifer and SDF Parameters'!$B$2)+(1/AA837^'Aquifer and SDF Parameters'!$B$2))),"")</f>
        <v/>
      </c>
      <c r="AO837" s="30" t="s">
        <v>12539</v>
      </c>
      <c r="AP837" s="47" t="s">
        <v>8769</v>
      </c>
      <c r="AQ837" s="22">
        <v>122175</v>
      </c>
      <c r="AR837" s="22" t="s">
        <v>3783</v>
      </c>
      <c r="AS837" s="24">
        <v>246.11666713967401</v>
      </c>
      <c r="AT837" s="30"/>
      <c r="AU837" s="22"/>
      <c r="AV837" s="69"/>
      <c r="AW837" s="33"/>
      <c r="AX837" s="22"/>
      <c r="AY837" s="27"/>
    </row>
    <row r="838" spans="1:51" hidden="1" x14ac:dyDescent="0.3">
      <c r="A838" s="6">
        <v>59294</v>
      </c>
      <c r="B838" s="17" t="str">
        <f>VLOOKUP(A838,'List of Wells for HC assessment'!$A$2:$J$860,10,FALSE)</f>
        <v>Ryder Uplands</v>
      </c>
      <c r="C838" s="17" t="str">
        <f>IF(ISNUMBER(VLOOKUP(A838,'List of Wells for HC assessment'!$A$2:$J$860,1,FALSE)),"TRUE","FALSE")</f>
        <v>TRUE</v>
      </c>
      <c r="D838" s="17">
        <f>VLOOKUP(A838,'List of Wells for HC assessment'!$A$2:$J$860,9,FALSE)</f>
        <v>890</v>
      </c>
      <c r="E838" s="17" t="str">
        <f t="shared" si="286"/>
        <v>Boundary</v>
      </c>
      <c r="F838" s="17">
        <f t="shared" si="287"/>
        <v>1</v>
      </c>
      <c r="G838" s="87">
        <f t="shared" si="288"/>
        <v>1</v>
      </c>
      <c r="H838" s="87"/>
      <c r="I838" s="89" t="str">
        <f t="shared" si="289"/>
        <v>D/G Aquifer Edge</v>
      </c>
      <c r="J838" s="90" t="str">
        <f t="shared" si="290"/>
        <v>-</v>
      </c>
      <c r="K838" s="91" t="str">
        <f t="shared" si="291"/>
        <v/>
      </c>
      <c r="L838" s="95" t="str">
        <f t="shared" si="292"/>
        <v xml:space="preserve"> </v>
      </c>
      <c r="M838" s="92" t="str">
        <f t="shared" si="293"/>
        <v>-</v>
      </c>
      <c r="N838" s="93" t="str">
        <f t="shared" si="294"/>
        <v/>
      </c>
      <c r="O838" s="96" t="str">
        <f t="shared" si="295"/>
        <v xml:space="preserve"> </v>
      </c>
      <c r="P838" s="94" t="str">
        <f>IF(ISNUMBER(VLOOKUP(A838,'Wells not assessed'!$A$5:$D$37,1,FALSE)),VLOOKUP(A838,'Wells not assessed'!$A$5:$D$37,4,FALSE),"")</f>
        <v/>
      </c>
      <c r="R838" s="74" t="str">
        <f t="shared" si="296"/>
        <v>Yes</v>
      </c>
      <c r="S838" s="15" t="str">
        <f t="shared" si="297"/>
        <v>BED_EDGE-1255</v>
      </c>
      <c r="T838" s="18" t="str">
        <f>VLOOKUP(S838,'PoHC and SDF summary'!$AO$4:$AP$49974,2,FALSE)</f>
        <v>D/G Aquifer Edge</v>
      </c>
      <c r="U838" s="19">
        <f t="shared" si="298"/>
        <v>1088.44932452701</v>
      </c>
      <c r="V838" s="56">
        <f>IF(C838="TRUE",(U838^2)*(VLOOKUP(D838,'Aquifer and SDF Parameters'!$A$6:$C$100,2,FALSE)/VLOOKUP(D838,'Aquifer and SDF Parameters'!$A$6:$C$100,3,FALSE)),"")</f>
        <v>8.8854144904747834</v>
      </c>
      <c r="W838" s="4"/>
      <c r="X838" s="76" t="str">
        <f t="shared" si="299"/>
        <v>No</v>
      </c>
      <c r="Y838" s="15" t="str">
        <f t="shared" si="300"/>
        <v/>
      </c>
      <c r="Z838" s="18" t="str">
        <f>IF(X838="Yes",VLOOKUP(Y838,'PoHC and SDF summary'!$AO$4:$AP$49974,2,FALSE)," ")</f>
        <v xml:space="preserve"> </v>
      </c>
      <c r="AA838" s="19" t="str">
        <f t="shared" si="301"/>
        <v xml:space="preserve"> </v>
      </c>
      <c r="AB838" s="58" t="str">
        <f>IF(X838="Yes",(AA838^2)*(VLOOKUP(D838,'Aquifer and SDF Parameters'!$A$6:$C$100,2,FALSE)/VLOOKUP(D838,'Aquifer and SDF Parameters'!$A$6:$C$100,3,FALSE)),"")</f>
        <v/>
      </c>
      <c r="AC838" s="20" t="str">
        <f>IF(X838="Yes",(1/(U838)^('Aquifer and SDF Parameters'!$B$2)/((1/U838^'Aquifer and SDF Parameters'!$B$2)+(1/AA838^'Aquifer and SDF Parameters'!$B$2))),"")</f>
        <v/>
      </c>
      <c r="AD838" s="21" t="str">
        <f>IF(X838="Yes",(1/(AA838)^('Aquifer and SDF Parameters'!$B$2)/((1/U838^'Aquifer and SDF Parameters'!$B$2)+(1/AA838^'Aquifer and SDF Parameters'!$B$2))),"")</f>
        <v/>
      </c>
      <c r="AE838" s="14"/>
      <c r="AF838" s="32" t="str">
        <f t="shared" si="302"/>
        <v>No</v>
      </c>
      <c r="AG838" s="15" t="str">
        <f t="shared" si="303"/>
        <v/>
      </c>
      <c r="AH838" s="18" t="str">
        <f t="shared" si="304"/>
        <v xml:space="preserve"> </v>
      </c>
      <c r="AI838" s="19" t="str">
        <f t="shared" si="305"/>
        <v xml:space="preserve"> </v>
      </c>
      <c r="AJ838" s="58" t="str">
        <f>IF(AF838="Yes",(AI838^2)*(VLOOKUP(D838,'Aquifer and SDF Parameters'!$A$6:$C$100,2,FALSE)/VLOOKUP(D838,'Aquifer and SDF Parameters'!$A$6:$C$100,3,FALSE)),"")</f>
        <v/>
      </c>
      <c r="AK838" s="20" t="str">
        <f>IF(AF838="Yes",(1/(U838)^('Aquifer and SDF Parameters'!$B$2)/((1/U838^'Aquifer and SDF Parameters'!$B$2)+(1/AI838^'Aquifer and SDF Parameters'!$B$2)+(1/AA838^'Aquifer and SDF Parameters'!$B$2))),"")</f>
        <v/>
      </c>
      <c r="AL838" s="20" t="str">
        <f>IF(AF838="Yes",(1/(AA838)^('Aquifer and SDF Parameters'!$B$2)/((1/U838^'Aquifer and SDF Parameters'!$B$2)+(1/AI838^'Aquifer and SDF Parameters'!$B$2)+(1/AA838^'Aquifer and SDF Parameters'!$B$2))),"")</f>
        <v/>
      </c>
      <c r="AM838" s="21" t="str">
        <f>IF(AF838="Yes",(1/(AI838)^('Aquifer and SDF Parameters'!$B$2)/((1/U838^'Aquifer and SDF Parameters'!$B$2)+(1/AI838^'Aquifer and SDF Parameters'!$B$2)+(1/AA838^'Aquifer and SDF Parameters'!$B$2))),"")</f>
        <v/>
      </c>
      <c r="AO838" s="30" t="s">
        <v>12538</v>
      </c>
      <c r="AP838" s="47" t="s">
        <v>8769</v>
      </c>
      <c r="AQ838" s="22">
        <v>122934</v>
      </c>
      <c r="AR838" s="22" t="s">
        <v>3005</v>
      </c>
      <c r="AS838" s="24">
        <v>637.54796901428199</v>
      </c>
      <c r="AT838" s="30"/>
      <c r="AU838" s="22"/>
      <c r="AV838" s="69"/>
      <c r="AW838" s="33"/>
      <c r="AX838" s="22"/>
      <c r="AY838" s="27"/>
    </row>
    <row r="839" spans="1:51" hidden="1" x14ac:dyDescent="0.3">
      <c r="A839" s="6">
        <v>59299</v>
      </c>
      <c r="B839" s="17" t="str">
        <f>VLOOKUP(A839,'List of Wells for HC assessment'!$A$2:$J$860,10,FALSE)</f>
        <v>Ryder Uplands</v>
      </c>
      <c r="C839" s="17" t="str">
        <f>IF(ISNUMBER(VLOOKUP(A839,'List of Wells for HC assessment'!$A$2:$J$860,1,FALSE)),"TRUE","FALSE")</f>
        <v>TRUE</v>
      </c>
      <c r="D839" s="17">
        <f>VLOOKUP(A839,'List of Wells for HC assessment'!$A$2:$J$860,9,FALSE)</f>
        <v>890</v>
      </c>
      <c r="E839" s="17" t="str">
        <f t="shared" si="286"/>
        <v>Boundary</v>
      </c>
      <c r="F839" s="17">
        <f t="shared" si="287"/>
        <v>1</v>
      </c>
      <c r="G839" s="87">
        <f t="shared" si="288"/>
        <v>1</v>
      </c>
      <c r="H839" s="87"/>
      <c r="I839" s="89" t="str">
        <f t="shared" si="289"/>
        <v>D/G Aquifer Edge</v>
      </c>
      <c r="J839" s="90" t="str">
        <f t="shared" si="290"/>
        <v>-</v>
      </c>
      <c r="K839" s="91" t="str">
        <f t="shared" si="291"/>
        <v/>
      </c>
      <c r="L839" s="95" t="str">
        <f t="shared" si="292"/>
        <v xml:space="preserve"> </v>
      </c>
      <c r="M839" s="92" t="str">
        <f t="shared" si="293"/>
        <v>-</v>
      </c>
      <c r="N839" s="93" t="str">
        <f t="shared" si="294"/>
        <v/>
      </c>
      <c r="O839" s="96" t="str">
        <f t="shared" si="295"/>
        <v xml:space="preserve"> </v>
      </c>
      <c r="P839" s="94" t="str">
        <f>IF(ISNUMBER(VLOOKUP(A839,'Wells not assessed'!$A$5:$D$37,1,FALSE)),VLOOKUP(A839,'Wells not assessed'!$A$5:$D$37,4,FALSE),"")</f>
        <v/>
      </c>
      <c r="R839" s="74" t="str">
        <f t="shared" si="296"/>
        <v>Yes</v>
      </c>
      <c r="S839" s="15" t="str">
        <f t="shared" si="297"/>
        <v>BED_EDGE-1233</v>
      </c>
      <c r="T839" s="18" t="str">
        <f>VLOOKUP(S839,'PoHC and SDF summary'!$AO$4:$AP$49974,2,FALSE)</f>
        <v>D/G Aquifer Edge</v>
      </c>
      <c r="U839" s="19">
        <f t="shared" si="298"/>
        <v>1015.93556878403</v>
      </c>
      <c r="V839" s="56">
        <f>IF(C839="TRUE",(U839^2)*(VLOOKUP(D839,'Aquifer and SDF Parameters'!$A$6:$C$100,2,FALSE)/VLOOKUP(D839,'Aquifer and SDF Parameters'!$A$6:$C$100,3,FALSE)),"")</f>
        <v>7.7409380994039791</v>
      </c>
      <c r="W839" s="4"/>
      <c r="X839" s="76" t="str">
        <f t="shared" si="299"/>
        <v>No</v>
      </c>
      <c r="Y839" s="15" t="str">
        <f t="shared" si="300"/>
        <v/>
      </c>
      <c r="Z839" s="18" t="str">
        <f>IF(X839="Yes",VLOOKUP(Y839,'PoHC and SDF summary'!$AO$4:$AP$49974,2,FALSE)," ")</f>
        <v xml:space="preserve"> </v>
      </c>
      <c r="AA839" s="19" t="str">
        <f t="shared" si="301"/>
        <v xml:space="preserve"> </v>
      </c>
      <c r="AB839" s="58" t="str">
        <f>IF(X839="Yes",(AA839^2)*(VLOOKUP(D839,'Aquifer and SDF Parameters'!$A$6:$C$100,2,FALSE)/VLOOKUP(D839,'Aquifer and SDF Parameters'!$A$6:$C$100,3,FALSE)),"")</f>
        <v/>
      </c>
      <c r="AC839" s="20" t="str">
        <f>IF(X839="Yes",(1/(U839)^('Aquifer and SDF Parameters'!$B$2)/((1/U839^'Aquifer and SDF Parameters'!$B$2)+(1/AA839^'Aquifer and SDF Parameters'!$B$2))),"")</f>
        <v/>
      </c>
      <c r="AD839" s="21" t="str">
        <f>IF(X839="Yes",(1/(AA839)^('Aquifer and SDF Parameters'!$B$2)/((1/U839^'Aquifer and SDF Parameters'!$B$2)+(1/AA839^'Aquifer and SDF Parameters'!$B$2))),"")</f>
        <v/>
      </c>
      <c r="AE839" s="14"/>
      <c r="AF839" s="32" t="str">
        <f t="shared" si="302"/>
        <v>No</v>
      </c>
      <c r="AG839" s="15" t="str">
        <f t="shared" si="303"/>
        <v/>
      </c>
      <c r="AH839" s="18" t="str">
        <f t="shared" si="304"/>
        <v xml:space="preserve"> </v>
      </c>
      <c r="AI839" s="19" t="str">
        <f t="shared" si="305"/>
        <v xml:space="preserve"> </v>
      </c>
      <c r="AJ839" s="58" t="str">
        <f>IF(AF839="Yes",(AI839^2)*(VLOOKUP(D839,'Aquifer and SDF Parameters'!$A$6:$C$100,2,FALSE)/VLOOKUP(D839,'Aquifer and SDF Parameters'!$A$6:$C$100,3,FALSE)),"")</f>
        <v/>
      </c>
      <c r="AK839" s="20" t="str">
        <f>IF(AF839="Yes",(1/(U839)^('Aquifer and SDF Parameters'!$B$2)/((1/U839^'Aquifer and SDF Parameters'!$B$2)+(1/AI839^'Aquifer and SDF Parameters'!$B$2)+(1/AA839^'Aquifer and SDF Parameters'!$B$2))),"")</f>
        <v/>
      </c>
      <c r="AL839" s="20" t="str">
        <f>IF(AF839="Yes",(1/(AA839)^('Aquifer and SDF Parameters'!$B$2)/((1/U839^'Aquifer and SDF Parameters'!$B$2)+(1/AI839^'Aquifer and SDF Parameters'!$B$2)+(1/AA839^'Aquifer and SDF Parameters'!$B$2))),"")</f>
        <v/>
      </c>
      <c r="AM839" s="21" t="str">
        <f>IF(AF839="Yes",(1/(AI839)^('Aquifer and SDF Parameters'!$B$2)/((1/U839^'Aquifer and SDF Parameters'!$B$2)+(1/AI839^'Aquifer and SDF Parameters'!$B$2)+(1/AA839^'Aquifer and SDF Parameters'!$B$2))),"")</f>
        <v/>
      </c>
      <c r="AO839" s="30" t="s">
        <v>12537</v>
      </c>
      <c r="AP839" s="47" t="s">
        <v>8769</v>
      </c>
      <c r="AQ839" s="22">
        <v>123893</v>
      </c>
      <c r="AR839" s="22" t="s">
        <v>3324</v>
      </c>
      <c r="AS839" s="24">
        <v>128.58843107744099</v>
      </c>
      <c r="AT839" s="30"/>
      <c r="AU839" s="22"/>
      <c r="AV839" s="27"/>
      <c r="AW839" s="33"/>
      <c r="AX839" s="22"/>
      <c r="AY839" s="27"/>
    </row>
    <row r="840" spans="1:51" x14ac:dyDescent="0.3">
      <c r="A840" s="6">
        <v>59307</v>
      </c>
      <c r="B840" s="17" t="str">
        <f>VLOOKUP(A840,'List of Wells for HC assessment'!$A$2:$J$860,10,FALSE)</f>
        <v>Ryder Uplands</v>
      </c>
      <c r="C840" s="17" t="str">
        <f>IF(ISNUMBER(VLOOKUP(A840,'List of Wells for HC assessment'!$A$2:$J$860,1,FALSE)),"TRUE","FALSE")</f>
        <v>TRUE</v>
      </c>
      <c r="D840" s="17">
        <f>VLOOKUP(A840,'List of Wells for HC assessment'!$A$2:$J$860,9,FALSE)</f>
        <v>890</v>
      </c>
      <c r="E840" s="17" t="str">
        <f t="shared" si="286"/>
        <v>Stream</v>
      </c>
      <c r="F840" s="17">
        <f t="shared" si="287"/>
        <v>1</v>
      </c>
      <c r="G840" s="87">
        <f t="shared" si="288"/>
        <v>1</v>
      </c>
      <c r="H840" s="88">
        <f>V840</f>
        <v>30.151169775145661</v>
      </c>
      <c r="I840" s="89" t="str">
        <f t="shared" si="289"/>
        <v>Unnamed tributary to Chilliwack Creek</v>
      </c>
      <c r="J840" s="90" t="str">
        <f t="shared" si="290"/>
        <v>-</v>
      </c>
      <c r="K840" s="91" t="str">
        <f t="shared" si="291"/>
        <v/>
      </c>
      <c r="L840" s="95" t="str">
        <f t="shared" si="292"/>
        <v xml:space="preserve"> </v>
      </c>
      <c r="M840" s="92" t="str">
        <f t="shared" si="293"/>
        <v>-</v>
      </c>
      <c r="N840" s="93" t="str">
        <f t="shared" si="294"/>
        <v/>
      </c>
      <c r="O840" s="96" t="str">
        <f t="shared" si="295"/>
        <v xml:space="preserve"> </v>
      </c>
      <c r="P840" s="94" t="str">
        <f>IF(ISNUMBER(VLOOKUP(A840,'Wells not assessed'!$A$5:$D$37,1,FALSE)),VLOOKUP(A840,'Wells not assessed'!$A$5:$D$37,4,FALSE),"")</f>
        <v/>
      </c>
      <c r="R840" s="74" t="str">
        <f t="shared" si="296"/>
        <v>Yes</v>
      </c>
      <c r="S840" s="15" t="str">
        <f t="shared" si="297"/>
        <v>BED-157</v>
      </c>
      <c r="T840" s="18" t="str">
        <f>VLOOKUP(S840,'PoHC and SDF summary'!$AO$4:$AP$49974,2,FALSE)</f>
        <v>Unnamed tributary to Chilliwack Creek</v>
      </c>
      <c r="U840" s="19">
        <f t="shared" si="298"/>
        <v>2005.0326605867101</v>
      </c>
      <c r="V840" s="56">
        <f>IF(C840="TRUE",(U840^2)*(VLOOKUP(D840,'Aquifer and SDF Parameters'!$A$6:$C$100,2,FALSE)/VLOOKUP(D840,'Aquifer and SDF Parameters'!$A$6:$C$100,3,FALSE)),"")</f>
        <v>30.151169775145661</v>
      </c>
      <c r="W840" s="4"/>
      <c r="X840" s="76" t="str">
        <f t="shared" si="299"/>
        <v>No</v>
      </c>
      <c r="Y840" s="15" t="str">
        <f t="shared" si="300"/>
        <v/>
      </c>
      <c r="Z840" s="18" t="str">
        <f>IF(X840="Yes",VLOOKUP(Y840,'PoHC and SDF summary'!$AO$4:$AP$49974,2,FALSE)," ")</f>
        <v xml:space="preserve"> </v>
      </c>
      <c r="AA840" s="19" t="str">
        <f t="shared" si="301"/>
        <v xml:space="preserve"> </v>
      </c>
      <c r="AB840" s="58" t="str">
        <f>IF(X840="Yes",(AA840^2)*(VLOOKUP(D840,'Aquifer and SDF Parameters'!$A$6:$C$100,2,FALSE)/VLOOKUP(D840,'Aquifer and SDF Parameters'!$A$6:$C$100,3,FALSE)),"")</f>
        <v/>
      </c>
      <c r="AC840" s="20" t="str">
        <f>IF(X840="Yes",(1/(U840)^('Aquifer and SDF Parameters'!$B$2)/((1/U840^'Aquifer and SDF Parameters'!$B$2)+(1/AA840^'Aquifer and SDF Parameters'!$B$2))),"")</f>
        <v/>
      </c>
      <c r="AD840" s="21" t="str">
        <f>IF(X840="Yes",(1/(AA840)^('Aquifer and SDF Parameters'!$B$2)/((1/U840^'Aquifer and SDF Parameters'!$B$2)+(1/AA840^'Aquifer and SDF Parameters'!$B$2))),"")</f>
        <v/>
      </c>
      <c r="AE840" s="14"/>
      <c r="AF840" s="32" t="str">
        <f t="shared" si="302"/>
        <v>No</v>
      </c>
      <c r="AG840" s="15" t="str">
        <f t="shared" si="303"/>
        <v/>
      </c>
      <c r="AH840" s="18" t="str">
        <f t="shared" si="304"/>
        <v xml:space="preserve"> </v>
      </c>
      <c r="AI840" s="19" t="str">
        <f t="shared" si="305"/>
        <v xml:space="preserve"> </v>
      </c>
      <c r="AJ840" s="58" t="str">
        <f>IF(AF840="Yes",(AI840^2)*(VLOOKUP(D840,'Aquifer and SDF Parameters'!$A$6:$C$100,2,FALSE)/VLOOKUP(D840,'Aquifer and SDF Parameters'!$A$6:$C$100,3,FALSE)),"")</f>
        <v/>
      </c>
      <c r="AK840" s="20" t="str">
        <f>IF(AF840="Yes",(1/(U840)^('Aquifer and SDF Parameters'!$B$2)/((1/U840^'Aquifer and SDF Parameters'!$B$2)+(1/AI840^'Aquifer and SDF Parameters'!$B$2)+(1/AA840^'Aquifer and SDF Parameters'!$B$2))),"")</f>
        <v/>
      </c>
      <c r="AL840" s="20" t="str">
        <f>IF(AF840="Yes",(1/(AA840)^('Aquifer and SDF Parameters'!$B$2)/((1/U840^'Aquifer and SDF Parameters'!$B$2)+(1/AI840^'Aquifer and SDF Parameters'!$B$2)+(1/AA840^'Aquifer and SDF Parameters'!$B$2))),"")</f>
        <v/>
      </c>
      <c r="AM840" s="21" t="str">
        <f>IF(AF840="Yes",(1/(AI840)^('Aquifer and SDF Parameters'!$B$2)/((1/U840^'Aquifer and SDF Parameters'!$B$2)+(1/AI840^'Aquifer and SDF Parameters'!$B$2)+(1/AA840^'Aquifer and SDF Parameters'!$B$2))),"")</f>
        <v/>
      </c>
      <c r="AO840" s="30" t="s">
        <v>12536</v>
      </c>
      <c r="AP840" s="47" t="s">
        <v>8769</v>
      </c>
      <c r="AQ840" s="22">
        <v>123897</v>
      </c>
      <c r="AR840" s="22" t="s">
        <v>3324</v>
      </c>
      <c r="AS840" s="24">
        <v>152.65783824072801</v>
      </c>
      <c r="AT840" s="30"/>
      <c r="AU840" s="22"/>
      <c r="AV840" s="69"/>
      <c r="AW840" s="33"/>
      <c r="AX840" s="22"/>
      <c r="AY840" s="27"/>
    </row>
    <row r="841" spans="1:51" hidden="1" x14ac:dyDescent="0.3">
      <c r="A841" s="6">
        <v>59861</v>
      </c>
      <c r="B841" s="17" t="str">
        <f>VLOOKUP(A841,'List of Wells for HC assessment'!$A$2:$J$860,10,FALSE)</f>
        <v>Ryder Uplands</v>
      </c>
      <c r="C841" s="17" t="str">
        <f>IF(ISNUMBER(VLOOKUP(A841,'List of Wells for HC assessment'!$A$2:$J$860,1,FALSE)),"TRUE","FALSE")</f>
        <v>TRUE</v>
      </c>
      <c r="D841" s="17">
        <f>VLOOKUP(A841,'List of Wells for HC assessment'!$A$2:$J$860,9,FALSE)</f>
        <v>890</v>
      </c>
      <c r="E841" s="17" t="str">
        <f t="shared" si="286"/>
        <v>Boundary</v>
      </c>
      <c r="F841" s="17">
        <f t="shared" si="287"/>
        <v>1</v>
      </c>
      <c r="G841" s="87">
        <f t="shared" si="288"/>
        <v>1</v>
      </c>
      <c r="H841" s="87"/>
      <c r="I841" s="89" t="str">
        <f t="shared" si="289"/>
        <v>D/G Aquifer Edge</v>
      </c>
      <c r="J841" s="90" t="str">
        <f t="shared" si="290"/>
        <v>-</v>
      </c>
      <c r="K841" s="91" t="str">
        <f t="shared" si="291"/>
        <v/>
      </c>
      <c r="L841" s="95" t="str">
        <f t="shared" si="292"/>
        <v xml:space="preserve"> </v>
      </c>
      <c r="M841" s="92" t="str">
        <f t="shared" si="293"/>
        <v>-</v>
      </c>
      <c r="N841" s="93" t="str">
        <f t="shared" si="294"/>
        <v/>
      </c>
      <c r="O841" s="96" t="str">
        <f t="shared" si="295"/>
        <v xml:space="preserve"> </v>
      </c>
      <c r="P841" s="94" t="str">
        <f>IF(ISNUMBER(VLOOKUP(A841,'Wells not assessed'!$A$5:$D$37,1,FALSE)),VLOOKUP(A841,'Wells not assessed'!$A$5:$D$37,4,FALSE),"")</f>
        <v/>
      </c>
      <c r="R841" s="74" t="str">
        <f t="shared" si="296"/>
        <v>Yes</v>
      </c>
      <c r="S841" s="15" t="str">
        <f t="shared" si="297"/>
        <v>BED_EDGE-1241</v>
      </c>
      <c r="T841" s="18" t="str">
        <f>VLOOKUP(S841,'PoHC and SDF summary'!$AO$4:$AP$49974,2,FALSE)</f>
        <v>D/G Aquifer Edge</v>
      </c>
      <c r="U841" s="19">
        <f t="shared" si="298"/>
        <v>424.13740650122998</v>
      </c>
      <c r="V841" s="56">
        <f>IF(C841="TRUE",(U841^2)*(VLOOKUP(D841,'Aquifer and SDF Parameters'!$A$6:$C$100,2,FALSE)/VLOOKUP(D841,'Aquifer and SDF Parameters'!$A$6:$C$100,3,FALSE)),"")</f>
        <v>1.3491940469519221</v>
      </c>
      <c r="W841" s="4"/>
      <c r="X841" s="76" t="str">
        <f t="shared" si="299"/>
        <v>No</v>
      </c>
      <c r="Y841" s="15" t="str">
        <f t="shared" si="300"/>
        <v/>
      </c>
      <c r="Z841" s="18" t="str">
        <f>IF(X841="Yes",VLOOKUP(Y841,'PoHC and SDF summary'!$AO$4:$AP$49974,2,FALSE)," ")</f>
        <v xml:space="preserve"> </v>
      </c>
      <c r="AA841" s="19" t="str">
        <f t="shared" si="301"/>
        <v xml:space="preserve"> </v>
      </c>
      <c r="AB841" s="58" t="str">
        <f>IF(X841="Yes",(AA841^2)*(VLOOKUP(D841,'Aquifer and SDF Parameters'!$A$6:$C$100,2,FALSE)/VLOOKUP(D841,'Aquifer and SDF Parameters'!$A$6:$C$100,3,FALSE)),"")</f>
        <v/>
      </c>
      <c r="AC841" s="20" t="str">
        <f>IF(X841="Yes",(1/(U841)^('Aquifer and SDF Parameters'!$B$2)/((1/U841^'Aquifer and SDF Parameters'!$B$2)+(1/AA841^'Aquifer and SDF Parameters'!$B$2))),"")</f>
        <v/>
      </c>
      <c r="AD841" s="21" t="str">
        <f>IF(X841="Yes",(1/(AA841)^('Aquifer and SDF Parameters'!$B$2)/((1/U841^'Aquifer and SDF Parameters'!$B$2)+(1/AA841^'Aquifer and SDF Parameters'!$B$2))),"")</f>
        <v/>
      </c>
      <c r="AE841" s="14"/>
      <c r="AF841" s="32" t="str">
        <f t="shared" si="302"/>
        <v>No</v>
      </c>
      <c r="AG841" s="15" t="str">
        <f t="shared" si="303"/>
        <v/>
      </c>
      <c r="AH841" s="18" t="str">
        <f t="shared" si="304"/>
        <v xml:space="preserve"> </v>
      </c>
      <c r="AI841" s="19" t="str">
        <f t="shared" si="305"/>
        <v xml:space="preserve"> </v>
      </c>
      <c r="AJ841" s="58" t="str">
        <f>IF(AF841="Yes",(AI841^2)*(VLOOKUP(D841,'Aquifer and SDF Parameters'!$A$6:$C$100,2,FALSE)/VLOOKUP(D841,'Aquifer and SDF Parameters'!$A$6:$C$100,3,FALSE)),"")</f>
        <v/>
      </c>
      <c r="AK841" s="20" t="str">
        <f>IF(AF841="Yes",(1/(U841)^('Aquifer and SDF Parameters'!$B$2)/((1/U841^'Aquifer and SDF Parameters'!$B$2)+(1/AI841^'Aquifer and SDF Parameters'!$B$2)+(1/AA841^'Aquifer and SDF Parameters'!$B$2))),"")</f>
        <v/>
      </c>
      <c r="AL841" s="20" t="str">
        <f>IF(AF841="Yes",(1/(AA841)^('Aquifer and SDF Parameters'!$B$2)/((1/U841^'Aquifer and SDF Parameters'!$B$2)+(1/AI841^'Aquifer and SDF Parameters'!$B$2)+(1/AA841^'Aquifer and SDF Parameters'!$B$2))),"")</f>
        <v/>
      </c>
      <c r="AM841" s="21" t="str">
        <f>IF(AF841="Yes",(1/(AI841)^('Aquifer and SDF Parameters'!$B$2)/((1/U841^'Aquifer and SDF Parameters'!$B$2)+(1/AI841^'Aquifer and SDF Parameters'!$B$2)+(1/AA841^'Aquifer and SDF Parameters'!$B$2))),"")</f>
        <v/>
      </c>
      <c r="AO841" s="30" t="s">
        <v>12532</v>
      </c>
      <c r="AP841" s="47" t="s">
        <v>8769</v>
      </c>
      <c r="AQ841" s="22">
        <v>124176</v>
      </c>
      <c r="AR841" s="22" t="s">
        <v>7806</v>
      </c>
      <c r="AS841" s="24">
        <v>1005.60885197674</v>
      </c>
      <c r="AT841" s="30"/>
      <c r="AU841" s="22"/>
      <c r="AV841" s="69"/>
      <c r="AW841" s="33"/>
      <c r="AX841" s="22"/>
      <c r="AY841" s="27"/>
    </row>
    <row r="842" spans="1:51" hidden="1" x14ac:dyDescent="0.3">
      <c r="A842" s="6">
        <v>93313</v>
      </c>
      <c r="B842" s="17" t="str">
        <f>VLOOKUP(A842,'List of Wells for HC assessment'!$A$2:$J$860,10,FALSE)</f>
        <v>Ryder Uplands</v>
      </c>
      <c r="C842" s="17" t="str">
        <f>IF(ISNUMBER(VLOOKUP(A842,'List of Wells for HC assessment'!$A$2:$J$860,1,FALSE)),"TRUE","FALSE")</f>
        <v>TRUE</v>
      </c>
      <c r="D842" s="17">
        <f>VLOOKUP(A842,'List of Wells for HC assessment'!$A$2:$J$860,9,FALSE)</f>
        <v>890</v>
      </c>
      <c r="E842" s="17" t="str">
        <f t="shared" si="286"/>
        <v>Boundary</v>
      </c>
      <c r="F842" s="17">
        <f t="shared" si="287"/>
        <v>1</v>
      </c>
      <c r="G842" s="87">
        <f t="shared" si="288"/>
        <v>1</v>
      </c>
      <c r="H842" s="87"/>
      <c r="I842" s="89" t="str">
        <f t="shared" si="289"/>
        <v>D/G Aquifer Edge</v>
      </c>
      <c r="J842" s="90" t="str">
        <f t="shared" si="290"/>
        <v>-</v>
      </c>
      <c r="K842" s="91" t="str">
        <f t="shared" si="291"/>
        <v/>
      </c>
      <c r="L842" s="95" t="str">
        <f t="shared" si="292"/>
        <v xml:space="preserve"> </v>
      </c>
      <c r="M842" s="92" t="str">
        <f t="shared" si="293"/>
        <v>-</v>
      </c>
      <c r="N842" s="93" t="str">
        <f t="shared" si="294"/>
        <v/>
      </c>
      <c r="O842" s="96" t="str">
        <f t="shared" si="295"/>
        <v xml:space="preserve"> </v>
      </c>
      <c r="P842" s="94" t="str">
        <f>IF(ISNUMBER(VLOOKUP(A842,'Wells not assessed'!$A$5:$D$37,1,FALSE)),VLOOKUP(A842,'Wells not assessed'!$A$5:$D$37,4,FALSE),"")</f>
        <v/>
      </c>
      <c r="R842" s="74" t="str">
        <f t="shared" si="296"/>
        <v>Yes</v>
      </c>
      <c r="S842" s="15" t="str">
        <f t="shared" si="297"/>
        <v>BED_EDGE-1034</v>
      </c>
      <c r="T842" s="18" t="str">
        <f>VLOOKUP(S842,'PoHC and SDF summary'!$AO$4:$AP$49974,2,FALSE)</f>
        <v>D/G Aquifer Edge</v>
      </c>
      <c r="U842" s="19">
        <f t="shared" si="298"/>
        <v>311.66365778882698</v>
      </c>
      <c r="V842" s="56">
        <f>IF(C842="TRUE",(U842^2)*(VLOOKUP(D842,'Aquifer and SDF Parameters'!$A$6:$C$100,2,FALSE)/VLOOKUP(D842,'Aquifer and SDF Parameters'!$A$6:$C$100,3,FALSE)),"")</f>
        <v>0.72850676689733296</v>
      </c>
      <c r="W842" s="4"/>
      <c r="X842" s="76" t="str">
        <f t="shared" si="299"/>
        <v>No</v>
      </c>
      <c r="Y842" s="15" t="str">
        <f t="shared" si="300"/>
        <v/>
      </c>
      <c r="Z842" s="18" t="str">
        <f>IF(X842="Yes",VLOOKUP(Y842,'PoHC and SDF summary'!$AO$4:$AP$49974,2,FALSE)," ")</f>
        <v xml:space="preserve"> </v>
      </c>
      <c r="AA842" s="19" t="str">
        <f t="shared" si="301"/>
        <v xml:space="preserve"> </v>
      </c>
      <c r="AB842" s="58" t="str">
        <f>IF(X842="Yes",(AA842^2)*(VLOOKUP(D842,'Aquifer and SDF Parameters'!$A$6:$C$100,2,FALSE)/VLOOKUP(D842,'Aquifer and SDF Parameters'!$A$6:$C$100,3,FALSE)),"")</f>
        <v/>
      </c>
      <c r="AC842" s="20" t="str">
        <f>IF(X842="Yes",(1/(U842)^('Aquifer and SDF Parameters'!$B$2)/((1/U842^'Aquifer and SDF Parameters'!$B$2)+(1/AA842^'Aquifer and SDF Parameters'!$B$2))),"")</f>
        <v/>
      </c>
      <c r="AD842" s="21" t="str">
        <f>IF(X842="Yes",(1/(AA842)^('Aquifer and SDF Parameters'!$B$2)/((1/U842^'Aquifer and SDF Parameters'!$B$2)+(1/AA842^'Aquifer and SDF Parameters'!$B$2))),"")</f>
        <v/>
      </c>
      <c r="AE842" s="14"/>
      <c r="AF842" s="32" t="str">
        <f t="shared" si="302"/>
        <v>No</v>
      </c>
      <c r="AG842" s="15" t="str">
        <f t="shared" si="303"/>
        <v/>
      </c>
      <c r="AH842" s="18" t="str">
        <f t="shared" si="304"/>
        <v xml:space="preserve"> </v>
      </c>
      <c r="AI842" s="19" t="str">
        <f t="shared" si="305"/>
        <v xml:space="preserve"> </v>
      </c>
      <c r="AJ842" s="58" t="str">
        <f>IF(AF842="Yes",(AI842^2)*(VLOOKUP(D842,'Aquifer and SDF Parameters'!$A$6:$C$100,2,FALSE)/VLOOKUP(D842,'Aquifer and SDF Parameters'!$A$6:$C$100,3,FALSE)),"")</f>
        <v/>
      </c>
      <c r="AK842" s="20" t="str">
        <f>IF(AF842="Yes",(1/(U842)^('Aquifer and SDF Parameters'!$B$2)/((1/U842^'Aquifer and SDF Parameters'!$B$2)+(1/AI842^'Aquifer and SDF Parameters'!$B$2)+(1/AA842^'Aquifer and SDF Parameters'!$B$2))),"")</f>
        <v/>
      </c>
      <c r="AL842" s="20" t="str">
        <f>IF(AF842="Yes",(1/(AA842)^('Aquifer and SDF Parameters'!$B$2)/((1/U842^'Aquifer and SDF Parameters'!$B$2)+(1/AI842^'Aquifer and SDF Parameters'!$B$2)+(1/AA842^'Aquifer and SDF Parameters'!$B$2))),"")</f>
        <v/>
      </c>
      <c r="AM842" s="21" t="str">
        <f>IF(AF842="Yes",(1/(AI842)^('Aquifer and SDF Parameters'!$B$2)/((1/U842^'Aquifer and SDF Parameters'!$B$2)+(1/AI842^'Aquifer and SDF Parameters'!$B$2)+(1/AA842^'Aquifer and SDF Parameters'!$B$2))),"")</f>
        <v/>
      </c>
      <c r="AO842" s="30" t="s">
        <v>12383</v>
      </c>
      <c r="AP842" s="47" t="s">
        <v>8769</v>
      </c>
      <c r="AQ842" s="22">
        <v>124219</v>
      </c>
      <c r="AR842" s="22" t="s">
        <v>3784</v>
      </c>
      <c r="AS842" s="24">
        <v>148.88610430915</v>
      </c>
      <c r="AT842" s="30"/>
      <c r="AU842" s="22"/>
      <c r="AV842" s="69"/>
      <c r="AW842" s="33"/>
      <c r="AX842" s="22"/>
      <c r="AY842" s="27"/>
    </row>
    <row r="843" spans="1:51" hidden="1" x14ac:dyDescent="0.3">
      <c r="A843" s="6">
        <v>1181</v>
      </c>
      <c r="B843" s="17" t="str">
        <f>VLOOKUP(A843,'List of Wells for HC assessment'!$A$2:$J$860,10,FALSE)</f>
        <v>Ryder Uplands</v>
      </c>
      <c r="C843" s="17" t="str">
        <f>IF(ISNUMBER(VLOOKUP(A843,'List of Wells for HC assessment'!$A$2:$J$860,1,FALSE)),"TRUE","FALSE")</f>
        <v>TRUE</v>
      </c>
      <c r="D843" s="17">
        <f>VLOOKUP(A843,'List of Wells for HC assessment'!$A$2:$J$860,9,FALSE)</f>
        <v>899</v>
      </c>
      <c r="E843" s="17" t="str">
        <f t="shared" si="286"/>
        <v>Boundary</v>
      </c>
      <c r="F843" s="17">
        <f t="shared" si="287"/>
        <v>1</v>
      </c>
      <c r="G843" s="87">
        <f t="shared" si="288"/>
        <v>1</v>
      </c>
      <c r="H843" s="87"/>
      <c r="I843" s="89" t="str">
        <f t="shared" si="289"/>
        <v>D/G Aquifer Edge</v>
      </c>
      <c r="J843" s="90" t="str">
        <f t="shared" si="290"/>
        <v>-</v>
      </c>
      <c r="K843" s="91" t="str">
        <f t="shared" si="291"/>
        <v/>
      </c>
      <c r="L843" s="95" t="str">
        <f t="shared" si="292"/>
        <v xml:space="preserve"> </v>
      </c>
      <c r="M843" s="92" t="str">
        <f t="shared" si="293"/>
        <v>-</v>
      </c>
      <c r="N843" s="93" t="str">
        <f t="shared" si="294"/>
        <v/>
      </c>
      <c r="O843" s="96" t="str">
        <f t="shared" si="295"/>
        <v xml:space="preserve"> </v>
      </c>
      <c r="P843" s="94" t="str">
        <f>IF(ISNUMBER(VLOOKUP(A843,'Wells not assessed'!$A$5:$D$37,1,FALSE)),VLOOKUP(A843,'Wells not assessed'!$A$5:$D$37,4,FALSE),"")</f>
        <v/>
      </c>
      <c r="R843" s="74" t="str">
        <f t="shared" si="296"/>
        <v>Yes</v>
      </c>
      <c r="S843" s="15" t="str">
        <f t="shared" si="297"/>
        <v>BED_EDGE-1976</v>
      </c>
      <c r="T843" s="18" t="str">
        <f>VLOOKUP(S843,'PoHC and SDF summary'!$AO$4:$AP$49974,2,FALSE)</f>
        <v>D/G Aquifer Edge</v>
      </c>
      <c r="U843" s="19">
        <f t="shared" si="298"/>
        <v>355.46007100300699</v>
      </c>
      <c r="V843" s="56">
        <f>IF(C843="TRUE",(U843^2)*(VLOOKUP(D843,'Aquifer and SDF Parameters'!$A$6:$C$100,2,FALSE)/VLOOKUP(D843,'Aquifer and SDF Parameters'!$A$6:$C$100,3,FALSE)),"")</f>
        <v>3.5158779012859207</v>
      </c>
      <c r="W843" s="4"/>
      <c r="X843" s="76" t="str">
        <f t="shared" si="299"/>
        <v>No</v>
      </c>
      <c r="Y843" s="15" t="str">
        <f t="shared" si="300"/>
        <v/>
      </c>
      <c r="Z843" s="18" t="str">
        <f>IF(X843="Yes",VLOOKUP(Y843,'PoHC and SDF summary'!$AO$4:$AP$49974,2,FALSE)," ")</f>
        <v xml:space="preserve"> </v>
      </c>
      <c r="AA843" s="19" t="str">
        <f t="shared" si="301"/>
        <v xml:space="preserve"> </v>
      </c>
      <c r="AB843" s="58" t="str">
        <f>IF(X843="Yes",(AA843^2)*(VLOOKUP(D843,'Aquifer and SDF Parameters'!$A$6:$C$100,2,FALSE)/VLOOKUP(D843,'Aquifer and SDF Parameters'!$A$6:$C$100,3,FALSE)),"")</f>
        <v/>
      </c>
      <c r="AC843" s="20" t="str">
        <f>IF(X843="Yes",(1/(U843)^('Aquifer and SDF Parameters'!$B$2)/((1/U843^'Aquifer and SDF Parameters'!$B$2)+(1/AA843^'Aquifer and SDF Parameters'!$B$2))),"")</f>
        <v/>
      </c>
      <c r="AD843" s="21" t="str">
        <f>IF(X843="Yes",(1/(AA843)^('Aquifer and SDF Parameters'!$B$2)/((1/U843^'Aquifer and SDF Parameters'!$B$2)+(1/AA843^'Aquifer and SDF Parameters'!$B$2))),"")</f>
        <v/>
      </c>
      <c r="AE843" s="14"/>
      <c r="AF843" s="32" t="str">
        <f t="shared" si="302"/>
        <v>No</v>
      </c>
      <c r="AG843" s="15" t="str">
        <f t="shared" si="303"/>
        <v/>
      </c>
      <c r="AH843" s="18" t="str">
        <f t="shared" si="304"/>
        <v xml:space="preserve"> </v>
      </c>
      <c r="AI843" s="19" t="str">
        <f t="shared" si="305"/>
        <v xml:space="preserve"> </v>
      </c>
      <c r="AJ843" s="58" t="str">
        <f>IF(AF843="Yes",(AI843^2)*(VLOOKUP(D843,'Aquifer and SDF Parameters'!$A$6:$C$100,2,FALSE)/VLOOKUP(D843,'Aquifer and SDF Parameters'!$A$6:$C$100,3,FALSE)),"")</f>
        <v/>
      </c>
      <c r="AK843" s="20" t="str">
        <f>IF(AF843="Yes",(1/(U843)^('Aquifer and SDF Parameters'!$B$2)/((1/U843^'Aquifer and SDF Parameters'!$B$2)+(1/AI843^'Aquifer and SDF Parameters'!$B$2)+(1/AA843^'Aquifer and SDF Parameters'!$B$2))),"")</f>
        <v/>
      </c>
      <c r="AL843" s="20" t="str">
        <f>IF(AF843="Yes",(1/(AA843)^('Aquifer and SDF Parameters'!$B$2)/((1/U843^'Aquifer and SDF Parameters'!$B$2)+(1/AI843^'Aquifer and SDF Parameters'!$B$2)+(1/AA843^'Aquifer and SDF Parameters'!$B$2))),"")</f>
        <v/>
      </c>
      <c r="AM843" s="21" t="str">
        <f>IF(AF843="Yes",(1/(AI843)^('Aquifer and SDF Parameters'!$B$2)/((1/U843^'Aquifer and SDF Parameters'!$B$2)+(1/AI843^'Aquifer and SDF Parameters'!$B$2)+(1/AA843^'Aquifer and SDF Parameters'!$B$2))),"")</f>
        <v/>
      </c>
      <c r="AO843" s="30" t="s">
        <v>12956</v>
      </c>
      <c r="AP843" s="47" t="s">
        <v>8769</v>
      </c>
      <c r="AQ843" s="22">
        <v>124732</v>
      </c>
      <c r="AR843" s="22" t="s">
        <v>5042</v>
      </c>
      <c r="AS843" s="24">
        <v>269.30311642761802</v>
      </c>
      <c r="AT843" s="30"/>
      <c r="AU843" s="22"/>
      <c r="AV843" s="69"/>
      <c r="AW843" s="33"/>
      <c r="AX843" s="22"/>
      <c r="AY843" s="27"/>
    </row>
    <row r="844" spans="1:51" hidden="1" x14ac:dyDescent="0.3">
      <c r="A844" s="6">
        <v>37763</v>
      </c>
      <c r="B844" s="17" t="str">
        <f>VLOOKUP(A844,'List of Wells for HC assessment'!$A$2:$J$860,10,FALSE)</f>
        <v>Ryder Uplands</v>
      </c>
      <c r="C844" s="17" t="str">
        <f>IF(ISNUMBER(VLOOKUP(A844,'List of Wells for HC assessment'!$A$2:$J$860,1,FALSE)),"TRUE","FALSE")</f>
        <v>TRUE</v>
      </c>
      <c r="D844" s="17">
        <f>VLOOKUP(A844,'List of Wells for HC assessment'!$A$2:$J$860,9,FALSE)</f>
        <v>899</v>
      </c>
      <c r="E844" s="17" t="str">
        <f t="shared" si="286"/>
        <v>Boundary</v>
      </c>
      <c r="F844" s="17">
        <f t="shared" si="287"/>
        <v>1</v>
      </c>
      <c r="G844" s="87">
        <f t="shared" si="288"/>
        <v>1</v>
      </c>
      <c r="H844" s="87"/>
      <c r="I844" s="89" t="str">
        <f t="shared" si="289"/>
        <v>D/G Aquifer Edge</v>
      </c>
      <c r="J844" s="90" t="str">
        <f t="shared" si="290"/>
        <v>-</v>
      </c>
      <c r="K844" s="91" t="str">
        <f t="shared" si="291"/>
        <v/>
      </c>
      <c r="L844" s="95" t="str">
        <f t="shared" si="292"/>
        <v xml:space="preserve"> </v>
      </c>
      <c r="M844" s="92" t="str">
        <f t="shared" si="293"/>
        <v>-</v>
      </c>
      <c r="N844" s="93" t="str">
        <f t="shared" si="294"/>
        <v/>
      </c>
      <c r="O844" s="96" t="str">
        <f t="shared" si="295"/>
        <v xml:space="preserve"> </v>
      </c>
      <c r="P844" s="94" t="str">
        <f>IF(ISNUMBER(VLOOKUP(A844,'Wells not assessed'!$A$5:$D$37,1,FALSE)),VLOOKUP(A844,'Wells not assessed'!$A$5:$D$37,4,FALSE),"")</f>
        <v/>
      </c>
      <c r="R844" s="74" t="str">
        <f t="shared" si="296"/>
        <v>Yes</v>
      </c>
      <c r="S844" s="15" t="str">
        <f t="shared" si="297"/>
        <v>BED_EDGE-1918</v>
      </c>
      <c r="T844" s="18" t="str">
        <f>VLOOKUP(S844,'PoHC and SDF summary'!$AO$4:$AP$49974,2,FALSE)</f>
        <v>D/G Aquifer Edge</v>
      </c>
      <c r="U844" s="19">
        <f t="shared" si="298"/>
        <v>169.13389919437799</v>
      </c>
      <c r="V844" s="56">
        <f>IF(C844="TRUE",(U844^2)*(VLOOKUP(D844,'Aquifer and SDF Parameters'!$A$6:$C$100,2,FALSE)/VLOOKUP(D844,'Aquifer and SDF Parameters'!$A$6:$C$100,3,FALSE)),"")</f>
        <v>0.79600071949061602</v>
      </c>
      <c r="W844" s="4"/>
      <c r="X844" s="76" t="str">
        <f t="shared" si="299"/>
        <v>No</v>
      </c>
      <c r="Y844" s="15" t="str">
        <f t="shared" si="300"/>
        <v/>
      </c>
      <c r="Z844" s="18" t="str">
        <f>IF(X844="Yes",VLOOKUP(Y844,'PoHC and SDF summary'!$AO$4:$AP$49974,2,FALSE)," ")</f>
        <v xml:space="preserve"> </v>
      </c>
      <c r="AA844" s="19" t="str">
        <f t="shared" si="301"/>
        <v xml:space="preserve"> </v>
      </c>
      <c r="AB844" s="58" t="str">
        <f>IF(X844="Yes",(AA844^2)*(VLOOKUP(D844,'Aquifer and SDF Parameters'!$A$6:$C$100,2,FALSE)/VLOOKUP(D844,'Aquifer and SDF Parameters'!$A$6:$C$100,3,FALSE)),"")</f>
        <v/>
      </c>
      <c r="AC844" s="20" t="str">
        <f>IF(X844="Yes",(1/(U844)^('Aquifer and SDF Parameters'!$B$2)/((1/U844^'Aquifer and SDF Parameters'!$B$2)+(1/AA844^'Aquifer and SDF Parameters'!$B$2))),"")</f>
        <v/>
      </c>
      <c r="AD844" s="21" t="str">
        <f>IF(X844="Yes",(1/(AA844)^('Aquifer and SDF Parameters'!$B$2)/((1/U844^'Aquifer and SDF Parameters'!$B$2)+(1/AA844^'Aquifer and SDF Parameters'!$B$2))),"")</f>
        <v/>
      </c>
      <c r="AE844" s="14"/>
      <c r="AF844" s="32" t="str">
        <f t="shared" si="302"/>
        <v>No</v>
      </c>
      <c r="AG844" s="15" t="str">
        <f t="shared" si="303"/>
        <v/>
      </c>
      <c r="AH844" s="18" t="str">
        <f t="shared" si="304"/>
        <v xml:space="preserve"> </v>
      </c>
      <c r="AI844" s="19" t="str">
        <f t="shared" si="305"/>
        <v xml:space="preserve"> </v>
      </c>
      <c r="AJ844" s="58" t="str">
        <f>IF(AF844="Yes",(AI844^2)*(VLOOKUP(D844,'Aquifer and SDF Parameters'!$A$6:$C$100,2,FALSE)/VLOOKUP(D844,'Aquifer and SDF Parameters'!$A$6:$C$100,3,FALSE)),"")</f>
        <v/>
      </c>
      <c r="AK844" s="20" t="str">
        <f>IF(AF844="Yes",(1/(U844)^('Aquifer and SDF Parameters'!$B$2)/((1/U844^'Aquifer and SDF Parameters'!$B$2)+(1/AI844^'Aquifer and SDF Parameters'!$B$2)+(1/AA844^'Aquifer and SDF Parameters'!$B$2))),"")</f>
        <v/>
      </c>
      <c r="AL844" s="20" t="str">
        <f>IF(AF844="Yes",(1/(AA844)^('Aquifer and SDF Parameters'!$B$2)/((1/U844^'Aquifer and SDF Parameters'!$B$2)+(1/AI844^'Aquifer and SDF Parameters'!$B$2)+(1/AA844^'Aquifer and SDF Parameters'!$B$2))),"")</f>
        <v/>
      </c>
      <c r="AM844" s="21" t="str">
        <f>IF(AF844="Yes",(1/(AI844)^('Aquifer and SDF Parameters'!$B$2)/((1/U844^'Aquifer and SDF Parameters'!$B$2)+(1/AI844^'Aquifer and SDF Parameters'!$B$2)+(1/AA844^'Aquifer and SDF Parameters'!$B$2))),"")</f>
        <v/>
      </c>
      <c r="AO844" s="30" t="s">
        <v>12691</v>
      </c>
      <c r="AP844" s="47" t="s">
        <v>8769</v>
      </c>
      <c r="AQ844" s="22"/>
      <c r="AR844" s="22"/>
      <c r="AS844" s="24"/>
      <c r="AT844" s="30"/>
      <c r="AU844" s="22"/>
      <c r="AV844" s="69"/>
      <c r="AW844" s="33"/>
      <c r="AX844" s="22"/>
      <c r="AY844" s="27"/>
    </row>
    <row r="845" spans="1:51" hidden="1" x14ac:dyDescent="0.3">
      <c r="A845" s="6">
        <v>44745</v>
      </c>
      <c r="B845" s="17" t="str">
        <f>VLOOKUP(A845,'List of Wells for HC assessment'!$A$2:$J$860,10,FALSE)</f>
        <v>Ryder Uplands</v>
      </c>
      <c r="C845" s="17" t="str">
        <f>IF(ISNUMBER(VLOOKUP(A845,'List of Wells for HC assessment'!$A$2:$J$860,1,FALSE)),"TRUE","FALSE")</f>
        <v>TRUE</v>
      </c>
      <c r="D845" s="17">
        <f>VLOOKUP(A845,'List of Wells for HC assessment'!$A$2:$J$860,9,FALSE)</f>
        <v>899</v>
      </c>
      <c r="E845" s="17" t="str">
        <f t="shared" si="286"/>
        <v>Boundary</v>
      </c>
      <c r="F845" s="17">
        <f t="shared" si="287"/>
        <v>1</v>
      </c>
      <c r="G845" s="87">
        <f t="shared" si="288"/>
        <v>1</v>
      </c>
      <c r="H845" s="87"/>
      <c r="I845" s="89" t="str">
        <f t="shared" si="289"/>
        <v>D/G Aquifer Edge</v>
      </c>
      <c r="J845" s="90" t="str">
        <f t="shared" si="290"/>
        <v>-</v>
      </c>
      <c r="K845" s="91" t="str">
        <f t="shared" si="291"/>
        <v/>
      </c>
      <c r="L845" s="95" t="str">
        <f t="shared" si="292"/>
        <v xml:space="preserve"> </v>
      </c>
      <c r="M845" s="92" t="str">
        <f t="shared" si="293"/>
        <v>-</v>
      </c>
      <c r="N845" s="93" t="str">
        <f t="shared" si="294"/>
        <v/>
      </c>
      <c r="O845" s="96" t="str">
        <f t="shared" si="295"/>
        <v xml:space="preserve"> </v>
      </c>
      <c r="P845" s="94" t="str">
        <f>IF(ISNUMBER(VLOOKUP(A845,'Wells not assessed'!$A$5:$D$37,1,FALSE)),VLOOKUP(A845,'Wells not assessed'!$A$5:$D$37,4,FALSE),"")</f>
        <v/>
      </c>
      <c r="R845" s="74" t="str">
        <f t="shared" si="296"/>
        <v>Yes</v>
      </c>
      <c r="S845" s="15" t="str">
        <f t="shared" si="297"/>
        <v>BED_EDGE-1995</v>
      </c>
      <c r="T845" s="18" t="str">
        <f>VLOOKUP(S845,'PoHC and SDF summary'!$AO$4:$AP$49974,2,FALSE)</f>
        <v>D/G Aquifer Edge</v>
      </c>
      <c r="U845" s="19">
        <f t="shared" si="298"/>
        <v>213.779581357463</v>
      </c>
      <c r="V845" s="56">
        <f>IF(C845="TRUE",(U845^2)*(VLOOKUP(D845,'Aquifer and SDF Parameters'!$A$6:$C$100,2,FALSE)/VLOOKUP(D845,'Aquifer and SDF Parameters'!$A$6:$C$100,3,FALSE)),"")</f>
        <v>1.2716997399755727</v>
      </c>
      <c r="W845" s="4"/>
      <c r="X845" s="76" t="str">
        <f t="shared" si="299"/>
        <v>No</v>
      </c>
      <c r="Y845" s="15" t="str">
        <f t="shared" si="300"/>
        <v/>
      </c>
      <c r="Z845" s="18" t="str">
        <f>IF(X845="Yes",VLOOKUP(Y845,'PoHC and SDF summary'!$AO$4:$AP$49974,2,FALSE)," ")</f>
        <v xml:space="preserve"> </v>
      </c>
      <c r="AA845" s="19" t="str">
        <f t="shared" si="301"/>
        <v xml:space="preserve"> </v>
      </c>
      <c r="AB845" s="58" t="str">
        <f>IF(X845="Yes",(AA845^2)*(VLOOKUP(D845,'Aquifer and SDF Parameters'!$A$6:$C$100,2,FALSE)/VLOOKUP(D845,'Aquifer and SDF Parameters'!$A$6:$C$100,3,FALSE)),"")</f>
        <v/>
      </c>
      <c r="AC845" s="20" t="str">
        <f>IF(X845="Yes",(1/(U845)^('Aquifer and SDF Parameters'!$B$2)/((1/U845^'Aquifer and SDF Parameters'!$B$2)+(1/AA845^'Aquifer and SDF Parameters'!$B$2))),"")</f>
        <v/>
      </c>
      <c r="AD845" s="21" t="str">
        <f>IF(X845="Yes",(1/(AA845)^('Aquifer and SDF Parameters'!$B$2)/((1/U845^'Aquifer and SDF Parameters'!$B$2)+(1/AA845^'Aquifer and SDF Parameters'!$B$2))),"")</f>
        <v/>
      </c>
      <c r="AE845" s="14"/>
      <c r="AF845" s="32" t="str">
        <f t="shared" si="302"/>
        <v>No</v>
      </c>
      <c r="AG845" s="15" t="str">
        <f t="shared" si="303"/>
        <v/>
      </c>
      <c r="AH845" s="18" t="str">
        <f t="shared" si="304"/>
        <v xml:space="preserve"> </v>
      </c>
      <c r="AI845" s="19" t="str">
        <f t="shared" si="305"/>
        <v xml:space="preserve"> </v>
      </c>
      <c r="AJ845" s="58" t="str">
        <f>IF(AF845="Yes",(AI845^2)*(VLOOKUP(D845,'Aquifer and SDF Parameters'!$A$6:$C$100,2,FALSE)/VLOOKUP(D845,'Aquifer and SDF Parameters'!$A$6:$C$100,3,FALSE)),"")</f>
        <v/>
      </c>
      <c r="AK845" s="20" t="str">
        <f>IF(AF845="Yes",(1/(U845)^('Aquifer and SDF Parameters'!$B$2)/((1/U845^'Aquifer and SDF Parameters'!$B$2)+(1/AI845^'Aquifer and SDF Parameters'!$B$2)+(1/AA845^'Aquifer and SDF Parameters'!$B$2))),"")</f>
        <v/>
      </c>
      <c r="AL845" s="20" t="str">
        <f>IF(AF845="Yes",(1/(AA845)^('Aquifer and SDF Parameters'!$B$2)/((1/U845^'Aquifer and SDF Parameters'!$B$2)+(1/AI845^'Aquifer and SDF Parameters'!$B$2)+(1/AA845^'Aquifer and SDF Parameters'!$B$2))),"")</f>
        <v/>
      </c>
      <c r="AM845" s="21" t="str">
        <f>IF(AF845="Yes",(1/(AI845)^('Aquifer and SDF Parameters'!$B$2)/((1/U845^'Aquifer and SDF Parameters'!$B$2)+(1/AI845^'Aquifer and SDF Parameters'!$B$2)+(1/AA845^'Aquifer and SDF Parameters'!$B$2))),"")</f>
        <v/>
      </c>
      <c r="AO845" s="30" t="s">
        <v>12650</v>
      </c>
      <c r="AP845" s="47" t="s">
        <v>8769</v>
      </c>
      <c r="AQ845" s="22"/>
      <c r="AR845" s="22"/>
      <c r="AS845" s="24"/>
      <c r="AT845" s="30"/>
      <c r="AU845" s="22"/>
      <c r="AV845" s="69"/>
      <c r="AW845" s="33"/>
      <c r="AX845" s="22"/>
      <c r="AY845" s="27"/>
    </row>
    <row r="846" spans="1:51" hidden="1" x14ac:dyDescent="0.3">
      <c r="A846" s="6">
        <v>46069</v>
      </c>
      <c r="B846" s="17" t="str">
        <f>VLOOKUP(A846,'List of Wells for HC assessment'!$A$2:$J$860,10,FALSE)</f>
        <v>Ryder Uplands</v>
      </c>
      <c r="C846" s="17" t="str">
        <f>IF(ISNUMBER(VLOOKUP(A846,'List of Wells for HC assessment'!$A$2:$J$860,1,FALSE)),"TRUE","FALSE")</f>
        <v>TRUE</v>
      </c>
      <c r="D846" s="17">
        <f>VLOOKUP(A846,'List of Wells for HC assessment'!$A$2:$J$860,9,FALSE)</f>
        <v>899</v>
      </c>
      <c r="E846" s="17" t="str">
        <f t="shared" si="286"/>
        <v>Boundary</v>
      </c>
      <c r="F846" s="17">
        <f t="shared" si="287"/>
        <v>1</v>
      </c>
      <c r="G846" s="87">
        <f t="shared" si="288"/>
        <v>1</v>
      </c>
      <c r="H846" s="87"/>
      <c r="I846" s="89" t="str">
        <f t="shared" si="289"/>
        <v>D/G Aquifer Edge</v>
      </c>
      <c r="J846" s="90" t="str">
        <f t="shared" si="290"/>
        <v>-</v>
      </c>
      <c r="K846" s="91" t="str">
        <f t="shared" si="291"/>
        <v/>
      </c>
      <c r="L846" s="95" t="str">
        <f t="shared" si="292"/>
        <v xml:space="preserve"> </v>
      </c>
      <c r="M846" s="92" t="str">
        <f t="shared" si="293"/>
        <v>-</v>
      </c>
      <c r="N846" s="93" t="str">
        <f t="shared" si="294"/>
        <v/>
      </c>
      <c r="O846" s="96" t="str">
        <f t="shared" si="295"/>
        <v xml:space="preserve"> </v>
      </c>
      <c r="P846" s="94" t="str">
        <f>IF(ISNUMBER(VLOOKUP(A846,'Wells not assessed'!$A$5:$D$37,1,FALSE)),VLOOKUP(A846,'Wells not assessed'!$A$5:$D$37,4,FALSE),"")</f>
        <v/>
      </c>
      <c r="R846" s="74" t="str">
        <f t="shared" si="296"/>
        <v>Yes</v>
      </c>
      <c r="S846" s="15" t="str">
        <f t="shared" si="297"/>
        <v>BED_EDGE-2010</v>
      </c>
      <c r="T846" s="18" t="str">
        <f>VLOOKUP(S846,'PoHC and SDF summary'!$AO$4:$AP$49974,2,FALSE)</f>
        <v>D/G Aquifer Edge</v>
      </c>
      <c r="U846" s="19">
        <f t="shared" si="298"/>
        <v>226.02497848962599</v>
      </c>
      <c r="V846" s="56">
        <f>IF(C846="TRUE",(U846^2)*(VLOOKUP(D846,'Aquifer and SDF Parameters'!$A$6:$C$100,2,FALSE)/VLOOKUP(D846,'Aquifer and SDF Parameters'!$A$6:$C$100,3,FALSE)),"")</f>
        <v>1.4215593989909119</v>
      </c>
      <c r="W846" s="4"/>
      <c r="X846" s="76" t="str">
        <f t="shared" si="299"/>
        <v>No</v>
      </c>
      <c r="Y846" s="15" t="str">
        <f t="shared" si="300"/>
        <v/>
      </c>
      <c r="Z846" s="18" t="str">
        <f>IF(X846="Yes",VLOOKUP(Y846,'PoHC and SDF summary'!$AO$4:$AP$49974,2,FALSE)," ")</f>
        <v xml:space="preserve"> </v>
      </c>
      <c r="AA846" s="19" t="str">
        <f t="shared" si="301"/>
        <v xml:space="preserve"> </v>
      </c>
      <c r="AB846" s="58" t="str">
        <f>IF(X846="Yes",(AA846^2)*(VLOOKUP(D846,'Aquifer and SDF Parameters'!$A$6:$C$100,2,FALSE)/VLOOKUP(D846,'Aquifer and SDF Parameters'!$A$6:$C$100,3,FALSE)),"")</f>
        <v/>
      </c>
      <c r="AC846" s="20" t="str">
        <f>IF(X846="Yes",(1/(U846)^('Aquifer and SDF Parameters'!$B$2)/((1/U846^'Aquifer and SDF Parameters'!$B$2)+(1/AA846^'Aquifer and SDF Parameters'!$B$2))),"")</f>
        <v/>
      </c>
      <c r="AD846" s="21" t="str">
        <f>IF(X846="Yes",(1/(AA846)^('Aquifer and SDF Parameters'!$B$2)/((1/U846^'Aquifer and SDF Parameters'!$B$2)+(1/AA846^'Aquifer and SDF Parameters'!$B$2))),"")</f>
        <v/>
      </c>
      <c r="AE846" s="14"/>
      <c r="AF846" s="32" t="str">
        <f t="shared" si="302"/>
        <v>No</v>
      </c>
      <c r="AG846" s="15" t="str">
        <f t="shared" si="303"/>
        <v/>
      </c>
      <c r="AH846" s="18" t="str">
        <f t="shared" si="304"/>
        <v xml:space="preserve"> </v>
      </c>
      <c r="AI846" s="19" t="str">
        <f t="shared" si="305"/>
        <v xml:space="preserve"> </v>
      </c>
      <c r="AJ846" s="58" t="str">
        <f>IF(AF846="Yes",(AI846^2)*(VLOOKUP(D846,'Aquifer and SDF Parameters'!$A$6:$C$100,2,FALSE)/VLOOKUP(D846,'Aquifer and SDF Parameters'!$A$6:$C$100,3,FALSE)),"")</f>
        <v/>
      </c>
      <c r="AK846" s="20" t="str">
        <f>IF(AF846="Yes",(1/(U846)^('Aquifer and SDF Parameters'!$B$2)/((1/U846^'Aquifer and SDF Parameters'!$B$2)+(1/AI846^'Aquifer and SDF Parameters'!$B$2)+(1/AA846^'Aquifer and SDF Parameters'!$B$2))),"")</f>
        <v/>
      </c>
      <c r="AL846" s="20" t="str">
        <f>IF(AF846="Yes",(1/(AA846)^('Aquifer and SDF Parameters'!$B$2)/((1/U846^'Aquifer and SDF Parameters'!$B$2)+(1/AI846^'Aquifer and SDF Parameters'!$B$2)+(1/AA846^'Aquifer and SDF Parameters'!$B$2))),"")</f>
        <v/>
      </c>
      <c r="AM846" s="21" t="str">
        <f>IF(AF846="Yes",(1/(AI846)^('Aquifer and SDF Parameters'!$B$2)/((1/U846^'Aquifer and SDF Parameters'!$B$2)+(1/AI846^'Aquifer and SDF Parameters'!$B$2)+(1/AA846^'Aquifer and SDF Parameters'!$B$2))),"")</f>
        <v/>
      </c>
      <c r="AO846" s="30" t="s">
        <v>12639</v>
      </c>
      <c r="AP846" s="47" t="s">
        <v>8769</v>
      </c>
      <c r="AQ846" s="22"/>
      <c r="AR846" s="22"/>
      <c r="AS846" s="24"/>
      <c r="AT846" s="30"/>
      <c r="AU846" s="22"/>
      <c r="AV846" s="69"/>
      <c r="AW846" s="33"/>
      <c r="AX846" s="22"/>
      <c r="AY846" s="27"/>
    </row>
    <row r="847" spans="1:51" hidden="1" x14ac:dyDescent="0.3">
      <c r="A847" s="6">
        <v>54298</v>
      </c>
      <c r="B847" s="17" t="str">
        <f>VLOOKUP(A847,'List of Wells for HC assessment'!$A$2:$J$860,10,FALSE)</f>
        <v>Ryder Uplands</v>
      </c>
      <c r="C847" s="17" t="str">
        <f>IF(ISNUMBER(VLOOKUP(A847,'List of Wells for HC assessment'!$A$2:$J$860,1,FALSE)),"TRUE","FALSE")</f>
        <v>TRUE</v>
      </c>
      <c r="D847" s="17">
        <f>VLOOKUP(A847,'List of Wells for HC assessment'!$A$2:$J$860,9,FALSE)</f>
        <v>899</v>
      </c>
      <c r="E847" s="17" t="str">
        <f t="shared" si="286"/>
        <v>Boundary</v>
      </c>
      <c r="F847" s="17">
        <f t="shared" si="287"/>
        <v>1</v>
      </c>
      <c r="G847" s="87">
        <f t="shared" si="288"/>
        <v>1</v>
      </c>
      <c r="H847" s="87"/>
      <c r="I847" s="89" t="str">
        <f t="shared" si="289"/>
        <v>D/G Aquifer Edge</v>
      </c>
      <c r="J847" s="90" t="str">
        <f t="shared" si="290"/>
        <v>-</v>
      </c>
      <c r="K847" s="91" t="str">
        <f t="shared" si="291"/>
        <v/>
      </c>
      <c r="L847" s="95" t="str">
        <f t="shared" si="292"/>
        <v xml:space="preserve"> </v>
      </c>
      <c r="M847" s="92" t="str">
        <f t="shared" si="293"/>
        <v>-</v>
      </c>
      <c r="N847" s="93" t="str">
        <f t="shared" si="294"/>
        <v/>
      </c>
      <c r="O847" s="96" t="str">
        <f t="shared" si="295"/>
        <v xml:space="preserve"> </v>
      </c>
      <c r="P847" s="94" t="str">
        <f>IF(ISNUMBER(VLOOKUP(A847,'Wells not assessed'!$A$5:$D$37,1,FALSE)),VLOOKUP(A847,'Wells not assessed'!$A$5:$D$37,4,FALSE),"")</f>
        <v/>
      </c>
      <c r="R847" s="74" t="str">
        <f t="shared" si="296"/>
        <v>Yes</v>
      </c>
      <c r="S847" s="15" t="str">
        <f t="shared" si="297"/>
        <v>BED_EDGE-2002</v>
      </c>
      <c r="T847" s="18" t="str">
        <f>VLOOKUP(S847,'PoHC and SDF summary'!$AO$4:$AP$49974,2,FALSE)</f>
        <v>D/G Aquifer Edge</v>
      </c>
      <c r="U847" s="19">
        <f t="shared" si="298"/>
        <v>600.51013071492105</v>
      </c>
      <c r="V847" s="56">
        <f>IF(C847="TRUE",(U847^2)*(VLOOKUP(D847,'Aquifer and SDF Parameters'!$A$6:$C$100,2,FALSE)/VLOOKUP(D847,'Aquifer and SDF Parameters'!$A$6:$C$100,3,FALSE)),"")</f>
        <v>10.034432475582653</v>
      </c>
      <c r="W847" s="4"/>
      <c r="X847" s="76" t="str">
        <f t="shared" si="299"/>
        <v>No</v>
      </c>
      <c r="Y847" s="15" t="str">
        <f t="shared" si="300"/>
        <v/>
      </c>
      <c r="Z847" s="18" t="str">
        <f>IF(X847="Yes",VLOOKUP(Y847,'PoHC and SDF summary'!$AO$4:$AP$49974,2,FALSE)," ")</f>
        <v xml:space="preserve"> </v>
      </c>
      <c r="AA847" s="19" t="str">
        <f t="shared" si="301"/>
        <v xml:space="preserve"> </v>
      </c>
      <c r="AB847" s="58" t="str">
        <f>IF(X847="Yes",(AA847^2)*(VLOOKUP(D847,'Aquifer and SDF Parameters'!$A$6:$C$100,2,FALSE)/VLOOKUP(D847,'Aquifer and SDF Parameters'!$A$6:$C$100,3,FALSE)),"")</f>
        <v/>
      </c>
      <c r="AC847" s="20" t="str">
        <f>IF(X847="Yes",(1/(U847)^('Aquifer and SDF Parameters'!$B$2)/((1/U847^'Aquifer and SDF Parameters'!$B$2)+(1/AA847^'Aquifer and SDF Parameters'!$B$2))),"")</f>
        <v/>
      </c>
      <c r="AD847" s="21" t="str">
        <f>IF(X847="Yes",(1/(AA847)^('Aquifer and SDF Parameters'!$B$2)/((1/U847^'Aquifer and SDF Parameters'!$B$2)+(1/AA847^'Aquifer and SDF Parameters'!$B$2))),"")</f>
        <v/>
      </c>
      <c r="AE847" s="14"/>
      <c r="AF847" s="32" t="str">
        <f t="shared" si="302"/>
        <v>No</v>
      </c>
      <c r="AG847" s="15" t="str">
        <f t="shared" si="303"/>
        <v/>
      </c>
      <c r="AH847" s="18" t="str">
        <f t="shared" si="304"/>
        <v xml:space="preserve"> </v>
      </c>
      <c r="AI847" s="19" t="str">
        <f t="shared" si="305"/>
        <v xml:space="preserve"> </v>
      </c>
      <c r="AJ847" s="58" t="str">
        <f>IF(AF847="Yes",(AI847^2)*(VLOOKUP(D847,'Aquifer and SDF Parameters'!$A$6:$C$100,2,FALSE)/VLOOKUP(D847,'Aquifer and SDF Parameters'!$A$6:$C$100,3,FALSE)),"")</f>
        <v/>
      </c>
      <c r="AK847" s="20" t="str">
        <f>IF(AF847="Yes",(1/(U847)^('Aquifer and SDF Parameters'!$B$2)/((1/U847^'Aquifer and SDF Parameters'!$B$2)+(1/AI847^'Aquifer and SDF Parameters'!$B$2)+(1/AA847^'Aquifer and SDF Parameters'!$B$2))),"")</f>
        <v/>
      </c>
      <c r="AL847" s="20" t="str">
        <f>IF(AF847="Yes",(1/(AA847)^('Aquifer and SDF Parameters'!$B$2)/((1/U847^'Aquifer and SDF Parameters'!$B$2)+(1/AI847^'Aquifer and SDF Parameters'!$B$2)+(1/AA847^'Aquifer and SDF Parameters'!$B$2))),"")</f>
        <v/>
      </c>
      <c r="AM847" s="21" t="str">
        <f>IF(AF847="Yes",(1/(AI847)^('Aquifer and SDF Parameters'!$B$2)/((1/U847^'Aquifer and SDF Parameters'!$B$2)+(1/AI847^'Aquifer and SDF Parameters'!$B$2)+(1/AA847^'Aquifer and SDF Parameters'!$B$2))),"")</f>
        <v/>
      </c>
      <c r="AO847" s="30" t="s">
        <v>12570</v>
      </c>
      <c r="AP847" s="47" t="s">
        <v>8769</v>
      </c>
      <c r="AQ847" s="22"/>
      <c r="AR847" s="22"/>
      <c r="AS847" s="24"/>
      <c r="AT847" s="30"/>
      <c r="AU847" s="22"/>
      <c r="AV847" s="69"/>
      <c r="AW847" s="33"/>
      <c r="AX847" s="22"/>
      <c r="AY847" s="27"/>
    </row>
    <row r="848" spans="1:51" hidden="1" x14ac:dyDescent="0.3">
      <c r="A848" s="12">
        <v>93278</v>
      </c>
      <c r="B848" s="17" t="str">
        <f>VLOOKUP(A848,'List of Wells for HC assessment'!$A$2:$J$860,10,FALSE)</f>
        <v>Ryder Uplands</v>
      </c>
      <c r="C848" s="17" t="str">
        <f>IF(ISNUMBER(VLOOKUP(A848,'List of Wells for HC assessment'!$A$2:$J$860,1,FALSE)),"TRUE","FALSE")</f>
        <v>TRUE</v>
      </c>
      <c r="D848" s="17">
        <f>VLOOKUP(A848,'List of Wells for HC assessment'!$A$2:$J$860,9,FALSE)</f>
        <v>899</v>
      </c>
      <c r="E848" s="17" t="str">
        <f t="shared" si="286"/>
        <v>Boundary</v>
      </c>
      <c r="F848" s="17">
        <f t="shared" si="287"/>
        <v>1</v>
      </c>
      <c r="G848" s="87">
        <f t="shared" si="288"/>
        <v>1</v>
      </c>
      <c r="H848" s="87"/>
      <c r="I848" s="89" t="str">
        <f t="shared" si="289"/>
        <v>D/G Aquifer Edge</v>
      </c>
      <c r="J848" s="90" t="str">
        <f t="shared" si="290"/>
        <v>-</v>
      </c>
      <c r="K848" s="91" t="str">
        <f t="shared" si="291"/>
        <v/>
      </c>
      <c r="L848" s="95" t="str">
        <f t="shared" si="292"/>
        <v xml:space="preserve"> </v>
      </c>
      <c r="M848" s="92" t="str">
        <f t="shared" si="293"/>
        <v>-</v>
      </c>
      <c r="N848" s="93" t="str">
        <f t="shared" si="294"/>
        <v/>
      </c>
      <c r="O848" s="96" t="str">
        <f t="shared" si="295"/>
        <v xml:space="preserve"> </v>
      </c>
      <c r="P848" s="94" t="str">
        <f>IF(ISNUMBER(VLOOKUP(A848,'Wells not assessed'!$A$5:$D$37,1,FALSE)),VLOOKUP(A848,'Wells not assessed'!$A$5:$D$37,4,FALSE),"")</f>
        <v/>
      </c>
      <c r="R848" s="74" t="str">
        <f t="shared" si="296"/>
        <v>Yes</v>
      </c>
      <c r="S848" s="15" t="str">
        <f t="shared" si="297"/>
        <v>BED_EDGE-801</v>
      </c>
      <c r="T848" s="18" t="str">
        <f>VLOOKUP(S848,'PoHC and SDF summary'!$AO$4:$AP$49974,2,FALSE)</f>
        <v>D/G Aquifer Edge</v>
      </c>
      <c r="U848" s="19">
        <f t="shared" si="298"/>
        <v>325.92882086227502</v>
      </c>
      <c r="V848" s="56">
        <f>IF(C848="TRUE",(U848^2)*(VLOOKUP(D848,'Aquifer and SDF Parameters'!$A$6:$C$100,2,FALSE)/VLOOKUP(D848,'Aquifer and SDF Parameters'!$A$6:$C$100,3,FALSE)),"")</f>
        <v>2.9559539831282913</v>
      </c>
      <c r="W848" s="4"/>
      <c r="X848" s="76" t="str">
        <f t="shared" si="299"/>
        <v>No</v>
      </c>
      <c r="Y848" s="15" t="str">
        <f t="shared" si="300"/>
        <v/>
      </c>
      <c r="Z848" s="18" t="str">
        <f>IF(X848="Yes",VLOOKUP(Y848,'PoHC and SDF summary'!$AO$4:$AP$49974,2,FALSE)," ")</f>
        <v xml:space="preserve"> </v>
      </c>
      <c r="AA848" s="19" t="str">
        <f t="shared" si="301"/>
        <v xml:space="preserve"> </v>
      </c>
      <c r="AB848" s="58" t="str">
        <f>IF(X848="Yes",(AA848^2)*(VLOOKUP(D848,'Aquifer and SDF Parameters'!$A$6:$C$100,2,FALSE)/VLOOKUP(D848,'Aquifer and SDF Parameters'!$A$6:$C$100,3,FALSE)),"")</f>
        <v/>
      </c>
      <c r="AC848" s="20" t="str">
        <f>IF(X848="Yes",(1/(U848)^('Aquifer and SDF Parameters'!$B$2)/((1/U848^'Aquifer and SDF Parameters'!$B$2)+(1/AA848^'Aquifer and SDF Parameters'!$B$2))),"")</f>
        <v/>
      </c>
      <c r="AD848" s="21" t="str">
        <f>IF(X848="Yes",(1/(AA848)^('Aquifer and SDF Parameters'!$B$2)/((1/U848^'Aquifer and SDF Parameters'!$B$2)+(1/AA848^'Aquifer and SDF Parameters'!$B$2))),"")</f>
        <v/>
      </c>
      <c r="AE848" s="14"/>
      <c r="AF848" s="32" t="str">
        <f t="shared" si="302"/>
        <v>No</v>
      </c>
      <c r="AG848" s="15" t="str">
        <f t="shared" si="303"/>
        <v/>
      </c>
      <c r="AH848" s="18" t="str">
        <f t="shared" si="304"/>
        <v xml:space="preserve"> </v>
      </c>
      <c r="AI848" s="19" t="str">
        <f t="shared" si="305"/>
        <v xml:space="preserve"> </v>
      </c>
      <c r="AJ848" s="58" t="str">
        <f>IF(AF848="Yes",(AI848^2)*(VLOOKUP(D848,'Aquifer and SDF Parameters'!$A$6:$C$100,2,FALSE)/VLOOKUP(D848,'Aquifer and SDF Parameters'!$A$6:$C$100,3,FALSE)),"")</f>
        <v/>
      </c>
      <c r="AK848" s="20" t="str">
        <f>IF(AF848="Yes",(1/(U848)^('Aquifer and SDF Parameters'!$B$2)/((1/U848^'Aquifer and SDF Parameters'!$B$2)+(1/AI848^'Aquifer and SDF Parameters'!$B$2)+(1/AA848^'Aquifer and SDF Parameters'!$B$2))),"")</f>
        <v/>
      </c>
      <c r="AL848" s="20" t="str">
        <f>IF(AF848="Yes",(1/(AA848)^('Aquifer and SDF Parameters'!$B$2)/((1/U848^'Aquifer and SDF Parameters'!$B$2)+(1/AI848^'Aquifer and SDF Parameters'!$B$2)+(1/AA848^'Aquifer and SDF Parameters'!$B$2))),"")</f>
        <v/>
      </c>
      <c r="AM848" s="21" t="str">
        <f>IF(AF848="Yes",(1/(AI848)^('Aquifer and SDF Parameters'!$B$2)/((1/U848^'Aquifer and SDF Parameters'!$B$2)+(1/AI848^'Aquifer and SDF Parameters'!$B$2)+(1/AA848^'Aquifer and SDF Parameters'!$B$2))),"")</f>
        <v/>
      </c>
      <c r="AO848" s="30" t="s">
        <v>12386</v>
      </c>
      <c r="AP848" s="47" t="s">
        <v>8769</v>
      </c>
      <c r="AQ848" s="22"/>
      <c r="AR848" s="22"/>
      <c r="AS848" s="24"/>
      <c r="AT848" s="30"/>
      <c r="AU848" s="22"/>
      <c r="AV848" s="69"/>
      <c r="AW848" s="33"/>
      <c r="AX848" s="22"/>
      <c r="AY848" s="27"/>
    </row>
    <row r="849" spans="1:51" hidden="1" x14ac:dyDescent="0.3">
      <c r="A849" s="6">
        <v>105720</v>
      </c>
      <c r="B849" s="17" t="str">
        <f>VLOOKUP(A849,'List of Wells for HC assessment'!$A$2:$J$860,10,FALSE)</f>
        <v>Ryder Uplands</v>
      </c>
      <c r="C849" s="17" t="str">
        <f>IF(ISNUMBER(VLOOKUP(A849,'List of Wells for HC assessment'!$A$2:$J$860,1,FALSE)),"TRUE","FALSE")</f>
        <v>TRUE</v>
      </c>
      <c r="D849" s="17">
        <f>VLOOKUP(A849,'List of Wells for HC assessment'!$A$2:$J$860,9,FALSE)</f>
        <v>899</v>
      </c>
      <c r="E849" s="17" t="str">
        <f t="shared" si="286"/>
        <v>Boundary</v>
      </c>
      <c r="F849" s="17">
        <f t="shared" si="287"/>
        <v>1</v>
      </c>
      <c r="G849" s="87">
        <f t="shared" si="288"/>
        <v>1</v>
      </c>
      <c r="H849" s="87"/>
      <c r="I849" s="89" t="str">
        <f t="shared" si="289"/>
        <v>D/G Aquifer Edge</v>
      </c>
      <c r="J849" s="90" t="str">
        <f t="shared" si="290"/>
        <v>-</v>
      </c>
      <c r="K849" s="91" t="str">
        <f t="shared" si="291"/>
        <v/>
      </c>
      <c r="L849" s="95" t="str">
        <f t="shared" si="292"/>
        <v xml:space="preserve"> </v>
      </c>
      <c r="M849" s="92" t="str">
        <f t="shared" si="293"/>
        <v>-</v>
      </c>
      <c r="N849" s="93" t="str">
        <f t="shared" si="294"/>
        <v/>
      </c>
      <c r="O849" s="96" t="str">
        <f t="shared" si="295"/>
        <v xml:space="preserve"> </v>
      </c>
      <c r="P849" s="94" t="str">
        <f>IF(ISNUMBER(VLOOKUP(A849,'Wells not assessed'!$A$5:$D$37,1,FALSE)),VLOOKUP(A849,'Wells not assessed'!$A$5:$D$37,4,FALSE),"")</f>
        <v/>
      </c>
      <c r="R849" s="74" t="str">
        <f t="shared" si="296"/>
        <v>Yes</v>
      </c>
      <c r="S849" s="15" t="str">
        <f t="shared" si="297"/>
        <v>BED_EDGE-793</v>
      </c>
      <c r="T849" s="18" t="str">
        <f>VLOOKUP(S849,'PoHC and SDF summary'!$AO$4:$AP$49974,2,FALSE)</f>
        <v>D/G Aquifer Edge</v>
      </c>
      <c r="U849" s="19">
        <f t="shared" si="298"/>
        <v>294.92657921539598</v>
      </c>
      <c r="V849" s="56">
        <f>IF(C849="TRUE",(U849^2)*(VLOOKUP(D849,'Aquifer and SDF Parameters'!$A$6:$C$100,2,FALSE)/VLOOKUP(D849,'Aquifer and SDF Parameters'!$A$6:$C$100,3,FALSE)),"")</f>
        <v>2.4203599896402155</v>
      </c>
      <c r="W849" s="4"/>
      <c r="X849" s="76" t="str">
        <f t="shared" si="299"/>
        <v>No</v>
      </c>
      <c r="Y849" s="15" t="str">
        <f t="shared" si="300"/>
        <v/>
      </c>
      <c r="Z849" s="18" t="str">
        <f>IF(X849="Yes",VLOOKUP(Y849,'PoHC and SDF summary'!$AO$4:$AP$49974,2,FALSE)," ")</f>
        <v xml:space="preserve"> </v>
      </c>
      <c r="AA849" s="19" t="str">
        <f t="shared" si="301"/>
        <v xml:space="preserve"> </v>
      </c>
      <c r="AB849" s="58" t="str">
        <f>IF(X849="Yes",(AA849^2)*(VLOOKUP(D849,'Aquifer and SDF Parameters'!$A$6:$C$100,2,FALSE)/VLOOKUP(D849,'Aquifer and SDF Parameters'!$A$6:$C$100,3,FALSE)),"")</f>
        <v/>
      </c>
      <c r="AC849" s="20" t="str">
        <f>IF(X849="Yes",(1/(U849)^('Aquifer and SDF Parameters'!$B$2)/((1/U849^'Aquifer and SDF Parameters'!$B$2)+(1/AA849^'Aquifer and SDF Parameters'!$B$2))),"")</f>
        <v/>
      </c>
      <c r="AD849" s="21" t="str">
        <f>IF(X849="Yes",(1/(AA849)^('Aquifer and SDF Parameters'!$B$2)/((1/U849^'Aquifer and SDF Parameters'!$B$2)+(1/AA849^'Aquifer and SDF Parameters'!$B$2))),"")</f>
        <v/>
      </c>
      <c r="AE849" s="14"/>
      <c r="AF849" s="32" t="str">
        <f t="shared" si="302"/>
        <v>No</v>
      </c>
      <c r="AG849" s="15" t="str">
        <f t="shared" si="303"/>
        <v/>
      </c>
      <c r="AH849" s="18" t="str">
        <f t="shared" si="304"/>
        <v xml:space="preserve"> </v>
      </c>
      <c r="AI849" s="19" t="str">
        <f t="shared" si="305"/>
        <v xml:space="preserve"> </v>
      </c>
      <c r="AJ849" s="58" t="str">
        <f>IF(AF849="Yes",(AI849^2)*(VLOOKUP(D849,'Aquifer and SDF Parameters'!$A$6:$C$100,2,FALSE)/VLOOKUP(D849,'Aquifer and SDF Parameters'!$A$6:$C$100,3,FALSE)),"")</f>
        <v/>
      </c>
      <c r="AK849" s="20" t="str">
        <f>IF(AF849="Yes",(1/(U849)^('Aquifer and SDF Parameters'!$B$2)/((1/U849^'Aquifer and SDF Parameters'!$B$2)+(1/AI849^'Aquifer and SDF Parameters'!$B$2)+(1/AA849^'Aquifer and SDF Parameters'!$B$2))),"")</f>
        <v/>
      </c>
      <c r="AL849" s="20" t="str">
        <f>IF(AF849="Yes",(1/(AA849)^('Aquifer and SDF Parameters'!$B$2)/((1/U849^'Aquifer and SDF Parameters'!$B$2)+(1/AI849^'Aquifer and SDF Parameters'!$B$2)+(1/AA849^'Aquifer and SDF Parameters'!$B$2))),"")</f>
        <v/>
      </c>
      <c r="AM849" s="21" t="str">
        <f>IF(AF849="Yes",(1/(AI849)^('Aquifer and SDF Parameters'!$B$2)/((1/U849^'Aquifer and SDF Parameters'!$B$2)+(1/AI849^'Aquifer and SDF Parameters'!$B$2)+(1/AA849^'Aquifer and SDF Parameters'!$B$2))),"")</f>
        <v/>
      </c>
      <c r="AO849" s="30" t="s">
        <v>12220</v>
      </c>
      <c r="AP849" s="47" t="s">
        <v>8769</v>
      </c>
      <c r="AQ849" s="22"/>
      <c r="AR849" s="22"/>
      <c r="AS849" s="24"/>
      <c r="AT849" s="30"/>
      <c r="AU849" s="22"/>
      <c r="AV849" s="69"/>
      <c r="AW849" s="33"/>
      <c r="AX849" s="22"/>
      <c r="AY849" s="27"/>
    </row>
    <row r="850" spans="1:51" hidden="1" x14ac:dyDescent="0.3">
      <c r="A850" s="6">
        <v>56031</v>
      </c>
      <c r="B850" s="17" t="str">
        <f>VLOOKUP(A850,'List of Wells for HC assessment'!$A$2:$J$860,10,FALSE)</f>
        <v>Ryder Uplands</v>
      </c>
      <c r="C850" s="17" t="str">
        <f>IF(ISNUMBER(VLOOKUP(A850,'List of Wells for HC assessment'!$A$2:$J$860,1,FALSE)),"TRUE","FALSE")</f>
        <v>TRUE</v>
      </c>
      <c r="D850" s="17">
        <f>VLOOKUP(A850,'List of Wells for HC assessment'!$A$2:$J$860,9,FALSE)</f>
        <v>1207</v>
      </c>
      <c r="E850" s="17" t="str">
        <f t="shared" si="286"/>
        <v>Boundary</v>
      </c>
      <c r="F850" s="17">
        <f t="shared" si="287"/>
        <v>1</v>
      </c>
      <c r="G850" s="87">
        <f t="shared" si="288"/>
        <v>1</v>
      </c>
      <c r="H850" s="87"/>
      <c r="I850" s="89" t="str">
        <f t="shared" si="289"/>
        <v>D/G Aquifer Edge</v>
      </c>
      <c r="J850" s="90" t="str">
        <f t="shared" si="290"/>
        <v>-</v>
      </c>
      <c r="K850" s="91" t="str">
        <f t="shared" si="291"/>
        <v/>
      </c>
      <c r="L850" s="95" t="str">
        <f t="shared" si="292"/>
        <v xml:space="preserve"> </v>
      </c>
      <c r="M850" s="92" t="str">
        <f t="shared" si="293"/>
        <v>-</v>
      </c>
      <c r="N850" s="93" t="str">
        <f t="shared" si="294"/>
        <v/>
      </c>
      <c r="O850" s="96" t="str">
        <f t="shared" si="295"/>
        <v xml:space="preserve"> </v>
      </c>
      <c r="P850" s="94" t="str">
        <f>IF(ISNUMBER(VLOOKUP(A850,'Wells not assessed'!$A$5:$D$37,1,FALSE)),VLOOKUP(A850,'Wells not assessed'!$A$5:$D$37,4,FALSE),"")</f>
        <v/>
      </c>
      <c r="R850" s="74" t="str">
        <f t="shared" si="296"/>
        <v>Yes</v>
      </c>
      <c r="S850" s="15" t="str">
        <f t="shared" si="297"/>
        <v>RU-EDGE-243</v>
      </c>
      <c r="T850" s="18" t="str">
        <f>VLOOKUP(S850,'PoHC and SDF summary'!$AO$4:$AP$49974,2,FALSE)</f>
        <v>D/G Aquifer Edge</v>
      </c>
      <c r="U850" s="19">
        <f t="shared" si="298"/>
        <v>333.015743531601</v>
      </c>
      <c r="V850" s="56">
        <f>IF(C850="TRUE",(U850^2)*(VLOOKUP(D850,'Aquifer and SDF Parameters'!$A$6:$C$100,2,FALSE)/VLOOKUP(D850,'Aquifer and SDF Parameters'!$A$6:$C$100,3,FALSE)),"")</f>
        <v>2.2179897087981013</v>
      </c>
      <c r="W850" s="4"/>
      <c r="X850" s="76" t="str">
        <f t="shared" si="299"/>
        <v>No</v>
      </c>
      <c r="Y850" s="15" t="str">
        <f t="shared" si="300"/>
        <v/>
      </c>
      <c r="Z850" s="18" t="str">
        <f>IF(X850="Yes",VLOOKUP(Y850,'PoHC and SDF summary'!$AO$4:$AP$49974,2,FALSE)," ")</f>
        <v xml:space="preserve"> </v>
      </c>
      <c r="AA850" s="19" t="str">
        <f t="shared" si="301"/>
        <v xml:space="preserve"> </v>
      </c>
      <c r="AB850" s="58" t="str">
        <f>IF(X850="Yes",(AA850^2)*(VLOOKUP(D850,'Aquifer and SDF Parameters'!$A$6:$C$100,2,FALSE)/VLOOKUP(D850,'Aquifer and SDF Parameters'!$A$6:$C$100,3,FALSE)),"")</f>
        <v/>
      </c>
      <c r="AC850" s="20" t="str">
        <f>IF(X850="Yes",(1/(U850)^('Aquifer and SDF Parameters'!$B$2)/((1/U850^'Aquifer and SDF Parameters'!$B$2)+(1/AA850^'Aquifer and SDF Parameters'!$B$2))),"")</f>
        <v/>
      </c>
      <c r="AD850" s="21" t="str">
        <f>IF(X850="Yes",(1/(AA850)^('Aquifer and SDF Parameters'!$B$2)/((1/U850^'Aquifer and SDF Parameters'!$B$2)+(1/AA850^'Aquifer and SDF Parameters'!$B$2))),"")</f>
        <v/>
      </c>
      <c r="AE850" s="14"/>
      <c r="AF850" s="32" t="str">
        <f t="shared" si="302"/>
        <v>No</v>
      </c>
      <c r="AG850" s="15" t="str">
        <f t="shared" si="303"/>
        <v/>
      </c>
      <c r="AH850" s="18" t="str">
        <f t="shared" si="304"/>
        <v xml:space="preserve"> </v>
      </c>
      <c r="AI850" s="19" t="str">
        <f t="shared" si="305"/>
        <v xml:space="preserve"> </v>
      </c>
      <c r="AJ850" s="58" t="str">
        <f>IF(AF850="Yes",(AI850^2)*(VLOOKUP(D850,'Aquifer and SDF Parameters'!$A$6:$C$100,2,FALSE)/VLOOKUP(D850,'Aquifer and SDF Parameters'!$A$6:$C$100,3,FALSE)),"")</f>
        <v/>
      </c>
      <c r="AK850" s="20" t="str">
        <f>IF(AF850="Yes",(1/(U850)^('Aquifer and SDF Parameters'!$B$2)/((1/U850^'Aquifer and SDF Parameters'!$B$2)+(1/AI850^'Aquifer and SDF Parameters'!$B$2)+(1/AA850^'Aquifer and SDF Parameters'!$B$2))),"")</f>
        <v/>
      </c>
      <c r="AL850" s="20" t="str">
        <f>IF(AF850="Yes",(1/(AA850)^('Aquifer and SDF Parameters'!$B$2)/((1/U850^'Aquifer and SDF Parameters'!$B$2)+(1/AI850^'Aquifer and SDF Parameters'!$B$2)+(1/AA850^'Aquifer and SDF Parameters'!$B$2))),"")</f>
        <v/>
      </c>
      <c r="AM850" s="21" t="str">
        <f>IF(AF850="Yes",(1/(AI850)^('Aquifer and SDF Parameters'!$B$2)/((1/U850^'Aquifer and SDF Parameters'!$B$2)+(1/AI850^'Aquifer and SDF Parameters'!$B$2)+(1/AA850^'Aquifer and SDF Parameters'!$B$2))),"")</f>
        <v/>
      </c>
      <c r="AO850" s="30" t="s">
        <v>12552</v>
      </c>
      <c r="AP850" s="47" t="s">
        <v>8769</v>
      </c>
      <c r="AQ850" s="22"/>
      <c r="AR850" s="22"/>
      <c r="AS850" s="24"/>
      <c r="AT850" s="30"/>
      <c r="AU850" s="22"/>
      <c r="AV850" s="69"/>
      <c r="AW850" s="33"/>
      <c r="AX850" s="22"/>
      <c r="AY850" s="27"/>
    </row>
    <row r="851" spans="1:51" hidden="1" x14ac:dyDescent="0.3">
      <c r="A851" s="6">
        <v>59530</v>
      </c>
      <c r="B851" s="17" t="str">
        <f>VLOOKUP(A851,'List of Wells for HC assessment'!$A$2:$J$860,10,FALSE)</f>
        <v>Ryder Uplands</v>
      </c>
      <c r="C851" s="17" t="str">
        <f>IF(ISNUMBER(VLOOKUP(A851,'List of Wells for HC assessment'!$A$2:$J$860,1,FALSE)),"TRUE","FALSE")</f>
        <v>TRUE</v>
      </c>
      <c r="D851" s="17">
        <f>VLOOKUP(A851,'List of Wells for HC assessment'!$A$2:$J$860,9,FALSE)</f>
        <v>1207</v>
      </c>
      <c r="E851" s="17" t="str">
        <f t="shared" si="286"/>
        <v>Boundary</v>
      </c>
      <c r="F851" s="17">
        <f t="shared" si="287"/>
        <v>1</v>
      </c>
      <c r="G851" s="87">
        <f t="shared" si="288"/>
        <v>1</v>
      </c>
      <c r="H851" s="87"/>
      <c r="I851" s="89" t="str">
        <f t="shared" si="289"/>
        <v>D/G Aquifer Edge</v>
      </c>
      <c r="J851" s="90" t="str">
        <f t="shared" si="290"/>
        <v>-</v>
      </c>
      <c r="K851" s="91" t="str">
        <f t="shared" si="291"/>
        <v/>
      </c>
      <c r="L851" s="95" t="str">
        <f t="shared" si="292"/>
        <v xml:space="preserve"> </v>
      </c>
      <c r="M851" s="92" t="str">
        <f t="shared" si="293"/>
        <v>-</v>
      </c>
      <c r="N851" s="93" t="str">
        <f t="shared" si="294"/>
        <v/>
      </c>
      <c r="O851" s="96" t="str">
        <f t="shared" si="295"/>
        <v xml:space="preserve"> </v>
      </c>
      <c r="P851" s="94" t="str">
        <f>IF(ISNUMBER(VLOOKUP(A851,'Wells not assessed'!$A$5:$D$37,1,FALSE)),VLOOKUP(A851,'Wells not assessed'!$A$5:$D$37,4,FALSE),"")</f>
        <v/>
      </c>
      <c r="R851" s="74" t="str">
        <f t="shared" si="296"/>
        <v>Yes</v>
      </c>
      <c r="S851" s="15" t="str">
        <f t="shared" si="297"/>
        <v>RU-EDGE-475</v>
      </c>
      <c r="T851" s="18" t="str">
        <f>VLOOKUP(S851,'PoHC and SDF summary'!$AO$4:$AP$49974,2,FALSE)</f>
        <v>D/G Aquifer Edge</v>
      </c>
      <c r="U851" s="19">
        <f t="shared" si="298"/>
        <v>513.05874782812396</v>
      </c>
      <c r="V851" s="56">
        <f>IF(C851="TRUE",(U851^2)*(VLOOKUP(D851,'Aquifer and SDF Parameters'!$A$6:$C$100,2,FALSE)/VLOOKUP(D851,'Aquifer and SDF Parameters'!$A$6:$C$100,3,FALSE)),"")</f>
        <v>5.2645855744592502</v>
      </c>
      <c r="W851" s="4"/>
      <c r="X851" s="76" t="str">
        <f t="shared" si="299"/>
        <v>No</v>
      </c>
      <c r="Y851" s="15" t="str">
        <f t="shared" si="300"/>
        <v/>
      </c>
      <c r="Z851" s="18" t="str">
        <f>IF(X851="Yes",VLOOKUP(Y851,'PoHC and SDF summary'!$AO$4:$AP$49974,2,FALSE)," ")</f>
        <v xml:space="preserve"> </v>
      </c>
      <c r="AA851" s="19" t="str">
        <f t="shared" si="301"/>
        <v xml:space="preserve"> </v>
      </c>
      <c r="AB851" s="58" t="str">
        <f>IF(X851="Yes",(AA851^2)*(VLOOKUP(D851,'Aquifer and SDF Parameters'!$A$6:$C$100,2,FALSE)/VLOOKUP(D851,'Aquifer and SDF Parameters'!$A$6:$C$100,3,FALSE)),"")</f>
        <v/>
      </c>
      <c r="AC851" s="20" t="str">
        <f>IF(X851="Yes",(1/(U851)^('Aquifer and SDF Parameters'!$B$2)/((1/U851^'Aquifer and SDF Parameters'!$B$2)+(1/AA851^'Aquifer and SDF Parameters'!$B$2))),"")</f>
        <v/>
      </c>
      <c r="AD851" s="21" t="str">
        <f>IF(X851="Yes",(1/(AA851)^('Aquifer and SDF Parameters'!$B$2)/((1/U851^'Aquifer and SDF Parameters'!$B$2)+(1/AA851^'Aquifer and SDF Parameters'!$B$2))),"")</f>
        <v/>
      </c>
      <c r="AE851" s="14"/>
      <c r="AF851" s="32" t="str">
        <f t="shared" si="302"/>
        <v>No</v>
      </c>
      <c r="AG851" s="15" t="str">
        <f t="shared" si="303"/>
        <v/>
      </c>
      <c r="AH851" s="18" t="str">
        <f t="shared" si="304"/>
        <v xml:space="preserve"> </v>
      </c>
      <c r="AI851" s="19" t="str">
        <f t="shared" si="305"/>
        <v xml:space="preserve"> </v>
      </c>
      <c r="AJ851" s="58" t="str">
        <f>IF(AF851="Yes",(AI851^2)*(VLOOKUP(D851,'Aquifer and SDF Parameters'!$A$6:$C$100,2,FALSE)/VLOOKUP(D851,'Aquifer and SDF Parameters'!$A$6:$C$100,3,FALSE)),"")</f>
        <v/>
      </c>
      <c r="AK851" s="20" t="str">
        <f>IF(AF851="Yes",(1/(U851)^('Aquifer and SDF Parameters'!$B$2)/((1/U851^'Aquifer and SDF Parameters'!$B$2)+(1/AI851^'Aquifer and SDF Parameters'!$B$2)+(1/AA851^'Aquifer and SDF Parameters'!$B$2))),"")</f>
        <v/>
      </c>
      <c r="AL851" s="20" t="str">
        <f>IF(AF851="Yes",(1/(AA851)^('Aquifer and SDF Parameters'!$B$2)/((1/U851^'Aquifer and SDF Parameters'!$B$2)+(1/AI851^'Aquifer and SDF Parameters'!$B$2)+(1/AA851^'Aquifer and SDF Parameters'!$B$2))),"")</f>
        <v/>
      </c>
      <c r="AM851" s="21" t="str">
        <f>IF(AF851="Yes",(1/(AI851)^('Aquifer and SDF Parameters'!$B$2)/((1/U851^'Aquifer and SDF Parameters'!$B$2)+(1/AI851^'Aquifer and SDF Parameters'!$B$2)+(1/AA851^'Aquifer and SDF Parameters'!$B$2))),"")</f>
        <v/>
      </c>
      <c r="AO851" s="30" t="s">
        <v>12535</v>
      </c>
      <c r="AP851" s="47" t="s">
        <v>8769</v>
      </c>
      <c r="AQ851" s="22"/>
      <c r="AR851" s="22"/>
      <c r="AS851" s="24"/>
      <c r="AT851" s="30"/>
      <c r="AU851" s="22"/>
      <c r="AV851" s="69"/>
      <c r="AW851" s="33"/>
      <c r="AX851" s="22"/>
      <c r="AY851" s="27"/>
    </row>
    <row r="852" spans="1:51" hidden="1" x14ac:dyDescent="0.3">
      <c r="A852" s="6">
        <v>72408</v>
      </c>
      <c r="B852" s="17" t="str">
        <f>VLOOKUP(A852,'List of Wells for HC assessment'!$A$2:$J$860,10,FALSE)</f>
        <v>Ryder Uplands</v>
      </c>
      <c r="C852" s="17" t="str">
        <f>IF(ISNUMBER(VLOOKUP(A852,'List of Wells for HC assessment'!$A$2:$J$860,1,FALSE)),"TRUE","FALSE")</f>
        <v>TRUE</v>
      </c>
      <c r="D852" s="17">
        <f>VLOOKUP(A852,'List of Wells for HC assessment'!$A$2:$J$860,9,FALSE)</f>
        <v>1207</v>
      </c>
      <c r="E852" s="17" t="str">
        <f t="shared" si="286"/>
        <v>Boundary</v>
      </c>
      <c r="F852" s="17">
        <f t="shared" si="287"/>
        <v>1</v>
      </c>
      <c r="G852" s="87">
        <f t="shared" si="288"/>
        <v>1</v>
      </c>
      <c r="H852" s="87"/>
      <c r="I852" s="89" t="str">
        <f t="shared" si="289"/>
        <v>D/G Aquifer Edge</v>
      </c>
      <c r="J852" s="90" t="str">
        <f t="shared" si="290"/>
        <v>-</v>
      </c>
      <c r="K852" s="91" t="str">
        <f t="shared" si="291"/>
        <v/>
      </c>
      <c r="L852" s="95" t="str">
        <f t="shared" si="292"/>
        <v xml:space="preserve"> </v>
      </c>
      <c r="M852" s="92" t="str">
        <f t="shared" si="293"/>
        <v>-</v>
      </c>
      <c r="N852" s="93" t="str">
        <f t="shared" si="294"/>
        <v/>
      </c>
      <c r="O852" s="96" t="str">
        <f t="shared" si="295"/>
        <v xml:space="preserve"> </v>
      </c>
      <c r="P852" s="94" t="str">
        <f>IF(ISNUMBER(VLOOKUP(A852,'Wells not assessed'!$A$5:$D$37,1,FALSE)),VLOOKUP(A852,'Wells not assessed'!$A$5:$D$37,4,FALSE),"")</f>
        <v/>
      </c>
      <c r="R852" s="74" t="str">
        <f t="shared" si="296"/>
        <v>Yes</v>
      </c>
      <c r="S852" s="15" t="str">
        <f t="shared" si="297"/>
        <v>RU-EDGE-132</v>
      </c>
      <c r="T852" s="18" t="str">
        <f>VLOOKUP(S852,'PoHC and SDF summary'!$AO$4:$AP$49974,2,FALSE)</f>
        <v>D/G Aquifer Edge</v>
      </c>
      <c r="U852" s="19">
        <f t="shared" si="298"/>
        <v>134.80341906607899</v>
      </c>
      <c r="V852" s="56">
        <f>IF(C852="TRUE",(U852^2)*(VLOOKUP(D852,'Aquifer and SDF Parameters'!$A$6:$C$100,2,FALSE)/VLOOKUP(D852,'Aquifer and SDF Parameters'!$A$6:$C$100,3,FALSE)),"")</f>
        <v>0.36343923583809823</v>
      </c>
      <c r="W852" s="4"/>
      <c r="X852" s="76" t="str">
        <f t="shared" si="299"/>
        <v>No</v>
      </c>
      <c r="Y852" s="15" t="str">
        <f t="shared" si="300"/>
        <v/>
      </c>
      <c r="Z852" s="18" t="str">
        <f>IF(X852="Yes",VLOOKUP(Y852,'PoHC and SDF summary'!$AO$4:$AP$49974,2,FALSE)," ")</f>
        <v xml:space="preserve"> </v>
      </c>
      <c r="AA852" s="19" t="str">
        <f t="shared" si="301"/>
        <v xml:space="preserve"> </v>
      </c>
      <c r="AB852" s="58" t="str">
        <f>IF(X852="Yes",(AA852^2)*(VLOOKUP(D852,'Aquifer and SDF Parameters'!$A$6:$C$100,2,FALSE)/VLOOKUP(D852,'Aquifer and SDF Parameters'!$A$6:$C$100,3,FALSE)),"")</f>
        <v/>
      </c>
      <c r="AC852" s="20" t="str">
        <f>IF(X852="Yes",(1/(U852)^('Aquifer and SDF Parameters'!$B$2)/((1/U852^'Aquifer and SDF Parameters'!$B$2)+(1/AA852^'Aquifer and SDF Parameters'!$B$2))),"")</f>
        <v/>
      </c>
      <c r="AD852" s="21" t="str">
        <f>IF(X852="Yes",(1/(AA852)^('Aquifer and SDF Parameters'!$B$2)/((1/U852^'Aquifer and SDF Parameters'!$B$2)+(1/AA852^'Aquifer and SDF Parameters'!$B$2))),"")</f>
        <v/>
      </c>
      <c r="AE852" s="14"/>
      <c r="AF852" s="32" t="str">
        <f t="shared" si="302"/>
        <v>No</v>
      </c>
      <c r="AG852" s="15" t="str">
        <f t="shared" si="303"/>
        <v/>
      </c>
      <c r="AH852" s="18" t="str">
        <f t="shared" si="304"/>
        <v xml:space="preserve"> </v>
      </c>
      <c r="AI852" s="19" t="str">
        <f t="shared" si="305"/>
        <v xml:space="preserve"> </v>
      </c>
      <c r="AJ852" s="58" t="str">
        <f>IF(AF852="Yes",(AI852^2)*(VLOOKUP(D852,'Aquifer and SDF Parameters'!$A$6:$C$100,2,FALSE)/VLOOKUP(D852,'Aquifer and SDF Parameters'!$A$6:$C$100,3,FALSE)),"")</f>
        <v/>
      </c>
      <c r="AK852" s="20" t="str">
        <f>IF(AF852="Yes",(1/(U852)^('Aquifer and SDF Parameters'!$B$2)/((1/U852^'Aquifer and SDF Parameters'!$B$2)+(1/AI852^'Aquifer and SDF Parameters'!$B$2)+(1/AA852^'Aquifer and SDF Parameters'!$B$2))),"")</f>
        <v/>
      </c>
      <c r="AL852" s="20" t="str">
        <f>IF(AF852="Yes",(1/(AA852)^('Aquifer and SDF Parameters'!$B$2)/((1/U852^'Aquifer and SDF Parameters'!$B$2)+(1/AI852^'Aquifer and SDF Parameters'!$B$2)+(1/AA852^'Aquifer and SDF Parameters'!$B$2))),"")</f>
        <v/>
      </c>
      <c r="AM852" s="21" t="str">
        <f>IF(AF852="Yes",(1/(AI852)^('Aquifer and SDF Parameters'!$B$2)/((1/U852^'Aquifer and SDF Parameters'!$B$2)+(1/AI852^'Aquifer and SDF Parameters'!$B$2)+(1/AA852^'Aquifer and SDF Parameters'!$B$2))),"")</f>
        <v/>
      </c>
      <c r="AO852" s="30" t="s">
        <v>12507</v>
      </c>
      <c r="AP852" s="47" t="s">
        <v>8769</v>
      </c>
      <c r="AQ852" s="22"/>
      <c r="AR852" s="22"/>
      <c r="AS852" s="24"/>
      <c r="AT852" s="30"/>
      <c r="AU852" s="22"/>
      <c r="AV852" s="69"/>
      <c r="AW852" s="33"/>
      <c r="AX852" s="22"/>
      <c r="AY852" s="27"/>
    </row>
    <row r="853" spans="1:51" hidden="1" x14ac:dyDescent="0.3">
      <c r="A853" s="6">
        <v>72418</v>
      </c>
      <c r="B853" s="17" t="str">
        <f>VLOOKUP(A853,'List of Wells for HC assessment'!$A$2:$J$860,10,FALSE)</f>
        <v>Ryder Uplands</v>
      </c>
      <c r="C853" s="17" t="str">
        <f>IF(ISNUMBER(VLOOKUP(A853,'List of Wells for HC assessment'!$A$2:$J$860,1,FALSE)),"TRUE","FALSE")</f>
        <v>TRUE</v>
      </c>
      <c r="D853" s="17">
        <f>VLOOKUP(A853,'List of Wells for HC assessment'!$A$2:$J$860,9,FALSE)</f>
        <v>1207</v>
      </c>
      <c r="E853" s="17" t="str">
        <f t="shared" si="286"/>
        <v>Boundary</v>
      </c>
      <c r="F853" s="17">
        <f t="shared" si="287"/>
        <v>1</v>
      </c>
      <c r="G853" s="87">
        <f t="shared" si="288"/>
        <v>1</v>
      </c>
      <c r="H853" s="87"/>
      <c r="I853" s="89" t="str">
        <f t="shared" si="289"/>
        <v>D/G Aquifer Edge</v>
      </c>
      <c r="J853" s="90" t="str">
        <f t="shared" si="290"/>
        <v>-</v>
      </c>
      <c r="K853" s="91" t="str">
        <f t="shared" si="291"/>
        <v/>
      </c>
      <c r="L853" s="95" t="str">
        <f t="shared" si="292"/>
        <v xml:space="preserve"> </v>
      </c>
      <c r="M853" s="92" t="str">
        <f t="shared" si="293"/>
        <v>-</v>
      </c>
      <c r="N853" s="93" t="str">
        <f t="shared" si="294"/>
        <v/>
      </c>
      <c r="O853" s="96" t="str">
        <f t="shared" si="295"/>
        <v xml:space="preserve"> </v>
      </c>
      <c r="P853" s="94" t="str">
        <f>IF(ISNUMBER(VLOOKUP(A853,'Wells not assessed'!$A$5:$D$37,1,FALSE)),VLOOKUP(A853,'Wells not assessed'!$A$5:$D$37,4,FALSE),"")</f>
        <v/>
      </c>
      <c r="R853" s="74" t="str">
        <f t="shared" si="296"/>
        <v>Yes</v>
      </c>
      <c r="S853" s="15" t="str">
        <f t="shared" si="297"/>
        <v>RU-EDGE-309</v>
      </c>
      <c r="T853" s="18" t="str">
        <f>VLOOKUP(S853,'PoHC and SDF summary'!$AO$4:$AP$49974,2,FALSE)</f>
        <v>D/G Aquifer Edge</v>
      </c>
      <c r="U853" s="19">
        <f t="shared" si="298"/>
        <v>98.143322455468606</v>
      </c>
      <c r="V853" s="56">
        <f>IF(C853="TRUE",(U853^2)*(VLOOKUP(D853,'Aquifer and SDF Parameters'!$A$6:$C$100,2,FALSE)/VLOOKUP(D853,'Aquifer and SDF Parameters'!$A$6:$C$100,3,FALSE)),"")</f>
        <v>0.19264223485196177</v>
      </c>
      <c r="W853" s="4"/>
      <c r="X853" s="76" t="str">
        <f t="shared" si="299"/>
        <v>No</v>
      </c>
      <c r="Y853" s="15" t="str">
        <f t="shared" si="300"/>
        <v/>
      </c>
      <c r="Z853" s="18" t="str">
        <f>IF(X853="Yes",VLOOKUP(Y853,'PoHC and SDF summary'!$AO$4:$AP$49974,2,FALSE)," ")</f>
        <v xml:space="preserve"> </v>
      </c>
      <c r="AA853" s="19" t="str">
        <f t="shared" si="301"/>
        <v xml:space="preserve"> </v>
      </c>
      <c r="AB853" s="58" t="str">
        <f>IF(X853="Yes",(AA853^2)*(VLOOKUP(D853,'Aquifer and SDF Parameters'!$A$6:$C$100,2,FALSE)/VLOOKUP(D853,'Aquifer and SDF Parameters'!$A$6:$C$100,3,FALSE)),"")</f>
        <v/>
      </c>
      <c r="AC853" s="20" t="str">
        <f>IF(X853="Yes",(1/(U853)^('Aquifer and SDF Parameters'!$B$2)/((1/U853^'Aquifer and SDF Parameters'!$B$2)+(1/AA853^'Aquifer and SDF Parameters'!$B$2))),"")</f>
        <v/>
      </c>
      <c r="AD853" s="21" t="str">
        <f>IF(X853="Yes",(1/(AA853)^('Aquifer and SDF Parameters'!$B$2)/((1/U853^'Aquifer and SDF Parameters'!$B$2)+(1/AA853^'Aquifer and SDF Parameters'!$B$2))),"")</f>
        <v/>
      </c>
      <c r="AE853" s="14"/>
      <c r="AF853" s="32" t="str">
        <f t="shared" si="302"/>
        <v>No</v>
      </c>
      <c r="AG853" s="15" t="str">
        <f t="shared" si="303"/>
        <v/>
      </c>
      <c r="AH853" s="18" t="str">
        <f t="shared" si="304"/>
        <v xml:space="preserve"> </v>
      </c>
      <c r="AI853" s="19" t="str">
        <f t="shared" si="305"/>
        <v xml:space="preserve"> </v>
      </c>
      <c r="AJ853" s="58" t="str">
        <f>IF(AF853="Yes",(AI853^2)*(VLOOKUP(D853,'Aquifer and SDF Parameters'!$A$6:$C$100,2,FALSE)/VLOOKUP(D853,'Aquifer and SDF Parameters'!$A$6:$C$100,3,FALSE)),"")</f>
        <v/>
      </c>
      <c r="AK853" s="20" t="str">
        <f>IF(AF853="Yes",(1/(U853)^('Aquifer and SDF Parameters'!$B$2)/((1/U853^'Aquifer and SDF Parameters'!$B$2)+(1/AI853^'Aquifer and SDF Parameters'!$B$2)+(1/AA853^'Aquifer and SDF Parameters'!$B$2))),"")</f>
        <v/>
      </c>
      <c r="AL853" s="20" t="str">
        <f>IF(AF853="Yes",(1/(AA853)^('Aquifer and SDF Parameters'!$B$2)/((1/U853^'Aquifer and SDF Parameters'!$B$2)+(1/AI853^'Aquifer and SDF Parameters'!$B$2)+(1/AA853^'Aquifer and SDF Parameters'!$B$2))),"")</f>
        <v/>
      </c>
      <c r="AM853" s="21" t="str">
        <f>IF(AF853="Yes",(1/(AI853)^('Aquifer and SDF Parameters'!$B$2)/((1/U853^'Aquifer and SDF Parameters'!$B$2)+(1/AI853^'Aquifer and SDF Parameters'!$B$2)+(1/AA853^'Aquifer and SDF Parameters'!$B$2))),"")</f>
        <v/>
      </c>
      <c r="AO853" s="30" t="s">
        <v>12502</v>
      </c>
      <c r="AP853" s="47" t="s">
        <v>8769</v>
      </c>
      <c r="AQ853" s="22"/>
      <c r="AR853" s="22"/>
      <c r="AS853" s="24"/>
      <c r="AT853" s="30"/>
      <c r="AU853" s="22"/>
      <c r="AV853" s="69"/>
      <c r="AW853" s="33"/>
      <c r="AX853" s="22"/>
      <c r="AY853" s="27"/>
    </row>
    <row r="854" spans="1:51" hidden="1" x14ac:dyDescent="0.3">
      <c r="A854" s="6">
        <v>92347</v>
      </c>
      <c r="B854" s="17" t="str">
        <f>VLOOKUP(A854,'List of Wells for HC assessment'!$A$2:$J$860,10,FALSE)</f>
        <v>Ryder Uplands</v>
      </c>
      <c r="C854" s="17" t="str">
        <f>IF(ISNUMBER(VLOOKUP(A854,'List of Wells for HC assessment'!$A$2:$J$860,1,FALSE)),"TRUE","FALSE")</f>
        <v>TRUE</v>
      </c>
      <c r="D854" s="17">
        <f>VLOOKUP(A854,'List of Wells for HC assessment'!$A$2:$J$860,9,FALSE)</f>
        <v>1207</v>
      </c>
      <c r="E854" s="17" t="str">
        <f t="shared" si="286"/>
        <v>Boundary</v>
      </c>
      <c r="F854" s="17">
        <f t="shared" si="287"/>
        <v>1</v>
      </c>
      <c r="G854" s="87">
        <f t="shared" si="288"/>
        <v>1</v>
      </c>
      <c r="H854" s="87"/>
      <c r="I854" s="89" t="str">
        <f t="shared" si="289"/>
        <v>D/G Aquifer Edge</v>
      </c>
      <c r="J854" s="90" t="str">
        <f t="shared" si="290"/>
        <v>-</v>
      </c>
      <c r="K854" s="91" t="str">
        <f t="shared" si="291"/>
        <v/>
      </c>
      <c r="L854" s="95" t="str">
        <f t="shared" si="292"/>
        <v xml:space="preserve"> </v>
      </c>
      <c r="M854" s="92" t="str">
        <f t="shared" si="293"/>
        <v>-</v>
      </c>
      <c r="N854" s="93" t="str">
        <f t="shared" si="294"/>
        <v/>
      </c>
      <c r="O854" s="96" t="str">
        <f t="shared" si="295"/>
        <v xml:space="preserve"> </v>
      </c>
      <c r="P854" s="94" t="str">
        <f>IF(ISNUMBER(VLOOKUP(A854,'Wells not assessed'!$A$5:$D$37,1,FALSE)),VLOOKUP(A854,'Wells not assessed'!$A$5:$D$37,4,FALSE),"")</f>
        <v/>
      </c>
      <c r="R854" s="74" t="str">
        <f t="shared" si="296"/>
        <v>Yes</v>
      </c>
      <c r="S854" s="15" t="str">
        <f t="shared" si="297"/>
        <v>RU-EDGE-184</v>
      </c>
      <c r="T854" s="18" t="str">
        <f>VLOOKUP(S854,'PoHC and SDF summary'!$AO$4:$AP$49974,2,FALSE)</f>
        <v>D/G Aquifer Edge</v>
      </c>
      <c r="U854" s="19">
        <f t="shared" si="298"/>
        <v>305.446005561074</v>
      </c>
      <c r="V854" s="56">
        <f>IF(C854="TRUE",(U854^2)*(VLOOKUP(D854,'Aquifer and SDF Parameters'!$A$6:$C$100,2,FALSE)/VLOOKUP(D854,'Aquifer and SDF Parameters'!$A$6:$C$100,3,FALSE)),"")</f>
        <v>1.8659452462643131</v>
      </c>
      <c r="W854" s="4"/>
      <c r="X854" s="76" t="str">
        <f t="shared" si="299"/>
        <v>No</v>
      </c>
      <c r="Y854" s="15" t="str">
        <f t="shared" si="300"/>
        <v/>
      </c>
      <c r="Z854" s="18" t="str">
        <f>IF(X854="Yes",VLOOKUP(Y854,'PoHC and SDF summary'!$AO$4:$AP$49974,2,FALSE)," ")</f>
        <v xml:space="preserve"> </v>
      </c>
      <c r="AA854" s="19" t="str">
        <f t="shared" si="301"/>
        <v xml:space="preserve"> </v>
      </c>
      <c r="AB854" s="58" t="str">
        <f>IF(X854="Yes",(AA854^2)*(VLOOKUP(D854,'Aquifer and SDF Parameters'!$A$6:$C$100,2,FALSE)/VLOOKUP(D854,'Aquifer and SDF Parameters'!$A$6:$C$100,3,FALSE)),"")</f>
        <v/>
      </c>
      <c r="AC854" s="20" t="str">
        <f>IF(X854="Yes",(1/(U854)^('Aquifer and SDF Parameters'!$B$2)/((1/U854^'Aquifer and SDF Parameters'!$B$2)+(1/AA854^'Aquifer and SDF Parameters'!$B$2))),"")</f>
        <v/>
      </c>
      <c r="AD854" s="21" t="str">
        <f>IF(X854="Yes",(1/(AA854)^('Aquifer and SDF Parameters'!$B$2)/((1/U854^'Aquifer and SDF Parameters'!$B$2)+(1/AA854^'Aquifer and SDF Parameters'!$B$2))),"")</f>
        <v/>
      </c>
      <c r="AE854" s="14"/>
      <c r="AF854" s="32" t="str">
        <f t="shared" si="302"/>
        <v>No</v>
      </c>
      <c r="AG854" s="15" t="str">
        <f t="shared" si="303"/>
        <v/>
      </c>
      <c r="AH854" s="18" t="str">
        <f t="shared" si="304"/>
        <v xml:space="preserve"> </v>
      </c>
      <c r="AI854" s="19" t="str">
        <f t="shared" si="305"/>
        <v xml:space="preserve"> </v>
      </c>
      <c r="AJ854" s="58" t="str">
        <f>IF(AF854="Yes",(AI854^2)*(VLOOKUP(D854,'Aquifer and SDF Parameters'!$A$6:$C$100,2,FALSE)/VLOOKUP(D854,'Aquifer and SDF Parameters'!$A$6:$C$100,3,FALSE)),"")</f>
        <v/>
      </c>
      <c r="AK854" s="20" t="str">
        <f>IF(AF854="Yes",(1/(U854)^('Aquifer and SDF Parameters'!$B$2)/((1/U854^'Aquifer and SDF Parameters'!$B$2)+(1/AI854^'Aquifer and SDF Parameters'!$B$2)+(1/AA854^'Aquifer and SDF Parameters'!$B$2))),"")</f>
        <v/>
      </c>
      <c r="AL854" s="20" t="str">
        <f>IF(AF854="Yes",(1/(AA854)^('Aquifer and SDF Parameters'!$B$2)/((1/U854^'Aquifer and SDF Parameters'!$B$2)+(1/AI854^'Aquifer and SDF Parameters'!$B$2)+(1/AA854^'Aquifer and SDF Parameters'!$B$2))),"")</f>
        <v/>
      </c>
      <c r="AM854" s="21" t="str">
        <f>IF(AF854="Yes",(1/(AI854)^('Aquifer and SDF Parameters'!$B$2)/((1/U854^'Aquifer and SDF Parameters'!$B$2)+(1/AI854^'Aquifer and SDF Parameters'!$B$2)+(1/AA854^'Aquifer and SDF Parameters'!$B$2))),"")</f>
        <v/>
      </c>
      <c r="AO854" s="30" t="s">
        <v>12405</v>
      </c>
      <c r="AP854" s="47" t="s">
        <v>8769</v>
      </c>
      <c r="AQ854" s="22"/>
      <c r="AR854" s="22"/>
      <c r="AS854" s="24"/>
      <c r="AT854" s="30"/>
      <c r="AU854" s="22"/>
      <c r="AV854" s="69"/>
      <c r="AW854" s="33"/>
      <c r="AX854" s="22"/>
      <c r="AY854" s="27"/>
    </row>
    <row r="855" spans="1:51" hidden="1" x14ac:dyDescent="0.3">
      <c r="A855" s="6">
        <v>99835</v>
      </c>
      <c r="B855" s="17" t="str">
        <f>VLOOKUP(A855,'List of Wells for HC assessment'!$A$2:$J$860,10,FALSE)</f>
        <v>Ryder Uplands</v>
      </c>
      <c r="C855" s="17" t="str">
        <f>IF(ISNUMBER(VLOOKUP(A855,'List of Wells for HC assessment'!$A$2:$J$860,1,FALSE)),"TRUE","FALSE")</f>
        <v>TRUE</v>
      </c>
      <c r="D855" s="17">
        <f>VLOOKUP(A855,'List of Wells for HC assessment'!$A$2:$J$860,9,FALSE)</f>
        <v>1207</v>
      </c>
      <c r="E855" s="17" t="str">
        <f t="shared" si="286"/>
        <v>Boundary</v>
      </c>
      <c r="F855" s="17">
        <f t="shared" si="287"/>
        <v>1</v>
      </c>
      <c r="G855" s="87">
        <f t="shared" si="288"/>
        <v>1</v>
      </c>
      <c r="H855" s="87"/>
      <c r="I855" s="89" t="str">
        <f t="shared" si="289"/>
        <v>D/G Aquifer Edge</v>
      </c>
      <c r="J855" s="90" t="str">
        <f t="shared" si="290"/>
        <v>-</v>
      </c>
      <c r="K855" s="91" t="str">
        <f t="shared" si="291"/>
        <v/>
      </c>
      <c r="L855" s="95" t="str">
        <f t="shared" si="292"/>
        <v xml:space="preserve"> </v>
      </c>
      <c r="M855" s="92" t="str">
        <f t="shared" si="293"/>
        <v>-</v>
      </c>
      <c r="N855" s="93" t="str">
        <f t="shared" si="294"/>
        <v/>
      </c>
      <c r="O855" s="96" t="str">
        <f t="shared" si="295"/>
        <v xml:space="preserve"> </v>
      </c>
      <c r="P855" s="94" t="str">
        <f>IF(ISNUMBER(VLOOKUP(A855,'Wells not assessed'!$A$5:$D$37,1,FALSE)),VLOOKUP(A855,'Wells not assessed'!$A$5:$D$37,4,FALSE),"")</f>
        <v/>
      </c>
      <c r="R855" s="74" t="str">
        <f t="shared" si="296"/>
        <v>Yes</v>
      </c>
      <c r="S855" s="15" t="str">
        <f t="shared" si="297"/>
        <v>RU-EDGE-507</v>
      </c>
      <c r="T855" s="18" t="str">
        <f>VLOOKUP(S855,'PoHC and SDF summary'!$AO$4:$AP$49974,2,FALSE)</f>
        <v>D/G Aquifer Edge</v>
      </c>
      <c r="U855" s="19">
        <f t="shared" si="298"/>
        <v>416.66527524588201</v>
      </c>
      <c r="V855" s="56">
        <f>IF(C855="TRUE",(U855^2)*(VLOOKUP(D855,'Aquifer and SDF Parameters'!$A$6:$C$100,2,FALSE)/VLOOKUP(D855,'Aquifer and SDF Parameters'!$A$6:$C$100,3,FALSE)),"")</f>
        <v>3.4721990319145326</v>
      </c>
      <c r="W855" s="4"/>
      <c r="X855" s="76" t="str">
        <f t="shared" si="299"/>
        <v>No</v>
      </c>
      <c r="Y855" s="15" t="str">
        <f t="shared" si="300"/>
        <v/>
      </c>
      <c r="Z855" s="18" t="str">
        <f>IF(X855="Yes",VLOOKUP(Y855,'PoHC and SDF summary'!$AO$4:$AP$49974,2,FALSE)," ")</f>
        <v xml:space="preserve"> </v>
      </c>
      <c r="AA855" s="19" t="str">
        <f t="shared" si="301"/>
        <v xml:space="preserve"> </v>
      </c>
      <c r="AB855" s="58" t="str">
        <f>IF(X855="Yes",(AA855^2)*(VLOOKUP(D855,'Aquifer and SDF Parameters'!$A$6:$C$100,2,FALSE)/VLOOKUP(D855,'Aquifer and SDF Parameters'!$A$6:$C$100,3,FALSE)),"")</f>
        <v/>
      </c>
      <c r="AC855" s="20" t="str">
        <f>IF(X855="Yes",(1/(U855)^('Aquifer and SDF Parameters'!$B$2)/((1/U855^'Aquifer and SDF Parameters'!$B$2)+(1/AA855^'Aquifer and SDF Parameters'!$B$2))),"")</f>
        <v/>
      </c>
      <c r="AD855" s="21" t="str">
        <f>IF(X855="Yes",(1/(AA855)^('Aquifer and SDF Parameters'!$B$2)/((1/U855^'Aquifer and SDF Parameters'!$B$2)+(1/AA855^'Aquifer and SDF Parameters'!$B$2))),"")</f>
        <v/>
      </c>
      <c r="AE855" s="14"/>
      <c r="AF855" s="32" t="str">
        <f t="shared" si="302"/>
        <v>No</v>
      </c>
      <c r="AG855" s="15" t="str">
        <f t="shared" si="303"/>
        <v/>
      </c>
      <c r="AH855" s="18" t="str">
        <f t="shared" si="304"/>
        <v xml:space="preserve"> </v>
      </c>
      <c r="AI855" s="19" t="str">
        <f t="shared" si="305"/>
        <v xml:space="preserve"> </v>
      </c>
      <c r="AJ855" s="58" t="str">
        <f>IF(AF855="Yes",(AI855^2)*(VLOOKUP(D855,'Aquifer and SDF Parameters'!$A$6:$C$100,2,FALSE)/VLOOKUP(D855,'Aquifer and SDF Parameters'!$A$6:$C$100,3,FALSE)),"")</f>
        <v/>
      </c>
      <c r="AK855" s="20" t="str">
        <f>IF(AF855="Yes",(1/(U855)^('Aquifer and SDF Parameters'!$B$2)/((1/U855^'Aquifer and SDF Parameters'!$B$2)+(1/AI855^'Aquifer and SDF Parameters'!$B$2)+(1/AA855^'Aquifer and SDF Parameters'!$B$2))),"")</f>
        <v/>
      </c>
      <c r="AL855" s="20" t="str">
        <f>IF(AF855="Yes",(1/(AA855)^('Aquifer and SDF Parameters'!$B$2)/((1/U855^'Aquifer and SDF Parameters'!$B$2)+(1/AI855^'Aquifer and SDF Parameters'!$B$2)+(1/AA855^'Aquifer and SDF Parameters'!$B$2))),"")</f>
        <v/>
      </c>
      <c r="AM855" s="21" t="str">
        <f>IF(AF855="Yes",(1/(AI855)^('Aquifer and SDF Parameters'!$B$2)/((1/U855^'Aquifer and SDF Parameters'!$B$2)+(1/AI855^'Aquifer and SDF Parameters'!$B$2)+(1/AA855^'Aquifer and SDF Parameters'!$B$2))),"")</f>
        <v/>
      </c>
      <c r="AO855" s="30" t="s">
        <v>12321</v>
      </c>
      <c r="AP855" s="47" t="s">
        <v>8769</v>
      </c>
      <c r="AQ855" s="22"/>
      <c r="AR855" s="22"/>
      <c r="AS855" s="24"/>
      <c r="AT855" s="30"/>
      <c r="AU855" s="22"/>
      <c r="AV855" s="69"/>
      <c r="AW855" s="33"/>
      <c r="AX855" s="22"/>
      <c r="AY855" s="27"/>
    </row>
    <row r="856" spans="1:51" hidden="1" x14ac:dyDescent="0.3">
      <c r="A856" s="6">
        <v>101993</v>
      </c>
      <c r="B856" s="17" t="str">
        <f>VLOOKUP(A856,'List of Wells for HC assessment'!$A$2:$J$860,10,FALSE)</f>
        <v>Ryder Uplands</v>
      </c>
      <c r="C856" s="17" t="str">
        <f>IF(ISNUMBER(VLOOKUP(A856,'List of Wells for HC assessment'!$A$2:$J$860,1,FALSE)),"TRUE","FALSE")</f>
        <v>TRUE</v>
      </c>
      <c r="D856" s="17">
        <f>VLOOKUP(A856,'List of Wells for HC assessment'!$A$2:$J$860,9,FALSE)</f>
        <v>1207</v>
      </c>
      <c r="E856" s="17" t="str">
        <f t="shared" si="286"/>
        <v>Boundary</v>
      </c>
      <c r="F856" s="17">
        <f t="shared" si="287"/>
        <v>1</v>
      </c>
      <c r="G856" s="87">
        <f t="shared" si="288"/>
        <v>1</v>
      </c>
      <c r="H856" s="87"/>
      <c r="I856" s="89" t="str">
        <f t="shared" si="289"/>
        <v>D/G Aquifer Edge</v>
      </c>
      <c r="J856" s="90" t="str">
        <f t="shared" si="290"/>
        <v>-</v>
      </c>
      <c r="K856" s="91" t="str">
        <f t="shared" si="291"/>
        <v/>
      </c>
      <c r="L856" s="95" t="str">
        <f t="shared" si="292"/>
        <v xml:space="preserve"> </v>
      </c>
      <c r="M856" s="92" t="str">
        <f t="shared" si="293"/>
        <v>-</v>
      </c>
      <c r="N856" s="93" t="str">
        <f t="shared" si="294"/>
        <v/>
      </c>
      <c r="O856" s="96" t="str">
        <f t="shared" si="295"/>
        <v xml:space="preserve"> </v>
      </c>
      <c r="P856" s="94" t="str">
        <f>IF(ISNUMBER(VLOOKUP(A856,'Wells not assessed'!$A$5:$D$37,1,FALSE)),VLOOKUP(A856,'Wells not assessed'!$A$5:$D$37,4,FALSE),"")</f>
        <v/>
      </c>
      <c r="R856" s="74" t="str">
        <f t="shared" si="296"/>
        <v>Yes</v>
      </c>
      <c r="S856" s="15" t="str">
        <f t="shared" si="297"/>
        <v>RU-EDGE-481</v>
      </c>
      <c r="T856" s="18" t="str">
        <f>VLOOKUP(S856,'PoHC and SDF summary'!$AO$4:$AP$49974,2,FALSE)</f>
        <v>D/G Aquifer Edge</v>
      </c>
      <c r="U856" s="19">
        <f t="shared" si="298"/>
        <v>356.86454901203501</v>
      </c>
      <c r="V856" s="56">
        <f>IF(C856="TRUE",(U856^2)*(VLOOKUP(D856,'Aquifer and SDF Parameters'!$A$6:$C$100,2,FALSE)/VLOOKUP(D856,'Aquifer and SDF Parameters'!$A$6:$C$100,3,FALSE)),"")</f>
        <v>2.5470461268312627</v>
      </c>
      <c r="W856" s="4"/>
      <c r="X856" s="76" t="str">
        <f t="shared" si="299"/>
        <v>No</v>
      </c>
      <c r="Y856" s="15" t="str">
        <f t="shared" si="300"/>
        <v/>
      </c>
      <c r="Z856" s="18" t="str">
        <f>IF(X856="Yes",VLOOKUP(Y856,'PoHC and SDF summary'!$AO$4:$AP$49974,2,FALSE)," ")</f>
        <v xml:space="preserve"> </v>
      </c>
      <c r="AA856" s="19" t="str">
        <f t="shared" si="301"/>
        <v xml:space="preserve"> </v>
      </c>
      <c r="AB856" s="58" t="str">
        <f>IF(X856="Yes",(AA856^2)*(VLOOKUP(D856,'Aquifer and SDF Parameters'!$A$6:$C$100,2,FALSE)/VLOOKUP(D856,'Aquifer and SDF Parameters'!$A$6:$C$100,3,FALSE)),"")</f>
        <v/>
      </c>
      <c r="AC856" s="20" t="str">
        <f>IF(X856="Yes",(1/(U856)^('Aquifer and SDF Parameters'!$B$2)/((1/U856^'Aquifer and SDF Parameters'!$B$2)+(1/AA856^'Aquifer and SDF Parameters'!$B$2))),"")</f>
        <v/>
      </c>
      <c r="AD856" s="21" t="str">
        <f>IF(X856="Yes",(1/(AA856)^('Aquifer and SDF Parameters'!$B$2)/((1/U856^'Aquifer and SDF Parameters'!$B$2)+(1/AA856^'Aquifer and SDF Parameters'!$B$2))),"")</f>
        <v/>
      </c>
      <c r="AE856" s="14"/>
      <c r="AF856" s="32" t="str">
        <f t="shared" si="302"/>
        <v>No</v>
      </c>
      <c r="AG856" s="15" t="str">
        <f t="shared" si="303"/>
        <v/>
      </c>
      <c r="AH856" s="18" t="str">
        <f t="shared" si="304"/>
        <v xml:space="preserve"> </v>
      </c>
      <c r="AI856" s="19" t="str">
        <f t="shared" si="305"/>
        <v xml:space="preserve"> </v>
      </c>
      <c r="AJ856" s="58" t="str">
        <f>IF(AF856="Yes",(AI856^2)*(VLOOKUP(D856,'Aquifer and SDF Parameters'!$A$6:$C$100,2,FALSE)/VLOOKUP(D856,'Aquifer and SDF Parameters'!$A$6:$C$100,3,FALSE)),"")</f>
        <v/>
      </c>
      <c r="AK856" s="20" t="str">
        <f>IF(AF856="Yes",(1/(U856)^('Aquifer and SDF Parameters'!$B$2)/((1/U856^'Aquifer and SDF Parameters'!$B$2)+(1/AI856^'Aquifer and SDF Parameters'!$B$2)+(1/AA856^'Aquifer and SDF Parameters'!$B$2))),"")</f>
        <v/>
      </c>
      <c r="AL856" s="20" t="str">
        <f>IF(AF856="Yes",(1/(AA856)^('Aquifer and SDF Parameters'!$B$2)/((1/U856^'Aquifer and SDF Parameters'!$B$2)+(1/AI856^'Aquifer and SDF Parameters'!$B$2)+(1/AA856^'Aquifer and SDF Parameters'!$B$2))),"")</f>
        <v/>
      </c>
      <c r="AM856" s="21" t="str">
        <f>IF(AF856="Yes",(1/(AI856)^('Aquifer and SDF Parameters'!$B$2)/((1/U856^'Aquifer and SDF Parameters'!$B$2)+(1/AI856^'Aquifer and SDF Parameters'!$B$2)+(1/AA856^'Aquifer and SDF Parameters'!$B$2))),"")</f>
        <v/>
      </c>
      <c r="AO856" s="30" t="s">
        <v>12271</v>
      </c>
      <c r="AP856" s="47" t="s">
        <v>8769</v>
      </c>
      <c r="AQ856" s="22"/>
      <c r="AR856" s="22"/>
      <c r="AS856" s="24"/>
      <c r="AT856" s="30"/>
      <c r="AU856" s="22"/>
      <c r="AV856" s="69"/>
      <c r="AW856" s="33"/>
      <c r="AX856" s="22"/>
      <c r="AY856" s="27"/>
    </row>
    <row r="857" spans="1:51" hidden="1" x14ac:dyDescent="0.3">
      <c r="A857" s="6">
        <v>34830</v>
      </c>
      <c r="B857" s="17" t="str">
        <f>VLOOKUP(A857,'List of Wells for HC assessment'!$A$2:$J$860,10,FALSE)</f>
        <v>Ryder Uplands</v>
      </c>
      <c r="C857" s="17" t="str">
        <f>IF(ISNUMBER(VLOOKUP(A857,'List of Wells for HC assessment'!$A$2:$J$860,1,FALSE)),"TRUE","FALSE")</f>
        <v>TRUE</v>
      </c>
      <c r="D857" s="17">
        <f>VLOOKUP(A857,'List of Wells for HC assessment'!$A$2:$J$860,9,FALSE)</f>
        <v>1209</v>
      </c>
      <c r="E857" s="17" t="str">
        <f t="shared" si="286"/>
        <v>Boundary</v>
      </c>
      <c r="F857" s="17">
        <f t="shared" si="287"/>
        <v>1</v>
      </c>
      <c r="G857" s="87">
        <f t="shared" si="288"/>
        <v>1</v>
      </c>
      <c r="H857" s="87"/>
      <c r="I857" s="89" t="str">
        <f t="shared" si="289"/>
        <v>D/G Aquifer Edge</v>
      </c>
      <c r="J857" s="90" t="str">
        <f t="shared" si="290"/>
        <v>-</v>
      </c>
      <c r="K857" s="91" t="str">
        <f t="shared" si="291"/>
        <v/>
      </c>
      <c r="L857" s="95" t="str">
        <f t="shared" si="292"/>
        <v xml:space="preserve"> </v>
      </c>
      <c r="M857" s="92" t="str">
        <f t="shared" si="293"/>
        <v>-</v>
      </c>
      <c r="N857" s="93" t="str">
        <f t="shared" si="294"/>
        <v/>
      </c>
      <c r="O857" s="96" t="str">
        <f t="shared" si="295"/>
        <v xml:space="preserve"> </v>
      </c>
      <c r="P857" s="94" t="str">
        <f>IF(ISNUMBER(VLOOKUP(A857,'Wells not assessed'!$A$5:$D$37,1,FALSE)),VLOOKUP(A857,'Wells not assessed'!$A$5:$D$37,4,FALSE),"")</f>
        <v/>
      </c>
      <c r="R857" s="74" t="str">
        <f t="shared" si="296"/>
        <v>Yes</v>
      </c>
      <c r="S857" s="15" t="str">
        <f t="shared" si="297"/>
        <v>RU-EDGE-2173</v>
      </c>
      <c r="T857" s="18" t="str">
        <f>VLOOKUP(S857,'PoHC and SDF summary'!$AO$4:$AP$49974,2,FALSE)</f>
        <v>D/G Aquifer Edge</v>
      </c>
      <c r="U857" s="19">
        <f t="shared" si="298"/>
        <v>598.41124564123299</v>
      </c>
      <c r="V857" s="56">
        <f>IF(C857="TRUE",(U857^2)*(VLOOKUP(D857,'Aquifer and SDF Parameters'!$A$6:$C$100,2,FALSE)/VLOOKUP(D857,'Aquifer and SDF Parameters'!$A$6:$C$100,3,FALSE)),"")</f>
        <v>7.1619203781978422</v>
      </c>
      <c r="W857" s="4"/>
      <c r="X857" s="76" t="str">
        <f t="shared" si="299"/>
        <v>No</v>
      </c>
      <c r="Y857" s="15" t="str">
        <f t="shared" si="300"/>
        <v/>
      </c>
      <c r="Z857" s="18" t="str">
        <f>IF(X857="Yes",VLOOKUP(Y857,'PoHC and SDF summary'!$AO$4:$AP$49974,2,FALSE)," ")</f>
        <v xml:space="preserve"> </v>
      </c>
      <c r="AA857" s="19" t="str">
        <f t="shared" si="301"/>
        <v xml:space="preserve"> </v>
      </c>
      <c r="AB857" s="58" t="str">
        <f>IF(X857="Yes",(AA857^2)*(VLOOKUP(D857,'Aquifer and SDF Parameters'!$A$6:$C$100,2,FALSE)/VLOOKUP(D857,'Aquifer and SDF Parameters'!$A$6:$C$100,3,FALSE)),"")</f>
        <v/>
      </c>
      <c r="AC857" s="20" t="str">
        <f>IF(X857="Yes",(1/(U857)^('Aquifer and SDF Parameters'!$B$2)/((1/U857^'Aquifer and SDF Parameters'!$B$2)+(1/AA857^'Aquifer and SDF Parameters'!$B$2))),"")</f>
        <v/>
      </c>
      <c r="AD857" s="21" t="str">
        <f>IF(X857="Yes",(1/(AA857)^('Aquifer and SDF Parameters'!$B$2)/((1/U857^'Aquifer and SDF Parameters'!$B$2)+(1/AA857^'Aquifer and SDF Parameters'!$B$2))),"")</f>
        <v/>
      </c>
      <c r="AE857" s="14"/>
      <c r="AF857" s="32" t="str">
        <f t="shared" si="302"/>
        <v>No</v>
      </c>
      <c r="AG857" s="15" t="str">
        <f t="shared" si="303"/>
        <v/>
      </c>
      <c r="AH857" s="18" t="str">
        <f t="shared" si="304"/>
        <v xml:space="preserve"> </v>
      </c>
      <c r="AI857" s="19" t="str">
        <f t="shared" si="305"/>
        <v xml:space="preserve"> </v>
      </c>
      <c r="AJ857" s="58" t="str">
        <f>IF(AF857="Yes",(AI857^2)*(VLOOKUP(D857,'Aquifer and SDF Parameters'!$A$6:$C$100,2,FALSE)/VLOOKUP(D857,'Aquifer and SDF Parameters'!$A$6:$C$100,3,FALSE)),"")</f>
        <v/>
      </c>
      <c r="AK857" s="20" t="str">
        <f>IF(AF857="Yes",(1/(U857)^('Aquifer and SDF Parameters'!$B$2)/((1/U857^'Aquifer and SDF Parameters'!$B$2)+(1/AI857^'Aquifer and SDF Parameters'!$B$2)+(1/AA857^'Aquifer and SDF Parameters'!$B$2))),"")</f>
        <v/>
      </c>
      <c r="AL857" s="20" t="str">
        <f>IF(AF857="Yes",(1/(AA857)^('Aquifer and SDF Parameters'!$B$2)/((1/U857^'Aquifer and SDF Parameters'!$B$2)+(1/AI857^'Aquifer and SDF Parameters'!$B$2)+(1/AA857^'Aquifer and SDF Parameters'!$B$2))),"")</f>
        <v/>
      </c>
      <c r="AM857" s="21" t="str">
        <f>IF(AF857="Yes",(1/(AI857)^('Aquifer and SDF Parameters'!$B$2)/((1/U857^'Aquifer and SDF Parameters'!$B$2)+(1/AI857^'Aquifer and SDF Parameters'!$B$2)+(1/AA857^'Aquifer and SDF Parameters'!$B$2))),"")</f>
        <v/>
      </c>
      <c r="AO857" s="30" t="s">
        <v>12722</v>
      </c>
      <c r="AP857" s="47" t="s">
        <v>8769</v>
      </c>
      <c r="AQ857" s="22"/>
      <c r="AR857" s="22"/>
      <c r="AS857" s="24"/>
      <c r="AT857" s="30"/>
      <c r="AU857" s="22"/>
      <c r="AV857" s="69"/>
      <c r="AW857" s="33"/>
      <c r="AX857" s="22"/>
      <c r="AY857" s="27"/>
    </row>
    <row r="858" spans="1:51" hidden="1" x14ac:dyDescent="0.3">
      <c r="A858" s="6">
        <v>92172</v>
      </c>
      <c r="B858" s="17" t="str">
        <f>VLOOKUP(A858,'List of Wells for HC assessment'!$A$2:$J$860,10,FALSE)</f>
        <v>Ryder Uplands</v>
      </c>
      <c r="C858" s="17" t="str">
        <f>IF(ISNUMBER(VLOOKUP(A858,'List of Wells for HC assessment'!$A$2:$J$860,1,FALSE)),"TRUE","FALSE")</f>
        <v>TRUE</v>
      </c>
      <c r="D858" s="17">
        <f>VLOOKUP(A858,'List of Wells for HC assessment'!$A$2:$J$860,9,FALSE)</f>
        <v>1209</v>
      </c>
      <c r="E858" s="17" t="str">
        <f t="shared" si="286"/>
        <v>Boundary</v>
      </c>
      <c r="F858" s="17">
        <f t="shared" si="287"/>
        <v>1</v>
      </c>
      <c r="G858" s="87">
        <f t="shared" si="288"/>
        <v>1</v>
      </c>
      <c r="H858" s="87"/>
      <c r="I858" s="89" t="str">
        <f t="shared" si="289"/>
        <v>D/G Aquifer Edge</v>
      </c>
      <c r="J858" s="90" t="str">
        <f t="shared" si="290"/>
        <v>-</v>
      </c>
      <c r="K858" s="91" t="str">
        <f t="shared" si="291"/>
        <v/>
      </c>
      <c r="L858" s="95" t="str">
        <f t="shared" si="292"/>
        <v xml:space="preserve"> </v>
      </c>
      <c r="M858" s="92" t="str">
        <f t="shared" si="293"/>
        <v>-</v>
      </c>
      <c r="N858" s="93" t="str">
        <f t="shared" si="294"/>
        <v/>
      </c>
      <c r="O858" s="96" t="str">
        <f t="shared" si="295"/>
        <v xml:space="preserve"> </v>
      </c>
      <c r="P858" s="94" t="str">
        <f>IF(ISNUMBER(VLOOKUP(A858,'Wells not assessed'!$A$5:$D$37,1,FALSE)),VLOOKUP(A858,'Wells not assessed'!$A$5:$D$37,4,FALSE),"")</f>
        <v/>
      </c>
      <c r="R858" s="74" t="str">
        <f t="shared" si="296"/>
        <v>Yes</v>
      </c>
      <c r="S858" s="15" t="str">
        <f t="shared" si="297"/>
        <v>RU-EDGE-2513</v>
      </c>
      <c r="T858" s="18" t="str">
        <f>VLOOKUP(S858,'PoHC and SDF summary'!$AO$4:$AP$49974,2,FALSE)</f>
        <v>D/G Aquifer Edge</v>
      </c>
      <c r="U858" s="19">
        <f t="shared" si="298"/>
        <v>280.569016940989</v>
      </c>
      <c r="V858" s="56">
        <f>IF(C858="TRUE",(U858^2)*(VLOOKUP(D858,'Aquifer and SDF Parameters'!$A$6:$C$100,2,FALSE)/VLOOKUP(D858,'Aquifer and SDF Parameters'!$A$6:$C$100,3,FALSE)),"")</f>
        <v>1.5743794653446594</v>
      </c>
      <c r="W858" s="4"/>
      <c r="X858" s="76" t="str">
        <f t="shared" si="299"/>
        <v>No</v>
      </c>
      <c r="Y858" s="15" t="str">
        <f t="shared" si="300"/>
        <v/>
      </c>
      <c r="Z858" s="18" t="str">
        <f>IF(X858="Yes",VLOOKUP(Y858,'PoHC and SDF summary'!$AO$4:$AP$49974,2,FALSE)," ")</f>
        <v xml:space="preserve"> </v>
      </c>
      <c r="AA858" s="19" t="str">
        <f t="shared" si="301"/>
        <v xml:space="preserve"> </v>
      </c>
      <c r="AB858" s="58" t="str">
        <f>IF(X858="Yes",(AA858^2)*(VLOOKUP(D858,'Aquifer and SDF Parameters'!$A$6:$C$100,2,FALSE)/VLOOKUP(D858,'Aquifer and SDF Parameters'!$A$6:$C$100,3,FALSE)),"")</f>
        <v/>
      </c>
      <c r="AC858" s="20" t="str">
        <f>IF(X858="Yes",(1/(U858)^('Aquifer and SDF Parameters'!$B$2)/((1/U858^'Aquifer and SDF Parameters'!$B$2)+(1/AA858^'Aquifer and SDF Parameters'!$B$2))),"")</f>
        <v/>
      </c>
      <c r="AD858" s="21" t="str">
        <f>IF(X858="Yes",(1/(AA858)^('Aquifer and SDF Parameters'!$B$2)/((1/U858^'Aquifer and SDF Parameters'!$B$2)+(1/AA858^'Aquifer and SDF Parameters'!$B$2))),"")</f>
        <v/>
      </c>
      <c r="AE858" s="14"/>
      <c r="AF858" s="32" t="str">
        <f t="shared" si="302"/>
        <v>No</v>
      </c>
      <c r="AG858" s="15" t="str">
        <f t="shared" si="303"/>
        <v/>
      </c>
      <c r="AH858" s="18" t="str">
        <f t="shared" si="304"/>
        <v xml:space="preserve"> </v>
      </c>
      <c r="AI858" s="19" t="str">
        <f t="shared" si="305"/>
        <v xml:space="preserve"> </v>
      </c>
      <c r="AJ858" s="58" t="str">
        <f>IF(AF858="Yes",(AI858^2)*(VLOOKUP(D858,'Aquifer and SDF Parameters'!$A$6:$C$100,2,FALSE)/VLOOKUP(D858,'Aquifer and SDF Parameters'!$A$6:$C$100,3,FALSE)),"")</f>
        <v/>
      </c>
      <c r="AK858" s="20" t="str">
        <f>IF(AF858="Yes",(1/(U858)^('Aquifer and SDF Parameters'!$B$2)/((1/U858^'Aquifer and SDF Parameters'!$B$2)+(1/AI858^'Aquifer and SDF Parameters'!$B$2)+(1/AA858^'Aquifer and SDF Parameters'!$B$2))),"")</f>
        <v/>
      </c>
      <c r="AL858" s="20" t="str">
        <f>IF(AF858="Yes",(1/(AA858)^('Aquifer and SDF Parameters'!$B$2)/((1/U858^'Aquifer and SDF Parameters'!$B$2)+(1/AI858^'Aquifer and SDF Parameters'!$B$2)+(1/AA858^'Aquifer and SDF Parameters'!$B$2))),"")</f>
        <v/>
      </c>
      <c r="AM858" s="21" t="str">
        <f>IF(AF858="Yes",(1/(AI858)^('Aquifer and SDF Parameters'!$B$2)/((1/U858^'Aquifer and SDF Parameters'!$B$2)+(1/AI858^'Aquifer and SDF Parameters'!$B$2)+(1/AA858^'Aquifer and SDF Parameters'!$B$2))),"")</f>
        <v/>
      </c>
      <c r="AO858" s="30" t="s">
        <v>12432</v>
      </c>
      <c r="AP858" s="47" t="s">
        <v>8769</v>
      </c>
      <c r="AQ858" s="22"/>
      <c r="AR858" s="22"/>
      <c r="AS858" s="24"/>
      <c r="AT858" s="30"/>
      <c r="AU858" s="22"/>
      <c r="AV858" s="69"/>
      <c r="AW858" s="33"/>
      <c r="AX858" s="22"/>
      <c r="AY858" s="27"/>
    </row>
    <row r="859" spans="1:51" hidden="1" x14ac:dyDescent="0.3">
      <c r="A859" s="6">
        <v>11380</v>
      </c>
      <c r="B859" s="17" t="str">
        <f>VLOOKUP(A859,'List of Wells for HC assessment'!$A$2:$J$860,10,FALSE)</f>
        <v>Ryder Uplands</v>
      </c>
      <c r="C859" s="17" t="str">
        <f>IF(ISNUMBER(VLOOKUP(A859,'List of Wells for HC assessment'!$A$2:$J$860,1,FALSE)),"TRUE","FALSE")</f>
        <v>TRUE</v>
      </c>
      <c r="D859" s="17">
        <f>VLOOKUP(A859,'List of Wells for HC assessment'!$A$2:$J$860,9,FALSE)</f>
        <v>1212</v>
      </c>
      <c r="E859" s="17" t="str">
        <f t="shared" si="286"/>
        <v>Boundary</v>
      </c>
      <c r="F859" s="17">
        <f t="shared" si="287"/>
        <v>1</v>
      </c>
      <c r="G859" s="87">
        <f t="shared" si="288"/>
        <v>1</v>
      </c>
      <c r="H859" s="87"/>
      <c r="I859" s="89" t="str">
        <f t="shared" si="289"/>
        <v>D/G Aquifer Edge</v>
      </c>
      <c r="J859" s="90" t="str">
        <f t="shared" si="290"/>
        <v>-</v>
      </c>
      <c r="K859" s="91" t="str">
        <f t="shared" si="291"/>
        <v/>
      </c>
      <c r="L859" s="95" t="str">
        <f t="shared" si="292"/>
        <v xml:space="preserve"> </v>
      </c>
      <c r="M859" s="92" t="str">
        <f t="shared" si="293"/>
        <v>-</v>
      </c>
      <c r="N859" s="93" t="str">
        <f t="shared" si="294"/>
        <v/>
      </c>
      <c r="O859" s="96" t="str">
        <f t="shared" si="295"/>
        <v xml:space="preserve"> </v>
      </c>
      <c r="P859" s="94" t="str">
        <f>IF(ISNUMBER(VLOOKUP(A859,'Wells not assessed'!$A$5:$D$37,1,FALSE)),VLOOKUP(A859,'Wells not assessed'!$A$5:$D$37,4,FALSE),"")</f>
        <v/>
      </c>
      <c r="R859" s="74" t="str">
        <f t="shared" si="296"/>
        <v>Yes</v>
      </c>
      <c r="S859" s="15" t="str">
        <f t="shared" si="297"/>
        <v>RU-EDGE-3211</v>
      </c>
      <c r="T859" s="18" t="str">
        <f>VLOOKUP(S859,'PoHC and SDF summary'!$AO$4:$AP$49974,2,FALSE)</f>
        <v>D/G Aquifer Edge</v>
      </c>
      <c r="U859" s="19">
        <f t="shared" si="298"/>
        <v>197.97997469511699</v>
      </c>
      <c r="V859" s="56">
        <f>IF(C859="TRUE",(U859^2)*(VLOOKUP(D859,'Aquifer and SDF Parameters'!$A$6:$C$100,2,FALSE)/VLOOKUP(D859,'Aquifer and SDF Parameters'!$A$6:$C$100,3,FALSE)),"")</f>
        <v>0.78392140760558349</v>
      </c>
      <c r="W859" s="4"/>
      <c r="X859" s="76" t="str">
        <f t="shared" si="299"/>
        <v>No</v>
      </c>
      <c r="Y859" s="15" t="str">
        <f t="shared" si="300"/>
        <v/>
      </c>
      <c r="Z859" s="18" t="str">
        <f>IF(X859="Yes",VLOOKUP(Y859,'PoHC and SDF summary'!$AO$4:$AP$49974,2,FALSE)," ")</f>
        <v xml:space="preserve"> </v>
      </c>
      <c r="AA859" s="19" t="str">
        <f t="shared" si="301"/>
        <v xml:space="preserve"> </v>
      </c>
      <c r="AB859" s="58" t="str">
        <f>IF(X859="Yes",(AA859^2)*(VLOOKUP(D859,'Aquifer and SDF Parameters'!$A$6:$C$100,2,FALSE)/VLOOKUP(D859,'Aquifer and SDF Parameters'!$A$6:$C$100,3,FALSE)),"")</f>
        <v/>
      </c>
      <c r="AC859" s="20" t="str">
        <f>IF(X859="Yes",(1/(U859)^('Aquifer and SDF Parameters'!$B$2)/((1/U859^'Aquifer and SDF Parameters'!$B$2)+(1/AA859^'Aquifer and SDF Parameters'!$B$2))),"")</f>
        <v/>
      </c>
      <c r="AD859" s="21" t="str">
        <f>IF(X859="Yes",(1/(AA859)^('Aquifer and SDF Parameters'!$B$2)/((1/U859^'Aquifer and SDF Parameters'!$B$2)+(1/AA859^'Aquifer and SDF Parameters'!$B$2))),"")</f>
        <v/>
      </c>
      <c r="AE859" s="14"/>
      <c r="AF859" s="32" t="str">
        <f t="shared" si="302"/>
        <v>No</v>
      </c>
      <c r="AG859" s="15" t="str">
        <f t="shared" si="303"/>
        <v/>
      </c>
      <c r="AH859" s="18" t="str">
        <f t="shared" si="304"/>
        <v xml:space="preserve"> </v>
      </c>
      <c r="AI859" s="19" t="str">
        <f t="shared" si="305"/>
        <v xml:space="preserve"> </v>
      </c>
      <c r="AJ859" s="58" t="str">
        <f>IF(AF859="Yes",(AI859^2)*(VLOOKUP(D859,'Aquifer and SDF Parameters'!$A$6:$C$100,2,FALSE)/VLOOKUP(D859,'Aquifer and SDF Parameters'!$A$6:$C$100,3,FALSE)),"")</f>
        <v/>
      </c>
      <c r="AK859" s="20" t="str">
        <f>IF(AF859="Yes",(1/(U859)^('Aquifer and SDF Parameters'!$B$2)/((1/U859^'Aquifer and SDF Parameters'!$B$2)+(1/AI859^'Aquifer and SDF Parameters'!$B$2)+(1/AA859^'Aquifer and SDF Parameters'!$B$2))),"")</f>
        <v/>
      </c>
      <c r="AL859" s="20" t="str">
        <f>IF(AF859="Yes",(1/(AA859)^('Aquifer and SDF Parameters'!$B$2)/((1/U859^'Aquifer and SDF Parameters'!$B$2)+(1/AI859^'Aquifer and SDF Parameters'!$B$2)+(1/AA859^'Aquifer and SDF Parameters'!$B$2))),"")</f>
        <v/>
      </c>
      <c r="AM859" s="21" t="str">
        <f>IF(AF859="Yes",(1/(AI859)^('Aquifer and SDF Parameters'!$B$2)/((1/U859^'Aquifer and SDF Parameters'!$B$2)+(1/AI859^'Aquifer and SDF Parameters'!$B$2)+(1/AA859^'Aquifer and SDF Parameters'!$B$2))),"")</f>
        <v/>
      </c>
      <c r="AO859" s="30" t="s">
        <v>12890</v>
      </c>
      <c r="AP859" s="47" t="s">
        <v>8769</v>
      </c>
      <c r="AQ859" s="22"/>
      <c r="AR859" s="22"/>
      <c r="AS859" s="24"/>
      <c r="AT859" s="30"/>
      <c r="AU859" s="22"/>
      <c r="AV859" s="69"/>
      <c r="AW859" s="33"/>
      <c r="AX859" s="22"/>
      <c r="AY859" s="27"/>
    </row>
    <row r="860" spans="1:51" hidden="1" x14ac:dyDescent="0.3">
      <c r="A860" s="6">
        <v>11439</v>
      </c>
      <c r="B860" s="17" t="str">
        <f>VLOOKUP(A860,'List of Wells for HC assessment'!$A$2:$J$860,10,FALSE)</f>
        <v>Ryder Uplands</v>
      </c>
      <c r="C860" s="17" t="str">
        <f>IF(ISNUMBER(VLOOKUP(A860,'List of Wells for HC assessment'!$A$2:$J$860,1,FALSE)),"TRUE","FALSE")</f>
        <v>TRUE</v>
      </c>
      <c r="D860" s="17">
        <f>VLOOKUP(A860,'List of Wells for HC assessment'!$A$2:$J$860,9,FALSE)</f>
        <v>1212</v>
      </c>
      <c r="E860" s="17" t="str">
        <f t="shared" si="286"/>
        <v>Boundary</v>
      </c>
      <c r="F860" s="17">
        <f t="shared" si="287"/>
        <v>1</v>
      </c>
      <c r="G860" s="87">
        <f t="shared" si="288"/>
        <v>1</v>
      </c>
      <c r="H860" s="87"/>
      <c r="I860" s="89" t="str">
        <f t="shared" si="289"/>
        <v>D/G Aquifer Edge</v>
      </c>
      <c r="J860" s="90" t="str">
        <f t="shared" si="290"/>
        <v>-</v>
      </c>
      <c r="K860" s="91" t="str">
        <f t="shared" si="291"/>
        <v/>
      </c>
      <c r="L860" s="95" t="str">
        <f t="shared" si="292"/>
        <v xml:space="preserve"> </v>
      </c>
      <c r="M860" s="92" t="str">
        <f t="shared" si="293"/>
        <v>-</v>
      </c>
      <c r="N860" s="93" t="str">
        <f t="shared" si="294"/>
        <v/>
      </c>
      <c r="O860" s="96" t="str">
        <f t="shared" si="295"/>
        <v xml:space="preserve"> </v>
      </c>
      <c r="P860" s="94" t="str">
        <f>IF(ISNUMBER(VLOOKUP(A860,'Wells not assessed'!$A$5:$D$37,1,FALSE)),VLOOKUP(A860,'Wells not assessed'!$A$5:$D$37,4,FALSE),"")</f>
        <v/>
      </c>
      <c r="R860" s="74" t="str">
        <f t="shared" si="296"/>
        <v>Yes</v>
      </c>
      <c r="S860" s="15" t="str">
        <f t="shared" si="297"/>
        <v>RU-EDGE-3152</v>
      </c>
      <c r="T860" s="18" t="str">
        <f>VLOOKUP(S860,'PoHC and SDF summary'!$AO$4:$AP$49974,2,FALSE)</f>
        <v>D/G Aquifer Edge</v>
      </c>
      <c r="U860" s="19">
        <f t="shared" si="298"/>
        <v>198.869906308303</v>
      </c>
      <c r="V860" s="56">
        <f>IF(C860="TRUE",(U860^2)*(VLOOKUP(D860,'Aquifer and SDF Parameters'!$A$6:$C$100,2,FALSE)/VLOOKUP(D860,'Aquifer and SDF Parameters'!$A$6:$C$100,3,FALSE)),"")</f>
        <v>0.79098479270146438</v>
      </c>
      <c r="W860" s="4"/>
      <c r="X860" s="76" t="str">
        <f t="shared" si="299"/>
        <v>No</v>
      </c>
      <c r="Y860" s="15" t="str">
        <f t="shared" si="300"/>
        <v/>
      </c>
      <c r="Z860" s="18" t="str">
        <f>IF(X860="Yes",VLOOKUP(Y860,'PoHC and SDF summary'!$AO$4:$AP$49974,2,FALSE)," ")</f>
        <v xml:space="preserve"> </v>
      </c>
      <c r="AA860" s="19" t="str">
        <f t="shared" si="301"/>
        <v xml:space="preserve"> </v>
      </c>
      <c r="AB860" s="58" t="str">
        <f>IF(X860="Yes",(AA860^2)*(VLOOKUP(D860,'Aquifer and SDF Parameters'!$A$6:$C$100,2,FALSE)/VLOOKUP(D860,'Aquifer and SDF Parameters'!$A$6:$C$100,3,FALSE)),"")</f>
        <v/>
      </c>
      <c r="AC860" s="20" t="str">
        <f>IF(X860="Yes",(1/(U860)^('Aquifer and SDF Parameters'!$B$2)/((1/U860^'Aquifer and SDF Parameters'!$B$2)+(1/AA860^'Aquifer and SDF Parameters'!$B$2))),"")</f>
        <v/>
      </c>
      <c r="AD860" s="21" t="str">
        <f>IF(X860="Yes",(1/(AA860)^('Aquifer and SDF Parameters'!$B$2)/((1/U860^'Aquifer and SDF Parameters'!$B$2)+(1/AA860^'Aquifer and SDF Parameters'!$B$2))),"")</f>
        <v/>
      </c>
      <c r="AE860" s="14"/>
      <c r="AF860" s="32" t="str">
        <f t="shared" si="302"/>
        <v>No</v>
      </c>
      <c r="AG860" s="15" t="str">
        <f t="shared" si="303"/>
        <v/>
      </c>
      <c r="AH860" s="18" t="str">
        <f t="shared" si="304"/>
        <v xml:space="preserve"> </v>
      </c>
      <c r="AI860" s="19" t="str">
        <f t="shared" si="305"/>
        <v xml:space="preserve"> </v>
      </c>
      <c r="AJ860" s="58" t="str">
        <f>IF(AF860="Yes",(AI860^2)*(VLOOKUP(D860,'Aquifer and SDF Parameters'!$A$6:$C$100,2,FALSE)/VLOOKUP(D860,'Aquifer and SDF Parameters'!$A$6:$C$100,3,FALSE)),"")</f>
        <v/>
      </c>
      <c r="AK860" s="20" t="str">
        <f>IF(AF860="Yes",(1/(U860)^('Aquifer and SDF Parameters'!$B$2)/((1/U860^'Aquifer and SDF Parameters'!$B$2)+(1/AI860^'Aquifer and SDF Parameters'!$B$2)+(1/AA860^'Aquifer and SDF Parameters'!$B$2))),"")</f>
        <v/>
      </c>
      <c r="AL860" s="20" t="str">
        <f>IF(AF860="Yes",(1/(AA860)^('Aquifer and SDF Parameters'!$B$2)/((1/U860^'Aquifer and SDF Parameters'!$B$2)+(1/AI860^'Aquifer and SDF Parameters'!$B$2)+(1/AA860^'Aquifer and SDF Parameters'!$B$2))),"")</f>
        <v/>
      </c>
      <c r="AM860" s="21" t="str">
        <f>IF(AF860="Yes",(1/(AI860)^('Aquifer and SDF Parameters'!$B$2)/((1/U860^'Aquifer and SDF Parameters'!$B$2)+(1/AI860^'Aquifer and SDF Parameters'!$B$2)+(1/AA860^'Aquifer and SDF Parameters'!$B$2))),"")</f>
        <v/>
      </c>
      <c r="AO860" s="30" t="s">
        <v>12888</v>
      </c>
      <c r="AP860" s="47" t="s">
        <v>8769</v>
      </c>
      <c r="AQ860" s="22"/>
      <c r="AR860" s="22"/>
      <c r="AS860" s="24"/>
      <c r="AT860" s="30"/>
      <c r="AU860" s="22"/>
      <c r="AV860" s="69"/>
      <c r="AW860" s="33"/>
      <c r="AX860" s="22"/>
      <c r="AY860" s="27"/>
    </row>
    <row r="861" spans="1:51" hidden="1" x14ac:dyDescent="0.3">
      <c r="A861" s="6">
        <v>11465</v>
      </c>
      <c r="B861" s="17" t="str">
        <f>VLOOKUP(A861,'List of Wells for HC assessment'!$A$2:$J$860,10,FALSE)</f>
        <v>Ryder Uplands</v>
      </c>
      <c r="C861" s="17" t="str">
        <f>IF(ISNUMBER(VLOOKUP(A861,'List of Wells for HC assessment'!$A$2:$J$860,1,FALSE)),"TRUE","FALSE")</f>
        <v>TRUE</v>
      </c>
      <c r="D861" s="17">
        <f>VLOOKUP(A861,'List of Wells for HC assessment'!$A$2:$J$860,9,FALSE)</f>
        <v>1212</v>
      </c>
      <c r="E861" s="17" t="str">
        <f t="shared" si="286"/>
        <v>Boundary</v>
      </c>
      <c r="F861" s="17">
        <f t="shared" si="287"/>
        <v>1</v>
      </c>
      <c r="G861" s="87">
        <f t="shared" si="288"/>
        <v>1</v>
      </c>
      <c r="H861" s="87"/>
      <c r="I861" s="89" t="str">
        <f t="shared" si="289"/>
        <v>D/G Aquifer Edge</v>
      </c>
      <c r="J861" s="90" t="str">
        <f t="shared" si="290"/>
        <v>-</v>
      </c>
      <c r="K861" s="91" t="str">
        <f t="shared" si="291"/>
        <v/>
      </c>
      <c r="L861" s="95" t="str">
        <f t="shared" si="292"/>
        <v xml:space="preserve"> </v>
      </c>
      <c r="M861" s="92" t="str">
        <f t="shared" si="293"/>
        <v>-</v>
      </c>
      <c r="N861" s="93" t="str">
        <f t="shared" si="294"/>
        <v/>
      </c>
      <c r="O861" s="96" t="str">
        <f t="shared" si="295"/>
        <v xml:space="preserve"> </v>
      </c>
      <c r="P861" s="94" t="str">
        <f>IF(ISNUMBER(VLOOKUP(A861,'Wells not assessed'!$A$5:$D$37,1,FALSE)),VLOOKUP(A861,'Wells not assessed'!$A$5:$D$37,4,FALSE),"")</f>
        <v/>
      </c>
      <c r="R861" s="74" t="str">
        <f t="shared" si="296"/>
        <v>Yes</v>
      </c>
      <c r="S861" s="15" t="str">
        <f t="shared" si="297"/>
        <v>RU-EDGE-2963</v>
      </c>
      <c r="T861" s="18" t="str">
        <f>VLOOKUP(S861,'PoHC and SDF summary'!$AO$4:$AP$49974,2,FALSE)</f>
        <v>D/G Aquifer Edge</v>
      </c>
      <c r="U861" s="19">
        <f t="shared" si="298"/>
        <v>102.877053247229</v>
      </c>
      <c r="V861" s="56">
        <f>IF(C861="TRUE",(U861^2)*(VLOOKUP(D861,'Aquifer and SDF Parameters'!$A$6:$C$100,2,FALSE)/VLOOKUP(D861,'Aquifer and SDF Parameters'!$A$6:$C$100,3,FALSE)),"")</f>
        <v>0.21167376169666385</v>
      </c>
      <c r="W861" s="4"/>
      <c r="X861" s="76" t="str">
        <f t="shared" si="299"/>
        <v>No</v>
      </c>
      <c r="Y861" s="15" t="str">
        <f t="shared" si="300"/>
        <v/>
      </c>
      <c r="Z861" s="18" t="str">
        <f>IF(X861="Yes",VLOOKUP(Y861,'PoHC and SDF summary'!$AO$4:$AP$49974,2,FALSE)," ")</f>
        <v xml:space="preserve"> </v>
      </c>
      <c r="AA861" s="19" t="str">
        <f t="shared" si="301"/>
        <v xml:space="preserve"> </v>
      </c>
      <c r="AB861" s="58" t="str">
        <f>IF(X861="Yes",(AA861^2)*(VLOOKUP(D861,'Aquifer and SDF Parameters'!$A$6:$C$100,2,FALSE)/VLOOKUP(D861,'Aquifer and SDF Parameters'!$A$6:$C$100,3,FALSE)),"")</f>
        <v/>
      </c>
      <c r="AC861" s="20" t="str">
        <f>IF(X861="Yes",(1/(U861)^('Aquifer and SDF Parameters'!$B$2)/((1/U861^'Aquifer and SDF Parameters'!$B$2)+(1/AA861^'Aquifer and SDF Parameters'!$B$2))),"")</f>
        <v/>
      </c>
      <c r="AD861" s="21" t="str">
        <f>IF(X861="Yes",(1/(AA861)^('Aquifer and SDF Parameters'!$B$2)/((1/U861^'Aquifer and SDF Parameters'!$B$2)+(1/AA861^'Aquifer and SDF Parameters'!$B$2))),"")</f>
        <v/>
      </c>
      <c r="AE861" s="14"/>
      <c r="AF861" s="32" t="str">
        <f t="shared" si="302"/>
        <v>No</v>
      </c>
      <c r="AG861" s="15" t="str">
        <f t="shared" si="303"/>
        <v/>
      </c>
      <c r="AH861" s="18" t="str">
        <f t="shared" si="304"/>
        <v xml:space="preserve"> </v>
      </c>
      <c r="AI861" s="19" t="str">
        <f t="shared" si="305"/>
        <v xml:space="preserve"> </v>
      </c>
      <c r="AJ861" s="58" t="str">
        <f>IF(AF861="Yes",(AI861^2)*(VLOOKUP(D861,'Aquifer and SDF Parameters'!$A$6:$C$100,2,FALSE)/VLOOKUP(D861,'Aquifer and SDF Parameters'!$A$6:$C$100,3,FALSE)),"")</f>
        <v/>
      </c>
      <c r="AK861" s="20" t="str">
        <f>IF(AF861="Yes",(1/(U861)^('Aquifer and SDF Parameters'!$B$2)/((1/U861^'Aquifer and SDF Parameters'!$B$2)+(1/AI861^'Aquifer and SDF Parameters'!$B$2)+(1/AA861^'Aquifer and SDF Parameters'!$B$2))),"")</f>
        <v/>
      </c>
      <c r="AL861" s="20" t="str">
        <f>IF(AF861="Yes",(1/(AA861)^('Aquifer and SDF Parameters'!$B$2)/((1/U861^'Aquifer and SDF Parameters'!$B$2)+(1/AI861^'Aquifer and SDF Parameters'!$B$2)+(1/AA861^'Aquifer and SDF Parameters'!$B$2))),"")</f>
        <v/>
      </c>
      <c r="AM861" s="21" t="str">
        <f>IF(AF861="Yes",(1/(AI861)^('Aquifer and SDF Parameters'!$B$2)/((1/U861^'Aquifer and SDF Parameters'!$B$2)+(1/AI861^'Aquifer and SDF Parameters'!$B$2)+(1/AA861^'Aquifer and SDF Parameters'!$B$2))),"")</f>
        <v/>
      </c>
      <c r="AO861" s="30" t="s">
        <v>12887</v>
      </c>
      <c r="AP861" s="47" t="s">
        <v>8769</v>
      </c>
      <c r="AQ861" s="22"/>
      <c r="AR861" s="22"/>
      <c r="AS861" s="24"/>
      <c r="AT861" s="30"/>
      <c r="AU861" s="22"/>
      <c r="AV861" s="69"/>
      <c r="AW861" s="33"/>
      <c r="AX861" s="22"/>
      <c r="AY861" s="27"/>
    </row>
    <row r="862" spans="1:51" hidden="1" x14ac:dyDescent="0.3">
      <c r="A862" s="6">
        <v>11484</v>
      </c>
      <c r="B862" s="17" t="str">
        <f>VLOOKUP(A862,'List of Wells for HC assessment'!$A$2:$J$860,10,FALSE)</f>
        <v>Ryder Uplands</v>
      </c>
      <c r="C862" s="17" t="str">
        <f>IF(ISNUMBER(VLOOKUP(A862,'List of Wells for HC assessment'!$A$2:$J$860,1,FALSE)),"TRUE","FALSE")</f>
        <v>TRUE</v>
      </c>
      <c r="D862" s="17">
        <f>VLOOKUP(A862,'List of Wells for HC assessment'!$A$2:$J$860,9,FALSE)</f>
        <v>1212</v>
      </c>
      <c r="E862" s="17" t="str">
        <f t="shared" si="286"/>
        <v>Boundary</v>
      </c>
      <c r="F862" s="17">
        <f t="shared" si="287"/>
        <v>1</v>
      </c>
      <c r="G862" s="87">
        <f t="shared" si="288"/>
        <v>1</v>
      </c>
      <c r="H862" s="87"/>
      <c r="I862" s="89" t="str">
        <f t="shared" si="289"/>
        <v>D/G Aquifer Edge</v>
      </c>
      <c r="J862" s="90" t="str">
        <f t="shared" si="290"/>
        <v>-</v>
      </c>
      <c r="K862" s="91" t="str">
        <f t="shared" si="291"/>
        <v/>
      </c>
      <c r="L862" s="95" t="str">
        <f t="shared" si="292"/>
        <v xml:space="preserve"> </v>
      </c>
      <c r="M862" s="92" t="str">
        <f t="shared" si="293"/>
        <v>-</v>
      </c>
      <c r="N862" s="93" t="str">
        <f t="shared" si="294"/>
        <v/>
      </c>
      <c r="O862" s="96" t="str">
        <f t="shared" si="295"/>
        <v xml:space="preserve"> </v>
      </c>
      <c r="P862" s="94" t="str">
        <f>IF(ISNUMBER(VLOOKUP(A862,'Wells not assessed'!$A$5:$D$37,1,FALSE)),VLOOKUP(A862,'Wells not assessed'!$A$5:$D$37,4,FALSE),"")</f>
        <v/>
      </c>
      <c r="R862" s="74" t="str">
        <f t="shared" si="296"/>
        <v>Yes</v>
      </c>
      <c r="S862" s="15" t="str">
        <f t="shared" si="297"/>
        <v>RU-EDGE-3157</v>
      </c>
      <c r="T862" s="18" t="str">
        <f>VLOOKUP(S862,'PoHC and SDF summary'!$AO$4:$AP$49974,2,FALSE)</f>
        <v>D/G Aquifer Edge</v>
      </c>
      <c r="U862" s="19">
        <f t="shared" si="298"/>
        <v>86.263055756492406</v>
      </c>
      <c r="V862" s="56">
        <f>IF(C862="TRUE",(U862^2)*(VLOOKUP(D862,'Aquifer and SDF Parameters'!$A$6:$C$100,2,FALSE)/VLOOKUP(D862,'Aquifer and SDF Parameters'!$A$6:$C$100,3,FALSE)),"")</f>
        <v>0.14882629576895437</v>
      </c>
      <c r="W862" s="4"/>
      <c r="X862" s="76" t="str">
        <f t="shared" si="299"/>
        <v>No</v>
      </c>
      <c r="Y862" s="15" t="str">
        <f t="shared" si="300"/>
        <v/>
      </c>
      <c r="Z862" s="18" t="str">
        <f>IF(X862="Yes",VLOOKUP(Y862,'PoHC and SDF summary'!$AO$4:$AP$49974,2,FALSE)," ")</f>
        <v xml:space="preserve"> </v>
      </c>
      <c r="AA862" s="19" t="str">
        <f t="shared" si="301"/>
        <v xml:space="preserve"> </v>
      </c>
      <c r="AB862" s="58" t="str">
        <f>IF(X862="Yes",(AA862^2)*(VLOOKUP(D862,'Aquifer and SDF Parameters'!$A$6:$C$100,2,FALSE)/VLOOKUP(D862,'Aquifer and SDF Parameters'!$A$6:$C$100,3,FALSE)),"")</f>
        <v/>
      </c>
      <c r="AC862" s="20" t="str">
        <f>IF(X862="Yes",(1/(U862)^('Aquifer and SDF Parameters'!$B$2)/((1/U862^'Aquifer and SDF Parameters'!$B$2)+(1/AA862^'Aquifer and SDF Parameters'!$B$2))),"")</f>
        <v/>
      </c>
      <c r="AD862" s="21" t="str">
        <f>IF(X862="Yes",(1/(AA862)^('Aquifer and SDF Parameters'!$B$2)/((1/U862^'Aquifer and SDF Parameters'!$B$2)+(1/AA862^'Aquifer and SDF Parameters'!$B$2))),"")</f>
        <v/>
      </c>
      <c r="AE862" s="14"/>
      <c r="AF862" s="32" t="str">
        <f t="shared" si="302"/>
        <v>No</v>
      </c>
      <c r="AG862" s="15" t="str">
        <f t="shared" si="303"/>
        <v/>
      </c>
      <c r="AH862" s="18" t="str">
        <f t="shared" si="304"/>
        <v xml:space="preserve"> </v>
      </c>
      <c r="AI862" s="19" t="str">
        <f t="shared" si="305"/>
        <v xml:space="preserve"> </v>
      </c>
      <c r="AJ862" s="58" t="str">
        <f>IF(AF862="Yes",(AI862^2)*(VLOOKUP(D862,'Aquifer and SDF Parameters'!$A$6:$C$100,2,FALSE)/VLOOKUP(D862,'Aquifer and SDF Parameters'!$A$6:$C$100,3,FALSE)),"")</f>
        <v/>
      </c>
      <c r="AK862" s="20" t="str">
        <f>IF(AF862="Yes",(1/(U862)^('Aquifer and SDF Parameters'!$B$2)/((1/U862^'Aquifer and SDF Parameters'!$B$2)+(1/AI862^'Aquifer and SDF Parameters'!$B$2)+(1/AA862^'Aquifer and SDF Parameters'!$B$2))),"")</f>
        <v/>
      </c>
      <c r="AL862" s="20" t="str">
        <f>IF(AF862="Yes",(1/(AA862)^('Aquifer and SDF Parameters'!$B$2)/((1/U862^'Aquifer and SDF Parameters'!$B$2)+(1/AI862^'Aquifer and SDF Parameters'!$B$2)+(1/AA862^'Aquifer and SDF Parameters'!$B$2))),"")</f>
        <v/>
      </c>
      <c r="AM862" s="21" t="str">
        <f>IF(AF862="Yes",(1/(AI862)^('Aquifer and SDF Parameters'!$B$2)/((1/U862^'Aquifer and SDF Parameters'!$B$2)+(1/AI862^'Aquifer and SDF Parameters'!$B$2)+(1/AA862^'Aquifer and SDF Parameters'!$B$2))),"")</f>
        <v/>
      </c>
      <c r="AO862" s="30" t="s">
        <v>12885</v>
      </c>
      <c r="AP862" s="47" t="s">
        <v>8769</v>
      </c>
      <c r="AQ862" s="22"/>
      <c r="AR862" s="22"/>
      <c r="AS862" s="24"/>
      <c r="AT862" s="30"/>
      <c r="AU862" s="22"/>
      <c r="AV862" s="69"/>
      <c r="AW862" s="33"/>
      <c r="AX862" s="22"/>
      <c r="AY862" s="27"/>
    </row>
    <row r="863" spans="1:51" x14ac:dyDescent="0.3">
      <c r="AO863" s="30" t="s">
        <v>12107</v>
      </c>
      <c r="AP863" s="47" t="s">
        <v>8769</v>
      </c>
      <c r="AQ863" s="22"/>
      <c r="AR863" s="22"/>
      <c r="AS863" s="24"/>
      <c r="AT863" s="30"/>
      <c r="AU863" s="22"/>
      <c r="AV863" s="69"/>
      <c r="AW863" s="33"/>
      <c r="AX863" s="22"/>
      <c r="AY863" s="27"/>
    </row>
    <row r="864" spans="1:51" x14ac:dyDescent="0.3">
      <c r="AO864" s="30" t="s">
        <v>12106</v>
      </c>
      <c r="AP864" s="47" t="s">
        <v>8769</v>
      </c>
      <c r="AQ864" s="22"/>
      <c r="AR864" s="22"/>
      <c r="AS864" s="24"/>
      <c r="AT864" s="30"/>
      <c r="AU864" s="22"/>
      <c r="AV864" s="69"/>
      <c r="AW864" s="33"/>
      <c r="AX864" s="22"/>
      <c r="AY864" s="27"/>
    </row>
    <row r="865" spans="41:51" x14ac:dyDescent="0.3">
      <c r="AO865" s="30" t="s">
        <v>12105</v>
      </c>
      <c r="AP865" s="47" t="s">
        <v>8769</v>
      </c>
      <c r="AQ865" s="22"/>
      <c r="AR865" s="22"/>
      <c r="AS865" s="24"/>
      <c r="AT865" s="30"/>
      <c r="AU865" s="22"/>
      <c r="AV865" s="69"/>
      <c r="AW865" s="33"/>
      <c r="AX865" s="22"/>
      <c r="AY865" s="27"/>
    </row>
    <row r="866" spans="41:51" x14ac:dyDescent="0.3">
      <c r="AO866" s="30" t="s">
        <v>12104</v>
      </c>
      <c r="AP866" s="47" t="s">
        <v>8769</v>
      </c>
      <c r="AQ866" s="22"/>
      <c r="AR866" s="22"/>
      <c r="AS866" s="24"/>
      <c r="AT866" s="30"/>
      <c r="AU866" s="22"/>
      <c r="AV866" s="69"/>
      <c r="AW866" s="33"/>
      <c r="AX866" s="22"/>
      <c r="AY866" s="27"/>
    </row>
    <row r="867" spans="41:51" x14ac:dyDescent="0.3">
      <c r="AO867" s="30" t="s">
        <v>12103</v>
      </c>
      <c r="AP867" s="47" t="s">
        <v>8769</v>
      </c>
      <c r="AQ867" s="22"/>
      <c r="AR867" s="22"/>
      <c r="AS867" s="24"/>
      <c r="AT867" s="30"/>
      <c r="AU867" s="22"/>
      <c r="AV867" s="69"/>
      <c r="AW867" s="33"/>
      <c r="AX867" s="22"/>
      <c r="AY867" s="27"/>
    </row>
    <row r="868" spans="41:51" x14ac:dyDescent="0.3">
      <c r="AO868" s="30" t="s">
        <v>12102</v>
      </c>
      <c r="AP868" s="47" t="s">
        <v>8769</v>
      </c>
      <c r="AQ868" s="22"/>
      <c r="AR868" s="22"/>
      <c r="AS868" s="24"/>
      <c r="AT868" s="30"/>
      <c r="AU868" s="22"/>
      <c r="AV868" s="69"/>
      <c r="AW868" s="33"/>
      <c r="AX868" s="22"/>
      <c r="AY868" s="27"/>
    </row>
    <row r="869" spans="41:51" x14ac:dyDescent="0.3">
      <c r="AO869" s="30" t="s">
        <v>12101</v>
      </c>
      <c r="AP869" s="47" t="s">
        <v>8769</v>
      </c>
      <c r="AQ869" s="22"/>
      <c r="AR869" s="22"/>
      <c r="AS869" s="24"/>
      <c r="AT869" s="30"/>
      <c r="AU869" s="22"/>
      <c r="AV869" s="69"/>
      <c r="AW869" s="33"/>
      <c r="AX869" s="22"/>
      <c r="AY869" s="27"/>
    </row>
    <row r="870" spans="41:51" x14ac:dyDescent="0.3">
      <c r="AO870" s="30" t="s">
        <v>12100</v>
      </c>
      <c r="AP870" s="47" t="s">
        <v>8769</v>
      </c>
      <c r="AQ870" s="22"/>
      <c r="AR870" s="22"/>
      <c r="AS870" s="24"/>
      <c r="AT870" s="30"/>
      <c r="AU870" s="22"/>
      <c r="AV870" s="69"/>
      <c r="AW870" s="33"/>
      <c r="AX870" s="22"/>
      <c r="AY870" s="27"/>
    </row>
    <row r="871" spans="41:51" x14ac:dyDescent="0.3">
      <c r="AO871" s="30" t="s">
        <v>12099</v>
      </c>
      <c r="AP871" s="47" t="s">
        <v>8769</v>
      </c>
      <c r="AQ871" s="22"/>
      <c r="AR871" s="22"/>
      <c r="AS871" s="24"/>
      <c r="AT871" s="30"/>
      <c r="AU871" s="22"/>
      <c r="AV871" s="69"/>
      <c r="AW871" s="33"/>
      <c r="AX871" s="22"/>
      <c r="AY871" s="27"/>
    </row>
    <row r="872" spans="41:51" x14ac:dyDescent="0.3">
      <c r="AO872" s="30" t="s">
        <v>12098</v>
      </c>
      <c r="AP872" s="47" t="s">
        <v>8769</v>
      </c>
      <c r="AQ872" s="22"/>
      <c r="AR872" s="22"/>
      <c r="AS872" s="24"/>
      <c r="AT872" s="30"/>
      <c r="AU872" s="22"/>
      <c r="AV872" s="69"/>
      <c r="AW872" s="33"/>
      <c r="AX872" s="22"/>
      <c r="AY872" s="27"/>
    </row>
    <row r="873" spans="41:51" x14ac:dyDescent="0.3">
      <c r="AO873" s="30" t="s">
        <v>12097</v>
      </c>
      <c r="AP873" s="47" t="s">
        <v>8769</v>
      </c>
      <c r="AQ873" s="22"/>
      <c r="AR873" s="22"/>
      <c r="AS873" s="24"/>
      <c r="AT873" s="30"/>
      <c r="AU873" s="22"/>
      <c r="AV873" s="69"/>
      <c r="AW873" s="33"/>
      <c r="AX873" s="22"/>
      <c r="AY873" s="27"/>
    </row>
    <row r="874" spans="41:51" x14ac:dyDescent="0.3">
      <c r="AO874" s="30" t="s">
        <v>12096</v>
      </c>
      <c r="AP874" s="47" t="s">
        <v>8769</v>
      </c>
      <c r="AQ874" s="22"/>
      <c r="AR874" s="22"/>
      <c r="AS874" s="24"/>
      <c r="AT874" s="30"/>
      <c r="AU874" s="22"/>
      <c r="AV874" s="69"/>
      <c r="AW874" s="33"/>
      <c r="AX874" s="22"/>
      <c r="AY874" s="27"/>
    </row>
    <row r="875" spans="41:51" x14ac:dyDescent="0.3">
      <c r="AO875" s="30" t="s">
        <v>12095</v>
      </c>
      <c r="AP875" s="47" t="s">
        <v>8769</v>
      </c>
      <c r="AQ875" s="22"/>
      <c r="AR875" s="22"/>
      <c r="AS875" s="24"/>
      <c r="AT875" s="30"/>
      <c r="AU875" s="22"/>
      <c r="AV875" s="69"/>
      <c r="AW875" s="33"/>
      <c r="AX875" s="22"/>
      <c r="AY875" s="27"/>
    </row>
    <row r="876" spans="41:51" x14ac:dyDescent="0.3">
      <c r="AO876" s="30" t="s">
        <v>12094</v>
      </c>
      <c r="AP876" s="47" t="s">
        <v>8769</v>
      </c>
      <c r="AQ876" s="22"/>
      <c r="AR876" s="22"/>
      <c r="AS876" s="24"/>
      <c r="AT876" s="30"/>
      <c r="AU876" s="22"/>
      <c r="AV876" s="69"/>
      <c r="AW876" s="33"/>
      <c r="AX876" s="22"/>
      <c r="AY876" s="27"/>
    </row>
    <row r="877" spans="41:51" x14ac:dyDescent="0.3">
      <c r="AO877" s="30" t="s">
        <v>12093</v>
      </c>
      <c r="AP877" s="47" t="s">
        <v>8769</v>
      </c>
      <c r="AQ877" s="22"/>
      <c r="AR877" s="22"/>
      <c r="AS877" s="24"/>
      <c r="AT877" s="30"/>
      <c r="AU877" s="22"/>
      <c r="AV877" s="69"/>
      <c r="AW877" s="33"/>
      <c r="AX877" s="22"/>
      <c r="AY877" s="27"/>
    </row>
    <row r="878" spans="41:51" x14ac:dyDescent="0.3">
      <c r="AO878" s="30" t="s">
        <v>12092</v>
      </c>
      <c r="AP878" s="47" t="s">
        <v>8769</v>
      </c>
      <c r="AQ878" s="22"/>
      <c r="AR878" s="22"/>
      <c r="AS878" s="24"/>
      <c r="AT878" s="30"/>
      <c r="AU878" s="22"/>
      <c r="AV878" s="69"/>
      <c r="AW878" s="33"/>
      <c r="AX878" s="22"/>
      <c r="AY878" s="27"/>
    </row>
    <row r="879" spans="41:51" x14ac:dyDescent="0.3">
      <c r="AO879" s="30" t="s">
        <v>12091</v>
      </c>
      <c r="AP879" s="47" t="s">
        <v>8769</v>
      </c>
      <c r="AQ879" s="22"/>
      <c r="AR879" s="22"/>
      <c r="AS879" s="24"/>
      <c r="AT879" s="30"/>
      <c r="AU879" s="22"/>
      <c r="AV879" s="69"/>
      <c r="AW879" s="33"/>
      <c r="AX879" s="22"/>
      <c r="AY879" s="27"/>
    </row>
    <row r="880" spans="41:51" x14ac:dyDescent="0.3">
      <c r="AO880" s="30" t="s">
        <v>12090</v>
      </c>
      <c r="AP880" s="47" t="s">
        <v>8769</v>
      </c>
      <c r="AQ880" s="22"/>
      <c r="AR880" s="22"/>
      <c r="AS880" s="24"/>
      <c r="AT880" s="30"/>
      <c r="AU880" s="22"/>
      <c r="AV880" s="69"/>
      <c r="AW880" s="33"/>
      <c r="AX880" s="22"/>
      <c r="AY880" s="27"/>
    </row>
    <row r="881" spans="41:51" x14ac:dyDescent="0.3">
      <c r="AO881" s="30" t="s">
        <v>12089</v>
      </c>
      <c r="AP881" s="47" t="s">
        <v>8769</v>
      </c>
      <c r="AQ881" s="22"/>
      <c r="AR881" s="22"/>
      <c r="AS881" s="24"/>
      <c r="AT881" s="30"/>
      <c r="AU881" s="22"/>
      <c r="AV881" s="69"/>
      <c r="AW881" s="33"/>
      <c r="AX881" s="22"/>
      <c r="AY881" s="27"/>
    </row>
    <row r="882" spans="41:51" x14ac:dyDescent="0.3">
      <c r="AO882" s="30" t="s">
        <v>12088</v>
      </c>
      <c r="AP882" s="47" t="s">
        <v>8769</v>
      </c>
      <c r="AQ882" s="22"/>
      <c r="AR882" s="22"/>
      <c r="AS882" s="24"/>
      <c r="AT882" s="30"/>
      <c r="AU882" s="22"/>
      <c r="AV882" s="69"/>
      <c r="AW882" s="33"/>
      <c r="AX882" s="22"/>
      <c r="AY882" s="27"/>
    </row>
    <row r="883" spans="41:51" x14ac:dyDescent="0.3">
      <c r="AO883" s="30" t="s">
        <v>12087</v>
      </c>
      <c r="AP883" s="47" t="s">
        <v>8769</v>
      </c>
      <c r="AQ883" s="22"/>
      <c r="AR883" s="22"/>
      <c r="AS883" s="24"/>
      <c r="AT883" s="30"/>
      <c r="AU883" s="22"/>
      <c r="AV883" s="69"/>
      <c r="AW883" s="33"/>
      <c r="AX883" s="22"/>
      <c r="AY883" s="27"/>
    </row>
    <row r="884" spans="41:51" x14ac:dyDescent="0.3">
      <c r="AO884" s="30" t="s">
        <v>12086</v>
      </c>
      <c r="AP884" s="47" t="s">
        <v>8769</v>
      </c>
      <c r="AQ884" s="22"/>
      <c r="AR884" s="22"/>
      <c r="AS884" s="24"/>
      <c r="AT884" s="30"/>
      <c r="AU884" s="22"/>
      <c r="AV884" s="69"/>
      <c r="AW884" s="33"/>
      <c r="AX884" s="22"/>
      <c r="AY884" s="27"/>
    </row>
    <row r="885" spans="41:51" x14ac:dyDescent="0.3">
      <c r="AO885" s="30" t="s">
        <v>12085</v>
      </c>
      <c r="AP885" s="47" t="s">
        <v>8769</v>
      </c>
      <c r="AQ885" s="22"/>
      <c r="AR885" s="22"/>
      <c r="AS885" s="24"/>
      <c r="AT885" s="30"/>
      <c r="AU885" s="22"/>
      <c r="AV885" s="69"/>
      <c r="AW885" s="33"/>
      <c r="AX885" s="22"/>
      <c r="AY885" s="27"/>
    </row>
    <row r="886" spans="41:51" x14ac:dyDescent="0.3">
      <c r="AO886" s="30" t="s">
        <v>12084</v>
      </c>
      <c r="AP886" s="47" t="s">
        <v>8769</v>
      </c>
      <c r="AQ886" s="22"/>
      <c r="AR886" s="22"/>
      <c r="AS886" s="24"/>
      <c r="AT886" s="30"/>
      <c r="AU886" s="22"/>
      <c r="AV886" s="69"/>
      <c r="AW886" s="33"/>
      <c r="AX886" s="22"/>
      <c r="AY886" s="27"/>
    </row>
    <row r="887" spans="41:51" x14ac:dyDescent="0.3">
      <c r="AO887" s="30" t="s">
        <v>12083</v>
      </c>
      <c r="AP887" s="47" t="s">
        <v>8769</v>
      </c>
      <c r="AQ887" s="22"/>
      <c r="AR887" s="22"/>
      <c r="AS887" s="24"/>
      <c r="AT887" s="30"/>
      <c r="AU887" s="22"/>
      <c r="AV887" s="69"/>
      <c r="AW887" s="33"/>
      <c r="AX887" s="22"/>
      <c r="AY887" s="27"/>
    </row>
    <row r="888" spans="41:51" x14ac:dyDescent="0.3">
      <c r="AO888" s="30" t="s">
        <v>12082</v>
      </c>
      <c r="AP888" s="47" t="s">
        <v>8769</v>
      </c>
      <c r="AQ888" s="22"/>
      <c r="AR888" s="22"/>
      <c r="AS888" s="24"/>
      <c r="AT888" s="30"/>
      <c r="AU888" s="22"/>
      <c r="AV888" s="69"/>
      <c r="AW888" s="33"/>
      <c r="AX888" s="22"/>
      <c r="AY888" s="27"/>
    </row>
    <row r="889" spans="41:51" x14ac:dyDescent="0.3">
      <c r="AO889" s="30" t="s">
        <v>12081</v>
      </c>
      <c r="AP889" s="47" t="s">
        <v>8769</v>
      </c>
      <c r="AQ889" s="22"/>
      <c r="AR889" s="22"/>
      <c r="AS889" s="24"/>
      <c r="AT889" s="30"/>
      <c r="AU889" s="22"/>
      <c r="AV889" s="69"/>
      <c r="AW889" s="33"/>
      <c r="AX889" s="22"/>
      <c r="AY889" s="27"/>
    </row>
    <row r="890" spans="41:51" x14ac:dyDescent="0.3">
      <c r="AO890" s="30" t="s">
        <v>12080</v>
      </c>
      <c r="AP890" s="47" t="s">
        <v>8769</v>
      </c>
      <c r="AQ890" s="22"/>
      <c r="AR890" s="22"/>
      <c r="AS890" s="24"/>
      <c r="AT890" s="30"/>
      <c r="AU890" s="22"/>
      <c r="AV890" s="69"/>
      <c r="AW890" s="33"/>
      <c r="AX890" s="22"/>
      <c r="AY890" s="27"/>
    </row>
    <row r="891" spans="41:51" x14ac:dyDescent="0.3">
      <c r="AO891" s="30" t="s">
        <v>12079</v>
      </c>
      <c r="AP891" s="47" t="s">
        <v>8769</v>
      </c>
      <c r="AQ891" s="22"/>
      <c r="AR891" s="22"/>
      <c r="AS891" s="24"/>
      <c r="AT891" s="30"/>
      <c r="AU891" s="22"/>
      <c r="AV891" s="69"/>
      <c r="AW891" s="33"/>
      <c r="AX891" s="22"/>
      <c r="AY891" s="27"/>
    </row>
    <row r="892" spans="41:51" x14ac:dyDescent="0.3">
      <c r="AO892" s="30" t="s">
        <v>12078</v>
      </c>
      <c r="AP892" s="47" t="s">
        <v>8769</v>
      </c>
      <c r="AQ892" s="22"/>
      <c r="AR892" s="22"/>
      <c r="AS892" s="24"/>
      <c r="AT892" s="30"/>
      <c r="AU892" s="22"/>
      <c r="AV892" s="69"/>
      <c r="AW892" s="33"/>
      <c r="AX892" s="22"/>
      <c r="AY892" s="27"/>
    </row>
    <row r="893" spans="41:51" x14ac:dyDescent="0.3">
      <c r="AO893" s="30" t="s">
        <v>12077</v>
      </c>
      <c r="AP893" s="47" t="s">
        <v>8769</v>
      </c>
      <c r="AQ893" s="22"/>
      <c r="AR893" s="22"/>
      <c r="AS893" s="24"/>
      <c r="AT893" s="30"/>
      <c r="AU893" s="22"/>
      <c r="AV893" s="69"/>
      <c r="AW893" s="33"/>
      <c r="AX893" s="22"/>
      <c r="AY893" s="27"/>
    </row>
    <row r="894" spans="41:51" x14ac:dyDescent="0.3">
      <c r="AO894" s="30" t="s">
        <v>12076</v>
      </c>
      <c r="AP894" s="47" t="s">
        <v>8769</v>
      </c>
      <c r="AQ894" s="22"/>
      <c r="AR894" s="22"/>
      <c r="AS894" s="24"/>
      <c r="AT894" s="30"/>
      <c r="AU894" s="22"/>
      <c r="AV894" s="69"/>
      <c r="AW894" s="33"/>
      <c r="AX894" s="22"/>
      <c r="AY894" s="27"/>
    </row>
    <row r="895" spans="41:51" x14ac:dyDescent="0.3">
      <c r="AO895" s="30" t="s">
        <v>12075</v>
      </c>
      <c r="AP895" s="47" t="s">
        <v>8769</v>
      </c>
      <c r="AQ895" s="22"/>
      <c r="AR895" s="22"/>
      <c r="AS895" s="24"/>
      <c r="AT895" s="30"/>
      <c r="AU895" s="22"/>
      <c r="AV895" s="69"/>
      <c r="AW895" s="33"/>
      <c r="AX895" s="22"/>
      <c r="AY895" s="27"/>
    </row>
    <row r="896" spans="41:51" x14ac:dyDescent="0.3">
      <c r="AO896" s="30" t="s">
        <v>12074</v>
      </c>
      <c r="AP896" s="47" t="s">
        <v>8769</v>
      </c>
      <c r="AQ896" s="22"/>
      <c r="AR896" s="22"/>
      <c r="AS896" s="24"/>
      <c r="AT896" s="30"/>
      <c r="AU896" s="22"/>
      <c r="AV896" s="69"/>
      <c r="AW896" s="33"/>
      <c r="AX896" s="22"/>
      <c r="AY896" s="27"/>
    </row>
    <row r="897" spans="41:51" x14ac:dyDescent="0.3">
      <c r="AO897" s="30" t="s">
        <v>12073</v>
      </c>
      <c r="AP897" s="47" t="s">
        <v>8769</v>
      </c>
      <c r="AQ897" s="22"/>
      <c r="AR897" s="22"/>
      <c r="AS897" s="24"/>
      <c r="AT897" s="30"/>
      <c r="AU897" s="22"/>
      <c r="AV897" s="69"/>
      <c r="AW897" s="33"/>
      <c r="AX897" s="22"/>
      <c r="AY897" s="27"/>
    </row>
    <row r="898" spans="41:51" x14ac:dyDescent="0.3">
      <c r="AO898" s="30" t="s">
        <v>12072</v>
      </c>
      <c r="AP898" s="47" t="s">
        <v>8769</v>
      </c>
      <c r="AQ898" s="22"/>
      <c r="AR898" s="22"/>
      <c r="AS898" s="24"/>
      <c r="AT898" s="30"/>
      <c r="AU898" s="22"/>
      <c r="AV898" s="69"/>
      <c r="AW898" s="33"/>
      <c r="AX898" s="22"/>
      <c r="AY898" s="27"/>
    </row>
    <row r="899" spans="41:51" x14ac:dyDescent="0.3">
      <c r="AO899" s="30" t="s">
        <v>12071</v>
      </c>
      <c r="AP899" s="47" t="s">
        <v>8769</v>
      </c>
      <c r="AQ899" s="22"/>
      <c r="AR899" s="22"/>
      <c r="AS899" s="24"/>
      <c r="AT899" s="30"/>
      <c r="AU899" s="22"/>
      <c r="AV899" s="69"/>
      <c r="AW899" s="33"/>
      <c r="AX899" s="22"/>
      <c r="AY899" s="27"/>
    </row>
    <row r="900" spans="41:51" x14ac:dyDescent="0.3">
      <c r="AO900" s="30" t="s">
        <v>12070</v>
      </c>
      <c r="AP900" s="47" t="s">
        <v>8769</v>
      </c>
      <c r="AQ900" s="22"/>
      <c r="AR900" s="22"/>
      <c r="AS900" s="24"/>
      <c r="AT900" s="30"/>
      <c r="AU900" s="22"/>
      <c r="AV900" s="69"/>
      <c r="AW900" s="33"/>
      <c r="AX900" s="22"/>
      <c r="AY900" s="27"/>
    </row>
    <row r="901" spans="41:51" x14ac:dyDescent="0.3">
      <c r="AO901" s="30" t="s">
        <v>12069</v>
      </c>
      <c r="AP901" s="47" t="s">
        <v>8769</v>
      </c>
      <c r="AQ901" s="22"/>
      <c r="AR901" s="22"/>
      <c r="AS901" s="24"/>
      <c r="AT901" s="30"/>
      <c r="AU901" s="22"/>
      <c r="AV901" s="69"/>
      <c r="AW901" s="33"/>
      <c r="AX901" s="22"/>
      <c r="AY901" s="27"/>
    </row>
    <row r="902" spans="41:51" x14ac:dyDescent="0.3">
      <c r="AO902" s="30" t="s">
        <v>12068</v>
      </c>
      <c r="AP902" s="47" t="s">
        <v>8769</v>
      </c>
      <c r="AQ902" s="22"/>
      <c r="AR902" s="22"/>
      <c r="AS902" s="24"/>
      <c r="AT902" s="30"/>
      <c r="AU902" s="22"/>
      <c r="AV902" s="69"/>
      <c r="AW902" s="33"/>
      <c r="AX902" s="22"/>
      <c r="AY902" s="27"/>
    </row>
    <row r="903" spans="41:51" x14ac:dyDescent="0.3">
      <c r="AO903" s="30" t="s">
        <v>12067</v>
      </c>
      <c r="AP903" s="47" t="s">
        <v>8769</v>
      </c>
      <c r="AQ903" s="22"/>
      <c r="AR903" s="22"/>
      <c r="AS903" s="24"/>
      <c r="AT903" s="30"/>
      <c r="AU903" s="22"/>
      <c r="AV903" s="69"/>
      <c r="AW903" s="33"/>
      <c r="AX903" s="22"/>
      <c r="AY903" s="27"/>
    </row>
    <row r="904" spans="41:51" x14ac:dyDescent="0.3">
      <c r="AO904" s="30" t="s">
        <v>12066</v>
      </c>
      <c r="AP904" s="47" t="s">
        <v>8769</v>
      </c>
      <c r="AQ904" s="22"/>
      <c r="AR904" s="22"/>
      <c r="AS904" s="24"/>
      <c r="AT904" s="30"/>
      <c r="AU904" s="22"/>
      <c r="AV904" s="69"/>
      <c r="AW904" s="33"/>
      <c r="AX904" s="22"/>
      <c r="AY904" s="27"/>
    </row>
    <row r="905" spans="41:51" x14ac:dyDescent="0.3">
      <c r="AO905" s="30" t="s">
        <v>12065</v>
      </c>
      <c r="AP905" s="47" t="s">
        <v>8769</v>
      </c>
      <c r="AQ905" s="22"/>
      <c r="AR905" s="22"/>
      <c r="AS905" s="24"/>
      <c r="AT905" s="30"/>
      <c r="AU905" s="22"/>
      <c r="AV905" s="69"/>
      <c r="AW905" s="33"/>
      <c r="AX905" s="22"/>
      <c r="AY905" s="27"/>
    </row>
    <row r="906" spans="41:51" x14ac:dyDescent="0.3">
      <c r="AO906" s="30" t="s">
        <v>12064</v>
      </c>
      <c r="AP906" s="47" t="s">
        <v>8769</v>
      </c>
      <c r="AQ906" s="22"/>
      <c r="AR906" s="22"/>
      <c r="AS906" s="24"/>
      <c r="AT906" s="30"/>
      <c r="AU906" s="22"/>
      <c r="AV906" s="69"/>
      <c r="AW906" s="33"/>
      <c r="AX906" s="22"/>
      <c r="AY906" s="27"/>
    </row>
    <row r="907" spans="41:51" x14ac:dyDescent="0.3">
      <c r="AO907" s="30" t="s">
        <v>12063</v>
      </c>
      <c r="AP907" s="47" t="s">
        <v>8769</v>
      </c>
      <c r="AQ907" s="22"/>
      <c r="AR907" s="22"/>
      <c r="AS907" s="24"/>
      <c r="AT907" s="30"/>
      <c r="AU907" s="22"/>
      <c r="AV907" s="69"/>
      <c r="AW907" s="33"/>
      <c r="AX907" s="22"/>
      <c r="AY907" s="27"/>
    </row>
    <row r="908" spans="41:51" x14ac:dyDescent="0.3">
      <c r="AO908" s="30" t="s">
        <v>12062</v>
      </c>
      <c r="AP908" s="47" t="s">
        <v>8769</v>
      </c>
      <c r="AQ908" s="22"/>
      <c r="AR908" s="22"/>
      <c r="AS908" s="24"/>
      <c r="AT908" s="30"/>
      <c r="AU908" s="22"/>
      <c r="AV908" s="69"/>
      <c r="AW908" s="33"/>
      <c r="AX908" s="22"/>
      <c r="AY908" s="27"/>
    </row>
    <row r="909" spans="41:51" x14ac:dyDescent="0.3">
      <c r="AO909" s="30" t="s">
        <v>12061</v>
      </c>
      <c r="AP909" s="47" t="s">
        <v>8769</v>
      </c>
      <c r="AQ909" s="22"/>
      <c r="AR909" s="22"/>
      <c r="AS909" s="24"/>
      <c r="AT909" s="30"/>
      <c r="AU909" s="22"/>
      <c r="AV909" s="69"/>
      <c r="AW909" s="33"/>
      <c r="AX909" s="22"/>
      <c r="AY909" s="27"/>
    </row>
    <row r="910" spans="41:51" x14ac:dyDescent="0.3">
      <c r="AO910" s="30" t="s">
        <v>12060</v>
      </c>
      <c r="AP910" s="47" t="s">
        <v>8769</v>
      </c>
      <c r="AQ910" s="22"/>
      <c r="AR910" s="22"/>
      <c r="AS910" s="24"/>
      <c r="AT910" s="30"/>
      <c r="AU910" s="22"/>
      <c r="AV910" s="69"/>
      <c r="AW910" s="33"/>
      <c r="AX910" s="22"/>
      <c r="AY910" s="27"/>
    </row>
    <row r="911" spans="41:51" x14ac:dyDescent="0.3">
      <c r="AO911" s="30" t="s">
        <v>12059</v>
      </c>
      <c r="AP911" s="47" t="s">
        <v>8769</v>
      </c>
      <c r="AQ911" s="22"/>
      <c r="AR911" s="22"/>
      <c r="AS911" s="24"/>
      <c r="AT911" s="30"/>
      <c r="AU911" s="22"/>
      <c r="AV911" s="69"/>
      <c r="AW911" s="33"/>
      <c r="AX911" s="22"/>
      <c r="AY911" s="27"/>
    </row>
    <row r="912" spans="41:51" x14ac:dyDescent="0.3">
      <c r="AO912" s="30" t="s">
        <v>12058</v>
      </c>
      <c r="AP912" s="47" t="s">
        <v>8769</v>
      </c>
      <c r="AQ912" s="22"/>
      <c r="AR912" s="22"/>
      <c r="AS912" s="24"/>
      <c r="AT912" s="30"/>
      <c r="AU912" s="22"/>
      <c r="AV912" s="69"/>
      <c r="AW912" s="33"/>
      <c r="AX912" s="22"/>
      <c r="AY912" s="27"/>
    </row>
    <row r="913" spans="41:51" x14ac:dyDescent="0.3">
      <c r="AO913" s="30" t="s">
        <v>12057</v>
      </c>
      <c r="AP913" s="47" t="s">
        <v>8769</v>
      </c>
      <c r="AQ913" s="22"/>
      <c r="AR913" s="22"/>
      <c r="AS913" s="24"/>
      <c r="AT913" s="30"/>
      <c r="AU913" s="22"/>
      <c r="AV913" s="69"/>
      <c r="AW913" s="33"/>
      <c r="AX913" s="22"/>
      <c r="AY913" s="27"/>
    </row>
    <row r="914" spans="41:51" x14ac:dyDescent="0.3">
      <c r="AO914" s="30" t="s">
        <v>12056</v>
      </c>
      <c r="AP914" s="47" t="s">
        <v>8769</v>
      </c>
      <c r="AQ914" s="22"/>
      <c r="AR914" s="22"/>
      <c r="AS914" s="24"/>
      <c r="AT914" s="30"/>
      <c r="AU914" s="22"/>
      <c r="AV914" s="69"/>
      <c r="AW914" s="33"/>
      <c r="AX914" s="22"/>
      <c r="AY914" s="27"/>
    </row>
    <row r="915" spans="41:51" x14ac:dyDescent="0.3">
      <c r="AO915" s="30" t="s">
        <v>12055</v>
      </c>
      <c r="AP915" s="47" t="s">
        <v>8769</v>
      </c>
      <c r="AQ915" s="22"/>
      <c r="AR915" s="22"/>
      <c r="AS915" s="24"/>
      <c r="AT915" s="30"/>
      <c r="AU915" s="22"/>
      <c r="AV915" s="69"/>
      <c r="AW915" s="33"/>
      <c r="AX915" s="22"/>
      <c r="AY915" s="27"/>
    </row>
    <row r="916" spans="41:51" x14ac:dyDescent="0.3">
      <c r="AO916" s="30" t="s">
        <v>12054</v>
      </c>
      <c r="AP916" s="47" t="s">
        <v>8769</v>
      </c>
      <c r="AQ916" s="22"/>
      <c r="AR916" s="22"/>
      <c r="AS916" s="24"/>
      <c r="AT916" s="30"/>
      <c r="AU916" s="22"/>
      <c r="AV916" s="69"/>
      <c r="AW916" s="33"/>
      <c r="AX916" s="22"/>
      <c r="AY916" s="27"/>
    </row>
    <row r="917" spans="41:51" x14ac:dyDescent="0.3">
      <c r="AO917" s="30" t="s">
        <v>12053</v>
      </c>
      <c r="AP917" s="47" t="s">
        <v>8769</v>
      </c>
      <c r="AQ917" s="22"/>
      <c r="AR917" s="22"/>
      <c r="AS917" s="24"/>
      <c r="AT917" s="30"/>
      <c r="AU917" s="22"/>
      <c r="AV917" s="69"/>
      <c r="AW917" s="33"/>
      <c r="AX917" s="22"/>
      <c r="AY917" s="27"/>
    </row>
    <row r="918" spans="41:51" x14ac:dyDescent="0.3">
      <c r="AO918" s="30" t="s">
        <v>12052</v>
      </c>
      <c r="AP918" s="47" t="s">
        <v>8769</v>
      </c>
      <c r="AQ918" s="22"/>
      <c r="AR918" s="22"/>
      <c r="AS918" s="24"/>
      <c r="AT918" s="30"/>
      <c r="AU918" s="22"/>
      <c r="AV918" s="69"/>
      <c r="AW918" s="33"/>
      <c r="AX918" s="22"/>
      <c r="AY918" s="27"/>
    </row>
    <row r="919" spans="41:51" x14ac:dyDescent="0.3">
      <c r="AO919" s="30" t="s">
        <v>12051</v>
      </c>
      <c r="AP919" s="47" t="s">
        <v>8769</v>
      </c>
      <c r="AQ919" s="22"/>
      <c r="AR919" s="22"/>
      <c r="AS919" s="24"/>
      <c r="AT919" s="30"/>
      <c r="AU919" s="22"/>
      <c r="AV919" s="69"/>
      <c r="AW919" s="33"/>
      <c r="AX919" s="22"/>
      <c r="AY919" s="27"/>
    </row>
    <row r="920" spans="41:51" x14ac:dyDescent="0.3">
      <c r="AO920" s="30" t="s">
        <v>12050</v>
      </c>
      <c r="AP920" s="47" t="s">
        <v>8769</v>
      </c>
      <c r="AQ920" s="22"/>
      <c r="AR920" s="22"/>
      <c r="AS920" s="24"/>
      <c r="AT920" s="30"/>
      <c r="AU920" s="22"/>
      <c r="AV920" s="69"/>
      <c r="AW920" s="33"/>
      <c r="AX920" s="22"/>
      <c r="AY920" s="27"/>
    </row>
    <row r="921" spans="41:51" x14ac:dyDescent="0.3">
      <c r="AO921" s="30" t="s">
        <v>12049</v>
      </c>
      <c r="AP921" s="47" t="s">
        <v>8769</v>
      </c>
      <c r="AQ921" s="22"/>
      <c r="AR921" s="22"/>
      <c r="AS921" s="24"/>
      <c r="AT921" s="30"/>
      <c r="AU921" s="22"/>
      <c r="AV921" s="69"/>
      <c r="AW921" s="33"/>
      <c r="AX921" s="22"/>
      <c r="AY921" s="27"/>
    </row>
    <row r="922" spans="41:51" x14ac:dyDescent="0.3">
      <c r="AO922" s="30" t="s">
        <v>12048</v>
      </c>
      <c r="AP922" s="47" t="s">
        <v>8769</v>
      </c>
      <c r="AQ922" s="22"/>
      <c r="AR922" s="22"/>
      <c r="AS922" s="24"/>
      <c r="AT922" s="30"/>
      <c r="AU922" s="22"/>
      <c r="AV922" s="69"/>
      <c r="AW922" s="33"/>
      <c r="AX922" s="22"/>
      <c r="AY922" s="27"/>
    </row>
    <row r="923" spans="41:51" x14ac:dyDescent="0.3">
      <c r="AO923" s="30" t="s">
        <v>12047</v>
      </c>
      <c r="AP923" s="47" t="s">
        <v>8769</v>
      </c>
      <c r="AQ923" s="22"/>
      <c r="AR923" s="22"/>
      <c r="AS923" s="24"/>
      <c r="AT923" s="30"/>
      <c r="AU923" s="22"/>
      <c r="AV923" s="69"/>
      <c r="AW923" s="33"/>
      <c r="AX923" s="22"/>
      <c r="AY923" s="27"/>
    </row>
    <row r="924" spans="41:51" x14ac:dyDescent="0.3">
      <c r="AO924" s="30" t="s">
        <v>12046</v>
      </c>
      <c r="AP924" s="47" t="s">
        <v>8769</v>
      </c>
      <c r="AQ924" s="22"/>
      <c r="AR924" s="22"/>
      <c r="AS924" s="24"/>
      <c r="AT924" s="30"/>
      <c r="AU924" s="22"/>
      <c r="AV924" s="69"/>
      <c r="AW924" s="33"/>
      <c r="AX924" s="22"/>
      <c r="AY924" s="27"/>
    </row>
    <row r="925" spans="41:51" x14ac:dyDescent="0.3">
      <c r="AO925" s="30" t="s">
        <v>12045</v>
      </c>
      <c r="AP925" s="47" t="s">
        <v>8769</v>
      </c>
      <c r="AQ925" s="22"/>
      <c r="AR925" s="22"/>
      <c r="AS925" s="24"/>
      <c r="AT925" s="30"/>
      <c r="AU925" s="22"/>
      <c r="AV925" s="69"/>
      <c r="AW925" s="33"/>
      <c r="AX925" s="22"/>
      <c r="AY925" s="27"/>
    </row>
    <row r="926" spans="41:51" x14ac:dyDescent="0.3">
      <c r="AO926" s="30" t="s">
        <v>12044</v>
      </c>
      <c r="AP926" s="47" t="s">
        <v>8769</v>
      </c>
      <c r="AQ926" s="22"/>
      <c r="AR926" s="22"/>
      <c r="AS926" s="24"/>
      <c r="AT926" s="30"/>
      <c r="AU926" s="22"/>
      <c r="AV926" s="69"/>
      <c r="AW926" s="33"/>
      <c r="AX926" s="22"/>
      <c r="AY926" s="27"/>
    </row>
    <row r="927" spans="41:51" x14ac:dyDescent="0.3">
      <c r="AO927" s="30" t="s">
        <v>12043</v>
      </c>
      <c r="AP927" s="47" t="s">
        <v>8769</v>
      </c>
      <c r="AQ927" s="22"/>
      <c r="AR927" s="22"/>
      <c r="AS927" s="24"/>
      <c r="AT927" s="30"/>
      <c r="AU927" s="22"/>
      <c r="AV927" s="69"/>
      <c r="AW927" s="33"/>
      <c r="AX927" s="22"/>
      <c r="AY927" s="27"/>
    </row>
    <row r="928" spans="41:51" x14ac:dyDescent="0.3">
      <c r="AO928" s="30" t="s">
        <v>12042</v>
      </c>
      <c r="AP928" s="47" t="s">
        <v>8769</v>
      </c>
      <c r="AQ928" s="22"/>
      <c r="AR928" s="22"/>
      <c r="AS928" s="24"/>
      <c r="AT928" s="30"/>
      <c r="AU928" s="22"/>
      <c r="AV928" s="69"/>
      <c r="AW928" s="33"/>
      <c r="AX928" s="22"/>
      <c r="AY928" s="27"/>
    </row>
    <row r="929" spans="41:51" x14ac:dyDescent="0.3">
      <c r="AO929" s="30" t="s">
        <v>12041</v>
      </c>
      <c r="AP929" s="47" t="s">
        <v>8769</v>
      </c>
      <c r="AQ929" s="22"/>
      <c r="AR929" s="22"/>
      <c r="AS929" s="24"/>
      <c r="AT929" s="30"/>
      <c r="AU929" s="22"/>
      <c r="AV929" s="69"/>
      <c r="AW929" s="33"/>
      <c r="AX929" s="22"/>
      <c r="AY929" s="27"/>
    </row>
    <row r="930" spans="41:51" x14ac:dyDescent="0.3">
      <c r="AO930" s="30" t="s">
        <v>12040</v>
      </c>
      <c r="AP930" s="47" t="s">
        <v>8769</v>
      </c>
      <c r="AQ930" s="22"/>
      <c r="AR930" s="22"/>
      <c r="AS930" s="24"/>
      <c r="AT930" s="30"/>
      <c r="AU930" s="22"/>
      <c r="AV930" s="69"/>
      <c r="AW930" s="33"/>
      <c r="AX930" s="22"/>
      <c r="AY930" s="27"/>
    </row>
    <row r="931" spans="41:51" x14ac:dyDescent="0.3">
      <c r="AO931" s="30" t="s">
        <v>12039</v>
      </c>
      <c r="AP931" s="47" t="s">
        <v>8769</v>
      </c>
      <c r="AQ931" s="22"/>
      <c r="AR931" s="22"/>
      <c r="AS931" s="24"/>
      <c r="AT931" s="30"/>
      <c r="AU931" s="22"/>
      <c r="AV931" s="69"/>
      <c r="AW931" s="33"/>
      <c r="AX931" s="22"/>
      <c r="AY931" s="27"/>
    </row>
    <row r="932" spans="41:51" x14ac:dyDescent="0.3">
      <c r="AO932" s="30" t="s">
        <v>12038</v>
      </c>
      <c r="AP932" s="47" t="s">
        <v>8769</v>
      </c>
      <c r="AQ932" s="22"/>
      <c r="AR932" s="22"/>
      <c r="AS932" s="24"/>
      <c r="AT932" s="30"/>
      <c r="AU932" s="22"/>
      <c r="AV932" s="69"/>
      <c r="AW932" s="33"/>
      <c r="AX932" s="22"/>
      <c r="AY932" s="27"/>
    </row>
    <row r="933" spans="41:51" x14ac:dyDescent="0.3">
      <c r="AO933" s="30" t="s">
        <v>12037</v>
      </c>
      <c r="AP933" s="47" t="s">
        <v>8769</v>
      </c>
      <c r="AQ933" s="22"/>
      <c r="AR933" s="22"/>
      <c r="AS933" s="24"/>
      <c r="AT933" s="30"/>
      <c r="AU933" s="22"/>
      <c r="AV933" s="69"/>
      <c r="AW933" s="33"/>
      <c r="AX933" s="22"/>
      <c r="AY933" s="27"/>
    </row>
    <row r="934" spans="41:51" x14ac:dyDescent="0.3">
      <c r="AO934" s="30" t="s">
        <v>12036</v>
      </c>
      <c r="AP934" s="47" t="s">
        <v>8769</v>
      </c>
      <c r="AQ934" s="22"/>
      <c r="AR934" s="22"/>
      <c r="AS934" s="24"/>
      <c r="AT934" s="30"/>
      <c r="AU934" s="22"/>
      <c r="AV934" s="69"/>
      <c r="AW934" s="33"/>
      <c r="AX934" s="22"/>
      <c r="AY934" s="27"/>
    </row>
    <row r="935" spans="41:51" x14ac:dyDescent="0.3">
      <c r="AO935" s="30" t="s">
        <v>12035</v>
      </c>
      <c r="AP935" s="47" t="s">
        <v>8769</v>
      </c>
      <c r="AQ935" s="22"/>
      <c r="AR935" s="22"/>
      <c r="AS935" s="24"/>
      <c r="AT935" s="30"/>
      <c r="AU935" s="22"/>
      <c r="AV935" s="69"/>
      <c r="AW935" s="33"/>
      <c r="AX935" s="22"/>
      <c r="AY935" s="27"/>
    </row>
    <row r="936" spans="41:51" x14ac:dyDescent="0.3">
      <c r="AO936" s="30" t="s">
        <v>12034</v>
      </c>
      <c r="AP936" s="47" t="s">
        <v>8769</v>
      </c>
      <c r="AQ936" s="22"/>
      <c r="AR936" s="22"/>
      <c r="AS936" s="24"/>
      <c r="AT936" s="30"/>
      <c r="AU936" s="22"/>
      <c r="AV936" s="69"/>
      <c r="AW936" s="33"/>
      <c r="AX936" s="22"/>
      <c r="AY936" s="27"/>
    </row>
    <row r="937" spans="41:51" x14ac:dyDescent="0.3">
      <c r="AO937" s="30" t="s">
        <v>12033</v>
      </c>
      <c r="AP937" s="47" t="s">
        <v>8769</v>
      </c>
      <c r="AQ937" s="22"/>
      <c r="AR937" s="22"/>
      <c r="AS937" s="24"/>
      <c r="AT937" s="30"/>
      <c r="AU937" s="22"/>
      <c r="AV937" s="69"/>
      <c r="AW937" s="33"/>
      <c r="AX937" s="22"/>
      <c r="AY937" s="27"/>
    </row>
    <row r="938" spans="41:51" x14ac:dyDescent="0.3">
      <c r="AO938" s="30" t="s">
        <v>12032</v>
      </c>
      <c r="AP938" s="47" t="s">
        <v>8769</v>
      </c>
      <c r="AQ938" s="22"/>
      <c r="AR938" s="22"/>
      <c r="AS938" s="24"/>
      <c r="AT938" s="30"/>
      <c r="AU938" s="22"/>
      <c r="AV938" s="69"/>
      <c r="AW938" s="33"/>
      <c r="AX938" s="22"/>
      <c r="AY938" s="27"/>
    </row>
    <row r="939" spans="41:51" x14ac:dyDescent="0.3">
      <c r="AO939" s="30" t="s">
        <v>12031</v>
      </c>
      <c r="AP939" s="47" t="s">
        <v>8769</v>
      </c>
      <c r="AQ939" s="22"/>
      <c r="AR939" s="22"/>
      <c r="AS939" s="24"/>
      <c r="AT939" s="30"/>
      <c r="AU939" s="22"/>
      <c r="AV939" s="69"/>
      <c r="AW939" s="33"/>
      <c r="AX939" s="22"/>
      <c r="AY939" s="27"/>
    </row>
    <row r="940" spans="41:51" x14ac:dyDescent="0.3">
      <c r="AO940" s="30" t="s">
        <v>12030</v>
      </c>
      <c r="AP940" s="47" t="s">
        <v>8769</v>
      </c>
      <c r="AQ940" s="22"/>
      <c r="AR940" s="22"/>
      <c r="AS940" s="24"/>
      <c r="AT940" s="30"/>
      <c r="AU940" s="22"/>
      <c r="AV940" s="69"/>
      <c r="AW940" s="33"/>
      <c r="AX940" s="22"/>
      <c r="AY940" s="27"/>
    </row>
    <row r="941" spans="41:51" x14ac:dyDescent="0.3">
      <c r="AO941" s="30" t="s">
        <v>12029</v>
      </c>
      <c r="AP941" s="47" t="s">
        <v>8769</v>
      </c>
      <c r="AQ941" s="22"/>
      <c r="AR941" s="22"/>
      <c r="AS941" s="24"/>
      <c r="AT941" s="30"/>
      <c r="AU941" s="22"/>
      <c r="AV941" s="69"/>
      <c r="AW941" s="33"/>
      <c r="AX941" s="22"/>
      <c r="AY941" s="27"/>
    </row>
    <row r="942" spans="41:51" x14ac:dyDescent="0.3">
      <c r="AO942" s="30" t="s">
        <v>12028</v>
      </c>
      <c r="AP942" s="47" t="s">
        <v>8769</v>
      </c>
      <c r="AQ942" s="22"/>
      <c r="AR942" s="22"/>
      <c r="AS942" s="24"/>
      <c r="AT942" s="30"/>
      <c r="AU942" s="22"/>
      <c r="AV942" s="69"/>
      <c r="AW942" s="33"/>
      <c r="AX942" s="22"/>
      <c r="AY942" s="27"/>
    </row>
    <row r="943" spans="41:51" x14ac:dyDescent="0.3">
      <c r="AO943" s="30" t="s">
        <v>12027</v>
      </c>
      <c r="AP943" s="47" t="s">
        <v>8769</v>
      </c>
      <c r="AQ943" s="22"/>
      <c r="AR943" s="22"/>
      <c r="AS943" s="24"/>
      <c r="AT943" s="30"/>
      <c r="AU943" s="22"/>
      <c r="AV943" s="69"/>
      <c r="AW943" s="33"/>
      <c r="AX943" s="22"/>
      <c r="AY943" s="27"/>
    </row>
    <row r="944" spans="41:51" x14ac:dyDescent="0.3">
      <c r="AO944" s="30" t="s">
        <v>12026</v>
      </c>
      <c r="AP944" s="47" t="s">
        <v>8769</v>
      </c>
      <c r="AQ944" s="22"/>
      <c r="AR944" s="22"/>
      <c r="AS944" s="24"/>
      <c r="AT944" s="30"/>
      <c r="AU944" s="22"/>
      <c r="AV944" s="69"/>
      <c r="AW944" s="33"/>
      <c r="AX944" s="22"/>
      <c r="AY944" s="27"/>
    </row>
    <row r="945" spans="41:51" x14ac:dyDescent="0.3">
      <c r="AO945" s="30" t="s">
        <v>12025</v>
      </c>
      <c r="AP945" s="47" t="s">
        <v>8769</v>
      </c>
      <c r="AQ945" s="22"/>
      <c r="AR945" s="22"/>
      <c r="AS945" s="24"/>
      <c r="AT945" s="30"/>
      <c r="AU945" s="22"/>
      <c r="AV945" s="69"/>
      <c r="AW945" s="33"/>
      <c r="AX945" s="22"/>
      <c r="AY945" s="27"/>
    </row>
    <row r="946" spans="41:51" x14ac:dyDescent="0.3">
      <c r="AO946" s="30" t="s">
        <v>12024</v>
      </c>
      <c r="AP946" s="47" t="s">
        <v>8769</v>
      </c>
      <c r="AQ946" s="22"/>
      <c r="AR946" s="22"/>
      <c r="AS946" s="24"/>
      <c r="AT946" s="30"/>
      <c r="AU946" s="22"/>
      <c r="AV946" s="69"/>
      <c r="AW946" s="33"/>
      <c r="AX946" s="22"/>
      <c r="AY946" s="27"/>
    </row>
    <row r="947" spans="41:51" x14ac:dyDescent="0.3">
      <c r="AO947" s="30" t="s">
        <v>12023</v>
      </c>
      <c r="AP947" s="47" t="s">
        <v>8769</v>
      </c>
      <c r="AQ947" s="22"/>
      <c r="AR947" s="22"/>
      <c r="AS947" s="24"/>
      <c r="AT947" s="30"/>
      <c r="AU947" s="22"/>
      <c r="AV947" s="69"/>
      <c r="AW947" s="33"/>
      <c r="AX947" s="22"/>
      <c r="AY947" s="27"/>
    </row>
    <row r="948" spans="41:51" x14ac:dyDescent="0.3">
      <c r="AO948" s="30" t="s">
        <v>12022</v>
      </c>
      <c r="AP948" s="47" t="s">
        <v>8769</v>
      </c>
      <c r="AQ948" s="22"/>
      <c r="AR948" s="22"/>
      <c r="AS948" s="24"/>
      <c r="AT948" s="30"/>
      <c r="AU948" s="22"/>
      <c r="AV948" s="69"/>
      <c r="AW948" s="33"/>
      <c r="AX948" s="22"/>
      <c r="AY948" s="27"/>
    </row>
    <row r="949" spans="41:51" x14ac:dyDescent="0.3">
      <c r="AO949" s="30" t="s">
        <v>12021</v>
      </c>
      <c r="AP949" s="47" t="s">
        <v>8769</v>
      </c>
      <c r="AQ949" s="22"/>
      <c r="AR949" s="22"/>
      <c r="AS949" s="24"/>
      <c r="AT949" s="30"/>
      <c r="AU949" s="22"/>
      <c r="AV949" s="69"/>
      <c r="AW949" s="33"/>
      <c r="AX949" s="22"/>
      <c r="AY949" s="27"/>
    </row>
    <row r="950" spans="41:51" x14ac:dyDescent="0.3">
      <c r="AO950" s="30" t="s">
        <v>12020</v>
      </c>
      <c r="AP950" s="47" t="s">
        <v>8769</v>
      </c>
      <c r="AQ950" s="22"/>
      <c r="AR950" s="22"/>
      <c r="AS950" s="24"/>
      <c r="AT950" s="30"/>
      <c r="AU950" s="22"/>
      <c r="AV950" s="69"/>
      <c r="AW950" s="33"/>
      <c r="AX950" s="22"/>
      <c r="AY950" s="27"/>
    </row>
    <row r="951" spans="41:51" x14ac:dyDescent="0.3">
      <c r="AO951" s="30" t="s">
        <v>12019</v>
      </c>
      <c r="AP951" s="47" t="s">
        <v>8769</v>
      </c>
      <c r="AQ951" s="22"/>
      <c r="AR951" s="22"/>
      <c r="AS951" s="24"/>
      <c r="AT951" s="30"/>
      <c r="AU951" s="22"/>
      <c r="AV951" s="69"/>
      <c r="AW951" s="33"/>
      <c r="AX951" s="22"/>
      <c r="AY951" s="27"/>
    </row>
    <row r="952" spans="41:51" x14ac:dyDescent="0.3">
      <c r="AO952" s="30" t="s">
        <v>12018</v>
      </c>
      <c r="AP952" s="47" t="s">
        <v>8769</v>
      </c>
      <c r="AQ952" s="22"/>
      <c r="AR952" s="22"/>
      <c r="AS952" s="24"/>
      <c r="AT952" s="30"/>
      <c r="AU952" s="22"/>
      <c r="AV952" s="69"/>
      <c r="AW952" s="33"/>
      <c r="AX952" s="22"/>
      <c r="AY952" s="27"/>
    </row>
    <row r="953" spans="41:51" x14ac:dyDescent="0.3">
      <c r="AO953" s="30" t="s">
        <v>12017</v>
      </c>
      <c r="AP953" s="47" t="s">
        <v>8769</v>
      </c>
      <c r="AQ953" s="22"/>
      <c r="AR953" s="22"/>
      <c r="AS953" s="24"/>
      <c r="AT953" s="30"/>
      <c r="AU953" s="22"/>
      <c r="AV953" s="69"/>
      <c r="AW953" s="33"/>
      <c r="AX953" s="22"/>
      <c r="AY953" s="27"/>
    </row>
    <row r="954" spans="41:51" x14ac:dyDescent="0.3">
      <c r="AO954" s="30" t="s">
        <v>12016</v>
      </c>
      <c r="AP954" s="47" t="s">
        <v>8769</v>
      </c>
      <c r="AQ954" s="22"/>
      <c r="AR954" s="22"/>
      <c r="AS954" s="24"/>
      <c r="AT954" s="30"/>
      <c r="AU954" s="22"/>
      <c r="AV954" s="69"/>
      <c r="AW954" s="33"/>
      <c r="AX954" s="22"/>
      <c r="AY954" s="27"/>
    </row>
    <row r="955" spans="41:51" x14ac:dyDescent="0.3">
      <c r="AO955" s="30" t="s">
        <v>12015</v>
      </c>
      <c r="AP955" s="47" t="s">
        <v>8769</v>
      </c>
      <c r="AQ955" s="22"/>
      <c r="AR955" s="22"/>
      <c r="AS955" s="24"/>
      <c r="AT955" s="30"/>
      <c r="AU955" s="22"/>
      <c r="AV955" s="69"/>
      <c r="AW955" s="33"/>
      <c r="AX955" s="22"/>
      <c r="AY955" s="27"/>
    </row>
    <row r="956" spans="41:51" x14ac:dyDescent="0.3">
      <c r="AO956" s="30" t="s">
        <v>12014</v>
      </c>
      <c r="AP956" s="47" t="s">
        <v>8769</v>
      </c>
      <c r="AQ956" s="22"/>
      <c r="AR956" s="22"/>
      <c r="AS956" s="24"/>
      <c r="AT956" s="30"/>
      <c r="AU956" s="22"/>
      <c r="AV956" s="69"/>
      <c r="AW956" s="33"/>
      <c r="AX956" s="22"/>
      <c r="AY956" s="27"/>
    </row>
    <row r="957" spans="41:51" x14ac:dyDescent="0.3">
      <c r="AO957" s="30" t="s">
        <v>12013</v>
      </c>
      <c r="AP957" s="47" t="s">
        <v>8769</v>
      </c>
      <c r="AQ957" s="22"/>
      <c r="AR957" s="22"/>
      <c r="AS957" s="24"/>
      <c r="AT957" s="30"/>
      <c r="AU957" s="22"/>
      <c r="AV957" s="69"/>
      <c r="AW957" s="33"/>
      <c r="AX957" s="22"/>
      <c r="AY957" s="27"/>
    </row>
    <row r="958" spans="41:51" x14ac:dyDescent="0.3">
      <c r="AO958" s="30" t="s">
        <v>12012</v>
      </c>
      <c r="AP958" s="47" t="s">
        <v>8769</v>
      </c>
      <c r="AQ958" s="22"/>
      <c r="AR958" s="22"/>
      <c r="AS958" s="24"/>
      <c r="AT958" s="30"/>
      <c r="AU958" s="22"/>
      <c r="AV958" s="69"/>
      <c r="AW958" s="33"/>
      <c r="AX958" s="22"/>
      <c r="AY958" s="27"/>
    </row>
    <row r="959" spans="41:51" x14ac:dyDescent="0.3">
      <c r="AO959" s="30" t="s">
        <v>12011</v>
      </c>
      <c r="AP959" s="47" t="s">
        <v>8769</v>
      </c>
      <c r="AQ959" s="22"/>
      <c r="AR959" s="22"/>
      <c r="AS959" s="24"/>
      <c r="AT959" s="30"/>
      <c r="AU959" s="22"/>
      <c r="AV959" s="69"/>
      <c r="AW959" s="33"/>
      <c r="AX959" s="22"/>
      <c r="AY959" s="27"/>
    </row>
    <row r="960" spans="41:51" x14ac:dyDescent="0.3">
      <c r="AO960" s="30" t="s">
        <v>12010</v>
      </c>
      <c r="AP960" s="47" t="s">
        <v>8769</v>
      </c>
      <c r="AQ960" s="22"/>
      <c r="AR960" s="22"/>
      <c r="AS960" s="24"/>
      <c r="AT960" s="30"/>
      <c r="AU960" s="22"/>
      <c r="AV960" s="69"/>
      <c r="AW960" s="33"/>
      <c r="AX960" s="22"/>
      <c r="AY960" s="27"/>
    </row>
    <row r="961" spans="41:51" x14ac:dyDescent="0.3">
      <c r="AO961" s="30" t="s">
        <v>12009</v>
      </c>
      <c r="AP961" s="47" t="s">
        <v>8769</v>
      </c>
      <c r="AQ961" s="22"/>
      <c r="AR961" s="22"/>
      <c r="AS961" s="24"/>
      <c r="AT961" s="30"/>
      <c r="AU961" s="22"/>
      <c r="AV961" s="69"/>
      <c r="AW961" s="33"/>
      <c r="AX961" s="22"/>
      <c r="AY961" s="27"/>
    </row>
    <row r="962" spans="41:51" x14ac:dyDescent="0.3">
      <c r="AO962" s="30" t="s">
        <v>12008</v>
      </c>
      <c r="AP962" s="47" t="s">
        <v>8769</v>
      </c>
      <c r="AQ962" s="22"/>
      <c r="AR962" s="22"/>
      <c r="AS962" s="24"/>
      <c r="AT962" s="30"/>
      <c r="AU962" s="22"/>
      <c r="AV962" s="69"/>
      <c r="AW962" s="33"/>
      <c r="AX962" s="22"/>
      <c r="AY962" s="27"/>
    </row>
    <row r="963" spans="41:51" x14ac:dyDescent="0.3">
      <c r="AO963" s="30" t="s">
        <v>12007</v>
      </c>
      <c r="AP963" s="47" t="s">
        <v>8769</v>
      </c>
      <c r="AQ963" s="22"/>
      <c r="AR963" s="22"/>
      <c r="AS963" s="24"/>
      <c r="AT963" s="30"/>
      <c r="AU963" s="22"/>
      <c r="AV963" s="69"/>
      <c r="AW963" s="33"/>
      <c r="AX963" s="22"/>
      <c r="AY963" s="27"/>
    </row>
    <row r="964" spans="41:51" x14ac:dyDescent="0.3">
      <c r="AO964" s="30" t="s">
        <v>12006</v>
      </c>
      <c r="AP964" s="47" t="s">
        <v>8769</v>
      </c>
      <c r="AQ964" s="22"/>
      <c r="AR964" s="22"/>
      <c r="AS964" s="24"/>
      <c r="AT964" s="30"/>
      <c r="AU964" s="22"/>
      <c r="AV964" s="69"/>
      <c r="AW964" s="33"/>
      <c r="AX964" s="22"/>
      <c r="AY964" s="27"/>
    </row>
    <row r="965" spans="41:51" x14ac:dyDescent="0.3">
      <c r="AO965" s="30" t="s">
        <v>12005</v>
      </c>
      <c r="AP965" s="47" t="s">
        <v>8769</v>
      </c>
      <c r="AQ965" s="22"/>
      <c r="AR965" s="22"/>
      <c r="AS965" s="24"/>
      <c r="AT965" s="30"/>
      <c r="AU965" s="22"/>
      <c r="AV965" s="69"/>
      <c r="AW965" s="33"/>
      <c r="AX965" s="22"/>
      <c r="AY965" s="27"/>
    </row>
    <row r="966" spans="41:51" x14ac:dyDescent="0.3">
      <c r="AO966" s="30" t="s">
        <v>12004</v>
      </c>
      <c r="AP966" s="47" t="s">
        <v>8769</v>
      </c>
      <c r="AQ966" s="22"/>
      <c r="AR966" s="22"/>
      <c r="AS966" s="24"/>
      <c r="AT966" s="30"/>
      <c r="AU966" s="22"/>
      <c r="AV966" s="69"/>
      <c r="AW966" s="33"/>
      <c r="AX966" s="22"/>
      <c r="AY966" s="27"/>
    </row>
    <row r="967" spans="41:51" x14ac:dyDescent="0.3">
      <c r="AO967" s="30" t="s">
        <v>12003</v>
      </c>
      <c r="AP967" s="47" t="s">
        <v>8769</v>
      </c>
      <c r="AQ967" s="22"/>
      <c r="AR967" s="22"/>
      <c r="AS967" s="24"/>
      <c r="AT967" s="30"/>
      <c r="AU967" s="22"/>
      <c r="AV967" s="69"/>
      <c r="AW967" s="33"/>
      <c r="AX967" s="22"/>
      <c r="AY967" s="27"/>
    </row>
    <row r="968" spans="41:51" x14ac:dyDescent="0.3">
      <c r="AO968" s="30" t="s">
        <v>12002</v>
      </c>
      <c r="AP968" s="47" t="s">
        <v>8769</v>
      </c>
      <c r="AQ968" s="22"/>
      <c r="AR968" s="22"/>
      <c r="AS968" s="24"/>
      <c r="AT968" s="30"/>
      <c r="AU968" s="22"/>
      <c r="AV968" s="69"/>
      <c r="AW968" s="33"/>
      <c r="AX968" s="22"/>
      <c r="AY968" s="27"/>
    </row>
    <row r="969" spans="41:51" x14ac:dyDescent="0.3">
      <c r="AO969" s="30" t="s">
        <v>12001</v>
      </c>
      <c r="AP969" s="47" t="s">
        <v>8769</v>
      </c>
      <c r="AQ969" s="22"/>
      <c r="AR969" s="22"/>
      <c r="AS969" s="24"/>
      <c r="AT969" s="30"/>
      <c r="AU969" s="22"/>
      <c r="AV969" s="69"/>
      <c r="AW969" s="33"/>
      <c r="AX969" s="22"/>
      <c r="AY969" s="27"/>
    </row>
    <row r="970" spans="41:51" x14ac:dyDescent="0.3">
      <c r="AO970" s="30" t="s">
        <v>12000</v>
      </c>
      <c r="AP970" s="47" t="s">
        <v>8769</v>
      </c>
      <c r="AQ970" s="22"/>
      <c r="AR970" s="22"/>
      <c r="AS970" s="24"/>
      <c r="AT970" s="30"/>
      <c r="AU970" s="22"/>
      <c r="AV970" s="69"/>
      <c r="AW970" s="33"/>
      <c r="AX970" s="22"/>
      <c r="AY970" s="27"/>
    </row>
    <row r="971" spans="41:51" x14ac:dyDescent="0.3">
      <c r="AO971" s="30" t="s">
        <v>11999</v>
      </c>
      <c r="AP971" s="47" t="s">
        <v>8769</v>
      </c>
      <c r="AQ971" s="22"/>
      <c r="AR971" s="22"/>
      <c r="AS971" s="24"/>
      <c r="AT971" s="30"/>
      <c r="AU971" s="22"/>
      <c r="AV971" s="69"/>
      <c r="AW971" s="33"/>
      <c r="AX971" s="22"/>
      <c r="AY971" s="27"/>
    </row>
    <row r="972" spans="41:51" x14ac:dyDescent="0.3">
      <c r="AO972" s="30" t="s">
        <v>11998</v>
      </c>
      <c r="AP972" s="47" t="s">
        <v>8769</v>
      </c>
      <c r="AQ972" s="22"/>
      <c r="AR972" s="22"/>
      <c r="AS972" s="24"/>
      <c r="AT972" s="30"/>
      <c r="AU972" s="22"/>
      <c r="AV972" s="69"/>
      <c r="AW972" s="33"/>
      <c r="AX972" s="22"/>
      <c r="AY972" s="27"/>
    </row>
    <row r="973" spans="41:51" x14ac:dyDescent="0.3">
      <c r="AO973" s="30" t="s">
        <v>11997</v>
      </c>
      <c r="AP973" s="47" t="s">
        <v>8769</v>
      </c>
      <c r="AQ973" s="22"/>
      <c r="AR973" s="22"/>
      <c r="AS973" s="24"/>
      <c r="AT973" s="30"/>
      <c r="AU973" s="22"/>
      <c r="AV973" s="69"/>
      <c r="AW973" s="33"/>
      <c r="AX973" s="22"/>
      <c r="AY973" s="27"/>
    </row>
    <row r="974" spans="41:51" x14ac:dyDescent="0.3">
      <c r="AO974" s="30" t="s">
        <v>11996</v>
      </c>
      <c r="AP974" s="47" t="s">
        <v>8769</v>
      </c>
      <c r="AQ974" s="22"/>
      <c r="AR974" s="22"/>
      <c r="AS974" s="24"/>
      <c r="AT974" s="30"/>
      <c r="AU974" s="22"/>
      <c r="AV974" s="69"/>
      <c r="AW974" s="33"/>
      <c r="AX974" s="22"/>
      <c r="AY974" s="27"/>
    </row>
    <row r="975" spans="41:51" x14ac:dyDescent="0.3">
      <c r="AO975" s="30" t="s">
        <v>11995</v>
      </c>
      <c r="AP975" s="47" t="s">
        <v>8769</v>
      </c>
      <c r="AQ975" s="22"/>
      <c r="AR975" s="22"/>
      <c r="AS975" s="24"/>
      <c r="AT975" s="30"/>
      <c r="AU975" s="22"/>
      <c r="AV975" s="69"/>
      <c r="AW975" s="33"/>
      <c r="AX975" s="22"/>
      <c r="AY975" s="27"/>
    </row>
    <row r="976" spans="41:51" x14ac:dyDescent="0.3">
      <c r="AO976" s="30" t="s">
        <v>11994</v>
      </c>
      <c r="AP976" s="47" t="s">
        <v>8769</v>
      </c>
      <c r="AQ976" s="22"/>
      <c r="AR976" s="22"/>
      <c r="AS976" s="24"/>
      <c r="AT976" s="30"/>
      <c r="AU976" s="22"/>
      <c r="AV976" s="69"/>
      <c r="AW976" s="33"/>
      <c r="AX976" s="22"/>
      <c r="AY976" s="27"/>
    </row>
    <row r="977" spans="41:51" x14ac:dyDescent="0.3">
      <c r="AO977" s="30" t="s">
        <v>11993</v>
      </c>
      <c r="AP977" s="47" t="s">
        <v>8769</v>
      </c>
      <c r="AQ977" s="22"/>
      <c r="AR977" s="22"/>
      <c r="AS977" s="24"/>
      <c r="AT977" s="30"/>
      <c r="AU977" s="22"/>
      <c r="AV977" s="69"/>
      <c r="AW977" s="33"/>
      <c r="AX977" s="22"/>
      <c r="AY977" s="27"/>
    </row>
    <row r="978" spans="41:51" x14ac:dyDescent="0.3">
      <c r="AO978" s="30" t="s">
        <v>11992</v>
      </c>
      <c r="AP978" s="47" t="s">
        <v>8769</v>
      </c>
      <c r="AQ978" s="22"/>
      <c r="AR978" s="22"/>
      <c r="AS978" s="24"/>
      <c r="AT978" s="30"/>
      <c r="AU978" s="22"/>
      <c r="AV978" s="69"/>
      <c r="AW978" s="33"/>
      <c r="AX978" s="22"/>
      <c r="AY978" s="27"/>
    </row>
    <row r="979" spans="41:51" x14ac:dyDescent="0.3">
      <c r="AO979" s="30" t="s">
        <v>11991</v>
      </c>
      <c r="AP979" s="47" t="s">
        <v>8769</v>
      </c>
      <c r="AQ979" s="22"/>
      <c r="AR979" s="22"/>
      <c r="AS979" s="24"/>
      <c r="AT979" s="30"/>
      <c r="AU979" s="22"/>
      <c r="AV979" s="69"/>
      <c r="AW979" s="33"/>
      <c r="AX979" s="22"/>
      <c r="AY979" s="27"/>
    </row>
    <row r="980" spans="41:51" x14ac:dyDescent="0.3">
      <c r="AO980" s="30" t="s">
        <v>11990</v>
      </c>
      <c r="AP980" s="47" t="s">
        <v>8769</v>
      </c>
      <c r="AQ980" s="22"/>
      <c r="AR980" s="22"/>
      <c r="AS980" s="24"/>
      <c r="AT980" s="30"/>
      <c r="AU980" s="22"/>
      <c r="AV980" s="69"/>
      <c r="AW980" s="33"/>
      <c r="AX980" s="22"/>
      <c r="AY980" s="27"/>
    </row>
    <row r="981" spans="41:51" x14ac:dyDescent="0.3">
      <c r="AO981" s="30" t="s">
        <v>11989</v>
      </c>
      <c r="AP981" s="47" t="s">
        <v>8769</v>
      </c>
      <c r="AQ981" s="22"/>
      <c r="AR981" s="22"/>
      <c r="AS981" s="24"/>
      <c r="AT981" s="30"/>
      <c r="AU981" s="22"/>
      <c r="AV981" s="69"/>
      <c r="AW981" s="33"/>
      <c r="AX981" s="22"/>
      <c r="AY981" s="27"/>
    </row>
    <row r="982" spans="41:51" x14ac:dyDescent="0.3">
      <c r="AO982" s="30" t="s">
        <v>11988</v>
      </c>
      <c r="AP982" s="47" t="s">
        <v>8769</v>
      </c>
      <c r="AQ982" s="22"/>
      <c r="AR982" s="22"/>
      <c r="AS982" s="24"/>
      <c r="AT982" s="30"/>
      <c r="AU982" s="22"/>
      <c r="AV982" s="69"/>
      <c r="AW982" s="33"/>
      <c r="AX982" s="22"/>
      <c r="AY982" s="27"/>
    </row>
    <row r="983" spans="41:51" x14ac:dyDescent="0.3">
      <c r="AO983" s="30" t="s">
        <v>11987</v>
      </c>
      <c r="AP983" s="47" t="s">
        <v>8769</v>
      </c>
      <c r="AQ983" s="22"/>
      <c r="AR983" s="22"/>
      <c r="AS983" s="24"/>
      <c r="AT983" s="30"/>
      <c r="AU983" s="22"/>
      <c r="AV983" s="69"/>
      <c r="AW983" s="33"/>
      <c r="AX983" s="22"/>
      <c r="AY983" s="27"/>
    </row>
    <row r="984" spans="41:51" x14ac:dyDescent="0.3">
      <c r="AO984" s="30" t="s">
        <v>11986</v>
      </c>
      <c r="AP984" s="47" t="s">
        <v>8769</v>
      </c>
      <c r="AQ984" s="22"/>
      <c r="AR984" s="22"/>
      <c r="AS984" s="24"/>
      <c r="AT984" s="30"/>
      <c r="AU984" s="22"/>
      <c r="AV984" s="69"/>
      <c r="AW984" s="33"/>
      <c r="AX984" s="22"/>
      <c r="AY984" s="27"/>
    </row>
    <row r="985" spans="41:51" x14ac:dyDescent="0.3">
      <c r="AO985" s="30" t="s">
        <v>11985</v>
      </c>
      <c r="AP985" s="47" t="s">
        <v>8769</v>
      </c>
      <c r="AQ985" s="22"/>
      <c r="AR985" s="22"/>
      <c r="AS985" s="24"/>
      <c r="AT985" s="30"/>
      <c r="AU985" s="22"/>
      <c r="AV985" s="69"/>
      <c r="AW985" s="33"/>
      <c r="AX985" s="22"/>
      <c r="AY985" s="27"/>
    </row>
    <row r="986" spans="41:51" x14ac:dyDescent="0.3">
      <c r="AO986" s="30" t="s">
        <v>11984</v>
      </c>
      <c r="AP986" s="47" t="s">
        <v>8769</v>
      </c>
      <c r="AQ986" s="22"/>
      <c r="AR986" s="22"/>
      <c r="AS986" s="24"/>
      <c r="AT986" s="30"/>
      <c r="AU986" s="22"/>
      <c r="AV986" s="69"/>
      <c r="AW986" s="33"/>
      <c r="AX986" s="22"/>
      <c r="AY986" s="27"/>
    </row>
    <row r="987" spans="41:51" x14ac:dyDescent="0.3">
      <c r="AO987" s="30" t="s">
        <v>11983</v>
      </c>
      <c r="AP987" s="47" t="s">
        <v>8769</v>
      </c>
      <c r="AQ987" s="22"/>
      <c r="AR987" s="22"/>
      <c r="AS987" s="24"/>
      <c r="AT987" s="30"/>
      <c r="AU987" s="22"/>
      <c r="AV987" s="69"/>
      <c r="AW987" s="33"/>
      <c r="AX987" s="22"/>
      <c r="AY987" s="27"/>
    </row>
    <row r="988" spans="41:51" x14ac:dyDescent="0.3">
      <c r="AO988" s="30" t="s">
        <v>11982</v>
      </c>
      <c r="AP988" s="47" t="s">
        <v>8769</v>
      </c>
      <c r="AQ988" s="22"/>
      <c r="AR988" s="22"/>
      <c r="AS988" s="24"/>
      <c r="AT988" s="30"/>
      <c r="AU988" s="22"/>
      <c r="AV988" s="69"/>
      <c r="AW988" s="33"/>
      <c r="AX988" s="22"/>
      <c r="AY988" s="27"/>
    </row>
    <row r="989" spans="41:51" x14ac:dyDescent="0.3">
      <c r="AO989" s="30" t="s">
        <v>11981</v>
      </c>
      <c r="AP989" s="47" t="s">
        <v>8769</v>
      </c>
      <c r="AQ989" s="22"/>
      <c r="AR989" s="22"/>
      <c r="AS989" s="24"/>
      <c r="AT989" s="30"/>
      <c r="AU989" s="22"/>
      <c r="AV989" s="69"/>
      <c r="AW989" s="33"/>
      <c r="AX989" s="22"/>
      <c r="AY989" s="27"/>
    </row>
    <row r="990" spans="41:51" x14ac:dyDescent="0.3">
      <c r="AO990" s="30" t="s">
        <v>11980</v>
      </c>
      <c r="AP990" s="47" t="s">
        <v>8769</v>
      </c>
      <c r="AQ990" s="22"/>
      <c r="AR990" s="22"/>
      <c r="AS990" s="24"/>
      <c r="AT990" s="30"/>
      <c r="AU990" s="22"/>
      <c r="AV990" s="69"/>
      <c r="AW990" s="33"/>
      <c r="AX990" s="22"/>
      <c r="AY990" s="27"/>
    </row>
    <row r="991" spans="41:51" x14ac:dyDescent="0.3">
      <c r="AO991" s="30" t="s">
        <v>11979</v>
      </c>
      <c r="AP991" s="47" t="s">
        <v>8769</v>
      </c>
      <c r="AQ991" s="22"/>
      <c r="AR991" s="22"/>
      <c r="AS991" s="24"/>
      <c r="AT991" s="30"/>
      <c r="AU991" s="22"/>
      <c r="AV991" s="69"/>
      <c r="AW991" s="33"/>
      <c r="AX991" s="22"/>
      <c r="AY991" s="27"/>
    </row>
    <row r="992" spans="41:51" x14ac:dyDescent="0.3">
      <c r="AO992" s="30" t="s">
        <v>11978</v>
      </c>
      <c r="AP992" s="47" t="s">
        <v>8769</v>
      </c>
      <c r="AQ992" s="22"/>
      <c r="AR992" s="22"/>
      <c r="AS992" s="24"/>
      <c r="AT992" s="30"/>
      <c r="AU992" s="22"/>
      <c r="AV992" s="69"/>
      <c r="AW992" s="33"/>
      <c r="AX992" s="22"/>
      <c r="AY992" s="27"/>
    </row>
    <row r="993" spans="41:51" x14ac:dyDescent="0.3">
      <c r="AO993" s="30" t="s">
        <v>11977</v>
      </c>
      <c r="AP993" s="47" t="s">
        <v>8769</v>
      </c>
      <c r="AQ993" s="22"/>
      <c r="AR993" s="22"/>
      <c r="AS993" s="24"/>
      <c r="AT993" s="30"/>
      <c r="AU993" s="22"/>
      <c r="AV993" s="69"/>
      <c r="AW993" s="33"/>
      <c r="AX993" s="22"/>
      <c r="AY993" s="27"/>
    </row>
    <row r="994" spans="41:51" x14ac:dyDescent="0.3">
      <c r="AO994" s="30" t="s">
        <v>11976</v>
      </c>
      <c r="AP994" s="47" t="s">
        <v>8769</v>
      </c>
      <c r="AQ994" s="22"/>
      <c r="AR994" s="22"/>
      <c r="AS994" s="24"/>
      <c r="AT994" s="30"/>
      <c r="AU994" s="22"/>
      <c r="AV994" s="69"/>
      <c r="AW994" s="33"/>
      <c r="AX994" s="22"/>
      <c r="AY994" s="27"/>
    </row>
    <row r="995" spans="41:51" x14ac:dyDescent="0.3">
      <c r="AO995" s="30" t="s">
        <v>11975</v>
      </c>
      <c r="AP995" s="47" t="s">
        <v>8769</v>
      </c>
      <c r="AQ995" s="22"/>
      <c r="AR995" s="22"/>
      <c r="AS995" s="24"/>
      <c r="AT995" s="30"/>
      <c r="AU995" s="22"/>
      <c r="AV995" s="69"/>
      <c r="AW995" s="33"/>
      <c r="AX995" s="22"/>
      <c r="AY995" s="27"/>
    </row>
    <row r="996" spans="41:51" x14ac:dyDescent="0.3">
      <c r="AO996" s="30" t="s">
        <v>11974</v>
      </c>
      <c r="AP996" s="47" t="s">
        <v>8769</v>
      </c>
      <c r="AQ996" s="22"/>
      <c r="AR996" s="22"/>
      <c r="AS996" s="24"/>
      <c r="AT996" s="30"/>
      <c r="AU996" s="22"/>
      <c r="AV996" s="69"/>
      <c r="AW996" s="33"/>
      <c r="AX996" s="22"/>
      <c r="AY996" s="27"/>
    </row>
    <row r="997" spans="41:51" x14ac:dyDescent="0.3">
      <c r="AO997" s="30" t="s">
        <v>11973</v>
      </c>
      <c r="AP997" s="47" t="s">
        <v>8769</v>
      </c>
      <c r="AQ997" s="22"/>
      <c r="AR997" s="22"/>
      <c r="AS997" s="24"/>
      <c r="AT997" s="30"/>
      <c r="AU997" s="22"/>
      <c r="AV997" s="69"/>
      <c r="AW997" s="33"/>
      <c r="AX997" s="22"/>
      <c r="AY997" s="27"/>
    </row>
    <row r="998" spans="41:51" x14ac:dyDescent="0.3">
      <c r="AO998" s="30" t="s">
        <v>11972</v>
      </c>
      <c r="AP998" s="47" t="s">
        <v>8769</v>
      </c>
      <c r="AQ998" s="22"/>
      <c r="AR998" s="22"/>
      <c r="AS998" s="24"/>
      <c r="AT998" s="30"/>
      <c r="AU998" s="22"/>
      <c r="AV998" s="69"/>
      <c r="AW998" s="33"/>
      <c r="AX998" s="22"/>
      <c r="AY998" s="27"/>
    </row>
    <row r="999" spans="41:51" x14ac:dyDescent="0.3">
      <c r="AO999" s="30" t="s">
        <v>11971</v>
      </c>
      <c r="AP999" s="47" t="s">
        <v>8769</v>
      </c>
      <c r="AQ999" s="22"/>
      <c r="AR999" s="22"/>
      <c r="AS999" s="24"/>
      <c r="AT999" s="30"/>
      <c r="AU999" s="22"/>
      <c r="AV999" s="69"/>
      <c r="AW999" s="33"/>
      <c r="AX999" s="22"/>
      <c r="AY999" s="27"/>
    </row>
    <row r="1000" spans="41:51" x14ac:dyDescent="0.3">
      <c r="AO1000" s="30" t="s">
        <v>11970</v>
      </c>
      <c r="AP1000" s="47" t="s">
        <v>8769</v>
      </c>
      <c r="AQ1000" s="22"/>
      <c r="AR1000" s="22"/>
      <c r="AS1000" s="24"/>
      <c r="AT1000" s="30"/>
      <c r="AU1000" s="22"/>
      <c r="AV1000" s="69"/>
      <c r="AW1000" s="33"/>
      <c r="AX1000" s="22"/>
      <c r="AY1000" s="27"/>
    </row>
    <row r="1001" spans="41:51" x14ac:dyDescent="0.3">
      <c r="AO1001" s="30" t="s">
        <v>11969</v>
      </c>
      <c r="AP1001" s="47" t="s">
        <v>8769</v>
      </c>
      <c r="AQ1001" s="22"/>
      <c r="AR1001" s="22"/>
      <c r="AS1001" s="24"/>
      <c r="AT1001" s="30"/>
      <c r="AU1001" s="22"/>
      <c r="AV1001" s="69"/>
      <c r="AW1001" s="33"/>
      <c r="AX1001" s="22"/>
      <c r="AY1001" s="27"/>
    </row>
    <row r="1002" spans="41:51" x14ac:dyDescent="0.3">
      <c r="AO1002" s="30" t="s">
        <v>11968</v>
      </c>
      <c r="AP1002" s="47" t="s">
        <v>8769</v>
      </c>
      <c r="AQ1002" s="22"/>
      <c r="AR1002" s="22"/>
      <c r="AS1002" s="24"/>
      <c r="AT1002" s="30"/>
      <c r="AU1002" s="22"/>
      <c r="AV1002" s="69"/>
      <c r="AW1002" s="33"/>
      <c r="AX1002" s="22"/>
      <c r="AY1002" s="27"/>
    </row>
    <row r="1003" spans="41:51" x14ac:dyDescent="0.3">
      <c r="AO1003" s="30" t="s">
        <v>11967</v>
      </c>
      <c r="AP1003" s="47" t="s">
        <v>8769</v>
      </c>
      <c r="AQ1003" s="22"/>
      <c r="AR1003" s="22"/>
      <c r="AS1003" s="24"/>
      <c r="AT1003" s="30"/>
      <c r="AU1003" s="22"/>
      <c r="AV1003" s="69"/>
      <c r="AW1003" s="33"/>
      <c r="AX1003" s="22"/>
      <c r="AY1003" s="27"/>
    </row>
    <row r="1004" spans="41:51" x14ac:dyDescent="0.3">
      <c r="AO1004" s="30" t="s">
        <v>11966</v>
      </c>
      <c r="AP1004" s="47" t="s">
        <v>8769</v>
      </c>
      <c r="AQ1004" s="22"/>
      <c r="AR1004" s="22"/>
      <c r="AS1004" s="24"/>
      <c r="AT1004" s="30"/>
      <c r="AU1004" s="22"/>
      <c r="AV1004" s="69"/>
      <c r="AW1004" s="33"/>
      <c r="AX1004" s="22"/>
      <c r="AY1004" s="27"/>
    </row>
    <row r="1005" spans="41:51" x14ac:dyDescent="0.3">
      <c r="AO1005" s="30" t="s">
        <v>11965</v>
      </c>
      <c r="AP1005" s="47" t="s">
        <v>8769</v>
      </c>
      <c r="AQ1005" s="22"/>
      <c r="AR1005" s="22"/>
      <c r="AS1005" s="24"/>
      <c r="AT1005" s="30"/>
      <c r="AU1005" s="22"/>
      <c r="AV1005" s="69"/>
      <c r="AW1005" s="33"/>
      <c r="AX1005" s="22"/>
      <c r="AY1005" s="27"/>
    </row>
    <row r="1006" spans="41:51" x14ac:dyDescent="0.3">
      <c r="AO1006" s="30" t="s">
        <v>11964</v>
      </c>
      <c r="AP1006" s="47" t="s">
        <v>8769</v>
      </c>
      <c r="AQ1006" s="22"/>
      <c r="AR1006" s="22"/>
      <c r="AS1006" s="24"/>
      <c r="AT1006" s="30"/>
      <c r="AU1006" s="22"/>
      <c r="AV1006" s="69"/>
      <c r="AW1006" s="33"/>
      <c r="AX1006" s="22"/>
      <c r="AY1006" s="27"/>
    </row>
    <row r="1007" spans="41:51" x14ac:dyDescent="0.3">
      <c r="AO1007" s="30" t="s">
        <v>11963</v>
      </c>
      <c r="AP1007" s="47" t="s">
        <v>8769</v>
      </c>
      <c r="AQ1007" s="22"/>
      <c r="AR1007" s="22"/>
      <c r="AS1007" s="24"/>
      <c r="AT1007" s="30"/>
      <c r="AU1007" s="22"/>
      <c r="AV1007" s="69"/>
      <c r="AW1007" s="33"/>
      <c r="AX1007" s="22"/>
      <c r="AY1007" s="27"/>
    </row>
    <row r="1008" spans="41:51" x14ac:dyDescent="0.3">
      <c r="AO1008" s="30" t="s">
        <v>11962</v>
      </c>
      <c r="AP1008" s="47" t="s">
        <v>8769</v>
      </c>
      <c r="AQ1008" s="22"/>
      <c r="AR1008" s="22"/>
      <c r="AS1008" s="24"/>
      <c r="AT1008" s="30"/>
      <c r="AU1008" s="22"/>
      <c r="AV1008" s="69"/>
      <c r="AW1008" s="33"/>
      <c r="AX1008" s="22"/>
      <c r="AY1008" s="27"/>
    </row>
    <row r="1009" spans="41:51" x14ac:dyDescent="0.3">
      <c r="AO1009" s="30" t="s">
        <v>11961</v>
      </c>
      <c r="AP1009" s="47" t="s">
        <v>8769</v>
      </c>
      <c r="AQ1009" s="22"/>
      <c r="AR1009" s="22"/>
      <c r="AS1009" s="24"/>
      <c r="AT1009" s="30"/>
      <c r="AU1009" s="22"/>
      <c r="AV1009" s="69"/>
      <c r="AW1009" s="33"/>
      <c r="AX1009" s="22"/>
      <c r="AY1009" s="27"/>
    </row>
    <row r="1010" spans="41:51" x14ac:dyDescent="0.3">
      <c r="AO1010" s="30" t="s">
        <v>11960</v>
      </c>
      <c r="AP1010" s="47" t="s">
        <v>8769</v>
      </c>
      <c r="AQ1010" s="22"/>
      <c r="AR1010" s="22"/>
      <c r="AS1010" s="24"/>
      <c r="AT1010" s="30"/>
      <c r="AU1010" s="22"/>
      <c r="AV1010" s="69"/>
      <c r="AW1010" s="33"/>
      <c r="AX1010" s="22"/>
      <c r="AY1010" s="27"/>
    </row>
    <row r="1011" spans="41:51" x14ac:dyDescent="0.3">
      <c r="AO1011" s="30" t="s">
        <v>11959</v>
      </c>
      <c r="AP1011" s="47" t="s">
        <v>8769</v>
      </c>
      <c r="AQ1011" s="22"/>
      <c r="AR1011" s="22"/>
      <c r="AS1011" s="24"/>
      <c r="AT1011" s="30"/>
      <c r="AU1011" s="22"/>
      <c r="AV1011" s="69"/>
      <c r="AW1011" s="33"/>
      <c r="AX1011" s="22"/>
      <c r="AY1011" s="27"/>
    </row>
    <row r="1012" spans="41:51" x14ac:dyDescent="0.3">
      <c r="AO1012" s="30" t="s">
        <v>11958</v>
      </c>
      <c r="AP1012" s="47" t="s">
        <v>8769</v>
      </c>
      <c r="AQ1012" s="22"/>
      <c r="AR1012" s="22"/>
      <c r="AS1012" s="24"/>
      <c r="AT1012" s="30"/>
      <c r="AU1012" s="22"/>
      <c r="AV1012" s="69"/>
      <c r="AW1012" s="33"/>
      <c r="AX1012" s="22"/>
      <c r="AY1012" s="27"/>
    </row>
    <row r="1013" spans="41:51" x14ac:dyDescent="0.3">
      <c r="AO1013" s="30" t="s">
        <v>11957</v>
      </c>
      <c r="AP1013" s="47" t="s">
        <v>8769</v>
      </c>
      <c r="AQ1013" s="22"/>
      <c r="AR1013" s="22"/>
      <c r="AS1013" s="24"/>
      <c r="AT1013" s="30"/>
      <c r="AU1013" s="22"/>
      <c r="AV1013" s="69"/>
      <c r="AW1013" s="33"/>
      <c r="AX1013" s="22"/>
      <c r="AY1013" s="27"/>
    </row>
    <row r="1014" spans="41:51" x14ac:dyDescent="0.3">
      <c r="AO1014" s="30" t="s">
        <v>11956</v>
      </c>
      <c r="AP1014" s="47" t="s">
        <v>8769</v>
      </c>
      <c r="AQ1014" s="22"/>
      <c r="AR1014" s="22"/>
      <c r="AS1014" s="24"/>
      <c r="AT1014" s="30"/>
      <c r="AU1014" s="22"/>
      <c r="AV1014" s="69"/>
      <c r="AW1014" s="33"/>
      <c r="AX1014" s="22"/>
      <c r="AY1014" s="27"/>
    </row>
    <row r="1015" spans="41:51" x14ac:dyDescent="0.3">
      <c r="AO1015" s="30" t="s">
        <v>11955</v>
      </c>
      <c r="AP1015" s="47" t="s">
        <v>8769</v>
      </c>
      <c r="AQ1015" s="22"/>
      <c r="AR1015" s="22"/>
      <c r="AS1015" s="24"/>
      <c r="AT1015" s="30"/>
      <c r="AU1015" s="22"/>
      <c r="AV1015" s="69"/>
      <c r="AW1015" s="33"/>
      <c r="AX1015" s="22"/>
      <c r="AY1015" s="27"/>
    </row>
    <row r="1016" spans="41:51" x14ac:dyDescent="0.3">
      <c r="AO1016" s="30" t="s">
        <v>11954</v>
      </c>
      <c r="AP1016" s="47" t="s">
        <v>8769</v>
      </c>
      <c r="AQ1016" s="22"/>
      <c r="AR1016" s="22"/>
      <c r="AS1016" s="24"/>
      <c r="AT1016" s="30"/>
      <c r="AU1016" s="22"/>
      <c r="AV1016" s="69"/>
      <c r="AW1016" s="33"/>
      <c r="AX1016" s="22"/>
      <c r="AY1016" s="27"/>
    </row>
    <row r="1017" spans="41:51" x14ac:dyDescent="0.3">
      <c r="AO1017" s="30" t="s">
        <v>11953</v>
      </c>
      <c r="AP1017" s="47" t="s">
        <v>8769</v>
      </c>
      <c r="AQ1017" s="22"/>
      <c r="AR1017" s="22"/>
      <c r="AS1017" s="24"/>
      <c r="AT1017" s="30"/>
      <c r="AU1017" s="22"/>
      <c r="AV1017" s="69"/>
      <c r="AW1017" s="33"/>
      <c r="AX1017" s="22"/>
      <c r="AY1017" s="27"/>
    </row>
    <row r="1018" spans="41:51" x14ac:dyDescent="0.3">
      <c r="AO1018" s="30" t="s">
        <v>11952</v>
      </c>
      <c r="AP1018" s="47" t="s">
        <v>8769</v>
      </c>
      <c r="AQ1018" s="22"/>
      <c r="AR1018" s="22"/>
      <c r="AS1018" s="24"/>
      <c r="AT1018" s="30"/>
      <c r="AU1018" s="22"/>
      <c r="AV1018" s="69"/>
      <c r="AW1018" s="33"/>
      <c r="AX1018" s="22"/>
      <c r="AY1018" s="27"/>
    </row>
    <row r="1019" spans="41:51" x14ac:dyDescent="0.3">
      <c r="AO1019" s="30" t="s">
        <v>11951</v>
      </c>
      <c r="AP1019" s="47" t="s">
        <v>8769</v>
      </c>
      <c r="AQ1019" s="22"/>
      <c r="AR1019" s="22"/>
      <c r="AS1019" s="24"/>
      <c r="AT1019" s="30"/>
      <c r="AU1019" s="22"/>
      <c r="AV1019" s="69"/>
      <c r="AW1019" s="33"/>
      <c r="AX1019" s="22"/>
      <c r="AY1019" s="27"/>
    </row>
    <row r="1020" spans="41:51" x14ac:dyDescent="0.3">
      <c r="AO1020" s="30" t="s">
        <v>11950</v>
      </c>
      <c r="AP1020" s="47" t="s">
        <v>8769</v>
      </c>
      <c r="AQ1020" s="22"/>
      <c r="AR1020" s="22"/>
      <c r="AS1020" s="24"/>
      <c r="AT1020" s="30"/>
      <c r="AU1020" s="22"/>
      <c r="AV1020" s="69"/>
      <c r="AW1020" s="33"/>
      <c r="AX1020" s="22"/>
      <c r="AY1020" s="27"/>
    </row>
    <row r="1021" spans="41:51" x14ac:dyDescent="0.3">
      <c r="AO1021" s="30" t="s">
        <v>11949</v>
      </c>
      <c r="AP1021" s="47" t="s">
        <v>8769</v>
      </c>
      <c r="AQ1021" s="22"/>
      <c r="AR1021" s="22"/>
      <c r="AS1021" s="24"/>
      <c r="AT1021" s="30"/>
      <c r="AU1021" s="22"/>
      <c r="AV1021" s="69"/>
      <c r="AW1021" s="33"/>
      <c r="AX1021" s="22"/>
      <c r="AY1021" s="27"/>
    </row>
    <row r="1022" spans="41:51" x14ac:dyDescent="0.3">
      <c r="AO1022" s="30" t="s">
        <v>11948</v>
      </c>
      <c r="AP1022" s="47" t="s">
        <v>8769</v>
      </c>
      <c r="AQ1022" s="22"/>
      <c r="AR1022" s="22"/>
      <c r="AS1022" s="24"/>
      <c r="AT1022" s="30"/>
      <c r="AU1022" s="22"/>
      <c r="AV1022" s="69"/>
      <c r="AW1022" s="33"/>
      <c r="AX1022" s="22"/>
      <c r="AY1022" s="27"/>
    </row>
    <row r="1023" spans="41:51" x14ac:dyDescent="0.3">
      <c r="AO1023" s="30" t="s">
        <v>11947</v>
      </c>
      <c r="AP1023" s="47" t="s">
        <v>8769</v>
      </c>
      <c r="AQ1023" s="22"/>
      <c r="AR1023" s="22"/>
      <c r="AS1023" s="24"/>
      <c r="AT1023" s="30"/>
      <c r="AU1023" s="22"/>
      <c r="AV1023" s="69"/>
      <c r="AW1023" s="33"/>
      <c r="AX1023" s="22"/>
      <c r="AY1023" s="27"/>
    </row>
    <row r="1024" spans="41:51" x14ac:dyDescent="0.3">
      <c r="AO1024" s="30" t="s">
        <v>11946</v>
      </c>
      <c r="AP1024" s="47" t="s">
        <v>8769</v>
      </c>
      <c r="AQ1024" s="22"/>
      <c r="AR1024" s="22"/>
      <c r="AS1024" s="24"/>
      <c r="AT1024" s="30"/>
      <c r="AU1024" s="22"/>
      <c r="AV1024" s="69"/>
      <c r="AW1024" s="33"/>
      <c r="AX1024" s="22"/>
      <c r="AY1024" s="27"/>
    </row>
    <row r="1025" spans="41:51" x14ac:dyDescent="0.3">
      <c r="AO1025" s="30" t="s">
        <v>11945</v>
      </c>
      <c r="AP1025" s="47" t="s">
        <v>8769</v>
      </c>
      <c r="AQ1025" s="22"/>
      <c r="AR1025" s="22"/>
      <c r="AS1025" s="24"/>
      <c r="AT1025" s="30"/>
      <c r="AU1025" s="22"/>
      <c r="AV1025" s="69"/>
      <c r="AW1025" s="33"/>
      <c r="AX1025" s="22"/>
      <c r="AY1025" s="27"/>
    </row>
    <row r="1026" spans="41:51" x14ac:dyDescent="0.3">
      <c r="AO1026" s="30" t="s">
        <v>11944</v>
      </c>
      <c r="AP1026" s="47" t="s">
        <v>8769</v>
      </c>
      <c r="AQ1026" s="22"/>
      <c r="AR1026" s="22"/>
      <c r="AS1026" s="24"/>
      <c r="AT1026" s="30"/>
      <c r="AU1026" s="22"/>
      <c r="AV1026" s="69"/>
      <c r="AW1026" s="33"/>
      <c r="AX1026" s="22"/>
      <c r="AY1026" s="27"/>
    </row>
    <row r="1027" spans="41:51" x14ac:dyDescent="0.3">
      <c r="AO1027" s="30" t="s">
        <v>11943</v>
      </c>
      <c r="AP1027" s="47" t="s">
        <v>8769</v>
      </c>
      <c r="AQ1027" s="22"/>
      <c r="AR1027" s="22"/>
      <c r="AS1027" s="24"/>
      <c r="AT1027" s="30"/>
      <c r="AU1027" s="22"/>
      <c r="AV1027" s="69"/>
      <c r="AW1027" s="33"/>
      <c r="AX1027" s="22"/>
      <c r="AY1027" s="27"/>
    </row>
    <row r="1028" spans="41:51" x14ac:dyDescent="0.3">
      <c r="AO1028" s="30" t="s">
        <v>11942</v>
      </c>
      <c r="AP1028" s="47" t="s">
        <v>8769</v>
      </c>
      <c r="AQ1028" s="22"/>
      <c r="AR1028" s="22"/>
      <c r="AS1028" s="24"/>
      <c r="AT1028" s="30"/>
      <c r="AU1028" s="22"/>
      <c r="AV1028" s="69"/>
      <c r="AW1028" s="33"/>
      <c r="AX1028" s="22"/>
      <c r="AY1028" s="27"/>
    </row>
    <row r="1029" spans="41:51" x14ac:dyDescent="0.3">
      <c r="AO1029" s="30" t="s">
        <v>11941</v>
      </c>
      <c r="AP1029" s="47" t="s">
        <v>8769</v>
      </c>
      <c r="AQ1029" s="22"/>
      <c r="AR1029" s="22"/>
      <c r="AS1029" s="24"/>
      <c r="AT1029" s="30"/>
      <c r="AU1029" s="22"/>
      <c r="AV1029" s="69"/>
      <c r="AW1029" s="33"/>
      <c r="AX1029" s="22"/>
      <c r="AY1029" s="27"/>
    </row>
    <row r="1030" spans="41:51" x14ac:dyDescent="0.3">
      <c r="AO1030" s="30" t="s">
        <v>11940</v>
      </c>
      <c r="AP1030" s="47" t="s">
        <v>8769</v>
      </c>
      <c r="AQ1030" s="22"/>
      <c r="AR1030" s="22"/>
      <c r="AS1030" s="24"/>
      <c r="AT1030" s="30"/>
      <c r="AU1030" s="22"/>
      <c r="AV1030" s="69"/>
      <c r="AW1030" s="33"/>
      <c r="AX1030" s="22"/>
      <c r="AY1030" s="27"/>
    </row>
    <row r="1031" spans="41:51" x14ac:dyDescent="0.3">
      <c r="AO1031" s="30" t="s">
        <v>11939</v>
      </c>
      <c r="AP1031" s="47" t="s">
        <v>8769</v>
      </c>
      <c r="AQ1031" s="22"/>
      <c r="AR1031" s="22"/>
      <c r="AS1031" s="24"/>
      <c r="AT1031" s="30"/>
      <c r="AU1031" s="22"/>
      <c r="AV1031" s="69"/>
      <c r="AW1031" s="33"/>
      <c r="AX1031" s="22"/>
      <c r="AY1031" s="27"/>
    </row>
    <row r="1032" spans="41:51" x14ac:dyDescent="0.3">
      <c r="AO1032" s="30" t="s">
        <v>11938</v>
      </c>
      <c r="AP1032" s="47" t="s">
        <v>8769</v>
      </c>
      <c r="AQ1032" s="22"/>
      <c r="AR1032" s="22"/>
      <c r="AS1032" s="24"/>
      <c r="AT1032" s="30"/>
      <c r="AU1032" s="22"/>
      <c r="AV1032" s="69"/>
      <c r="AW1032" s="33"/>
      <c r="AX1032" s="22"/>
      <c r="AY1032" s="27"/>
    </row>
    <row r="1033" spans="41:51" x14ac:dyDescent="0.3">
      <c r="AO1033" s="30" t="s">
        <v>11937</v>
      </c>
      <c r="AP1033" s="47" t="s">
        <v>8769</v>
      </c>
      <c r="AQ1033" s="22"/>
      <c r="AR1033" s="22"/>
      <c r="AS1033" s="24"/>
      <c r="AT1033" s="30"/>
      <c r="AU1033" s="22"/>
      <c r="AV1033" s="69"/>
      <c r="AW1033" s="33"/>
      <c r="AX1033" s="22"/>
      <c r="AY1033" s="27"/>
    </row>
    <row r="1034" spans="41:51" x14ac:dyDescent="0.3">
      <c r="AO1034" s="30" t="s">
        <v>11936</v>
      </c>
      <c r="AP1034" s="47" t="s">
        <v>8769</v>
      </c>
      <c r="AQ1034" s="22"/>
      <c r="AR1034" s="22"/>
      <c r="AS1034" s="24"/>
      <c r="AT1034" s="30"/>
      <c r="AU1034" s="22"/>
      <c r="AV1034" s="69"/>
      <c r="AW1034" s="33"/>
      <c r="AX1034" s="22"/>
      <c r="AY1034" s="27"/>
    </row>
    <row r="1035" spans="41:51" x14ac:dyDescent="0.3">
      <c r="AO1035" s="30" t="s">
        <v>11935</v>
      </c>
      <c r="AP1035" s="47" t="s">
        <v>8769</v>
      </c>
      <c r="AQ1035" s="22"/>
      <c r="AR1035" s="22"/>
      <c r="AS1035" s="24"/>
      <c r="AT1035" s="30"/>
      <c r="AU1035" s="22"/>
      <c r="AV1035" s="69"/>
      <c r="AW1035" s="33"/>
      <c r="AX1035" s="22"/>
      <c r="AY1035" s="27"/>
    </row>
    <row r="1036" spans="41:51" x14ac:dyDescent="0.3">
      <c r="AO1036" s="30" t="s">
        <v>11934</v>
      </c>
      <c r="AP1036" s="47" t="s">
        <v>8769</v>
      </c>
      <c r="AQ1036" s="22"/>
      <c r="AR1036" s="22"/>
      <c r="AS1036" s="24"/>
      <c r="AT1036" s="30"/>
      <c r="AU1036" s="22"/>
      <c r="AV1036" s="69"/>
      <c r="AW1036" s="33"/>
      <c r="AX1036" s="22"/>
      <c r="AY1036" s="27"/>
    </row>
    <row r="1037" spans="41:51" x14ac:dyDescent="0.3">
      <c r="AO1037" s="30" t="s">
        <v>11933</v>
      </c>
      <c r="AP1037" s="47" t="s">
        <v>8769</v>
      </c>
      <c r="AQ1037" s="22"/>
      <c r="AR1037" s="22"/>
      <c r="AS1037" s="24"/>
      <c r="AT1037" s="30"/>
      <c r="AU1037" s="22"/>
      <c r="AV1037" s="69"/>
      <c r="AW1037" s="33"/>
      <c r="AX1037" s="22"/>
      <c r="AY1037" s="27"/>
    </row>
    <row r="1038" spans="41:51" x14ac:dyDescent="0.3">
      <c r="AO1038" s="30" t="s">
        <v>11932</v>
      </c>
      <c r="AP1038" s="47" t="s">
        <v>8769</v>
      </c>
      <c r="AQ1038" s="22"/>
      <c r="AR1038" s="22"/>
      <c r="AS1038" s="24"/>
      <c r="AT1038" s="30"/>
      <c r="AU1038" s="22"/>
      <c r="AV1038" s="69"/>
      <c r="AW1038" s="33"/>
      <c r="AX1038" s="22"/>
      <c r="AY1038" s="27"/>
    </row>
    <row r="1039" spans="41:51" x14ac:dyDescent="0.3">
      <c r="AO1039" s="30" t="s">
        <v>11931</v>
      </c>
      <c r="AP1039" s="47" t="s">
        <v>8769</v>
      </c>
      <c r="AQ1039" s="22"/>
      <c r="AR1039" s="22"/>
      <c r="AS1039" s="24"/>
      <c r="AT1039" s="30"/>
      <c r="AU1039" s="22"/>
      <c r="AV1039" s="69"/>
      <c r="AW1039" s="33"/>
      <c r="AX1039" s="22"/>
      <c r="AY1039" s="27"/>
    </row>
    <row r="1040" spans="41:51" x14ac:dyDescent="0.3">
      <c r="AO1040" s="30" t="s">
        <v>11930</v>
      </c>
      <c r="AP1040" s="47" t="s">
        <v>8769</v>
      </c>
      <c r="AQ1040" s="22"/>
      <c r="AR1040" s="22"/>
      <c r="AS1040" s="24"/>
      <c r="AT1040" s="30"/>
      <c r="AU1040" s="22"/>
      <c r="AV1040" s="69"/>
      <c r="AW1040" s="33"/>
      <c r="AX1040" s="22"/>
      <c r="AY1040" s="27"/>
    </row>
    <row r="1041" spans="41:51" x14ac:dyDescent="0.3">
      <c r="AO1041" s="30" t="s">
        <v>11929</v>
      </c>
      <c r="AP1041" s="47" t="s">
        <v>8769</v>
      </c>
      <c r="AQ1041" s="22"/>
      <c r="AR1041" s="22"/>
      <c r="AS1041" s="24"/>
      <c r="AT1041" s="30"/>
      <c r="AU1041" s="22"/>
      <c r="AV1041" s="69"/>
      <c r="AW1041" s="33"/>
      <c r="AX1041" s="22"/>
      <c r="AY1041" s="27"/>
    </row>
    <row r="1042" spans="41:51" x14ac:dyDescent="0.3">
      <c r="AO1042" s="30" t="s">
        <v>11928</v>
      </c>
      <c r="AP1042" s="47" t="s">
        <v>8769</v>
      </c>
      <c r="AQ1042" s="22"/>
      <c r="AR1042" s="22"/>
      <c r="AS1042" s="24"/>
      <c r="AT1042" s="30"/>
      <c r="AU1042" s="22"/>
      <c r="AV1042" s="69"/>
      <c r="AW1042" s="33"/>
      <c r="AX1042" s="22"/>
      <c r="AY1042" s="27"/>
    </row>
    <row r="1043" spans="41:51" x14ac:dyDescent="0.3">
      <c r="AO1043" s="30" t="s">
        <v>11927</v>
      </c>
      <c r="AP1043" s="47" t="s">
        <v>8769</v>
      </c>
      <c r="AQ1043" s="22"/>
      <c r="AR1043" s="22"/>
      <c r="AS1043" s="24"/>
      <c r="AT1043" s="30"/>
      <c r="AU1043" s="22"/>
      <c r="AV1043" s="69"/>
      <c r="AW1043" s="33"/>
      <c r="AX1043" s="22"/>
      <c r="AY1043" s="27"/>
    </row>
    <row r="1044" spans="41:51" x14ac:dyDescent="0.3">
      <c r="AO1044" s="30" t="s">
        <v>11926</v>
      </c>
      <c r="AP1044" s="47" t="s">
        <v>8769</v>
      </c>
      <c r="AQ1044" s="22"/>
      <c r="AR1044" s="22"/>
      <c r="AS1044" s="24"/>
      <c r="AT1044" s="30"/>
      <c r="AU1044" s="22"/>
      <c r="AV1044" s="69"/>
      <c r="AW1044" s="33"/>
      <c r="AX1044" s="22"/>
      <c r="AY1044" s="27"/>
    </row>
    <row r="1045" spans="41:51" x14ac:dyDescent="0.3">
      <c r="AO1045" s="30" t="s">
        <v>11925</v>
      </c>
      <c r="AP1045" s="47" t="s">
        <v>8769</v>
      </c>
      <c r="AQ1045" s="22"/>
      <c r="AR1045" s="22"/>
      <c r="AS1045" s="24"/>
      <c r="AT1045" s="30"/>
      <c r="AU1045" s="22"/>
      <c r="AV1045" s="69"/>
      <c r="AW1045" s="33"/>
      <c r="AX1045" s="22"/>
      <c r="AY1045" s="27"/>
    </row>
    <row r="1046" spans="41:51" x14ac:dyDescent="0.3">
      <c r="AO1046" s="30" t="s">
        <v>11924</v>
      </c>
      <c r="AP1046" s="47" t="s">
        <v>8769</v>
      </c>
      <c r="AQ1046" s="22"/>
      <c r="AR1046" s="22"/>
      <c r="AS1046" s="24"/>
      <c r="AT1046" s="30"/>
      <c r="AU1046" s="22"/>
      <c r="AV1046" s="69"/>
      <c r="AW1046" s="33"/>
      <c r="AX1046" s="22"/>
      <c r="AY1046" s="27"/>
    </row>
    <row r="1047" spans="41:51" x14ac:dyDescent="0.3">
      <c r="AO1047" s="30" t="s">
        <v>11923</v>
      </c>
      <c r="AP1047" s="47" t="s">
        <v>8769</v>
      </c>
      <c r="AQ1047" s="22"/>
      <c r="AR1047" s="22"/>
      <c r="AS1047" s="24"/>
      <c r="AT1047" s="30"/>
      <c r="AU1047" s="22"/>
      <c r="AV1047" s="69"/>
      <c r="AW1047" s="33"/>
      <c r="AX1047" s="22"/>
      <c r="AY1047" s="27"/>
    </row>
    <row r="1048" spans="41:51" x14ac:dyDescent="0.3">
      <c r="AO1048" s="30" t="s">
        <v>11922</v>
      </c>
      <c r="AP1048" s="47" t="s">
        <v>8769</v>
      </c>
      <c r="AQ1048" s="22"/>
      <c r="AR1048" s="22"/>
      <c r="AS1048" s="24"/>
      <c r="AT1048" s="30"/>
      <c r="AU1048" s="22"/>
      <c r="AV1048" s="69"/>
      <c r="AW1048" s="33"/>
      <c r="AX1048" s="22"/>
      <c r="AY1048" s="27"/>
    </row>
    <row r="1049" spans="41:51" x14ac:dyDescent="0.3">
      <c r="AO1049" s="30" t="s">
        <v>11921</v>
      </c>
      <c r="AP1049" s="47" t="s">
        <v>8769</v>
      </c>
      <c r="AQ1049" s="22"/>
      <c r="AR1049" s="22"/>
      <c r="AS1049" s="24"/>
      <c r="AT1049" s="30"/>
      <c r="AU1049" s="22"/>
      <c r="AV1049" s="69"/>
      <c r="AW1049" s="33"/>
      <c r="AX1049" s="22"/>
      <c r="AY1049" s="27"/>
    </row>
    <row r="1050" spans="41:51" x14ac:dyDescent="0.3">
      <c r="AO1050" s="30" t="s">
        <v>11920</v>
      </c>
      <c r="AP1050" s="47" t="s">
        <v>8769</v>
      </c>
      <c r="AQ1050" s="22"/>
      <c r="AR1050" s="22"/>
      <c r="AS1050" s="24"/>
      <c r="AT1050" s="30"/>
      <c r="AU1050" s="22"/>
      <c r="AV1050" s="69"/>
      <c r="AW1050" s="33"/>
      <c r="AX1050" s="22"/>
      <c r="AY1050" s="27"/>
    </row>
    <row r="1051" spans="41:51" x14ac:dyDescent="0.3">
      <c r="AO1051" s="30" t="s">
        <v>11919</v>
      </c>
      <c r="AP1051" s="47" t="s">
        <v>8769</v>
      </c>
      <c r="AQ1051" s="22"/>
      <c r="AR1051" s="22"/>
      <c r="AS1051" s="24"/>
      <c r="AT1051" s="30"/>
      <c r="AU1051" s="22"/>
      <c r="AV1051" s="69"/>
      <c r="AW1051" s="33"/>
      <c r="AX1051" s="22"/>
      <c r="AY1051" s="27"/>
    </row>
    <row r="1052" spans="41:51" x14ac:dyDescent="0.3">
      <c r="AO1052" s="30" t="s">
        <v>11918</v>
      </c>
      <c r="AP1052" s="47" t="s">
        <v>8769</v>
      </c>
      <c r="AQ1052" s="22"/>
      <c r="AR1052" s="22"/>
      <c r="AS1052" s="24"/>
      <c r="AT1052" s="30"/>
      <c r="AU1052" s="22"/>
      <c r="AV1052" s="69"/>
      <c r="AW1052" s="33"/>
      <c r="AX1052" s="22"/>
      <c r="AY1052" s="27"/>
    </row>
    <row r="1053" spans="41:51" x14ac:dyDescent="0.3">
      <c r="AO1053" s="30" t="s">
        <v>11917</v>
      </c>
      <c r="AP1053" s="47" t="s">
        <v>8769</v>
      </c>
      <c r="AQ1053" s="22"/>
      <c r="AR1053" s="22"/>
      <c r="AS1053" s="24"/>
      <c r="AT1053" s="30"/>
      <c r="AU1053" s="22"/>
      <c r="AV1053" s="69"/>
      <c r="AW1053" s="33"/>
      <c r="AX1053" s="22"/>
      <c r="AY1053" s="27"/>
    </row>
    <row r="1054" spans="41:51" x14ac:dyDescent="0.3">
      <c r="AO1054" s="30" t="s">
        <v>11916</v>
      </c>
      <c r="AP1054" s="47" t="s">
        <v>8769</v>
      </c>
      <c r="AQ1054" s="22"/>
      <c r="AR1054" s="22"/>
      <c r="AS1054" s="24"/>
      <c r="AT1054" s="30"/>
      <c r="AU1054" s="22"/>
      <c r="AV1054" s="69"/>
      <c r="AW1054" s="33"/>
      <c r="AX1054" s="22"/>
      <c r="AY1054" s="27"/>
    </row>
    <row r="1055" spans="41:51" x14ac:dyDescent="0.3">
      <c r="AO1055" s="30" t="s">
        <v>11915</v>
      </c>
      <c r="AP1055" s="47" t="s">
        <v>8769</v>
      </c>
      <c r="AQ1055" s="22"/>
      <c r="AR1055" s="22"/>
      <c r="AS1055" s="24"/>
      <c r="AT1055" s="30"/>
      <c r="AU1055" s="22"/>
      <c r="AV1055" s="69"/>
      <c r="AW1055" s="33"/>
      <c r="AX1055" s="22"/>
      <c r="AY1055" s="27"/>
    </row>
    <row r="1056" spans="41:51" x14ac:dyDescent="0.3">
      <c r="AO1056" s="30" t="s">
        <v>11914</v>
      </c>
      <c r="AP1056" s="47" t="s">
        <v>8769</v>
      </c>
      <c r="AQ1056" s="22"/>
      <c r="AR1056" s="22"/>
      <c r="AS1056" s="24"/>
      <c r="AT1056" s="30"/>
      <c r="AU1056" s="22"/>
      <c r="AV1056" s="69"/>
      <c r="AW1056" s="33"/>
      <c r="AX1056" s="22"/>
      <c r="AY1056" s="27"/>
    </row>
    <row r="1057" spans="41:51" x14ac:dyDescent="0.3">
      <c r="AO1057" s="30" t="s">
        <v>11913</v>
      </c>
      <c r="AP1057" s="47" t="s">
        <v>8769</v>
      </c>
      <c r="AQ1057" s="22"/>
      <c r="AR1057" s="22"/>
      <c r="AS1057" s="24"/>
      <c r="AT1057" s="30"/>
      <c r="AU1057" s="22"/>
      <c r="AV1057" s="69"/>
      <c r="AW1057" s="33"/>
      <c r="AX1057" s="22"/>
      <c r="AY1057" s="27"/>
    </row>
    <row r="1058" spans="41:51" x14ac:dyDescent="0.3">
      <c r="AO1058" s="30" t="s">
        <v>11912</v>
      </c>
      <c r="AP1058" s="47" t="s">
        <v>8769</v>
      </c>
      <c r="AQ1058" s="22"/>
      <c r="AR1058" s="22"/>
      <c r="AS1058" s="24"/>
      <c r="AT1058" s="30"/>
      <c r="AU1058" s="22"/>
      <c r="AV1058" s="69"/>
      <c r="AW1058" s="33"/>
      <c r="AX1058" s="22"/>
      <c r="AY1058" s="27"/>
    </row>
    <row r="1059" spans="41:51" x14ac:dyDescent="0.3">
      <c r="AO1059" s="30" t="s">
        <v>11911</v>
      </c>
      <c r="AP1059" s="47" t="s">
        <v>8769</v>
      </c>
      <c r="AQ1059" s="22"/>
      <c r="AR1059" s="22"/>
      <c r="AS1059" s="24"/>
      <c r="AT1059" s="30"/>
      <c r="AU1059" s="22"/>
      <c r="AV1059" s="69"/>
      <c r="AW1059" s="33"/>
      <c r="AX1059" s="22"/>
      <c r="AY1059" s="27"/>
    </row>
    <row r="1060" spans="41:51" x14ac:dyDescent="0.3">
      <c r="AO1060" s="30" t="s">
        <v>11910</v>
      </c>
      <c r="AP1060" s="47" t="s">
        <v>8769</v>
      </c>
      <c r="AQ1060" s="22"/>
      <c r="AR1060" s="22"/>
      <c r="AS1060" s="24"/>
      <c r="AT1060" s="30"/>
      <c r="AU1060" s="22"/>
      <c r="AV1060" s="69"/>
      <c r="AW1060" s="33"/>
      <c r="AX1060" s="22"/>
      <c r="AY1060" s="27"/>
    </row>
    <row r="1061" spans="41:51" x14ac:dyDescent="0.3">
      <c r="AO1061" s="30" t="s">
        <v>11909</v>
      </c>
      <c r="AP1061" s="47" t="s">
        <v>8769</v>
      </c>
      <c r="AQ1061" s="22"/>
      <c r="AR1061" s="22"/>
      <c r="AS1061" s="24"/>
      <c r="AT1061" s="30"/>
      <c r="AU1061" s="22"/>
      <c r="AV1061" s="69"/>
      <c r="AW1061" s="33"/>
      <c r="AX1061" s="22"/>
      <c r="AY1061" s="27"/>
    </row>
    <row r="1062" spans="41:51" x14ac:dyDescent="0.3">
      <c r="AO1062" s="30" t="s">
        <v>11908</v>
      </c>
      <c r="AP1062" s="47" t="s">
        <v>8769</v>
      </c>
      <c r="AQ1062" s="22"/>
      <c r="AR1062" s="22"/>
      <c r="AS1062" s="24"/>
      <c r="AT1062" s="30"/>
      <c r="AU1062" s="22"/>
      <c r="AV1062" s="69"/>
      <c r="AW1062" s="33"/>
      <c r="AX1062" s="22"/>
      <c r="AY1062" s="27"/>
    </row>
    <row r="1063" spans="41:51" x14ac:dyDescent="0.3">
      <c r="AO1063" s="30" t="s">
        <v>11907</v>
      </c>
      <c r="AP1063" s="47" t="s">
        <v>8769</v>
      </c>
      <c r="AQ1063" s="22"/>
      <c r="AR1063" s="22"/>
      <c r="AS1063" s="24"/>
      <c r="AT1063" s="30"/>
      <c r="AU1063" s="22"/>
      <c r="AV1063" s="69"/>
      <c r="AW1063" s="33"/>
      <c r="AX1063" s="22"/>
      <c r="AY1063" s="27"/>
    </row>
    <row r="1064" spans="41:51" x14ac:dyDescent="0.3">
      <c r="AO1064" s="30" t="s">
        <v>11906</v>
      </c>
      <c r="AP1064" s="47" t="s">
        <v>8769</v>
      </c>
      <c r="AQ1064" s="22"/>
      <c r="AR1064" s="22"/>
      <c r="AS1064" s="24"/>
      <c r="AT1064" s="30"/>
      <c r="AU1064" s="22"/>
      <c r="AV1064" s="69"/>
      <c r="AW1064" s="33"/>
      <c r="AX1064" s="22"/>
      <c r="AY1064" s="27"/>
    </row>
    <row r="1065" spans="41:51" x14ac:dyDescent="0.3">
      <c r="AO1065" s="30" t="s">
        <v>11905</v>
      </c>
      <c r="AP1065" s="47" t="s">
        <v>8769</v>
      </c>
      <c r="AQ1065" s="22"/>
      <c r="AR1065" s="22"/>
      <c r="AS1065" s="24"/>
      <c r="AT1065" s="30"/>
      <c r="AU1065" s="22"/>
      <c r="AV1065" s="69"/>
      <c r="AW1065" s="33"/>
      <c r="AX1065" s="22"/>
      <c r="AY1065" s="27"/>
    </row>
    <row r="1066" spans="41:51" x14ac:dyDescent="0.3">
      <c r="AO1066" s="30" t="s">
        <v>11904</v>
      </c>
      <c r="AP1066" s="47" t="s">
        <v>8769</v>
      </c>
      <c r="AQ1066" s="22"/>
      <c r="AR1066" s="22"/>
      <c r="AS1066" s="24"/>
      <c r="AT1066" s="30"/>
      <c r="AU1066" s="22"/>
      <c r="AV1066" s="69"/>
      <c r="AW1066" s="33"/>
      <c r="AX1066" s="22"/>
      <c r="AY1066" s="27"/>
    </row>
    <row r="1067" spans="41:51" x14ac:dyDescent="0.3">
      <c r="AO1067" s="30" t="s">
        <v>11903</v>
      </c>
      <c r="AP1067" s="47" t="s">
        <v>8769</v>
      </c>
      <c r="AQ1067" s="22"/>
      <c r="AR1067" s="22"/>
      <c r="AS1067" s="24"/>
      <c r="AT1067" s="30"/>
      <c r="AU1067" s="22"/>
      <c r="AV1067" s="69"/>
      <c r="AW1067" s="33"/>
      <c r="AX1067" s="22"/>
      <c r="AY1067" s="27"/>
    </row>
    <row r="1068" spans="41:51" x14ac:dyDescent="0.3">
      <c r="AO1068" s="30" t="s">
        <v>11902</v>
      </c>
      <c r="AP1068" s="47" t="s">
        <v>8769</v>
      </c>
      <c r="AQ1068" s="22"/>
      <c r="AR1068" s="22"/>
      <c r="AS1068" s="24"/>
      <c r="AT1068" s="30"/>
      <c r="AU1068" s="22"/>
      <c r="AV1068" s="69"/>
      <c r="AW1068" s="33"/>
      <c r="AX1068" s="22"/>
      <c r="AY1068" s="27"/>
    </row>
    <row r="1069" spans="41:51" x14ac:dyDescent="0.3">
      <c r="AO1069" s="30" t="s">
        <v>11901</v>
      </c>
      <c r="AP1069" s="47" t="s">
        <v>8769</v>
      </c>
      <c r="AQ1069" s="22"/>
      <c r="AR1069" s="22"/>
      <c r="AS1069" s="24"/>
      <c r="AT1069" s="30"/>
      <c r="AU1069" s="22"/>
      <c r="AV1069" s="69"/>
      <c r="AW1069" s="33"/>
      <c r="AX1069" s="22"/>
      <c r="AY1069" s="27"/>
    </row>
    <row r="1070" spans="41:51" x14ac:dyDescent="0.3">
      <c r="AO1070" s="30" t="s">
        <v>11900</v>
      </c>
      <c r="AP1070" s="47" t="s">
        <v>8769</v>
      </c>
      <c r="AQ1070" s="22"/>
      <c r="AR1070" s="22"/>
      <c r="AS1070" s="24"/>
      <c r="AT1070" s="30"/>
      <c r="AU1070" s="22"/>
      <c r="AV1070" s="69"/>
      <c r="AW1070" s="33"/>
      <c r="AX1070" s="22"/>
      <c r="AY1070" s="27"/>
    </row>
    <row r="1071" spans="41:51" x14ac:dyDescent="0.3">
      <c r="AO1071" s="30" t="s">
        <v>11899</v>
      </c>
      <c r="AP1071" s="47" t="s">
        <v>8769</v>
      </c>
      <c r="AQ1071" s="22"/>
      <c r="AR1071" s="22"/>
      <c r="AS1071" s="24"/>
      <c r="AT1071" s="30"/>
      <c r="AU1071" s="22"/>
      <c r="AV1071" s="69"/>
      <c r="AW1071" s="33"/>
      <c r="AX1071" s="22"/>
      <c r="AY1071" s="27"/>
    </row>
    <row r="1072" spans="41:51" x14ac:dyDescent="0.3">
      <c r="AO1072" s="30" t="s">
        <v>11898</v>
      </c>
      <c r="AP1072" s="47" t="s">
        <v>8769</v>
      </c>
      <c r="AQ1072" s="22"/>
      <c r="AR1072" s="22"/>
      <c r="AS1072" s="24"/>
      <c r="AT1072" s="30"/>
      <c r="AU1072" s="22"/>
      <c r="AV1072" s="69"/>
      <c r="AW1072" s="33"/>
      <c r="AX1072" s="22"/>
      <c r="AY1072" s="27"/>
    </row>
    <row r="1073" spans="41:51" x14ac:dyDescent="0.3">
      <c r="AO1073" s="30" t="s">
        <v>11897</v>
      </c>
      <c r="AP1073" s="47" t="s">
        <v>8769</v>
      </c>
      <c r="AQ1073" s="22"/>
      <c r="AR1073" s="22"/>
      <c r="AS1073" s="24"/>
      <c r="AT1073" s="30"/>
      <c r="AU1073" s="22"/>
      <c r="AV1073" s="69"/>
      <c r="AW1073" s="33"/>
      <c r="AX1073" s="22"/>
      <c r="AY1073" s="27"/>
    </row>
    <row r="1074" spans="41:51" x14ac:dyDescent="0.3">
      <c r="AO1074" s="30" t="s">
        <v>11896</v>
      </c>
      <c r="AP1074" s="47" t="s">
        <v>8769</v>
      </c>
      <c r="AQ1074" s="22"/>
      <c r="AR1074" s="22"/>
      <c r="AS1074" s="24"/>
      <c r="AT1074" s="30"/>
      <c r="AU1074" s="22"/>
      <c r="AV1074" s="69"/>
      <c r="AW1074" s="33"/>
      <c r="AX1074" s="22"/>
      <c r="AY1074" s="27"/>
    </row>
    <row r="1075" spans="41:51" x14ac:dyDescent="0.3">
      <c r="AO1075" s="30" t="s">
        <v>11895</v>
      </c>
      <c r="AP1075" s="47" t="s">
        <v>8769</v>
      </c>
      <c r="AQ1075" s="22"/>
      <c r="AR1075" s="22"/>
      <c r="AS1075" s="24"/>
      <c r="AT1075" s="30"/>
      <c r="AU1075" s="22"/>
      <c r="AV1075" s="69"/>
      <c r="AW1075" s="33"/>
      <c r="AX1075" s="22"/>
      <c r="AY1075" s="27"/>
    </row>
    <row r="1076" spans="41:51" x14ac:dyDescent="0.3">
      <c r="AO1076" s="30" t="s">
        <v>11894</v>
      </c>
      <c r="AP1076" s="47" t="s">
        <v>8769</v>
      </c>
      <c r="AQ1076" s="22"/>
      <c r="AR1076" s="22"/>
      <c r="AS1076" s="24"/>
      <c r="AT1076" s="30"/>
      <c r="AU1076" s="22"/>
      <c r="AV1076" s="69"/>
      <c r="AW1076" s="33"/>
      <c r="AX1076" s="22"/>
      <c r="AY1076" s="27"/>
    </row>
    <row r="1077" spans="41:51" x14ac:dyDescent="0.3">
      <c r="AO1077" s="30" t="s">
        <v>11893</v>
      </c>
      <c r="AP1077" s="47" t="s">
        <v>8769</v>
      </c>
      <c r="AQ1077" s="22"/>
      <c r="AR1077" s="22"/>
      <c r="AS1077" s="24"/>
      <c r="AT1077" s="30"/>
      <c r="AU1077" s="22"/>
      <c r="AV1077" s="69"/>
      <c r="AW1077" s="33"/>
      <c r="AX1077" s="22"/>
      <c r="AY1077" s="27"/>
    </row>
    <row r="1078" spans="41:51" x14ac:dyDescent="0.3">
      <c r="AO1078" s="30" t="s">
        <v>11892</v>
      </c>
      <c r="AP1078" s="47" t="s">
        <v>8769</v>
      </c>
      <c r="AQ1078" s="22"/>
      <c r="AR1078" s="22"/>
      <c r="AS1078" s="24"/>
      <c r="AT1078" s="30"/>
      <c r="AU1078" s="22"/>
      <c r="AV1078" s="69"/>
      <c r="AW1078" s="33"/>
      <c r="AX1078" s="22"/>
      <c r="AY1078" s="27"/>
    </row>
    <row r="1079" spans="41:51" x14ac:dyDescent="0.3">
      <c r="AO1079" s="30" t="s">
        <v>11891</v>
      </c>
      <c r="AP1079" s="47" t="s">
        <v>8769</v>
      </c>
      <c r="AQ1079" s="22"/>
      <c r="AR1079" s="22"/>
      <c r="AS1079" s="24"/>
      <c r="AT1079" s="30"/>
      <c r="AU1079" s="22"/>
      <c r="AV1079" s="69"/>
      <c r="AW1079" s="33"/>
      <c r="AX1079" s="22"/>
      <c r="AY1079" s="27"/>
    </row>
    <row r="1080" spans="41:51" x14ac:dyDescent="0.3">
      <c r="AO1080" s="30" t="s">
        <v>11890</v>
      </c>
      <c r="AP1080" s="47" t="s">
        <v>8769</v>
      </c>
      <c r="AQ1080" s="22"/>
      <c r="AR1080" s="22"/>
      <c r="AS1080" s="24"/>
      <c r="AT1080" s="30"/>
      <c r="AU1080" s="22"/>
      <c r="AV1080" s="69"/>
      <c r="AW1080" s="33"/>
      <c r="AX1080" s="22"/>
      <c r="AY1080" s="27"/>
    </row>
    <row r="1081" spans="41:51" x14ac:dyDescent="0.3">
      <c r="AO1081" s="30" t="s">
        <v>11889</v>
      </c>
      <c r="AP1081" s="47" t="s">
        <v>8769</v>
      </c>
      <c r="AQ1081" s="22"/>
      <c r="AR1081" s="22"/>
      <c r="AS1081" s="24"/>
      <c r="AT1081" s="30"/>
      <c r="AU1081" s="22"/>
      <c r="AV1081" s="69"/>
      <c r="AW1081" s="33"/>
      <c r="AX1081" s="22"/>
      <c r="AY1081" s="27"/>
    </row>
    <row r="1082" spans="41:51" x14ac:dyDescent="0.3">
      <c r="AO1082" s="30" t="s">
        <v>11888</v>
      </c>
      <c r="AP1082" s="47" t="s">
        <v>8769</v>
      </c>
      <c r="AQ1082" s="22"/>
      <c r="AR1082" s="22"/>
      <c r="AS1082" s="24"/>
      <c r="AT1082" s="30"/>
      <c r="AU1082" s="22"/>
      <c r="AV1082" s="69"/>
      <c r="AW1082" s="33"/>
      <c r="AX1082" s="22"/>
      <c r="AY1082" s="27"/>
    </row>
    <row r="1083" spans="41:51" x14ac:dyDescent="0.3">
      <c r="AO1083" s="30" t="s">
        <v>11887</v>
      </c>
      <c r="AP1083" s="47" t="s">
        <v>8769</v>
      </c>
      <c r="AQ1083" s="22"/>
      <c r="AR1083" s="22"/>
      <c r="AS1083" s="24"/>
      <c r="AT1083" s="30"/>
      <c r="AU1083" s="22"/>
      <c r="AV1083" s="69"/>
      <c r="AW1083" s="33"/>
      <c r="AX1083" s="22"/>
      <c r="AY1083" s="27"/>
    </row>
    <row r="1084" spans="41:51" x14ac:dyDescent="0.3">
      <c r="AO1084" s="30" t="s">
        <v>11886</v>
      </c>
      <c r="AP1084" s="47" t="s">
        <v>8769</v>
      </c>
      <c r="AQ1084" s="22"/>
      <c r="AR1084" s="22"/>
      <c r="AS1084" s="24"/>
      <c r="AT1084" s="30"/>
      <c r="AU1084" s="22"/>
      <c r="AV1084" s="69"/>
      <c r="AW1084" s="33"/>
      <c r="AX1084" s="22"/>
      <c r="AY1084" s="27"/>
    </row>
    <row r="1085" spans="41:51" x14ac:dyDescent="0.3">
      <c r="AO1085" s="30" t="s">
        <v>11885</v>
      </c>
      <c r="AP1085" s="47" t="s">
        <v>8769</v>
      </c>
      <c r="AQ1085" s="22"/>
      <c r="AR1085" s="22"/>
      <c r="AS1085" s="24"/>
      <c r="AT1085" s="30"/>
      <c r="AU1085" s="22"/>
      <c r="AV1085" s="69"/>
      <c r="AW1085" s="33"/>
      <c r="AX1085" s="22"/>
      <c r="AY1085" s="27"/>
    </row>
    <row r="1086" spans="41:51" x14ac:dyDescent="0.3">
      <c r="AO1086" s="30" t="s">
        <v>11884</v>
      </c>
      <c r="AP1086" s="47" t="s">
        <v>8769</v>
      </c>
      <c r="AQ1086" s="22"/>
      <c r="AR1086" s="22"/>
      <c r="AS1086" s="24"/>
      <c r="AT1086" s="30"/>
      <c r="AU1086" s="22"/>
      <c r="AV1086" s="69"/>
      <c r="AW1086" s="33"/>
      <c r="AX1086" s="22"/>
      <c r="AY1086" s="27"/>
    </row>
    <row r="1087" spans="41:51" x14ac:dyDescent="0.3">
      <c r="AO1087" s="30" t="s">
        <v>11883</v>
      </c>
      <c r="AP1087" s="47" t="s">
        <v>8769</v>
      </c>
      <c r="AQ1087" s="22"/>
      <c r="AR1087" s="22"/>
      <c r="AS1087" s="24"/>
      <c r="AT1087" s="30"/>
      <c r="AU1087" s="22"/>
      <c r="AV1087" s="69"/>
      <c r="AW1087" s="33"/>
      <c r="AX1087" s="22"/>
      <c r="AY1087" s="27"/>
    </row>
    <row r="1088" spans="41:51" x14ac:dyDescent="0.3">
      <c r="AO1088" s="30" t="s">
        <v>11882</v>
      </c>
      <c r="AP1088" s="47" t="s">
        <v>8769</v>
      </c>
      <c r="AQ1088" s="22"/>
      <c r="AR1088" s="22"/>
      <c r="AS1088" s="24"/>
      <c r="AT1088" s="30"/>
      <c r="AU1088" s="22"/>
      <c r="AV1088" s="69"/>
      <c r="AW1088" s="33"/>
      <c r="AX1088" s="22"/>
      <c r="AY1088" s="27"/>
    </row>
    <row r="1089" spans="41:51" x14ac:dyDescent="0.3">
      <c r="AO1089" s="30" t="s">
        <v>11881</v>
      </c>
      <c r="AP1089" s="47" t="s">
        <v>8769</v>
      </c>
      <c r="AQ1089" s="22"/>
      <c r="AR1089" s="22"/>
      <c r="AS1089" s="24"/>
      <c r="AT1089" s="30"/>
      <c r="AU1089" s="22"/>
      <c r="AV1089" s="69"/>
      <c r="AW1089" s="33"/>
      <c r="AX1089" s="22"/>
      <c r="AY1089" s="27"/>
    </row>
    <row r="1090" spans="41:51" x14ac:dyDescent="0.3">
      <c r="AO1090" s="30" t="s">
        <v>11880</v>
      </c>
      <c r="AP1090" s="47" t="s">
        <v>8769</v>
      </c>
      <c r="AQ1090" s="22"/>
      <c r="AR1090" s="22"/>
      <c r="AS1090" s="24"/>
      <c r="AT1090" s="30"/>
      <c r="AU1090" s="22"/>
      <c r="AV1090" s="69"/>
      <c r="AW1090" s="33"/>
      <c r="AX1090" s="22"/>
      <c r="AY1090" s="27"/>
    </row>
    <row r="1091" spans="41:51" x14ac:dyDescent="0.3">
      <c r="AO1091" s="30" t="s">
        <v>11879</v>
      </c>
      <c r="AP1091" s="47" t="s">
        <v>8769</v>
      </c>
      <c r="AQ1091" s="22"/>
      <c r="AR1091" s="22"/>
      <c r="AS1091" s="24"/>
      <c r="AT1091" s="30"/>
      <c r="AU1091" s="22"/>
      <c r="AV1091" s="69"/>
      <c r="AW1091" s="33"/>
      <c r="AX1091" s="22"/>
      <c r="AY1091" s="27"/>
    </row>
    <row r="1092" spans="41:51" x14ac:dyDescent="0.3">
      <c r="AO1092" s="30" t="s">
        <v>11878</v>
      </c>
      <c r="AP1092" s="47" t="s">
        <v>8769</v>
      </c>
      <c r="AQ1092" s="22"/>
      <c r="AR1092" s="22"/>
      <c r="AS1092" s="24"/>
      <c r="AT1092" s="30"/>
      <c r="AU1092" s="22"/>
      <c r="AV1092" s="69"/>
      <c r="AW1092" s="33"/>
      <c r="AX1092" s="22"/>
      <c r="AY1092" s="27"/>
    </row>
    <row r="1093" spans="41:51" x14ac:dyDescent="0.3">
      <c r="AO1093" s="30" t="s">
        <v>11877</v>
      </c>
      <c r="AP1093" s="47" t="s">
        <v>8769</v>
      </c>
      <c r="AQ1093" s="22"/>
      <c r="AR1093" s="22"/>
      <c r="AS1093" s="24"/>
      <c r="AT1093" s="30"/>
      <c r="AU1093" s="22"/>
      <c r="AV1093" s="69"/>
      <c r="AW1093" s="33"/>
      <c r="AX1093" s="22"/>
      <c r="AY1093" s="27"/>
    </row>
    <row r="1094" spans="41:51" x14ac:dyDescent="0.3">
      <c r="AO1094" s="30" t="s">
        <v>11876</v>
      </c>
      <c r="AP1094" s="47" t="s">
        <v>8769</v>
      </c>
      <c r="AQ1094" s="22"/>
      <c r="AR1094" s="22"/>
      <c r="AS1094" s="24"/>
      <c r="AT1094" s="30"/>
      <c r="AU1094" s="22"/>
      <c r="AV1094" s="69"/>
      <c r="AW1094" s="33"/>
      <c r="AX1094" s="22"/>
      <c r="AY1094" s="27"/>
    </row>
    <row r="1095" spans="41:51" x14ac:dyDescent="0.3">
      <c r="AO1095" s="30" t="s">
        <v>11875</v>
      </c>
      <c r="AP1095" s="47" t="s">
        <v>8769</v>
      </c>
      <c r="AQ1095" s="22"/>
      <c r="AR1095" s="22"/>
      <c r="AS1095" s="24"/>
      <c r="AT1095" s="30"/>
      <c r="AU1095" s="22"/>
      <c r="AV1095" s="69"/>
      <c r="AW1095" s="33"/>
      <c r="AX1095" s="22"/>
      <c r="AY1095" s="27"/>
    </row>
    <row r="1096" spans="41:51" x14ac:dyDescent="0.3">
      <c r="AO1096" s="30" t="s">
        <v>11874</v>
      </c>
      <c r="AP1096" s="47" t="s">
        <v>8769</v>
      </c>
      <c r="AQ1096" s="22"/>
      <c r="AR1096" s="22"/>
      <c r="AS1096" s="24"/>
      <c r="AT1096" s="30"/>
      <c r="AU1096" s="22"/>
      <c r="AV1096" s="69"/>
      <c r="AW1096" s="33"/>
      <c r="AX1096" s="22"/>
      <c r="AY1096" s="27"/>
    </row>
    <row r="1097" spans="41:51" x14ac:dyDescent="0.3">
      <c r="AO1097" s="30" t="s">
        <v>11873</v>
      </c>
      <c r="AP1097" s="47" t="s">
        <v>8769</v>
      </c>
      <c r="AQ1097" s="22"/>
      <c r="AR1097" s="22"/>
      <c r="AS1097" s="24"/>
      <c r="AT1097" s="30"/>
      <c r="AU1097" s="22"/>
      <c r="AV1097" s="69"/>
      <c r="AW1097" s="33"/>
      <c r="AX1097" s="22"/>
      <c r="AY1097" s="27"/>
    </row>
    <row r="1098" spans="41:51" x14ac:dyDescent="0.3">
      <c r="AO1098" s="30" t="s">
        <v>11872</v>
      </c>
      <c r="AP1098" s="47" t="s">
        <v>8769</v>
      </c>
      <c r="AQ1098" s="22"/>
      <c r="AR1098" s="22"/>
      <c r="AS1098" s="24"/>
      <c r="AT1098" s="30"/>
      <c r="AU1098" s="22"/>
      <c r="AV1098" s="69"/>
      <c r="AW1098" s="33"/>
      <c r="AX1098" s="22"/>
      <c r="AY1098" s="27"/>
    </row>
    <row r="1099" spans="41:51" x14ac:dyDescent="0.3">
      <c r="AO1099" s="30" t="s">
        <v>11871</v>
      </c>
      <c r="AP1099" s="47" t="s">
        <v>8769</v>
      </c>
      <c r="AQ1099" s="22"/>
      <c r="AR1099" s="22"/>
      <c r="AS1099" s="24"/>
      <c r="AT1099" s="30"/>
      <c r="AU1099" s="22"/>
      <c r="AV1099" s="69"/>
      <c r="AW1099" s="33"/>
      <c r="AX1099" s="22"/>
      <c r="AY1099" s="27"/>
    </row>
    <row r="1100" spans="41:51" x14ac:dyDescent="0.3">
      <c r="AO1100" s="30" t="s">
        <v>11870</v>
      </c>
      <c r="AP1100" s="47" t="s">
        <v>8769</v>
      </c>
      <c r="AQ1100" s="22"/>
      <c r="AR1100" s="22"/>
      <c r="AS1100" s="24"/>
      <c r="AT1100" s="30"/>
      <c r="AU1100" s="22"/>
      <c r="AV1100" s="69"/>
      <c r="AW1100" s="33"/>
      <c r="AX1100" s="22"/>
      <c r="AY1100" s="27"/>
    </row>
    <row r="1101" spans="41:51" x14ac:dyDescent="0.3">
      <c r="AO1101" s="30" t="s">
        <v>11869</v>
      </c>
      <c r="AP1101" s="47" t="s">
        <v>8769</v>
      </c>
      <c r="AQ1101" s="22"/>
      <c r="AR1101" s="22"/>
      <c r="AS1101" s="24"/>
      <c r="AT1101" s="30"/>
      <c r="AU1101" s="22"/>
      <c r="AV1101" s="69"/>
      <c r="AW1101" s="33"/>
      <c r="AX1101" s="22"/>
      <c r="AY1101" s="27"/>
    </row>
    <row r="1102" spans="41:51" x14ac:dyDescent="0.3">
      <c r="AO1102" s="30" t="s">
        <v>11868</v>
      </c>
      <c r="AP1102" s="47" t="s">
        <v>8769</v>
      </c>
      <c r="AQ1102" s="22"/>
      <c r="AR1102" s="22"/>
      <c r="AS1102" s="24"/>
      <c r="AT1102" s="30"/>
      <c r="AU1102" s="22"/>
      <c r="AV1102" s="69"/>
      <c r="AW1102" s="33"/>
      <c r="AX1102" s="22"/>
      <c r="AY1102" s="27"/>
    </row>
    <row r="1103" spans="41:51" x14ac:dyDescent="0.3">
      <c r="AO1103" s="30" t="s">
        <v>11867</v>
      </c>
      <c r="AP1103" s="47" t="s">
        <v>8769</v>
      </c>
      <c r="AQ1103" s="22"/>
      <c r="AR1103" s="22"/>
      <c r="AS1103" s="24"/>
      <c r="AT1103" s="30"/>
      <c r="AU1103" s="22"/>
      <c r="AV1103" s="69"/>
      <c r="AW1103" s="33"/>
      <c r="AX1103" s="22"/>
      <c r="AY1103" s="27"/>
    </row>
    <row r="1104" spans="41:51" x14ac:dyDescent="0.3">
      <c r="AO1104" s="30" t="s">
        <v>11866</v>
      </c>
      <c r="AP1104" s="47" t="s">
        <v>8769</v>
      </c>
      <c r="AQ1104" s="22"/>
      <c r="AR1104" s="22"/>
      <c r="AS1104" s="24"/>
      <c r="AT1104" s="30"/>
      <c r="AU1104" s="22"/>
      <c r="AV1104" s="69"/>
      <c r="AW1104" s="33"/>
      <c r="AX1104" s="22"/>
      <c r="AY1104" s="27"/>
    </row>
    <row r="1105" spans="41:51" x14ac:dyDescent="0.3">
      <c r="AO1105" s="30" t="s">
        <v>11865</v>
      </c>
      <c r="AP1105" s="47" t="s">
        <v>8769</v>
      </c>
      <c r="AQ1105" s="22"/>
      <c r="AR1105" s="22"/>
      <c r="AS1105" s="24"/>
      <c r="AT1105" s="30"/>
      <c r="AU1105" s="22"/>
      <c r="AV1105" s="69"/>
      <c r="AW1105" s="33"/>
      <c r="AX1105" s="22"/>
      <c r="AY1105" s="27"/>
    </row>
    <row r="1106" spans="41:51" x14ac:dyDescent="0.3">
      <c r="AO1106" s="30" t="s">
        <v>11864</v>
      </c>
      <c r="AP1106" s="47" t="s">
        <v>8769</v>
      </c>
      <c r="AQ1106" s="22"/>
      <c r="AR1106" s="22"/>
      <c r="AS1106" s="24"/>
      <c r="AT1106" s="30"/>
      <c r="AU1106" s="22"/>
      <c r="AV1106" s="69"/>
      <c r="AW1106" s="33"/>
      <c r="AX1106" s="22"/>
      <c r="AY1106" s="27"/>
    </row>
    <row r="1107" spans="41:51" x14ac:dyDescent="0.3">
      <c r="AO1107" s="30" t="s">
        <v>11863</v>
      </c>
      <c r="AP1107" s="47" t="s">
        <v>8769</v>
      </c>
      <c r="AQ1107" s="22"/>
      <c r="AR1107" s="22"/>
      <c r="AS1107" s="24"/>
      <c r="AT1107" s="30"/>
      <c r="AU1107" s="22"/>
      <c r="AV1107" s="69"/>
      <c r="AW1107" s="33"/>
      <c r="AX1107" s="22"/>
      <c r="AY1107" s="27"/>
    </row>
    <row r="1108" spans="41:51" x14ac:dyDescent="0.3">
      <c r="AO1108" s="30" t="s">
        <v>11862</v>
      </c>
      <c r="AP1108" s="47" t="s">
        <v>8769</v>
      </c>
      <c r="AQ1108" s="22"/>
      <c r="AR1108" s="22"/>
      <c r="AS1108" s="24"/>
      <c r="AT1108" s="30"/>
      <c r="AU1108" s="22"/>
      <c r="AV1108" s="69"/>
      <c r="AW1108" s="33"/>
      <c r="AX1108" s="22"/>
      <c r="AY1108" s="27"/>
    </row>
    <row r="1109" spans="41:51" x14ac:dyDescent="0.3">
      <c r="AO1109" s="30" t="s">
        <v>11861</v>
      </c>
      <c r="AP1109" s="47" t="s">
        <v>8769</v>
      </c>
      <c r="AQ1109" s="22"/>
      <c r="AR1109" s="22"/>
      <c r="AS1109" s="24"/>
      <c r="AT1109" s="30"/>
      <c r="AU1109" s="22"/>
      <c r="AV1109" s="69"/>
      <c r="AW1109" s="33"/>
      <c r="AX1109" s="22"/>
      <c r="AY1109" s="27"/>
    </row>
    <row r="1110" spans="41:51" x14ac:dyDescent="0.3">
      <c r="AO1110" s="30" t="s">
        <v>11860</v>
      </c>
      <c r="AP1110" s="47" t="s">
        <v>8769</v>
      </c>
      <c r="AQ1110" s="22"/>
      <c r="AR1110" s="22"/>
      <c r="AS1110" s="24"/>
      <c r="AT1110" s="30"/>
      <c r="AU1110" s="22"/>
      <c r="AV1110" s="69"/>
      <c r="AW1110" s="33"/>
      <c r="AX1110" s="22"/>
      <c r="AY1110" s="27"/>
    </row>
    <row r="1111" spans="41:51" x14ac:dyDescent="0.3">
      <c r="AO1111" s="30" t="s">
        <v>11859</v>
      </c>
      <c r="AP1111" s="47" t="s">
        <v>8769</v>
      </c>
      <c r="AQ1111" s="22"/>
      <c r="AR1111" s="22"/>
      <c r="AS1111" s="24"/>
      <c r="AT1111" s="30"/>
      <c r="AU1111" s="22"/>
      <c r="AV1111" s="69"/>
      <c r="AW1111" s="33"/>
      <c r="AX1111" s="22"/>
      <c r="AY1111" s="27"/>
    </row>
    <row r="1112" spans="41:51" x14ac:dyDescent="0.3">
      <c r="AO1112" s="30" t="s">
        <v>11858</v>
      </c>
      <c r="AP1112" s="47" t="s">
        <v>8769</v>
      </c>
      <c r="AQ1112" s="22"/>
      <c r="AR1112" s="22"/>
      <c r="AS1112" s="24"/>
      <c r="AT1112" s="30"/>
      <c r="AU1112" s="22"/>
      <c r="AV1112" s="69"/>
      <c r="AW1112" s="33"/>
      <c r="AX1112" s="22"/>
      <c r="AY1112" s="27"/>
    </row>
    <row r="1113" spans="41:51" x14ac:dyDescent="0.3">
      <c r="AO1113" s="30" t="s">
        <v>11857</v>
      </c>
      <c r="AP1113" s="47" t="s">
        <v>8769</v>
      </c>
      <c r="AQ1113" s="22"/>
      <c r="AR1113" s="22"/>
      <c r="AS1113" s="24"/>
      <c r="AT1113" s="30"/>
      <c r="AU1113" s="22"/>
      <c r="AV1113" s="69"/>
      <c r="AW1113" s="33"/>
      <c r="AX1113" s="22"/>
      <c r="AY1113" s="27"/>
    </row>
    <row r="1114" spans="41:51" x14ac:dyDescent="0.3">
      <c r="AO1114" s="30" t="s">
        <v>11856</v>
      </c>
      <c r="AP1114" s="47" t="s">
        <v>8769</v>
      </c>
      <c r="AQ1114" s="22"/>
      <c r="AR1114" s="22"/>
      <c r="AS1114" s="24"/>
      <c r="AT1114" s="30"/>
      <c r="AU1114" s="22"/>
      <c r="AV1114" s="69"/>
      <c r="AW1114" s="33"/>
      <c r="AX1114" s="22"/>
      <c r="AY1114" s="27"/>
    </row>
    <row r="1115" spans="41:51" x14ac:dyDescent="0.3">
      <c r="AO1115" s="30" t="s">
        <v>11855</v>
      </c>
      <c r="AP1115" s="47" t="s">
        <v>8769</v>
      </c>
      <c r="AQ1115" s="22"/>
      <c r="AR1115" s="22"/>
      <c r="AS1115" s="24"/>
      <c r="AT1115" s="30"/>
      <c r="AU1115" s="22"/>
      <c r="AV1115" s="69"/>
      <c r="AW1115" s="33"/>
      <c r="AX1115" s="22"/>
      <c r="AY1115" s="27"/>
    </row>
    <row r="1116" spans="41:51" x14ac:dyDescent="0.3">
      <c r="AO1116" s="30" t="s">
        <v>11854</v>
      </c>
      <c r="AP1116" s="47" t="s">
        <v>8769</v>
      </c>
      <c r="AQ1116" s="22"/>
      <c r="AR1116" s="22"/>
      <c r="AS1116" s="24"/>
      <c r="AT1116" s="30"/>
      <c r="AU1116" s="22"/>
      <c r="AV1116" s="69"/>
      <c r="AW1116" s="33"/>
      <c r="AX1116" s="22"/>
      <c r="AY1116" s="27"/>
    </row>
    <row r="1117" spans="41:51" x14ac:dyDescent="0.3">
      <c r="AO1117" s="30" t="s">
        <v>11853</v>
      </c>
      <c r="AP1117" s="47" t="s">
        <v>8769</v>
      </c>
      <c r="AQ1117" s="22"/>
      <c r="AR1117" s="22"/>
      <c r="AS1117" s="24"/>
      <c r="AT1117" s="30"/>
      <c r="AU1117" s="22"/>
      <c r="AV1117" s="69"/>
      <c r="AW1117" s="33"/>
      <c r="AX1117" s="22"/>
      <c r="AY1117" s="27"/>
    </row>
    <row r="1118" spans="41:51" x14ac:dyDescent="0.3">
      <c r="AO1118" s="30" t="s">
        <v>11852</v>
      </c>
      <c r="AP1118" s="47" t="s">
        <v>8769</v>
      </c>
      <c r="AQ1118" s="22"/>
      <c r="AR1118" s="22"/>
      <c r="AS1118" s="24"/>
      <c r="AT1118" s="30"/>
      <c r="AU1118" s="22"/>
      <c r="AV1118" s="69"/>
      <c r="AW1118" s="33"/>
      <c r="AX1118" s="22"/>
      <c r="AY1118" s="27"/>
    </row>
    <row r="1119" spans="41:51" x14ac:dyDescent="0.3">
      <c r="AO1119" s="30" t="s">
        <v>11851</v>
      </c>
      <c r="AP1119" s="47" t="s">
        <v>8769</v>
      </c>
      <c r="AQ1119" s="22"/>
      <c r="AR1119" s="22"/>
      <c r="AS1119" s="24"/>
      <c r="AT1119" s="30"/>
      <c r="AU1119" s="22"/>
      <c r="AV1119" s="69"/>
      <c r="AW1119" s="33"/>
      <c r="AX1119" s="22"/>
      <c r="AY1119" s="27"/>
    </row>
    <row r="1120" spans="41:51" x14ac:dyDescent="0.3">
      <c r="AO1120" s="30" t="s">
        <v>11850</v>
      </c>
      <c r="AP1120" s="47" t="s">
        <v>8769</v>
      </c>
      <c r="AQ1120" s="22"/>
      <c r="AR1120" s="22"/>
      <c r="AS1120" s="24"/>
      <c r="AT1120" s="30"/>
      <c r="AU1120" s="22"/>
      <c r="AV1120" s="69"/>
      <c r="AW1120" s="33"/>
      <c r="AX1120" s="22"/>
      <c r="AY1120" s="27"/>
    </row>
    <row r="1121" spans="41:51" x14ac:dyDescent="0.3">
      <c r="AO1121" s="30" t="s">
        <v>11849</v>
      </c>
      <c r="AP1121" s="47" t="s">
        <v>8769</v>
      </c>
      <c r="AQ1121" s="22"/>
      <c r="AR1121" s="22"/>
      <c r="AS1121" s="24"/>
      <c r="AT1121" s="30"/>
      <c r="AU1121" s="22"/>
      <c r="AV1121" s="69"/>
      <c r="AW1121" s="33"/>
      <c r="AX1121" s="22"/>
      <c r="AY1121" s="27"/>
    </row>
    <row r="1122" spans="41:51" x14ac:dyDescent="0.3">
      <c r="AO1122" s="30" t="s">
        <v>11848</v>
      </c>
      <c r="AP1122" s="47" t="s">
        <v>8769</v>
      </c>
      <c r="AQ1122" s="22"/>
      <c r="AR1122" s="22"/>
      <c r="AS1122" s="24"/>
      <c r="AT1122" s="30"/>
      <c r="AU1122" s="22"/>
      <c r="AV1122" s="69"/>
      <c r="AW1122" s="33"/>
      <c r="AX1122" s="22"/>
      <c r="AY1122" s="27"/>
    </row>
    <row r="1123" spans="41:51" x14ac:dyDescent="0.3">
      <c r="AO1123" s="30" t="s">
        <v>11847</v>
      </c>
      <c r="AP1123" s="47" t="s">
        <v>8769</v>
      </c>
      <c r="AQ1123" s="22"/>
      <c r="AR1123" s="22"/>
      <c r="AS1123" s="24"/>
      <c r="AT1123" s="30"/>
      <c r="AU1123" s="22"/>
      <c r="AV1123" s="69"/>
      <c r="AW1123" s="33"/>
      <c r="AX1123" s="22"/>
      <c r="AY1123" s="27"/>
    </row>
    <row r="1124" spans="41:51" x14ac:dyDescent="0.3">
      <c r="AO1124" s="30" t="s">
        <v>11846</v>
      </c>
      <c r="AP1124" s="47" t="s">
        <v>8769</v>
      </c>
      <c r="AQ1124" s="22"/>
      <c r="AR1124" s="22"/>
      <c r="AS1124" s="24"/>
      <c r="AT1124" s="30"/>
      <c r="AU1124" s="22"/>
      <c r="AV1124" s="69"/>
      <c r="AW1124" s="33"/>
      <c r="AX1124" s="22"/>
      <c r="AY1124" s="27"/>
    </row>
    <row r="1125" spans="41:51" x14ac:dyDescent="0.3">
      <c r="AO1125" s="30" t="s">
        <v>11845</v>
      </c>
      <c r="AP1125" s="47" t="s">
        <v>8769</v>
      </c>
      <c r="AQ1125" s="22"/>
      <c r="AR1125" s="22"/>
      <c r="AS1125" s="24"/>
      <c r="AT1125" s="30"/>
      <c r="AU1125" s="22"/>
      <c r="AV1125" s="69"/>
      <c r="AW1125" s="33"/>
      <c r="AX1125" s="22"/>
      <c r="AY1125" s="27"/>
    </row>
    <row r="1126" spans="41:51" x14ac:dyDescent="0.3">
      <c r="AO1126" s="30" t="s">
        <v>11844</v>
      </c>
      <c r="AP1126" s="47" t="s">
        <v>8769</v>
      </c>
      <c r="AQ1126" s="22"/>
      <c r="AR1126" s="22"/>
      <c r="AS1126" s="24"/>
      <c r="AT1126" s="30"/>
      <c r="AU1126" s="22"/>
      <c r="AV1126" s="69"/>
      <c r="AW1126" s="33"/>
      <c r="AX1126" s="22"/>
      <c r="AY1126" s="27"/>
    </row>
    <row r="1127" spans="41:51" x14ac:dyDescent="0.3">
      <c r="AO1127" s="30" t="s">
        <v>11843</v>
      </c>
      <c r="AP1127" s="47" t="s">
        <v>8769</v>
      </c>
      <c r="AQ1127" s="22"/>
      <c r="AR1127" s="22"/>
      <c r="AS1127" s="24"/>
      <c r="AT1127" s="30"/>
      <c r="AU1127" s="22"/>
      <c r="AV1127" s="69"/>
      <c r="AW1127" s="33"/>
      <c r="AX1127" s="22"/>
      <c r="AY1127" s="27"/>
    </row>
    <row r="1128" spans="41:51" x14ac:dyDescent="0.3">
      <c r="AO1128" s="30" t="s">
        <v>11842</v>
      </c>
      <c r="AP1128" s="47" t="s">
        <v>8769</v>
      </c>
      <c r="AQ1128" s="22"/>
      <c r="AR1128" s="22"/>
      <c r="AS1128" s="24"/>
      <c r="AT1128" s="30"/>
      <c r="AU1128" s="22"/>
      <c r="AV1128" s="69"/>
      <c r="AW1128" s="33"/>
      <c r="AX1128" s="22"/>
      <c r="AY1128" s="27"/>
    </row>
    <row r="1129" spans="41:51" x14ac:dyDescent="0.3">
      <c r="AO1129" s="30" t="s">
        <v>11841</v>
      </c>
      <c r="AP1129" s="47" t="s">
        <v>8769</v>
      </c>
      <c r="AQ1129" s="22"/>
      <c r="AR1129" s="22"/>
      <c r="AS1129" s="24"/>
      <c r="AT1129" s="30"/>
      <c r="AU1129" s="22"/>
      <c r="AV1129" s="69"/>
      <c r="AW1129" s="33"/>
      <c r="AX1129" s="22"/>
      <c r="AY1129" s="27"/>
    </row>
    <row r="1130" spans="41:51" x14ac:dyDescent="0.3">
      <c r="AO1130" s="30" t="s">
        <v>11840</v>
      </c>
      <c r="AP1130" s="47" t="s">
        <v>8769</v>
      </c>
      <c r="AQ1130" s="22"/>
      <c r="AR1130" s="22"/>
      <c r="AS1130" s="24"/>
      <c r="AT1130" s="30"/>
      <c r="AU1130" s="22"/>
      <c r="AV1130" s="69"/>
      <c r="AW1130" s="33"/>
      <c r="AX1130" s="22"/>
      <c r="AY1130" s="27"/>
    </row>
    <row r="1131" spans="41:51" x14ac:dyDescent="0.3">
      <c r="AO1131" s="30" t="s">
        <v>11839</v>
      </c>
      <c r="AP1131" s="47" t="s">
        <v>8769</v>
      </c>
      <c r="AQ1131" s="22"/>
      <c r="AR1131" s="22"/>
      <c r="AS1131" s="24"/>
      <c r="AT1131" s="30"/>
      <c r="AU1131" s="22"/>
      <c r="AV1131" s="69"/>
      <c r="AW1131" s="33"/>
      <c r="AX1131" s="22"/>
      <c r="AY1131" s="27"/>
    </row>
    <row r="1132" spans="41:51" x14ac:dyDescent="0.3">
      <c r="AO1132" s="30" t="s">
        <v>11838</v>
      </c>
      <c r="AP1132" s="47" t="s">
        <v>8769</v>
      </c>
      <c r="AQ1132" s="22"/>
      <c r="AR1132" s="22"/>
      <c r="AS1132" s="24"/>
      <c r="AT1132" s="30"/>
      <c r="AU1132" s="22"/>
      <c r="AV1132" s="69"/>
      <c r="AW1132" s="33"/>
      <c r="AX1132" s="22"/>
      <c r="AY1132" s="27"/>
    </row>
    <row r="1133" spans="41:51" x14ac:dyDescent="0.3">
      <c r="AO1133" s="30" t="s">
        <v>11837</v>
      </c>
      <c r="AP1133" s="47" t="s">
        <v>8769</v>
      </c>
      <c r="AQ1133" s="22"/>
      <c r="AR1133" s="22"/>
      <c r="AS1133" s="24"/>
      <c r="AT1133" s="30"/>
      <c r="AU1133" s="22"/>
      <c r="AV1133" s="69"/>
      <c r="AW1133" s="33"/>
      <c r="AX1133" s="22"/>
      <c r="AY1133" s="27"/>
    </row>
    <row r="1134" spans="41:51" x14ac:dyDescent="0.3">
      <c r="AO1134" s="30" t="s">
        <v>11836</v>
      </c>
      <c r="AP1134" s="47" t="s">
        <v>8769</v>
      </c>
      <c r="AQ1134" s="22"/>
      <c r="AR1134" s="22"/>
      <c r="AS1134" s="24"/>
      <c r="AT1134" s="30"/>
      <c r="AU1134" s="22"/>
      <c r="AV1134" s="69"/>
      <c r="AW1134" s="33"/>
      <c r="AX1134" s="22"/>
      <c r="AY1134" s="27"/>
    </row>
    <row r="1135" spans="41:51" x14ac:dyDescent="0.3">
      <c r="AO1135" s="30" t="s">
        <v>11835</v>
      </c>
      <c r="AP1135" s="47" t="s">
        <v>8769</v>
      </c>
      <c r="AQ1135" s="22"/>
      <c r="AR1135" s="22"/>
      <c r="AS1135" s="24"/>
      <c r="AT1135" s="30"/>
      <c r="AU1135" s="22"/>
      <c r="AV1135" s="69"/>
      <c r="AW1135" s="33"/>
      <c r="AX1135" s="22"/>
      <c r="AY1135" s="27"/>
    </row>
    <row r="1136" spans="41:51" x14ac:dyDescent="0.3">
      <c r="AO1136" s="30" t="s">
        <v>11834</v>
      </c>
      <c r="AP1136" s="47" t="s">
        <v>8769</v>
      </c>
      <c r="AQ1136" s="22"/>
      <c r="AR1136" s="22"/>
      <c r="AS1136" s="24"/>
      <c r="AT1136" s="30"/>
      <c r="AU1136" s="22"/>
      <c r="AV1136" s="69"/>
      <c r="AW1136" s="33"/>
      <c r="AX1136" s="22"/>
      <c r="AY1136" s="27"/>
    </row>
    <row r="1137" spans="41:51" x14ac:dyDescent="0.3">
      <c r="AO1137" s="30" t="s">
        <v>11833</v>
      </c>
      <c r="AP1137" s="47" t="s">
        <v>8769</v>
      </c>
      <c r="AQ1137" s="22"/>
      <c r="AR1137" s="22"/>
      <c r="AS1137" s="24"/>
      <c r="AT1137" s="30"/>
      <c r="AU1137" s="22"/>
      <c r="AV1137" s="69"/>
      <c r="AW1137" s="33"/>
      <c r="AX1137" s="22"/>
      <c r="AY1137" s="27"/>
    </row>
    <row r="1138" spans="41:51" x14ac:dyDescent="0.3">
      <c r="AO1138" s="30" t="s">
        <v>11832</v>
      </c>
      <c r="AP1138" s="47" t="s">
        <v>8769</v>
      </c>
      <c r="AQ1138" s="22"/>
      <c r="AR1138" s="22"/>
      <c r="AS1138" s="24"/>
      <c r="AT1138" s="30"/>
      <c r="AU1138" s="22"/>
      <c r="AV1138" s="69"/>
      <c r="AW1138" s="33"/>
      <c r="AX1138" s="22"/>
      <c r="AY1138" s="27"/>
    </row>
    <row r="1139" spans="41:51" x14ac:dyDescent="0.3">
      <c r="AO1139" s="30" t="s">
        <v>11831</v>
      </c>
      <c r="AP1139" s="47" t="s">
        <v>8769</v>
      </c>
      <c r="AQ1139" s="22"/>
      <c r="AR1139" s="22"/>
      <c r="AS1139" s="24"/>
      <c r="AT1139" s="30"/>
      <c r="AU1139" s="22"/>
      <c r="AV1139" s="69"/>
      <c r="AW1139" s="33"/>
      <c r="AX1139" s="22"/>
      <c r="AY1139" s="27"/>
    </row>
    <row r="1140" spans="41:51" x14ac:dyDescent="0.3">
      <c r="AO1140" s="30" t="s">
        <v>11830</v>
      </c>
      <c r="AP1140" s="47" t="s">
        <v>8769</v>
      </c>
      <c r="AQ1140" s="22"/>
      <c r="AR1140" s="22"/>
      <c r="AS1140" s="24"/>
      <c r="AT1140" s="30"/>
      <c r="AU1140" s="22"/>
      <c r="AV1140" s="69"/>
      <c r="AW1140" s="33"/>
      <c r="AX1140" s="22"/>
      <c r="AY1140" s="27"/>
    </row>
    <row r="1141" spans="41:51" x14ac:dyDescent="0.3">
      <c r="AO1141" s="30" t="s">
        <v>11829</v>
      </c>
      <c r="AP1141" s="47" t="s">
        <v>8769</v>
      </c>
      <c r="AQ1141" s="22"/>
      <c r="AR1141" s="22"/>
      <c r="AS1141" s="24"/>
      <c r="AT1141" s="30"/>
      <c r="AU1141" s="22"/>
      <c r="AV1141" s="69"/>
      <c r="AW1141" s="33"/>
      <c r="AX1141" s="22"/>
      <c r="AY1141" s="27"/>
    </row>
    <row r="1142" spans="41:51" x14ac:dyDescent="0.3">
      <c r="AO1142" s="30" t="s">
        <v>11828</v>
      </c>
      <c r="AP1142" s="47" t="s">
        <v>8769</v>
      </c>
      <c r="AQ1142" s="22"/>
      <c r="AR1142" s="22"/>
      <c r="AS1142" s="24"/>
      <c r="AT1142" s="30"/>
      <c r="AU1142" s="22"/>
      <c r="AV1142" s="69"/>
      <c r="AW1142" s="33"/>
      <c r="AX1142" s="22"/>
      <c r="AY1142" s="27"/>
    </row>
    <row r="1143" spans="41:51" x14ac:dyDescent="0.3">
      <c r="AO1143" s="30" t="s">
        <v>11827</v>
      </c>
      <c r="AP1143" s="47" t="s">
        <v>8769</v>
      </c>
      <c r="AQ1143" s="22"/>
      <c r="AR1143" s="22"/>
      <c r="AS1143" s="24"/>
      <c r="AT1143" s="30"/>
      <c r="AU1143" s="22"/>
      <c r="AV1143" s="69"/>
      <c r="AW1143" s="33"/>
      <c r="AX1143" s="22"/>
      <c r="AY1143" s="27"/>
    </row>
    <row r="1144" spans="41:51" x14ac:dyDescent="0.3">
      <c r="AO1144" s="30" t="s">
        <v>11826</v>
      </c>
      <c r="AP1144" s="47" t="s">
        <v>8769</v>
      </c>
      <c r="AQ1144" s="22"/>
      <c r="AR1144" s="22"/>
      <c r="AS1144" s="24"/>
      <c r="AT1144" s="30"/>
      <c r="AU1144" s="22"/>
      <c r="AV1144" s="69"/>
      <c r="AW1144" s="33"/>
      <c r="AX1144" s="22"/>
      <c r="AY1144" s="27"/>
    </row>
    <row r="1145" spans="41:51" x14ac:dyDescent="0.3">
      <c r="AO1145" s="30" t="s">
        <v>11825</v>
      </c>
      <c r="AP1145" s="47" t="s">
        <v>8769</v>
      </c>
      <c r="AQ1145" s="22"/>
      <c r="AR1145" s="22"/>
      <c r="AS1145" s="24"/>
      <c r="AT1145" s="30"/>
      <c r="AU1145" s="22"/>
      <c r="AV1145" s="69"/>
      <c r="AW1145" s="33"/>
      <c r="AX1145" s="22"/>
      <c r="AY1145" s="27"/>
    </row>
    <row r="1146" spans="41:51" x14ac:dyDescent="0.3">
      <c r="AO1146" s="30" t="s">
        <v>11824</v>
      </c>
      <c r="AP1146" s="47" t="s">
        <v>8769</v>
      </c>
      <c r="AQ1146" s="22"/>
      <c r="AR1146" s="22"/>
      <c r="AS1146" s="24"/>
      <c r="AT1146" s="30"/>
      <c r="AU1146" s="22"/>
      <c r="AV1146" s="69"/>
      <c r="AW1146" s="33"/>
      <c r="AX1146" s="22"/>
      <c r="AY1146" s="27"/>
    </row>
    <row r="1147" spans="41:51" x14ac:dyDescent="0.3">
      <c r="AO1147" s="30" t="s">
        <v>11823</v>
      </c>
      <c r="AP1147" s="47" t="s">
        <v>8769</v>
      </c>
      <c r="AQ1147" s="22"/>
      <c r="AR1147" s="22"/>
      <c r="AS1147" s="24"/>
      <c r="AT1147" s="30"/>
      <c r="AU1147" s="22"/>
      <c r="AV1147" s="69"/>
      <c r="AW1147" s="33"/>
      <c r="AX1147" s="22"/>
      <c r="AY1147" s="27"/>
    </row>
    <row r="1148" spans="41:51" x14ac:dyDescent="0.3">
      <c r="AO1148" s="30" t="s">
        <v>11822</v>
      </c>
      <c r="AP1148" s="47" t="s">
        <v>8769</v>
      </c>
      <c r="AQ1148" s="22"/>
      <c r="AR1148" s="22"/>
      <c r="AS1148" s="24"/>
      <c r="AT1148" s="30"/>
      <c r="AU1148" s="22"/>
      <c r="AV1148" s="69"/>
      <c r="AW1148" s="33"/>
      <c r="AX1148" s="22"/>
      <c r="AY1148" s="27"/>
    </row>
    <row r="1149" spans="41:51" x14ac:dyDescent="0.3">
      <c r="AO1149" s="30" t="s">
        <v>11821</v>
      </c>
      <c r="AP1149" s="47" t="s">
        <v>8769</v>
      </c>
      <c r="AQ1149" s="22"/>
      <c r="AR1149" s="22"/>
      <c r="AS1149" s="24"/>
      <c r="AT1149" s="30"/>
      <c r="AU1149" s="22"/>
      <c r="AV1149" s="69"/>
      <c r="AW1149" s="33"/>
      <c r="AX1149" s="22"/>
      <c r="AY1149" s="27"/>
    </row>
    <row r="1150" spans="41:51" x14ac:dyDescent="0.3">
      <c r="AO1150" s="30" t="s">
        <v>11820</v>
      </c>
      <c r="AP1150" s="47" t="s">
        <v>8769</v>
      </c>
      <c r="AQ1150" s="22"/>
      <c r="AR1150" s="22"/>
      <c r="AS1150" s="24"/>
      <c r="AT1150" s="30"/>
      <c r="AU1150" s="22"/>
      <c r="AV1150" s="69"/>
      <c r="AW1150" s="33"/>
      <c r="AX1150" s="22"/>
      <c r="AY1150" s="27"/>
    </row>
    <row r="1151" spans="41:51" x14ac:dyDescent="0.3">
      <c r="AO1151" s="30" t="s">
        <v>11819</v>
      </c>
      <c r="AP1151" s="47" t="s">
        <v>8769</v>
      </c>
      <c r="AQ1151" s="22"/>
      <c r="AR1151" s="22"/>
      <c r="AS1151" s="24"/>
      <c r="AT1151" s="30"/>
      <c r="AU1151" s="22"/>
      <c r="AV1151" s="69"/>
      <c r="AW1151" s="33"/>
      <c r="AX1151" s="22"/>
      <c r="AY1151" s="27"/>
    </row>
    <row r="1152" spans="41:51" x14ac:dyDescent="0.3">
      <c r="AO1152" s="30" t="s">
        <v>11818</v>
      </c>
      <c r="AP1152" s="47" t="s">
        <v>8769</v>
      </c>
      <c r="AQ1152" s="22"/>
      <c r="AR1152" s="22"/>
      <c r="AS1152" s="24"/>
      <c r="AT1152" s="30"/>
      <c r="AU1152" s="22"/>
      <c r="AV1152" s="69"/>
      <c r="AW1152" s="33"/>
      <c r="AX1152" s="22"/>
      <c r="AY1152" s="27"/>
    </row>
    <row r="1153" spans="41:51" x14ac:dyDescent="0.3">
      <c r="AO1153" s="30" t="s">
        <v>11817</v>
      </c>
      <c r="AP1153" s="47" t="s">
        <v>8769</v>
      </c>
      <c r="AQ1153" s="22"/>
      <c r="AR1153" s="22"/>
      <c r="AS1153" s="24"/>
      <c r="AT1153" s="30"/>
      <c r="AU1153" s="22"/>
      <c r="AV1153" s="69"/>
      <c r="AW1153" s="33"/>
      <c r="AX1153" s="22"/>
      <c r="AY1153" s="27"/>
    </row>
    <row r="1154" spans="41:51" x14ac:dyDescent="0.3">
      <c r="AO1154" s="30" t="s">
        <v>11816</v>
      </c>
      <c r="AP1154" s="47" t="s">
        <v>8769</v>
      </c>
      <c r="AQ1154" s="22"/>
      <c r="AR1154" s="22"/>
      <c r="AS1154" s="24"/>
      <c r="AT1154" s="30"/>
      <c r="AU1154" s="22"/>
      <c r="AV1154" s="69"/>
      <c r="AW1154" s="33"/>
      <c r="AX1154" s="22"/>
      <c r="AY1154" s="27"/>
    </row>
    <row r="1155" spans="41:51" x14ac:dyDescent="0.3">
      <c r="AO1155" s="30" t="s">
        <v>11815</v>
      </c>
      <c r="AP1155" s="47" t="s">
        <v>8769</v>
      </c>
      <c r="AQ1155" s="22"/>
      <c r="AR1155" s="22"/>
      <c r="AS1155" s="24"/>
      <c r="AT1155" s="30"/>
      <c r="AU1155" s="22"/>
      <c r="AV1155" s="69"/>
      <c r="AW1155" s="33"/>
      <c r="AX1155" s="22"/>
      <c r="AY1155" s="27"/>
    </row>
    <row r="1156" spans="41:51" x14ac:dyDescent="0.3">
      <c r="AO1156" s="30" t="s">
        <v>11814</v>
      </c>
      <c r="AP1156" s="47" t="s">
        <v>8769</v>
      </c>
      <c r="AQ1156" s="22"/>
      <c r="AR1156" s="22"/>
      <c r="AS1156" s="24"/>
      <c r="AT1156" s="30"/>
      <c r="AU1156" s="22"/>
      <c r="AV1156" s="69"/>
      <c r="AW1156" s="33"/>
      <c r="AX1156" s="22"/>
      <c r="AY1156" s="27"/>
    </row>
    <row r="1157" spans="41:51" x14ac:dyDescent="0.3">
      <c r="AO1157" s="30" t="s">
        <v>11813</v>
      </c>
      <c r="AP1157" s="47" t="s">
        <v>8769</v>
      </c>
      <c r="AQ1157" s="22"/>
      <c r="AR1157" s="22"/>
      <c r="AS1157" s="24"/>
      <c r="AT1157" s="30"/>
      <c r="AU1157" s="22"/>
      <c r="AV1157" s="69"/>
      <c r="AW1157" s="33"/>
      <c r="AX1157" s="22"/>
      <c r="AY1157" s="27"/>
    </row>
    <row r="1158" spans="41:51" x14ac:dyDescent="0.3">
      <c r="AO1158" s="30" t="s">
        <v>11812</v>
      </c>
      <c r="AP1158" s="47" t="s">
        <v>8769</v>
      </c>
      <c r="AQ1158" s="22"/>
      <c r="AR1158" s="22"/>
      <c r="AS1158" s="24"/>
      <c r="AT1158" s="30"/>
      <c r="AU1158" s="22"/>
      <c r="AV1158" s="69"/>
      <c r="AW1158" s="33"/>
      <c r="AX1158" s="22"/>
      <c r="AY1158" s="27"/>
    </row>
    <row r="1159" spans="41:51" x14ac:dyDescent="0.3">
      <c r="AO1159" s="30" t="s">
        <v>11811</v>
      </c>
      <c r="AP1159" s="47" t="s">
        <v>8769</v>
      </c>
      <c r="AQ1159" s="22"/>
      <c r="AR1159" s="22"/>
      <c r="AS1159" s="24"/>
      <c r="AT1159" s="30"/>
      <c r="AU1159" s="22"/>
      <c r="AV1159" s="69"/>
      <c r="AW1159" s="33"/>
      <c r="AX1159" s="22"/>
      <c r="AY1159" s="27"/>
    </row>
    <row r="1160" spans="41:51" x14ac:dyDescent="0.3">
      <c r="AO1160" s="30" t="s">
        <v>11810</v>
      </c>
      <c r="AP1160" s="47" t="s">
        <v>8769</v>
      </c>
      <c r="AQ1160" s="22"/>
      <c r="AR1160" s="22"/>
      <c r="AS1160" s="24"/>
      <c r="AT1160" s="30"/>
      <c r="AU1160" s="22"/>
      <c r="AV1160" s="69"/>
      <c r="AW1160" s="33"/>
      <c r="AX1160" s="22"/>
      <c r="AY1160" s="27"/>
    </row>
    <row r="1161" spans="41:51" x14ac:dyDescent="0.3">
      <c r="AO1161" s="30" t="s">
        <v>11809</v>
      </c>
      <c r="AP1161" s="47" t="s">
        <v>8769</v>
      </c>
      <c r="AQ1161" s="22"/>
      <c r="AR1161" s="22"/>
      <c r="AS1161" s="24"/>
      <c r="AT1161" s="30"/>
      <c r="AU1161" s="22"/>
      <c r="AV1161" s="69"/>
      <c r="AW1161" s="33"/>
      <c r="AX1161" s="22"/>
      <c r="AY1161" s="27"/>
    </row>
    <row r="1162" spans="41:51" x14ac:dyDescent="0.3">
      <c r="AO1162" s="30" t="s">
        <v>11808</v>
      </c>
      <c r="AP1162" s="47" t="s">
        <v>8769</v>
      </c>
      <c r="AQ1162" s="22"/>
      <c r="AR1162" s="22"/>
      <c r="AS1162" s="24"/>
      <c r="AT1162" s="30"/>
      <c r="AU1162" s="22"/>
      <c r="AV1162" s="69"/>
      <c r="AW1162" s="33"/>
      <c r="AX1162" s="22"/>
      <c r="AY1162" s="27"/>
    </row>
    <row r="1163" spans="41:51" x14ac:dyDescent="0.3">
      <c r="AO1163" s="30" t="s">
        <v>11807</v>
      </c>
      <c r="AP1163" s="47" t="s">
        <v>8769</v>
      </c>
      <c r="AQ1163" s="22"/>
      <c r="AR1163" s="22"/>
      <c r="AS1163" s="24"/>
      <c r="AT1163" s="30"/>
      <c r="AU1163" s="22"/>
      <c r="AV1163" s="69"/>
      <c r="AW1163" s="33"/>
      <c r="AX1163" s="22"/>
      <c r="AY1163" s="27"/>
    </row>
    <row r="1164" spans="41:51" x14ac:dyDescent="0.3">
      <c r="AO1164" s="30" t="s">
        <v>11806</v>
      </c>
      <c r="AP1164" s="47" t="s">
        <v>8769</v>
      </c>
      <c r="AQ1164" s="22"/>
      <c r="AR1164" s="22"/>
      <c r="AS1164" s="24"/>
      <c r="AT1164" s="30"/>
      <c r="AU1164" s="22"/>
      <c r="AV1164" s="69"/>
      <c r="AW1164" s="33"/>
      <c r="AX1164" s="22"/>
      <c r="AY1164" s="27"/>
    </row>
    <row r="1165" spans="41:51" x14ac:dyDescent="0.3">
      <c r="AO1165" s="30" t="s">
        <v>11805</v>
      </c>
      <c r="AP1165" s="47" t="s">
        <v>8769</v>
      </c>
      <c r="AQ1165" s="22"/>
      <c r="AR1165" s="22"/>
      <c r="AS1165" s="24"/>
      <c r="AT1165" s="30"/>
      <c r="AU1165" s="22"/>
      <c r="AV1165" s="69"/>
      <c r="AW1165" s="33"/>
      <c r="AX1165" s="22"/>
      <c r="AY1165" s="27"/>
    </row>
    <row r="1166" spans="41:51" x14ac:dyDescent="0.3">
      <c r="AO1166" s="30" t="s">
        <v>11804</v>
      </c>
      <c r="AP1166" s="47" t="s">
        <v>8769</v>
      </c>
      <c r="AQ1166" s="22"/>
      <c r="AR1166" s="22"/>
      <c r="AS1166" s="24"/>
      <c r="AT1166" s="30"/>
      <c r="AU1166" s="22"/>
      <c r="AV1166" s="69"/>
      <c r="AW1166" s="33"/>
      <c r="AX1166" s="22"/>
      <c r="AY1166" s="27"/>
    </row>
    <row r="1167" spans="41:51" x14ac:dyDescent="0.3">
      <c r="AO1167" s="30" t="s">
        <v>11803</v>
      </c>
      <c r="AP1167" s="47" t="s">
        <v>8769</v>
      </c>
      <c r="AQ1167" s="22"/>
      <c r="AR1167" s="22"/>
      <c r="AS1167" s="24"/>
      <c r="AT1167" s="30"/>
      <c r="AU1167" s="22"/>
      <c r="AV1167" s="69"/>
      <c r="AW1167" s="33"/>
      <c r="AX1167" s="22"/>
      <c r="AY1167" s="27"/>
    </row>
    <row r="1168" spans="41:51" x14ac:dyDescent="0.3">
      <c r="AO1168" s="30" t="s">
        <v>11802</v>
      </c>
      <c r="AP1168" s="47" t="s">
        <v>8769</v>
      </c>
      <c r="AQ1168" s="22"/>
      <c r="AR1168" s="22"/>
      <c r="AS1168" s="24"/>
      <c r="AT1168" s="30"/>
      <c r="AU1168" s="22"/>
      <c r="AV1168" s="69"/>
      <c r="AW1168" s="33"/>
      <c r="AX1168" s="22"/>
      <c r="AY1168" s="27"/>
    </row>
    <row r="1169" spans="41:51" x14ac:dyDescent="0.3">
      <c r="AO1169" s="30" t="s">
        <v>11801</v>
      </c>
      <c r="AP1169" s="47" t="s">
        <v>8769</v>
      </c>
      <c r="AQ1169" s="22"/>
      <c r="AR1169" s="22"/>
      <c r="AS1169" s="24"/>
      <c r="AT1169" s="30"/>
      <c r="AU1169" s="22"/>
      <c r="AV1169" s="69"/>
      <c r="AW1169" s="33"/>
      <c r="AX1169" s="22"/>
      <c r="AY1169" s="27"/>
    </row>
    <row r="1170" spans="41:51" x14ac:dyDescent="0.3">
      <c r="AO1170" s="30" t="s">
        <v>11800</v>
      </c>
      <c r="AP1170" s="47" t="s">
        <v>8769</v>
      </c>
      <c r="AQ1170" s="22"/>
      <c r="AR1170" s="22"/>
      <c r="AS1170" s="24"/>
      <c r="AT1170" s="30"/>
      <c r="AU1170" s="22"/>
      <c r="AV1170" s="69"/>
      <c r="AW1170" s="33"/>
      <c r="AX1170" s="22"/>
      <c r="AY1170" s="27"/>
    </row>
    <row r="1171" spans="41:51" x14ac:dyDescent="0.3">
      <c r="AO1171" s="30" t="s">
        <v>11799</v>
      </c>
      <c r="AP1171" s="47" t="s">
        <v>8769</v>
      </c>
      <c r="AQ1171" s="22"/>
      <c r="AR1171" s="22"/>
      <c r="AS1171" s="24"/>
      <c r="AT1171" s="30"/>
      <c r="AU1171" s="22"/>
      <c r="AV1171" s="69"/>
      <c r="AW1171" s="33"/>
      <c r="AX1171" s="22"/>
      <c r="AY1171" s="27"/>
    </row>
    <row r="1172" spans="41:51" x14ac:dyDescent="0.3">
      <c r="AO1172" s="30" t="s">
        <v>11798</v>
      </c>
      <c r="AP1172" s="47" t="s">
        <v>8769</v>
      </c>
      <c r="AQ1172" s="22"/>
      <c r="AR1172" s="22"/>
      <c r="AS1172" s="24"/>
      <c r="AT1172" s="30"/>
      <c r="AU1172" s="22"/>
      <c r="AV1172" s="69"/>
      <c r="AW1172" s="33"/>
      <c r="AX1172" s="22"/>
      <c r="AY1172" s="27"/>
    </row>
    <row r="1173" spans="41:51" x14ac:dyDescent="0.3">
      <c r="AO1173" s="30" t="s">
        <v>11797</v>
      </c>
      <c r="AP1173" s="47" t="s">
        <v>8769</v>
      </c>
      <c r="AQ1173" s="22"/>
      <c r="AR1173" s="22"/>
      <c r="AS1173" s="24"/>
      <c r="AT1173" s="30"/>
      <c r="AU1173" s="22"/>
      <c r="AV1173" s="69"/>
      <c r="AW1173" s="33"/>
      <c r="AX1173" s="22"/>
      <c r="AY1173" s="27"/>
    </row>
    <row r="1174" spans="41:51" x14ac:dyDescent="0.3">
      <c r="AO1174" s="30" t="s">
        <v>11796</v>
      </c>
      <c r="AP1174" s="47" t="s">
        <v>8769</v>
      </c>
      <c r="AQ1174" s="22"/>
      <c r="AR1174" s="22"/>
      <c r="AS1174" s="24"/>
      <c r="AT1174" s="30"/>
      <c r="AU1174" s="22"/>
      <c r="AV1174" s="69"/>
      <c r="AW1174" s="33"/>
      <c r="AX1174" s="22"/>
      <c r="AY1174" s="27"/>
    </row>
    <row r="1175" spans="41:51" x14ac:dyDescent="0.3">
      <c r="AO1175" s="30" t="s">
        <v>11795</v>
      </c>
      <c r="AP1175" s="47" t="s">
        <v>8769</v>
      </c>
      <c r="AQ1175" s="22"/>
      <c r="AR1175" s="22"/>
      <c r="AS1175" s="24"/>
      <c r="AT1175" s="30"/>
      <c r="AU1175" s="22"/>
      <c r="AV1175" s="69"/>
      <c r="AW1175" s="33"/>
      <c r="AX1175" s="22"/>
      <c r="AY1175" s="27"/>
    </row>
    <row r="1176" spans="41:51" x14ac:dyDescent="0.3">
      <c r="AO1176" s="30" t="s">
        <v>11794</v>
      </c>
      <c r="AP1176" s="47" t="s">
        <v>8769</v>
      </c>
      <c r="AQ1176" s="22"/>
      <c r="AR1176" s="22"/>
      <c r="AS1176" s="24"/>
      <c r="AT1176" s="30"/>
      <c r="AU1176" s="22"/>
      <c r="AV1176" s="69"/>
      <c r="AW1176" s="33"/>
      <c r="AX1176" s="22"/>
      <c r="AY1176" s="27"/>
    </row>
    <row r="1177" spans="41:51" x14ac:dyDescent="0.3">
      <c r="AO1177" s="30" t="s">
        <v>11793</v>
      </c>
      <c r="AP1177" s="47" t="s">
        <v>8769</v>
      </c>
      <c r="AQ1177" s="22"/>
      <c r="AR1177" s="22"/>
      <c r="AS1177" s="24"/>
      <c r="AT1177" s="30"/>
      <c r="AU1177" s="22"/>
      <c r="AV1177" s="69"/>
      <c r="AW1177" s="33"/>
      <c r="AX1177" s="22"/>
      <c r="AY1177" s="27"/>
    </row>
    <row r="1178" spans="41:51" x14ac:dyDescent="0.3">
      <c r="AO1178" s="30" t="s">
        <v>11792</v>
      </c>
      <c r="AP1178" s="47" t="s">
        <v>8769</v>
      </c>
      <c r="AQ1178" s="22"/>
      <c r="AR1178" s="22"/>
      <c r="AS1178" s="24"/>
      <c r="AT1178" s="30"/>
      <c r="AU1178" s="22"/>
      <c r="AV1178" s="69"/>
      <c r="AW1178" s="33"/>
      <c r="AX1178" s="22"/>
      <c r="AY1178" s="27"/>
    </row>
    <row r="1179" spans="41:51" x14ac:dyDescent="0.3">
      <c r="AO1179" s="30" t="s">
        <v>11791</v>
      </c>
      <c r="AP1179" s="47" t="s">
        <v>8769</v>
      </c>
      <c r="AQ1179" s="22"/>
      <c r="AR1179" s="22"/>
      <c r="AS1179" s="24"/>
      <c r="AT1179" s="30"/>
      <c r="AU1179" s="22"/>
      <c r="AV1179" s="69"/>
      <c r="AW1179" s="33"/>
      <c r="AX1179" s="22"/>
      <c r="AY1179" s="27"/>
    </row>
    <row r="1180" spans="41:51" x14ac:dyDescent="0.3">
      <c r="AO1180" s="30" t="s">
        <v>11790</v>
      </c>
      <c r="AP1180" s="47" t="s">
        <v>8769</v>
      </c>
      <c r="AQ1180" s="22"/>
      <c r="AR1180" s="22"/>
      <c r="AS1180" s="24"/>
      <c r="AT1180" s="30"/>
      <c r="AU1180" s="22"/>
      <c r="AV1180" s="69"/>
      <c r="AW1180" s="33"/>
      <c r="AX1180" s="22"/>
      <c r="AY1180" s="27"/>
    </row>
    <row r="1181" spans="41:51" x14ac:dyDescent="0.3">
      <c r="AO1181" s="30" t="s">
        <v>11789</v>
      </c>
      <c r="AP1181" s="47" t="s">
        <v>8769</v>
      </c>
      <c r="AQ1181" s="22"/>
      <c r="AR1181" s="22"/>
      <c r="AS1181" s="24"/>
      <c r="AT1181" s="30"/>
      <c r="AU1181" s="22"/>
      <c r="AV1181" s="69"/>
      <c r="AW1181" s="33"/>
      <c r="AX1181" s="22"/>
      <c r="AY1181" s="27"/>
    </row>
    <row r="1182" spans="41:51" x14ac:dyDescent="0.3">
      <c r="AO1182" s="30" t="s">
        <v>11788</v>
      </c>
      <c r="AP1182" s="47" t="s">
        <v>8769</v>
      </c>
      <c r="AQ1182" s="22"/>
      <c r="AR1182" s="22"/>
      <c r="AS1182" s="24"/>
      <c r="AT1182" s="30"/>
      <c r="AU1182" s="22"/>
      <c r="AV1182" s="69"/>
      <c r="AW1182" s="33"/>
      <c r="AX1182" s="22"/>
      <c r="AY1182" s="27"/>
    </row>
    <row r="1183" spans="41:51" x14ac:dyDescent="0.3">
      <c r="AO1183" s="30" t="s">
        <v>11787</v>
      </c>
      <c r="AP1183" s="47" t="s">
        <v>8769</v>
      </c>
      <c r="AQ1183" s="22"/>
      <c r="AR1183" s="22"/>
      <c r="AS1183" s="24"/>
      <c r="AT1183" s="30"/>
      <c r="AU1183" s="22"/>
      <c r="AV1183" s="69"/>
      <c r="AW1183" s="33"/>
      <c r="AX1183" s="22"/>
      <c r="AY1183" s="27"/>
    </row>
    <row r="1184" spans="41:51" x14ac:dyDescent="0.3">
      <c r="AO1184" s="30" t="s">
        <v>11786</v>
      </c>
      <c r="AP1184" s="47" t="s">
        <v>8769</v>
      </c>
      <c r="AQ1184" s="22"/>
      <c r="AR1184" s="22"/>
      <c r="AS1184" s="24"/>
      <c r="AT1184" s="30"/>
      <c r="AU1184" s="22"/>
      <c r="AV1184" s="69"/>
      <c r="AW1184" s="33"/>
      <c r="AX1184" s="22"/>
      <c r="AY1184" s="27"/>
    </row>
    <row r="1185" spans="41:51" x14ac:dyDescent="0.3">
      <c r="AO1185" s="30" t="s">
        <v>11785</v>
      </c>
      <c r="AP1185" s="47" t="s">
        <v>8769</v>
      </c>
      <c r="AQ1185" s="22"/>
      <c r="AR1185" s="22"/>
      <c r="AS1185" s="24"/>
      <c r="AT1185" s="30"/>
      <c r="AU1185" s="22"/>
      <c r="AV1185" s="69"/>
      <c r="AW1185" s="33"/>
      <c r="AX1185" s="22"/>
      <c r="AY1185" s="27"/>
    </row>
    <row r="1186" spans="41:51" x14ac:dyDescent="0.3">
      <c r="AO1186" s="30" t="s">
        <v>11784</v>
      </c>
      <c r="AP1186" s="47" t="s">
        <v>8769</v>
      </c>
      <c r="AQ1186" s="22"/>
      <c r="AR1186" s="22"/>
      <c r="AS1186" s="24"/>
      <c r="AT1186" s="30"/>
      <c r="AU1186" s="22"/>
      <c r="AV1186" s="69"/>
      <c r="AW1186" s="33"/>
      <c r="AX1186" s="22"/>
      <c r="AY1186" s="27"/>
    </row>
    <row r="1187" spans="41:51" x14ac:dyDescent="0.3">
      <c r="AO1187" s="30" t="s">
        <v>11783</v>
      </c>
      <c r="AP1187" s="47" t="s">
        <v>8769</v>
      </c>
      <c r="AQ1187" s="22"/>
      <c r="AR1187" s="22"/>
      <c r="AS1187" s="24"/>
      <c r="AT1187" s="30"/>
      <c r="AU1187" s="22"/>
      <c r="AV1187" s="69"/>
      <c r="AW1187" s="33"/>
      <c r="AX1187" s="22"/>
      <c r="AY1187" s="27"/>
    </row>
    <row r="1188" spans="41:51" x14ac:dyDescent="0.3">
      <c r="AO1188" s="30" t="s">
        <v>11782</v>
      </c>
      <c r="AP1188" s="47" t="s">
        <v>8769</v>
      </c>
      <c r="AQ1188" s="22"/>
      <c r="AR1188" s="22"/>
      <c r="AS1188" s="24"/>
      <c r="AT1188" s="30"/>
      <c r="AU1188" s="22"/>
      <c r="AV1188" s="69"/>
      <c r="AW1188" s="33"/>
      <c r="AX1188" s="22"/>
      <c r="AY1188" s="27"/>
    </row>
    <row r="1189" spans="41:51" x14ac:dyDescent="0.3">
      <c r="AO1189" s="30" t="s">
        <v>11781</v>
      </c>
      <c r="AP1189" s="47" t="s">
        <v>8769</v>
      </c>
      <c r="AQ1189" s="22"/>
      <c r="AR1189" s="22"/>
      <c r="AS1189" s="24"/>
      <c r="AT1189" s="30"/>
      <c r="AU1189" s="22"/>
      <c r="AV1189" s="69"/>
      <c r="AW1189" s="33"/>
      <c r="AX1189" s="22"/>
      <c r="AY1189" s="27"/>
    </row>
    <row r="1190" spans="41:51" x14ac:dyDescent="0.3">
      <c r="AO1190" s="30" t="s">
        <v>11780</v>
      </c>
      <c r="AP1190" s="47" t="s">
        <v>8769</v>
      </c>
      <c r="AQ1190" s="22"/>
      <c r="AR1190" s="22"/>
      <c r="AS1190" s="24"/>
      <c r="AT1190" s="30"/>
      <c r="AU1190" s="22"/>
      <c r="AV1190" s="69"/>
      <c r="AW1190" s="33"/>
      <c r="AX1190" s="22"/>
      <c r="AY1190" s="27"/>
    </row>
    <row r="1191" spans="41:51" x14ac:dyDescent="0.3">
      <c r="AO1191" s="30" t="s">
        <v>11779</v>
      </c>
      <c r="AP1191" s="47" t="s">
        <v>8769</v>
      </c>
      <c r="AQ1191" s="22"/>
      <c r="AR1191" s="22"/>
      <c r="AS1191" s="24"/>
      <c r="AT1191" s="30"/>
      <c r="AU1191" s="22"/>
      <c r="AV1191" s="69"/>
      <c r="AW1191" s="33"/>
      <c r="AX1191" s="22"/>
      <c r="AY1191" s="27"/>
    </row>
    <row r="1192" spans="41:51" x14ac:dyDescent="0.3">
      <c r="AO1192" s="30" t="s">
        <v>11778</v>
      </c>
      <c r="AP1192" s="47" t="s">
        <v>8769</v>
      </c>
      <c r="AQ1192" s="22"/>
      <c r="AR1192" s="22"/>
      <c r="AS1192" s="24"/>
      <c r="AT1192" s="30"/>
      <c r="AU1192" s="22"/>
      <c r="AV1192" s="69"/>
      <c r="AW1192" s="33"/>
      <c r="AX1192" s="22"/>
      <c r="AY1192" s="27"/>
    </row>
    <row r="1193" spans="41:51" x14ac:dyDescent="0.3">
      <c r="AO1193" s="30" t="s">
        <v>11777</v>
      </c>
      <c r="AP1193" s="47" t="s">
        <v>8769</v>
      </c>
      <c r="AQ1193" s="22"/>
      <c r="AR1193" s="22"/>
      <c r="AS1193" s="24"/>
      <c r="AT1193" s="30"/>
      <c r="AU1193" s="22"/>
      <c r="AV1193" s="69"/>
      <c r="AW1193" s="33"/>
      <c r="AX1193" s="22"/>
      <c r="AY1193" s="27"/>
    </row>
    <row r="1194" spans="41:51" x14ac:dyDescent="0.3">
      <c r="AO1194" s="30" t="s">
        <v>11776</v>
      </c>
      <c r="AP1194" s="47" t="s">
        <v>8769</v>
      </c>
      <c r="AQ1194" s="22"/>
      <c r="AR1194" s="22"/>
      <c r="AS1194" s="24"/>
      <c r="AT1194" s="30"/>
      <c r="AU1194" s="22"/>
      <c r="AV1194" s="69"/>
      <c r="AW1194" s="33"/>
      <c r="AX1194" s="22"/>
      <c r="AY1194" s="27"/>
    </row>
    <row r="1195" spans="41:51" x14ac:dyDescent="0.3">
      <c r="AO1195" s="30" t="s">
        <v>11775</v>
      </c>
      <c r="AP1195" s="47" t="s">
        <v>8769</v>
      </c>
      <c r="AQ1195" s="22"/>
      <c r="AR1195" s="22"/>
      <c r="AS1195" s="24"/>
      <c r="AT1195" s="30"/>
      <c r="AU1195" s="22"/>
      <c r="AV1195" s="69"/>
      <c r="AW1195" s="33"/>
      <c r="AX1195" s="22"/>
      <c r="AY1195" s="27"/>
    </row>
    <row r="1196" spans="41:51" x14ac:dyDescent="0.3">
      <c r="AO1196" s="30" t="s">
        <v>11774</v>
      </c>
      <c r="AP1196" s="47" t="s">
        <v>8769</v>
      </c>
      <c r="AQ1196" s="22"/>
      <c r="AR1196" s="22"/>
      <c r="AS1196" s="24"/>
      <c r="AT1196" s="30"/>
      <c r="AU1196" s="22"/>
      <c r="AV1196" s="69"/>
      <c r="AW1196" s="33"/>
      <c r="AX1196" s="22"/>
      <c r="AY1196" s="27"/>
    </row>
    <row r="1197" spans="41:51" x14ac:dyDescent="0.3">
      <c r="AO1197" s="30" t="s">
        <v>11773</v>
      </c>
      <c r="AP1197" s="47" t="s">
        <v>8769</v>
      </c>
      <c r="AQ1197" s="22"/>
      <c r="AR1197" s="22"/>
      <c r="AS1197" s="24"/>
      <c r="AT1197" s="30"/>
      <c r="AU1197" s="22"/>
      <c r="AV1197" s="69"/>
      <c r="AW1197" s="33"/>
      <c r="AX1197" s="22"/>
      <c r="AY1197" s="27"/>
    </row>
    <row r="1198" spans="41:51" x14ac:dyDescent="0.3">
      <c r="AO1198" s="30" t="s">
        <v>11772</v>
      </c>
      <c r="AP1198" s="47" t="s">
        <v>8769</v>
      </c>
      <c r="AQ1198" s="22"/>
      <c r="AR1198" s="22"/>
      <c r="AS1198" s="24"/>
      <c r="AT1198" s="30"/>
      <c r="AU1198" s="22"/>
      <c r="AV1198" s="69"/>
      <c r="AW1198" s="33"/>
      <c r="AX1198" s="22"/>
      <c r="AY1198" s="27"/>
    </row>
    <row r="1199" spans="41:51" x14ac:dyDescent="0.3">
      <c r="AO1199" s="30" t="s">
        <v>11771</v>
      </c>
      <c r="AP1199" s="47" t="s">
        <v>8769</v>
      </c>
      <c r="AQ1199" s="22"/>
      <c r="AR1199" s="22"/>
      <c r="AS1199" s="24"/>
      <c r="AT1199" s="30"/>
      <c r="AU1199" s="22"/>
      <c r="AV1199" s="69"/>
      <c r="AW1199" s="33"/>
      <c r="AX1199" s="22"/>
      <c r="AY1199" s="27"/>
    </row>
    <row r="1200" spans="41:51" x14ac:dyDescent="0.3">
      <c r="AO1200" s="30" t="s">
        <v>11770</v>
      </c>
      <c r="AP1200" s="47" t="s">
        <v>8769</v>
      </c>
      <c r="AQ1200" s="22"/>
      <c r="AR1200" s="22"/>
      <c r="AS1200" s="24"/>
      <c r="AT1200" s="30"/>
      <c r="AU1200" s="22"/>
      <c r="AV1200" s="69"/>
      <c r="AW1200" s="33"/>
      <c r="AX1200" s="22"/>
      <c r="AY1200" s="27"/>
    </row>
    <row r="1201" spans="41:51" x14ac:dyDescent="0.3">
      <c r="AO1201" s="30" t="s">
        <v>11769</v>
      </c>
      <c r="AP1201" s="47" t="s">
        <v>8769</v>
      </c>
      <c r="AQ1201" s="22"/>
      <c r="AR1201" s="22"/>
      <c r="AS1201" s="24"/>
      <c r="AT1201" s="30"/>
      <c r="AU1201" s="22"/>
      <c r="AV1201" s="69"/>
      <c r="AW1201" s="33"/>
      <c r="AX1201" s="22"/>
      <c r="AY1201" s="27"/>
    </row>
    <row r="1202" spans="41:51" x14ac:dyDescent="0.3">
      <c r="AO1202" s="30" t="s">
        <v>11768</v>
      </c>
      <c r="AP1202" s="47" t="s">
        <v>8769</v>
      </c>
      <c r="AQ1202" s="22"/>
      <c r="AR1202" s="22"/>
      <c r="AS1202" s="24"/>
      <c r="AT1202" s="30"/>
      <c r="AU1202" s="22"/>
      <c r="AV1202" s="69"/>
      <c r="AW1202" s="33"/>
      <c r="AX1202" s="22"/>
      <c r="AY1202" s="27"/>
    </row>
    <row r="1203" spans="41:51" x14ac:dyDescent="0.3">
      <c r="AO1203" s="30" t="s">
        <v>11767</v>
      </c>
      <c r="AP1203" s="47" t="s">
        <v>8769</v>
      </c>
      <c r="AQ1203" s="22"/>
      <c r="AR1203" s="22"/>
      <c r="AS1203" s="24"/>
      <c r="AT1203" s="30"/>
      <c r="AU1203" s="22"/>
      <c r="AV1203" s="69"/>
      <c r="AW1203" s="33"/>
      <c r="AX1203" s="22"/>
      <c r="AY1203" s="27"/>
    </row>
    <row r="1204" spans="41:51" x14ac:dyDescent="0.3">
      <c r="AO1204" s="30" t="s">
        <v>11766</v>
      </c>
      <c r="AP1204" s="47" t="s">
        <v>8769</v>
      </c>
      <c r="AQ1204" s="22"/>
      <c r="AR1204" s="22"/>
      <c r="AS1204" s="24"/>
      <c r="AT1204" s="30"/>
      <c r="AU1204" s="22"/>
      <c r="AV1204" s="69"/>
      <c r="AW1204" s="33"/>
      <c r="AX1204" s="22"/>
      <c r="AY1204" s="27"/>
    </row>
    <row r="1205" spans="41:51" x14ac:dyDescent="0.3">
      <c r="AO1205" s="30" t="s">
        <v>11765</v>
      </c>
      <c r="AP1205" s="47" t="s">
        <v>8769</v>
      </c>
      <c r="AQ1205" s="22"/>
      <c r="AR1205" s="22"/>
      <c r="AS1205" s="24"/>
      <c r="AT1205" s="30"/>
      <c r="AU1205" s="22"/>
      <c r="AV1205" s="69"/>
      <c r="AW1205" s="33"/>
      <c r="AX1205" s="22"/>
      <c r="AY1205" s="27"/>
    </row>
    <row r="1206" spans="41:51" x14ac:dyDescent="0.3">
      <c r="AO1206" s="30" t="s">
        <v>11764</v>
      </c>
      <c r="AP1206" s="47" t="s">
        <v>8769</v>
      </c>
      <c r="AQ1206" s="22"/>
      <c r="AR1206" s="22"/>
      <c r="AS1206" s="24"/>
      <c r="AT1206" s="30"/>
      <c r="AU1206" s="22"/>
      <c r="AV1206" s="69"/>
      <c r="AW1206" s="33"/>
      <c r="AX1206" s="22"/>
      <c r="AY1206" s="27"/>
    </row>
    <row r="1207" spans="41:51" x14ac:dyDescent="0.3">
      <c r="AO1207" s="30" t="s">
        <v>11763</v>
      </c>
      <c r="AP1207" s="47" t="s">
        <v>8769</v>
      </c>
      <c r="AQ1207" s="22"/>
      <c r="AR1207" s="22"/>
      <c r="AS1207" s="24"/>
      <c r="AT1207" s="30"/>
      <c r="AU1207" s="22"/>
      <c r="AV1207" s="69"/>
      <c r="AW1207" s="33"/>
      <c r="AX1207" s="22"/>
      <c r="AY1207" s="27"/>
    </row>
    <row r="1208" spans="41:51" x14ac:dyDescent="0.3">
      <c r="AO1208" s="30" t="s">
        <v>11762</v>
      </c>
      <c r="AP1208" s="47" t="s">
        <v>8769</v>
      </c>
      <c r="AQ1208" s="22"/>
      <c r="AR1208" s="22"/>
      <c r="AS1208" s="24"/>
      <c r="AT1208" s="30"/>
      <c r="AU1208" s="22"/>
      <c r="AV1208" s="69"/>
      <c r="AW1208" s="33"/>
      <c r="AX1208" s="22"/>
      <c r="AY1208" s="27"/>
    </row>
    <row r="1209" spans="41:51" x14ac:dyDescent="0.3">
      <c r="AO1209" s="30" t="s">
        <v>11761</v>
      </c>
      <c r="AP1209" s="47" t="s">
        <v>8769</v>
      </c>
      <c r="AQ1209" s="22"/>
      <c r="AR1209" s="22"/>
      <c r="AS1209" s="24"/>
      <c r="AT1209" s="30"/>
      <c r="AU1209" s="22"/>
      <c r="AV1209" s="69"/>
      <c r="AW1209" s="33"/>
      <c r="AX1209" s="22"/>
      <c r="AY1209" s="27"/>
    </row>
    <row r="1210" spans="41:51" x14ac:dyDescent="0.3">
      <c r="AO1210" s="30" t="s">
        <v>11760</v>
      </c>
      <c r="AP1210" s="47" t="s">
        <v>8769</v>
      </c>
      <c r="AQ1210" s="22"/>
      <c r="AR1210" s="22"/>
      <c r="AS1210" s="24"/>
      <c r="AT1210" s="30"/>
      <c r="AU1210" s="22"/>
      <c r="AV1210" s="69"/>
      <c r="AW1210" s="33"/>
      <c r="AX1210" s="22"/>
      <c r="AY1210" s="27"/>
    </row>
    <row r="1211" spans="41:51" x14ac:dyDescent="0.3">
      <c r="AO1211" s="30" t="s">
        <v>11759</v>
      </c>
      <c r="AP1211" s="47" t="s">
        <v>8769</v>
      </c>
      <c r="AQ1211" s="22"/>
      <c r="AR1211" s="22"/>
      <c r="AS1211" s="24"/>
      <c r="AT1211" s="30"/>
      <c r="AU1211" s="22"/>
      <c r="AV1211" s="69"/>
      <c r="AW1211" s="33"/>
      <c r="AX1211" s="22"/>
      <c r="AY1211" s="27"/>
    </row>
    <row r="1212" spans="41:51" x14ac:dyDescent="0.3">
      <c r="AO1212" s="30" t="s">
        <v>11758</v>
      </c>
      <c r="AP1212" s="47" t="s">
        <v>8769</v>
      </c>
      <c r="AQ1212" s="22"/>
      <c r="AR1212" s="22"/>
      <c r="AS1212" s="24"/>
      <c r="AT1212" s="30"/>
      <c r="AU1212" s="22"/>
      <c r="AV1212" s="69"/>
      <c r="AW1212" s="33"/>
      <c r="AX1212" s="22"/>
      <c r="AY1212" s="27"/>
    </row>
    <row r="1213" spans="41:51" x14ac:dyDescent="0.3">
      <c r="AO1213" s="30" t="s">
        <v>11757</v>
      </c>
      <c r="AP1213" s="47" t="s">
        <v>8769</v>
      </c>
      <c r="AQ1213" s="22"/>
      <c r="AR1213" s="22"/>
      <c r="AS1213" s="24"/>
      <c r="AT1213" s="30"/>
      <c r="AU1213" s="22"/>
      <c r="AV1213" s="69"/>
      <c r="AW1213" s="33"/>
      <c r="AX1213" s="22"/>
      <c r="AY1213" s="27"/>
    </row>
    <row r="1214" spans="41:51" x14ac:dyDescent="0.3">
      <c r="AO1214" s="30" t="s">
        <v>11756</v>
      </c>
      <c r="AP1214" s="47" t="s">
        <v>8769</v>
      </c>
      <c r="AQ1214" s="22"/>
      <c r="AR1214" s="22"/>
      <c r="AS1214" s="24"/>
      <c r="AT1214" s="30"/>
      <c r="AU1214" s="22"/>
      <c r="AV1214" s="69"/>
      <c r="AW1214" s="33"/>
      <c r="AX1214" s="22"/>
      <c r="AY1214" s="27"/>
    </row>
    <row r="1215" spans="41:51" x14ac:dyDescent="0.3">
      <c r="AO1215" s="30" t="s">
        <v>11755</v>
      </c>
      <c r="AP1215" s="47" t="s">
        <v>8769</v>
      </c>
      <c r="AQ1215" s="22"/>
      <c r="AR1215" s="22"/>
      <c r="AS1215" s="24"/>
      <c r="AT1215" s="30"/>
      <c r="AU1215" s="22"/>
      <c r="AV1215" s="69"/>
      <c r="AW1215" s="33"/>
      <c r="AX1215" s="22"/>
      <c r="AY1215" s="27"/>
    </row>
    <row r="1216" spans="41:51" x14ac:dyDescent="0.3">
      <c r="AO1216" s="30" t="s">
        <v>11754</v>
      </c>
      <c r="AP1216" s="47" t="s">
        <v>8769</v>
      </c>
      <c r="AQ1216" s="22"/>
      <c r="AR1216" s="22"/>
      <c r="AS1216" s="24"/>
      <c r="AT1216" s="30"/>
      <c r="AU1216" s="22"/>
      <c r="AV1216" s="69"/>
      <c r="AW1216" s="33"/>
      <c r="AX1216" s="22"/>
      <c r="AY1216" s="27"/>
    </row>
    <row r="1217" spans="41:51" x14ac:dyDescent="0.3">
      <c r="AO1217" s="30" t="s">
        <v>11753</v>
      </c>
      <c r="AP1217" s="47" t="s">
        <v>8769</v>
      </c>
      <c r="AQ1217" s="22"/>
      <c r="AR1217" s="22"/>
      <c r="AS1217" s="24"/>
      <c r="AT1217" s="30"/>
      <c r="AU1217" s="22"/>
      <c r="AV1217" s="69"/>
      <c r="AW1217" s="33"/>
      <c r="AX1217" s="22"/>
      <c r="AY1217" s="27"/>
    </row>
    <row r="1218" spans="41:51" x14ac:dyDescent="0.3">
      <c r="AO1218" s="30" t="s">
        <v>11752</v>
      </c>
      <c r="AP1218" s="47" t="s">
        <v>8769</v>
      </c>
      <c r="AQ1218" s="22"/>
      <c r="AR1218" s="22"/>
      <c r="AS1218" s="24"/>
      <c r="AT1218" s="30"/>
      <c r="AU1218" s="22"/>
      <c r="AV1218" s="69"/>
      <c r="AW1218" s="33"/>
      <c r="AX1218" s="22"/>
      <c r="AY1218" s="27"/>
    </row>
    <row r="1219" spans="41:51" x14ac:dyDescent="0.3">
      <c r="AO1219" s="30" t="s">
        <v>11751</v>
      </c>
      <c r="AP1219" s="47" t="s">
        <v>8769</v>
      </c>
      <c r="AQ1219" s="22"/>
      <c r="AR1219" s="22"/>
      <c r="AS1219" s="24"/>
      <c r="AT1219" s="30"/>
      <c r="AU1219" s="22"/>
      <c r="AV1219" s="69"/>
      <c r="AW1219" s="33"/>
      <c r="AX1219" s="22"/>
      <c r="AY1219" s="27"/>
    </row>
    <row r="1220" spans="41:51" x14ac:dyDescent="0.3">
      <c r="AO1220" s="30" t="s">
        <v>11750</v>
      </c>
      <c r="AP1220" s="47" t="s">
        <v>8769</v>
      </c>
      <c r="AQ1220" s="22"/>
      <c r="AR1220" s="22"/>
      <c r="AS1220" s="24"/>
      <c r="AT1220" s="30"/>
      <c r="AU1220" s="22"/>
      <c r="AV1220" s="69"/>
      <c r="AW1220" s="33"/>
      <c r="AX1220" s="22"/>
      <c r="AY1220" s="27"/>
    </row>
    <row r="1221" spans="41:51" ht="15" thickBot="1" x14ac:dyDescent="0.35">
      <c r="AO1221" s="31" t="s">
        <v>11749</v>
      </c>
      <c r="AP1221" s="36" t="s">
        <v>8769</v>
      </c>
      <c r="AQ1221" s="23"/>
      <c r="AR1221" s="23"/>
      <c r="AS1221" s="25"/>
      <c r="AT1221" s="31"/>
      <c r="AU1221" s="23"/>
      <c r="AV1221" s="71"/>
      <c r="AW1221" s="34"/>
      <c r="AX1221" s="23"/>
      <c r="AY1221" s="28"/>
    </row>
    <row r="1222" spans="41:51" x14ac:dyDescent="0.3">
      <c r="AO1222" s="2" t="s">
        <v>11748</v>
      </c>
      <c r="AP1222" s="6" t="s">
        <v>8769</v>
      </c>
    </row>
    <row r="1223" spans="41:51" x14ac:dyDescent="0.3">
      <c r="AO1223" s="2" t="s">
        <v>11747</v>
      </c>
      <c r="AP1223" s="6" t="s">
        <v>8769</v>
      </c>
    </row>
    <row r="1224" spans="41:51" x14ac:dyDescent="0.3">
      <c r="AO1224" s="2" t="s">
        <v>11746</v>
      </c>
      <c r="AP1224" s="6" t="s">
        <v>8769</v>
      </c>
    </row>
    <row r="1225" spans="41:51" x14ac:dyDescent="0.3">
      <c r="AO1225" s="2" t="s">
        <v>11745</v>
      </c>
      <c r="AP1225" s="6" t="s">
        <v>8769</v>
      </c>
    </row>
    <row r="1226" spans="41:51" x14ac:dyDescent="0.3">
      <c r="AO1226" s="2" t="s">
        <v>11744</v>
      </c>
      <c r="AP1226" s="6" t="s">
        <v>8769</v>
      </c>
    </row>
    <row r="1227" spans="41:51" x14ac:dyDescent="0.3">
      <c r="AO1227" s="2" t="s">
        <v>11743</v>
      </c>
      <c r="AP1227" s="6" t="s">
        <v>8769</v>
      </c>
    </row>
    <row r="1228" spans="41:51" x14ac:dyDescent="0.3">
      <c r="AO1228" s="2" t="s">
        <v>11742</v>
      </c>
      <c r="AP1228" s="6" t="s">
        <v>8769</v>
      </c>
    </row>
    <row r="1229" spans="41:51" x14ac:dyDescent="0.3">
      <c r="AO1229" s="2" t="s">
        <v>11741</v>
      </c>
      <c r="AP1229" s="6" t="s">
        <v>8769</v>
      </c>
    </row>
    <row r="1230" spans="41:51" x14ac:dyDescent="0.3">
      <c r="AO1230" s="2" t="s">
        <v>11740</v>
      </c>
      <c r="AP1230" s="6" t="s">
        <v>8769</v>
      </c>
    </row>
    <row r="1231" spans="41:51" x14ac:dyDescent="0.3">
      <c r="AO1231" s="2" t="s">
        <v>11739</v>
      </c>
      <c r="AP1231" s="6" t="s">
        <v>8769</v>
      </c>
    </row>
    <row r="1232" spans="41:51" x14ac:dyDescent="0.3">
      <c r="AO1232" s="2" t="s">
        <v>11738</v>
      </c>
      <c r="AP1232" s="6" t="s">
        <v>8769</v>
      </c>
    </row>
    <row r="1233" spans="41:42" x14ac:dyDescent="0.3">
      <c r="AO1233" s="2" t="s">
        <v>11737</v>
      </c>
      <c r="AP1233" s="6" t="s">
        <v>8769</v>
      </c>
    </row>
    <row r="1234" spans="41:42" x14ac:dyDescent="0.3">
      <c r="AO1234" s="2" t="s">
        <v>11736</v>
      </c>
      <c r="AP1234" s="6" t="s">
        <v>8769</v>
      </c>
    </row>
    <row r="1235" spans="41:42" x14ac:dyDescent="0.3">
      <c r="AO1235" s="2" t="s">
        <v>11735</v>
      </c>
      <c r="AP1235" s="6" t="s">
        <v>8769</v>
      </c>
    </row>
    <row r="1236" spans="41:42" x14ac:dyDescent="0.3">
      <c r="AO1236" s="2" t="s">
        <v>11734</v>
      </c>
      <c r="AP1236" s="6" t="s">
        <v>8769</v>
      </c>
    </row>
    <row r="1237" spans="41:42" x14ac:dyDescent="0.3">
      <c r="AO1237" s="2" t="s">
        <v>11733</v>
      </c>
      <c r="AP1237" s="6" t="s">
        <v>8769</v>
      </c>
    </row>
    <row r="1238" spans="41:42" x14ac:dyDescent="0.3">
      <c r="AO1238" s="2" t="s">
        <v>11732</v>
      </c>
      <c r="AP1238" s="6" t="s">
        <v>8769</v>
      </c>
    </row>
    <row r="1239" spans="41:42" x14ac:dyDescent="0.3">
      <c r="AO1239" s="2" t="s">
        <v>11731</v>
      </c>
      <c r="AP1239" s="6" t="s">
        <v>8769</v>
      </c>
    </row>
    <row r="1240" spans="41:42" x14ac:dyDescent="0.3">
      <c r="AO1240" s="2" t="s">
        <v>11730</v>
      </c>
      <c r="AP1240" s="6" t="s">
        <v>8769</v>
      </c>
    </row>
    <row r="1241" spans="41:42" x14ac:dyDescent="0.3">
      <c r="AO1241" s="2" t="s">
        <v>11729</v>
      </c>
      <c r="AP1241" s="6" t="s">
        <v>8769</v>
      </c>
    </row>
    <row r="1242" spans="41:42" x14ac:dyDescent="0.3">
      <c r="AO1242" s="2" t="s">
        <v>11728</v>
      </c>
      <c r="AP1242" s="6" t="s">
        <v>8769</v>
      </c>
    </row>
    <row r="1243" spans="41:42" x14ac:dyDescent="0.3">
      <c r="AO1243" s="2" t="s">
        <v>11727</v>
      </c>
      <c r="AP1243" s="6" t="s">
        <v>8769</v>
      </c>
    </row>
    <row r="1244" spans="41:42" x14ac:dyDescent="0.3">
      <c r="AO1244" s="2" t="s">
        <v>11726</v>
      </c>
      <c r="AP1244" s="6" t="s">
        <v>8769</v>
      </c>
    </row>
    <row r="1245" spans="41:42" x14ac:dyDescent="0.3">
      <c r="AO1245" s="2" t="s">
        <v>11725</v>
      </c>
      <c r="AP1245" s="6" t="s">
        <v>8769</v>
      </c>
    </row>
    <row r="1246" spans="41:42" x14ac:dyDescent="0.3">
      <c r="AO1246" s="2" t="s">
        <v>11724</v>
      </c>
      <c r="AP1246" s="6" t="s">
        <v>8769</v>
      </c>
    </row>
    <row r="1247" spans="41:42" x14ac:dyDescent="0.3">
      <c r="AO1247" s="2" t="s">
        <v>11723</v>
      </c>
      <c r="AP1247" s="6" t="s">
        <v>8769</v>
      </c>
    </row>
    <row r="1248" spans="41:42" x14ac:dyDescent="0.3">
      <c r="AO1248" s="2" t="s">
        <v>11722</v>
      </c>
      <c r="AP1248" s="6" t="s">
        <v>8769</v>
      </c>
    </row>
    <row r="1249" spans="41:42" x14ac:dyDescent="0.3">
      <c r="AO1249" s="2" t="s">
        <v>11721</v>
      </c>
      <c r="AP1249" s="6" t="s">
        <v>8769</v>
      </c>
    </row>
    <row r="1250" spans="41:42" x14ac:dyDescent="0.3">
      <c r="AO1250" s="2" t="s">
        <v>11720</v>
      </c>
      <c r="AP1250" s="6" t="s">
        <v>8769</v>
      </c>
    </row>
    <row r="1251" spans="41:42" x14ac:dyDescent="0.3">
      <c r="AO1251" s="2" t="s">
        <v>11719</v>
      </c>
      <c r="AP1251" s="6" t="s">
        <v>8769</v>
      </c>
    </row>
    <row r="1252" spans="41:42" x14ac:dyDescent="0.3">
      <c r="AO1252" s="2" t="s">
        <v>11718</v>
      </c>
      <c r="AP1252" s="6" t="s">
        <v>8769</v>
      </c>
    </row>
    <row r="1253" spans="41:42" x14ac:dyDescent="0.3">
      <c r="AO1253" s="2" t="s">
        <v>11717</v>
      </c>
      <c r="AP1253" s="6" t="s">
        <v>8769</v>
      </c>
    </row>
    <row r="1254" spans="41:42" x14ac:dyDescent="0.3">
      <c r="AO1254" s="2" t="s">
        <v>11716</v>
      </c>
      <c r="AP1254" s="6" t="s">
        <v>8769</v>
      </c>
    </row>
    <row r="1255" spans="41:42" x14ac:dyDescent="0.3">
      <c r="AO1255" s="2" t="s">
        <v>11715</v>
      </c>
      <c r="AP1255" s="6" t="s">
        <v>8769</v>
      </c>
    </row>
    <row r="1256" spans="41:42" x14ac:dyDescent="0.3">
      <c r="AO1256" s="2" t="s">
        <v>11714</v>
      </c>
      <c r="AP1256" s="6" t="s">
        <v>8769</v>
      </c>
    </row>
    <row r="1257" spans="41:42" x14ac:dyDescent="0.3">
      <c r="AO1257" s="2" t="s">
        <v>11713</v>
      </c>
      <c r="AP1257" s="6" t="s">
        <v>8769</v>
      </c>
    </row>
    <row r="1258" spans="41:42" x14ac:dyDescent="0.3">
      <c r="AO1258" s="2" t="s">
        <v>11712</v>
      </c>
      <c r="AP1258" s="6" t="s">
        <v>8769</v>
      </c>
    </row>
    <row r="1259" spans="41:42" x14ac:dyDescent="0.3">
      <c r="AO1259" s="2" t="s">
        <v>11711</v>
      </c>
      <c r="AP1259" s="6" t="s">
        <v>8769</v>
      </c>
    </row>
    <row r="1260" spans="41:42" x14ac:dyDescent="0.3">
      <c r="AO1260" s="2" t="s">
        <v>11710</v>
      </c>
      <c r="AP1260" s="6" t="s">
        <v>8769</v>
      </c>
    </row>
    <row r="1261" spans="41:42" x14ac:dyDescent="0.3">
      <c r="AO1261" s="2" t="s">
        <v>11709</v>
      </c>
      <c r="AP1261" s="6" t="s">
        <v>8769</v>
      </c>
    </row>
    <row r="1262" spans="41:42" x14ac:dyDescent="0.3">
      <c r="AO1262" s="2" t="s">
        <v>11708</v>
      </c>
      <c r="AP1262" s="6" t="s">
        <v>8769</v>
      </c>
    </row>
    <row r="1263" spans="41:42" x14ac:dyDescent="0.3">
      <c r="AO1263" s="2" t="s">
        <v>11707</v>
      </c>
      <c r="AP1263" s="6" t="s">
        <v>8769</v>
      </c>
    </row>
    <row r="1264" spans="41:42" x14ac:dyDescent="0.3">
      <c r="AO1264" s="2" t="s">
        <v>11706</v>
      </c>
      <c r="AP1264" s="6" t="s">
        <v>8769</v>
      </c>
    </row>
    <row r="1265" spans="41:42" x14ac:dyDescent="0.3">
      <c r="AO1265" s="2" t="s">
        <v>11705</v>
      </c>
      <c r="AP1265" s="6" t="s">
        <v>8769</v>
      </c>
    </row>
    <row r="1266" spans="41:42" x14ac:dyDescent="0.3">
      <c r="AO1266" s="2" t="s">
        <v>11704</v>
      </c>
      <c r="AP1266" s="6" t="s">
        <v>8769</v>
      </c>
    </row>
    <row r="1267" spans="41:42" x14ac:dyDescent="0.3">
      <c r="AO1267" s="2" t="s">
        <v>11703</v>
      </c>
      <c r="AP1267" s="6" t="s">
        <v>8769</v>
      </c>
    </row>
    <row r="1268" spans="41:42" x14ac:dyDescent="0.3">
      <c r="AO1268" s="2" t="s">
        <v>11702</v>
      </c>
      <c r="AP1268" s="6" t="s">
        <v>8769</v>
      </c>
    </row>
    <row r="1269" spans="41:42" x14ac:dyDescent="0.3">
      <c r="AO1269" s="2" t="s">
        <v>11701</v>
      </c>
      <c r="AP1269" s="6" t="s">
        <v>8769</v>
      </c>
    </row>
    <row r="1270" spans="41:42" x14ac:dyDescent="0.3">
      <c r="AO1270" s="2" t="s">
        <v>11700</v>
      </c>
      <c r="AP1270" s="6" t="s">
        <v>8769</v>
      </c>
    </row>
    <row r="1271" spans="41:42" x14ac:dyDescent="0.3">
      <c r="AO1271" s="2" t="s">
        <v>11699</v>
      </c>
      <c r="AP1271" s="6" t="s">
        <v>8769</v>
      </c>
    </row>
    <row r="1272" spans="41:42" x14ac:dyDescent="0.3">
      <c r="AO1272" s="2" t="s">
        <v>11698</v>
      </c>
      <c r="AP1272" s="6" t="s">
        <v>8769</v>
      </c>
    </row>
    <row r="1273" spans="41:42" x14ac:dyDescent="0.3">
      <c r="AO1273" s="2" t="s">
        <v>11697</v>
      </c>
      <c r="AP1273" s="6" t="s">
        <v>8769</v>
      </c>
    </row>
    <row r="1274" spans="41:42" x14ac:dyDescent="0.3">
      <c r="AO1274" s="2" t="s">
        <v>11696</v>
      </c>
      <c r="AP1274" s="6" t="s">
        <v>8769</v>
      </c>
    </row>
    <row r="1275" spans="41:42" x14ac:dyDescent="0.3">
      <c r="AO1275" s="2" t="s">
        <v>11695</v>
      </c>
      <c r="AP1275" s="6" t="s">
        <v>8769</v>
      </c>
    </row>
    <row r="1276" spans="41:42" x14ac:dyDescent="0.3">
      <c r="AO1276" s="2" t="s">
        <v>11694</v>
      </c>
      <c r="AP1276" s="6" t="s">
        <v>8769</v>
      </c>
    </row>
    <row r="1277" spans="41:42" x14ac:dyDescent="0.3">
      <c r="AO1277" s="2" t="s">
        <v>11693</v>
      </c>
      <c r="AP1277" s="6" t="s">
        <v>8769</v>
      </c>
    </row>
    <row r="1278" spans="41:42" x14ac:dyDescent="0.3">
      <c r="AO1278" s="2" t="s">
        <v>11692</v>
      </c>
      <c r="AP1278" s="6" t="s">
        <v>8769</v>
      </c>
    </row>
    <row r="1279" spans="41:42" x14ac:dyDescent="0.3">
      <c r="AO1279" s="2" t="s">
        <v>11691</v>
      </c>
      <c r="AP1279" s="6" t="s">
        <v>8769</v>
      </c>
    </row>
    <row r="1280" spans="41:42" x14ac:dyDescent="0.3">
      <c r="AO1280" s="2" t="s">
        <v>11690</v>
      </c>
      <c r="AP1280" s="6" t="s">
        <v>8769</v>
      </c>
    </row>
    <row r="1281" spans="41:42" x14ac:dyDescent="0.3">
      <c r="AO1281" s="2" t="s">
        <v>11689</v>
      </c>
      <c r="AP1281" s="6" t="s">
        <v>8769</v>
      </c>
    </row>
    <row r="1282" spans="41:42" x14ac:dyDescent="0.3">
      <c r="AO1282" s="2" t="s">
        <v>11688</v>
      </c>
      <c r="AP1282" s="6" t="s">
        <v>8769</v>
      </c>
    </row>
    <row r="1283" spans="41:42" x14ac:dyDescent="0.3">
      <c r="AO1283" s="2" t="s">
        <v>11687</v>
      </c>
      <c r="AP1283" s="6" t="s">
        <v>8769</v>
      </c>
    </row>
    <row r="1284" spans="41:42" x14ac:dyDescent="0.3">
      <c r="AO1284" s="2" t="s">
        <v>11686</v>
      </c>
      <c r="AP1284" s="6" t="s">
        <v>8769</v>
      </c>
    </row>
    <row r="1285" spans="41:42" x14ac:dyDescent="0.3">
      <c r="AO1285" s="2" t="s">
        <v>11685</v>
      </c>
      <c r="AP1285" s="6" t="s">
        <v>8769</v>
      </c>
    </row>
    <row r="1286" spans="41:42" x14ac:dyDescent="0.3">
      <c r="AO1286" s="2" t="s">
        <v>11684</v>
      </c>
      <c r="AP1286" s="6" t="s">
        <v>8769</v>
      </c>
    </row>
    <row r="1287" spans="41:42" x14ac:dyDescent="0.3">
      <c r="AO1287" s="2" t="s">
        <v>11683</v>
      </c>
      <c r="AP1287" s="6" t="s">
        <v>8769</v>
      </c>
    </row>
    <row r="1288" spans="41:42" x14ac:dyDescent="0.3">
      <c r="AO1288" s="2" t="s">
        <v>11682</v>
      </c>
      <c r="AP1288" s="6" t="s">
        <v>8769</v>
      </c>
    </row>
    <row r="1289" spans="41:42" x14ac:dyDescent="0.3">
      <c r="AO1289" s="2" t="s">
        <v>11681</v>
      </c>
      <c r="AP1289" s="6" t="s">
        <v>8769</v>
      </c>
    </row>
    <row r="1290" spans="41:42" x14ac:dyDescent="0.3">
      <c r="AO1290" s="2" t="s">
        <v>11680</v>
      </c>
      <c r="AP1290" s="6" t="s">
        <v>8769</v>
      </c>
    </row>
    <row r="1291" spans="41:42" x14ac:dyDescent="0.3">
      <c r="AO1291" s="2" t="s">
        <v>11679</v>
      </c>
      <c r="AP1291" s="6" t="s">
        <v>8769</v>
      </c>
    </row>
    <row r="1292" spans="41:42" x14ac:dyDescent="0.3">
      <c r="AO1292" s="2" t="s">
        <v>11678</v>
      </c>
      <c r="AP1292" s="6" t="s">
        <v>8769</v>
      </c>
    </row>
    <row r="1293" spans="41:42" x14ac:dyDescent="0.3">
      <c r="AO1293" s="2" t="s">
        <v>11677</v>
      </c>
      <c r="AP1293" s="6" t="s">
        <v>8769</v>
      </c>
    </row>
    <row r="1294" spans="41:42" x14ac:dyDescent="0.3">
      <c r="AO1294" s="2" t="s">
        <v>11676</v>
      </c>
      <c r="AP1294" s="6" t="s">
        <v>8769</v>
      </c>
    </row>
    <row r="1295" spans="41:42" x14ac:dyDescent="0.3">
      <c r="AO1295" s="2" t="s">
        <v>11675</v>
      </c>
      <c r="AP1295" s="6" t="s">
        <v>8769</v>
      </c>
    </row>
    <row r="1296" spans="41:42" x14ac:dyDescent="0.3">
      <c r="AO1296" s="2" t="s">
        <v>11674</v>
      </c>
      <c r="AP1296" s="6" t="s">
        <v>8769</v>
      </c>
    </row>
    <row r="1297" spans="41:42" x14ac:dyDescent="0.3">
      <c r="AO1297" s="2" t="s">
        <v>11673</v>
      </c>
      <c r="AP1297" s="6" t="s">
        <v>8769</v>
      </c>
    </row>
    <row r="1298" spans="41:42" x14ac:dyDescent="0.3">
      <c r="AO1298" s="2" t="s">
        <v>11672</v>
      </c>
      <c r="AP1298" s="6" t="s">
        <v>8769</v>
      </c>
    </row>
    <row r="1299" spans="41:42" x14ac:dyDescent="0.3">
      <c r="AO1299" s="2" t="s">
        <v>11671</v>
      </c>
      <c r="AP1299" s="6" t="s">
        <v>8769</v>
      </c>
    </row>
    <row r="1300" spans="41:42" x14ac:dyDescent="0.3">
      <c r="AO1300" s="2" t="s">
        <v>11670</v>
      </c>
      <c r="AP1300" s="6" t="s">
        <v>8769</v>
      </c>
    </row>
    <row r="1301" spans="41:42" x14ac:dyDescent="0.3">
      <c r="AO1301" s="2" t="s">
        <v>11669</v>
      </c>
      <c r="AP1301" s="6" t="s">
        <v>8769</v>
      </c>
    </row>
    <row r="1302" spans="41:42" x14ac:dyDescent="0.3">
      <c r="AO1302" s="2" t="s">
        <v>11668</v>
      </c>
      <c r="AP1302" s="6" t="s">
        <v>8769</v>
      </c>
    </row>
    <row r="1303" spans="41:42" x14ac:dyDescent="0.3">
      <c r="AO1303" s="2" t="s">
        <v>11667</v>
      </c>
      <c r="AP1303" s="6" t="s">
        <v>8769</v>
      </c>
    </row>
    <row r="1304" spans="41:42" x14ac:dyDescent="0.3">
      <c r="AO1304" s="2" t="s">
        <v>11666</v>
      </c>
      <c r="AP1304" s="6" t="s">
        <v>8769</v>
      </c>
    </row>
    <row r="1305" spans="41:42" x14ac:dyDescent="0.3">
      <c r="AO1305" s="2" t="s">
        <v>11665</v>
      </c>
      <c r="AP1305" s="6" t="s">
        <v>8769</v>
      </c>
    </row>
    <row r="1306" spans="41:42" x14ac:dyDescent="0.3">
      <c r="AO1306" s="2" t="s">
        <v>11664</v>
      </c>
      <c r="AP1306" s="6" t="s">
        <v>8769</v>
      </c>
    </row>
    <row r="1307" spans="41:42" x14ac:dyDescent="0.3">
      <c r="AO1307" s="2" t="s">
        <v>11663</v>
      </c>
      <c r="AP1307" s="6" t="s">
        <v>8769</v>
      </c>
    </row>
    <row r="1308" spans="41:42" x14ac:dyDescent="0.3">
      <c r="AO1308" s="2" t="s">
        <v>11662</v>
      </c>
      <c r="AP1308" s="6" t="s">
        <v>8769</v>
      </c>
    </row>
    <row r="1309" spans="41:42" x14ac:dyDescent="0.3">
      <c r="AO1309" s="2" t="s">
        <v>11661</v>
      </c>
      <c r="AP1309" s="6" t="s">
        <v>8769</v>
      </c>
    </row>
    <row r="1310" spans="41:42" x14ac:dyDescent="0.3">
      <c r="AO1310" s="2" t="s">
        <v>11660</v>
      </c>
      <c r="AP1310" s="6" t="s">
        <v>8769</v>
      </c>
    </row>
    <row r="1311" spans="41:42" x14ac:dyDescent="0.3">
      <c r="AO1311" s="2" t="s">
        <v>11659</v>
      </c>
      <c r="AP1311" s="6" t="s">
        <v>8769</v>
      </c>
    </row>
    <row r="1312" spans="41:42" x14ac:dyDescent="0.3">
      <c r="AO1312" s="2" t="s">
        <v>11658</v>
      </c>
      <c r="AP1312" s="6" t="s">
        <v>8769</v>
      </c>
    </row>
    <row r="1313" spans="41:42" x14ac:dyDescent="0.3">
      <c r="AO1313" s="2" t="s">
        <v>11657</v>
      </c>
      <c r="AP1313" s="6" t="s">
        <v>8769</v>
      </c>
    </row>
    <row r="1314" spans="41:42" x14ac:dyDescent="0.3">
      <c r="AO1314" s="2" t="s">
        <v>11656</v>
      </c>
      <c r="AP1314" s="6" t="s">
        <v>8769</v>
      </c>
    </row>
    <row r="1315" spans="41:42" x14ac:dyDescent="0.3">
      <c r="AO1315" s="2" t="s">
        <v>11655</v>
      </c>
      <c r="AP1315" s="6" t="s">
        <v>8769</v>
      </c>
    </row>
    <row r="1316" spans="41:42" x14ac:dyDescent="0.3">
      <c r="AO1316" s="2" t="s">
        <v>11654</v>
      </c>
      <c r="AP1316" s="6" t="s">
        <v>8769</v>
      </c>
    </row>
    <row r="1317" spans="41:42" x14ac:dyDescent="0.3">
      <c r="AO1317" s="2" t="s">
        <v>11653</v>
      </c>
      <c r="AP1317" s="6" t="s">
        <v>8769</v>
      </c>
    </row>
    <row r="1318" spans="41:42" x14ac:dyDescent="0.3">
      <c r="AO1318" s="2" t="s">
        <v>11652</v>
      </c>
      <c r="AP1318" s="6" t="s">
        <v>8769</v>
      </c>
    </row>
    <row r="1319" spans="41:42" x14ac:dyDescent="0.3">
      <c r="AO1319" s="2" t="s">
        <v>11651</v>
      </c>
      <c r="AP1319" s="6" t="s">
        <v>8769</v>
      </c>
    </row>
    <row r="1320" spans="41:42" x14ac:dyDescent="0.3">
      <c r="AO1320" s="2" t="s">
        <v>11650</v>
      </c>
      <c r="AP1320" s="6" t="s">
        <v>8769</v>
      </c>
    </row>
    <row r="1321" spans="41:42" x14ac:dyDescent="0.3">
      <c r="AO1321" s="2" t="s">
        <v>11649</v>
      </c>
      <c r="AP1321" s="6" t="s">
        <v>8769</v>
      </c>
    </row>
    <row r="1322" spans="41:42" x14ac:dyDescent="0.3">
      <c r="AO1322" s="2" t="s">
        <v>11648</v>
      </c>
      <c r="AP1322" s="6" t="s">
        <v>8769</v>
      </c>
    </row>
    <row r="1323" spans="41:42" x14ac:dyDescent="0.3">
      <c r="AO1323" s="2" t="s">
        <v>11647</v>
      </c>
      <c r="AP1323" s="6" t="s">
        <v>8769</v>
      </c>
    </row>
    <row r="1324" spans="41:42" x14ac:dyDescent="0.3">
      <c r="AO1324" s="2" t="s">
        <v>11646</v>
      </c>
      <c r="AP1324" s="6" t="s">
        <v>8769</v>
      </c>
    </row>
    <row r="1325" spans="41:42" x14ac:dyDescent="0.3">
      <c r="AO1325" s="2" t="s">
        <v>11645</v>
      </c>
      <c r="AP1325" s="6" t="s">
        <v>8769</v>
      </c>
    </row>
    <row r="1326" spans="41:42" x14ac:dyDescent="0.3">
      <c r="AO1326" s="2" t="s">
        <v>11644</v>
      </c>
      <c r="AP1326" s="6" t="s">
        <v>8769</v>
      </c>
    </row>
    <row r="1327" spans="41:42" x14ac:dyDescent="0.3">
      <c r="AO1327" s="2" t="s">
        <v>11643</v>
      </c>
      <c r="AP1327" s="6" t="s">
        <v>8769</v>
      </c>
    </row>
    <row r="1328" spans="41:42" x14ac:dyDescent="0.3">
      <c r="AO1328" s="2" t="s">
        <v>11642</v>
      </c>
      <c r="AP1328" s="6" t="s">
        <v>8769</v>
      </c>
    </row>
    <row r="1329" spans="41:42" x14ac:dyDescent="0.3">
      <c r="AO1329" s="2" t="s">
        <v>11641</v>
      </c>
      <c r="AP1329" s="6" t="s">
        <v>8769</v>
      </c>
    </row>
    <row r="1330" spans="41:42" x14ac:dyDescent="0.3">
      <c r="AO1330" s="2" t="s">
        <v>11640</v>
      </c>
      <c r="AP1330" s="6" t="s">
        <v>8769</v>
      </c>
    </row>
    <row r="1331" spans="41:42" x14ac:dyDescent="0.3">
      <c r="AO1331" s="2" t="s">
        <v>11639</v>
      </c>
      <c r="AP1331" s="6" t="s">
        <v>8769</v>
      </c>
    </row>
    <row r="1332" spans="41:42" x14ac:dyDescent="0.3">
      <c r="AO1332" s="2" t="s">
        <v>11638</v>
      </c>
      <c r="AP1332" s="6" t="s">
        <v>8769</v>
      </c>
    </row>
    <row r="1333" spans="41:42" x14ac:dyDescent="0.3">
      <c r="AO1333" s="2" t="s">
        <v>11637</v>
      </c>
      <c r="AP1333" s="6" t="s">
        <v>8769</v>
      </c>
    </row>
    <row r="1334" spans="41:42" x14ac:dyDescent="0.3">
      <c r="AO1334" s="2" t="s">
        <v>11636</v>
      </c>
      <c r="AP1334" s="6" t="s">
        <v>8769</v>
      </c>
    </row>
    <row r="1335" spans="41:42" x14ac:dyDescent="0.3">
      <c r="AO1335" s="2" t="s">
        <v>11635</v>
      </c>
      <c r="AP1335" s="6" t="s">
        <v>8769</v>
      </c>
    </row>
    <row r="1336" spans="41:42" x14ac:dyDescent="0.3">
      <c r="AO1336" s="2" t="s">
        <v>11634</v>
      </c>
      <c r="AP1336" s="6" t="s">
        <v>8769</v>
      </c>
    </row>
    <row r="1337" spans="41:42" x14ac:dyDescent="0.3">
      <c r="AO1337" s="2" t="s">
        <v>11633</v>
      </c>
      <c r="AP1337" s="6" t="s">
        <v>8769</v>
      </c>
    </row>
    <row r="1338" spans="41:42" x14ac:dyDescent="0.3">
      <c r="AO1338" s="2" t="s">
        <v>11632</v>
      </c>
      <c r="AP1338" s="6" t="s">
        <v>8769</v>
      </c>
    </row>
    <row r="1339" spans="41:42" x14ac:dyDescent="0.3">
      <c r="AO1339" s="2" t="s">
        <v>11631</v>
      </c>
      <c r="AP1339" s="6" t="s">
        <v>8769</v>
      </c>
    </row>
    <row r="1340" spans="41:42" x14ac:dyDescent="0.3">
      <c r="AO1340" s="2" t="s">
        <v>11630</v>
      </c>
      <c r="AP1340" s="6" t="s">
        <v>8769</v>
      </c>
    </row>
    <row r="1341" spans="41:42" x14ac:dyDescent="0.3">
      <c r="AO1341" s="2" t="s">
        <v>11629</v>
      </c>
      <c r="AP1341" s="6" t="s">
        <v>8769</v>
      </c>
    </row>
    <row r="1342" spans="41:42" x14ac:dyDescent="0.3">
      <c r="AO1342" s="2" t="s">
        <v>11628</v>
      </c>
      <c r="AP1342" s="6" t="s">
        <v>8769</v>
      </c>
    </row>
    <row r="1343" spans="41:42" x14ac:dyDescent="0.3">
      <c r="AO1343" s="2" t="s">
        <v>11627</v>
      </c>
      <c r="AP1343" s="6" t="s">
        <v>8769</v>
      </c>
    </row>
    <row r="1344" spans="41:42" x14ac:dyDescent="0.3">
      <c r="AO1344" s="2" t="s">
        <v>11626</v>
      </c>
      <c r="AP1344" s="6" t="s">
        <v>8769</v>
      </c>
    </row>
    <row r="1345" spans="41:42" x14ac:dyDescent="0.3">
      <c r="AO1345" s="2" t="s">
        <v>11625</v>
      </c>
      <c r="AP1345" s="6" t="s">
        <v>8769</v>
      </c>
    </row>
    <row r="1346" spans="41:42" x14ac:dyDescent="0.3">
      <c r="AO1346" s="2" t="s">
        <v>11624</v>
      </c>
      <c r="AP1346" s="6" t="s">
        <v>8769</v>
      </c>
    </row>
    <row r="1347" spans="41:42" x14ac:dyDescent="0.3">
      <c r="AO1347" s="2" t="s">
        <v>11623</v>
      </c>
      <c r="AP1347" s="6" t="s">
        <v>8769</v>
      </c>
    </row>
    <row r="1348" spans="41:42" x14ac:dyDescent="0.3">
      <c r="AO1348" s="2" t="s">
        <v>11622</v>
      </c>
      <c r="AP1348" s="6" t="s">
        <v>8769</v>
      </c>
    </row>
    <row r="1349" spans="41:42" x14ac:dyDescent="0.3">
      <c r="AO1349" s="2" t="s">
        <v>11621</v>
      </c>
      <c r="AP1349" s="6" t="s">
        <v>8769</v>
      </c>
    </row>
    <row r="1350" spans="41:42" x14ac:dyDescent="0.3">
      <c r="AO1350" s="2" t="s">
        <v>11620</v>
      </c>
      <c r="AP1350" s="6" t="s">
        <v>8769</v>
      </c>
    </row>
    <row r="1351" spans="41:42" x14ac:dyDescent="0.3">
      <c r="AO1351" s="2" t="s">
        <v>11619</v>
      </c>
      <c r="AP1351" s="6" t="s">
        <v>8769</v>
      </c>
    </row>
    <row r="1352" spans="41:42" x14ac:dyDescent="0.3">
      <c r="AO1352" s="2" t="s">
        <v>11618</v>
      </c>
      <c r="AP1352" s="6" t="s">
        <v>8769</v>
      </c>
    </row>
    <row r="1353" spans="41:42" x14ac:dyDescent="0.3">
      <c r="AO1353" s="2" t="s">
        <v>11617</v>
      </c>
      <c r="AP1353" s="6" t="s">
        <v>8769</v>
      </c>
    </row>
    <row r="1354" spans="41:42" x14ac:dyDescent="0.3">
      <c r="AO1354" s="2" t="s">
        <v>11616</v>
      </c>
      <c r="AP1354" s="6" t="s">
        <v>8769</v>
      </c>
    </row>
    <row r="1355" spans="41:42" x14ac:dyDescent="0.3">
      <c r="AO1355" s="2" t="s">
        <v>11615</v>
      </c>
      <c r="AP1355" s="6" t="s">
        <v>8769</v>
      </c>
    </row>
    <row r="1356" spans="41:42" x14ac:dyDescent="0.3">
      <c r="AO1356" s="2" t="s">
        <v>11614</v>
      </c>
      <c r="AP1356" s="6" t="s">
        <v>8769</v>
      </c>
    </row>
    <row r="1357" spans="41:42" x14ac:dyDescent="0.3">
      <c r="AO1357" s="2" t="s">
        <v>11613</v>
      </c>
      <c r="AP1357" s="6" t="s">
        <v>8769</v>
      </c>
    </row>
    <row r="1358" spans="41:42" x14ac:dyDescent="0.3">
      <c r="AO1358" s="2" t="s">
        <v>11612</v>
      </c>
      <c r="AP1358" s="6" t="s">
        <v>8769</v>
      </c>
    </row>
    <row r="1359" spans="41:42" x14ac:dyDescent="0.3">
      <c r="AO1359" s="2" t="s">
        <v>11611</v>
      </c>
      <c r="AP1359" s="6" t="s">
        <v>8769</v>
      </c>
    </row>
    <row r="1360" spans="41:42" x14ac:dyDescent="0.3">
      <c r="AO1360" s="2" t="s">
        <v>11610</v>
      </c>
      <c r="AP1360" s="6" t="s">
        <v>8769</v>
      </c>
    </row>
    <row r="1361" spans="41:42" x14ac:dyDescent="0.3">
      <c r="AO1361" s="2" t="s">
        <v>11609</v>
      </c>
      <c r="AP1361" s="6" t="s">
        <v>8769</v>
      </c>
    </row>
    <row r="1362" spans="41:42" x14ac:dyDescent="0.3">
      <c r="AO1362" s="2" t="s">
        <v>11608</v>
      </c>
      <c r="AP1362" s="6" t="s">
        <v>8769</v>
      </c>
    </row>
    <row r="1363" spans="41:42" x14ac:dyDescent="0.3">
      <c r="AO1363" s="2" t="s">
        <v>11607</v>
      </c>
      <c r="AP1363" s="6" t="s">
        <v>8769</v>
      </c>
    </row>
    <row r="1364" spans="41:42" x14ac:dyDescent="0.3">
      <c r="AO1364" s="2" t="s">
        <v>11606</v>
      </c>
      <c r="AP1364" s="6" t="s">
        <v>8769</v>
      </c>
    </row>
    <row r="1365" spans="41:42" x14ac:dyDescent="0.3">
      <c r="AO1365" s="2" t="s">
        <v>11605</v>
      </c>
      <c r="AP1365" s="6" t="s">
        <v>8769</v>
      </c>
    </row>
    <row r="1366" spans="41:42" x14ac:dyDescent="0.3">
      <c r="AO1366" s="2" t="s">
        <v>11604</v>
      </c>
      <c r="AP1366" s="6" t="s">
        <v>8769</v>
      </c>
    </row>
    <row r="1367" spans="41:42" x14ac:dyDescent="0.3">
      <c r="AO1367" s="2" t="s">
        <v>11603</v>
      </c>
      <c r="AP1367" s="6" t="s">
        <v>8769</v>
      </c>
    </row>
    <row r="1368" spans="41:42" x14ac:dyDescent="0.3">
      <c r="AO1368" s="2" t="s">
        <v>11602</v>
      </c>
      <c r="AP1368" s="6" t="s">
        <v>8769</v>
      </c>
    </row>
    <row r="1369" spans="41:42" x14ac:dyDescent="0.3">
      <c r="AO1369" s="2" t="s">
        <v>11601</v>
      </c>
      <c r="AP1369" s="6" t="s">
        <v>8769</v>
      </c>
    </row>
    <row r="1370" spans="41:42" x14ac:dyDescent="0.3">
      <c r="AO1370" s="2" t="s">
        <v>11600</v>
      </c>
      <c r="AP1370" s="6" t="s">
        <v>8769</v>
      </c>
    </row>
    <row r="1371" spans="41:42" x14ac:dyDescent="0.3">
      <c r="AO1371" s="2" t="s">
        <v>11599</v>
      </c>
      <c r="AP1371" s="6" t="s">
        <v>8769</v>
      </c>
    </row>
    <row r="1372" spans="41:42" x14ac:dyDescent="0.3">
      <c r="AO1372" s="2" t="s">
        <v>11598</v>
      </c>
      <c r="AP1372" s="6" t="s">
        <v>8769</v>
      </c>
    </row>
    <row r="1373" spans="41:42" x14ac:dyDescent="0.3">
      <c r="AO1373" s="2" t="s">
        <v>11597</v>
      </c>
      <c r="AP1373" s="6" t="s">
        <v>8769</v>
      </c>
    </row>
    <row r="1374" spans="41:42" x14ac:dyDescent="0.3">
      <c r="AO1374" s="2" t="s">
        <v>11596</v>
      </c>
      <c r="AP1374" s="6" t="s">
        <v>8769</v>
      </c>
    </row>
    <row r="1375" spans="41:42" x14ac:dyDescent="0.3">
      <c r="AO1375" s="2" t="s">
        <v>11595</v>
      </c>
      <c r="AP1375" s="6" t="s">
        <v>8769</v>
      </c>
    </row>
    <row r="1376" spans="41:42" x14ac:dyDescent="0.3">
      <c r="AO1376" s="2" t="s">
        <v>11594</v>
      </c>
      <c r="AP1376" s="6" t="s">
        <v>8769</v>
      </c>
    </row>
    <row r="1377" spans="41:42" x14ac:dyDescent="0.3">
      <c r="AO1377" s="2" t="s">
        <v>11593</v>
      </c>
      <c r="AP1377" s="6" t="s">
        <v>8769</v>
      </c>
    </row>
    <row r="1378" spans="41:42" x14ac:dyDescent="0.3">
      <c r="AO1378" s="2" t="s">
        <v>11592</v>
      </c>
      <c r="AP1378" s="6" t="s">
        <v>8769</v>
      </c>
    </row>
    <row r="1379" spans="41:42" x14ac:dyDescent="0.3">
      <c r="AO1379" s="2" t="s">
        <v>11591</v>
      </c>
      <c r="AP1379" s="6" t="s">
        <v>8769</v>
      </c>
    </row>
    <row r="1380" spans="41:42" x14ac:dyDescent="0.3">
      <c r="AO1380" s="2" t="s">
        <v>11590</v>
      </c>
      <c r="AP1380" s="6" t="s">
        <v>8769</v>
      </c>
    </row>
    <row r="1381" spans="41:42" x14ac:dyDescent="0.3">
      <c r="AO1381" s="2" t="s">
        <v>11589</v>
      </c>
      <c r="AP1381" s="6" t="s">
        <v>8769</v>
      </c>
    </row>
    <row r="1382" spans="41:42" x14ac:dyDescent="0.3">
      <c r="AO1382" s="2" t="s">
        <v>11588</v>
      </c>
      <c r="AP1382" s="6" t="s">
        <v>8769</v>
      </c>
    </row>
    <row r="1383" spans="41:42" x14ac:dyDescent="0.3">
      <c r="AO1383" s="2" t="s">
        <v>11587</v>
      </c>
      <c r="AP1383" s="6" t="s">
        <v>8769</v>
      </c>
    </row>
    <row r="1384" spans="41:42" x14ac:dyDescent="0.3">
      <c r="AO1384" s="2" t="s">
        <v>11586</v>
      </c>
      <c r="AP1384" s="6" t="s">
        <v>8769</v>
      </c>
    </row>
    <row r="1385" spans="41:42" x14ac:dyDescent="0.3">
      <c r="AO1385" s="2" t="s">
        <v>11585</v>
      </c>
      <c r="AP1385" s="6" t="s">
        <v>8769</v>
      </c>
    </row>
    <row r="1386" spans="41:42" x14ac:dyDescent="0.3">
      <c r="AO1386" s="2" t="s">
        <v>11584</v>
      </c>
      <c r="AP1386" s="6" t="s">
        <v>8769</v>
      </c>
    </row>
    <row r="1387" spans="41:42" x14ac:dyDescent="0.3">
      <c r="AO1387" s="2" t="s">
        <v>11583</v>
      </c>
      <c r="AP1387" s="6" t="s">
        <v>8769</v>
      </c>
    </row>
    <row r="1388" spans="41:42" x14ac:dyDescent="0.3">
      <c r="AO1388" s="2" t="s">
        <v>11582</v>
      </c>
      <c r="AP1388" s="6" t="s">
        <v>8769</v>
      </c>
    </row>
    <row r="1389" spans="41:42" x14ac:dyDescent="0.3">
      <c r="AO1389" s="2" t="s">
        <v>11581</v>
      </c>
      <c r="AP1389" s="6" t="s">
        <v>8769</v>
      </c>
    </row>
    <row r="1390" spans="41:42" x14ac:dyDescent="0.3">
      <c r="AO1390" s="2" t="s">
        <v>11580</v>
      </c>
      <c r="AP1390" s="6" t="s">
        <v>8769</v>
      </c>
    </row>
    <row r="1391" spans="41:42" x14ac:dyDescent="0.3">
      <c r="AO1391" s="2" t="s">
        <v>11579</v>
      </c>
      <c r="AP1391" s="6" t="s">
        <v>8769</v>
      </c>
    </row>
    <row r="1392" spans="41:42" x14ac:dyDescent="0.3">
      <c r="AO1392" s="2" t="s">
        <v>11578</v>
      </c>
      <c r="AP1392" s="6" t="s">
        <v>8769</v>
      </c>
    </row>
    <row r="1393" spans="41:42" x14ac:dyDescent="0.3">
      <c r="AO1393" s="2" t="s">
        <v>11577</v>
      </c>
      <c r="AP1393" s="6" t="s">
        <v>8769</v>
      </c>
    </row>
    <row r="1394" spans="41:42" x14ac:dyDescent="0.3">
      <c r="AO1394" s="2" t="s">
        <v>11576</v>
      </c>
      <c r="AP1394" s="6" t="s">
        <v>8769</v>
      </c>
    </row>
    <row r="1395" spans="41:42" x14ac:dyDescent="0.3">
      <c r="AO1395" s="2" t="s">
        <v>11575</v>
      </c>
      <c r="AP1395" s="6" t="s">
        <v>8769</v>
      </c>
    </row>
    <row r="1396" spans="41:42" x14ac:dyDescent="0.3">
      <c r="AO1396" s="2" t="s">
        <v>11574</v>
      </c>
      <c r="AP1396" s="6" t="s">
        <v>8769</v>
      </c>
    </row>
    <row r="1397" spans="41:42" x14ac:dyDescent="0.3">
      <c r="AO1397" s="2" t="s">
        <v>11573</v>
      </c>
      <c r="AP1397" s="6" t="s">
        <v>8769</v>
      </c>
    </row>
    <row r="1398" spans="41:42" x14ac:dyDescent="0.3">
      <c r="AO1398" s="2" t="s">
        <v>11572</v>
      </c>
      <c r="AP1398" s="6" t="s">
        <v>8769</v>
      </c>
    </row>
    <row r="1399" spans="41:42" x14ac:dyDescent="0.3">
      <c r="AO1399" s="2" t="s">
        <v>11571</v>
      </c>
      <c r="AP1399" s="6" t="s">
        <v>8769</v>
      </c>
    </row>
    <row r="1400" spans="41:42" x14ac:dyDescent="0.3">
      <c r="AO1400" s="2" t="s">
        <v>11570</v>
      </c>
      <c r="AP1400" s="6" t="s">
        <v>8769</v>
      </c>
    </row>
    <row r="1401" spans="41:42" x14ac:dyDescent="0.3">
      <c r="AO1401" s="2" t="s">
        <v>11569</v>
      </c>
      <c r="AP1401" s="6" t="s">
        <v>8769</v>
      </c>
    </row>
    <row r="1402" spans="41:42" x14ac:dyDescent="0.3">
      <c r="AO1402" s="2" t="s">
        <v>11568</v>
      </c>
      <c r="AP1402" s="6" t="s">
        <v>8769</v>
      </c>
    </row>
    <row r="1403" spans="41:42" x14ac:dyDescent="0.3">
      <c r="AO1403" s="2" t="s">
        <v>11567</v>
      </c>
      <c r="AP1403" s="6" t="s">
        <v>8769</v>
      </c>
    </row>
    <row r="1404" spans="41:42" x14ac:dyDescent="0.3">
      <c r="AO1404" s="2" t="s">
        <v>11566</v>
      </c>
      <c r="AP1404" s="6" t="s">
        <v>8769</v>
      </c>
    </row>
    <row r="1405" spans="41:42" x14ac:dyDescent="0.3">
      <c r="AO1405" s="2" t="s">
        <v>11565</v>
      </c>
      <c r="AP1405" s="6" t="s">
        <v>8769</v>
      </c>
    </row>
    <row r="1406" spans="41:42" x14ac:dyDescent="0.3">
      <c r="AO1406" s="2" t="s">
        <v>11564</v>
      </c>
      <c r="AP1406" s="6" t="s">
        <v>8769</v>
      </c>
    </row>
    <row r="1407" spans="41:42" x14ac:dyDescent="0.3">
      <c r="AO1407" s="2" t="s">
        <v>11563</v>
      </c>
      <c r="AP1407" s="6" t="s">
        <v>8769</v>
      </c>
    </row>
    <row r="1408" spans="41:42" x14ac:dyDescent="0.3">
      <c r="AO1408" s="2" t="s">
        <v>11562</v>
      </c>
      <c r="AP1408" s="6" t="s">
        <v>8769</v>
      </c>
    </row>
    <row r="1409" spans="41:42" x14ac:dyDescent="0.3">
      <c r="AO1409" s="2" t="s">
        <v>11561</v>
      </c>
      <c r="AP1409" s="6" t="s">
        <v>8769</v>
      </c>
    </row>
    <row r="1410" spans="41:42" x14ac:dyDescent="0.3">
      <c r="AO1410" s="2" t="s">
        <v>11560</v>
      </c>
      <c r="AP1410" s="6" t="s">
        <v>8769</v>
      </c>
    </row>
    <row r="1411" spans="41:42" x14ac:dyDescent="0.3">
      <c r="AO1411" s="2" t="s">
        <v>11559</v>
      </c>
      <c r="AP1411" s="6" t="s">
        <v>8769</v>
      </c>
    </row>
    <row r="1412" spans="41:42" x14ac:dyDescent="0.3">
      <c r="AO1412" s="2" t="s">
        <v>11558</v>
      </c>
      <c r="AP1412" s="6" t="s">
        <v>8769</v>
      </c>
    </row>
    <row r="1413" spans="41:42" x14ac:dyDescent="0.3">
      <c r="AO1413" s="2" t="s">
        <v>11557</v>
      </c>
      <c r="AP1413" s="6" t="s">
        <v>8769</v>
      </c>
    </row>
    <row r="1414" spans="41:42" x14ac:dyDescent="0.3">
      <c r="AO1414" s="2" t="s">
        <v>11556</v>
      </c>
      <c r="AP1414" s="6" t="s">
        <v>8769</v>
      </c>
    </row>
    <row r="1415" spans="41:42" x14ac:dyDescent="0.3">
      <c r="AO1415" s="2" t="s">
        <v>11555</v>
      </c>
      <c r="AP1415" s="6" t="s">
        <v>8769</v>
      </c>
    </row>
    <row r="1416" spans="41:42" x14ac:dyDescent="0.3">
      <c r="AO1416" s="2" t="s">
        <v>11554</v>
      </c>
      <c r="AP1416" s="6" t="s">
        <v>8769</v>
      </c>
    </row>
    <row r="1417" spans="41:42" x14ac:dyDescent="0.3">
      <c r="AO1417" s="2" t="s">
        <v>11553</v>
      </c>
      <c r="AP1417" s="6" t="s">
        <v>8769</v>
      </c>
    </row>
    <row r="1418" spans="41:42" x14ac:dyDescent="0.3">
      <c r="AO1418" s="2" t="s">
        <v>11552</v>
      </c>
      <c r="AP1418" s="6" t="s">
        <v>8769</v>
      </c>
    </row>
    <row r="1419" spans="41:42" x14ac:dyDescent="0.3">
      <c r="AO1419" s="2" t="s">
        <v>11551</v>
      </c>
      <c r="AP1419" s="6" t="s">
        <v>8769</v>
      </c>
    </row>
    <row r="1420" spans="41:42" x14ac:dyDescent="0.3">
      <c r="AO1420" s="2" t="s">
        <v>11550</v>
      </c>
      <c r="AP1420" s="6" t="s">
        <v>8769</v>
      </c>
    </row>
    <row r="1421" spans="41:42" x14ac:dyDescent="0.3">
      <c r="AO1421" s="2" t="s">
        <v>11549</v>
      </c>
      <c r="AP1421" s="6" t="s">
        <v>8769</v>
      </c>
    </row>
    <row r="1422" spans="41:42" x14ac:dyDescent="0.3">
      <c r="AO1422" s="2" t="s">
        <v>11548</v>
      </c>
      <c r="AP1422" s="6" t="s">
        <v>8769</v>
      </c>
    </row>
    <row r="1423" spans="41:42" x14ac:dyDescent="0.3">
      <c r="AO1423" s="2" t="s">
        <v>11547</v>
      </c>
      <c r="AP1423" s="6" t="s">
        <v>8769</v>
      </c>
    </row>
    <row r="1424" spans="41:42" x14ac:dyDescent="0.3">
      <c r="AO1424" s="2" t="s">
        <v>11546</v>
      </c>
      <c r="AP1424" s="6" t="s">
        <v>8769</v>
      </c>
    </row>
    <row r="1425" spans="41:42" x14ac:dyDescent="0.3">
      <c r="AO1425" s="2" t="s">
        <v>11546</v>
      </c>
      <c r="AP1425" s="6" t="s">
        <v>8769</v>
      </c>
    </row>
    <row r="1426" spans="41:42" x14ac:dyDescent="0.3">
      <c r="AO1426" s="2" t="s">
        <v>11545</v>
      </c>
      <c r="AP1426" s="6" t="s">
        <v>8769</v>
      </c>
    </row>
    <row r="1427" spans="41:42" x14ac:dyDescent="0.3">
      <c r="AO1427" s="2" t="s">
        <v>11544</v>
      </c>
      <c r="AP1427" s="6" t="s">
        <v>8769</v>
      </c>
    </row>
    <row r="1428" spans="41:42" x14ac:dyDescent="0.3">
      <c r="AO1428" s="2" t="s">
        <v>11543</v>
      </c>
      <c r="AP1428" s="6" t="s">
        <v>8769</v>
      </c>
    </row>
    <row r="1429" spans="41:42" x14ac:dyDescent="0.3">
      <c r="AO1429" s="2" t="s">
        <v>11542</v>
      </c>
      <c r="AP1429" s="6" t="s">
        <v>8769</v>
      </c>
    </row>
    <row r="1430" spans="41:42" x14ac:dyDescent="0.3">
      <c r="AO1430" s="2" t="s">
        <v>11541</v>
      </c>
      <c r="AP1430" s="6" t="s">
        <v>8769</v>
      </c>
    </row>
    <row r="1431" spans="41:42" x14ac:dyDescent="0.3">
      <c r="AO1431" s="2" t="s">
        <v>11540</v>
      </c>
      <c r="AP1431" s="6" t="s">
        <v>8769</v>
      </c>
    </row>
    <row r="1432" spans="41:42" x14ac:dyDescent="0.3">
      <c r="AO1432" s="2" t="s">
        <v>11539</v>
      </c>
      <c r="AP1432" s="6" t="s">
        <v>8769</v>
      </c>
    </row>
    <row r="1433" spans="41:42" x14ac:dyDescent="0.3">
      <c r="AO1433" s="2" t="s">
        <v>11538</v>
      </c>
      <c r="AP1433" s="6" t="s">
        <v>8769</v>
      </c>
    </row>
    <row r="1434" spans="41:42" x14ac:dyDescent="0.3">
      <c r="AO1434" s="2" t="s">
        <v>11537</v>
      </c>
      <c r="AP1434" s="6" t="s">
        <v>8769</v>
      </c>
    </row>
    <row r="1435" spans="41:42" x14ac:dyDescent="0.3">
      <c r="AO1435" s="2" t="s">
        <v>11536</v>
      </c>
      <c r="AP1435" s="6" t="s">
        <v>8769</v>
      </c>
    </row>
    <row r="1436" spans="41:42" x14ac:dyDescent="0.3">
      <c r="AO1436" s="2" t="s">
        <v>11535</v>
      </c>
      <c r="AP1436" s="6" t="s">
        <v>8769</v>
      </c>
    </row>
    <row r="1437" spans="41:42" x14ac:dyDescent="0.3">
      <c r="AO1437" s="2" t="s">
        <v>11534</v>
      </c>
      <c r="AP1437" s="6" t="s">
        <v>8769</v>
      </c>
    </row>
    <row r="1438" spans="41:42" x14ac:dyDescent="0.3">
      <c r="AO1438" s="2" t="s">
        <v>11533</v>
      </c>
      <c r="AP1438" s="6" t="s">
        <v>8769</v>
      </c>
    </row>
    <row r="1439" spans="41:42" x14ac:dyDescent="0.3">
      <c r="AO1439" s="2" t="s">
        <v>11532</v>
      </c>
      <c r="AP1439" s="6" t="s">
        <v>8769</v>
      </c>
    </row>
    <row r="1440" spans="41:42" x14ac:dyDescent="0.3">
      <c r="AO1440" s="2" t="s">
        <v>11531</v>
      </c>
      <c r="AP1440" s="6" t="s">
        <v>8769</v>
      </c>
    </row>
    <row r="1441" spans="41:42" x14ac:dyDescent="0.3">
      <c r="AO1441" s="2" t="s">
        <v>11530</v>
      </c>
      <c r="AP1441" s="6" t="s">
        <v>8769</v>
      </c>
    </row>
    <row r="1442" spans="41:42" x14ac:dyDescent="0.3">
      <c r="AO1442" s="2" t="s">
        <v>11529</v>
      </c>
      <c r="AP1442" s="6" t="s">
        <v>8769</v>
      </c>
    </row>
    <row r="1443" spans="41:42" x14ac:dyDescent="0.3">
      <c r="AO1443" s="2" t="s">
        <v>11528</v>
      </c>
      <c r="AP1443" s="6" t="s">
        <v>8769</v>
      </c>
    </row>
    <row r="1444" spans="41:42" x14ac:dyDescent="0.3">
      <c r="AO1444" s="2" t="s">
        <v>11527</v>
      </c>
      <c r="AP1444" s="6" t="s">
        <v>8769</v>
      </c>
    </row>
    <row r="1445" spans="41:42" x14ac:dyDescent="0.3">
      <c r="AO1445" s="2" t="s">
        <v>11526</v>
      </c>
      <c r="AP1445" s="6" t="s">
        <v>8769</v>
      </c>
    </row>
    <row r="1446" spans="41:42" x14ac:dyDescent="0.3">
      <c r="AO1446" s="2" t="s">
        <v>11525</v>
      </c>
      <c r="AP1446" s="6" t="s">
        <v>8769</v>
      </c>
    </row>
    <row r="1447" spans="41:42" x14ac:dyDescent="0.3">
      <c r="AO1447" s="2" t="s">
        <v>11524</v>
      </c>
      <c r="AP1447" s="6" t="s">
        <v>8769</v>
      </c>
    </row>
    <row r="1448" spans="41:42" x14ac:dyDescent="0.3">
      <c r="AO1448" s="2" t="s">
        <v>11523</v>
      </c>
      <c r="AP1448" s="6" t="s">
        <v>8769</v>
      </c>
    </row>
    <row r="1449" spans="41:42" x14ac:dyDescent="0.3">
      <c r="AO1449" s="2" t="s">
        <v>11522</v>
      </c>
      <c r="AP1449" s="6" t="s">
        <v>8769</v>
      </c>
    </row>
    <row r="1450" spans="41:42" x14ac:dyDescent="0.3">
      <c r="AO1450" s="2" t="s">
        <v>11521</v>
      </c>
      <c r="AP1450" s="6" t="s">
        <v>8769</v>
      </c>
    </row>
    <row r="1451" spans="41:42" x14ac:dyDescent="0.3">
      <c r="AO1451" s="2" t="s">
        <v>11520</v>
      </c>
      <c r="AP1451" s="6" t="s">
        <v>8769</v>
      </c>
    </row>
    <row r="1452" spans="41:42" x14ac:dyDescent="0.3">
      <c r="AO1452" s="2" t="s">
        <v>11519</v>
      </c>
      <c r="AP1452" s="6" t="s">
        <v>8769</v>
      </c>
    </row>
    <row r="1453" spans="41:42" x14ac:dyDescent="0.3">
      <c r="AO1453" s="2" t="s">
        <v>11518</v>
      </c>
      <c r="AP1453" s="6" t="s">
        <v>8769</v>
      </c>
    </row>
    <row r="1454" spans="41:42" x14ac:dyDescent="0.3">
      <c r="AO1454" s="2" t="s">
        <v>11517</v>
      </c>
      <c r="AP1454" s="6" t="s">
        <v>8769</v>
      </c>
    </row>
    <row r="1455" spans="41:42" x14ac:dyDescent="0.3">
      <c r="AO1455" s="2" t="s">
        <v>11516</v>
      </c>
      <c r="AP1455" s="6" t="s">
        <v>8769</v>
      </c>
    </row>
    <row r="1456" spans="41:42" x14ac:dyDescent="0.3">
      <c r="AO1456" s="2" t="s">
        <v>11515</v>
      </c>
      <c r="AP1456" s="6" t="s">
        <v>8769</v>
      </c>
    </row>
    <row r="1457" spans="41:42" x14ac:dyDescent="0.3">
      <c r="AO1457" s="2" t="s">
        <v>11514</v>
      </c>
      <c r="AP1457" s="6" t="s">
        <v>8769</v>
      </c>
    </row>
    <row r="1458" spans="41:42" x14ac:dyDescent="0.3">
      <c r="AO1458" s="2" t="s">
        <v>11513</v>
      </c>
      <c r="AP1458" s="6" t="s">
        <v>8769</v>
      </c>
    </row>
    <row r="1459" spans="41:42" x14ac:dyDescent="0.3">
      <c r="AO1459" s="2" t="s">
        <v>11512</v>
      </c>
      <c r="AP1459" s="6" t="s">
        <v>8769</v>
      </c>
    </row>
    <row r="1460" spans="41:42" x14ac:dyDescent="0.3">
      <c r="AO1460" s="2" t="s">
        <v>11511</v>
      </c>
      <c r="AP1460" s="6" t="s">
        <v>8769</v>
      </c>
    </row>
    <row r="1461" spans="41:42" x14ac:dyDescent="0.3">
      <c r="AO1461" s="2" t="s">
        <v>11510</v>
      </c>
      <c r="AP1461" s="6" t="s">
        <v>8769</v>
      </c>
    </row>
    <row r="1462" spans="41:42" x14ac:dyDescent="0.3">
      <c r="AO1462" s="2" t="s">
        <v>11509</v>
      </c>
      <c r="AP1462" s="6" t="s">
        <v>8769</v>
      </c>
    </row>
    <row r="1463" spans="41:42" x14ac:dyDescent="0.3">
      <c r="AO1463" s="2" t="s">
        <v>11508</v>
      </c>
      <c r="AP1463" s="6" t="s">
        <v>8769</v>
      </c>
    </row>
    <row r="1464" spans="41:42" x14ac:dyDescent="0.3">
      <c r="AO1464" s="2" t="s">
        <v>11507</v>
      </c>
      <c r="AP1464" s="6" t="s">
        <v>8769</v>
      </c>
    </row>
    <row r="1465" spans="41:42" x14ac:dyDescent="0.3">
      <c r="AO1465" s="2" t="s">
        <v>11506</v>
      </c>
      <c r="AP1465" s="6" t="s">
        <v>8769</v>
      </c>
    </row>
    <row r="1466" spans="41:42" x14ac:dyDescent="0.3">
      <c r="AO1466" s="2" t="s">
        <v>11505</v>
      </c>
      <c r="AP1466" s="6" t="s">
        <v>8769</v>
      </c>
    </row>
    <row r="1467" spans="41:42" x14ac:dyDescent="0.3">
      <c r="AO1467" s="2" t="s">
        <v>11504</v>
      </c>
      <c r="AP1467" s="6" t="s">
        <v>8769</v>
      </c>
    </row>
    <row r="1468" spans="41:42" x14ac:dyDescent="0.3">
      <c r="AO1468" s="2" t="s">
        <v>11503</v>
      </c>
      <c r="AP1468" s="6" t="s">
        <v>8769</v>
      </c>
    </row>
    <row r="1469" spans="41:42" x14ac:dyDescent="0.3">
      <c r="AO1469" s="2" t="s">
        <v>11502</v>
      </c>
      <c r="AP1469" s="6" t="s">
        <v>8769</v>
      </c>
    </row>
    <row r="1470" spans="41:42" x14ac:dyDescent="0.3">
      <c r="AO1470" s="2" t="s">
        <v>11501</v>
      </c>
      <c r="AP1470" s="6" t="s">
        <v>8769</v>
      </c>
    </row>
    <row r="1471" spans="41:42" x14ac:dyDescent="0.3">
      <c r="AO1471" s="2" t="s">
        <v>11500</v>
      </c>
      <c r="AP1471" s="6" t="s">
        <v>8769</v>
      </c>
    </row>
    <row r="1472" spans="41:42" x14ac:dyDescent="0.3">
      <c r="AO1472" s="2" t="s">
        <v>11499</v>
      </c>
      <c r="AP1472" s="6" t="s">
        <v>8769</v>
      </c>
    </row>
    <row r="1473" spans="41:42" x14ac:dyDescent="0.3">
      <c r="AO1473" s="2" t="s">
        <v>11498</v>
      </c>
      <c r="AP1473" s="6" t="s">
        <v>8769</v>
      </c>
    </row>
    <row r="1474" spans="41:42" x14ac:dyDescent="0.3">
      <c r="AO1474" s="2" t="s">
        <v>11497</v>
      </c>
      <c r="AP1474" s="6" t="s">
        <v>8769</v>
      </c>
    </row>
    <row r="1475" spans="41:42" x14ac:dyDescent="0.3">
      <c r="AO1475" s="2" t="s">
        <v>11496</v>
      </c>
      <c r="AP1475" s="6" t="s">
        <v>8769</v>
      </c>
    </row>
    <row r="1476" spans="41:42" x14ac:dyDescent="0.3">
      <c r="AO1476" s="2" t="s">
        <v>11495</v>
      </c>
      <c r="AP1476" s="6" t="s">
        <v>8769</v>
      </c>
    </row>
    <row r="1477" spans="41:42" x14ac:dyDescent="0.3">
      <c r="AO1477" s="2" t="s">
        <v>11494</v>
      </c>
      <c r="AP1477" s="6" t="s">
        <v>8769</v>
      </c>
    </row>
    <row r="1478" spans="41:42" x14ac:dyDescent="0.3">
      <c r="AO1478" s="2" t="s">
        <v>11493</v>
      </c>
      <c r="AP1478" s="6" t="s">
        <v>8769</v>
      </c>
    </row>
    <row r="1479" spans="41:42" x14ac:dyDescent="0.3">
      <c r="AO1479" s="2" t="s">
        <v>11492</v>
      </c>
      <c r="AP1479" s="6" t="s">
        <v>8769</v>
      </c>
    </row>
    <row r="1480" spans="41:42" x14ac:dyDescent="0.3">
      <c r="AO1480" s="2" t="s">
        <v>11491</v>
      </c>
      <c r="AP1480" s="6" t="s">
        <v>8769</v>
      </c>
    </row>
    <row r="1481" spans="41:42" x14ac:dyDescent="0.3">
      <c r="AO1481" s="2" t="s">
        <v>11490</v>
      </c>
      <c r="AP1481" s="6" t="s">
        <v>8769</v>
      </c>
    </row>
    <row r="1482" spans="41:42" x14ac:dyDescent="0.3">
      <c r="AO1482" s="2" t="s">
        <v>11489</v>
      </c>
      <c r="AP1482" s="6" t="s">
        <v>8769</v>
      </c>
    </row>
    <row r="1483" spans="41:42" x14ac:dyDescent="0.3">
      <c r="AO1483" s="2" t="s">
        <v>11488</v>
      </c>
      <c r="AP1483" s="6" t="s">
        <v>8769</v>
      </c>
    </row>
    <row r="1484" spans="41:42" x14ac:dyDescent="0.3">
      <c r="AO1484" s="2" t="s">
        <v>11487</v>
      </c>
      <c r="AP1484" s="6" t="s">
        <v>8769</v>
      </c>
    </row>
    <row r="1485" spans="41:42" x14ac:dyDescent="0.3">
      <c r="AO1485" s="2" t="s">
        <v>11486</v>
      </c>
      <c r="AP1485" s="6" t="s">
        <v>8769</v>
      </c>
    </row>
    <row r="1486" spans="41:42" x14ac:dyDescent="0.3">
      <c r="AO1486" s="2" t="s">
        <v>11485</v>
      </c>
      <c r="AP1486" s="6" t="s">
        <v>8769</v>
      </c>
    </row>
    <row r="1487" spans="41:42" x14ac:dyDescent="0.3">
      <c r="AO1487" s="2" t="s">
        <v>11484</v>
      </c>
      <c r="AP1487" s="6" t="s">
        <v>8769</v>
      </c>
    </row>
    <row r="1488" spans="41:42" x14ac:dyDescent="0.3">
      <c r="AO1488" s="2" t="s">
        <v>11483</v>
      </c>
      <c r="AP1488" s="6" t="s">
        <v>8769</v>
      </c>
    </row>
    <row r="1489" spans="41:42" x14ac:dyDescent="0.3">
      <c r="AO1489" s="2" t="s">
        <v>11482</v>
      </c>
      <c r="AP1489" s="6" t="s">
        <v>8769</v>
      </c>
    </row>
    <row r="1490" spans="41:42" x14ac:dyDescent="0.3">
      <c r="AO1490" s="2" t="s">
        <v>11481</v>
      </c>
      <c r="AP1490" s="6" t="s">
        <v>8769</v>
      </c>
    </row>
    <row r="1491" spans="41:42" x14ac:dyDescent="0.3">
      <c r="AO1491" s="2" t="s">
        <v>11480</v>
      </c>
      <c r="AP1491" s="6" t="s">
        <v>8769</v>
      </c>
    </row>
    <row r="1492" spans="41:42" x14ac:dyDescent="0.3">
      <c r="AO1492" s="2" t="s">
        <v>11479</v>
      </c>
      <c r="AP1492" s="6" t="s">
        <v>8769</v>
      </c>
    </row>
    <row r="1493" spans="41:42" x14ac:dyDescent="0.3">
      <c r="AO1493" s="2" t="s">
        <v>11478</v>
      </c>
      <c r="AP1493" s="6" t="s">
        <v>8769</v>
      </c>
    </row>
    <row r="1494" spans="41:42" x14ac:dyDescent="0.3">
      <c r="AO1494" s="2" t="s">
        <v>11477</v>
      </c>
      <c r="AP1494" s="6" t="s">
        <v>8769</v>
      </c>
    </row>
    <row r="1495" spans="41:42" x14ac:dyDescent="0.3">
      <c r="AO1495" s="2" t="s">
        <v>11476</v>
      </c>
      <c r="AP1495" s="6" t="s">
        <v>8769</v>
      </c>
    </row>
    <row r="1496" spans="41:42" x14ac:dyDescent="0.3">
      <c r="AO1496" s="2" t="s">
        <v>11475</v>
      </c>
      <c r="AP1496" s="6" t="s">
        <v>8769</v>
      </c>
    </row>
    <row r="1497" spans="41:42" x14ac:dyDescent="0.3">
      <c r="AO1497" s="2" t="s">
        <v>11474</v>
      </c>
      <c r="AP1497" s="6" t="s">
        <v>8769</v>
      </c>
    </row>
    <row r="1498" spans="41:42" x14ac:dyDescent="0.3">
      <c r="AO1498" s="2" t="s">
        <v>11473</v>
      </c>
      <c r="AP1498" s="6" t="s">
        <v>8769</v>
      </c>
    </row>
    <row r="1499" spans="41:42" x14ac:dyDescent="0.3">
      <c r="AO1499" s="2" t="s">
        <v>11472</v>
      </c>
      <c r="AP1499" s="6" t="s">
        <v>8769</v>
      </c>
    </row>
    <row r="1500" spans="41:42" x14ac:dyDescent="0.3">
      <c r="AO1500" s="2" t="s">
        <v>11471</v>
      </c>
      <c r="AP1500" s="6" t="s">
        <v>8769</v>
      </c>
    </row>
    <row r="1501" spans="41:42" x14ac:dyDescent="0.3">
      <c r="AO1501" s="2" t="s">
        <v>11470</v>
      </c>
      <c r="AP1501" s="6" t="s">
        <v>8769</v>
      </c>
    </row>
    <row r="1502" spans="41:42" x14ac:dyDescent="0.3">
      <c r="AO1502" s="2" t="s">
        <v>11469</v>
      </c>
      <c r="AP1502" s="6" t="s">
        <v>8769</v>
      </c>
    </row>
    <row r="1503" spans="41:42" x14ac:dyDescent="0.3">
      <c r="AO1503" s="2" t="s">
        <v>11468</v>
      </c>
      <c r="AP1503" s="6" t="s">
        <v>8769</v>
      </c>
    </row>
    <row r="1504" spans="41:42" x14ac:dyDescent="0.3">
      <c r="AO1504" s="2" t="s">
        <v>11467</v>
      </c>
      <c r="AP1504" s="6" t="s">
        <v>8769</v>
      </c>
    </row>
    <row r="1505" spans="41:42" x14ac:dyDescent="0.3">
      <c r="AO1505" s="2" t="s">
        <v>11466</v>
      </c>
      <c r="AP1505" s="6" t="s">
        <v>8769</v>
      </c>
    </row>
    <row r="1506" spans="41:42" x14ac:dyDescent="0.3">
      <c r="AO1506" s="2" t="s">
        <v>11465</v>
      </c>
      <c r="AP1506" s="6" t="s">
        <v>8769</v>
      </c>
    </row>
    <row r="1507" spans="41:42" x14ac:dyDescent="0.3">
      <c r="AO1507" s="2" t="s">
        <v>11464</v>
      </c>
      <c r="AP1507" s="6" t="s">
        <v>8769</v>
      </c>
    </row>
    <row r="1508" spans="41:42" x14ac:dyDescent="0.3">
      <c r="AO1508" s="2" t="s">
        <v>11463</v>
      </c>
      <c r="AP1508" s="6" t="s">
        <v>8769</v>
      </c>
    </row>
    <row r="1509" spans="41:42" x14ac:dyDescent="0.3">
      <c r="AO1509" s="2" t="s">
        <v>11462</v>
      </c>
      <c r="AP1509" s="6" t="s">
        <v>8769</v>
      </c>
    </row>
    <row r="1510" spans="41:42" x14ac:dyDescent="0.3">
      <c r="AO1510" s="2" t="s">
        <v>11461</v>
      </c>
      <c r="AP1510" s="6" t="s">
        <v>8769</v>
      </c>
    </row>
    <row r="1511" spans="41:42" x14ac:dyDescent="0.3">
      <c r="AO1511" s="2" t="s">
        <v>11460</v>
      </c>
      <c r="AP1511" s="6" t="s">
        <v>8769</v>
      </c>
    </row>
    <row r="1512" spans="41:42" x14ac:dyDescent="0.3">
      <c r="AO1512" s="2" t="s">
        <v>11459</v>
      </c>
      <c r="AP1512" s="6" t="s">
        <v>8769</v>
      </c>
    </row>
    <row r="1513" spans="41:42" x14ac:dyDescent="0.3">
      <c r="AO1513" s="2" t="s">
        <v>11458</v>
      </c>
      <c r="AP1513" s="6" t="s">
        <v>8769</v>
      </c>
    </row>
    <row r="1514" spans="41:42" x14ac:dyDescent="0.3">
      <c r="AO1514" s="2" t="s">
        <v>11457</v>
      </c>
      <c r="AP1514" s="6" t="s">
        <v>8769</v>
      </c>
    </row>
    <row r="1515" spans="41:42" x14ac:dyDescent="0.3">
      <c r="AO1515" s="2" t="s">
        <v>11456</v>
      </c>
      <c r="AP1515" s="6" t="s">
        <v>8769</v>
      </c>
    </row>
    <row r="1516" spans="41:42" x14ac:dyDescent="0.3">
      <c r="AO1516" s="2" t="s">
        <v>11455</v>
      </c>
      <c r="AP1516" s="6" t="s">
        <v>8769</v>
      </c>
    </row>
    <row r="1517" spans="41:42" x14ac:dyDescent="0.3">
      <c r="AO1517" s="2" t="s">
        <v>11454</v>
      </c>
      <c r="AP1517" s="6" t="s">
        <v>8769</v>
      </c>
    </row>
    <row r="1518" spans="41:42" x14ac:dyDescent="0.3">
      <c r="AO1518" s="2" t="s">
        <v>11453</v>
      </c>
      <c r="AP1518" s="6" t="s">
        <v>8769</v>
      </c>
    </row>
    <row r="1519" spans="41:42" x14ac:dyDescent="0.3">
      <c r="AO1519" s="2" t="s">
        <v>11452</v>
      </c>
      <c r="AP1519" s="6" t="s">
        <v>8769</v>
      </c>
    </row>
    <row r="1520" spans="41:42" x14ac:dyDescent="0.3">
      <c r="AO1520" s="2" t="s">
        <v>11451</v>
      </c>
      <c r="AP1520" s="6" t="s">
        <v>8769</v>
      </c>
    </row>
    <row r="1521" spans="41:42" x14ac:dyDescent="0.3">
      <c r="AO1521" s="2" t="s">
        <v>11450</v>
      </c>
      <c r="AP1521" s="6" t="s">
        <v>8769</v>
      </c>
    </row>
    <row r="1522" spans="41:42" x14ac:dyDescent="0.3">
      <c r="AO1522" s="2" t="s">
        <v>11449</v>
      </c>
      <c r="AP1522" s="6" t="s">
        <v>8769</v>
      </c>
    </row>
    <row r="1523" spans="41:42" x14ac:dyDescent="0.3">
      <c r="AO1523" s="2" t="s">
        <v>11448</v>
      </c>
      <c r="AP1523" s="6" t="s">
        <v>8769</v>
      </c>
    </row>
    <row r="1524" spans="41:42" x14ac:dyDescent="0.3">
      <c r="AO1524" s="2" t="s">
        <v>11447</v>
      </c>
      <c r="AP1524" s="6" t="s">
        <v>8769</v>
      </c>
    </row>
    <row r="1525" spans="41:42" x14ac:dyDescent="0.3">
      <c r="AO1525" s="2" t="s">
        <v>11446</v>
      </c>
      <c r="AP1525" s="6" t="s">
        <v>8769</v>
      </c>
    </row>
    <row r="1526" spans="41:42" x14ac:dyDescent="0.3">
      <c r="AO1526" s="2" t="s">
        <v>11445</v>
      </c>
      <c r="AP1526" s="6" t="s">
        <v>8769</v>
      </c>
    </row>
    <row r="1527" spans="41:42" x14ac:dyDescent="0.3">
      <c r="AO1527" s="2" t="s">
        <v>11444</v>
      </c>
      <c r="AP1527" s="6" t="s">
        <v>8769</v>
      </c>
    </row>
    <row r="1528" spans="41:42" x14ac:dyDescent="0.3">
      <c r="AO1528" s="2" t="s">
        <v>11443</v>
      </c>
      <c r="AP1528" s="6" t="s">
        <v>8769</v>
      </c>
    </row>
    <row r="1529" spans="41:42" x14ac:dyDescent="0.3">
      <c r="AO1529" s="2" t="s">
        <v>11442</v>
      </c>
      <c r="AP1529" s="6" t="s">
        <v>8769</v>
      </c>
    </row>
    <row r="1530" spans="41:42" x14ac:dyDescent="0.3">
      <c r="AO1530" s="2" t="s">
        <v>11441</v>
      </c>
      <c r="AP1530" s="6" t="s">
        <v>8769</v>
      </c>
    </row>
    <row r="1531" spans="41:42" x14ac:dyDescent="0.3">
      <c r="AO1531" s="2" t="s">
        <v>11440</v>
      </c>
      <c r="AP1531" s="6" t="s">
        <v>8769</v>
      </c>
    </row>
    <row r="1532" spans="41:42" x14ac:dyDescent="0.3">
      <c r="AO1532" s="2" t="s">
        <v>11439</v>
      </c>
      <c r="AP1532" s="6" t="s">
        <v>8769</v>
      </c>
    </row>
    <row r="1533" spans="41:42" x14ac:dyDescent="0.3">
      <c r="AO1533" s="2" t="s">
        <v>11438</v>
      </c>
      <c r="AP1533" s="6" t="s">
        <v>8769</v>
      </c>
    </row>
    <row r="1534" spans="41:42" x14ac:dyDescent="0.3">
      <c r="AO1534" s="2" t="s">
        <v>11437</v>
      </c>
      <c r="AP1534" s="6" t="s">
        <v>8769</v>
      </c>
    </row>
    <row r="1535" spans="41:42" x14ac:dyDescent="0.3">
      <c r="AO1535" s="2" t="s">
        <v>11436</v>
      </c>
      <c r="AP1535" s="6" t="s">
        <v>8769</v>
      </c>
    </row>
    <row r="1536" spans="41:42" x14ac:dyDescent="0.3">
      <c r="AO1536" s="2" t="s">
        <v>11435</v>
      </c>
      <c r="AP1536" s="6" t="s">
        <v>8769</v>
      </c>
    </row>
    <row r="1537" spans="41:42" x14ac:dyDescent="0.3">
      <c r="AO1537" s="2" t="s">
        <v>11434</v>
      </c>
      <c r="AP1537" s="6" t="s">
        <v>8769</v>
      </c>
    </row>
    <row r="1538" spans="41:42" x14ac:dyDescent="0.3">
      <c r="AO1538" s="2" t="s">
        <v>11433</v>
      </c>
      <c r="AP1538" s="6" t="s">
        <v>8769</v>
      </c>
    </row>
    <row r="1539" spans="41:42" x14ac:dyDescent="0.3">
      <c r="AO1539" s="2" t="s">
        <v>11432</v>
      </c>
      <c r="AP1539" s="6" t="s">
        <v>8769</v>
      </c>
    </row>
    <row r="1540" spans="41:42" x14ac:dyDescent="0.3">
      <c r="AO1540" s="2" t="s">
        <v>11431</v>
      </c>
      <c r="AP1540" s="6" t="s">
        <v>8769</v>
      </c>
    </row>
    <row r="1541" spans="41:42" x14ac:dyDescent="0.3">
      <c r="AO1541" s="2" t="s">
        <v>11430</v>
      </c>
      <c r="AP1541" s="6" t="s">
        <v>8769</v>
      </c>
    </row>
    <row r="1542" spans="41:42" x14ac:dyDescent="0.3">
      <c r="AO1542" s="2" t="s">
        <v>11429</v>
      </c>
      <c r="AP1542" s="6" t="s">
        <v>8769</v>
      </c>
    </row>
    <row r="1543" spans="41:42" x14ac:dyDescent="0.3">
      <c r="AO1543" s="2" t="s">
        <v>11428</v>
      </c>
      <c r="AP1543" s="6" t="s">
        <v>8769</v>
      </c>
    </row>
    <row r="1544" spans="41:42" x14ac:dyDescent="0.3">
      <c r="AO1544" s="2" t="s">
        <v>11427</v>
      </c>
      <c r="AP1544" s="6" t="s">
        <v>8769</v>
      </c>
    </row>
    <row r="1545" spans="41:42" x14ac:dyDescent="0.3">
      <c r="AO1545" s="2" t="s">
        <v>11426</v>
      </c>
      <c r="AP1545" s="6" t="s">
        <v>8769</v>
      </c>
    </row>
    <row r="1546" spans="41:42" x14ac:dyDescent="0.3">
      <c r="AO1546" s="2" t="s">
        <v>11425</v>
      </c>
      <c r="AP1546" s="6" t="s">
        <v>8769</v>
      </c>
    </row>
    <row r="1547" spans="41:42" x14ac:dyDescent="0.3">
      <c r="AO1547" s="2" t="s">
        <v>11424</v>
      </c>
      <c r="AP1547" s="6" t="s">
        <v>8769</v>
      </c>
    </row>
    <row r="1548" spans="41:42" x14ac:dyDescent="0.3">
      <c r="AO1548" s="2" t="s">
        <v>11423</v>
      </c>
      <c r="AP1548" s="6" t="s">
        <v>8769</v>
      </c>
    </row>
    <row r="1549" spans="41:42" x14ac:dyDescent="0.3">
      <c r="AO1549" s="2" t="s">
        <v>11422</v>
      </c>
      <c r="AP1549" s="6" t="s">
        <v>8769</v>
      </c>
    </row>
    <row r="1550" spans="41:42" x14ac:dyDescent="0.3">
      <c r="AO1550" s="2" t="s">
        <v>11421</v>
      </c>
      <c r="AP1550" s="6" t="s">
        <v>8769</v>
      </c>
    </row>
    <row r="1551" spans="41:42" x14ac:dyDescent="0.3">
      <c r="AO1551" s="2" t="s">
        <v>11420</v>
      </c>
      <c r="AP1551" s="6" t="s">
        <v>8769</v>
      </c>
    </row>
    <row r="1552" spans="41:42" x14ac:dyDescent="0.3">
      <c r="AO1552" s="2" t="s">
        <v>11419</v>
      </c>
      <c r="AP1552" s="6" t="s">
        <v>8769</v>
      </c>
    </row>
    <row r="1553" spans="41:42" x14ac:dyDescent="0.3">
      <c r="AO1553" s="2" t="s">
        <v>11418</v>
      </c>
      <c r="AP1553" s="6" t="s">
        <v>8769</v>
      </c>
    </row>
    <row r="1554" spans="41:42" x14ac:dyDescent="0.3">
      <c r="AO1554" s="2" t="s">
        <v>11417</v>
      </c>
      <c r="AP1554" s="6" t="s">
        <v>8769</v>
      </c>
    </row>
    <row r="1555" spans="41:42" x14ac:dyDescent="0.3">
      <c r="AO1555" s="2" t="s">
        <v>11416</v>
      </c>
      <c r="AP1555" s="6" t="s">
        <v>8769</v>
      </c>
    </row>
    <row r="1556" spans="41:42" x14ac:dyDescent="0.3">
      <c r="AO1556" s="2" t="s">
        <v>11415</v>
      </c>
      <c r="AP1556" s="6" t="s">
        <v>8769</v>
      </c>
    </row>
    <row r="1557" spans="41:42" x14ac:dyDescent="0.3">
      <c r="AO1557" s="2" t="s">
        <v>11414</v>
      </c>
      <c r="AP1557" s="6" t="s">
        <v>8769</v>
      </c>
    </row>
    <row r="1558" spans="41:42" x14ac:dyDescent="0.3">
      <c r="AO1558" s="2" t="s">
        <v>11413</v>
      </c>
      <c r="AP1558" s="6" t="s">
        <v>8769</v>
      </c>
    </row>
    <row r="1559" spans="41:42" x14ac:dyDescent="0.3">
      <c r="AO1559" s="2" t="s">
        <v>11412</v>
      </c>
      <c r="AP1559" s="6" t="s">
        <v>8769</v>
      </c>
    </row>
    <row r="1560" spans="41:42" x14ac:dyDescent="0.3">
      <c r="AO1560" s="2" t="s">
        <v>11411</v>
      </c>
      <c r="AP1560" s="6" t="s">
        <v>8769</v>
      </c>
    </row>
    <row r="1561" spans="41:42" x14ac:dyDescent="0.3">
      <c r="AO1561" s="2" t="s">
        <v>11410</v>
      </c>
      <c r="AP1561" s="6" t="s">
        <v>8769</v>
      </c>
    </row>
    <row r="1562" spans="41:42" x14ac:dyDescent="0.3">
      <c r="AO1562" s="2" t="s">
        <v>11409</v>
      </c>
      <c r="AP1562" s="6" t="s">
        <v>8769</v>
      </c>
    </row>
    <row r="1563" spans="41:42" x14ac:dyDescent="0.3">
      <c r="AO1563" s="2" t="s">
        <v>11408</v>
      </c>
      <c r="AP1563" s="6" t="s">
        <v>8769</v>
      </c>
    </row>
    <row r="1564" spans="41:42" x14ac:dyDescent="0.3">
      <c r="AO1564" s="2" t="s">
        <v>11407</v>
      </c>
      <c r="AP1564" s="6" t="s">
        <v>8769</v>
      </c>
    </row>
    <row r="1565" spans="41:42" x14ac:dyDescent="0.3">
      <c r="AO1565" s="2" t="s">
        <v>11406</v>
      </c>
      <c r="AP1565" s="6" t="s">
        <v>8769</v>
      </c>
    </row>
    <row r="1566" spans="41:42" x14ac:dyDescent="0.3">
      <c r="AO1566" s="2" t="s">
        <v>11405</v>
      </c>
      <c r="AP1566" s="6" t="s">
        <v>8769</v>
      </c>
    </row>
    <row r="1567" spans="41:42" x14ac:dyDescent="0.3">
      <c r="AO1567" s="2" t="s">
        <v>11404</v>
      </c>
      <c r="AP1567" s="6" t="s">
        <v>8769</v>
      </c>
    </row>
    <row r="1568" spans="41:42" x14ac:dyDescent="0.3">
      <c r="AO1568" s="2" t="s">
        <v>11403</v>
      </c>
      <c r="AP1568" s="6" t="s">
        <v>8769</v>
      </c>
    </row>
    <row r="1569" spans="41:42" x14ac:dyDescent="0.3">
      <c r="AO1569" s="2" t="s">
        <v>11402</v>
      </c>
      <c r="AP1569" s="6" t="s">
        <v>8769</v>
      </c>
    </row>
    <row r="1570" spans="41:42" x14ac:dyDescent="0.3">
      <c r="AO1570" s="2" t="s">
        <v>11401</v>
      </c>
      <c r="AP1570" s="6" t="s">
        <v>8769</v>
      </c>
    </row>
    <row r="1571" spans="41:42" x14ac:dyDescent="0.3">
      <c r="AO1571" s="2" t="s">
        <v>11400</v>
      </c>
      <c r="AP1571" s="6" t="s">
        <v>8769</v>
      </c>
    </row>
    <row r="1572" spans="41:42" x14ac:dyDescent="0.3">
      <c r="AO1572" s="2" t="s">
        <v>11399</v>
      </c>
      <c r="AP1572" s="6" t="s">
        <v>8769</v>
      </c>
    </row>
    <row r="1573" spans="41:42" x14ac:dyDescent="0.3">
      <c r="AO1573" s="2" t="s">
        <v>11398</v>
      </c>
      <c r="AP1573" s="6" t="s">
        <v>8769</v>
      </c>
    </row>
    <row r="1574" spans="41:42" x14ac:dyDescent="0.3">
      <c r="AO1574" s="2" t="s">
        <v>11397</v>
      </c>
      <c r="AP1574" s="6" t="s">
        <v>8769</v>
      </c>
    </row>
    <row r="1575" spans="41:42" x14ac:dyDescent="0.3">
      <c r="AO1575" s="2" t="s">
        <v>11396</v>
      </c>
      <c r="AP1575" s="6" t="s">
        <v>8769</v>
      </c>
    </row>
    <row r="1576" spans="41:42" x14ac:dyDescent="0.3">
      <c r="AO1576" s="2" t="s">
        <v>11395</v>
      </c>
      <c r="AP1576" s="6" t="s">
        <v>8769</v>
      </c>
    </row>
    <row r="1577" spans="41:42" x14ac:dyDescent="0.3">
      <c r="AO1577" s="2" t="s">
        <v>11394</v>
      </c>
      <c r="AP1577" s="6" t="s">
        <v>8769</v>
      </c>
    </row>
    <row r="1578" spans="41:42" x14ac:dyDescent="0.3">
      <c r="AO1578" s="2" t="s">
        <v>11393</v>
      </c>
      <c r="AP1578" s="6" t="s">
        <v>8769</v>
      </c>
    </row>
    <row r="1579" spans="41:42" x14ac:dyDescent="0.3">
      <c r="AO1579" s="2" t="s">
        <v>11392</v>
      </c>
      <c r="AP1579" s="6" t="s">
        <v>8769</v>
      </c>
    </row>
    <row r="1580" spans="41:42" x14ac:dyDescent="0.3">
      <c r="AO1580" s="2" t="s">
        <v>11391</v>
      </c>
      <c r="AP1580" s="6" t="s">
        <v>8769</v>
      </c>
    </row>
    <row r="1581" spans="41:42" x14ac:dyDescent="0.3">
      <c r="AO1581" s="2" t="s">
        <v>11390</v>
      </c>
      <c r="AP1581" s="6" t="s">
        <v>8769</v>
      </c>
    </row>
    <row r="1582" spans="41:42" x14ac:dyDescent="0.3">
      <c r="AO1582" s="2" t="s">
        <v>11389</v>
      </c>
      <c r="AP1582" s="6" t="s">
        <v>8769</v>
      </c>
    </row>
    <row r="1583" spans="41:42" x14ac:dyDescent="0.3">
      <c r="AO1583" s="2" t="s">
        <v>11388</v>
      </c>
      <c r="AP1583" s="6" t="s">
        <v>8769</v>
      </c>
    </row>
    <row r="1584" spans="41:42" x14ac:dyDescent="0.3">
      <c r="AO1584" s="2" t="s">
        <v>11387</v>
      </c>
      <c r="AP1584" s="6" t="s">
        <v>8769</v>
      </c>
    </row>
    <row r="1585" spans="41:42" x14ac:dyDescent="0.3">
      <c r="AO1585" s="2" t="s">
        <v>11386</v>
      </c>
      <c r="AP1585" s="6" t="s">
        <v>8769</v>
      </c>
    </row>
    <row r="1586" spans="41:42" x14ac:dyDescent="0.3">
      <c r="AO1586" s="2" t="s">
        <v>11385</v>
      </c>
      <c r="AP1586" s="6" t="s">
        <v>8769</v>
      </c>
    </row>
    <row r="1587" spans="41:42" x14ac:dyDescent="0.3">
      <c r="AO1587" s="2" t="s">
        <v>11384</v>
      </c>
      <c r="AP1587" s="6" t="s">
        <v>8769</v>
      </c>
    </row>
    <row r="1588" spans="41:42" x14ac:dyDescent="0.3">
      <c r="AO1588" s="2" t="s">
        <v>11383</v>
      </c>
      <c r="AP1588" s="6" t="s">
        <v>8769</v>
      </c>
    </row>
    <row r="1589" spans="41:42" x14ac:dyDescent="0.3">
      <c r="AO1589" s="2" t="s">
        <v>11382</v>
      </c>
      <c r="AP1589" s="6" t="s">
        <v>8769</v>
      </c>
    </row>
    <row r="1590" spans="41:42" x14ac:dyDescent="0.3">
      <c r="AO1590" s="2" t="s">
        <v>11381</v>
      </c>
      <c r="AP1590" s="6" t="s">
        <v>8769</v>
      </c>
    </row>
    <row r="1591" spans="41:42" x14ac:dyDescent="0.3">
      <c r="AO1591" s="2" t="s">
        <v>11380</v>
      </c>
      <c r="AP1591" s="6" t="s">
        <v>8769</v>
      </c>
    </row>
    <row r="1592" spans="41:42" x14ac:dyDescent="0.3">
      <c r="AO1592" s="2" t="s">
        <v>11379</v>
      </c>
      <c r="AP1592" s="6" t="s">
        <v>8769</v>
      </c>
    </row>
    <row r="1593" spans="41:42" x14ac:dyDescent="0.3">
      <c r="AO1593" s="2" t="s">
        <v>11378</v>
      </c>
      <c r="AP1593" s="6" t="s">
        <v>8769</v>
      </c>
    </row>
    <row r="1594" spans="41:42" x14ac:dyDescent="0.3">
      <c r="AO1594" s="2" t="s">
        <v>11377</v>
      </c>
      <c r="AP1594" s="6" t="s">
        <v>8769</v>
      </c>
    </row>
    <row r="1595" spans="41:42" x14ac:dyDescent="0.3">
      <c r="AO1595" s="2" t="s">
        <v>11376</v>
      </c>
      <c r="AP1595" s="6" t="s">
        <v>8769</v>
      </c>
    </row>
    <row r="1596" spans="41:42" x14ac:dyDescent="0.3">
      <c r="AO1596" s="2" t="s">
        <v>11375</v>
      </c>
      <c r="AP1596" s="6" t="s">
        <v>8769</v>
      </c>
    </row>
    <row r="1597" spans="41:42" x14ac:dyDescent="0.3">
      <c r="AO1597" s="2" t="s">
        <v>11374</v>
      </c>
      <c r="AP1597" s="6" t="s">
        <v>8769</v>
      </c>
    </row>
    <row r="1598" spans="41:42" x14ac:dyDescent="0.3">
      <c r="AO1598" s="2" t="s">
        <v>11373</v>
      </c>
      <c r="AP1598" s="6" t="s">
        <v>8769</v>
      </c>
    </row>
    <row r="1599" spans="41:42" x14ac:dyDescent="0.3">
      <c r="AO1599" s="2" t="s">
        <v>11372</v>
      </c>
      <c r="AP1599" s="6" t="s">
        <v>8769</v>
      </c>
    </row>
    <row r="1600" spans="41:42" x14ac:dyDescent="0.3">
      <c r="AO1600" s="2" t="s">
        <v>11371</v>
      </c>
      <c r="AP1600" s="6" t="s">
        <v>8769</v>
      </c>
    </row>
    <row r="1601" spans="41:42" x14ac:dyDescent="0.3">
      <c r="AO1601" s="2" t="s">
        <v>11370</v>
      </c>
      <c r="AP1601" s="6" t="s">
        <v>8769</v>
      </c>
    </row>
    <row r="1602" spans="41:42" x14ac:dyDescent="0.3">
      <c r="AO1602" s="2" t="s">
        <v>11369</v>
      </c>
      <c r="AP1602" s="6" t="s">
        <v>8769</v>
      </c>
    </row>
    <row r="1603" spans="41:42" x14ac:dyDescent="0.3">
      <c r="AO1603" s="2" t="s">
        <v>11368</v>
      </c>
      <c r="AP1603" s="6" t="s">
        <v>8769</v>
      </c>
    </row>
    <row r="1604" spans="41:42" x14ac:dyDescent="0.3">
      <c r="AO1604" s="2" t="s">
        <v>11367</v>
      </c>
      <c r="AP1604" s="6" t="s">
        <v>8769</v>
      </c>
    </row>
    <row r="1605" spans="41:42" x14ac:dyDescent="0.3">
      <c r="AO1605" s="2" t="s">
        <v>11366</v>
      </c>
      <c r="AP1605" s="6" t="s">
        <v>8769</v>
      </c>
    </row>
    <row r="1606" spans="41:42" x14ac:dyDescent="0.3">
      <c r="AO1606" s="2" t="s">
        <v>11365</v>
      </c>
      <c r="AP1606" s="6" t="s">
        <v>8769</v>
      </c>
    </row>
    <row r="1607" spans="41:42" x14ac:dyDescent="0.3">
      <c r="AO1607" s="2" t="s">
        <v>11364</v>
      </c>
      <c r="AP1607" s="6" t="s">
        <v>8769</v>
      </c>
    </row>
    <row r="1608" spans="41:42" x14ac:dyDescent="0.3">
      <c r="AO1608" s="2" t="s">
        <v>11363</v>
      </c>
      <c r="AP1608" s="6" t="s">
        <v>8769</v>
      </c>
    </row>
    <row r="1609" spans="41:42" x14ac:dyDescent="0.3">
      <c r="AO1609" s="2" t="s">
        <v>11362</v>
      </c>
      <c r="AP1609" s="6" t="s">
        <v>8769</v>
      </c>
    </row>
    <row r="1610" spans="41:42" x14ac:dyDescent="0.3">
      <c r="AO1610" s="2" t="s">
        <v>11361</v>
      </c>
      <c r="AP1610" s="6" t="s">
        <v>8769</v>
      </c>
    </row>
    <row r="1611" spans="41:42" x14ac:dyDescent="0.3">
      <c r="AO1611" s="2" t="s">
        <v>11360</v>
      </c>
      <c r="AP1611" s="6" t="s">
        <v>8769</v>
      </c>
    </row>
    <row r="1612" spans="41:42" x14ac:dyDescent="0.3">
      <c r="AO1612" s="2" t="s">
        <v>11359</v>
      </c>
      <c r="AP1612" s="6" t="s">
        <v>8769</v>
      </c>
    </row>
    <row r="1613" spans="41:42" x14ac:dyDescent="0.3">
      <c r="AO1613" s="2" t="s">
        <v>11358</v>
      </c>
      <c r="AP1613" s="6" t="s">
        <v>8769</v>
      </c>
    </row>
    <row r="1614" spans="41:42" x14ac:dyDescent="0.3">
      <c r="AO1614" s="2" t="s">
        <v>11357</v>
      </c>
      <c r="AP1614" s="6" t="s">
        <v>8769</v>
      </c>
    </row>
    <row r="1615" spans="41:42" x14ac:dyDescent="0.3">
      <c r="AO1615" s="2" t="s">
        <v>11356</v>
      </c>
      <c r="AP1615" s="6" t="s">
        <v>8769</v>
      </c>
    </row>
    <row r="1616" spans="41:42" x14ac:dyDescent="0.3">
      <c r="AO1616" s="2" t="s">
        <v>11355</v>
      </c>
      <c r="AP1616" s="6" t="s">
        <v>8769</v>
      </c>
    </row>
    <row r="1617" spans="41:42" x14ac:dyDescent="0.3">
      <c r="AO1617" s="2" t="s">
        <v>11354</v>
      </c>
      <c r="AP1617" s="6" t="s">
        <v>8769</v>
      </c>
    </row>
    <row r="1618" spans="41:42" x14ac:dyDescent="0.3">
      <c r="AO1618" s="2" t="s">
        <v>11353</v>
      </c>
      <c r="AP1618" s="6" t="s">
        <v>8769</v>
      </c>
    </row>
    <row r="1619" spans="41:42" x14ac:dyDescent="0.3">
      <c r="AO1619" s="2" t="s">
        <v>11352</v>
      </c>
      <c r="AP1619" s="6" t="s">
        <v>8769</v>
      </c>
    </row>
    <row r="1620" spans="41:42" x14ac:dyDescent="0.3">
      <c r="AO1620" s="2" t="s">
        <v>11351</v>
      </c>
      <c r="AP1620" s="6" t="s">
        <v>8769</v>
      </c>
    </row>
    <row r="1621" spans="41:42" x14ac:dyDescent="0.3">
      <c r="AO1621" s="2" t="s">
        <v>11350</v>
      </c>
      <c r="AP1621" s="6" t="s">
        <v>8769</v>
      </c>
    </row>
    <row r="1622" spans="41:42" x14ac:dyDescent="0.3">
      <c r="AO1622" s="2" t="s">
        <v>11349</v>
      </c>
      <c r="AP1622" s="6" t="s">
        <v>8769</v>
      </c>
    </row>
    <row r="1623" spans="41:42" x14ac:dyDescent="0.3">
      <c r="AO1623" s="2" t="s">
        <v>11348</v>
      </c>
      <c r="AP1623" s="6" t="s">
        <v>8769</v>
      </c>
    </row>
    <row r="1624" spans="41:42" x14ac:dyDescent="0.3">
      <c r="AO1624" s="2" t="s">
        <v>11347</v>
      </c>
      <c r="AP1624" s="6" t="s">
        <v>8769</v>
      </c>
    </row>
    <row r="1625" spans="41:42" x14ac:dyDescent="0.3">
      <c r="AO1625" s="2" t="s">
        <v>11346</v>
      </c>
      <c r="AP1625" s="6" t="s">
        <v>8769</v>
      </c>
    </row>
    <row r="1626" spans="41:42" x14ac:dyDescent="0.3">
      <c r="AO1626" s="2" t="s">
        <v>11345</v>
      </c>
      <c r="AP1626" s="6" t="s">
        <v>8769</v>
      </c>
    </row>
    <row r="1627" spans="41:42" x14ac:dyDescent="0.3">
      <c r="AO1627" s="2" t="s">
        <v>11344</v>
      </c>
      <c r="AP1627" s="6" t="s">
        <v>8769</v>
      </c>
    </row>
    <row r="1628" spans="41:42" x14ac:dyDescent="0.3">
      <c r="AO1628" s="2" t="s">
        <v>11343</v>
      </c>
      <c r="AP1628" s="6" t="s">
        <v>8769</v>
      </c>
    </row>
    <row r="1629" spans="41:42" x14ac:dyDescent="0.3">
      <c r="AO1629" s="2" t="s">
        <v>11342</v>
      </c>
      <c r="AP1629" s="6" t="s">
        <v>8769</v>
      </c>
    </row>
    <row r="1630" spans="41:42" x14ac:dyDescent="0.3">
      <c r="AO1630" s="2" t="s">
        <v>11341</v>
      </c>
      <c r="AP1630" s="6" t="s">
        <v>8769</v>
      </c>
    </row>
    <row r="1631" spans="41:42" x14ac:dyDescent="0.3">
      <c r="AO1631" s="2" t="s">
        <v>11340</v>
      </c>
      <c r="AP1631" s="6" t="s">
        <v>8769</v>
      </c>
    </row>
    <row r="1632" spans="41:42" x14ac:dyDescent="0.3">
      <c r="AO1632" s="2" t="s">
        <v>11339</v>
      </c>
      <c r="AP1632" s="6" t="s">
        <v>8769</v>
      </c>
    </row>
    <row r="1633" spans="41:42" x14ac:dyDescent="0.3">
      <c r="AO1633" s="2" t="s">
        <v>11338</v>
      </c>
      <c r="AP1633" s="6" t="s">
        <v>8769</v>
      </c>
    </row>
    <row r="1634" spans="41:42" x14ac:dyDescent="0.3">
      <c r="AO1634" s="2" t="s">
        <v>11337</v>
      </c>
      <c r="AP1634" s="6" t="s">
        <v>8769</v>
      </c>
    </row>
    <row r="1635" spans="41:42" x14ac:dyDescent="0.3">
      <c r="AO1635" s="2" t="s">
        <v>11336</v>
      </c>
      <c r="AP1635" s="6" t="s">
        <v>8769</v>
      </c>
    </row>
    <row r="1636" spans="41:42" x14ac:dyDescent="0.3">
      <c r="AO1636" s="2" t="s">
        <v>11335</v>
      </c>
      <c r="AP1636" s="6" t="s">
        <v>8769</v>
      </c>
    </row>
    <row r="1637" spans="41:42" x14ac:dyDescent="0.3">
      <c r="AO1637" s="2" t="s">
        <v>11334</v>
      </c>
      <c r="AP1637" s="6" t="s">
        <v>8769</v>
      </c>
    </row>
    <row r="1638" spans="41:42" x14ac:dyDescent="0.3">
      <c r="AO1638" s="2" t="s">
        <v>11333</v>
      </c>
      <c r="AP1638" s="6" t="s">
        <v>8769</v>
      </c>
    </row>
    <row r="1639" spans="41:42" x14ac:dyDescent="0.3">
      <c r="AO1639" s="2" t="s">
        <v>11332</v>
      </c>
      <c r="AP1639" s="6" t="s">
        <v>8769</v>
      </c>
    </row>
    <row r="1640" spans="41:42" x14ac:dyDescent="0.3">
      <c r="AO1640" s="2" t="s">
        <v>11331</v>
      </c>
      <c r="AP1640" s="6" t="s">
        <v>8769</v>
      </c>
    </row>
    <row r="1641" spans="41:42" x14ac:dyDescent="0.3">
      <c r="AO1641" s="2" t="s">
        <v>11330</v>
      </c>
      <c r="AP1641" s="6" t="s">
        <v>8769</v>
      </c>
    </row>
    <row r="1642" spans="41:42" x14ac:dyDescent="0.3">
      <c r="AO1642" s="2" t="s">
        <v>11329</v>
      </c>
      <c r="AP1642" s="6" t="s">
        <v>8769</v>
      </c>
    </row>
    <row r="1643" spans="41:42" x14ac:dyDescent="0.3">
      <c r="AO1643" s="2" t="s">
        <v>11328</v>
      </c>
      <c r="AP1643" s="6" t="s">
        <v>8769</v>
      </c>
    </row>
    <row r="1644" spans="41:42" x14ac:dyDescent="0.3">
      <c r="AO1644" s="2" t="s">
        <v>11327</v>
      </c>
      <c r="AP1644" s="6" t="s">
        <v>8769</v>
      </c>
    </row>
    <row r="1645" spans="41:42" x14ac:dyDescent="0.3">
      <c r="AO1645" s="2" t="s">
        <v>11326</v>
      </c>
      <c r="AP1645" s="6" t="s">
        <v>8769</v>
      </c>
    </row>
    <row r="1646" spans="41:42" x14ac:dyDescent="0.3">
      <c r="AO1646" s="2" t="s">
        <v>11325</v>
      </c>
      <c r="AP1646" s="6" t="s">
        <v>8769</v>
      </c>
    </row>
    <row r="1647" spans="41:42" x14ac:dyDescent="0.3">
      <c r="AO1647" s="2" t="s">
        <v>11324</v>
      </c>
      <c r="AP1647" s="6" t="s">
        <v>8769</v>
      </c>
    </row>
    <row r="1648" spans="41:42" x14ac:dyDescent="0.3">
      <c r="AO1648" s="2" t="s">
        <v>11323</v>
      </c>
      <c r="AP1648" s="6" t="s">
        <v>8769</v>
      </c>
    </row>
    <row r="1649" spans="41:42" x14ac:dyDescent="0.3">
      <c r="AO1649" s="2" t="s">
        <v>11322</v>
      </c>
      <c r="AP1649" s="6" t="s">
        <v>8769</v>
      </c>
    </row>
    <row r="1650" spans="41:42" x14ac:dyDescent="0.3">
      <c r="AO1650" s="2" t="s">
        <v>11321</v>
      </c>
      <c r="AP1650" s="6" t="s">
        <v>8769</v>
      </c>
    </row>
    <row r="1651" spans="41:42" x14ac:dyDescent="0.3">
      <c r="AO1651" s="2" t="s">
        <v>11320</v>
      </c>
      <c r="AP1651" s="6" t="s">
        <v>8769</v>
      </c>
    </row>
    <row r="1652" spans="41:42" x14ac:dyDescent="0.3">
      <c r="AO1652" s="2" t="s">
        <v>11319</v>
      </c>
      <c r="AP1652" s="6" t="s">
        <v>8769</v>
      </c>
    </row>
    <row r="1653" spans="41:42" x14ac:dyDescent="0.3">
      <c r="AO1653" s="2" t="s">
        <v>11318</v>
      </c>
      <c r="AP1653" s="6" t="s">
        <v>8769</v>
      </c>
    </row>
    <row r="1654" spans="41:42" x14ac:dyDescent="0.3">
      <c r="AO1654" s="2" t="s">
        <v>11317</v>
      </c>
      <c r="AP1654" s="6" t="s">
        <v>8769</v>
      </c>
    </row>
    <row r="1655" spans="41:42" x14ac:dyDescent="0.3">
      <c r="AO1655" s="2" t="s">
        <v>11316</v>
      </c>
      <c r="AP1655" s="6" t="s">
        <v>8769</v>
      </c>
    </row>
    <row r="1656" spans="41:42" x14ac:dyDescent="0.3">
      <c r="AO1656" s="2" t="s">
        <v>11315</v>
      </c>
      <c r="AP1656" s="6" t="s">
        <v>8769</v>
      </c>
    </row>
    <row r="1657" spans="41:42" x14ac:dyDescent="0.3">
      <c r="AO1657" s="2" t="s">
        <v>11314</v>
      </c>
      <c r="AP1657" s="6" t="s">
        <v>8769</v>
      </c>
    </row>
    <row r="1658" spans="41:42" x14ac:dyDescent="0.3">
      <c r="AO1658" s="2" t="s">
        <v>11313</v>
      </c>
      <c r="AP1658" s="6" t="s">
        <v>8769</v>
      </c>
    </row>
    <row r="1659" spans="41:42" x14ac:dyDescent="0.3">
      <c r="AO1659" s="2" t="s">
        <v>11312</v>
      </c>
      <c r="AP1659" s="6" t="s">
        <v>8769</v>
      </c>
    </row>
    <row r="1660" spans="41:42" x14ac:dyDescent="0.3">
      <c r="AO1660" s="2" t="s">
        <v>11311</v>
      </c>
      <c r="AP1660" s="6" t="s">
        <v>8769</v>
      </c>
    </row>
    <row r="1661" spans="41:42" x14ac:dyDescent="0.3">
      <c r="AO1661" s="2" t="s">
        <v>11310</v>
      </c>
      <c r="AP1661" s="6" t="s">
        <v>8769</v>
      </c>
    </row>
    <row r="1662" spans="41:42" x14ac:dyDescent="0.3">
      <c r="AO1662" s="2" t="s">
        <v>11309</v>
      </c>
      <c r="AP1662" s="6" t="s">
        <v>8769</v>
      </c>
    </row>
    <row r="1663" spans="41:42" x14ac:dyDescent="0.3">
      <c r="AO1663" s="2" t="s">
        <v>11308</v>
      </c>
      <c r="AP1663" s="6" t="s">
        <v>8769</v>
      </c>
    </row>
    <row r="1664" spans="41:42" x14ac:dyDescent="0.3">
      <c r="AO1664" s="2" t="s">
        <v>11307</v>
      </c>
      <c r="AP1664" s="6" t="s">
        <v>8769</v>
      </c>
    </row>
    <row r="1665" spans="41:42" x14ac:dyDescent="0.3">
      <c r="AO1665" s="2" t="s">
        <v>11306</v>
      </c>
      <c r="AP1665" s="6" t="s">
        <v>8769</v>
      </c>
    </row>
    <row r="1666" spans="41:42" x14ac:dyDescent="0.3">
      <c r="AO1666" s="2" t="s">
        <v>11305</v>
      </c>
      <c r="AP1666" s="6" t="s">
        <v>8769</v>
      </c>
    </row>
    <row r="1667" spans="41:42" x14ac:dyDescent="0.3">
      <c r="AO1667" s="2" t="s">
        <v>11304</v>
      </c>
      <c r="AP1667" s="6" t="s">
        <v>8769</v>
      </c>
    </row>
    <row r="1668" spans="41:42" x14ac:dyDescent="0.3">
      <c r="AO1668" s="2" t="s">
        <v>11303</v>
      </c>
      <c r="AP1668" s="6" t="s">
        <v>8769</v>
      </c>
    </row>
    <row r="1669" spans="41:42" x14ac:dyDescent="0.3">
      <c r="AO1669" s="2" t="s">
        <v>11302</v>
      </c>
      <c r="AP1669" s="6" t="s">
        <v>8769</v>
      </c>
    </row>
    <row r="1670" spans="41:42" x14ac:dyDescent="0.3">
      <c r="AO1670" s="2" t="s">
        <v>11301</v>
      </c>
      <c r="AP1670" s="6" t="s">
        <v>8769</v>
      </c>
    </row>
    <row r="1671" spans="41:42" x14ac:dyDescent="0.3">
      <c r="AO1671" s="2" t="s">
        <v>11300</v>
      </c>
      <c r="AP1671" s="6" t="s">
        <v>8769</v>
      </c>
    </row>
    <row r="1672" spans="41:42" x14ac:dyDescent="0.3">
      <c r="AO1672" s="2" t="s">
        <v>11299</v>
      </c>
      <c r="AP1672" s="6" t="s">
        <v>8769</v>
      </c>
    </row>
    <row r="1673" spans="41:42" x14ac:dyDescent="0.3">
      <c r="AO1673" s="2" t="s">
        <v>11298</v>
      </c>
      <c r="AP1673" s="6" t="s">
        <v>8769</v>
      </c>
    </row>
    <row r="1674" spans="41:42" x14ac:dyDescent="0.3">
      <c r="AO1674" s="2" t="s">
        <v>11297</v>
      </c>
      <c r="AP1674" s="6" t="s">
        <v>8769</v>
      </c>
    </row>
    <row r="1675" spans="41:42" x14ac:dyDescent="0.3">
      <c r="AO1675" s="2" t="s">
        <v>11296</v>
      </c>
      <c r="AP1675" s="6" t="s">
        <v>8769</v>
      </c>
    </row>
    <row r="1676" spans="41:42" x14ac:dyDescent="0.3">
      <c r="AO1676" s="2" t="s">
        <v>11295</v>
      </c>
      <c r="AP1676" s="6" t="s">
        <v>8769</v>
      </c>
    </row>
    <row r="1677" spans="41:42" x14ac:dyDescent="0.3">
      <c r="AO1677" s="2" t="s">
        <v>11294</v>
      </c>
      <c r="AP1677" s="6" t="s">
        <v>8769</v>
      </c>
    </row>
    <row r="1678" spans="41:42" x14ac:dyDescent="0.3">
      <c r="AO1678" s="2" t="s">
        <v>11293</v>
      </c>
      <c r="AP1678" s="6" t="s">
        <v>8769</v>
      </c>
    </row>
    <row r="1679" spans="41:42" x14ac:dyDescent="0.3">
      <c r="AO1679" s="2" t="s">
        <v>11292</v>
      </c>
      <c r="AP1679" s="6" t="s">
        <v>8769</v>
      </c>
    </row>
    <row r="1680" spans="41:42" x14ac:dyDescent="0.3">
      <c r="AO1680" s="2" t="s">
        <v>11291</v>
      </c>
      <c r="AP1680" s="6" t="s">
        <v>8769</v>
      </c>
    </row>
    <row r="1681" spans="41:42" x14ac:dyDescent="0.3">
      <c r="AO1681" s="2" t="s">
        <v>11290</v>
      </c>
      <c r="AP1681" s="6" t="s">
        <v>8769</v>
      </c>
    </row>
    <row r="1682" spans="41:42" x14ac:dyDescent="0.3">
      <c r="AO1682" s="2" t="s">
        <v>11289</v>
      </c>
      <c r="AP1682" s="6" t="s">
        <v>8769</v>
      </c>
    </row>
    <row r="1683" spans="41:42" x14ac:dyDescent="0.3">
      <c r="AO1683" s="2" t="s">
        <v>11288</v>
      </c>
      <c r="AP1683" s="6" t="s">
        <v>8769</v>
      </c>
    </row>
    <row r="1684" spans="41:42" x14ac:dyDescent="0.3">
      <c r="AO1684" s="2" t="s">
        <v>11287</v>
      </c>
      <c r="AP1684" s="6" t="s">
        <v>8769</v>
      </c>
    </row>
    <row r="1685" spans="41:42" x14ac:dyDescent="0.3">
      <c r="AO1685" s="2" t="s">
        <v>11286</v>
      </c>
      <c r="AP1685" s="6" t="s">
        <v>8769</v>
      </c>
    </row>
    <row r="1686" spans="41:42" x14ac:dyDescent="0.3">
      <c r="AO1686" s="2" t="s">
        <v>11285</v>
      </c>
      <c r="AP1686" s="6" t="s">
        <v>8769</v>
      </c>
    </row>
    <row r="1687" spans="41:42" x14ac:dyDescent="0.3">
      <c r="AO1687" s="2" t="s">
        <v>11284</v>
      </c>
      <c r="AP1687" s="6" t="s">
        <v>8769</v>
      </c>
    </row>
    <row r="1688" spans="41:42" x14ac:dyDescent="0.3">
      <c r="AO1688" s="2" t="s">
        <v>11283</v>
      </c>
      <c r="AP1688" s="6" t="s">
        <v>8769</v>
      </c>
    </row>
    <row r="1689" spans="41:42" x14ac:dyDescent="0.3">
      <c r="AO1689" s="2" t="s">
        <v>11282</v>
      </c>
      <c r="AP1689" s="6" t="s">
        <v>8769</v>
      </c>
    </row>
    <row r="1690" spans="41:42" x14ac:dyDescent="0.3">
      <c r="AO1690" s="2" t="s">
        <v>11281</v>
      </c>
      <c r="AP1690" s="6" t="s">
        <v>8769</v>
      </c>
    </row>
    <row r="1691" spans="41:42" x14ac:dyDescent="0.3">
      <c r="AO1691" s="2" t="s">
        <v>11280</v>
      </c>
      <c r="AP1691" s="6" t="s">
        <v>8769</v>
      </c>
    </row>
    <row r="1692" spans="41:42" x14ac:dyDescent="0.3">
      <c r="AO1692" s="2" t="s">
        <v>11279</v>
      </c>
      <c r="AP1692" s="6" t="s">
        <v>8769</v>
      </c>
    </row>
    <row r="1693" spans="41:42" x14ac:dyDescent="0.3">
      <c r="AO1693" s="2" t="s">
        <v>11278</v>
      </c>
      <c r="AP1693" s="6" t="s">
        <v>8769</v>
      </c>
    </row>
    <row r="1694" spans="41:42" x14ac:dyDescent="0.3">
      <c r="AO1694" s="2" t="s">
        <v>11277</v>
      </c>
      <c r="AP1694" s="6" t="s">
        <v>8769</v>
      </c>
    </row>
    <row r="1695" spans="41:42" x14ac:dyDescent="0.3">
      <c r="AO1695" s="2" t="s">
        <v>11276</v>
      </c>
      <c r="AP1695" s="6" t="s">
        <v>8769</v>
      </c>
    </row>
    <row r="1696" spans="41:42" x14ac:dyDescent="0.3">
      <c r="AO1696" s="2" t="s">
        <v>11275</v>
      </c>
      <c r="AP1696" s="6" t="s">
        <v>8769</v>
      </c>
    </row>
    <row r="1697" spans="41:42" x14ac:dyDescent="0.3">
      <c r="AO1697" s="2" t="s">
        <v>11274</v>
      </c>
      <c r="AP1697" s="6" t="s">
        <v>8769</v>
      </c>
    </row>
    <row r="1698" spans="41:42" x14ac:dyDescent="0.3">
      <c r="AO1698" s="2" t="s">
        <v>11273</v>
      </c>
      <c r="AP1698" s="6" t="s">
        <v>8769</v>
      </c>
    </row>
    <row r="1699" spans="41:42" x14ac:dyDescent="0.3">
      <c r="AO1699" s="2" t="s">
        <v>11272</v>
      </c>
      <c r="AP1699" s="6" t="s">
        <v>8769</v>
      </c>
    </row>
    <row r="1700" spans="41:42" x14ac:dyDescent="0.3">
      <c r="AO1700" s="2" t="s">
        <v>11271</v>
      </c>
      <c r="AP1700" s="6" t="s">
        <v>8769</v>
      </c>
    </row>
    <row r="1701" spans="41:42" x14ac:dyDescent="0.3">
      <c r="AO1701" s="2" t="s">
        <v>11270</v>
      </c>
      <c r="AP1701" s="6" t="s">
        <v>8769</v>
      </c>
    </row>
    <row r="1702" spans="41:42" x14ac:dyDescent="0.3">
      <c r="AO1702" s="2" t="s">
        <v>11269</v>
      </c>
      <c r="AP1702" s="6" t="s">
        <v>8769</v>
      </c>
    </row>
    <row r="1703" spans="41:42" x14ac:dyDescent="0.3">
      <c r="AO1703" s="2" t="s">
        <v>11268</v>
      </c>
      <c r="AP1703" s="6" t="s">
        <v>8769</v>
      </c>
    </row>
    <row r="1704" spans="41:42" x14ac:dyDescent="0.3">
      <c r="AO1704" s="2" t="s">
        <v>11267</v>
      </c>
      <c r="AP1704" s="6" t="s">
        <v>8769</v>
      </c>
    </row>
    <row r="1705" spans="41:42" x14ac:dyDescent="0.3">
      <c r="AO1705" s="2" t="s">
        <v>11266</v>
      </c>
      <c r="AP1705" s="6" t="s">
        <v>8769</v>
      </c>
    </row>
    <row r="1706" spans="41:42" x14ac:dyDescent="0.3">
      <c r="AO1706" s="2" t="s">
        <v>11265</v>
      </c>
      <c r="AP1706" s="6" t="s">
        <v>8769</v>
      </c>
    </row>
    <row r="1707" spans="41:42" x14ac:dyDescent="0.3">
      <c r="AO1707" s="2" t="s">
        <v>11264</v>
      </c>
      <c r="AP1707" s="6" t="s">
        <v>8769</v>
      </c>
    </row>
    <row r="1708" spans="41:42" x14ac:dyDescent="0.3">
      <c r="AO1708" s="2" t="s">
        <v>11263</v>
      </c>
      <c r="AP1708" s="6" t="s">
        <v>8769</v>
      </c>
    </row>
    <row r="1709" spans="41:42" x14ac:dyDescent="0.3">
      <c r="AO1709" s="2" t="s">
        <v>11262</v>
      </c>
      <c r="AP1709" s="6" t="s">
        <v>8769</v>
      </c>
    </row>
    <row r="1710" spans="41:42" x14ac:dyDescent="0.3">
      <c r="AO1710" s="2" t="s">
        <v>11261</v>
      </c>
      <c r="AP1710" s="6" t="s">
        <v>8769</v>
      </c>
    </row>
    <row r="1711" spans="41:42" x14ac:dyDescent="0.3">
      <c r="AO1711" s="2" t="s">
        <v>11260</v>
      </c>
      <c r="AP1711" s="6" t="s">
        <v>8769</v>
      </c>
    </row>
    <row r="1712" spans="41:42" x14ac:dyDescent="0.3">
      <c r="AO1712" s="2" t="s">
        <v>11259</v>
      </c>
      <c r="AP1712" s="6" t="s">
        <v>8769</v>
      </c>
    </row>
    <row r="1713" spans="41:42" x14ac:dyDescent="0.3">
      <c r="AO1713" s="2" t="s">
        <v>11258</v>
      </c>
      <c r="AP1713" s="6" t="s">
        <v>8769</v>
      </c>
    </row>
    <row r="1714" spans="41:42" x14ac:dyDescent="0.3">
      <c r="AO1714" s="2" t="s">
        <v>11257</v>
      </c>
      <c r="AP1714" s="6" t="s">
        <v>8769</v>
      </c>
    </row>
    <row r="1715" spans="41:42" x14ac:dyDescent="0.3">
      <c r="AO1715" s="2" t="s">
        <v>11256</v>
      </c>
      <c r="AP1715" s="6" t="s">
        <v>8769</v>
      </c>
    </row>
    <row r="1716" spans="41:42" x14ac:dyDescent="0.3">
      <c r="AO1716" s="2" t="s">
        <v>11255</v>
      </c>
      <c r="AP1716" s="6" t="s">
        <v>8769</v>
      </c>
    </row>
    <row r="1717" spans="41:42" x14ac:dyDescent="0.3">
      <c r="AO1717" s="2" t="s">
        <v>11254</v>
      </c>
      <c r="AP1717" s="6" t="s">
        <v>8769</v>
      </c>
    </row>
    <row r="1718" spans="41:42" x14ac:dyDescent="0.3">
      <c r="AO1718" s="2" t="s">
        <v>11253</v>
      </c>
      <c r="AP1718" s="6" t="s">
        <v>8769</v>
      </c>
    </row>
    <row r="1719" spans="41:42" x14ac:dyDescent="0.3">
      <c r="AO1719" s="2" t="s">
        <v>11252</v>
      </c>
      <c r="AP1719" s="6" t="s">
        <v>8769</v>
      </c>
    </row>
    <row r="1720" spans="41:42" x14ac:dyDescent="0.3">
      <c r="AO1720" s="2" t="s">
        <v>11251</v>
      </c>
      <c r="AP1720" s="6" t="s">
        <v>8769</v>
      </c>
    </row>
    <row r="1721" spans="41:42" x14ac:dyDescent="0.3">
      <c r="AO1721" s="2" t="s">
        <v>11250</v>
      </c>
      <c r="AP1721" s="6" t="s">
        <v>8769</v>
      </c>
    </row>
    <row r="1722" spans="41:42" x14ac:dyDescent="0.3">
      <c r="AO1722" s="2" t="s">
        <v>11249</v>
      </c>
      <c r="AP1722" s="6" t="s">
        <v>8769</v>
      </c>
    </row>
    <row r="1723" spans="41:42" x14ac:dyDescent="0.3">
      <c r="AO1723" s="2" t="s">
        <v>11248</v>
      </c>
      <c r="AP1723" s="6" t="s">
        <v>8769</v>
      </c>
    </row>
    <row r="1724" spans="41:42" x14ac:dyDescent="0.3">
      <c r="AO1724" s="2" t="s">
        <v>11247</v>
      </c>
      <c r="AP1724" s="6" t="s">
        <v>8769</v>
      </c>
    </row>
    <row r="1725" spans="41:42" x14ac:dyDescent="0.3">
      <c r="AO1725" s="2" t="s">
        <v>11246</v>
      </c>
      <c r="AP1725" s="6" t="s">
        <v>8769</v>
      </c>
    </row>
    <row r="1726" spans="41:42" x14ac:dyDescent="0.3">
      <c r="AO1726" s="2" t="s">
        <v>11245</v>
      </c>
      <c r="AP1726" s="6" t="s">
        <v>8769</v>
      </c>
    </row>
    <row r="1727" spans="41:42" x14ac:dyDescent="0.3">
      <c r="AO1727" s="2" t="s">
        <v>11244</v>
      </c>
      <c r="AP1727" s="6" t="s">
        <v>8769</v>
      </c>
    </row>
    <row r="1728" spans="41:42" x14ac:dyDescent="0.3">
      <c r="AO1728" s="2" t="s">
        <v>11243</v>
      </c>
      <c r="AP1728" s="6" t="s">
        <v>8769</v>
      </c>
    </row>
    <row r="1729" spans="41:42" x14ac:dyDescent="0.3">
      <c r="AO1729" s="2" t="s">
        <v>11242</v>
      </c>
      <c r="AP1729" s="6" t="s">
        <v>8769</v>
      </c>
    </row>
    <row r="1730" spans="41:42" x14ac:dyDescent="0.3">
      <c r="AO1730" s="2" t="s">
        <v>11241</v>
      </c>
      <c r="AP1730" s="6" t="s">
        <v>8769</v>
      </c>
    </row>
    <row r="1731" spans="41:42" x14ac:dyDescent="0.3">
      <c r="AO1731" s="2" t="s">
        <v>11240</v>
      </c>
      <c r="AP1731" s="6" t="s">
        <v>8769</v>
      </c>
    </row>
    <row r="1732" spans="41:42" x14ac:dyDescent="0.3">
      <c r="AO1732" s="2" t="s">
        <v>11239</v>
      </c>
      <c r="AP1732" s="6" t="s">
        <v>8769</v>
      </c>
    </row>
    <row r="1733" spans="41:42" x14ac:dyDescent="0.3">
      <c r="AO1733" s="2" t="s">
        <v>11238</v>
      </c>
      <c r="AP1733" s="6" t="s">
        <v>8769</v>
      </c>
    </row>
    <row r="1734" spans="41:42" x14ac:dyDescent="0.3">
      <c r="AO1734" s="2" t="s">
        <v>11237</v>
      </c>
      <c r="AP1734" s="6" t="s">
        <v>8769</v>
      </c>
    </row>
    <row r="1735" spans="41:42" x14ac:dyDescent="0.3">
      <c r="AO1735" s="2" t="s">
        <v>11236</v>
      </c>
      <c r="AP1735" s="6" t="s">
        <v>8769</v>
      </c>
    </row>
    <row r="1736" spans="41:42" x14ac:dyDescent="0.3">
      <c r="AO1736" s="2" t="s">
        <v>11235</v>
      </c>
      <c r="AP1736" s="6" t="s">
        <v>8769</v>
      </c>
    </row>
    <row r="1737" spans="41:42" x14ac:dyDescent="0.3">
      <c r="AO1737" s="2" t="s">
        <v>11234</v>
      </c>
      <c r="AP1737" s="6" t="s">
        <v>8769</v>
      </c>
    </row>
    <row r="1738" spans="41:42" x14ac:dyDescent="0.3">
      <c r="AO1738" s="2" t="s">
        <v>11233</v>
      </c>
      <c r="AP1738" s="6" t="s">
        <v>8769</v>
      </c>
    </row>
    <row r="1739" spans="41:42" x14ac:dyDescent="0.3">
      <c r="AO1739" s="2" t="s">
        <v>11232</v>
      </c>
      <c r="AP1739" s="6" t="s">
        <v>8769</v>
      </c>
    </row>
    <row r="1740" spans="41:42" x14ac:dyDescent="0.3">
      <c r="AO1740" s="2" t="s">
        <v>11231</v>
      </c>
      <c r="AP1740" s="6" t="s">
        <v>8769</v>
      </c>
    </row>
    <row r="1741" spans="41:42" x14ac:dyDescent="0.3">
      <c r="AO1741" s="2" t="s">
        <v>11230</v>
      </c>
      <c r="AP1741" s="6" t="s">
        <v>8769</v>
      </c>
    </row>
    <row r="1742" spans="41:42" x14ac:dyDescent="0.3">
      <c r="AO1742" s="2" t="s">
        <v>11229</v>
      </c>
      <c r="AP1742" s="6" t="s">
        <v>8769</v>
      </c>
    </row>
    <row r="1743" spans="41:42" x14ac:dyDescent="0.3">
      <c r="AO1743" s="2" t="s">
        <v>11228</v>
      </c>
      <c r="AP1743" s="6" t="s">
        <v>8769</v>
      </c>
    </row>
    <row r="1744" spans="41:42" x14ac:dyDescent="0.3">
      <c r="AO1744" s="2" t="s">
        <v>11227</v>
      </c>
      <c r="AP1744" s="6" t="s">
        <v>8769</v>
      </c>
    </row>
    <row r="1745" spans="41:42" x14ac:dyDescent="0.3">
      <c r="AO1745" s="2" t="s">
        <v>11226</v>
      </c>
      <c r="AP1745" s="6" t="s">
        <v>8769</v>
      </c>
    </row>
    <row r="1746" spans="41:42" x14ac:dyDescent="0.3">
      <c r="AO1746" s="2" t="s">
        <v>11225</v>
      </c>
      <c r="AP1746" s="6" t="s">
        <v>8769</v>
      </c>
    </row>
    <row r="1747" spans="41:42" x14ac:dyDescent="0.3">
      <c r="AO1747" s="2" t="s">
        <v>11224</v>
      </c>
      <c r="AP1747" s="6" t="s">
        <v>8769</v>
      </c>
    </row>
    <row r="1748" spans="41:42" x14ac:dyDescent="0.3">
      <c r="AO1748" s="2" t="s">
        <v>11223</v>
      </c>
      <c r="AP1748" s="6" t="s">
        <v>8769</v>
      </c>
    </row>
    <row r="1749" spans="41:42" x14ac:dyDescent="0.3">
      <c r="AO1749" s="2" t="s">
        <v>11222</v>
      </c>
      <c r="AP1749" s="6" t="s">
        <v>8769</v>
      </c>
    </row>
    <row r="1750" spans="41:42" x14ac:dyDescent="0.3">
      <c r="AO1750" s="2" t="s">
        <v>11221</v>
      </c>
      <c r="AP1750" s="6" t="s">
        <v>8769</v>
      </c>
    </row>
    <row r="1751" spans="41:42" x14ac:dyDescent="0.3">
      <c r="AO1751" s="2" t="s">
        <v>11220</v>
      </c>
      <c r="AP1751" s="6" t="s">
        <v>8769</v>
      </c>
    </row>
    <row r="1752" spans="41:42" x14ac:dyDescent="0.3">
      <c r="AO1752" s="2" t="s">
        <v>11219</v>
      </c>
      <c r="AP1752" s="6" t="s">
        <v>8769</v>
      </c>
    </row>
    <row r="1753" spans="41:42" x14ac:dyDescent="0.3">
      <c r="AO1753" s="2" t="s">
        <v>11218</v>
      </c>
      <c r="AP1753" s="6" t="s">
        <v>8769</v>
      </c>
    </row>
    <row r="1754" spans="41:42" x14ac:dyDescent="0.3">
      <c r="AO1754" s="2" t="s">
        <v>11217</v>
      </c>
      <c r="AP1754" s="6" t="s">
        <v>8769</v>
      </c>
    </row>
    <row r="1755" spans="41:42" x14ac:dyDescent="0.3">
      <c r="AO1755" s="2" t="s">
        <v>11216</v>
      </c>
      <c r="AP1755" s="6" t="s">
        <v>8769</v>
      </c>
    </row>
    <row r="1756" spans="41:42" x14ac:dyDescent="0.3">
      <c r="AO1756" s="2" t="s">
        <v>11215</v>
      </c>
      <c r="AP1756" s="6" t="s">
        <v>8769</v>
      </c>
    </row>
    <row r="1757" spans="41:42" x14ac:dyDescent="0.3">
      <c r="AO1757" s="2" t="s">
        <v>11214</v>
      </c>
      <c r="AP1757" s="6" t="s">
        <v>8769</v>
      </c>
    </row>
    <row r="1758" spans="41:42" x14ac:dyDescent="0.3">
      <c r="AO1758" s="2" t="s">
        <v>11213</v>
      </c>
      <c r="AP1758" s="6" t="s">
        <v>8769</v>
      </c>
    </row>
    <row r="1759" spans="41:42" x14ac:dyDescent="0.3">
      <c r="AO1759" s="2" t="s">
        <v>11212</v>
      </c>
      <c r="AP1759" s="6" t="s">
        <v>8769</v>
      </c>
    </row>
    <row r="1760" spans="41:42" x14ac:dyDescent="0.3">
      <c r="AO1760" s="2" t="s">
        <v>11211</v>
      </c>
      <c r="AP1760" s="6" t="s">
        <v>8769</v>
      </c>
    </row>
    <row r="1761" spans="41:42" x14ac:dyDescent="0.3">
      <c r="AO1761" s="2" t="s">
        <v>11210</v>
      </c>
      <c r="AP1761" s="6" t="s">
        <v>8769</v>
      </c>
    </row>
    <row r="1762" spans="41:42" x14ac:dyDescent="0.3">
      <c r="AO1762" s="2" t="s">
        <v>11209</v>
      </c>
      <c r="AP1762" s="6" t="s">
        <v>8769</v>
      </c>
    </row>
    <row r="1763" spans="41:42" x14ac:dyDescent="0.3">
      <c r="AO1763" s="2" t="s">
        <v>11208</v>
      </c>
      <c r="AP1763" s="6" t="s">
        <v>8769</v>
      </c>
    </row>
    <row r="1764" spans="41:42" x14ac:dyDescent="0.3">
      <c r="AO1764" s="2" t="s">
        <v>11207</v>
      </c>
      <c r="AP1764" s="6" t="s">
        <v>8769</v>
      </c>
    </row>
    <row r="1765" spans="41:42" x14ac:dyDescent="0.3">
      <c r="AO1765" s="2" t="s">
        <v>11206</v>
      </c>
      <c r="AP1765" s="6" t="s">
        <v>8769</v>
      </c>
    </row>
    <row r="1766" spans="41:42" x14ac:dyDescent="0.3">
      <c r="AO1766" s="2" t="s">
        <v>11205</v>
      </c>
      <c r="AP1766" s="6" t="s">
        <v>8769</v>
      </c>
    </row>
    <row r="1767" spans="41:42" x14ac:dyDescent="0.3">
      <c r="AO1767" s="2" t="s">
        <v>11204</v>
      </c>
      <c r="AP1767" s="6" t="s">
        <v>8769</v>
      </c>
    </row>
    <row r="1768" spans="41:42" x14ac:dyDescent="0.3">
      <c r="AO1768" s="2" t="s">
        <v>11203</v>
      </c>
      <c r="AP1768" s="6" t="s">
        <v>8769</v>
      </c>
    </row>
    <row r="1769" spans="41:42" x14ac:dyDescent="0.3">
      <c r="AO1769" s="2" t="s">
        <v>11202</v>
      </c>
      <c r="AP1769" s="6" t="s">
        <v>8769</v>
      </c>
    </row>
    <row r="1770" spans="41:42" x14ac:dyDescent="0.3">
      <c r="AO1770" s="2" t="s">
        <v>11201</v>
      </c>
      <c r="AP1770" s="6" t="s">
        <v>8769</v>
      </c>
    </row>
    <row r="1771" spans="41:42" x14ac:dyDescent="0.3">
      <c r="AO1771" s="2" t="s">
        <v>11200</v>
      </c>
      <c r="AP1771" s="6" t="s">
        <v>8769</v>
      </c>
    </row>
    <row r="1772" spans="41:42" x14ac:dyDescent="0.3">
      <c r="AO1772" s="2" t="s">
        <v>11199</v>
      </c>
      <c r="AP1772" s="6" t="s">
        <v>8769</v>
      </c>
    </row>
    <row r="1773" spans="41:42" x14ac:dyDescent="0.3">
      <c r="AO1773" s="2" t="s">
        <v>11198</v>
      </c>
      <c r="AP1773" s="6" t="s">
        <v>8769</v>
      </c>
    </row>
    <row r="1774" spans="41:42" x14ac:dyDescent="0.3">
      <c r="AO1774" s="2" t="s">
        <v>11197</v>
      </c>
      <c r="AP1774" s="6" t="s">
        <v>8769</v>
      </c>
    </row>
    <row r="1775" spans="41:42" x14ac:dyDescent="0.3">
      <c r="AO1775" s="2" t="s">
        <v>11196</v>
      </c>
      <c r="AP1775" s="6" t="s">
        <v>8769</v>
      </c>
    </row>
    <row r="1776" spans="41:42" x14ac:dyDescent="0.3">
      <c r="AO1776" s="2" t="s">
        <v>11195</v>
      </c>
      <c r="AP1776" s="6" t="s">
        <v>8769</v>
      </c>
    </row>
    <row r="1777" spans="41:42" x14ac:dyDescent="0.3">
      <c r="AO1777" s="2" t="s">
        <v>11194</v>
      </c>
      <c r="AP1777" s="6" t="s">
        <v>8769</v>
      </c>
    </row>
    <row r="1778" spans="41:42" x14ac:dyDescent="0.3">
      <c r="AO1778" s="2" t="s">
        <v>11193</v>
      </c>
      <c r="AP1778" s="6" t="s">
        <v>8769</v>
      </c>
    </row>
    <row r="1779" spans="41:42" x14ac:dyDescent="0.3">
      <c r="AO1779" s="2" t="s">
        <v>11192</v>
      </c>
      <c r="AP1779" s="6" t="s">
        <v>8769</v>
      </c>
    </row>
    <row r="1780" spans="41:42" x14ac:dyDescent="0.3">
      <c r="AO1780" s="2" t="s">
        <v>11191</v>
      </c>
      <c r="AP1780" s="6" t="s">
        <v>8769</v>
      </c>
    </row>
    <row r="1781" spans="41:42" x14ac:dyDescent="0.3">
      <c r="AO1781" s="2" t="s">
        <v>11190</v>
      </c>
      <c r="AP1781" s="6" t="s">
        <v>8769</v>
      </c>
    </row>
    <row r="1782" spans="41:42" x14ac:dyDescent="0.3">
      <c r="AO1782" s="2" t="s">
        <v>11189</v>
      </c>
      <c r="AP1782" s="6" t="s">
        <v>8769</v>
      </c>
    </row>
    <row r="1783" spans="41:42" x14ac:dyDescent="0.3">
      <c r="AO1783" s="2" t="s">
        <v>11188</v>
      </c>
      <c r="AP1783" s="6" t="s">
        <v>8769</v>
      </c>
    </row>
    <row r="1784" spans="41:42" x14ac:dyDescent="0.3">
      <c r="AO1784" s="2" t="s">
        <v>11187</v>
      </c>
      <c r="AP1784" s="6" t="s">
        <v>8769</v>
      </c>
    </row>
    <row r="1785" spans="41:42" x14ac:dyDescent="0.3">
      <c r="AO1785" s="2" t="s">
        <v>11186</v>
      </c>
      <c r="AP1785" s="6" t="s">
        <v>8769</v>
      </c>
    </row>
    <row r="1786" spans="41:42" x14ac:dyDescent="0.3">
      <c r="AO1786" s="2" t="s">
        <v>11185</v>
      </c>
      <c r="AP1786" s="6" t="s">
        <v>8769</v>
      </c>
    </row>
    <row r="1787" spans="41:42" x14ac:dyDescent="0.3">
      <c r="AO1787" s="2" t="s">
        <v>11184</v>
      </c>
      <c r="AP1787" s="6" t="s">
        <v>8769</v>
      </c>
    </row>
    <row r="1788" spans="41:42" x14ac:dyDescent="0.3">
      <c r="AO1788" s="2" t="s">
        <v>11183</v>
      </c>
      <c r="AP1788" s="6" t="s">
        <v>8769</v>
      </c>
    </row>
    <row r="1789" spans="41:42" x14ac:dyDescent="0.3">
      <c r="AO1789" s="2" t="s">
        <v>11182</v>
      </c>
      <c r="AP1789" s="6" t="s">
        <v>8769</v>
      </c>
    </row>
    <row r="1790" spans="41:42" x14ac:dyDescent="0.3">
      <c r="AO1790" s="2" t="s">
        <v>11181</v>
      </c>
      <c r="AP1790" s="6" t="s">
        <v>8769</v>
      </c>
    </row>
    <row r="1791" spans="41:42" x14ac:dyDescent="0.3">
      <c r="AO1791" s="2" t="s">
        <v>11180</v>
      </c>
      <c r="AP1791" s="6" t="s">
        <v>8769</v>
      </c>
    </row>
    <row r="1792" spans="41:42" x14ac:dyDescent="0.3">
      <c r="AO1792" s="2" t="s">
        <v>11179</v>
      </c>
      <c r="AP1792" s="6" t="s">
        <v>8769</v>
      </c>
    </row>
    <row r="1793" spans="41:42" x14ac:dyDescent="0.3">
      <c r="AO1793" s="2" t="s">
        <v>11178</v>
      </c>
      <c r="AP1793" s="6" t="s">
        <v>8769</v>
      </c>
    </row>
    <row r="1794" spans="41:42" x14ac:dyDescent="0.3">
      <c r="AO1794" s="2" t="s">
        <v>11177</v>
      </c>
      <c r="AP1794" s="6" t="s">
        <v>8769</v>
      </c>
    </row>
    <row r="1795" spans="41:42" x14ac:dyDescent="0.3">
      <c r="AO1795" s="2" t="s">
        <v>11176</v>
      </c>
      <c r="AP1795" s="6" t="s">
        <v>8769</v>
      </c>
    </row>
    <row r="1796" spans="41:42" x14ac:dyDescent="0.3">
      <c r="AO1796" s="2" t="s">
        <v>11175</v>
      </c>
      <c r="AP1796" s="6" t="s">
        <v>8769</v>
      </c>
    </row>
    <row r="1797" spans="41:42" x14ac:dyDescent="0.3">
      <c r="AO1797" s="2" t="s">
        <v>11174</v>
      </c>
      <c r="AP1797" s="6" t="s">
        <v>8769</v>
      </c>
    </row>
    <row r="1798" spans="41:42" x14ac:dyDescent="0.3">
      <c r="AO1798" s="2" t="s">
        <v>11173</v>
      </c>
      <c r="AP1798" s="6" t="s">
        <v>8769</v>
      </c>
    </row>
    <row r="1799" spans="41:42" x14ac:dyDescent="0.3">
      <c r="AO1799" s="2" t="s">
        <v>11172</v>
      </c>
      <c r="AP1799" s="6" t="s">
        <v>8769</v>
      </c>
    </row>
    <row r="1800" spans="41:42" x14ac:dyDescent="0.3">
      <c r="AO1800" s="2" t="s">
        <v>11171</v>
      </c>
      <c r="AP1800" s="6" t="s">
        <v>8769</v>
      </c>
    </row>
    <row r="1801" spans="41:42" x14ac:dyDescent="0.3">
      <c r="AO1801" s="2" t="s">
        <v>11170</v>
      </c>
      <c r="AP1801" s="6" t="s">
        <v>8769</v>
      </c>
    </row>
    <row r="1802" spans="41:42" x14ac:dyDescent="0.3">
      <c r="AO1802" s="2" t="s">
        <v>11169</v>
      </c>
      <c r="AP1802" s="6" t="s">
        <v>8769</v>
      </c>
    </row>
    <row r="1803" spans="41:42" x14ac:dyDescent="0.3">
      <c r="AO1803" s="2" t="s">
        <v>11168</v>
      </c>
      <c r="AP1803" s="6" t="s">
        <v>8769</v>
      </c>
    </row>
    <row r="1804" spans="41:42" x14ac:dyDescent="0.3">
      <c r="AO1804" s="2" t="s">
        <v>11167</v>
      </c>
      <c r="AP1804" s="6" t="s">
        <v>8769</v>
      </c>
    </row>
    <row r="1805" spans="41:42" x14ac:dyDescent="0.3">
      <c r="AO1805" s="2" t="s">
        <v>11166</v>
      </c>
      <c r="AP1805" s="6" t="s">
        <v>8769</v>
      </c>
    </row>
    <row r="1806" spans="41:42" x14ac:dyDescent="0.3">
      <c r="AO1806" s="2" t="s">
        <v>11165</v>
      </c>
      <c r="AP1806" s="6" t="s">
        <v>8769</v>
      </c>
    </row>
    <row r="1807" spans="41:42" x14ac:dyDescent="0.3">
      <c r="AO1807" s="2" t="s">
        <v>11164</v>
      </c>
      <c r="AP1807" s="6" t="s">
        <v>8769</v>
      </c>
    </row>
    <row r="1808" spans="41:42" x14ac:dyDescent="0.3">
      <c r="AO1808" s="2" t="s">
        <v>11163</v>
      </c>
      <c r="AP1808" s="6" t="s">
        <v>8769</v>
      </c>
    </row>
    <row r="1809" spans="41:42" x14ac:dyDescent="0.3">
      <c r="AO1809" s="2" t="s">
        <v>11162</v>
      </c>
      <c r="AP1809" s="6" t="s">
        <v>8769</v>
      </c>
    </row>
    <row r="1810" spans="41:42" x14ac:dyDescent="0.3">
      <c r="AO1810" s="2" t="s">
        <v>11161</v>
      </c>
      <c r="AP1810" s="6" t="s">
        <v>8769</v>
      </c>
    </row>
    <row r="1811" spans="41:42" x14ac:dyDescent="0.3">
      <c r="AO1811" s="2" t="s">
        <v>11160</v>
      </c>
      <c r="AP1811" s="6" t="s">
        <v>8769</v>
      </c>
    </row>
    <row r="1812" spans="41:42" x14ac:dyDescent="0.3">
      <c r="AO1812" s="2" t="s">
        <v>11159</v>
      </c>
      <c r="AP1812" s="6" t="s">
        <v>8769</v>
      </c>
    </row>
    <row r="1813" spans="41:42" x14ac:dyDescent="0.3">
      <c r="AO1813" s="2" t="s">
        <v>11158</v>
      </c>
      <c r="AP1813" s="6" t="s">
        <v>8769</v>
      </c>
    </row>
    <row r="1814" spans="41:42" x14ac:dyDescent="0.3">
      <c r="AO1814" s="2" t="s">
        <v>11157</v>
      </c>
      <c r="AP1814" s="6" t="s">
        <v>8769</v>
      </c>
    </row>
    <row r="1815" spans="41:42" x14ac:dyDescent="0.3">
      <c r="AO1815" s="2" t="s">
        <v>11156</v>
      </c>
      <c r="AP1815" s="6" t="s">
        <v>8769</v>
      </c>
    </row>
    <row r="1816" spans="41:42" x14ac:dyDescent="0.3">
      <c r="AO1816" s="2" t="s">
        <v>11155</v>
      </c>
      <c r="AP1816" s="6" t="s">
        <v>8769</v>
      </c>
    </row>
    <row r="1817" spans="41:42" x14ac:dyDescent="0.3">
      <c r="AO1817" s="2" t="s">
        <v>11154</v>
      </c>
      <c r="AP1817" s="6" t="s">
        <v>8769</v>
      </c>
    </row>
    <row r="1818" spans="41:42" x14ac:dyDescent="0.3">
      <c r="AO1818" s="2" t="s">
        <v>11153</v>
      </c>
      <c r="AP1818" s="6" t="s">
        <v>8769</v>
      </c>
    </row>
    <row r="1819" spans="41:42" x14ac:dyDescent="0.3">
      <c r="AO1819" s="2" t="s">
        <v>11152</v>
      </c>
      <c r="AP1819" s="6" t="s">
        <v>8769</v>
      </c>
    </row>
    <row r="1820" spans="41:42" x14ac:dyDescent="0.3">
      <c r="AO1820" s="2" t="s">
        <v>11151</v>
      </c>
      <c r="AP1820" s="6" t="s">
        <v>8769</v>
      </c>
    </row>
    <row r="1821" spans="41:42" x14ac:dyDescent="0.3">
      <c r="AO1821" s="2" t="s">
        <v>11150</v>
      </c>
      <c r="AP1821" s="6" t="s">
        <v>8769</v>
      </c>
    </row>
    <row r="1822" spans="41:42" x14ac:dyDescent="0.3">
      <c r="AO1822" s="2" t="s">
        <v>11149</v>
      </c>
      <c r="AP1822" s="6" t="s">
        <v>8769</v>
      </c>
    </row>
    <row r="1823" spans="41:42" x14ac:dyDescent="0.3">
      <c r="AO1823" s="2" t="s">
        <v>11148</v>
      </c>
      <c r="AP1823" s="6" t="s">
        <v>8769</v>
      </c>
    </row>
    <row r="1824" spans="41:42" x14ac:dyDescent="0.3">
      <c r="AO1824" s="2" t="s">
        <v>11147</v>
      </c>
      <c r="AP1824" s="6" t="s">
        <v>8769</v>
      </c>
    </row>
    <row r="1825" spans="41:42" x14ac:dyDescent="0.3">
      <c r="AO1825" s="2" t="s">
        <v>11146</v>
      </c>
      <c r="AP1825" s="6" t="s">
        <v>8769</v>
      </c>
    </row>
    <row r="1826" spans="41:42" x14ac:dyDescent="0.3">
      <c r="AO1826" s="2" t="s">
        <v>11145</v>
      </c>
      <c r="AP1826" s="6" t="s">
        <v>8769</v>
      </c>
    </row>
    <row r="1827" spans="41:42" x14ac:dyDescent="0.3">
      <c r="AO1827" s="2" t="s">
        <v>11144</v>
      </c>
      <c r="AP1827" s="6" t="s">
        <v>8769</v>
      </c>
    </row>
    <row r="1828" spans="41:42" x14ac:dyDescent="0.3">
      <c r="AO1828" s="2" t="s">
        <v>11143</v>
      </c>
      <c r="AP1828" s="6" t="s">
        <v>8769</v>
      </c>
    </row>
    <row r="1829" spans="41:42" x14ac:dyDescent="0.3">
      <c r="AO1829" s="2" t="s">
        <v>11142</v>
      </c>
      <c r="AP1829" s="6" t="s">
        <v>8769</v>
      </c>
    </row>
    <row r="1830" spans="41:42" x14ac:dyDescent="0.3">
      <c r="AO1830" s="2" t="s">
        <v>11141</v>
      </c>
      <c r="AP1830" s="6" t="s">
        <v>8769</v>
      </c>
    </row>
    <row r="1831" spans="41:42" x14ac:dyDescent="0.3">
      <c r="AO1831" s="2" t="s">
        <v>11140</v>
      </c>
      <c r="AP1831" s="6" t="s">
        <v>8769</v>
      </c>
    </row>
    <row r="1832" spans="41:42" x14ac:dyDescent="0.3">
      <c r="AO1832" s="2" t="s">
        <v>11139</v>
      </c>
      <c r="AP1832" s="6" t="s">
        <v>8769</v>
      </c>
    </row>
    <row r="1833" spans="41:42" x14ac:dyDescent="0.3">
      <c r="AO1833" s="2" t="s">
        <v>11138</v>
      </c>
      <c r="AP1833" s="6" t="s">
        <v>8769</v>
      </c>
    </row>
    <row r="1834" spans="41:42" x14ac:dyDescent="0.3">
      <c r="AO1834" s="2" t="s">
        <v>11137</v>
      </c>
      <c r="AP1834" s="6" t="s">
        <v>8769</v>
      </c>
    </row>
    <row r="1835" spans="41:42" x14ac:dyDescent="0.3">
      <c r="AO1835" s="2" t="s">
        <v>11136</v>
      </c>
      <c r="AP1835" s="6" t="s">
        <v>8769</v>
      </c>
    </row>
    <row r="1836" spans="41:42" x14ac:dyDescent="0.3">
      <c r="AO1836" s="2" t="s">
        <v>11135</v>
      </c>
      <c r="AP1836" s="6" t="s">
        <v>8769</v>
      </c>
    </row>
    <row r="1837" spans="41:42" x14ac:dyDescent="0.3">
      <c r="AO1837" s="2" t="s">
        <v>11134</v>
      </c>
      <c r="AP1837" s="6" t="s">
        <v>8769</v>
      </c>
    </row>
    <row r="1838" spans="41:42" x14ac:dyDescent="0.3">
      <c r="AO1838" s="2" t="s">
        <v>11133</v>
      </c>
      <c r="AP1838" s="6" t="s">
        <v>8769</v>
      </c>
    </row>
    <row r="1839" spans="41:42" x14ac:dyDescent="0.3">
      <c r="AO1839" s="2" t="s">
        <v>11132</v>
      </c>
      <c r="AP1839" s="6" t="s">
        <v>8769</v>
      </c>
    </row>
    <row r="1840" spans="41:42" x14ac:dyDescent="0.3">
      <c r="AO1840" s="2" t="s">
        <v>11131</v>
      </c>
      <c r="AP1840" s="6" t="s">
        <v>8769</v>
      </c>
    </row>
    <row r="1841" spans="41:42" x14ac:dyDescent="0.3">
      <c r="AO1841" s="2" t="s">
        <v>11130</v>
      </c>
      <c r="AP1841" s="6" t="s">
        <v>8769</v>
      </c>
    </row>
    <row r="1842" spans="41:42" x14ac:dyDescent="0.3">
      <c r="AO1842" s="2" t="s">
        <v>11129</v>
      </c>
      <c r="AP1842" s="6" t="s">
        <v>8769</v>
      </c>
    </row>
    <row r="1843" spans="41:42" x14ac:dyDescent="0.3">
      <c r="AO1843" s="2" t="s">
        <v>11128</v>
      </c>
      <c r="AP1843" s="6" t="s">
        <v>8769</v>
      </c>
    </row>
    <row r="1844" spans="41:42" x14ac:dyDescent="0.3">
      <c r="AO1844" s="2" t="s">
        <v>11127</v>
      </c>
      <c r="AP1844" s="6" t="s">
        <v>8769</v>
      </c>
    </row>
    <row r="1845" spans="41:42" x14ac:dyDescent="0.3">
      <c r="AO1845" s="2" t="s">
        <v>11126</v>
      </c>
      <c r="AP1845" s="6" t="s">
        <v>8769</v>
      </c>
    </row>
    <row r="1846" spans="41:42" x14ac:dyDescent="0.3">
      <c r="AO1846" s="2" t="s">
        <v>11125</v>
      </c>
      <c r="AP1846" s="6" t="s">
        <v>8769</v>
      </c>
    </row>
    <row r="1847" spans="41:42" x14ac:dyDescent="0.3">
      <c r="AO1847" s="2" t="s">
        <v>11124</v>
      </c>
      <c r="AP1847" s="6" t="s">
        <v>8769</v>
      </c>
    </row>
    <row r="1848" spans="41:42" x14ac:dyDescent="0.3">
      <c r="AO1848" s="2" t="s">
        <v>11123</v>
      </c>
      <c r="AP1848" s="6" t="s">
        <v>8769</v>
      </c>
    </row>
    <row r="1849" spans="41:42" x14ac:dyDescent="0.3">
      <c r="AO1849" s="2" t="s">
        <v>11122</v>
      </c>
      <c r="AP1849" s="6" t="s">
        <v>8769</v>
      </c>
    </row>
    <row r="1850" spans="41:42" x14ac:dyDescent="0.3">
      <c r="AO1850" s="2" t="s">
        <v>11121</v>
      </c>
      <c r="AP1850" s="6" t="s">
        <v>8769</v>
      </c>
    </row>
    <row r="1851" spans="41:42" x14ac:dyDescent="0.3">
      <c r="AO1851" s="2" t="s">
        <v>11120</v>
      </c>
      <c r="AP1851" s="6" t="s">
        <v>8769</v>
      </c>
    </row>
    <row r="1852" spans="41:42" x14ac:dyDescent="0.3">
      <c r="AO1852" s="2" t="s">
        <v>11119</v>
      </c>
      <c r="AP1852" s="6" t="s">
        <v>8769</v>
      </c>
    </row>
    <row r="1853" spans="41:42" x14ac:dyDescent="0.3">
      <c r="AO1853" s="2" t="s">
        <v>11118</v>
      </c>
      <c r="AP1853" s="6" t="s">
        <v>8769</v>
      </c>
    </row>
    <row r="1854" spans="41:42" x14ac:dyDescent="0.3">
      <c r="AO1854" s="2" t="s">
        <v>11117</v>
      </c>
      <c r="AP1854" s="6" t="s">
        <v>8769</v>
      </c>
    </row>
    <row r="1855" spans="41:42" x14ac:dyDescent="0.3">
      <c r="AO1855" s="2" t="s">
        <v>11116</v>
      </c>
      <c r="AP1855" s="6" t="s">
        <v>8769</v>
      </c>
    </row>
    <row r="1856" spans="41:42" x14ac:dyDescent="0.3">
      <c r="AO1856" s="2" t="s">
        <v>11115</v>
      </c>
      <c r="AP1856" s="6" t="s">
        <v>8769</v>
      </c>
    </row>
    <row r="1857" spans="41:42" x14ac:dyDescent="0.3">
      <c r="AO1857" s="2" t="s">
        <v>11114</v>
      </c>
      <c r="AP1857" s="6" t="s">
        <v>8769</v>
      </c>
    </row>
    <row r="1858" spans="41:42" x14ac:dyDescent="0.3">
      <c r="AO1858" s="2" t="s">
        <v>11113</v>
      </c>
      <c r="AP1858" s="6" t="s">
        <v>8769</v>
      </c>
    </row>
    <row r="1859" spans="41:42" x14ac:dyDescent="0.3">
      <c r="AO1859" s="2" t="s">
        <v>11112</v>
      </c>
      <c r="AP1859" s="6" t="s">
        <v>8769</v>
      </c>
    </row>
    <row r="1860" spans="41:42" x14ac:dyDescent="0.3">
      <c r="AO1860" s="2" t="s">
        <v>11111</v>
      </c>
      <c r="AP1860" s="6" t="s">
        <v>8769</v>
      </c>
    </row>
    <row r="1861" spans="41:42" x14ac:dyDescent="0.3">
      <c r="AO1861" s="2" t="s">
        <v>11110</v>
      </c>
      <c r="AP1861" s="6" t="s">
        <v>8769</v>
      </c>
    </row>
    <row r="1862" spans="41:42" x14ac:dyDescent="0.3">
      <c r="AO1862" s="2" t="s">
        <v>11109</v>
      </c>
      <c r="AP1862" s="6" t="s">
        <v>8769</v>
      </c>
    </row>
    <row r="1863" spans="41:42" x14ac:dyDescent="0.3">
      <c r="AO1863" s="2" t="s">
        <v>11108</v>
      </c>
      <c r="AP1863" s="6" t="s">
        <v>8769</v>
      </c>
    </row>
    <row r="1864" spans="41:42" x14ac:dyDescent="0.3">
      <c r="AO1864" s="2" t="s">
        <v>11107</v>
      </c>
      <c r="AP1864" s="6" t="s">
        <v>8769</v>
      </c>
    </row>
    <row r="1865" spans="41:42" x14ac:dyDescent="0.3">
      <c r="AO1865" s="2" t="s">
        <v>11106</v>
      </c>
      <c r="AP1865" s="6" t="s">
        <v>8769</v>
      </c>
    </row>
    <row r="1866" spans="41:42" x14ac:dyDescent="0.3">
      <c r="AO1866" s="2" t="s">
        <v>11105</v>
      </c>
      <c r="AP1866" s="6" t="s">
        <v>8769</v>
      </c>
    </row>
    <row r="1867" spans="41:42" x14ac:dyDescent="0.3">
      <c r="AO1867" s="2" t="s">
        <v>11104</v>
      </c>
      <c r="AP1867" s="6" t="s">
        <v>8769</v>
      </c>
    </row>
    <row r="1868" spans="41:42" x14ac:dyDescent="0.3">
      <c r="AO1868" s="2" t="s">
        <v>11103</v>
      </c>
      <c r="AP1868" s="6" t="s">
        <v>8769</v>
      </c>
    </row>
    <row r="1869" spans="41:42" x14ac:dyDescent="0.3">
      <c r="AO1869" s="2" t="s">
        <v>11102</v>
      </c>
      <c r="AP1869" s="6" t="s">
        <v>8769</v>
      </c>
    </row>
    <row r="1870" spans="41:42" x14ac:dyDescent="0.3">
      <c r="AO1870" s="2" t="s">
        <v>11101</v>
      </c>
      <c r="AP1870" s="6" t="s">
        <v>8769</v>
      </c>
    </row>
    <row r="1871" spans="41:42" x14ac:dyDescent="0.3">
      <c r="AO1871" s="2" t="s">
        <v>11100</v>
      </c>
      <c r="AP1871" s="6" t="s">
        <v>8769</v>
      </c>
    </row>
    <row r="1872" spans="41:42" x14ac:dyDescent="0.3">
      <c r="AO1872" s="2" t="s">
        <v>11099</v>
      </c>
      <c r="AP1872" s="6" t="s">
        <v>8769</v>
      </c>
    </row>
    <row r="1873" spans="41:42" x14ac:dyDescent="0.3">
      <c r="AO1873" s="2" t="s">
        <v>11098</v>
      </c>
      <c r="AP1873" s="6" t="s">
        <v>8769</v>
      </c>
    </row>
    <row r="1874" spans="41:42" x14ac:dyDescent="0.3">
      <c r="AO1874" s="2" t="s">
        <v>11097</v>
      </c>
      <c r="AP1874" s="6" t="s">
        <v>8769</v>
      </c>
    </row>
    <row r="1875" spans="41:42" x14ac:dyDescent="0.3">
      <c r="AO1875" s="2" t="s">
        <v>11096</v>
      </c>
      <c r="AP1875" s="6" t="s">
        <v>8769</v>
      </c>
    </row>
    <row r="1876" spans="41:42" x14ac:dyDescent="0.3">
      <c r="AO1876" s="2" t="s">
        <v>11095</v>
      </c>
      <c r="AP1876" s="6" t="s">
        <v>8769</v>
      </c>
    </row>
    <row r="1877" spans="41:42" x14ac:dyDescent="0.3">
      <c r="AO1877" s="2" t="s">
        <v>11094</v>
      </c>
      <c r="AP1877" s="6" t="s">
        <v>8769</v>
      </c>
    </row>
    <row r="1878" spans="41:42" x14ac:dyDescent="0.3">
      <c r="AO1878" s="2" t="s">
        <v>11093</v>
      </c>
      <c r="AP1878" s="6" t="s">
        <v>8769</v>
      </c>
    </row>
    <row r="1879" spans="41:42" x14ac:dyDescent="0.3">
      <c r="AO1879" s="2" t="s">
        <v>11092</v>
      </c>
      <c r="AP1879" s="6" t="s">
        <v>8769</v>
      </c>
    </row>
    <row r="1880" spans="41:42" x14ac:dyDescent="0.3">
      <c r="AO1880" s="2" t="s">
        <v>11091</v>
      </c>
      <c r="AP1880" s="6" t="s">
        <v>8769</v>
      </c>
    </row>
    <row r="1881" spans="41:42" x14ac:dyDescent="0.3">
      <c r="AO1881" s="2" t="s">
        <v>11090</v>
      </c>
      <c r="AP1881" s="6" t="s">
        <v>8769</v>
      </c>
    </row>
    <row r="1882" spans="41:42" x14ac:dyDescent="0.3">
      <c r="AO1882" s="2" t="s">
        <v>11089</v>
      </c>
      <c r="AP1882" s="6" t="s">
        <v>8769</v>
      </c>
    </row>
    <row r="1883" spans="41:42" x14ac:dyDescent="0.3">
      <c r="AO1883" s="2" t="s">
        <v>11088</v>
      </c>
      <c r="AP1883" s="6" t="s">
        <v>8769</v>
      </c>
    </row>
    <row r="1884" spans="41:42" x14ac:dyDescent="0.3">
      <c r="AO1884" s="2" t="s">
        <v>11087</v>
      </c>
      <c r="AP1884" s="6" t="s">
        <v>8769</v>
      </c>
    </row>
    <row r="1885" spans="41:42" x14ac:dyDescent="0.3">
      <c r="AO1885" s="2" t="s">
        <v>11086</v>
      </c>
      <c r="AP1885" s="6" t="s">
        <v>8769</v>
      </c>
    </row>
    <row r="1886" spans="41:42" x14ac:dyDescent="0.3">
      <c r="AO1886" s="2" t="s">
        <v>11085</v>
      </c>
      <c r="AP1886" s="6" t="s">
        <v>8769</v>
      </c>
    </row>
    <row r="1887" spans="41:42" x14ac:dyDescent="0.3">
      <c r="AO1887" s="2" t="s">
        <v>11084</v>
      </c>
      <c r="AP1887" s="6" t="s">
        <v>8769</v>
      </c>
    </row>
    <row r="1888" spans="41:42" x14ac:dyDescent="0.3">
      <c r="AO1888" s="2" t="s">
        <v>11083</v>
      </c>
      <c r="AP1888" s="6" t="s">
        <v>8769</v>
      </c>
    </row>
    <row r="1889" spans="41:42" x14ac:dyDescent="0.3">
      <c r="AO1889" s="2" t="s">
        <v>11082</v>
      </c>
      <c r="AP1889" s="6" t="s">
        <v>8769</v>
      </c>
    </row>
    <row r="1890" spans="41:42" x14ac:dyDescent="0.3">
      <c r="AO1890" s="2" t="s">
        <v>11081</v>
      </c>
      <c r="AP1890" s="6" t="s">
        <v>8769</v>
      </c>
    </row>
    <row r="1891" spans="41:42" x14ac:dyDescent="0.3">
      <c r="AO1891" s="2" t="s">
        <v>11080</v>
      </c>
      <c r="AP1891" s="6" t="s">
        <v>8769</v>
      </c>
    </row>
    <row r="1892" spans="41:42" x14ac:dyDescent="0.3">
      <c r="AO1892" s="2" t="s">
        <v>11079</v>
      </c>
      <c r="AP1892" s="6" t="s">
        <v>8769</v>
      </c>
    </row>
    <row r="1893" spans="41:42" x14ac:dyDescent="0.3">
      <c r="AO1893" s="2" t="s">
        <v>11078</v>
      </c>
      <c r="AP1893" s="6" t="s">
        <v>8769</v>
      </c>
    </row>
    <row r="1894" spans="41:42" x14ac:dyDescent="0.3">
      <c r="AO1894" s="2" t="s">
        <v>11077</v>
      </c>
      <c r="AP1894" s="6" t="s">
        <v>8769</v>
      </c>
    </row>
    <row r="1895" spans="41:42" x14ac:dyDescent="0.3">
      <c r="AO1895" s="2" t="s">
        <v>11076</v>
      </c>
      <c r="AP1895" s="6" t="s">
        <v>8769</v>
      </c>
    </row>
    <row r="1896" spans="41:42" x14ac:dyDescent="0.3">
      <c r="AO1896" s="2" t="s">
        <v>11075</v>
      </c>
      <c r="AP1896" s="6" t="s">
        <v>8769</v>
      </c>
    </row>
    <row r="1897" spans="41:42" x14ac:dyDescent="0.3">
      <c r="AO1897" s="2" t="s">
        <v>11074</v>
      </c>
      <c r="AP1897" s="6" t="s">
        <v>8769</v>
      </c>
    </row>
    <row r="1898" spans="41:42" x14ac:dyDescent="0.3">
      <c r="AO1898" s="2" t="s">
        <v>11073</v>
      </c>
      <c r="AP1898" s="6" t="s">
        <v>8769</v>
      </c>
    </row>
    <row r="1899" spans="41:42" x14ac:dyDescent="0.3">
      <c r="AO1899" s="2" t="s">
        <v>11072</v>
      </c>
      <c r="AP1899" s="6" t="s">
        <v>8769</v>
      </c>
    </row>
    <row r="1900" spans="41:42" x14ac:dyDescent="0.3">
      <c r="AO1900" s="2" t="s">
        <v>11071</v>
      </c>
      <c r="AP1900" s="6" t="s">
        <v>8769</v>
      </c>
    </row>
    <row r="1901" spans="41:42" x14ac:dyDescent="0.3">
      <c r="AO1901" s="2" t="s">
        <v>11070</v>
      </c>
      <c r="AP1901" s="6" t="s">
        <v>8769</v>
      </c>
    </row>
    <row r="1902" spans="41:42" x14ac:dyDescent="0.3">
      <c r="AO1902" s="2" t="s">
        <v>11069</v>
      </c>
      <c r="AP1902" s="6" t="s">
        <v>8769</v>
      </c>
    </row>
    <row r="1903" spans="41:42" x14ac:dyDescent="0.3">
      <c r="AO1903" s="2" t="s">
        <v>11068</v>
      </c>
      <c r="AP1903" s="6" t="s">
        <v>8769</v>
      </c>
    </row>
    <row r="1904" spans="41:42" x14ac:dyDescent="0.3">
      <c r="AO1904" s="2" t="s">
        <v>11067</v>
      </c>
      <c r="AP1904" s="6" t="s">
        <v>8769</v>
      </c>
    </row>
    <row r="1905" spans="41:42" x14ac:dyDescent="0.3">
      <c r="AO1905" s="2" t="s">
        <v>11066</v>
      </c>
      <c r="AP1905" s="6" t="s">
        <v>8769</v>
      </c>
    </row>
    <row r="1906" spans="41:42" x14ac:dyDescent="0.3">
      <c r="AO1906" s="2" t="s">
        <v>11065</v>
      </c>
      <c r="AP1906" s="6" t="s">
        <v>8769</v>
      </c>
    </row>
    <row r="1907" spans="41:42" x14ac:dyDescent="0.3">
      <c r="AO1907" s="2" t="s">
        <v>11064</v>
      </c>
      <c r="AP1907" s="6" t="s">
        <v>8769</v>
      </c>
    </row>
    <row r="1908" spans="41:42" x14ac:dyDescent="0.3">
      <c r="AO1908" s="2" t="s">
        <v>11063</v>
      </c>
      <c r="AP1908" s="6" t="s">
        <v>8769</v>
      </c>
    </row>
    <row r="1909" spans="41:42" x14ac:dyDescent="0.3">
      <c r="AO1909" s="2" t="s">
        <v>11062</v>
      </c>
      <c r="AP1909" s="6" t="s">
        <v>8769</v>
      </c>
    </row>
    <row r="1910" spans="41:42" x14ac:dyDescent="0.3">
      <c r="AO1910" s="2" t="s">
        <v>11061</v>
      </c>
      <c r="AP1910" s="6" t="s">
        <v>8769</v>
      </c>
    </row>
    <row r="1911" spans="41:42" x14ac:dyDescent="0.3">
      <c r="AO1911" s="2" t="s">
        <v>11060</v>
      </c>
      <c r="AP1911" s="6" t="s">
        <v>8769</v>
      </c>
    </row>
    <row r="1912" spans="41:42" x14ac:dyDescent="0.3">
      <c r="AO1912" s="2" t="s">
        <v>11059</v>
      </c>
      <c r="AP1912" s="6" t="s">
        <v>8769</v>
      </c>
    </row>
    <row r="1913" spans="41:42" x14ac:dyDescent="0.3">
      <c r="AO1913" s="2" t="s">
        <v>11058</v>
      </c>
      <c r="AP1913" s="6" t="s">
        <v>8769</v>
      </c>
    </row>
    <row r="1914" spans="41:42" x14ac:dyDescent="0.3">
      <c r="AO1914" s="2" t="s">
        <v>11057</v>
      </c>
      <c r="AP1914" s="6" t="s">
        <v>8769</v>
      </c>
    </row>
    <row r="1915" spans="41:42" x14ac:dyDescent="0.3">
      <c r="AO1915" s="2" t="s">
        <v>11056</v>
      </c>
      <c r="AP1915" s="6" t="s">
        <v>8769</v>
      </c>
    </row>
    <row r="1916" spans="41:42" x14ac:dyDescent="0.3">
      <c r="AO1916" s="2" t="s">
        <v>11055</v>
      </c>
      <c r="AP1916" s="6" t="s">
        <v>8769</v>
      </c>
    </row>
    <row r="1917" spans="41:42" x14ac:dyDescent="0.3">
      <c r="AO1917" s="2" t="s">
        <v>11054</v>
      </c>
      <c r="AP1917" s="6" t="s">
        <v>8769</v>
      </c>
    </row>
    <row r="1918" spans="41:42" x14ac:dyDescent="0.3">
      <c r="AO1918" s="2" t="s">
        <v>11053</v>
      </c>
      <c r="AP1918" s="6" t="s">
        <v>8769</v>
      </c>
    </row>
    <row r="1919" spans="41:42" x14ac:dyDescent="0.3">
      <c r="AO1919" s="2" t="s">
        <v>11052</v>
      </c>
      <c r="AP1919" s="6" t="s">
        <v>8769</v>
      </c>
    </row>
    <row r="1920" spans="41:42" x14ac:dyDescent="0.3">
      <c r="AO1920" s="2" t="s">
        <v>11051</v>
      </c>
      <c r="AP1920" s="6" t="s">
        <v>8769</v>
      </c>
    </row>
    <row r="1921" spans="41:42" x14ac:dyDescent="0.3">
      <c r="AO1921" s="2" t="s">
        <v>11050</v>
      </c>
      <c r="AP1921" s="6" t="s">
        <v>8769</v>
      </c>
    </row>
    <row r="1922" spans="41:42" x14ac:dyDescent="0.3">
      <c r="AO1922" s="2" t="s">
        <v>11049</v>
      </c>
      <c r="AP1922" s="6" t="s">
        <v>8769</v>
      </c>
    </row>
    <row r="1923" spans="41:42" x14ac:dyDescent="0.3">
      <c r="AO1923" s="2" t="s">
        <v>11048</v>
      </c>
      <c r="AP1923" s="6" t="s">
        <v>8769</v>
      </c>
    </row>
    <row r="1924" spans="41:42" x14ac:dyDescent="0.3">
      <c r="AO1924" s="2" t="s">
        <v>11047</v>
      </c>
      <c r="AP1924" s="6" t="s">
        <v>8769</v>
      </c>
    </row>
    <row r="1925" spans="41:42" x14ac:dyDescent="0.3">
      <c r="AO1925" s="2" t="s">
        <v>11046</v>
      </c>
      <c r="AP1925" s="6" t="s">
        <v>8769</v>
      </c>
    </row>
    <row r="1926" spans="41:42" x14ac:dyDescent="0.3">
      <c r="AO1926" s="2" t="s">
        <v>11045</v>
      </c>
      <c r="AP1926" s="6" t="s">
        <v>8769</v>
      </c>
    </row>
    <row r="1927" spans="41:42" x14ac:dyDescent="0.3">
      <c r="AO1927" s="2" t="s">
        <v>11044</v>
      </c>
      <c r="AP1927" s="6" t="s">
        <v>8769</v>
      </c>
    </row>
    <row r="1928" spans="41:42" x14ac:dyDescent="0.3">
      <c r="AO1928" s="2" t="s">
        <v>11043</v>
      </c>
      <c r="AP1928" s="6" t="s">
        <v>8769</v>
      </c>
    </row>
    <row r="1929" spans="41:42" x14ac:dyDescent="0.3">
      <c r="AO1929" s="2" t="s">
        <v>11042</v>
      </c>
      <c r="AP1929" s="6" t="s">
        <v>8769</v>
      </c>
    </row>
    <row r="1930" spans="41:42" x14ac:dyDescent="0.3">
      <c r="AO1930" s="2" t="s">
        <v>11041</v>
      </c>
      <c r="AP1930" s="6" t="s">
        <v>8769</v>
      </c>
    </row>
    <row r="1931" spans="41:42" x14ac:dyDescent="0.3">
      <c r="AO1931" s="2" t="s">
        <v>11040</v>
      </c>
      <c r="AP1931" s="6" t="s">
        <v>8769</v>
      </c>
    </row>
    <row r="1932" spans="41:42" x14ac:dyDescent="0.3">
      <c r="AO1932" s="2" t="s">
        <v>11039</v>
      </c>
      <c r="AP1932" s="6" t="s">
        <v>8769</v>
      </c>
    </row>
    <row r="1933" spans="41:42" x14ac:dyDescent="0.3">
      <c r="AO1933" s="2" t="s">
        <v>11038</v>
      </c>
      <c r="AP1933" s="6" t="s">
        <v>8769</v>
      </c>
    </row>
    <row r="1934" spans="41:42" x14ac:dyDescent="0.3">
      <c r="AO1934" s="2" t="s">
        <v>11037</v>
      </c>
      <c r="AP1934" s="6" t="s">
        <v>8769</v>
      </c>
    </row>
    <row r="1935" spans="41:42" x14ac:dyDescent="0.3">
      <c r="AO1935" s="2" t="s">
        <v>11036</v>
      </c>
      <c r="AP1935" s="6" t="s">
        <v>8769</v>
      </c>
    </row>
    <row r="1936" spans="41:42" x14ac:dyDescent="0.3">
      <c r="AO1936" s="2" t="s">
        <v>11035</v>
      </c>
      <c r="AP1936" s="6" t="s">
        <v>8769</v>
      </c>
    </row>
    <row r="1937" spans="41:42" x14ac:dyDescent="0.3">
      <c r="AO1937" s="2" t="s">
        <v>11034</v>
      </c>
      <c r="AP1937" s="6" t="s">
        <v>8769</v>
      </c>
    </row>
    <row r="1938" spans="41:42" x14ac:dyDescent="0.3">
      <c r="AO1938" s="2" t="s">
        <v>11033</v>
      </c>
      <c r="AP1938" s="6" t="s">
        <v>8769</v>
      </c>
    </row>
    <row r="1939" spans="41:42" x14ac:dyDescent="0.3">
      <c r="AO1939" s="2" t="s">
        <v>11032</v>
      </c>
      <c r="AP1939" s="6" t="s">
        <v>8769</v>
      </c>
    </row>
    <row r="1940" spans="41:42" x14ac:dyDescent="0.3">
      <c r="AO1940" s="2" t="s">
        <v>11031</v>
      </c>
      <c r="AP1940" s="6" t="s">
        <v>8769</v>
      </c>
    </row>
    <row r="1941" spans="41:42" x14ac:dyDescent="0.3">
      <c r="AO1941" s="2" t="s">
        <v>11030</v>
      </c>
      <c r="AP1941" s="6" t="s">
        <v>8769</v>
      </c>
    </row>
    <row r="1942" spans="41:42" x14ac:dyDescent="0.3">
      <c r="AO1942" s="2" t="s">
        <v>11029</v>
      </c>
      <c r="AP1942" s="6" t="s">
        <v>8769</v>
      </c>
    </row>
    <row r="1943" spans="41:42" x14ac:dyDescent="0.3">
      <c r="AO1943" s="2" t="s">
        <v>11028</v>
      </c>
      <c r="AP1943" s="6" t="s">
        <v>8769</v>
      </c>
    </row>
    <row r="1944" spans="41:42" x14ac:dyDescent="0.3">
      <c r="AO1944" s="2" t="s">
        <v>11027</v>
      </c>
      <c r="AP1944" s="6" t="s">
        <v>8769</v>
      </c>
    </row>
    <row r="1945" spans="41:42" x14ac:dyDescent="0.3">
      <c r="AO1945" s="2" t="s">
        <v>11026</v>
      </c>
      <c r="AP1945" s="6" t="s">
        <v>8769</v>
      </c>
    </row>
    <row r="1946" spans="41:42" x14ac:dyDescent="0.3">
      <c r="AO1946" s="2" t="s">
        <v>11025</v>
      </c>
      <c r="AP1946" s="6" t="s">
        <v>8769</v>
      </c>
    </row>
    <row r="1947" spans="41:42" x14ac:dyDescent="0.3">
      <c r="AO1947" s="2" t="s">
        <v>11024</v>
      </c>
      <c r="AP1947" s="6" t="s">
        <v>8769</v>
      </c>
    </row>
    <row r="1948" spans="41:42" x14ac:dyDescent="0.3">
      <c r="AO1948" s="2" t="s">
        <v>11023</v>
      </c>
      <c r="AP1948" s="6" t="s">
        <v>8769</v>
      </c>
    </row>
    <row r="1949" spans="41:42" x14ac:dyDescent="0.3">
      <c r="AO1949" s="2" t="s">
        <v>11022</v>
      </c>
      <c r="AP1949" s="6" t="s">
        <v>8769</v>
      </c>
    </row>
    <row r="1950" spans="41:42" x14ac:dyDescent="0.3">
      <c r="AO1950" s="2" t="s">
        <v>11021</v>
      </c>
      <c r="AP1950" s="6" t="s">
        <v>8769</v>
      </c>
    </row>
    <row r="1951" spans="41:42" x14ac:dyDescent="0.3">
      <c r="AO1951" s="2" t="s">
        <v>11020</v>
      </c>
      <c r="AP1951" s="6" t="s">
        <v>8769</v>
      </c>
    </row>
    <row r="1952" spans="41:42" x14ac:dyDescent="0.3">
      <c r="AO1952" s="2" t="s">
        <v>11019</v>
      </c>
      <c r="AP1952" s="6" t="s">
        <v>8769</v>
      </c>
    </row>
    <row r="1953" spans="41:42" x14ac:dyDescent="0.3">
      <c r="AO1953" s="2" t="s">
        <v>11018</v>
      </c>
      <c r="AP1953" s="6" t="s">
        <v>8769</v>
      </c>
    </row>
    <row r="1954" spans="41:42" x14ac:dyDescent="0.3">
      <c r="AO1954" s="2" t="s">
        <v>11017</v>
      </c>
      <c r="AP1954" s="6" t="s">
        <v>8769</v>
      </c>
    </row>
    <row r="1955" spans="41:42" x14ac:dyDescent="0.3">
      <c r="AO1955" s="2" t="s">
        <v>11016</v>
      </c>
      <c r="AP1955" s="6" t="s">
        <v>8769</v>
      </c>
    </row>
    <row r="1956" spans="41:42" x14ac:dyDescent="0.3">
      <c r="AO1956" s="2" t="s">
        <v>11015</v>
      </c>
      <c r="AP1956" s="6" t="s">
        <v>8769</v>
      </c>
    </row>
    <row r="1957" spans="41:42" x14ac:dyDescent="0.3">
      <c r="AO1957" s="2" t="s">
        <v>11014</v>
      </c>
      <c r="AP1957" s="6" t="s">
        <v>8769</v>
      </c>
    </row>
    <row r="1958" spans="41:42" x14ac:dyDescent="0.3">
      <c r="AO1958" s="2" t="s">
        <v>11013</v>
      </c>
      <c r="AP1958" s="6" t="s">
        <v>8769</v>
      </c>
    </row>
    <row r="1959" spans="41:42" x14ac:dyDescent="0.3">
      <c r="AO1959" s="2" t="s">
        <v>11012</v>
      </c>
      <c r="AP1959" s="6" t="s">
        <v>8769</v>
      </c>
    </row>
    <row r="1960" spans="41:42" x14ac:dyDescent="0.3">
      <c r="AO1960" s="2" t="s">
        <v>11011</v>
      </c>
      <c r="AP1960" s="6" t="s">
        <v>8769</v>
      </c>
    </row>
    <row r="1961" spans="41:42" x14ac:dyDescent="0.3">
      <c r="AO1961" s="2" t="s">
        <v>11010</v>
      </c>
      <c r="AP1961" s="6" t="s">
        <v>8769</v>
      </c>
    </row>
    <row r="1962" spans="41:42" x14ac:dyDescent="0.3">
      <c r="AO1962" s="2" t="s">
        <v>11009</v>
      </c>
      <c r="AP1962" s="6" t="s">
        <v>8769</v>
      </c>
    </row>
    <row r="1963" spans="41:42" x14ac:dyDescent="0.3">
      <c r="AO1963" s="2" t="s">
        <v>11008</v>
      </c>
      <c r="AP1963" s="6" t="s">
        <v>8769</v>
      </c>
    </row>
    <row r="1964" spans="41:42" x14ac:dyDescent="0.3">
      <c r="AO1964" s="2" t="s">
        <v>11007</v>
      </c>
      <c r="AP1964" s="6" t="s">
        <v>8769</v>
      </c>
    </row>
    <row r="1965" spans="41:42" x14ac:dyDescent="0.3">
      <c r="AO1965" s="2" t="s">
        <v>11006</v>
      </c>
      <c r="AP1965" s="6" t="s">
        <v>8769</v>
      </c>
    </row>
    <row r="1966" spans="41:42" x14ac:dyDescent="0.3">
      <c r="AO1966" s="2" t="s">
        <v>11005</v>
      </c>
      <c r="AP1966" s="6" t="s">
        <v>8769</v>
      </c>
    </row>
    <row r="1967" spans="41:42" x14ac:dyDescent="0.3">
      <c r="AO1967" s="2" t="s">
        <v>11004</v>
      </c>
      <c r="AP1967" s="6" t="s">
        <v>8769</v>
      </c>
    </row>
    <row r="1968" spans="41:42" x14ac:dyDescent="0.3">
      <c r="AO1968" s="2" t="s">
        <v>11003</v>
      </c>
      <c r="AP1968" s="6" t="s">
        <v>8769</v>
      </c>
    </row>
    <row r="1969" spans="41:42" x14ac:dyDescent="0.3">
      <c r="AO1969" s="2" t="s">
        <v>11002</v>
      </c>
      <c r="AP1969" s="6" t="s">
        <v>8769</v>
      </c>
    </row>
    <row r="1970" spans="41:42" x14ac:dyDescent="0.3">
      <c r="AO1970" s="2" t="s">
        <v>11001</v>
      </c>
      <c r="AP1970" s="6" t="s">
        <v>8769</v>
      </c>
    </row>
    <row r="1971" spans="41:42" x14ac:dyDescent="0.3">
      <c r="AO1971" s="2" t="s">
        <v>11000</v>
      </c>
      <c r="AP1971" s="6" t="s">
        <v>8769</v>
      </c>
    </row>
    <row r="1972" spans="41:42" x14ac:dyDescent="0.3">
      <c r="AO1972" s="2" t="s">
        <v>10999</v>
      </c>
      <c r="AP1972" s="6" t="s">
        <v>8769</v>
      </c>
    </row>
    <row r="1973" spans="41:42" x14ac:dyDescent="0.3">
      <c r="AO1973" s="2" t="s">
        <v>10998</v>
      </c>
      <c r="AP1973" s="6" t="s">
        <v>8769</v>
      </c>
    </row>
    <row r="1974" spans="41:42" x14ac:dyDescent="0.3">
      <c r="AO1974" s="2" t="s">
        <v>10997</v>
      </c>
      <c r="AP1974" s="6" t="s">
        <v>8769</v>
      </c>
    </row>
    <row r="1975" spans="41:42" x14ac:dyDescent="0.3">
      <c r="AO1975" s="2" t="s">
        <v>10996</v>
      </c>
      <c r="AP1975" s="6" t="s">
        <v>8769</v>
      </c>
    </row>
    <row r="1976" spans="41:42" x14ac:dyDescent="0.3">
      <c r="AO1976" s="2" t="s">
        <v>10995</v>
      </c>
      <c r="AP1976" s="6" t="s">
        <v>8769</v>
      </c>
    </row>
    <row r="1977" spans="41:42" x14ac:dyDescent="0.3">
      <c r="AO1977" s="2" t="s">
        <v>10994</v>
      </c>
      <c r="AP1977" s="6" t="s">
        <v>8769</v>
      </c>
    </row>
    <row r="1978" spans="41:42" x14ac:dyDescent="0.3">
      <c r="AO1978" s="2" t="s">
        <v>10993</v>
      </c>
      <c r="AP1978" s="6" t="s">
        <v>8769</v>
      </c>
    </row>
    <row r="1979" spans="41:42" x14ac:dyDescent="0.3">
      <c r="AO1979" s="2" t="s">
        <v>10992</v>
      </c>
      <c r="AP1979" s="6" t="s">
        <v>8769</v>
      </c>
    </row>
    <row r="1980" spans="41:42" x14ac:dyDescent="0.3">
      <c r="AO1980" s="2" t="s">
        <v>10991</v>
      </c>
      <c r="AP1980" s="6" t="s">
        <v>8769</v>
      </c>
    </row>
    <row r="1981" spans="41:42" x14ac:dyDescent="0.3">
      <c r="AO1981" s="2" t="s">
        <v>10990</v>
      </c>
      <c r="AP1981" s="6" t="s">
        <v>8769</v>
      </c>
    </row>
    <row r="1982" spans="41:42" x14ac:dyDescent="0.3">
      <c r="AO1982" s="2" t="s">
        <v>10989</v>
      </c>
      <c r="AP1982" s="6" t="s">
        <v>8769</v>
      </c>
    </row>
    <row r="1983" spans="41:42" x14ac:dyDescent="0.3">
      <c r="AO1983" s="2" t="s">
        <v>10988</v>
      </c>
      <c r="AP1983" s="6" t="s">
        <v>8769</v>
      </c>
    </row>
    <row r="1984" spans="41:42" x14ac:dyDescent="0.3">
      <c r="AO1984" s="2" t="s">
        <v>10987</v>
      </c>
      <c r="AP1984" s="6" t="s">
        <v>8769</v>
      </c>
    </row>
    <row r="1985" spans="41:42" x14ac:dyDescent="0.3">
      <c r="AO1985" s="2" t="s">
        <v>10986</v>
      </c>
      <c r="AP1985" s="6" t="s">
        <v>8769</v>
      </c>
    </row>
    <row r="1986" spans="41:42" x14ac:dyDescent="0.3">
      <c r="AO1986" s="2" t="s">
        <v>10985</v>
      </c>
      <c r="AP1986" s="6" t="s">
        <v>8769</v>
      </c>
    </row>
    <row r="1987" spans="41:42" x14ac:dyDescent="0.3">
      <c r="AO1987" s="2" t="s">
        <v>10984</v>
      </c>
      <c r="AP1987" s="6" t="s">
        <v>8769</v>
      </c>
    </row>
    <row r="1988" spans="41:42" x14ac:dyDescent="0.3">
      <c r="AO1988" s="2" t="s">
        <v>10983</v>
      </c>
      <c r="AP1988" s="6" t="s">
        <v>8769</v>
      </c>
    </row>
    <row r="1989" spans="41:42" x14ac:dyDescent="0.3">
      <c r="AO1989" s="2" t="s">
        <v>10982</v>
      </c>
      <c r="AP1989" s="6" t="s">
        <v>8769</v>
      </c>
    </row>
    <row r="1990" spans="41:42" x14ac:dyDescent="0.3">
      <c r="AO1990" s="2" t="s">
        <v>10981</v>
      </c>
      <c r="AP1990" s="6" t="s">
        <v>8769</v>
      </c>
    </row>
    <row r="1991" spans="41:42" x14ac:dyDescent="0.3">
      <c r="AO1991" s="2" t="s">
        <v>10980</v>
      </c>
      <c r="AP1991" s="6" t="s">
        <v>8769</v>
      </c>
    </row>
    <row r="1992" spans="41:42" x14ac:dyDescent="0.3">
      <c r="AO1992" s="2" t="s">
        <v>10979</v>
      </c>
      <c r="AP1992" s="6" t="s">
        <v>8769</v>
      </c>
    </row>
    <row r="1993" spans="41:42" x14ac:dyDescent="0.3">
      <c r="AO1993" s="2" t="s">
        <v>10978</v>
      </c>
      <c r="AP1993" s="6" t="s">
        <v>8769</v>
      </c>
    </row>
    <row r="1994" spans="41:42" x14ac:dyDescent="0.3">
      <c r="AO1994" s="2" t="s">
        <v>10977</v>
      </c>
      <c r="AP1994" s="6" t="s">
        <v>8769</v>
      </c>
    </row>
    <row r="1995" spans="41:42" x14ac:dyDescent="0.3">
      <c r="AO1995" s="2" t="s">
        <v>10976</v>
      </c>
      <c r="AP1995" s="6" t="s">
        <v>8769</v>
      </c>
    </row>
    <row r="1996" spans="41:42" x14ac:dyDescent="0.3">
      <c r="AO1996" s="2" t="s">
        <v>10975</v>
      </c>
      <c r="AP1996" s="6" t="s">
        <v>8769</v>
      </c>
    </row>
    <row r="1997" spans="41:42" x14ac:dyDescent="0.3">
      <c r="AO1997" s="2" t="s">
        <v>10974</v>
      </c>
      <c r="AP1997" s="6" t="s">
        <v>8769</v>
      </c>
    </row>
    <row r="1998" spans="41:42" x14ac:dyDescent="0.3">
      <c r="AO1998" s="2" t="s">
        <v>10973</v>
      </c>
      <c r="AP1998" s="6" t="s">
        <v>8769</v>
      </c>
    </row>
    <row r="1999" spans="41:42" x14ac:dyDescent="0.3">
      <c r="AO1999" s="2" t="s">
        <v>10972</v>
      </c>
      <c r="AP1999" s="6" t="s">
        <v>8769</v>
      </c>
    </row>
    <row r="2000" spans="41:42" x14ac:dyDescent="0.3">
      <c r="AO2000" s="2" t="s">
        <v>10971</v>
      </c>
      <c r="AP2000" s="6" t="s">
        <v>8769</v>
      </c>
    </row>
    <row r="2001" spans="41:42" x14ac:dyDescent="0.3">
      <c r="AO2001" s="2" t="s">
        <v>10970</v>
      </c>
      <c r="AP2001" s="6" t="s">
        <v>8769</v>
      </c>
    </row>
    <row r="2002" spans="41:42" x14ac:dyDescent="0.3">
      <c r="AO2002" s="2" t="s">
        <v>10969</v>
      </c>
      <c r="AP2002" s="6" t="s">
        <v>8769</v>
      </c>
    </row>
    <row r="2003" spans="41:42" x14ac:dyDescent="0.3">
      <c r="AO2003" s="2" t="s">
        <v>10968</v>
      </c>
      <c r="AP2003" s="6" t="s">
        <v>8769</v>
      </c>
    </row>
    <row r="2004" spans="41:42" x14ac:dyDescent="0.3">
      <c r="AO2004" s="2" t="s">
        <v>10967</v>
      </c>
      <c r="AP2004" s="6" t="s">
        <v>8769</v>
      </c>
    </row>
    <row r="2005" spans="41:42" x14ac:dyDescent="0.3">
      <c r="AO2005" s="2" t="s">
        <v>10966</v>
      </c>
      <c r="AP2005" s="6" t="s">
        <v>8769</v>
      </c>
    </row>
    <row r="2006" spans="41:42" x14ac:dyDescent="0.3">
      <c r="AO2006" s="2" t="s">
        <v>10965</v>
      </c>
      <c r="AP2006" s="6" t="s">
        <v>8769</v>
      </c>
    </row>
    <row r="2007" spans="41:42" x14ac:dyDescent="0.3">
      <c r="AO2007" s="2" t="s">
        <v>10964</v>
      </c>
      <c r="AP2007" s="6" t="s">
        <v>8769</v>
      </c>
    </row>
    <row r="2008" spans="41:42" x14ac:dyDescent="0.3">
      <c r="AO2008" s="2" t="s">
        <v>10963</v>
      </c>
      <c r="AP2008" s="6" t="s">
        <v>8769</v>
      </c>
    </row>
    <row r="2009" spans="41:42" x14ac:dyDescent="0.3">
      <c r="AO2009" s="2" t="s">
        <v>10962</v>
      </c>
      <c r="AP2009" s="6" t="s">
        <v>8769</v>
      </c>
    </row>
    <row r="2010" spans="41:42" x14ac:dyDescent="0.3">
      <c r="AO2010" s="2" t="s">
        <v>10961</v>
      </c>
      <c r="AP2010" s="6" t="s">
        <v>8769</v>
      </c>
    </row>
    <row r="2011" spans="41:42" x14ac:dyDescent="0.3">
      <c r="AO2011" s="2" t="s">
        <v>10960</v>
      </c>
      <c r="AP2011" s="6" t="s">
        <v>8769</v>
      </c>
    </row>
    <row r="2012" spans="41:42" x14ac:dyDescent="0.3">
      <c r="AO2012" s="2" t="s">
        <v>10959</v>
      </c>
      <c r="AP2012" s="6" t="s">
        <v>8769</v>
      </c>
    </row>
    <row r="2013" spans="41:42" x14ac:dyDescent="0.3">
      <c r="AO2013" s="2" t="s">
        <v>10958</v>
      </c>
      <c r="AP2013" s="6" t="s">
        <v>8769</v>
      </c>
    </row>
    <row r="2014" spans="41:42" x14ac:dyDescent="0.3">
      <c r="AO2014" s="2" t="s">
        <v>10957</v>
      </c>
      <c r="AP2014" s="6" t="s">
        <v>8769</v>
      </c>
    </row>
    <row r="2015" spans="41:42" x14ac:dyDescent="0.3">
      <c r="AO2015" s="2" t="s">
        <v>10956</v>
      </c>
      <c r="AP2015" s="6" t="s">
        <v>8769</v>
      </c>
    </row>
    <row r="2016" spans="41:42" x14ac:dyDescent="0.3">
      <c r="AO2016" s="2" t="s">
        <v>10955</v>
      </c>
      <c r="AP2016" s="6" t="s">
        <v>8769</v>
      </c>
    </row>
    <row r="2017" spans="41:42" x14ac:dyDescent="0.3">
      <c r="AO2017" s="2" t="s">
        <v>10954</v>
      </c>
      <c r="AP2017" s="6" t="s">
        <v>8769</v>
      </c>
    </row>
    <row r="2018" spans="41:42" x14ac:dyDescent="0.3">
      <c r="AO2018" s="2" t="s">
        <v>10953</v>
      </c>
      <c r="AP2018" s="6" t="s">
        <v>8769</v>
      </c>
    </row>
    <row r="2019" spans="41:42" x14ac:dyDescent="0.3">
      <c r="AO2019" s="2" t="s">
        <v>10952</v>
      </c>
      <c r="AP2019" s="6" t="s">
        <v>8769</v>
      </c>
    </row>
    <row r="2020" spans="41:42" x14ac:dyDescent="0.3">
      <c r="AO2020" s="2" t="s">
        <v>10951</v>
      </c>
      <c r="AP2020" s="6" t="s">
        <v>8769</v>
      </c>
    </row>
    <row r="2021" spans="41:42" x14ac:dyDescent="0.3">
      <c r="AO2021" s="2" t="s">
        <v>10950</v>
      </c>
      <c r="AP2021" s="6" t="s">
        <v>8769</v>
      </c>
    </row>
    <row r="2022" spans="41:42" x14ac:dyDescent="0.3">
      <c r="AO2022" s="2" t="s">
        <v>10949</v>
      </c>
      <c r="AP2022" s="6" t="s">
        <v>8769</v>
      </c>
    </row>
    <row r="2023" spans="41:42" x14ac:dyDescent="0.3">
      <c r="AO2023" s="2" t="s">
        <v>10948</v>
      </c>
      <c r="AP2023" s="6" t="s">
        <v>8769</v>
      </c>
    </row>
    <row r="2024" spans="41:42" x14ac:dyDescent="0.3">
      <c r="AO2024" s="2" t="s">
        <v>10947</v>
      </c>
      <c r="AP2024" s="6" t="s">
        <v>8769</v>
      </c>
    </row>
    <row r="2025" spans="41:42" x14ac:dyDescent="0.3">
      <c r="AO2025" s="2" t="s">
        <v>10946</v>
      </c>
      <c r="AP2025" s="6" t="s">
        <v>8769</v>
      </c>
    </row>
    <row r="2026" spans="41:42" x14ac:dyDescent="0.3">
      <c r="AO2026" s="2" t="s">
        <v>10945</v>
      </c>
      <c r="AP2026" s="6" t="s">
        <v>8769</v>
      </c>
    </row>
    <row r="2027" spans="41:42" x14ac:dyDescent="0.3">
      <c r="AO2027" s="2" t="s">
        <v>10944</v>
      </c>
      <c r="AP2027" s="6" t="s">
        <v>8769</v>
      </c>
    </row>
    <row r="2028" spans="41:42" x14ac:dyDescent="0.3">
      <c r="AO2028" s="2" t="s">
        <v>10943</v>
      </c>
      <c r="AP2028" s="6" t="s">
        <v>8769</v>
      </c>
    </row>
    <row r="2029" spans="41:42" x14ac:dyDescent="0.3">
      <c r="AO2029" s="2" t="s">
        <v>10942</v>
      </c>
      <c r="AP2029" s="6" t="s">
        <v>8769</v>
      </c>
    </row>
    <row r="2030" spans="41:42" x14ac:dyDescent="0.3">
      <c r="AO2030" s="2" t="s">
        <v>10941</v>
      </c>
      <c r="AP2030" s="6" t="s">
        <v>8769</v>
      </c>
    </row>
    <row r="2031" spans="41:42" x14ac:dyDescent="0.3">
      <c r="AO2031" s="2" t="s">
        <v>10940</v>
      </c>
      <c r="AP2031" s="6" t="s">
        <v>8769</v>
      </c>
    </row>
    <row r="2032" spans="41:42" x14ac:dyDescent="0.3">
      <c r="AO2032" s="2" t="s">
        <v>10939</v>
      </c>
      <c r="AP2032" s="6" t="s">
        <v>8769</v>
      </c>
    </row>
    <row r="2033" spans="41:42" x14ac:dyDescent="0.3">
      <c r="AO2033" s="2" t="s">
        <v>10938</v>
      </c>
      <c r="AP2033" s="6" t="s">
        <v>8769</v>
      </c>
    </row>
    <row r="2034" spans="41:42" x14ac:dyDescent="0.3">
      <c r="AO2034" s="2" t="s">
        <v>10937</v>
      </c>
      <c r="AP2034" s="6" t="s">
        <v>8769</v>
      </c>
    </row>
    <row r="2035" spans="41:42" x14ac:dyDescent="0.3">
      <c r="AO2035" s="2" t="s">
        <v>10936</v>
      </c>
      <c r="AP2035" s="6" t="s">
        <v>8769</v>
      </c>
    </row>
    <row r="2036" spans="41:42" x14ac:dyDescent="0.3">
      <c r="AO2036" s="2" t="s">
        <v>10935</v>
      </c>
      <c r="AP2036" s="6" t="s">
        <v>8769</v>
      </c>
    </row>
    <row r="2037" spans="41:42" x14ac:dyDescent="0.3">
      <c r="AO2037" s="2" t="s">
        <v>10934</v>
      </c>
      <c r="AP2037" s="6" t="s">
        <v>8769</v>
      </c>
    </row>
    <row r="2038" spans="41:42" x14ac:dyDescent="0.3">
      <c r="AO2038" s="2" t="s">
        <v>10933</v>
      </c>
      <c r="AP2038" s="6" t="s">
        <v>8769</v>
      </c>
    </row>
    <row r="2039" spans="41:42" x14ac:dyDescent="0.3">
      <c r="AO2039" s="2" t="s">
        <v>10932</v>
      </c>
      <c r="AP2039" s="6" t="s">
        <v>8769</v>
      </c>
    </row>
    <row r="2040" spans="41:42" x14ac:dyDescent="0.3">
      <c r="AO2040" s="2" t="s">
        <v>10931</v>
      </c>
      <c r="AP2040" s="6" t="s">
        <v>8769</v>
      </c>
    </row>
    <row r="2041" spans="41:42" x14ac:dyDescent="0.3">
      <c r="AO2041" s="2" t="s">
        <v>10930</v>
      </c>
      <c r="AP2041" s="6" t="s">
        <v>8769</v>
      </c>
    </row>
    <row r="2042" spans="41:42" x14ac:dyDescent="0.3">
      <c r="AO2042" s="2" t="s">
        <v>10929</v>
      </c>
      <c r="AP2042" s="6" t="s">
        <v>8769</v>
      </c>
    </row>
    <row r="2043" spans="41:42" x14ac:dyDescent="0.3">
      <c r="AO2043" s="2" t="s">
        <v>10928</v>
      </c>
      <c r="AP2043" s="6" t="s">
        <v>8769</v>
      </c>
    </row>
    <row r="2044" spans="41:42" x14ac:dyDescent="0.3">
      <c r="AO2044" s="2" t="s">
        <v>10927</v>
      </c>
      <c r="AP2044" s="6" t="s">
        <v>8769</v>
      </c>
    </row>
    <row r="2045" spans="41:42" x14ac:dyDescent="0.3">
      <c r="AO2045" s="2" t="s">
        <v>10926</v>
      </c>
      <c r="AP2045" s="6" t="s">
        <v>8769</v>
      </c>
    </row>
    <row r="2046" spans="41:42" x14ac:dyDescent="0.3">
      <c r="AO2046" s="2" t="s">
        <v>10925</v>
      </c>
      <c r="AP2046" s="6" t="s">
        <v>8769</v>
      </c>
    </row>
    <row r="2047" spans="41:42" x14ac:dyDescent="0.3">
      <c r="AO2047" s="2" t="s">
        <v>10924</v>
      </c>
      <c r="AP2047" s="6" t="s">
        <v>8769</v>
      </c>
    </row>
    <row r="2048" spans="41:42" x14ac:dyDescent="0.3">
      <c r="AO2048" s="2" t="s">
        <v>10923</v>
      </c>
      <c r="AP2048" s="6" t="s">
        <v>8769</v>
      </c>
    </row>
    <row r="2049" spans="41:42" x14ac:dyDescent="0.3">
      <c r="AO2049" s="2" t="s">
        <v>10922</v>
      </c>
      <c r="AP2049" s="6" t="s">
        <v>8769</v>
      </c>
    </row>
    <row r="2050" spans="41:42" x14ac:dyDescent="0.3">
      <c r="AO2050" s="2" t="s">
        <v>10921</v>
      </c>
      <c r="AP2050" s="6" t="s">
        <v>8769</v>
      </c>
    </row>
    <row r="2051" spans="41:42" x14ac:dyDescent="0.3">
      <c r="AO2051" s="2" t="s">
        <v>10920</v>
      </c>
      <c r="AP2051" s="6" t="s">
        <v>8769</v>
      </c>
    </row>
    <row r="2052" spans="41:42" x14ac:dyDescent="0.3">
      <c r="AO2052" s="2" t="s">
        <v>10919</v>
      </c>
      <c r="AP2052" s="6" t="s">
        <v>8769</v>
      </c>
    </row>
    <row r="2053" spans="41:42" x14ac:dyDescent="0.3">
      <c r="AO2053" s="2" t="s">
        <v>10918</v>
      </c>
      <c r="AP2053" s="6" t="s">
        <v>8769</v>
      </c>
    </row>
    <row r="2054" spans="41:42" x14ac:dyDescent="0.3">
      <c r="AO2054" s="2" t="s">
        <v>10917</v>
      </c>
      <c r="AP2054" s="6" t="s">
        <v>8769</v>
      </c>
    </row>
    <row r="2055" spans="41:42" x14ac:dyDescent="0.3">
      <c r="AO2055" s="2" t="s">
        <v>10916</v>
      </c>
      <c r="AP2055" s="6" t="s">
        <v>8769</v>
      </c>
    </row>
    <row r="2056" spans="41:42" x14ac:dyDescent="0.3">
      <c r="AO2056" s="2" t="s">
        <v>10915</v>
      </c>
      <c r="AP2056" s="6" t="s">
        <v>8769</v>
      </c>
    </row>
    <row r="2057" spans="41:42" x14ac:dyDescent="0.3">
      <c r="AO2057" s="2" t="s">
        <v>10914</v>
      </c>
      <c r="AP2057" s="6" t="s">
        <v>8769</v>
      </c>
    </row>
    <row r="2058" spans="41:42" x14ac:dyDescent="0.3">
      <c r="AO2058" s="2" t="s">
        <v>10913</v>
      </c>
      <c r="AP2058" s="6" t="s">
        <v>8769</v>
      </c>
    </row>
    <row r="2059" spans="41:42" x14ac:dyDescent="0.3">
      <c r="AO2059" s="2" t="s">
        <v>10912</v>
      </c>
      <c r="AP2059" s="6" t="s">
        <v>8769</v>
      </c>
    </row>
    <row r="2060" spans="41:42" x14ac:dyDescent="0.3">
      <c r="AO2060" s="2" t="s">
        <v>10911</v>
      </c>
      <c r="AP2060" s="6" t="s">
        <v>8769</v>
      </c>
    </row>
    <row r="2061" spans="41:42" x14ac:dyDescent="0.3">
      <c r="AO2061" s="2" t="s">
        <v>10910</v>
      </c>
      <c r="AP2061" s="6" t="s">
        <v>8769</v>
      </c>
    </row>
    <row r="2062" spans="41:42" x14ac:dyDescent="0.3">
      <c r="AO2062" s="2" t="s">
        <v>10909</v>
      </c>
      <c r="AP2062" s="6" t="s">
        <v>8769</v>
      </c>
    </row>
    <row r="2063" spans="41:42" x14ac:dyDescent="0.3">
      <c r="AO2063" s="2" t="s">
        <v>10908</v>
      </c>
      <c r="AP2063" s="6" t="s">
        <v>8769</v>
      </c>
    </row>
    <row r="2064" spans="41:42" x14ac:dyDescent="0.3">
      <c r="AO2064" s="2" t="s">
        <v>10907</v>
      </c>
      <c r="AP2064" s="6" t="s">
        <v>8769</v>
      </c>
    </row>
    <row r="2065" spans="41:42" x14ac:dyDescent="0.3">
      <c r="AO2065" s="2" t="s">
        <v>10906</v>
      </c>
      <c r="AP2065" s="6" t="s">
        <v>8769</v>
      </c>
    </row>
    <row r="2066" spans="41:42" x14ac:dyDescent="0.3">
      <c r="AO2066" s="2" t="s">
        <v>10905</v>
      </c>
      <c r="AP2066" s="6" t="s">
        <v>8769</v>
      </c>
    </row>
    <row r="2067" spans="41:42" x14ac:dyDescent="0.3">
      <c r="AO2067" s="2" t="s">
        <v>10904</v>
      </c>
      <c r="AP2067" s="6" t="s">
        <v>8769</v>
      </c>
    </row>
    <row r="2068" spans="41:42" x14ac:dyDescent="0.3">
      <c r="AO2068" s="2" t="s">
        <v>10903</v>
      </c>
      <c r="AP2068" s="6" t="s">
        <v>8769</v>
      </c>
    </row>
    <row r="2069" spans="41:42" x14ac:dyDescent="0.3">
      <c r="AO2069" s="2" t="s">
        <v>10902</v>
      </c>
      <c r="AP2069" s="6" t="s">
        <v>8769</v>
      </c>
    </row>
    <row r="2070" spans="41:42" x14ac:dyDescent="0.3">
      <c r="AO2070" s="2" t="s">
        <v>10901</v>
      </c>
      <c r="AP2070" s="6" t="s">
        <v>8769</v>
      </c>
    </row>
    <row r="2071" spans="41:42" x14ac:dyDescent="0.3">
      <c r="AO2071" s="2" t="s">
        <v>10900</v>
      </c>
      <c r="AP2071" s="6" t="s">
        <v>8769</v>
      </c>
    </row>
    <row r="2072" spans="41:42" x14ac:dyDescent="0.3">
      <c r="AO2072" s="2" t="s">
        <v>10899</v>
      </c>
      <c r="AP2072" s="6" t="s">
        <v>8769</v>
      </c>
    </row>
    <row r="2073" spans="41:42" x14ac:dyDescent="0.3">
      <c r="AO2073" s="2" t="s">
        <v>10898</v>
      </c>
      <c r="AP2073" s="6" t="s">
        <v>8769</v>
      </c>
    </row>
    <row r="2074" spans="41:42" x14ac:dyDescent="0.3">
      <c r="AO2074" s="2" t="s">
        <v>10897</v>
      </c>
      <c r="AP2074" s="6" t="s">
        <v>8769</v>
      </c>
    </row>
    <row r="2075" spans="41:42" x14ac:dyDescent="0.3">
      <c r="AO2075" s="2" t="s">
        <v>10896</v>
      </c>
      <c r="AP2075" s="6" t="s">
        <v>8769</v>
      </c>
    </row>
    <row r="2076" spans="41:42" x14ac:dyDescent="0.3">
      <c r="AO2076" s="2" t="s">
        <v>10895</v>
      </c>
      <c r="AP2076" s="6" t="s">
        <v>8769</v>
      </c>
    </row>
    <row r="2077" spans="41:42" x14ac:dyDescent="0.3">
      <c r="AO2077" s="2" t="s">
        <v>10894</v>
      </c>
      <c r="AP2077" s="6" t="s">
        <v>8769</v>
      </c>
    </row>
    <row r="2078" spans="41:42" x14ac:dyDescent="0.3">
      <c r="AO2078" s="2" t="s">
        <v>10893</v>
      </c>
      <c r="AP2078" s="6" t="s">
        <v>8769</v>
      </c>
    </row>
    <row r="2079" spans="41:42" x14ac:dyDescent="0.3">
      <c r="AO2079" s="2" t="s">
        <v>10892</v>
      </c>
      <c r="AP2079" s="6" t="s">
        <v>8769</v>
      </c>
    </row>
    <row r="2080" spans="41:42" x14ac:dyDescent="0.3">
      <c r="AO2080" s="2" t="s">
        <v>10891</v>
      </c>
      <c r="AP2080" s="6" t="s">
        <v>8769</v>
      </c>
    </row>
    <row r="2081" spans="41:42" x14ac:dyDescent="0.3">
      <c r="AO2081" s="2" t="s">
        <v>10890</v>
      </c>
      <c r="AP2081" s="6" t="s">
        <v>8769</v>
      </c>
    </row>
    <row r="2082" spans="41:42" x14ac:dyDescent="0.3">
      <c r="AO2082" s="2" t="s">
        <v>10889</v>
      </c>
      <c r="AP2082" s="6" t="s">
        <v>8769</v>
      </c>
    </row>
    <row r="2083" spans="41:42" x14ac:dyDescent="0.3">
      <c r="AO2083" s="2" t="s">
        <v>10888</v>
      </c>
      <c r="AP2083" s="6" t="s">
        <v>8769</v>
      </c>
    </row>
    <row r="2084" spans="41:42" x14ac:dyDescent="0.3">
      <c r="AO2084" s="2" t="s">
        <v>10887</v>
      </c>
      <c r="AP2084" s="6" t="s">
        <v>8769</v>
      </c>
    </row>
    <row r="2085" spans="41:42" x14ac:dyDescent="0.3">
      <c r="AO2085" s="2" t="s">
        <v>10886</v>
      </c>
      <c r="AP2085" s="6" t="s">
        <v>8769</v>
      </c>
    </row>
    <row r="2086" spans="41:42" x14ac:dyDescent="0.3">
      <c r="AO2086" s="2" t="s">
        <v>10885</v>
      </c>
      <c r="AP2086" s="6" t="s">
        <v>8769</v>
      </c>
    </row>
    <row r="2087" spans="41:42" x14ac:dyDescent="0.3">
      <c r="AO2087" s="2" t="s">
        <v>10884</v>
      </c>
      <c r="AP2087" s="6" t="s">
        <v>8769</v>
      </c>
    </row>
    <row r="2088" spans="41:42" x14ac:dyDescent="0.3">
      <c r="AO2088" s="2" t="s">
        <v>10883</v>
      </c>
      <c r="AP2088" s="6" t="s">
        <v>8769</v>
      </c>
    </row>
    <row r="2089" spans="41:42" x14ac:dyDescent="0.3">
      <c r="AO2089" s="2" t="s">
        <v>10882</v>
      </c>
      <c r="AP2089" s="6" t="s">
        <v>8769</v>
      </c>
    </row>
    <row r="2090" spans="41:42" x14ac:dyDescent="0.3">
      <c r="AO2090" s="2" t="s">
        <v>10881</v>
      </c>
      <c r="AP2090" s="6" t="s">
        <v>8769</v>
      </c>
    </row>
    <row r="2091" spans="41:42" x14ac:dyDescent="0.3">
      <c r="AO2091" s="2" t="s">
        <v>10880</v>
      </c>
      <c r="AP2091" s="6" t="s">
        <v>8769</v>
      </c>
    </row>
    <row r="2092" spans="41:42" x14ac:dyDescent="0.3">
      <c r="AO2092" s="2" t="s">
        <v>10879</v>
      </c>
      <c r="AP2092" s="6" t="s">
        <v>8769</v>
      </c>
    </row>
    <row r="2093" spans="41:42" x14ac:dyDescent="0.3">
      <c r="AO2093" s="2" t="s">
        <v>10878</v>
      </c>
      <c r="AP2093" s="6" t="s">
        <v>8769</v>
      </c>
    </row>
    <row r="2094" spans="41:42" x14ac:dyDescent="0.3">
      <c r="AO2094" s="2" t="s">
        <v>10877</v>
      </c>
      <c r="AP2094" s="6" t="s">
        <v>8769</v>
      </c>
    </row>
    <row r="2095" spans="41:42" x14ac:dyDescent="0.3">
      <c r="AO2095" s="2" t="s">
        <v>10876</v>
      </c>
      <c r="AP2095" s="6" t="s">
        <v>8769</v>
      </c>
    </row>
    <row r="2096" spans="41:42" x14ac:dyDescent="0.3">
      <c r="AO2096" s="2" t="s">
        <v>10875</v>
      </c>
      <c r="AP2096" s="6" t="s">
        <v>8769</v>
      </c>
    </row>
    <row r="2097" spans="41:42" x14ac:dyDescent="0.3">
      <c r="AO2097" s="2" t="s">
        <v>10874</v>
      </c>
      <c r="AP2097" s="6" t="s">
        <v>8769</v>
      </c>
    </row>
    <row r="2098" spans="41:42" x14ac:dyDescent="0.3">
      <c r="AO2098" s="2" t="s">
        <v>10873</v>
      </c>
      <c r="AP2098" s="6" t="s">
        <v>8769</v>
      </c>
    </row>
    <row r="2099" spans="41:42" x14ac:dyDescent="0.3">
      <c r="AO2099" s="2" t="s">
        <v>10872</v>
      </c>
      <c r="AP2099" s="6" t="s">
        <v>8769</v>
      </c>
    </row>
    <row r="2100" spans="41:42" x14ac:dyDescent="0.3">
      <c r="AO2100" s="2" t="s">
        <v>10871</v>
      </c>
      <c r="AP2100" s="6" t="s">
        <v>8769</v>
      </c>
    </row>
    <row r="2101" spans="41:42" x14ac:dyDescent="0.3">
      <c r="AO2101" s="2" t="s">
        <v>10870</v>
      </c>
      <c r="AP2101" s="6" t="s">
        <v>8769</v>
      </c>
    </row>
    <row r="2102" spans="41:42" x14ac:dyDescent="0.3">
      <c r="AO2102" s="2" t="s">
        <v>10869</v>
      </c>
      <c r="AP2102" s="6" t="s">
        <v>8769</v>
      </c>
    </row>
    <row r="2103" spans="41:42" x14ac:dyDescent="0.3">
      <c r="AO2103" s="2" t="s">
        <v>10868</v>
      </c>
      <c r="AP2103" s="6" t="s">
        <v>8769</v>
      </c>
    </row>
    <row r="2104" spans="41:42" x14ac:dyDescent="0.3">
      <c r="AO2104" s="2" t="s">
        <v>10867</v>
      </c>
      <c r="AP2104" s="6" t="s">
        <v>8769</v>
      </c>
    </row>
    <row r="2105" spans="41:42" x14ac:dyDescent="0.3">
      <c r="AO2105" s="2" t="s">
        <v>10866</v>
      </c>
      <c r="AP2105" s="6" t="s">
        <v>8769</v>
      </c>
    </row>
    <row r="2106" spans="41:42" x14ac:dyDescent="0.3">
      <c r="AO2106" s="2" t="s">
        <v>10865</v>
      </c>
      <c r="AP2106" s="6" t="s">
        <v>8769</v>
      </c>
    </row>
    <row r="2107" spans="41:42" x14ac:dyDescent="0.3">
      <c r="AO2107" s="2" t="s">
        <v>10864</v>
      </c>
      <c r="AP2107" s="6" t="s">
        <v>8769</v>
      </c>
    </row>
    <row r="2108" spans="41:42" x14ac:dyDescent="0.3">
      <c r="AO2108" s="2" t="s">
        <v>10863</v>
      </c>
      <c r="AP2108" s="6" t="s">
        <v>8769</v>
      </c>
    </row>
    <row r="2109" spans="41:42" x14ac:dyDescent="0.3">
      <c r="AO2109" s="2" t="s">
        <v>10862</v>
      </c>
      <c r="AP2109" s="6" t="s">
        <v>8769</v>
      </c>
    </row>
    <row r="2110" spans="41:42" x14ac:dyDescent="0.3">
      <c r="AO2110" s="2" t="s">
        <v>10861</v>
      </c>
      <c r="AP2110" s="6" t="s">
        <v>8769</v>
      </c>
    </row>
    <row r="2111" spans="41:42" x14ac:dyDescent="0.3">
      <c r="AO2111" s="2" t="s">
        <v>10860</v>
      </c>
      <c r="AP2111" s="6" t="s">
        <v>8769</v>
      </c>
    </row>
    <row r="2112" spans="41:42" x14ac:dyDescent="0.3">
      <c r="AO2112" s="2" t="s">
        <v>10859</v>
      </c>
      <c r="AP2112" s="6" t="s">
        <v>8769</v>
      </c>
    </row>
    <row r="2113" spans="41:42" x14ac:dyDescent="0.3">
      <c r="AO2113" s="2" t="s">
        <v>10858</v>
      </c>
      <c r="AP2113" s="6" t="s">
        <v>8769</v>
      </c>
    </row>
    <row r="2114" spans="41:42" x14ac:dyDescent="0.3">
      <c r="AO2114" s="2" t="s">
        <v>10857</v>
      </c>
      <c r="AP2114" s="6" t="s">
        <v>8769</v>
      </c>
    </row>
    <row r="2115" spans="41:42" x14ac:dyDescent="0.3">
      <c r="AO2115" s="2" t="s">
        <v>10856</v>
      </c>
      <c r="AP2115" s="6" t="s">
        <v>8769</v>
      </c>
    </row>
    <row r="2116" spans="41:42" x14ac:dyDescent="0.3">
      <c r="AO2116" s="2" t="s">
        <v>10855</v>
      </c>
      <c r="AP2116" s="6" t="s">
        <v>8769</v>
      </c>
    </row>
    <row r="2117" spans="41:42" x14ac:dyDescent="0.3">
      <c r="AO2117" s="2" t="s">
        <v>10854</v>
      </c>
      <c r="AP2117" s="6" t="s">
        <v>8769</v>
      </c>
    </row>
    <row r="2118" spans="41:42" x14ac:dyDescent="0.3">
      <c r="AO2118" s="2" t="s">
        <v>10853</v>
      </c>
      <c r="AP2118" s="6" t="s">
        <v>8769</v>
      </c>
    </row>
    <row r="2119" spans="41:42" x14ac:dyDescent="0.3">
      <c r="AO2119" s="2" t="s">
        <v>10852</v>
      </c>
      <c r="AP2119" s="6" t="s">
        <v>8769</v>
      </c>
    </row>
    <row r="2120" spans="41:42" x14ac:dyDescent="0.3">
      <c r="AO2120" s="2" t="s">
        <v>10851</v>
      </c>
      <c r="AP2120" s="6" t="s">
        <v>8769</v>
      </c>
    </row>
    <row r="2121" spans="41:42" x14ac:dyDescent="0.3">
      <c r="AO2121" s="2" t="s">
        <v>10850</v>
      </c>
      <c r="AP2121" s="6" t="s">
        <v>8769</v>
      </c>
    </row>
    <row r="2122" spans="41:42" x14ac:dyDescent="0.3">
      <c r="AO2122" s="2" t="s">
        <v>10849</v>
      </c>
      <c r="AP2122" s="6" t="s">
        <v>8769</v>
      </c>
    </row>
    <row r="2123" spans="41:42" x14ac:dyDescent="0.3">
      <c r="AO2123" s="2" t="s">
        <v>10848</v>
      </c>
      <c r="AP2123" s="6" t="s">
        <v>8769</v>
      </c>
    </row>
    <row r="2124" spans="41:42" x14ac:dyDescent="0.3">
      <c r="AO2124" s="2" t="s">
        <v>10847</v>
      </c>
      <c r="AP2124" s="6" t="s">
        <v>8769</v>
      </c>
    </row>
    <row r="2125" spans="41:42" x14ac:dyDescent="0.3">
      <c r="AO2125" s="2" t="s">
        <v>10846</v>
      </c>
      <c r="AP2125" s="6" t="s">
        <v>8769</v>
      </c>
    </row>
    <row r="2126" spans="41:42" x14ac:dyDescent="0.3">
      <c r="AO2126" s="2" t="s">
        <v>10845</v>
      </c>
      <c r="AP2126" s="6" t="s">
        <v>8769</v>
      </c>
    </row>
    <row r="2127" spans="41:42" x14ac:dyDescent="0.3">
      <c r="AO2127" s="2" t="s">
        <v>10844</v>
      </c>
      <c r="AP2127" s="6" t="s">
        <v>8769</v>
      </c>
    </row>
    <row r="2128" spans="41:42" x14ac:dyDescent="0.3">
      <c r="AO2128" s="2" t="s">
        <v>10843</v>
      </c>
      <c r="AP2128" s="6" t="s">
        <v>8769</v>
      </c>
    </row>
    <row r="2129" spans="41:42" x14ac:dyDescent="0.3">
      <c r="AO2129" s="2" t="s">
        <v>10842</v>
      </c>
      <c r="AP2129" s="6" t="s">
        <v>8769</v>
      </c>
    </row>
    <row r="2130" spans="41:42" x14ac:dyDescent="0.3">
      <c r="AO2130" s="2" t="s">
        <v>10841</v>
      </c>
      <c r="AP2130" s="6" t="s">
        <v>8769</v>
      </c>
    </row>
    <row r="2131" spans="41:42" x14ac:dyDescent="0.3">
      <c r="AO2131" s="2" t="s">
        <v>10840</v>
      </c>
      <c r="AP2131" s="6" t="s">
        <v>8769</v>
      </c>
    </row>
    <row r="2132" spans="41:42" x14ac:dyDescent="0.3">
      <c r="AO2132" s="2" t="s">
        <v>10839</v>
      </c>
      <c r="AP2132" s="6" t="s">
        <v>8769</v>
      </c>
    </row>
    <row r="2133" spans="41:42" x14ac:dyDescent="0.3">
      <c r="AO2133" s="2" t="s">
        <v>10838</v>
      </c>
      <c r="AP2133" s="6" t="s">
        <v>8769</v>
      </c>
    </row>
    <row r="2134" spans="41:42" x14ac:dyDescent="0.3">
      <c r="AO2134" s="2" t="s">
        <v>10837</v>
      </c>
      <c r="AP2134" s="6" t="s">
        <v>8769</v>
      </c>
    </row>
    <row r="2135" spans="41:42" x14ac:dyDescent="0.3">
      <c r="AO2135" s="2" t="s">
        <v>10836</v>
      </c>
      <c r="AP2135" s="6" t="s">
        <v>8769</v>
      </c>
    </row>
    <row r="2136" spans="41:42" x14ac:dyDescent="0.3">
      <c r="AO2136" s="2" t="s">
        <v>10835</v>
      </c>
      <c r="AP2136" s="6" t="s">
        <v>8769</v>
      </c>
    </row>
    <row r="2137" spans="41:42" x14ac:dyDescent="0.3">
      <c r="AO2137" s="2" t="s">
        <v>10834</v>
      </c>
      <c r="AP2137" s="6" t="s">
        <v>8769</v>
      </c>
    </row>
    <row r="2138" spans="41:42" x14ac:dyDescent="0.3">
      <c r="AO2138" s="2" t="s">
        <v>10833</v>
      </c>
      <c r="AP2138" s="6" t="s">
        <v>8769</v>
      </c>
    </row>
    <row r="2139" spans="41:42" x14ac:dyDescent="0.3">
      <c r="AO2139" s="2" t="s">
        <v>10832</v>
      </c>
      <c r="AP2139" s="6" t="s">
        <v>8769</v>
      </c>
    </row>
    <row r="2140" spans="41:42" x14ac:dyDescent="0.3">
      <c r="AO2140" s="2" t="s">
        <v>10831</v>
      </c>
      <c r="AP2140" s="6" t="s">
        <v>8769</v>
      </c>
    </row>
    <row r="2141" spans="41:42" x14ac:dyDescent="0.3">
      <c r="AO2141" s="2" t="s">
        <v>10830</v>
      </c>
      <c r="AP2141" s="6" t="s">
        <v>8769</v>
      </c>
    </row>
    <row r="2142" spans="41:42" x14ac:dyDescent="0.3">
      <c r="AO2142" s="2" t="s">
        <v>10829</v>
      </c>
      <c r="AP2142" s="6" t="s">
        <v>8769</v>
      </c>
    </row>
    <row r="2143" spans="41:42" x14ac:dyDescent="0.3">
      <c r="AO2143" s="2" t="s">
        <v>10828</v>
      </c>
      <c r="AP2143" s="6" t="s">
        <v>8769</v>
      </c>
    </row>
    <row r="2144" spans="41:42" x14ac:dyDescent="0.3">
      <c r="AO2144" s="2" t="s">
        <v>10827</v>
      </c>
      <c r="AP2144" s="6" t="s">
        <v>8769</v>
      </c>
    </row>
    <row r="2145" spans="41:42" x14ac:dyDescent="0.3">
      <c r="AO2145" s="2" t="s">
        <v>10826</v>
      </c>
      <c r="AP2145" s="6" t="s">
        <v>8769</v>
      </c>
    </row>
    <row r="2146" spans="41:42" x14ac:dyDescent="0.3">
      <c r="AO2146" s="2" t="s">
        <v>10825</v>
      </c>
      <c r="AP2146" s="6" t="s">
        <v>8769</v>
      </c>
    </row>
    <row r="2147" spans="41:42" x14ac:dyDescent="0.3">
      <c r="AO2147" s="2" t="s">
        <v>10824</v>
      </c>
      <c r="AP2147" s="6" t="s">
        <v>8769</v>
      </c>
    </row>
    <row r="2148" spans="41:42" x14ac:dyDescent="0.3">
      <c r="AO2148" s="2" t="s">
        <v>10823</v>
      </c>
      <c r="AP2148" s="6" t="s">
        <v>8769</v>
      </c>
    </row>
    <row r="2149" spans="41:42" x14ac:dyDescent="0.3">
      <c r="AO2149" s="2" t="s">
        <v>10822</v>
      </c>
      <c r="AP2149" s="6" t="s">
        <v>8769</v>
      </c>
    </row>
    <row r="2150" spans="41:42" x14ac:dyDescent="0.3">
      <c r="AO2150" s="2" t="s">
        <v>10821</v>
      </c>
      <c r="AP2150" s="6" t="s">
        <v>8769</v>
      </c>
    </row>
    <row r="2151" spans="41:42" x14ac:dyDescent="0.3">
      <c r="AO2151" s="2" t="s">
        <v>10820</v>
      </c>
      <c r="AP2151" s="6" t="s">
        <v>8769</v>
      </c>
    </row>
    <row r="2152" spans="41:42" x14ac:dyDescent="0.3">
      <c r="AO2152" s="2" t="s">
        <v>10819</v>
      </c>
      <c r="AP2152" s="6" t="s">
        <v>8769</v>
      </c>
    </row>
    <row r="2153" spans="41:42" x14ac:dyDescent="0.3">
      <c r="AO2153" s="2" t="s">
        <v>10818</v>
      </c>
      <c r="AP2153" s="6" t="s">
        <v>8769</v>
      </c>
    </row>
    <row r="2154" spans="41:42" x14ac:dyDescent="0.3">
      <c r="AO2154" s="2" t="s">
        <v>10817</v>
      </c>
      <c r="AP2154" s="6" t="s">
        <v>8769</v>
      </c>
    </row>
    <row r="2155" spans="41:42" x14ac:dyDescent="0.3">
      <c r="AO2155" s="2" t="s">
        <v>10816</v>
      </c>
      <c r="AP2155" s="6" t="s">
        <v>8769</v>
      </c>
    </row>
    <row r="2156" spans="41:42" x14ac:dyDescent="0.3">
      <c r="AO2156" s="2" t="s">
        <v>10815</v>
      </c>
      <c r="AP2156" s="6" t="s">
        <v>8769</v>
      </c>
    </row>
    <row r="2157" spans="41:42" x14ac:dyDescent="0.3">
      <c r="AO2157" s="2" t="s">
        <v>10814</v>
      </c>
      <c r="AP2157" s="6" t="s">
        <v>8769</v>
      </c>
    </row>
    <row r="2158" spans="41:42" x14ac:dyDescent="0.3">
      <c r="AO2158" s="2" t="s">
        <v>10813</v>
      </c>
      <c r="AP2158" s="6" t="s">
        <v>8769</v>
      </c>
    </row>
    <row r="2159" spans="41:42" x14ac:dyDescent="0.3">
      <c r="AO2159" s="2" t="s">
        <v>10812</v>
      </c>
      <c r="AP2159" s="6" t="s">
        <v>8769</v>
      </c>
    </row>
    <row r="2160" spans="41:42" x14ac:dyDescent="0.3">
      <c r="AO2160" s="2" t="s">
        <v>10811</v>
      </c>
      <c r="AP2160" s="6" t="s">
        <v>8769</v>
      </c>
    </row>
    <row r="2161" spans="41:42" x14ac:dyDescent="0.3">
      <c r="AO2161" s="2" t="s">
        <v>10810</v>
      </c>
      <c r="AP2161" s="6" t="s">
        <v>8769</v>
      </c>
    </row>
    <row r="2162" spans="41:42" x14ac:dyDescent="0.3">
      <c r="AO2162" s="2" t="s">
        <v>10809</v>
      </c>
      <c r="AP2162" s="6" t="s">
        <v>8769</v>
      </c>
    </row>
    <row r="2163" spans="41:42" x14ac:dyDescent="0.3">
      <c r="AO2163" s="2" t="s">
        <v>10808</v>
      </c>
      <c r="AP2163" s="6" t="s">
        <v>8769</v>
      </c>
    </row>
    <row r="2164" spans="41:42" x14ac:dyDescent="0.3">
      <c r="AO2164" s="2" t="s">
        <v>10807</v>
      </c>
      <c r="AP2164" s="6" t="s">
        <v>8769</v>
      </c>
    </row>
    <row r="2165" spans="41:42" x14ac:dyDescent="0.3">
      <c r="AO2165" s="2" t="s">
        <v>10806</v>
      </c>
      <c r="AP2165" s="6" t="s">
        <v>8769</v>
      </c>
    </row>
    <row r="2166" spans="41:42" x14ac:dyDescent="0.3">
      <c r="AO2166" s="2" t="s">
        <v>10805</v>
      </c>
      <c r="AP2166" s="6" t="s">
        <v>8769</v>
      </c>
    </row>
    <row r="2167" spans="41:42" x14ac:dyDescent="0.3">
      <c r="AO2167" s="2" t="s">
        <v>10804</v>
      </c>
      <c r="AP2167" s="6" t="s">
        <v>8769</v>
      </c>
    </row>
    <row r="2168" spans="41:42" x14ac:dyDescent="0.3">
      <c r="AO2168" s="2" t="s">
        <v>10803</v>
      </c>
      <c r="AP2168" s="6" t="s">
        <v>8769</v>
      </c>
    </row>
    <row r="2169" spans="41:42" x14ac:dyDescent="0.3">
      <c r="AO2169" s="2" t="s">
        <v>10802</v>
      </c>
      <c r="AP2169" s="6" t="s">
        <v>8769</v>
      </c>
    </row>
    <row r="2170" spans="41:42" x14ac:dyDescent="0.3">
      <c r="AO2170" s="2" t="s">
        <v>10801</v>
      </c>
      <c r="AP2170" s="6" t="s">
        <v>8769</v>
      </c>
    </row>
    <row r="2171" spans="41:42" x14ac:dyDescent="0.3">
      <c r="AO2171" s="2" t="s">
        <v>10800</v>
      </c>
      <c r="AP2171" s="6" t="s">
        <v>8769</v>
      </c>
    </row>
    <row r="2172" spans="41:42" x14ac:dyDescent="0.3">
      <c r="AO2172" s="2" t="s">
        <v>10799</v>
      </c>
      <c r="AP2172" s="6" t="s">
        <v>8769</v>
      </c>
    </row>
    <row r="2173" spans="41:42" x14ac:dyDescent="0.3">
      <c r="AO2173" s="2" t="s">
        <v>10798</v>
      </c>
      <c r="AP2173" s="6" t="s">
        <v>8769</v>
      </c>
    </row>
    <row r="2174" spans="41:42" x14ac:dyDescent="0.3">
      <c r="AO2174" s="2" t="s">
        <v>10797</v>
      </c>
      <c r="AP2174" s="6" t="s">
        <v>8769</v>
      </c>
    </row>
    <row r="2175" spans="41:42" x14ac:dyDescent="0.3">
      <c r="AO2175" s="2" t="s">
        <v>10796</v>
      </c>
      <c r="AP2175" s="6" t="s">
        <v>8769</v>
      </c>
    </row>
    <row r="2176" spans="41:42" x14ac:dyDescent="0.3">
      <c r="AO2176" s="2" t="s">
        <v>10795</v>
      </c>
      <c r="AP2176" s="6" t="s">
        <v>8769</v>
      </c>
    </row>
    <row r="2177" spans="41:42" x14ac:dyDescent="0.3">
      <c r="AO2177" s="2" t="s">
        <v>10794</v>
      </c>
      <c r="AP2177" s="6" t="s">
        <v>8769</v>
      </c>
    </row>
    <row r="2178" spans="41:42" x14ac:dyDescent="0.3">
      <c r="AO2178" s="2" t="s">
        <v>10793</v>
      </c>
      <c r="AP2178" s="6" t="s">
        <v>8769</v>
      </c>
    </row>
    <row r="2179" spans="41:42" x14ac:dyDescent="0.3">
      <c r="AO2179" s="2" t="s">
        <v>10792</v>
      </c>
      <c r="AP2179" s="6" t="s">
        <v>8769</v>
      </c>
    </row>
    <row r="2180" spans="41:42" x14ac:dyDescent="0.3">
      <c r="AO2180" s="2" t="s">
        <v>10791</v>
      </c>
      <c r="AP2180" s="6" t="s">
        <v>8769</v>
      </c>
    </row>
    <row r="2181" spans="41:42" x14ac:dyDescent="0.3">
      <c r="AO2181" s="2" t="s">
        <v>10790</v>
      </c>
      <c r="AP2181" s="6" t="s">
        <v>8769</v>
      </c>
    </row>
    <row r="2182" spans="41:42" x14ac:dyDescent="0.3">
      <c r="AO2182" s="2" t="s">
        <v>10789</v>
      </c>
      <c r="AP2182" s="6" t="s">
        <v>8769</v>
      </c>
    </row>
    <row r="2183" spans="41:42" x14ac:dyDescent="0.3">
      <c r="AO2183" s="2" t="s">
        <v>10788</v>
      </c>
      <c r="AP2183" s="6" t="s">
        <v>8769</v>
      </c>
    </row>
    <row r="2184" spans="41:42" x14ac:dyDescent="0.3">
      <c r="AO2184" s="2" t="s">
        <v>10787</v>
      </c>
      <c r="AP2184" s="6" t="s">
        <v>8769</v>
      </c>
    </row>
    <row r="2185" spans="41:42" x14ac:dyDescent="0.3">
      <c r="AO2185" s="2" t="s">
        <v>10786</v>
      </c>
      <c r="AP2185" s="6" t="s">
        <v>8769</v>
      </c>
    </row>
    <row r="2186" spans="41:42" x14ac:dyDescent="0.3">
      <c r="AO2186" s="2" t="s">
        <v>10785</v>
      </c>
      <c r="AP2186" s="6" t="s">
        <v>8769</v>
      </c>
    </row>
    <row r="2187" spans="41:42" x14ac:dyDescent="0.3">
      <c r="AO2187" s="2" t="s">
        <v>10784</v>
      </c>
      <c r="AP2187" s="6" t="s">
        <v>8769</v>
      </c>
    </row>
    <row r="2188" spans="41:42" x14ac:dyDescent="0.3">
      <c r="AO2188" s="2" t="s">
        <v>10783</v>
      </c>
      <c r="AP2188" s="6" t="s">
        <v>8769</v>
      </c>
    </row>
    <row r="2189" spans="41:42" x14ac:dyDescent="0.3">
      <c r="AO2189" s="2" t="s">
        <v>10782</v>
      </c>
      <c r="AP2189" s="6" t="s">
        <v>8769</v>
      </c>
    </row>
    <row r="2190" spans="41:42" x14ac:dyDescent="0.3">
      <c r="AO2190" s="2" t="s">
        <v>10781</v>
      </c>
      <c r="AP2190" s="6" t="s">
        <v>8769</v>
      </c>
    </row>
    <row r="2191" spans="41:42" x14ac:dyDescent="0.3">
      <c r="AO2191" s="2" t="s">
        <v>10780</v>
      </c>
      <c r="AP2191" s="6" t="s">
        <v>8769</v>
      </c>
    </row>
    <row r="2192" spans="41:42" x14ac:dyDescent="0.3">
      <c r="AO2192" s="2" t="s">
        <v>10779</v>
      </c>
      <c r="AP2192" s="6" t="s">
        <v>8769</v>
      </c>
    </row>
    <row r="2193" spans="41:42" x14ac:dyDescent="0.3">
      <c r="AO2193" s="2" t="s">
        <v>10778</v>
      </c>
      <c r="AP2193" s="6" t="s">
        <v>8769</v>
      </c>
    </row>
    <row r="2194" spans="41:42" x14ac:dyDescent="0.3">
      <c r="AO2194" s="2" t="s">
        <v>10777</v>
      </c>
      <c r="AP2194" s="6" t="s">
        <v>8769</v>
      </c>
    </row>
    <row r="2195" spans="41:42" x14ac:dyDescent="0.3">
      <c r="AO2195" s="2" t="s">
        <v>10776</v>
      </c>
      <c r="AP2195" s="6" t="s">
        <v>8769</v>
      </c>
    </row>
    <row r="2196" spans="41:42" x14ac:dyDescent="0.3">
      <c r="AO2196" s="2" t="s">
        <v>10775</v>
      </c>
      <c r="AP2196" s="6" t="s">
        <v>8769</v>
      </c>
    </row>
    <row r="2197" spans="41:42" x14ac:dyDescent="0.3">
      <c r="AO2197" s="2" t="s">
        <v>10774</v>
      </c>
      <c r="AP2197" s="6" t="s">
        <v>8769</v>
      </c>
    </row>
    <row r="2198" spans="41:42" x14ac:dyDescent="0.3">
      <c r="AO2198" s="2" t="s">
        <v>10773</v>
      </c>
      <c r="AP2198" s="6" t="s">
        <v>8769</v>
      </c>
    </row>
    <row r="2199" spans="41:42" x14ac:dyDescent="0.3">
      <c r="AO2199" s="2" t="s">
        <v>10772</v>
      </c>
      <c r="AP2199" s="6" t="s">
        <v>8769</v>
      </c>
    </row>
    <row r="2200" spans="41:42" x14ac:dyDescent="0.3">
      <c r="AO2200" s="2" t="s">
        <v>10771</v>
      </c>
      <c r="AP2200" s="6" t="s">
        <v>8769</v>
      </c>
    </row>
    <row r="2201" spans="41:42" x14ac:dyDescent="0.3">
      <c r="AO2201" s="2" t="s">
        <v>10770</v>
      </c>
      <c r="AP2201" s="6" t="s">
        <v>8769</v>
      </c>
    </row>
    <row r="2202" spans="41:42" x14ac:dyDescent="0.3">
      <c r="AO2202" s="2" t="s">
        <v>10769</v>
      </c>
      <c r="AP2202" s="6" t="s">
        <v>8769</v>
      </c>
    </row>
    <row r="2203" spans="41:42" x14ac:dyDescent="0.3">
      <c r="AO2203" s="2" t="s">
        <v>10768</v>
      </c>
      <c r="AP2203" s="6" t="s">
        <v>8769</v>
      </c>
    </row>
    <row r="2204" spans="41:42" x14ac:dyDescent="0.3">
      <c r="AO2204" s="2" t="s">
        <v>10767</v>
      </c>
      <c r="AP2204" s="6" t="s">
        <v>8769</v>
      </c>
    </row>
    <row r="2205" spans="41:42" x14ac:dyDescent="0.3">
      <c r="AO2205" s="2" t="s">
        <v>10766</v>
      </c>
      <c r="AP2205" s="6" t="s">
        <v>8769</v>
      </c>
    </row>
    <row r="2206" spans="41:42" x14ac:dyDescent="0.3">
      <c r="AO2206" s="2" t="s">
        <v>10765</v>
      </c>
      <c r="AP2206" s="6" t="s">
        <v>8769</v>
      </c>
    </row>
    <row r="2207" spans="41:42" x14ac:dyDescent="0.3">
      <c r="AO2207" s="2" t="s">
        <v>10764</v>
      </c>
      <c r="AP2207" s="6" t="s">
        <v>8769</v>
      </c>
    </row>
    <row r="2208" spans="41:42" x14ac:dyDescent="0.3">
      <c r="AO2208" s="2" t="s">
        <v>10763</v>
      </c>
      <c r="AP2208" s="6" t="s">
        <v>8769</v>
      </c>
    </row>
    <row r="2209" spans="41:42" x14ac:dyDescent="0.3">
      <c r="AO2209" s="2" t="s">
        <v>10762</v>
      </c>
      <c r="AP2209" s="6" t="s">
        <v>8769</v>
      </c>
    </row>
    <row r="2210" spans="41:42" x14ac:dyDescent="0.3">
      <c r="AO2210" s="2" t="s">
        <v>10761</v>
      </c>
      <c r="AP2210" s="6" t="s">
        <v>8769</v>
      </c>
    </row>
    <row r="2211" spans="41:42" x14ac:dyDescent="0.3">
      <c r="AO2211" s="2" t="s">
        <v>10760</v>
      </c>
      <c r="AP2211" s="6" t="s">
        <v>8769</v>
      </c>
    </row>
    <row r="2212" spans="41:42" x14ac:dyDescent="0.3">
      <c r="AO2212" s="2" t="s">
        <v>10759</v>
      </c>
      <c r="AP2212" s="6" t="s">
        <v>8769</v>
      </c>
    </row>
    <row r="2213" spans="41:42" x14ac:dyDescent="0.3">
      <c r="AO2213" s="2" t="s">
        <v>10758</v>
      </c>
      <c r="AP2213" s="6" t="s">
        <v>8769</v>
      </c>
    </row>
    <row r="2214" spans="41:42" x14ac:dyDescent="0.3">
      <c r="AO2214" s="2" t="s">
        <v>10757</v>
      </c>
      <c r="AP2214" s="6" t="s">
        <v>8769</v>
      </c>
    </row>
    <row r="2215" spans="41:42" x14ac:dyDescent="0.3">
      <c r="AO2215" s="2" t="s">
        <v>10756</v>
      </c>
      <c r="AP2215" s="6" t="s">
        <v>8769</v>
      </c>
    </row>
    <row r="2216" spans="41:42" x14ac:dyDescent="0.3">
      <c r="AO2216" s="2" t="s">
        <v>10755</v>
      </c>
      <c r="AP2216" s="6" t="s">
        <v>8769</v>
      </c>
    </row>
    <row r="2217" spans="41:42" x14ac:dyDescent="0.3">
      <c r="AO2217" s="2" t="s">
        <v>10754</v>
      </c>
      <c r="AP2217" s="6" t="s">
        <v>8769</v>
      </c>
    </row>
    <row r="2218" spans="41:42" x14ac:dyDescent="0.3">
      <c r="AO2218" s="2" t="s">
        <v>10753</v>
      </c>
      <c r="AP2218" s="6" t="s">
        <v>8769</v>
      </c>
    </row>
    <row r="2219" spans="41:42" x14ac:dyDescent="0.3">
      <c r="AO2219" s="2" t="s">
        <v>10752</v>
      </c>
      <c r="AP2219" s="6" t="s">
        <v>8769</v>
      </c>
    </row>
    <row r="2220" spans="41:42" x14ac:dyDescent="0.3">
      <c r="AO2220" s="2" t="s">
        <v>10751</v>
      </c>
      <c r="AP2220" s="6" t="s">
        <v>8769</v>
      </c>
    </row>
    <row r="2221" spans="41:42" x14ac:dyDescent="0.3">
      <c r="AO2221" s="2" t="s">
        <v>10750</v>
      </c>
      <c r="AP2221" s="6" t="s">
        <v>8769</v>
      </c>
    </row>
    <row r="2222" spans="41:42" x14ac:dyDescent="0.3">
      <c r="AO2222" s="2" t="s">
        <v>10749</v>
      </c>
      <c r="AP2222" s="6" t="s">
        <v>8769</v>
      </c>
    </row>
    <row r="2223" spans="41:42" x14ac:dyDescent="0.3">
      <c r="AO2223" s="2" t="s">
        <v>10748</v>
      </c>
      <c r="AP2223" s="6" t="s">
        <v>8769</v>
      </c>
    </row>
    <row r="2224" spans="41:42" x14ac:dyDescent="0.3">
      <c r="AO2224" s="2" t="s">
        <v>10747</v>
      </c>
      <c r="AP2224" s="6" t="s">
        <v>8769</v>
      </c>
    </row>
    <row r="2225" spans="41:42" x14ac:dyDescent="0.3">
      <c r="AO2225" s="2" t="s">
        <v>10746</v>
      </c>
      <c r="AP2225" s="6" t="s">
        <v>8769</v>
      </c>
    </row>
    <row r="2226" spans="41:42" x14ac:dyDescent="0.3">
      <c r="AO2226" s="2" t="s">
        <v>10745</v>
      </c>
      <c r="AP2226" s="6" t="s">
        <v>8769</v>
      </c>
    </row>
    <row r="2227" spans="41:42" x14ac:dyDescent="0.3">
      <c r="AO2227" s="2" t="s">
        <v>10744</v>
      </c>
      <c r="AP2227" s="6" t="s">
        <v>8769</v>
      </c>
    </row>
    <row r="2228" spans="41:42" x14ac:dyDescent="0.3">
      <c r="AO2228" s="2" t="s">
        <v>10743</v>
      </c>
      <c r="AP2228" s="6" t="s">
        <v>8769</v>
      </c>
    </row>
    <row r="2229" spans="41:42" x14ac:dyDescent="0.3">
      <c r="AO2229" s="2" t="s">
        <v>10742</v>
      </c>
      <c r="AP2229" s="6" t="s">
        <v>8769</v>
      </c>
    </row>
    <row r="2230" spans="41:42" x14ac:dyDescent="0.3">
      <c r="AO2230" s="2" t="s">
        <v>10741</v>
      </c>
      <c r="AP2230" s="6" t="s">
        <v>8769</v>
      </c>
    </row>
    <row r="2231" spans="41:42" x14ac:dyDescent="0.3">
      <c r="AO2231" s="2" t="s">
        <v>10740</v>
      </c>
      <c r="AP2231" s="6" t="s">
        <v>8769</v>
      </c>
    </row>
    <row r="2232" spans="41:42" x14ac:dyDescent="0.3">
      <c r="AO2232" s="2" t="s">
        <v>10739</v>
      </c>
      <c r="AP2232" s="6" t="s">
        <v>8769</v>
      </c>
    </row>
    <row r="2233" spans="41:42" x14ac:dyDescent="0.3">
      <c r="AO2233" s="2" t="s">
        <v>10738</v>
      </c>
      <c r="AP2233" s="6" t="s">
        <v>8769</v>
      </c>
    </row>
    <row r="2234" spans="41:42" x14ac:dyDescent="0.3">
      <c r="AO2234" s="2" t="s">
        <v>10737</v>
      </c>
      <c r="AP2234" s="6" t="s">
        <v>8769</v>
      </c>
    </row>
    <row r="2235" spans="41:42" x14ac:dyDescent="0.3">
      <c r="AO2235" s="2" t="s">
        <v>10736</v>
      </c>
      <c r="AP2235" s="6" t="s">
        <v>8769</v>
      </c>
    </row>
    <row r="2236" spans="41:42" x14ac:dyDescent="0.3">
      <c r="AO2236" s="2" t="s">
        <v>10735</v>
      </c>
      <c r="AP2236" s="6" t="s">
        <v>8769</v>
      </c>
    </row>
    <row r="2237" spans="41:42" x14ac:dyDescent="0.3">
      <c r="AO2237" s="2" t="s">
        <v>10734</v>
      </c>
      <c r="AP2237" s="6" t="s">
        <v>8769</v>
      </c>
    </row>
    <row r="2238" spans="41:42" x14ac:dyDescent="0.3">
      <c r="AO2238" s="2" t="s">
        <v>10733</v>
      </c>
      <c r="AP2238" s="6" t="s">
        <v>8769</v>
      </c>
    </row>
    <row r="2239" spans="41:42" x14ac:dyDescent="0.3">
      <c r="AO2239" s="2" t="s">
        <v>10732</v>
      </c>
      <c r="AP2239" s="6" t="s">
        <v>8769</v>
      </c>
    </row>
    <row r="2240" spans="41:42" x14ac:dyDescent="0.3">
      <c r="AO2240" s="2" t="s">
        <v>10731</v>
      </c>
      <c r="AP2240" s="6" t="s">
        <v>8769</v>
      </c>
    </row>
    <row r="2241" spans="41:42" x14ac:dyDescent="0.3">
      <c r="AO2241" s="2" t="s">
        <v>10730</v>
      </c>
      <c r="AP2241" s="6" t="s">
        <v>8769</v>
      </c>
    </row>
    <row r="2242" spans="41:42" x14ac:dyDescent="0.3">
      <c r="AO2242" s="2" t="s">
        <v>10729</v>
      </c>
      <c r="AP2242" s="6" t="s">
        <v>8769</v>
      </c>
    </row>
    <row r="2243" spans="41:42" x14ac:dyDescent="0.3">
      <c r="AO2243" s="2" t="s">
        <v>10728</v>
      </c>
      <c r="AP2243" s="6" t="s">
        <v>8769</v>
      </c>
    </row>
    <row r="2244" spans="41:42" x14ac:dyDescent="0.3">
      <c r="AO2244" s="2" t="s">
        <v>10727</v>
      </c>
      <c r="AP2244" s="6" t="s">
        <v>8769</v>
      </c>
    </row>
    <row r="2245" spans="41:42" x14ac:dyDescent="0.3">
      <c r="AO2245" s="2" t="s">
        <v>10726</v>
      </c>
      <c r="AP2245" s="6" t="s">
        <v>8769</v>
      </c>
    </row>
    <row r="2246" spans="41:42" x14ac:dyDescent="0.3">
      <c r="AO2246" s="2" t="s">
        <v>10725</v>
      </c>
      <c r="AP2246" s="6" t="s">
        <v>8769</v>
      </c>
    </row>
    <row r="2247" spans="41:42" x14ac:dyDescent="0.3">
      <c r="AO2247" s="2" t="s">
        <v>10724</v>
      </c>
      <c r="AP2247" s="6" t="s">
        <v>8769</v>
      </c>
    </row>
    <row r="2248" spans="41:42" x14ac:dyDescent="0.3">
      <c r="AO2248" s="2" t="s">
        <v>10723</v>
      </c>
      <c r="AP2248" s="6" t="s">
        <v>8769</v>
      </c>
    </row>
    <row r="2249" spans="41:42" x14ac:dyDescent="0.3">
      <c r="AO2249" s="2" t="s">
        <v>10722</v>
      </c>
      <c r="AP2249" s="6" t="s">
        <v>8769</v>
      </c>
    </row>
    <row r="2250" spans="41:42" x14ac:dyDescent="0.3">
      <c r="AO2250" s="2" t="s">
        <v>10721</v>
      </c>
      <c r="AP2250" s="6" t="s">
        <v>8769</v>
      </c>
    </row>
    <row r="2251" spans="41:42" x14ac:dyDescent="0.3">
      <c r="AO2251" s="2" t="s">
        <v>10720</v>
      </c>
      <c r="AP2251" s="6" t="s">
        <v>8769</v>
      </c>
    </row>
    <row r="2252" spans="41:42" x14ac:dyDescent="0.3">
      <c r="AO2252" s="2" t="s">
        <v>10719</v>
      </c>
      <c r="AP2252" s="6" t="s">
        <v>8769</v>
      </c>
    </row>
    <row r="2253" spans="41:42" x14ac:dyDescent="0.3">
      <c r="AO2253" s="2" t="s">
        <v>10718</v>
      </c>
      <c r="AP2253" s="6" t="s">
        <v>8769</v>
      </c>
    </row>
    <row r="2254" spans="41:42" x14ac:dyDescent="0.3">
      <c r="AO2254" s="2" t="s">
        <v>10717</v>
      </c>
      <c r="AP2254" s="6" t="s">
        <v>8769</v>
      </c>
    </row>
    <row r="2255" spans="41:42" x14ac:dyDescent="0.3">
      <c r="AO2255" s="2" t="s">
        <v>10716</v>
      </c>
      <c r="AP2255" s="6" t="s">
        <v>8769</v>
      </c>
    </row>
    <row r="2256" spans="41:42" x14ac:dyDescent="0.3">
      <c r="AO2256" s="2" t="s">
        <v>10715</v>
      </c>
      <c r="AP2256" s="6" t="s">
        <v>8769</v>
      </c>
    </row>
    <row r="2257" spans="41:42" x14ac:dyDescent="0.3">
      <c r="AO2257" s="2" t="s">
        <v>10714</v>
      </c>
      <c r="AP2257" s="6" t="s">
        <v>8769</v>
      </c>
    </row>
    <row r="2258" spans="41:42" x14ac:dyDescent="0.3">
      <c r="AO2258" s="2" t="s">
        <v>10713</v>
      </c>
      <c r="AP2258" s="6" t="s">
        <v>8769</v>
      </c>
    </row>
    <row r="2259" spans="41:42" x14ac:dyDescent="0.3">
      <c r="AO2259" s="2" t="s">
        <v>10712</v>
      </c>
      <c r="AP2259" s="6" t="s">
        <v>8769</v>
      </c>
    </row>
    <row r="2260" spans="41:42" x14ac:dyDescent="0.3">
      <c r="AO2260" s="2" t="s">
        <v>10711</v>
      </c>
      <c r="AP2260" s="6" t="s">
        <v>8769</v>
      </c>
    </row>
    <row r="2261" spans="41:42" x14ac:dyDescent="0.3">
      <c r="AO2261" s="2" t="s">
        <v>10710</v>
      </c>
      <c r="AP2261" s="6" t="s">
        <v>8769</v>
      </c>
    </row>
    <row r="2262" spans="41:42" x14ac:dyDescent="0.3">
      <c r="AO2262" s="2" t="s">
        <v>10709</v>
      </c>
      <c r="AP2262" s="6" t="s">
        <v>8769</v>
      </c>
    </row>
    <row r="2263" spans="41:42" x14ac:dyDescent="0.3">
      <c r="AO2263" s="2" t="s">
        <v>10708</v>
      </c>
      <c r="AP2263" s="6" t="s">
        <v>8769</v>
      </c>
    </row>
    <row r="2264" spans="41:42" x14ac:dyDescent="0.3">
      <c r="AO2264" s="2" t="s">
        <v>10707</v>
      </c>
      <c r="AP2264" s="6" t="s">
        <v>8769</v>
      </c>
    </row>
    <row r="2265" spans="41:42" x14ac:dyDescent="0.3">
      <c r="AO2265" s="2" t="s">
        <v>10706</v>
      </c>
      <c r="AP2265" s="6" t="s">
        <v>8769</v>
      </c>
    </row>
    <row r="2266" spans="41:42" x14ac:dyDescent="0.3">
      <c r="AO2266" s="2" t="s">
        <v>10705</v>
      </c>
      <c r="AP2266" s="6" t="s">
        <v>8769</v>
      </c>
    </row>
    <row r="2267" spans="41:42" x14ac:dyDescent="0.3">
      <c r="AO2267" s="2" t="s">
        <v>10704</v>
      </c>
      <c r="AP2267" s="6" t="s">
        <v>8769</v>
      </c>
    </row>
    <row r="2268" spans="41:42" x14ac:dyDescent="0.3">
      <c r="AO2268" s="2" t="s">
        <v>10703</v>
      </c>
      <c r="AP2268" s="6" t="s">
        <v>8769</v>
      </c>
    </row>
    <row r="2269" spans="41:42" x14ac:dyDescent="0.3">
      <c r="AO2269" s="2" t="s">
        <v>10702</v>
      </c>
      <c r="AP2269" s="6" t="s">
        <v>8769</v>
      </c>
    </row>
    <row r="2270" spans="41:42" x14ac:dyDescent="0.3">
      <c r="AO2270" s="2" t="s">
        <v>10701</v>
      </c>
      <c r="AP2270" s="6" t="s">
        <v>8769</v>
      </c>
    </row>
    <row r="2271" spans="41:42" x14ac:dyDescent="0.3">
      <c r="AO2271" s="2" t="s">
        <v>10700</v>
      </c>
      <c r="AP2271" s="6" t="s">
        <v>8769</v>
      </c>
    </row>
    <row r="2272" spans="41:42" x14ac:dyDescent="0.3">
      <c r="AO2272" s="2" t="s">
        <v>10699</v>
      </c>
      <c r="AP2272" s="6" t="s">
        <v>8769</v>
      </c>
    </row>
    <row r="2273" spans="41:42" x14ac:dyDescent="0.3">
      <c r="AO2273" s="2" t="s">
        <v>10698</v>
      </c>
      <c r="AP2273" s="6" t="s">
        <v>8769</v>
      </c>
    </row>
    <row r="2274" spans="41:42" x14ac:dyDescent="0.3">
      <c r="AO2274" s="2" t="s">
        <v>10697</v>
      </c>
      <c r="AP2274" s="6" t="s">
        <v>8769</v>
      </c>
    </row>
    <row r="2275" spans="41:42" x14ac:dyDescent="0.3">
      <c r="AO2275" s="2" t="s">
        <v>10696</v>
      </c>
      <c r="AP2275" s="6" t="s">
        <v>8769</v>
      </c>
    </row>
    <row r="2276" spans="41:42" x14ac:dyDescent="0.3">
      <c r="AO2276" s="2" t="s">
        <v>10695</v>
      </c>
      <c r="AP2276" s="6" t="s">
        <v>8769</v>
      </c>
    </row>
    <row r="2277" spans="41:42" x14ac:dyDescent="0.3">
      <c r="AO2277" s="2" t="s">
        <v>10694</v>
      </c>
      <c r="AP2277" s="6" t="s">
        <v>8769</v>
      </c>
    </row>
    <row r="2278" spans="41:42" x14ac:dyDescent="0.3">
      <c r="AO2278" s="2" t="s">
        <v>10693</v>
      </c>
      <c r="AP2278" s="6" t="s">
        <v>8769</v>
      </c>
    </row>
    <row r="2279" spans="41:42" x14ac:dyDescent="0.3">
      <c r="AO2279" s="2" t="s">
        <v>10692</v>
      </c>
      <c r="AP2279" s="6" t="s">
        <v>8769</v>
      </c>
    </row>
    <row r="2280" spans="41:42" x14ac:dyDescent="0.3">
      <c r="AO2280" s="2" t="s">
        <v>10691</v>
      </c>
      <c r="AP2280" s="6" t="s">
        <v>8769</v>
      </c>
    </row>
    <row r="2281" spans="41:42" x14ac:dyDescent="0.3">
      <c r="AO2281" s="2" t="s">
        <v>10690</v>
      </c>
      <c r="AP2281" s="6" t="s">
        <v>8769</v>
      </c>
    </row>
    <row r="2282" spans="41:42" x14ac:dyDescent="0.3">
      <c r="AO2282" s="2" t="s">
        <v>10689</v>
      </c>
      <c r="AP2282" s="6" t="s">
        <v>8769</v>
      </c>
    </row>
    <row r="2283" spans="41:42" x14ac:dyDescent="0.3">
      <c r="AO2283" s="2" t="s">
        <v>10688</v>
      </c>
      <c r="AP2283" s="6" t="s">
        <v>8769</v>
      </c>
    </row>
    <row r="2284" spans="41:42" x14ac:dyDescent="0.3">
      <c r="AO2284" s="2" t="s">
        <v>10687</v>
      </c>
      <c r="AP2284" s="6" t="s">
        <v>8769</v>
      </c>
    </row>
    <row r="2285" spans="41:42" x14ac:dyDescent="0.3">
      <c r="AO2285" s="2" t="s">
        <v>10686</v>
      </c>
      <c r="AP2285" s="6" t="s">
        <v>8769</v>
      </c>
    </row>
    <row r="2286" spans="41:42" x14ac:dyDescent="0.3">
      <c r="AO2286" s="2" t="s">
        <v>10685</v>
      </c>
      <c r="AP2286" s="6" t="s">
        <v>8769</v>
      </c>
    </row>
    <row r="2287" spans="41:42" x14ac:dyDescent="0.3">
      <c r="AO2287" s="2" t="s">
        <v>10684</v>
      </c>
      <c r="AP2287" s="6" t="s">
        <v>8769</v>
      </c>
    </row>
    <row r="2288" spans="41:42" x14ac:dyDescent="0.3">
      <c r="AO2288" s="2" t="s">
        <v>10683</v>
      </c>
      <c r="AP2288" s="6" t="s">
        <v>8769</v>
      </c>
    </row>
    <row r="2289" spans="41:42" x14ac:dyDescent="0.3">
      <c r="AO2289" s="2" t="s">
        <v>10682</v>
      </c>
      <c r="AP2289" s="6" t="s">
        <v>8769</v>
      </c>
    </row>
    <row r="2290" spans="41:42" x14ac:dyDescent="0.3">
      <c r="AO2290" s="2" t="s">
        <v>10681</v>
      </c>
      <c r="AP2290" s="6" t="s">
        <v>8769</v>
      </c>
    </row>
    <row r="2291" spans="41:42" x14ac:dyDescent="0.3">
      <c r="AO2291" s="2" t="s">
        <v>10680</v>
      </c>
      <c r="AP2291" s="6" t="s">
        <v>8769</v>
      </c>
    </row>
    <row r="2292" spans="41:42" x14ac:dyDescent="0.3">
      <c r="AO2292" s="2" t="s">
        <v>10679</v>
      </c>
      <c r="AP2292" s="6" t="s">
        <v>8769</v>
      </c>
    </row>
    <row r="2293" spans="41:42" x14ac:dyDescent="0.3">
      <c r="AO2293" s="2" t="s">
        <v>10678</v>
      </c>
      <c r="AP2293" s="6" t="s">
        <v>8769</v>
      </c>
    </row>
    <row r="2294" spans="41:42" x14ac:dyDescent="0.3">
      <c r="AO2294" s="2" t="s">
        <v>10677</v>
      </c>
      <c r="AP2294" s="6" t="s">
        <v>8769</v>
      </c>
    </row>
    <row r="2295" spans="41:42" x14ac:dyDescent="0.3">
      <c r="AO2295" s="2" t="s">
        <v>10676</v>
      </c>
      <c r="AP2295" s="6" t="s">
        <v>8769</v>
      </c>
    </row>
    <row r="2296" spans="41:42" x14ac:dyDescent="0.3">
      <c r="AO2296" s="2" t="s">
        <v>10675</v>
      </c>
      <c r="AP2296" s="6" t="s">
        <v>8769</v>
      </c>
    </row>
    <row r="2297" spans="41:42" x14ac:dyDescent="0.3">
      <c r="AO2297" s="2" t="s">
        <v>10674</v>
      </c>
      <c r="AP2297" s="6" t="s">
        <v>8769</v>
      </c>
    </row>
    <row r="2298" spans="41:42" x14ac:dyDescent="0.3">
      <c r="AO2298" s="2" t="s">
        <v>10673</v>
      </c>
      <c r="AP2298" s="6" t="s">
        <v>8769</v>
      </c>
    </row>
    <row r="2299" spans="41:42" x14ac:dyDescent="0.3">
      <c r="AO2299" s="2" t="s">
        <v>10672</v>
      </c>
      <c r="AP2299" s="6" t="s">
        <v>8769</v>
      </c>
    </row>
    <row r="2300" spans="41:42" x14ac:dyDescent="0.3">
      <c r="AO2300" s="2" t="s">
        <v>10671</v>
      </c>
      <c r="AP2300" s="6" t="s">
        <v>8769</v>
      </c>
    </row>
    <row r="2301" spans="41:42" x14ac:dyDescent="0.3">
      <c r="AO2301" s="2" t="s">
        <v>10670</v>
      </c>
      <c r="AP2301" s="6" t="s">
        <v>8769</v>
      </c>
    </row>
    <row r="2302" spans="41:42" x14ac:dyDescent="0.3">
      <c r="AO2302" s="2" t="s">
        <v>10669</v>
      </c>
      <c r="AP2302" s="6" t="s">
        <v>8769</v>
      </c>
    </row>
    <row r="2303" spans="41:42" x14ac:dyDescent="0.3">
      <c r="AO2303" s="2" t="s">
        <v>10668</v>
      </c>
      <c r="AP2303" s="6" t="s">
        <v>8769</v>
      </c>
    </row>
    <row r="2304" spans="41:42" x14ac:dyDescent="0.3">
      <c r="AO2304" s="2" t="s">
        <v>10667</v>
      </c>
      <c r="AP2304" s="6" t="s">
        <v>8769</v>
      </c>
    </row>
    <row r="2305" spans="41:42" x14ac:dyDescent="0.3">
      <c r="AO2305" s="2" t="s">
        <v>10666</v>
      </c>
      <c r="AP2305" s="6" t="s">
        <v>8769</v>
      </c>
    </row>
    <row r="2306" spans="41:42" x14ac:dyDescent="0.3">
      <c r="AO2306" s="2" t="s">
        <v>10665</v>
      </c>
      <c r="AP2306" s="6" t="s">
        <v>8769</v>
      </c>
    </row>
    <row r="2307" spans="41:42" x14ac:dyDescent="0.3">
      <c r="AO2307" s="2" t="s">
        <v>10664</v>
      </c>
      <c r="AP2307" s="6" t="s">
        <v>8769</v>
      </c>
    </row>
    <row r="2308" spans="41:42" x14ac:dyDescent="0.3">
      <c r="AO2308" s="2" t="s">
        <v>10663</v>
      </c>
      <c r="AP2308" s="6" t="s">
        <v>8769</v>
      </c>
    </row>
    <row r="2309" spans="41:42" x14ac:dyDescent="0.3">
      <c r="AO2309" s="2" t="s">
        <v>10662</v>
      </c>
      <c r="AP2309" s="6" t="s">
        <v>8769</v>
      </c>
    </row>
    <row r="2310" spans="41:42" x14ac:dyDescent="0.3">
      <c r="AO2310" s="2" t="s">
        <v>10661</v>
      </c>
      <c r="AP2310" s="6" t="s">
        <v>8769</v>
      </c>
    </row>
    <row r="2311" spans="41:42" x14ac:dyDescent="0.3">
      <c r="AO2311" s="2" t="s">
        <v>10660</v>
      </c>
      <c r="AP2311" s="6" t="s">
        <v>8769</v>
      </c>
    </row>
    <row r="2312" spans="41:42" x14ac:dyDescent="0.3">
      <c r="AO2312" s="2" t="s">
        <v>10659</v>
      </c>
      <c r="AP2312" s="6" t="s">
        <v>8769</v>
      </c>
    </row>
    <row r="2313" spans="41:42" x14ac:dyDescent="0.3">
      <c r="AO2313" s="2" t="s">
        <v>10658</v>
      </c>
      <c r="AP2313" s="6" t="s">
        <v>8769</v>
      </c>
    </row>
    <row r="2314" spans="41:42" x14ac:dyDescent="0.3">
      <c r="AO2314" s="2" t="s">
        <v>10657</v>
      </c>
      <c r="AP2314" s="6" t="s">
        <v>8769</v>
      </c>
    </row>
    <row r="2315" spans="41:42" x14ac:dyDescent="0.3">
      <c r="AO2315" s="2" t="s">
        <v>10656</v>
      </c>
      <c r="AP2315" s="6" t="s">
        <v>8769</v>
      </c>
    </row>
    <row r="2316" spans="41:42" x14ac:dyDescent="0.3">
      <c r="AO2316" s="2" t="s">
        <v>10655</v>
      </c>
      <c r="AP2316" s="6" t="s">
        <v>8769</v>
      </c>
    </row>
    <row r="2317" spans="41:42" x14ac:dyDescent="0.3">
      <c r="AO2317" s="2" t="s">
        <v>10654</v>
      </c>
      <c r="AP2317" s="6" t="s">
        <v>8769</v>
      </c>
    </row>
    <row r="2318" spans="41:42" x14ac:dyDescent="0.3">
      <c r="AO2318" s="2" t="s">
        <v>10653</v>
      </c>
      <c r="AP2318" s="6" t="s">
        <v>8769</v>
      </c>
    </row>
    <row r="2319" spans="41:42" x14ac:dyDescent="0.3">
      <c r="AO2319" s="2" t="s">
        <v>10652</v>
      </c>
      <c r="AP2319" s="6" t="s">
        <v>8769</v>
      </c>
    </row>
    <row r="2320" spans="41:42" x14ac:dyDescent="0.3">
      <c r="AO2320" s="2" t="s">
        <v>10651</v>
      </c>
      <c r="AP2320" s="6" t="s">
        <v>8769</v>
      </c>
    </row>
    <row r="2321" spans="41:42" x14ac:dyDescent="0.3">
      <c r="AO2321" s="2" t="s">
        <v>10650</v>
      </c>
      <c r="AP2321" s="6" t="s">
        <v>8769</v>
      </c>
    </row>
    <row r="2322" spans="41:42" x14ac:dyDescent="0.3">
      <c r="AO2322" s="2" t="s">
        <v>10649</v>
      </c>
      <c r="AP2322" s="6" t="s">
        <v>8769</v>
      </c>
    </row>
    <row r="2323" spans="41:42" x14ac:dyDescent="0.3">
      <c r="AO2323" s="2" t="s">
        <v>10648</v>
      </c>
      <c r="AP2323" s="6" t="s">
        <v>8769</v>
      </c>
    </row>
    <row r="2324" spans="41:42" x14ac:dyDescent="0.3">
      <c r="AO2324" s="2" t="s">
        <v>10647</v>
      </c>
      <c r="AP2324" s="6" t="s">
        <v>8769</v>
      </c>
    </row>
    <row r="2325" spans="41:42" x14ac:dyDescent="0.3">
      <c r="AO2325" s="2" t="s">
        <v>10646</v>
      </c>
      <c r="AP2325" s="6" t="s">
        <v>8769</v>
      </c>
    </row>
    <row r="2326" spans="41:42" x14ac:dyDescent="0.3">
      <c r="AO2326" s="2" t="s">
        <v>10645</v>
      </c>
      <c r="AP2326" s="6" t="s">
        <v>8769</v>
      </c>
    </row>
    <row r="2327" spans="41:42" x14ac:dyDescent="0.3">
      <c r="AO2327" s="2" t="s">
        <v>10644</v>
      </c>
      <c r="AP2327" s="6" t="s">
        <v>8769</v>
      </c>
    </row>
    <row r="2328" spans="41:42" x14ac:dyDescent="0.3">
      <c r="AO2328" s="2" t="s">
        <v>10643</v>
      </c>
      <c r="AP2328" s="6" t="s">
        <v>8769</v>
      </c>
    </row>
    <row r="2329" spans="41:42" x14ac:dyDescent="0.3">
      <c r="AO2329" s="2" t="s">
        <v>10642</v>
      </c>
      <c r="AP2329" s="6" t="s">
        <v>8769</v>
      </c>
    </row>
    <row r="2330" spans="41:42" x14ac:dyDescent="0.3">
      <c r="AO2330" s="2" t="s">
        <v>10641</v>
      </c>
      <c r="AP2330" s="6" t="s">
        <v>8769</v>
      </c>
    </row>
    <row r="2331" spans="41:42" x14ac:dyDescent="0.3">
      <c r="AO2331" s="2" t="s">
        <v>10640</v>
      </c>
      <c r="AP2331" s="6" t="s">
        <v>8769</v>
      </c>
    </row>
    <row r="2332" spans="41:42" x14ac:dyDescent="0.3">
      <c r="AO2332" s="2" t="s">
        <v>10639</v>
      </c>
      <c r="AP2332" s="6" t="s">
        <v>8769</v>
      </c>
    </row>
    <row r="2333" spans="41:42" x14ac:dyDescent="0.3">
      <c r="AO2333" s="2" t="s">
        <v>10638</v>
      </c>
      <c r="AP2333" s="6" t="s">
        <v>8769</v>
      </c>
    </row>
    <row r="2334" spans="41:42" x14ac:dyDescent="0.3">
      <c r="AO2334" s="2" t="s">
        <v>10637</v>
      </c>
      <c r="AP2334" s="6" t="s">
        <v>8769</v>
      </c>
    </row>
    <row r="2335" spans="41:42" x14ac:dyDescent="0.3">
      <c r="AO2335" s="2" t="s">
        <v>10636</v>
      </c>
      <c r="AP2335" s="6" t="s">
        <v>8769</v>
      </c>
    </row>
    <row r="2336" spans="41:42" x14ac:dyDescent="0.3">
      <c r="AO2336" s="2" t="s">
        <v>10635</v>
      </c>
      <c r="AP2336" s="6" t="s">
        <v>8769</v>
      </c>
    </row>
    <row r="2337" spans="41:42" x14ac:dyDescent="0.3">
      <c r="AO2337" s="2" t="s">
        <v>10634</v>
      </c>
      <c r="AP2337" s="6" t="s">
        <v>8769</v>
      </c>
    </row>
    <row r="2338" spans="41:42" x14ac:dyDescent="0.3">
      <c r="AO2338" s="2" t="s">
        <v>10633</v>
      </c>
      <c r="AP2338" s="6" t="s">
        <v>8769</v>
      </c>
    </row>
    <row r="2339" spans="41:42" x14ac:dyDescent="0.3">
      <c r="AO2339" s="2" t="s">
        <v>10632</v>
      </c>
      <c r="AP2339" s="6" t="s">
        <v>8769</v>
      </c>
    </row>
    <row r="2340" spans="41:42" x14ac:dyDescent="0.3">
      <c r="AO2340" s="2" t="s">
        <v>10631</v>
      </c>
      <c r="AP2340" s="6" t="s">
        <v>8769</v>
      </c>
    </row>
    <row r="2341" spans="41:42" x14ac:dyDescent="0.3">
      <c r="AO2341" s="2" t="s">
        <v>10630</v>
      </c>
      <c r="AP2341" s="6" t="s">
        <v>8769</v>
      </c>
    </row>
    <row r="2342" spans="41:42" x14ac:dyDescent="0.3">
      <c r="AO2342" s="2" t="s">
        <v>10629</v>
      </c>
      <c r="AP2342" s="6" t="s">
        <v>8769</v>
      </c>
    </row>
    <row r="2343" spans="41:42" x14ac:dyDescent="0.3">
      <c r="AO2343" s="2" t="s">
        <v>10628</v>
      </c>
      <c r="AP2343" s="6" t="s">
        <v>8769</v>
      </c>
    </row>
    <row r="2344" spans="41:42" x14ac:dyDescent="0.3">
      <c r="AO2344" s="2" t="s">
        <v>10627</v>
      </c>
      <c r="AP2344" s="6" t="s">
        <v>8769</v>
      </c>
    </row>
    <row r="2345" spans="41:42" x14ac:dyDescent="0.3">
      <c r="AO2345" s="2" t="s">
        <v>10626</v>
      </c>
      <c r="AP2345" s="6" t="s">
        <v>8769</v>
      </c>
    </row>
    <row r="2346" spans="41:42" x14ac:dyDescent="0.3">
      <c r="AO2346" s="2" t="s">
        <v>10625</v>
      </c>
      <c r="AP2346" s="6" t="s">
        <v>8769</v>
      </c>
    </row>
    <row r="2347" spans="41:42" x14ac:dyDescent="0.3">
      <c r="AO2347" s="2" t="s">
        <v>10624</v>
      </c>
      <c r="AP2347" s="6" t="s">
        <v>8769</v>
      </c>
    </row>
    <row r="2348" spans="41:42" x14ac:dyDescent="0.3">
      <c r="AO2348" s="2" t="s">
        <v>10623</v>
      </c>
      <c r="AP2348" s="6" t="s">
        <v>8769</v>
      </c>
    </row>
    <row r="2349" spans="41:42" x14ac:dyDescent="0.3">
      <c r="AO2349" s="2" t="s">
        <v>10622</v>
      </c>
      <c r="AP2349" s="6" t="s">
        <v>8769</v>
      </c>
    </row>
    <row r="2350" spans="41:42" x14ac:dyDescent="0.3">
      <c r="AO2350" s="2" t="s">
        <v>10621</v>
      </c>
      <c r="AP2350" s="6" t="s">
        <v>8769</v>
      </c>
    </row>
    <row r="2351" spans="41:42" x14ac:dyDescent="0.3">
      <c r="AO2351" s="2" t="s">
        <v>10620</v>
      </c>
      <c r="AP2351" s="6" t="s">
        <v>8769</v>
      </c>
    </row>
    <row r="2352" spans="41:42" x14ac:dyDescent="0.3">
      <c r="AO2352" s="2" t="s">
        <v>10619</v>
      </c>
      <c r="AP2352" s="6" t="s">
        <v>8769</v>
      </c>
    </row>
    <row r="2353" spans="41:42" x14ac:dyDescent="0.3">
      <c r="AO2353" s="2" t="s">
        <v>10618</v>
      </c>
      <c r="AP2353" s="6" t="s">
        <v>8769</v>
      </c>
    </row>
    <row r="2354" spans="41:42" x14ac:dyDescent="0.3">
      <c r="AO2354" s="2" t="s">
        <v>10617</v>
      </c>
      <c r="AP2354" s="6" t="s">
        <v>8769</v>
      </c>
    </row>
    <row r="2355" spans="41:42" x14ac:dyDescent="0.3">
      <c r="AO2355" s="2" t="s">
        <v>10616</v>
      </c>
      <c r="AP2355" s="6" t="s">
        <v>8769</v>
      </c>
    </row>
    <row r="2356" spans="41:42" x14ac:dyDescent="0.3">
      <c r="AO2356" s="2" t="s">
        <v>10615</v>
      </c>
      <c r="AP2356" s="6" t="s">
        <v>8769</v>
      </c>
    </row>
    <row r="2357" spans="41:42" x14ac:dyDescent="0.3">
      <c r="AO2357" s="2" t="s">
        <v>10614</v>
      </c>
      <c r="AP2357" s="6" t="s">
        <v>8769</v>
      </c>
    </row>
    <row r="2358" spans="41:42" x14ac:dyDescent="0.3">
      <c r="AO2358" s="2" t="s">
        <v>10613</v>
      </c>
      <c r="AP2358" s="6" t="s">
        <v>8769</v>
      </c>
    </row>
    <row r="2359" spans="41:42" x14ac:dyDescent="0.3">
      <c r="AO2359" s="2" t="s">
        <v>10612</v>
      </c>
      <c r="AP2359" s="6" t="s">
        <v>8769</v>
      </c>
    </row>
    <row r="2360" spans="41:42" x14ac:dyDescent="0.3">
      <c r="AO2360" s="2" t="s">
        <v>10611</v>
      </c>
      <c r="AP2360" s="6" t="s">
        <v>8769</v>
      </c>
    </row>
    <row r="2361" spans="41:42" x14ac:dyDescent="0.3">
      <c r="AO2361" s="2" t="s">
        <v>10610</v>
      </c>
      <c r="AP2361" s="6" t="s">
        <v>8769</v>
      </c>
    </row>
    <row r="2362" spans="41:42" x14ac:dyDescent="0.3">
      <c r="AO2362" s="2" t="s">
        <v>10609</v>
      </c>
      <c r="AP2362" s="6" t="s">
        <v>8769</v>
      </c>
    </row>
    <row r="2363" spans="41:42" x14ac:dyDescent="0.3">
      <c r="AO2363" s="2" t="s">
        <v>10608</v>
      </c>
      <c r="AP2363" s="6" t="s">
        <v>8769</v>
      </c>
    </row>
    <row r="2364" spans="41:42" x14ac:dyDescent="0.3">
      <c r="AO2364" s="2" t="s">
        <v>10607</v>
      </c>
      <c r="AP2364" s="6" t="s">
        <v>8769</v>
      </c>
    </row>
    <row r="2365" spans="41:42" x14ac:dyDescent="0.3">
      <c r="AO2365" s="2" t="s">
        <v>10606</v>
      </c>
      <c r="AP2365" s="6" t="s">
        <v>8769</v>
      </c>
    </row>
    <row r="2366" spans="41:42" x14ac:dyDescent="0.3">
      <c r="AO2366" s="2" t="s">
        <v>10605</v>
      </c>
      <c r="AP2366" s="6" t="s">
        <v>8769</v>
      </c>
    </row>
    <row r="2367" spans="41:42" x14ac:dyDescent="0.3">
      <c r="AO2367" s="2" t="s">
        <v>10604</v>
      </c>
      <c r="AP2367" s="6" t="s">
        <v>8769</v>
      </c>
    </row>
    <row r="2368" spans="41:42" x14ac:dyDescent="0.3">
      <c r="AO2368" s="2" t="s">
        <v>10603</v>
      </c>
      <c r="AP2368" s="6" t="s">
        <v>8769</v>
      </c>
    </row>
    <row r="2369" spans="41:42" x14ac:dyDescent="0.3">
      <c r="AO2369" s="2" t="s">
        <v>10602</v>
      </c>
      <c r="AP2369" s="6" t="s">
        <v>8769</v>
      </c>
    </row>
    <row r="2370" spans="41:42" x14ac:dyDescent="0.3">
      <c r="AO2370" s="2" t="s">
        <v>10601</v>
      </c>
      <c r="AP2370" s="6" t="s">
        <v>8769</v>
      </c>
    </row>
    <row r="2371" spans="41:42" x14ac:dyDescent="0.3">
      <c r="AO2371" s="2" t="s">
        <v>10600</v>
      </c>
      <c r="AP2371" s="6" t="s">
        <v>8769</v>
      </c>
    </row>
    <row r="2372" spans="41:42" x14ac:dyDescent="0.3">
      <c r="AO2372" s="2" t="s">
        <v>10599</v>
      </c>
      <c r="AP2372" s="6" t="s">
        <v>8769</v>
      </c>
    </row>
    <row r="2373" spans="41:42" x14ac:dyDescent="0.3">
      <c r="AO2373" s="2" t="s">
        <v>10598</v>
      </c>
      <c r="AP2373" s="6" t="s">
        <v>8769</v>
      </c>
    </row>
    <row r="2374" spans="41:42" x14ac:dyDescent="0.3">
      <c r="AO2374" s="2" t="s">
        <v>10597</v>
      </c>
      <c r="AP2374" s="6" t="s">
        <v>8769</v>
      </c>
    </row>
    <row r="2375" spans="41:42" x14ac:dyDescent="0.3">
      <c r="AO2375" s="2" t="s">
        <v>10596</v>
      </c>
      <c r="AP2375" s="6" t="s">
        <v>8769</v>
      </c>
    </row>
    <row r="2376" spans="41:42" x14ac:dyDescent="0.3">
      <c r="AO2376" s="2" t="s">
        <v>10595</v>
      </c>
      <c r="AP2376" s="6" t="s">
        <v>8769</v>
      </c>
    </row>
    <row r="2377" spans="41:42" x14ac:dyDescent="0.3">
      <c r="AO2377" s="2" t="s">
        <v>10594</v>
      </c>
      <c r="AP2377" s="6" t="s">
        <v>8769</v>
      </c>
    </row>
    <row r="2378" spans="41:42" x14ac:dyDescent="0.3">
      <c r="AO2378" s="2" t="s">
        <v>10593</v>
      </c>
      <c r="AP2378" s="6" t="s">
        <v>8769</v>
      </c>
    </row>
    <row r="2379" spans="41:42" x14ac:dyDescent="0.3">
      <c r="AO2379" s="2" t="s">
        <v>10592</v>
      </c>
      <c r="AP2379" s="6" t="s">
        <v>8769</v>
      </c>
    </row>
    <row r="2380" spans="41:42" x14ac:dyDescent="0.3">
      <c r="AO2380" s="2" t="s">
        <v>10591</v>
      </c>
      <c r="AP2380" s="6" t="s">
        <v>8769</v>
      </c>
    </row>
    <row r="2381" spans="41:42" x14ac:dyDescent="0.3">
      <c r="AO2381" s="2" t="s">
        <v>10590</v>
      </c>
      <c r="AP2381" s="6" t="s">
        <v>8769</v>
      </c>
    </row>
    <row r="2382" spans="41:42" x14ac:dyDescent="0.3">
      <c r="AO2382" s="2" t="s">
        <v>10589</v>
      </c>
      <c r="AP2382" s="6" t="s">
        <v>8769</v>
      </c>
    </row>
    <row r="2383" spans="41:42" x14ac:dyDescent="0.3">
      <c r="AO2383" s="2" t="s">
        <v>10588</v>
      </c>
      <c r="AP2383" s="6" t="s">
        <v>8769</v>
      </c>
    </row>
    <row r="2384" spans="41:42" x14ac:dyDescent="0.3">
      <c r="AO2384" s="2" t="s">
        <v>10587</v>
      </c>
      <c r="AP2384" s="6" t="s">
        <v>8769</v>
      </c>
    </row>
    <row r="2385" spans="41:42" x14ac:dyDescent="0.3">
      <c r="AO2385" s="2" t="s">
        <v>10586</v>
      </c>
      <c r="AP2385" s="6" t="s">
        <v>8769</v>
      </c>
    </row>
    <row r="2386" spans="41:42" x14ac:dyDescent="0.3">
      <c r="AO2386" s="2" t="s">
        <v>10585</v>
      </c>
      <c r="AP2386" s="6" t="s">
        <v>8769</v>
      </c>
    </row>
    <row r="2387" spans="41:42" x14ac:dyDescent="0.3">
      <c r="AO2387" s="2" t="s">
        <v>10584</v>
      </c>
      <c r="AP2387" s="6" t="s">
        <v>8769</v>
      </c>
    </row>
    <row r="2388" spans="41:42" x14ac:dyDescent="0.3">
      <c r="AO2388" s="2" t="s">
        <v>10583</v>
      </c>
      <c r="AP2388" s="6" t="s">
        <v>8769</v>
      </c>
    </row>
    <row r="2389" spans="41:42" x14ac:dyDescent="0.3">
      <c r="AO2389" s="2" t="s">
        <v>10582</v>
      </c>
      <c r="AP2389" s="6" t="s">
        <v>8769</v>
      </c>
    </row>
    <row r="2390" spans="41:42" x14ac:dyDescent="0.3">
      <c r="AO2390" s="2" t="s">
        <v>10581</v>
      </c>
      <c r="AP2390" s="6" t="s">
        <v>8769</v>
      </c>
    </row>
    <row r="2391" spans="41:42" x14ac:dyDescent="0.3">
      <c r="AO2391" s="2" t="s">
        <v>10580</v>
      </c>
      <c r="AP2391" s="6" t="s">
        <v>8769</v>
      </c>
    </row>
    <row r="2392" spans="41:42" x14ac:dyDescent="0.3">
      <c r="AO2392" s="2" t="s">
        <v>10579</v>
      </c>
      <c r="AP2392" s="6" t="s">
        <v>8769</v>
      </c>
    </row>
    <row r="2393" spans="41:42" x14ac:dyDescent="0.3">
      <c r="AO2393" s="2" t="s">
        <v>10578</v>
      </c>
      <c r="AP2393" s="6" t="s">
        <v>8769</v>
      </c>
    </row>
    <row r="2394" spans="41:42" x14ac:dyDescent="0.3">
      <c r="AO2394" s="2" t="s">
        <v>10577</v>
      </c>
      <c r="AP2394" s="6" t="s">
        <v>8769</v>
      </c>
    </row>
    <row r="2395" spans="41:42" x14ac:dyDescent="0.3">
      <c r="AO2395" s="2" t="s">
        <v>10576</v>
      </c>
      <c r="AP2395" s="6" t="s">
        <v>8769</v>
      </c>
    </row>
    <row r="2396" spans="41:42" x14ac:dyDescent="0.3">
      <c r="AO2396" s="2" t="s">
        <v>10575</v>
      </c>
      <c r="AP2396" s="6" t="s">
        <v>8769</v>
      </c>
    </row>
    <row r="2397" spans="41:42" x14ac:dyDescent="0.3">
      <c r="AO2397" s="2" t="s">
        <v>10574</v>
      </c>
      <c r="AP2397" s="6" t="s">
        <v>8769</v>
      </c>
    </row>
    <row r="2398" spans="41:42" x14ac:dyDescent="0.3">
      <c r="AO2398" s="2" t="s">
        <v>10573</v>
      </c>
      <c r="AP2398" s="6" t="s">
        <v>8769</v>
      </c>
    </row>
    <row r="2399" spans="41:42" x14ac:dyDescent="0.3">
      <c r="AO2399" s="2" t="s">
        <v>10572</v>
      </c>
      <c r="AP2399" s="6" t="s">
        <v>8769</v>
      </c>
    </row>
    <row r="2400" spans="41:42" x14ac:dyDescent="0.3">
      <c r="AO2400" s="2" t="s">
        <v>10571</v>
      </c>
      <c r="AP2400" s="6" t="s">
        <v>8769</v>
      </c>
    </row>
    <row r="2401" spans="41:42" x14ac:dyDescent="0.3">
      <c r="AO2401" s="2" t="s">
        <v>10570</v>
      </c>
      <c r="AP2401" s="6" t="s">
        <v>8769</v>
      </c>
    </row>
    <row r="2402" spans="41:42" x14ac:dyDescent="0.3">
      <c r="AO2402" s="2" t="s">
        <v>10569</v>
      </c>
      <c r="AP2402" s="6" t="s">
        <v>8769</v>
      </c>
    </row>
    <row r="2403" spans="41:42" x14ac:dyDescent="0.3">
      <c r="AO2403" s="2" t="s">
        <v>10568</v>
      </c>
      <c r="AP2403" s="6" t="s">
        <v>8769</v>
      </c>
    </row>
    <row r="2404" spans="41:42" x14ac:dyDescent="0.3">
      <c r="AO2404" s="2" t="s">
        <v>10567</v>
      </c>
      <c r="AP2404" s="6" t="s">
        <v>8769</v>
      </c>
    </row>
    <row r="2405" spans="41:42" x14ac:dyDescent="0.3">
      <c r="AO2405" s="2" t="s">
        <v>10566</v>
      </c>
      <c r="AP2405" s="6" t="s">
        <v>8769</v>
      </c>
    </row>
    <row r="2406" spans="41:42" x14ac:dyDescent="0.3">
      <c r="AO2406" s="2" t="s">
        <v>10565</v>
      </c>
      <c r="AP2406" s="6" t="s">
        <v>8769</v>
      </c>
    </row>
    <row r="2407" spans="41:42" x14ac:dyDescent="0.3">
      <c r="AO2407" s="2" t="s">
        <v>10564</v>
      </c>
      <c r="AP2407" s="6" t="s">
        <v>8769</v>
      </c>
    </row>
    <row r="2408" spans="41:42" x14ac:dyDescent="0.3">
      <c r="AO2408" s="2" t="s">
        <v>10563</v>
      </c>
      <c r="AP2408" s="6" t="s">
        <v>8769</v>
      </c>
    </row>
    <row r="2409" spans="41:42" x14ac:dyDescent="0.3">
      <c r="AO2409" s="2" t="s">
        <v>10562</v>
      </c>
      <c r="AP2409" s="6" t="s">
        <v>8769</v>
      </c>
    </row>
    <row r="2410" spans="41:42" x14ac:dyDescent="0.3">
      <c r="AO2410" s="2" t="s">
        <v>10561</v>
      </c>
      <c r="AP2410" s="6" t="s">
        <v>8769</v>
      </c>
    </row>
    <row r="2411" spans="41:42" x14ac:dyDescent="0.3">
      <c r="AO2411" s="2" t="s">
        <v>10560</v>
      </c>
      <c r="AP2411" s="6" t="s">
        <v>8769</v>
      </c>
    </row>
    <row r="2412" spans="41:42" x14ac:dyDescent="0.3">
      <c r="AO2412" s="2" t="s">
        <v>10559</v>
      </c>
      <c r="AP2412" s="6" t="s">
        <v>8769</v>
      </c>
    </row>
    <row r="2413" spans="41:42" x14ac:dyDescent="0.3">
      <c r="AO2413" s="2" t="s">
        <v>10558</v>
      </c>
      <c r="AP2413" s="6" t="s">
        <v>8769</v>
      </c>
    </row>
    <row r="2414" spans="41:42" x14ac:dyDescent="0.3">
      <c r="AO2414" s="2" t="s">
        <v>10557</v>
      </c>
      <c r="AP2414" s="6" t="s">
        <v>8769</v>
      </c>
    </row>
    <row r="2415" spans="41:42" x14ac:dyDescent="0.3">
      <c r="AO2415" s="2" t="s">
        <v>10556</v>
      </c>
      <c r="AP2415" s="6" t="s">
        <v>8769</v>
      </c>
    </row>
    <row r="2416" spans="41:42" x14ac:dyDescent="0.3">
      <c r="AO2416" s="2" t="s">
        <v>10555</v>
      </c>
      <c r="AP2416" s="6" t="s">
        <v>8769</v>
      </c>
    </row>
    <row r="2417" spans="41:42" x14ac:dyDescent="0.3">
      <c r="AO2417" s="2" t="s">
        <v>10554</v>
      </c>
      <c r="AP2417" s="6" t="s">
        <v>8769</v>
      </c>
    </row>
    <row r="2418" spans="41:42" x14ac:dyDescent="0.3">
      <c r="AO2418" s="2" t="s">
        <v>10553</v>
      </c>
      <c r="AP2418" s="6" t="s">
        <v>8769</v>
      </c>
    </row>
    <row r="2419" spans="41:42" x14ac:dyDescent="0.3">
      <c r="AO2419" s="2" t="s">
        <v>10552</v>
      </c>
      <c r="AP2419" s="6" t="s">
        <v>8769</v>
      </c>
    </row>
    <row r="2420" spans="41:42" x14ac:dyDescent="0.3">
      <c r="AO2420" s="2" t="s">
        <v>10551</v>
      </c>
      <c r="AP2420" s="6" t="s">
        <v>8769</v>
      </c>
    </row>
    <row r="2421" spans="41:42" x14ac:dyDescent="0.3">
      <c r="AO2421" s="2" t="s">
        <v>10550</v>
      </c>
      <c r="AP2421" s="6" t="s">
        <v>8769</v>
      </c>
    </row>
    <row r="2422" spans="41:42" x14ac:dyDescent="0.3">
      <c r="AO2422" s="2" t="s">
        <v>10549</v>
      </c>
      <c r="AP2422" s="6" t="s">
        <v>8769</v>
      </c>
    </row>
    <row r="2423" spans="41:42" x14ac:dyDescent="0.3">
      <c r="AO2423" s="2" t="s">
        <v>10548</v>
      </c>
      <c r="AP2423" s="6" t="s">
        <v>8769</v>
      </c>
    </row>
    <row r="2424" spans="41:42" x14ac:dyDescent="0.3">
      <c r="AO2424" s="2" t="s">
        <v>10547</v>
      </c>
      <c r="AP2424" s="6" t="s">
        <v>8769</v>
      </c>
    </row>
    <row r="2425" spans="41:42" x14ac:dyDescent="0.3">
      <c r="AO2425" s="2" t="s">
        <v>10546</v>
      </c>
      <c r="AP2425" s="6" t="s">
        <v>8769</v>
      </c>
    </row>
    <row r="2426" spans="41:42" x14ac:dyDescent="0.3">
      <c r="AO2426" s="2" t="s">
        <v>10545</v>
      </c>
      <c r="AP2426" s="6" t="s">
        <v>8769</v>
      </c>
    </row>
    <row r="2427" spans="41:42" x14ac:dyDescent="0.3">
      <c r="AO2427" s="2" t="s">
        <v>10544</v>
      </c>
      <c r="AP2427" s="6" t="s">
        <v>8769</v>
      </c>
    </row>
    <row r="2428" spans="41:42" x14ac:dyDescent="0.3">
      <c r="AO2428" s="2" t="s">
        <v>10543</v>
      </c>
      <c r="AP2428" s="6" t="s">
        <v>8769</v>
      </c>
    </row>
    <row r="2429" spans="41:42" x14ac:dyDescent="0.3">
      <c r="AO2429" s="2" t="s">
        <v>10542</v>
      </c>
      <c r="AP2429" s="6" t="s">
        <v>8769</v>
      </c>
    </row>
    <row r="2430" spans="41:42" x14ac:dyDescent="0.3">
      <c r="AO2430" s="2" t="s">
        <v>10541</v>
      </c>
      <c r="AP2430" s="6" t="s">
        <v>8769</v>
      </c>
    </row>
    <row r="2431" spans="41:42" x14ac:dyDescent="0.3">
      <c r="AO2431" s="2" t="s">
        <v>10540</v>
      </c>
      <c r="AP2431" s="6" t="s">
        <v>8769</v>
      </c>
    </row>
    <row r="2432" spans="41:42" x14ac:dyDescent="0.3">
      <c r="AO2432" s="2" t="s">
        <v>10539</v>
      </c>
      <c r="AP2432" s="6" t="s">
        <v>8769</v>
      </c>
    </row>
    <row r="2433" spans="41:42" x14ac:dyDescent="0.3">
      <c r="AO2433" s="2" t="s">
        <v>10538</v>
      </c>
      <c r="AP2433" s="6" t="s">
        <v>8769</v>
      </c>
    </row>
    <row r="2434" spans="41:42" x14ac:dyDescent="0.3">
      <c r="AO2434" s="2" t="s">
        <v>10537</v>
      </c>
      <c r="AP2434" s="6" t="s">
        <v>8769</v>
      </c>
    </row>
    <row r="2435" spans="41:42" x14ac:dyDescent="0.3">
      <c r="AO2435" s="2" t="s">
        <v>10536</v>
      </c>
      <c r="AP2435" s="6" t="s">
        <v>8769</v>
      </c>
    </row>
    <row r="2436" spans="41:42" x14ac:dyDescent="0.3">
      <c r="AO2436" s="2" t="s">
        <v>10535</v>
      </c>
      <c r="AP2436" s="6" t="s">
        <v>8769</v>
      </c>
    </row>
    <row r="2437" spans="41:42" x14ac:dyDescent="0.3">
      <c r="AO2437" s="2" t="s">
        <v>10534</v>
      </c>
      <c r="AP2437" s="6" t="s">
        <v>8769</v>
      </c>
    </row>
    <row r="2438" spans="41:42" x14ac:dyDescent="0.3">
      <c r="AO2438" s="2" t="s">
        <v>10533</v>
      </c>
      <c r="AP2438" s="6" t="s">
        <v>8769</v>
      </c>
    </row>
    <row r="2439" spans="41:42" x14ac:dyDescent="0.3">
      <c r="AO2439" s="2" t="s">
        <v>10532</v>
      </c>
      <c r="AP2439" s="6" t="s">
        <v>8769</v>
      </c>
    </row>
    <row r="2440" spans="41:42" x14ac:dyDescent="0.3">
      <c r="AO2440" s="2" t="s">
        <v>10531</v>
      </c>
      <c r="AP2440" s="6" t="s">
        <v>8769</v>
      </c>
    </row>
    <row r="2441" spans="41:42" x14ac:dyDescent="0.3">
      <c r="AO2441" s="2" t="s">
        <v>10530</v>
      </c>
      <c r="AP2441" s="6" t="s">
        <v>8769</v>
      </c>
    </row>
    <row r="2442" spans="41:42" x14ac:dyDescent="0.3">
      <c r="AO2442" s="2" t="s">
        <v>10529</v>
      </c>
      <c r="AP2442" s="6" t="s">
        <v>8769</v>
      </c>
    </row>
    <row r="2443" spans="41:42" x14ac:dyDescent="0.3">
      <c r="AO2443" s="2" t="s">
        <v>10528</v>
      </c>
      <c r="AP2443" s="6" t="s">
        <v>8769</v>
      </c>
    </row>
    <row r="2444" spans="41:42" x14ac:dyDescent="0.3">
      <c r="AO2444" s="2" t="s">
        <v>10527</v>
      </c>
      <c r="AP2444" s="6" t="s">
        <v>8769</v>
      </c>
    </row>
    <row r="2445" spans="41:42" x14ac:dyDescent="0.3">
      <c r="AO2445" s="2" t="s">
        <v>10526</v>
      </c>
      <c r="AP2445" s="6" t="s">
        <v>8769</v>
      </c>
    </row>
    <row r="2446" spans="41:42" x14ac:dyDescent="0.3">
      <c r="AO2446" s="2" t="s">
        <v>10525</v>
      </c>
      <c r="AP2446" s="6" t="s">
        <v>8769</v>
      </c>
    </row>
    <row r="2447" spans="41:42" x14ac:dyDescent="0.3">
      <c r="AO2447" s="2" t="s">
        <v>10524</v>
      </c>
      <c r="AP2447" s="6" t="s">
        <v>8769</v>
      </c>
    </row>
    <row r="2448" spans="41:42" x14ac:dyDescent="0.3">
      <c r="AO2448" s="2" t="s">
        <v>10523</v>
      </c>
      <c r="AP2448" s="6" t="s">
        <v>8769</v>
      </c>
    </row>
    <row r="2449" spans="41:42" x14ac:dyDescent="0.3">
      <c r="AO2449" s="2" t="s">
        <v>10522</v>
      </c>
      <c r="AP2449" s="6" t="s">
        <v>8769</v>
      </c>
    </row>
    <row r="2450" spans="41:42" x14ac:dyDescent="0.3">
      <c r="AO2450" s="2" t="s">
        <v>10521</v>
      </c>
      <c r="AP2450" s="6" t="s">
        <v>8769</v>
      </c>
    </row>
    <row r="2451" spans="41:42" x14ac:dyDescent="0.3">
      <c r="AO2451" s="2" t="s">
        <v>10520</v>
      </c>
      <c r="AP2451" s="6" t="s">
        <v>8769</v>
      </c>
    </row>
    <row r="2452" spans="41:42" x14ac:dyDescent="0.3">
      <c r="AO2452" s="2" t="s">
        <v>10519</v>
      </c>
      <c r="AP2452" s="6" t="s">
        <v>8769</v>
      </c>
    </row>
    <row r="2453" spans="41:42" x14ac:dyDescent="0.3">
      <c r="AO2453" s="2" t="s">
        <v>10518</v>
      </c>
      <c r="AP2453" s="6" t="s">
        <v>8769</v>
      </c>
    </row>
    <row r="2454" spans="41:42" x14ac:dyDescent="0.3">
      <c r="AO2454" s="2" t="s">
        <v>10517</v>
      </c>
      <c r="AP2454" s="6" t="s">
        <v>8769</v>
      </c>
    </row>
    <row r="2455" spans="41:42" x14ac:dyDescent="0.3">
      <c r="AO2455" s="2" t="s">
        <v>10516</v>
      </c>
      <c r="AP2455" s="6" t="s">
        <v>8769</v>
      </c>
    </row>
    <row r="2456" spans="41:42" x14ac:dyDescent="0.3">
      <c r="AO2456" s="2" t="s">
        <v>10515</v>
      </c>
      <c r="AP2456" s="6" t="s">
        <v>8769</v>
      </c>
    </row>
    <row r="2457" spans="41:42" x14ac:dyDescent="0.3">
      <c r="AO2457" s="2" t="s">
        <v>10514</v>
      </c>
      <c r="AP2457" s="6" t="s">
        <v>8769</v>
      </c>
    </row>
    <row r="2458" spans="41:42" x14ac:dyDescent="0.3">
      <c r="AO2458" s="2" t="s">
        <v>10513</v>
      </c>
      <c r="AP2458" s="6" t="s">
        <v>8769</v>
      </c>
    </row>
    <row r="2459" spans="41:42" x14ac:dyDescent="0.3">
      <c r="AO2459" s="2" t="s">
        <v>10512</v>
      </c>
      <c r="AP2459" s="6" t="s">
        <v>8769</v>
      </c>
    </row>
    <row r="2460" spans="41:42" x14ac:dyDescent="0.3">
      <c r="AO2460" s="2" t="s">
        <v>10511</v>
      </c>
      <c r="AP2460" s="6" t="s">
        <v>8769</v>
      </c>
    </row>
    <row r="2461" spans="41:42" x14ac:dyDescent="0.3">
      <c r="AO2461" s="2" t="s">
        <v>10510</v>
      </c>
      <c r="AP2461" s="6" t="s">
        <v>8769</v>
      </c>
    </row>
    <row r="2462" spans="41:42" x14ac:dyDescent="0.3">
      <c r="AO2462" s="2" t="s">
        <v>10509</v>
      </c>
      <c r="AP2462" s="6" t="s">
        <v>8769</v>
      </c>
    </row>
    <row r="2463" spans="41:42" x14ac:dyDescent="0.3">
      <c r="AO2463" s="2" t="s">
        <v>10508</v>
      </c>
      <c r="AP2463" s="6" t="s">
        <v>8769</v>
      </c>
    </row>
    <row r="2464" spans="41:42" x14ac:dyDescent="0.3">
      <c r="AO2464" s="2" t="s">
        <v>10507</v>
      </c>
      <c r="AP2464" s="6" t="s">
        <v>8769</v>
      </c>
    </row>
    <row r="2465" spans="41:42" x14ac:dyDescent="0.3">
      <c r="AO2465" s="2" t="s">
        <v>10506</v>
      </c>
      <c r="AP2465" s="6" t="s">
        <v>8769</v>
      </c>
    </row>
    <row r="2466" spans="41:42" x14ac:dyDescent="0.3">
      <c r="AO2466" s="2" t="s">
        <v>10505</v>
      </c>
      <c r="AP2466" s="6" t="s">
        <v>8769</v>
      </c>
    </row>
    <row r="2467" spans="41:42" x14ac:dyDescent="0.3">
      <c r="AO2467" s="2" t="s">
        <v>10504</v>
      </c>
      <c r="AP2467" s="6" t="s">
        <v>8769</v>
      </c>
    </row>
    <row r="2468" spans="41:42" x14ac:dyDescent="0.3">
      <c r="AO2468" s="2" t="s">
        <v>10503</v>
      </c>
      <c r="AP2468" s="6" t="s">
        <v>8769</v>
      </c>
    </row>
    <row r="2469" spans="41:42" x14ac:dyDescent="0.3">
      <c r="AO2469" s="2" t="s">
        <v>10502</v>
      </c>
      <c r="AP2469" s="6" t="s">
        <v>8769</v>
      </c>
    </row>
    <row r="2470" spans="41:42" x14ac:dyDescent="0.3">
      <c r="AO2470" s="2" t="s">
        <v>10501</v>
      </c>
      <c r="AP2470" s="6" t="s">
        <v>8769</v>
      </c>
    </row>
    <row r="2471" spans="41:42" x14ac:dyDescent="0.3">
      <c r="AO2471" s="2" t="s">
        <v>10500</v>
      </c>
      <c r="AP2471" s="6" t="s">
        <v>8769</v>
      </c>
    </row>
    <row r="2472" spans="41:42" x14ac:dyDescent="0.3">
      <c r="AO2472" s="2" t="s">
        <v>10499</v>
      </c>
      <c r="AP2472" s="6" t="s">
        <v>8769</v>
      </c>
    </row>
    <row r="2473" spans="41:42" x14ac:dyDescent="0.3">
      <c r="AO2473" s="2" t="s">
        <v>10498</v>
      </c>
      <c r="AP2473" s="6" t="s">
        <v>8769</v>
      </c>
    </row>
    <row r="2474" spans="41:42" x14ac:dyDescent="0.3">
      <c r="AO2474" s="2" t="s">
        <v>10497</v>
      </c>
      <c r="AP2474" s="6" t="s">
        <v>8769</v>
      </c>
    </row>
    <row r="2475" spans="41:42" x14ac:dyDescent="0.3">
      <c r="AO2475" s="2" t="s">
        <v>10496</v>
      </c>
      <c r="AP2475" s="6" t="s">
        <v>8769</v>
      </c>
    </row>
    <row r="2476" spans="41:42" x14ac:dyDescent="0.3">
      <c r="AO2476" s="2" t="s">
        <v>10495</v>
      </c>
      <c r="AP2476" s="6" t="s">
        <v>8769</v>
      </c>
    </row>
    <row r="2477" spans="41:42" x14ac:dyDescent="0.3">
      <c r="AO2477" s="2" t="s">
        <v>10494</v>
      </c>
      <c r="AP2477" s="6" t="s">
        <v>8769</v>
      </c>
    </row>
    <row r="2478" spans="41:42" x14ac:dyDescent="0.3">
      <c r="AO2478" s="2" t="s">
        <v>10493</v>
      </c>
      <c r="AP2478" s="6" t="s">
        <v>8769</v>
      </c>
    </row>
    <row r="2479" spans="41:42" x14ac:dyDescent="0.3">
      <c r="AO2479" s="2" t="s">
        <v>10492</v>
      </c>
      <c r="AP2479" s="6" t="s">
        <v>8769</v>
      </c>
    </row>
    <row r="2480" spans="41:42" x14ac:dyDescent="0.3">
      <c r="AO2480" s="2" t="s">
        <v>10491</v>
      </c>
      <c r="AP2480" s="6" t="s">
        <v>8769</v>
      </c>
    </row>
    <row r="2481" spans="41:42" x14ac:dyDescent="0.3">
      <c r="AO2481" s="2" t="s">
        <v>10490</v>
      </c>
      <c r="AP2481" s="6" t="s">
        <v>8769</v>
      </c>
    </row>
    <row r="2482" spans="41:42" x14ac:dyDescent="0.3">
      <c r="AO2482" s="2" t="s">
        <v>10489</v>
      </c>
      <c r="AP2482" s="6" t="s">
        <v>8769</v>
      </c>
    </row>
    <row r="2483" spans="41:42" x14ac:dyDescent="0.3">
      <c r="AO2483" s="2" t="s">
        <v>10488</v>
      </c>
      <c r="AP2483" s="6" t="s">
        <v>8769</v>
      </c>
    </row>
    <row r="2484" spans="41:42" x14ac:dyDescent="0.3">
      <c r="AO2484" s="2" t="s">
        <v>10487</v>
      </c>
      <c r="AP2484" s="6" t="s">
        <v>8769</v>
      </c>
    </row>
    <row r="2485" spans="41:42" x14ac:dyDescent="0.3">
      <c r="AO2485" s="2" t="s">
        <v>10486</v>
      </c>
      <c r="AP2485" s="6" t="s">
        <v>8769</v>
      </c>
    </row>
    <row r="2486" spans="41:42" x14ac:dyDescent="0.3">
      <c r="AO2486" s="2" t="s">
        <v>10485</v>
      </c>
      <c r="AP2486" s="6" t="s">
        <v>8769</v>
      </c>
    </row>
    <row r="2487" spans="41:42" x14ac:dyDescent="0.3">
      <c r="AO2487" s="2" t="s">
        <v>10484</v>
      </c>
      <c r="AP2487" s="6" t="s">
        <v>8769</v>
      </c>
    </row>
    <row r="2488" spans="41:42" x14ac:dyDescent="0.3">
      <c r="AO2488" s="2" t="s">
        <v>10483</v>
      </c>
      <c r="AP2488" s="6" t="s">
        <v>8769</v>
      </c>
    </row>
    <row r="2489" spans="41:42" x14ac:dyDescent="0.3">
      <c r="AO2489" s="2" t="s">
        <v>10482</v>
      </c>
      <c r="AP2489" s="6" t="s">
        <v>8769</v>
      </c>
    </row>
    <row r="2490" spans="41:42" x14ac:dyDescent="0.3">
      <c r="AO2490" s="2" t="s">
        <v>10481</v>
      </c>
      <c r="AP2490" s="6" t="s">
        <v>8769</v>
      </c>
    </row>
    <row r="2491" spans="41:42" x14ac:dyDescent="0.3">
      <c r="AO2491" s="2" t="s">
        <v>10480</v>
      </c>
      <c r="AP2491" s="6" t="s">
        <v>8769</v>
      </c>
    </row>
    <row r="2492" spans="41:42" x14ac:dyDescent="0.3">
      <c r="AO2492" s="2" t="s">
        <v>10479</v>
      </c>
      <c r="AP2492" s="6" t="s">
        <v>8769</v>
      </c>
    </row>
    <row r="2493" spans="41:42" x14ac:dyDescent="0.3">
      <c r="AO2493" s="2" t="s">
        <v>10478</v>
      </c>
      <c r="AP2493" s="6" t="s">
        <v>8769</v>
      </c>
    </row>
    <row r="2494" spans="41:42" x14ac:dyDescent="0.3">
      <c r="AO2494" s="2" t="s">
        <v>10477</v>
      </c>
      <c r="AP2494" s="6" t="s">
        <v>8769</v>
      </c>
    </row>
    <row r="2495" spans="41:42" x14ac:dyDescent="0.3">
      <c r="AO2495" s="2" t="s">
        <v>10476</v>
      </c>
      <c r="AP2495" s="6" t="s">
        <v>8769</v>
      </c>
    </row>
    <row r="2496" spans="41:42" x14ac:dyDescent="0.3">
      <c r="AO2496" s="2" t="s">
        <v>10475</v>
      </c>
      <c r="AP2496" s="6" t="s">
        <v>8769</v>
      </c>
    </row>
    <row r="2497" spans="41:42" x14ac:dyDescent="0.3">
      <c r="AO2497" s="2" t="s">
        <v>10474</v>
      </c>
      <c r="AP2497" s="6" t="s">
        <v>8769</v>
      </c>
    </row>
    <row r="2498" spans="41:42" x14ac:dyDescent="0.3">
      <c r="AO2498" s="2" t="s">
        <v>10473</v>
      </c>
      <c r="AP2498" s="6" t="s">
        <v>8769</v>
      </c>
    </row>
    <row r="2499" spans="41:42" x14ac:dyDescent="0.3">
      <c r="AO2499" s="2" t="s">
        <v>10472</v>
      </c>
      <c r="AP2499" s="6" t="s">
        <v>8769</v>
      </c>
    </row>
    <row r="2500" spans="41:42" x14ac:dyDescent="0.3">
      <c r="AO2500" s="2" t="s">
        <v>10471</v>
      </c>
      <c r="AP2500" s="6" t="s">
        <v>8769</v>
      </c>
    </row>
    <row r="2501" spans="41:42" x14ac:dyDescent="0.3">
      <c r="AO2501" s="2" t="s">
        <v>10470</v>
      </c>
      <c r="AP2501" s="6" t="s">
        <v>8769</v>
      </c>
    </row>
    <row r="2502" spans="41:42" x14ac:dyDescent="0.3">
      <c r="AO2502" s="2" t="s">
        <v>10469</v>
      </c>
      <c r="AP2502" s="6" t="s">
        <v>8769</v>
      </c>
    </row>
    <row r="2503" spans="41:42" x14ac:dyDescent="0.3">
      <c r="AO2503" s="2" t="s">
        <v>10468</v>
      </c>
      <c r="AP2503" s="6" t="s">
        <v>8769</v>
      </c>
    </row>
    <row r="2504" spans="41:42" x14ac:dyDescent="0.3">
      <c r="AO2504" s="2" t="s">
        <v>10467</v>
      </c>
      <c r="AP2504" s="6" t="s">
        <v>8769</v>
      </c>
    </row>
    <row r="2505" spans="41:42" x14ac:dyDescent="0.3">
      <c r="AO2505" s="2" t="s">
        <v>10466</v>
      </c>
      <c r="AP2505" s="6" t="s">
        <v>8769</v>
      </c>
    </row>
    <row r="2506" spans="41:42" x14ac:dyDescent="0.3">
      <c r="AO2506" s="2" t="s">
        <v>10465</v>
      </c>
      <c r="AP2506" s="6" t="s">
        <v>8769</v>
      </c>
    </row>
    <row r="2507" spans="41:42" x14ac:dyDescent="0.3">
      <c r="AO2507" s="2" t="s">
        <v>10464</v>
      </c>
      <c r="AP2507" s="6" t="s">
        <v>8769</v>
      </c>
    </row>
    <row r="2508" spans="41:42" x14ac:dyDescent="0.3">
      <c r="AO2508" s="2" t="s">
        <v>10463</v>
      </c>
      <c r="AP2508" s="6" t="s">
        <v>8769</v>
      </c>
    </row>
    <row r="2509" spans="41:42" x14ac:dyDescent="0.3">
      <c r="AO2509" s="2" t="s">
        <v>10462</v>
      </c>
      <c r="AP2509" s="6" t="s">
        <v>8769</v>
      </c>
    </row>
    <row r="2510" spans="41:42" x14ac:dyDescent="0.3">
      <c r="AO2510" s="2" t="s">
        <v>10461</v>
      </c>
      <c r="AP2510" s="6" t="s">
        <v>8769</v>
      </c>
    </row>
    <row r="2511" spans="41:42" x14ac:dyDescent="0.3">
      <c r="AO2511" s="2" t="s">
        <v>10460</v>
      </c>
      <c r="AP2511" s="6" t="s">
        <v>8769</v>
      </c>
    </row>
    <row r="2512" spans="41:42" x14ac:dyDescent="0.3">
      <c r="AO2512" s="2" t="s">
        <v>10459</v>
      </c>
      <c r="AP2512" s="6" t="s">
        <v>8769</v>
      </c>
    </row>
    <row r="2513" spans="41:42" x14ac:dyDescent="0.3">
      <c r="AO2513" s="2" t="s">
        <v>10458</v>
      </c>
      <c r="AP2513" s="6" t="s">
        <v>8769</v>
      </c>
    </row>
    <row r="2514" spans="41:42" x14ac:dyDescent="0.3">
      <c r="AO2514" s="2" t="s">
        <v>10457</v>
      </c>
      <c r="AP2514" s="6" t="s">
        <v>8769</v>
      </c>
    </row>
    <row r="2515" spans="41:42" x14ac:dyDescent="0.3">
      <c r="AO2515" s="2" t="s">
        <v>10456</v>
      </c>
      <c r="AP2515" s="6" t="s">
        <v>8769</v>
      </c>
    </row>
    <row r="2516" spans="41:42" x14ac:dyDescent="0.3">
      <c r="AO2516" s="2" t="s">
        <v>10455</v>
      </c>
      <c r="AP2516" s="6" t="s">
        <v>8769</v>
      </c>
    </row>
    <row r="2517" spans="41:42" x14ac:dyDescent="0.3">
      <c r="AO2517" s="2" t="s">
        <v>10454</v>
      </c>
      <c r="AP2517" s="6" t="s">
        <v>8769</v>
      </c>
    </row>
    <row r="2518" spans="41:42" x14ac:dyDescent="0.3">
      <c r="AO2518" s="2" t="s">
        <v>10453</v>
      </c>
      <c r="AP2518" s="6" t="s">
        <v>8769</v>
      </c>
    </row>
    <row r="2519" spans="41:42" x14ac:dyDescent="0.3">
      <c r="AO2519" s="2" t="s">
        <v>10452</v>
      </c>
      <c r="AP2519" s="6" t="s">
        <v>8769</v>
      </c>
    </row>
    <row r="2520" spans="41:42" x14ac:dyDescent="0.3">
      <c r="AO2520" s="2" t="s">
        <v>10451</v>
      </c>
      <c r="AP2520" s="6" t="s">
        <v>8769</v>
      </c>
    </row>
    <row r="2521" spans="41:42" x14ac:dyDescent="0.3">
      <c r="AO2521" s="2" t="s">
        <v>10450</v>
      </c>
      <c r="AP2521" s="6" t="s">
        <v>8769</v>
      </c>
    </row>
    <row r="2522" spans="41:42" x14ac:dyDescent="0.3">
      <c r="AO2522" s="2" t="s">
        <v>10449</v>
      </c>
      <c r="AP2522" s="6" t="s">
        <v>8769</v>
      </c>
    </row>
    <row r="2523" spans="41:42" x14ac:dyDescent="0.3">
      <c r="AO2523" s="2" t="s">
        <v>10448</v>
      </c>
      <c r="AP2523" s="6" t="s">
        <v>8769</v>
      </c>
    </row>
    <row r="2524" spans="41:42" x14ac:dyDescent="0.3">
      <c r="AO2524" s="2" t="s">
        <v>10447</v>
      </c>
      <c r="AP2524" s="6" t="s">
        <v>8769</v>
      </c>
    </row>
    <row r="2525" spans="41:42" x14ac:dyDescent="0.3">
      <c r="AO2525" s="2" t="s">
        <v>10446</v>
      </c>
      <c r="AP2525" s="6" t="s">
        <v>8769</v>
      </c>
    </row>
    <row r="2526" spans="41:42" x14ac:dyDescent="0.3">
      <c r="AO2526" s="2" t="s">
        <v>10445</v>
      </c>
      <c r="AP2526" s="6" t="s">
        <v>8769</v>
      </c>
    </row>
    <row r="2527" spans="41:42" x14ac:dyDescent="0.3">
      <c r="AO2527" s="2" t="s">
        <v>10444</v>
      </c>
      <c r="AP2527" s="6" t="s">
        <v>8769</v>
      </c>
    </row>
    <row r="2528" spans="41:42" x14ac:dyDescent="0.3">
      <c r="AO2528" s="2" t="s">
        <v>10443</v>
      </c>
      <c r="AP2528" s="6" t="s">
        <v>8769</v>
      </c>
    </row>
    <row r="2529" spans="41:42" x14ac:dyDescent="0.3">
      <c r="AO2529" s="2" t="s">
        <v>10442</v>
      </c>
      <c r="AP2529" s="6" t="s">
        <v>8769</v>
      </c>
    </row>
    <row r="2530" spans="41:42" x14ac:dyDescent="0.3">
      <c r="AO2530" s="2" t="s">
        <v>10441</v>
      </c>
      <c r="AP2530" s="6" t="s">
        <v>8769</v>
      </c>
    </row>
    <row r="2531" spans="41:42" x14ac:dyDescent="0.3">
      <c r="AO2531" s="2" t="s">
        <v>10440</v>
      </c>
      <c r="AP2531" s="6" t="s">
        <v>8769</v>
      </c>
    </row>
    <row r="2532" spans="41:42" x14ac:dyDescent="0.3">
      <c r="AO2532" s="2" t="s">
        <v>10439</v>
      </c>
      <c r="AP2532" s="6" t="s">
        <v>8769</v>
      </c>
    </row>
    <row r="2533" spans="41:42" x14ac:dyDescent="0.3">
      <c r="AO2533" s="2" t="s">
        <v>10438</v>
      </c>
      <c r="AP2533" s="6" t="s">
        <v>8769</v>
      </c>
    </row>
    <row r="2534" spans="41:42" x14ac:dyDescent="0.3">
      <c r="AO2534" s="2" t="s">
        <v>10437</v>
      </c>
      <c r="AP2534" s="6" t="s">
        <v>8769</v>
      </c>
    </row>
    <row r="2535" spans="41:42" x14ac:dyDescent="0.3">
      <c r="AO2535" s="2" t="s">
        <v>10436</v>
      </c>
      <c r="AP2535" s="6" t="s">
        <v>8769</v>
      </c>
    </row>
    <row r="2536" spans="41:42" x14ac:dyDescent="0.3">
      <c r="AO2536" s="2" t="s">
        <v>10435</v>
      </c>
      <c r="AP2536" s="6" t="s">
        <v>8769</v>
      </c>
    </row>
    <row r="2537" spans="41:42" x14ac:dyDescent="0.3">
      <c r="AO2537" s="2" t="s">
        <v>10434</v>
      </c>
      <c r="AP2537" s="6" t="s">
        <v>8769</v>
      </c>
    </row>
    <row r="2538" spans="41:42" x14ac:dyDescent="0.3">
      <c r="AO2538" s="2" t="s">
        <v>10433</v>
      </c>
      <c r="AP2538" s="6" t="s">
        <v>8769</v>
      </c>
    </row>
    <row r="2539" spans="41:42" x14ac:dyDescent="0.3">
      <c r="AO2539" s="2" t="s">
        <v>10432</v>
      </c>
      <c r="AP2539" s="6" t="s">
        <v>8769</v>
      </c>
    </row>
    <row r="2540" spans="41:42" x14ac:dyDescent="0.3">
      <c r="AO2540" s="2" t="s">
        <v>10431</v>
      </c>
      <c r="AP2540" s="6" t="s">
        <v>8769</v>
      </c>
    </row>
    <row r="2541" spans="41:42" x14ac:dyDescent="0.3">
      <c r="AO2541" s="2" t="s">
        <v>10430</v>
      </c>
      <c r="AP2541" s="6" t="s">
        <v>8769</v>
      </c>
    </row>
    <row r="2542" spans="41:42" x14ac:dyDescent="0.3">
      <c r="AO2542" s="2" t="s">
        <v>10429</v>
      </c>
      <c r="AP2542" s="6" t="s">
        <v>8769</v>
      </c>
    </row>
    <row r="2543" spans="41:42" x14ac:dyDescent="0.3">
      <c r="AO2543" s="2" t="s">
        <v>10428</v>
      </c>
      <c r="AP2543" s="6" t="s">
        <v>8769</v>
      </c>
    </row>
    <row r="2544" spans="41:42" x14ac:dyDescent="0.3">
      <c r="AO2544" s="2" t="s">
        <v>10427</v>
      </c>
      <c r="AP2544" s="6" t="s">
        <v>8769</v>
      </c>
    </row>
    <row r="2545" spans="41:42" x14ac:dyDescent="0.3">
      <c r="AO2545" s="2" t="s">
        <v>10426</v>
      </c>
      <c r="AP2545" s="6" t="s">
        <v>8769</v>
      </c>
    </row>
    <row r="2546" spans="41:42" x14ac:dyDescent="0.3">
      <c r="AO2546" s="2" t="s">
        <v>10425</v>
      </c>
      <c r="AP2546" s="6" t="s">
        <v>8769</v>
      </c>
    </row>
    <row r="2547" spans="41:42" x14ac:dyDescent="0.3">
      <c r="AO2547" s="2" t="s">
        <v>10424</v>
      </c>
      <c r="AP2547" s="6" t="s">
        <v>8769</v>
      </c>
    </row>
    <row r="2548" spans="41:42" x14ac:dyDescent="0.3">
      <c r="AO2548" s="2" t="s">
        <v>10423</v>
      </c>
      <c r="AP2548" s="6" t="s">
        <v>8769</v>
      </c>
    </row>
    <row r="2549" spans="41:42" x14ac:dyDescent="0.3">
      <c r="AO2549" s="2" t="s">
        <v>10422</v>
      </c>
      <c r="AP2549" s="6" t="s">
        <v>8769</v>
      </c>
    </row>
    <row r="2550" spans="41:42" x14ac:dyDescent="0.3">
      <c r="AO2550" s="2" t="s">
        <v>10421</v>
      </c>
      <c r="AP2550" s="6" t="s">
        <v>8769</v>
      </c>
    </row>
    <row r="2551" spans="41:42" x14ac:dyDescent="0.3">
      <c r="AO2551" s="2" t="s">
        <v>10420</v>
      </c>
      <c r="AP2551" s="6" t="s">
        <v>8769</v>
      </c>
    </row>
    <row r="2552" spans="41:42" x14ac:dyDescent="0.3">
      <c r="AO2552" s="2" t="s">
        <v>10419</v>
      </c>
      <c r="AP2552" s="6" t="s">
        <v>8769</v>
      </c>
    </row>
    <row r="2553" spans="41:42" x14ac:dyDescent="0.3">
      <c r="AO2553" s="2" t="s">
        <v>10418</v>
      </c>
      <c r="AP2553" s="6" t="s">
        <v>8769</v>
      </c>
    </row>
    <row r="2554" spans="41:42" x14ac:dyDescent="0.3">
      <c r="AO2554" s="2" t="s">
        <v>10417</v>
      </c>
      <c r="AP2554" s="6" t="s">
        <v>8769</v>
      </c>
    </row>
    <row r="2555" spans="41:42" x14ac:dyDescent="0.3">
      <c r="AO2555" s="2" t="s">
        <v>10416</v>
      </c>
      <c r="AP2555" s="6" t="s">
        <v>8769</v>
      </c>
    </row>
    <row r="2556" spans="41:42" x14ac:dyDescent="0.3">
      <c r="AO2556" s="2" t="s">
        <v>10415</v>
      </c>
      <c r="AP2556" s="6" t="s">
        <v>8769</v>
      </c>
    </row>
    <row r="2557" spans="41:42" x14ac:dyDescent="0.3">
      <c r="AO2557" s="2" t="s">
        <v>10414</v>
      </c>
      <c r="AP2557" s="6" t="s">
        <v>8769</v>
      </c>
    </row>
    <row r="2558" spans="41:42" x14ac:dyDescent="0.3">
      <c r="AO2558" s="2" t="s">
        <v>10413</v>
      </c>
      <c r="AP2558" s="6" t="s">
        <v>8769</v>
      </c>
    </row>
    <row r="2559" spans="41:42" x14ac:dyDescent="0.3">
      <c r="AO2559" s="2" t="s">
        <v>10412</v>
      </c>
      <c r="AP2559" s="6" t="s">
        <v>8769</v>
      </c>
    </row>
    <row r="2560" spans="41:42" x14ac:dyDescent="0.3">
      <c r="AO2560" s="2" t="s">
        <v>10411</v>
      </c>
      <c r="AP2560" s="6" t="s">
        <v>8769</v>
      </c>
    </row>
    <row r="2561" spans="41:42" x14ac:dyDescent="0.3">
      <c r="AO2561" s="2" t="s">
        <v>10410</v>
      </c>
      <c r="AP2561" s="6" t="s">
        <v>8769</v>
      </c>
    </row>
    <row r="2562" spans="41:42" x14ac:dyDescent="0.3">
      <c r="AO2562" s="2" t="s">
        <v>10409</v>
      </c>
      <c r="AP2562" s="6" t="s">
        <v>8769</v>
      </c>
    </row>
    <row r="2563" spans="41:42" x14ac:dyDescent="0.3">
      <c r="AO2563" s="2" t="s">
        <v>10408</v>
      </c>
      <c r="AP2563" s="6" t="s">
        <v>8769</v>
      </c>
    </row>
    <row r="2564" spans="41:42" x14ac:dyDescent="0.3">
      <c r="AO2564" s="2" t="s">
        <v>10407</v>
      </c>
      <c r="AP2564" s="6" t="s">
        <v>8769</v>
      </c>
    </row>
    <row r="2565" spans="41:42" x14ac:dyDescent="0.3">
      <c r="AO2565" s="2" t="s">
        <v>10406</v>
      </c>
      <c r="AP2565" s="6" t="s">
        <v>8769</v>
      </c>
    </row>
    <row r="2566" spans="41:42" x14ac:dyDescent="0.3">
      <c r="AO2566" s="2" t="s">
        <v>10405</v>
      </c>
      <c r="AP2566" s="6" t="s">
        <v>8769</v>
      </c>
    </row>
    <row r="2567" spans="41:42" x14ac:dyDescent="0.3">
      <c r="AO2567" s="2" t="s">
        <v>10404</v>
      </c>
      <c r="AP2567" s="6" t="s">
        <v>8769</v>
      </c>
    </row>
    <row r="2568" spans="41:42" x14ac:dyDescent="0.3">
      <c r="AO2568" s="2" t="s">
        <v>10403</v>
      </c>
      <c r="AP2568" s="6" t="s">
        <v>8769</v>
      </c>
    </row>
    <row r="2569" spans="41:42" x14ac:dyDescent="0.3">
      <c r="AO2569" s="2" t="s">
        <v>10402</v>
      </c>
      <c r="AP2569" s="6" t="s">
        <v>8769</v>
      </c>
    </row>
    <row r="2570" spans="41:42" x14ac:dyDescent="0.3">
      <c r="AO2570" s="2" t="s">
        <v>10401</v>
      </c>
      <c r="AP2570" s="6" t="s">
        <v>8769</v>
      </c>
    </row>
    <row r="2571" spans="41:42" x14ac:dyDescent="0.3">
      <c r="AO2571" s="2" t="s">
        <v>10400</v>
      </c>
      <c r="AP2571" s="6" t="s">
        <v>8769</v>
      </c>
    </row>
    <row r="2572" spans="41:42" x14ac:dyDescent="0.3">
      <c r="AO2572" s="2" t="s">
        <v>10399</v>
      </c>
      <c r="AP2572" s="6" t="s">
        <v>8769</v>
      </c>
    </row>
    <row r="2573" spans="41:42" x14ac:dyDescent="0.3">
      <c r="AO2573" s="2" t="s">
        <v>10398</v>
      </c>
      <c r="AP2573" s="6" t="s">
        <v>8769</v>
      </c>
    </row>
    <row r="2574" spans="41:42" x14ac:dyDescent="0.3">
      <c r="AO2574" s="2" t="s">
        <v>10397</v>
      </c>
      <c r="AP2574" s="6" t="s">
        <v>8769</v>
      </c>
    </row>
    <row r="2575" spans="41:42" x14ac:dyDescent="0.3">
      <c r="AO2575" s="2" t="s">
        <v>10396</v>
      </c>
      <c r="AP2575" s="6" t="s">
        <v>8769</v>
      </c>
    </row>
    <row r="2576" spans="41:42" x14ac:dyDescent="0.3">
      <c r="AO2576" s="2" t="s">
        <v>10395</v>
      </c>
      <c r="AP2576" s="6" t="s">
        <v>8769</v>
      </c>
    </row>
    <row r="2577" spans="41:42" x14ac:dyDescent="0.3">
      <c r="AO2577" s="2" t="s">
        <v>10394</v>
      </c>
      <c r="AP2577" s="6" t="s">
        <v>8769</v>
      </c>
    </row>
    <row r="2578" spans="41:42" x14ac:dyDescent="0.3">
      <c r="AO2578" s="2" t="s">
        <v>10393</v>
      </c>
      <c r="AP2578" s="6" t="s">
        <v>8769</v>
      </c>
    </row>
    <row r="2579" spans="41:42" x14ac:dyDescent="0.3">
      <c r="AO2579" s="2" t="s">
        <v>10392</v>
      </c>
      <c r="AP2579" s="6" t="s">
        <v>8769</v>
      </c>
    </row>
    <row r="2580" spans="41:42" x14ac:dyDescent="0.3">
      <c r="AO2580" s="2" t="s">
        <v>10391</v>
      </c>
      <c r="AP2580" s="6" t="s">
        <v>8769</v>
      </c>
    </row>
    <row r="2581" spans="41:42" x14ac:dyDescent="0.3">
      <c r="AO2581" s="2" t="s">
        <v>10390</v>
      </c>
      <c r="AP2581" s="6" t="s">
        <v>8769</v>
      </c>
    </row>
    <row r="2582" spans="41:42" x14ac:dyDescent="0.3">
      <c r="AO2582" s="2" t="s">
        <v>10389</v>
      </c>
      <c r="AP2582" s="6" t="s">
        <v>8769</v>
      </c>
    </row>
    <row r="2583" spans="41:42" x14ac:dyDescent="0.3">
      <c r="AO2583" s="2" t="s">
        <v>10388</v>
      </c>
      <c r="AP2583" s="6" t="s">
        <v>8769</v>
      </c>
    </row>
    <row r="2584" spans="41:42" x14ac:dyDescent="0.3">
      <c r="AO2584" s="2" t="s">
        <v>10387</v>
      </c>
      <c r="AP2584" s="6" t="s">
        <v>8769</v>
      </c>
    </row>
    <row r="2585" spans="41:42" x14ac:dyDescent="0.3">
      <c r="AO2585" s="2" t="s">
        <v>10386</v>
      </c>
      <c r="AP2585" s="6" t="s">
        <v>8769</v>
      </c>
    </row>
    <row r="2586" spans="41:42" x14ac:dyDescent="0.3">
      <c r="AO2586" s="2" t="s">
        <v>10385</v>
      </c>
      <c r="AP2586" s="6" t="s">
        <v>8769</v>
      </c>
    </row>
    <row r="2587" spans="41:42" x14ac:dyDescent="0.3">
      <c r="AO2587" s="2" t="s">
        <v>10384</v>
      </c>
      <c r="AP2587" s="6" t="s">
        <v>8769</v>
      </c>
    </row>
    <row r="2588" spans="41:42" x14ac:dyDescent="0.3">
      <c r="AO2588" s="2" t="s">
        <v>10383</v>
      </c>
      <c r="AP2588" s="6" t="s">
        <v>8769</v>
      </c>
    </row>
    <row r="2589" spans="41:42" x14ac:dyDescent="0.3">
      <c r="AO2589" s="2" t="s">
        <v>10382</v>
      </c>
      <c r="AP2589" s="6" t="s">
        <v>8769</v>
      </c>
    </row>
    <row r="2590" spans="41:42" x14ac:dyDescent="0.3">
      <c r="AO2590" s="2" t="s">
        <v>10381</v>
      </c>
      <c r="AP2590" s="6" t="s">
        <v>8769</v>
      </c>
    </row>
    <row r="2591" spans="41:42" x14ac:dyDescent="0.3">
      <c r="AO2591" s="2" t="s">
        <v>10380</v>
      </c>
      <c r="AP2591" s="6" t="s">
        <v>8769</v>
      </c>
    </row>
    <row r="2592" spans="41:42" x14ac:dyDescent="0.3">
      <c r="AO2592" s="2" t="s">
        <v>10379</v>
      </c>
      <c r="AP2592" s="6" t="s">
        <v>8769</v>
      </c>
    </row>
    <row r="2593" spans="41:42" x14ac:dyDescent="0.3">
      <c r="AO2593" s="2" t="s">
        <v>10378</v>
      </c>
      <c r="AP2593" s="6" t="s">
        <v>8769</v>
      </c>
    </row>
    <row r="2594" spans="41:42" x14ac:dyDescent="0.3">
      <c r="AO2594" s="2" t="s">
        <v>10377</v>
      </c>
      <c r="AP2594" s="6" t="s">
        <v>8769</v>
      </c>
    </row>
    <row r="2595" spans="41:42" x14ac:dyDescent="0.3">
      <c r="AO2595" s="2" t="s">
        <v>10376</v>
      </c>
      <c r="AP2595" s="6" t="s">
        <v>8769</v>
      </c>
    </row>
    <row r="2596" spans="41:42" x14ac:dyDescent="0.3">
      <c r="AO2596" s="2" t="s">
        <v>10375</v>
      </c>
      <c r="AP2596" s="6" t="s">
        <v>8769</v>
      </c>
    </row>
    <row r="2597" spans="41:42" x14ac:dyDescent="0.3">
      <c r="AO2597" s="2" t="s">
        <v>10374</v>
      </c>
      <c r="AP2597" s="6" t="s">
        <v>8769</v>
      </c>
    </row>
    <row r="2598" spans="41:42" x14ac:dyDescent="0.3">
      <c r="AO2598" s="2" t="s">
        <v>10373</v>
      </c>
      <c r="AP2598" s="6" t="s">
        <v>8769</v>
      </c>
    </row>
    <row r="2599" spans="41:42" x14ac:dyDescent="0.3">
      <c r="AO2599" s="2" t="s">
        <v>10372</v>
      </c>
      <c r="AP2599" s="6" t="s">
        <v>8769</v>
      </c>
    </row>
    <row r="2600" spans="41:42" x14ac:dyDescent="0.3">
      <c r="AO2600" s="2" t="s">
        <v>10371</v>
      </c>
      <c r="AP2600" s="6" t="s">
        <v>8769</v>
      </c>
    </row>
    <row r="2601" spans="41:42" x14ac:dyDescent="0.3">
      <c r="AO2601" s="2" t="s">
        <v>10370</v>
      </c>
      <c r="AP2601" s="6" t="s">
        <v>8769</v>
      </c>
    </row>
    <row r="2602" spans="41:42" x14ac:dyDescent="0.3">
      <c r="AO2602" s="2" t="s">
        <v>10369</v>
      </c>
      <c r="AP2602" s="6" t="s">
        <v>8769</v>
      </c>
    </row>
    <row r="2603" spans="41:42" x14ac:dyDescent="0.3">
      <c r="AO2603" s="2" t="s">
        <v>10368</v>
      </c>
      <c r="AP2603" s="6" t="s">
        <v>8769</v>
      </c>
    </row>
    <row r="2604" spans="41:42" x14ac:dyDescent="0.3">
      <c r="AO2604" s="2" t="s">
        <v>10367</v>
      </c>
      <c r="AP2604" s="6" t="s">
        <v>8769</v>
      </c>
    </row>
    <row r="2605" spans="41:42" x14ac:dyDescent="0.3">
      <c r="AO2605" s="2" t="s">
        <v>10366</v>
      </c>
      <c r="AP2605" s="6" t="s">
        <v>8769</v>
      </c>
    </row>
    <row r="2606" spans="41:42" x14ac:dyDescent="0.3">
      <c r="AO2606" s="2" t="s">
        <v>10365</v>
      </c>
      <c r="AP2606" s="6" t="s">
        <v>8769</v>
      </c>
    </row>
    <row r="2607" spans="41:42" x14ac:dyDescent="0.3">
      <c r="AO2607" s="2" t="s">
        <v>10364</v>
      </c>
      <c r="AP2607" s="6" t="s">
        <v>8769</v>
      </c>
    </row>
    <row r="2608" spans="41:42" x14ac:dyDescent="0.3">
      <c r="AO2608" s="2" t="s">
        <v>10363</v>
      </c>
      <c r="AP2608" s="6" t="s">
        <v>8769</v>
      </c>
    </row>
    <row r="2609" spans="41:42" x14ac:dyDescent="0.3">
      <c r="AO2609" s="2" t="s">
        <v>10362</v>
      </c>
      <c r="AP2609" s="6" t="s">
        <v>8769</v>
      </c>
    </row>
    <row r="2610" spans="41:42" x14ac:dyDescent="0.3">
      <c r="AO2610" s="2" t="s">
        <v>10361</v>
      </c>
      <c r="AP2610" s="6" t="s">
        <v>8769</v>
      </c>
    </row>
    <row r="2611" spans="41:42" x14ac:dyDescent="0.3">
      <c r="AO2611" s="2" t="s">
        <v>10360</v>
      </c>
      <c r="AP2611" s="6" t="s">
        <v>8769</v>
      </c>
    </row>
    <row r="2612" spans="41:42" x14ac:dyDescent="0.3">
      <c r="AO2612" s="2" t="s">
        <v>10359</v>
      </c>
      <c r="AP2612" s="6" t="s">
        <v>8769</v>
      </c>
    </row>
    <row r="2613" spans="41:42" x14ac:dyDescent="0.3">
      <c r="AO2613" s="2" t="s">
        <v>10358</v>
      </c>
      <c r="AP2613" s="6" t="s">
        <v>8769</v>
      </c>
    </row>
    <row r="2614" spans="41:42" x14ac:dyDescent="0.3">
      <c r="AO2614" s="2" t="s">
        <v>10357</v>
      </c>
      <c r="AP2614" s="6" t="s">
        <v>8769</v>
      </c>
    </row>
    <row r="2615" spans="41:42" x14ac:dyDescent="0.3">
      <c r="AO2615" s="2" t="s">
        <v>10356</v>
      </c>
      <c r="AP2615" s="6" t="s">
        <v>8769</v>
      </c>
    </row>
    <row r="2616" spans="41:42" x14ac:dyDescent="0.3">
      <c r="AO2616" s="2" t="s">
        <v>10355</v>
      </c>
      <c r="AP2616" s="6" t="s">
        <v>8769</v>
      </c>
    </row>
    <row r="2617" spans="41:42" x14ac:dyDescent="0.3">
      <c r="AO2617" s="2" t="s">
        <v>10354</v>
      </c>
      <c r="AP2617" s="6" t="s">
        <v>8769</v>
      </c>
    </row>
    <row r="2618" spans="41:42" x14ac:dyDescent="0.3">
      <c r="AO2618" s="2" t="s">
        <v>10353</v>
      </c>
      <c r="AP2618" s="6" t="s">
        <v>8769</v>
      </c>
    </row>
    <row r="2619" spans="41:42" x14ac:dyDescent="0.3">
      <c r="AO2619" s="2" t="s">
        <v>10352</v>
      </c>
      <c r="AP2619" s="6" t="s">
        <v>8769</v>
      </c>
    </row>
    <row r="2620" spans="41:42" x14ac:dyDescent="0.3">
      <c r="AO2620" s="2" t="s">
        <v>10351</v>
      </c>
      <c r="AP2620" s="6" t="s">
        <v>8769</v>
      </c>
    </row>
    <row r="2621" spans="41:42" x14ac:dyDescent="0.3">
      <c r="AO2621" s="2" t="s">
        <v>10350</v>
      </c>
      <c r="AP2621" s="6" t="s">
        <v>8769</v>
      </c>
    </row>
    <row r="2622" spans="41:42" x14ac:dyDescent="0.3">
      <c r="AO2622" s="2" t="s">
        <v>10349</v>
      </c>
      <c r="AP2622" s="6" t="s">
        <v>8769</v>
      </c>
    </row>
    <row r="2623" spans="41:42" x14ac:dyDescent="0.3">
      <c r="AO2623" s="2" t="s">
        <v>10348</v>
      </c>
      <c r="AP2623" s="6" t="s">
        <v>8769</v>
      </c>
    </row>
    <row r="2624" spans="41:42" x14ac:dyDescent="0.3">
      <c r="AO2624" s="2" t="s">
        <v>10347</v>
      </c>
      <c r="AP2624" s="6" t="s">
        <v>8769</v>
      </c>
    </row>
    <row r="2625" spans="41:42" x14ac:dyDescent="0.3">
      <c r="AO2625" s="2" t="s">
        <v>10346</v>
      </c>
      <c r="AP2625" s="6" t="s">
        <v>8769</v>
      </c>
    </row>
    <row r="2626" spans="41:42" x14ac:dyDescent="0.3">
      <c r="AO2626" s="2" t="s">
        <v>10345</v>
      </c>
      <c r="AP2626" s="6" t="s">
        <v>8769</v>
      </c>
    </row>
    <row r="2627" spans="41:42" x14ac:dyDescent="0.3">
      <c r="AO2627" s="2" t="s">
        <v>10344</v>
      </c>
      <c r="AP2627" s="6" t="s">
        <v>8769</v>
      </c>
    </row>
    <row r="2628" spans="41:42" x14ac:dyDescent="0.3">
      <c r="AO2628" s="2" t="s">
        <v>10343</v>
      </c>
      <c r="AP2628" s="6" t="s">
        <v>8769</v>
      </c>
    </row>
    <row r="2629" spans="41:42" x14ac:dyDescent="0.3">
      <c r="AO2629" s="2" t="s">
        <v>10342</v>
      </c>
      <c r="AP2629" s="6" t="s">
        <v>8769</v>
      </c>
    </row>
    <row r="2630" spans="41:42" x14ac:dyDescent="0.3">
      <c r="AO2630" s="2" t="s">
        <v>10341</v>
      </c>
      <c r="AP2630" s="6" t="s">
        <v>8769</v>
      </c>
    </row>
    <row r="2631" spans="41:42" x14ac:dyDescent="0.3">
      <c r="AO2631" s="2" t="s">
        <v>10340</v>
      </c>
      <c r="AP2631" s="6" t="s">
        <v>8769</v>
      </c>
    </row>
    <row r="2632" spans="41:42" x14ac:dyDescent="0.3">
      <c r="AO2632" s="2" t="s">
        <v>10339</v>
      </c>
      <c r="AP2632" s="6" t="s">
        <v>8769</v>
      </c>
    </row>
    <row r="2633" spans="41:42" x14ac:dyDescent="0.3">
      <c r="AO2633" s="2" t="s">
        <v>10338</v>
      </c>
      <c r="AP2633" s="6" t="s">
        <v>8769</v>
      </c>
    </row>
    <row r="2634" spans="41:42" x14ac:dyDescent="0.3">
      <c r="AO2634" s="2" t="s">
        <v>10337</v>
      </c>
      <c r="AP2634" s="6" t="s">
        <v>8769</v>
      </c>
    </row>
    <row r="2635" spans="41:42" x14ac:dyDescent="0.3">
      <c r="AO2635" s="2" t="s">
        <v>10336</v>
      </c>
      <c r="AP2635" s="6" t="s">
        <v>8769</v>
      </c>
    </row>
    <row r="2636" spans="41:42" x14ac:dyDescent="0.3">
      <c r="AO2636" s="2" t="s">
        <v>10335</v>
      </c>
      <c r="AP2636" s="6" t="s">
        <v>8769</v>
      </c>
    </row>
    <row r="2637" spans="41:42" x14ac:dyDescent="0.3">
      <c r="AO2637" s="2" t="s">
        <v>10334</v>
      </c>
      <c r="AP2637" s="6" t="s">
        <v>8769</v>
      </c>
    </row>
    <row r="2638" spans="41:42" x14ac:dyDescent="0.3">
      <c r="AO2638" s="2" t="s">
        <v>10333</v>
      </c>
      <c r="AP2638" s="6" t="s">
        <v>8769</v>
      </c>
    </row>
    <row r="2639" spans="41:42" x14ac:dyDescent="0.3">
      <c r="AO2639" s="2" t="s">
        <v>10332</v>
      </c>
      <c r="AP2639" s="6" t="s">
        <v>8769</v>
      </c>
    </row>
    <row r="2640" spans="41:42" x14ac:dyDescent="0.3">
      <c r="AO2640" s="2" t="s">
        <v>10331</v>
      </c>
      <c r="AP2640" s="6" t="s">
        <v>8769</v>
      </c>
    </row>
    <row r="2641" spans="41:42" x14ac:dyDescent="0.3">
      <c r="AO2641" s="2" t="s">
        <v>10330</v>
      </c>
      <c r="AP2641" s="6" t="s">
        <v>8769</v>
      </c>
    </row>
    <row r="2642" spans="41:42" x14ac:dyDescent="0.3">
      <c r="AO2642" s="2" t="s">
        <v>10329</v>
      </c>
      <c r="AP2642" s="6" t="s">
        <v>8769</v>
      </c>
    </row>
    <row r="2643" spans="41:42" x14ac:dyDescent="0.3">
      <c r="AO2643" s="2" t="s">
        <v>10328</v>
      </c>
      <c r="AP2643" s="6" t="s">
        <v>8769</v>
      </c>
    </row>
    <row r="2644" spans="41:42" x14ac:dyDescent="0.3">
      <c r="AO2644" s="2" t="s">
        <v>10327</v>
      </c>
      <c r="AP2644" s="6" t="s">
        <v>8769</v>
      </c>
    </row>
    <row r="2645" spans="41:42" x14ac:dyDescent="0.3">
      <c r="AO2645" s="2" t="s">
        <v>10326</v>
      </c>
      <c r="AP2645" s="6" t="s">
        <v>8769</v>
      </c>
    </row>
    <row r="2646" spans="41:42" x14ac:dyDescent="0.3">
      <c r="AO2646" s="2" t="s">
        <v>10325</v>
      </c>
      <c r="AP2646" s="6" t="s">
        <v>8769</v>
      </c>
    </row>
    <row r="2647" spans="41:42" x14ac:dyDescent="0.3">
      <c r="AO2647" s="2" t="s">
        <v>10324</v>
      </c>
      <c r="AP2647" s="6" t="s">
        <v>8769</v>
      </c>
    </row>
    <row r="2648" spans="41:42" x14ac:dyDescent="0.3">
      <c r="AO2648" s="2" t="s">
        <v>10323</v>
      </c>
      <c r="AP2648" s="6" t="s">
        <v>8769</v>
      </c>
    </row>
    <row r="2649" spans="41:42" x14ac:dyDescent="0.3">
      <c r="AO2649" s="2" t="s">
        <v>10322</v>
      </c>
      <c r="AP2649" s="6" t="s">
        <v>8769</v>
      </c>
    </row>
    <row r="2650" spans="41:42" x14ac:dyDescent="0.3">
      <c r="AO2650" s="2" t="s">
        <v>10321</v>
      </c>
      <c r="AP2650" s="6" t="s">
        <v>8769</v>
      </c>
    </row>
    <row r="2651" spans="41:42" x14ac:dyDescent="0.3">
      <c r="AO2651" s="2" t="s">
        <v>10320</v>
      </c>
      <c r="AP2651" s="6" t="s">
        <v>8769</v>
      </c>
    </row>
    <row r="2652" spans="41:42" x14ac:dyDescent="0.3">
      <c r="AO2652" s="2" t="s">
        <v>10319</v>
      </c>
      <c r="AP2652" s="6" t="s">
        <v>8769</v>
      </c>
    </row>
    <row r="2653" spans="41:42" x14ac:dyDescent="0.3">
      <c r="AO2653" s="2" t="s">
        <v>10318</v>
      </c>
      <c r="AP2653" s="6" t="s">
        <v>8769</v>
      </c>
    </row>
    <row r="2654" spans="41:42" x14ac:dyDescent="0.3">
      <c r="AO2654" s="2" t="s">
        <v>10317</v>
      </c>
      <c r="AP2654" s="6" t="s">
        <v>8769</v>
      </c>
    </row>
    <row r="2655" spans="41:42" x14ac:dyDescent="0.3">
      <c r="AO2655" s="2" t="s">
        <v>10316</v>
      </c>
      <c r="AP2655" s="6" t="s">
        <v>8769</v>
      </c>
    </row>
    <row r="2656" spans="41:42" x14ac:dyDescent="0.3">
      <c r="AO2656" s="2" t="s">
        <v>10315</v>
      </c>
      <c r="AP2656" s="6" t="s">
        <v>8769</v>
      </c>
    </row>
    <row r="2657" spans="41:42" x14ac:dyDescent="0.3">
      <c r="AO2657" s="2" t="s">
        <v>10314</v>
      </c>
      <c r="AP2657" s="6" t="s">
        <v>8769</v>
      </c>
    </row>
    <row r="2658" spans="41:42" x14ac:dyDescent="0.3">
      <c r="AO2658" s="2" t="s">
        <v>10313</v>
      </c>
      <c r="AP2658" s="6" t="s">
        <v>8769</v>
      </c>
    </row>
    <row r="2659" spans="41:42" x14ac:dyDescent="0.3">
      <c r="AO2659" s="2" t="s">
        <v>10312</v>
      </c>
      <c r="AP2659" s="6" t="s">
        <v>8769</v>
      </c>
    </row>
    <row r="2660" spans="41:42" x14ac:dyDescent="0.3">
      <c r="AO2660" s="2" t="s">
        <v>10311</v>
      </c>
      <c r="AP2660" s="6" t="s">
        <v>8769</v>
      </c>
    </row>
    <row r="2661" spans="41:42" x14ac:dyDescent="0.3">
      <c r="AO2661" s="2" t="s">
        <v>10310</v>
      </c>
      <c r="AP2661" s="6" t="s">
        <v>8769</v>
      </c>
    </row>
    <row r="2662" spans="41:42" x14ac:dyDescent="0.3">
      <c r="AO2662" s="2" t="s">
        <v>10309</v>
      </c>
      <c r="AP2662" s="6" t="s">
        <v>8769</v>
      </c>
    </row>
    <row r="2663" spans="41:42" x14ac:dyDescent="0.3">
      <c r="AO2663" s="2" t="s">
        <v>10308</v>
      </c>
      <c r="AP2663" s="6" t="s">
        <v>8769</v>
      </c>
    </row>
    <row r="2664" spans="41:42" x14ac:dyDescent="0.3">
      <c r="AO2664" s="2" t="s">
        <v>10307</v>
      </c>
      <c r="AP2664" s="6" t="s">
        <v>8769</v>
      </c>
    </row>
    <row r="2665" spans="41:42" x14ac:dyDescent="0.3">
      <c r="AO2665" s="2" t="s">
        <v>10306</v>
      </c>
      <c r="AP2665" s="6" t="s">
        <v>8769</v>
      </c>
    </row>
    <row r="2666" spans="41:42" x14ac:dyDescent="0.3">
      <c r="AO2666" s="2" t="s">
        <v>10305</v>
      </c>
      <c r="AP2666" s="6" t="s">
        <v>8769</v>
      </c>
    </row>
    <row r="2667" spans="41:42" x14ac:dyDescent="0.3">
      <c r="AO2667" s="2" t="s">
        <v>10304</v>
      </c>
      <c r="AP2667" s="6" t="s">
        <v>8769</v>
      </c>
    </row>
    <row r="2668" spans="41:42" x14ac:dyDescent="0.3">
      <c r="AO2668" s="2" t="s">
        <v>10303</v>
      </c>
      <c r="AP2668" s="6" t="s">
        <v>8769</v>
      </c>
    </row>
    <row r="2669" spans="41:42" x14ac:dyDescent="0.3">
      <c r="AO2669" s="2" t="s">
        <v>10302</v>
      </c>
      <c r="AP2669" s="6" t="s">
        <v>8769</v>
      </c>
    </row>
    <row r="2670" spans="41:42" x14ac:dyDescent="0.3">
      <c r="AO2670" s="2" t="s">
        <v>10301</v>
      </c>
      <c r="AP2670" s="6" t="s">
        <v>8769</v>
      </c>
    </row>
    <row r="2671" spans="41:42" x14ac:dyDescent="0.3">
      <c r="AO2671" s="2" t="s">
        <v>10300</v>
      </c>
      <c r="AP2671" s="6" t="s">
        <v>8769</v>
      </c>
    </row>
    <row r="2672" spans="41:42" x14ac:dyDescent="0.3">
      <c r="AO2672" s="2" t="s">
        <v>10299</v>
      </c>
      <c r="AP2672" s="6" t="s">
        <v>8769</v>
      </c>
    </row>
    <row r="2673" spans="41:42" x14ac:dyDescent="0.3">
      <c r="AO2673" s="2" t="s">
        <v>10298</v>
      </c>
      <c r="AP2673" s="6" t="s">
        <v>8769</v>
      </c>
    </row>
    <row r="2674" spans="41:42" x14ac:dyDescent="0.3">
      <c r="AO2674" s="2" t="s">
        <v>10297</v>
      </c>
      <c r="AP2674" s="6" t="s">
        <v>8769</v>
      </c>
    </row>
    <row r="2675" spans="41:42" x14ac:dyDescent="0.3">
      <c r="AO2675" s="2" t="s">
        <v>10296</v>
      </c>
      <c r="AP2675" s="6" t="s">
        <v>8769</v>
      </c>
    </row>
    <row r="2676" spans="41:42" x14ac:dyDescent="0.3">
      <c r="AO2676" s="2" t="s">
        <v>10295</v>
      </c>
      <c r="AP2676" s="6" t="s">
        <v>8769</v>
      </c>
    </row>
    <row r="2677" spans="41:42" x14ac:dyDescent="0.3">
      <c r="AO2677" s="2" t="s">
        <v>10294</v>
      </c>
      <c r="AP2677" s="6" t="s">
        <v>8769</v>
      </c>
    </row>
    <row r="2678" spans="41:42" x14ac:dyDescent="0.3">
      <c r="AO2678" s="2" t="s">
        <v>10293</v>
      </c>
      <c r="AP2678" s="6" t="s">
        <v>8769</v>
      </c>
    </row>
    <row r="2679" spans="41:42" x14ac:dyDescent="0.3">
      <c r="AO2679" s="2" t="s">
        <v>10292</v>
      </c>
      <c r="AP2679" s="6" t="s">
        <v>8769</v>
      </c>
    </row>
    <row r="2680" spans="41:42" x14ac:dyDescent="0.3">
      <c r="AO2680" s="2" t="s">
        <v>10291</v>
      </c>
      <c r="AP2680" s="6" t="s">
        <v>8769</v>
      </c>
    </row>
    <row r="2681" spans="41:42" x14ac:dyDescent="0.3">
      <c r="AO2681" s="2" t="s">
        <v>10290</v>
      </c>
      <c r="AP2681" s="6" t="s">
        <v>8769</v>
      </c>
    </row>
    <row r="2682" spans="41:42" x14ac:dyDescent="0.3">
      <c r="AO2682" s="2" t="s">
        <v>10289</v>
      </c>
      <c r="AP2682" s="6" t="s">
        <v>8769</v>
      </c>
    </row>
    <row r="2683" spans="41:42" x14ac:dyDescent="0.3">
      <c r="AO2683" s="2" t="s">
        <v>10288</v>
      </c>
      <c r="AP2683" s="6" t="s">
        <v>8769</v>
      </c>
    </row>
    <row r="2684" spans="41:42" x14ac:dyDescent="0.3">
      <c r="AO2684" s="2" t="s">
        <v>10287</v>
      </c>
      <c r="AP2684" s="6" t="s">
        <v>8769</v>
      </c>
    </row>
    <row r="2685" spans="41:42" x14ac:dyDescent="0.3">
      <c r="AO2685" s="2" t="s">
        <v>10286</v>
      </c>
      <c r="AP2685" s="6" t="s">
        <v>8769</v>
      </c>
    </row>
    <row r="2686" spans="41:42" x14ac:dyDescent="0.3">
      <c r="AO2686" s="2" t="s">
        <v>10285</v>
      </c>
      <c r="AP2686" s="6" t="s">
        <v>8769</v>
      </c>
    </row>
    <row r="2687" spans="41:42" x14ac:dyDescent="0.3">
      <c r="AO2687" s="2" t="s">
        <v>10284</v>
      </c>
      <c r="AP2687" s="6" t="s">
        <v>8769</v>
      </c>
    </row>
    <row r="2688" spans="41:42" x14ac:dyDescent="0.3">
      <c r="AO2688" s="2" t="s">
        <v>10283</v>
      </c>
      <c r="AP2688" s="6" t="s">
        <v>8769</v>
      </c>
    </row>
    <row r="2689" spans="41:42" x14ac:dyDescent="0.3">
      <c r="AO2689" s="2" t="s">
        <v>10282</v>
      </c>
      <c r="AP2689" s="6" t="s">
        <v>8769</v>
      </c>
    </row>
    <row r="2690" spans="41:42" x14ac:dyDescent="0.3">
      <c r="AO2690" s="2" t="s">
        <v>10281</v>
      </c>
      <c r="AP2690" s="6" t="s">
        <v>8769</v>
      </c>
    </row>
    <row r="2691" spans="41:42" x14ac:dyDescent="0.3">
      <c r="AO2691" s="2" t="s">
        <v>10280</v>
      </c>
      <c r="AP2691" s="6" t="s">
        <v>8769</v>
      </c>
    </row>
    <row r="2692" spans="41:42" x14ac:dyDescent="0.3">
      <c r="AO2692" s="2" t="s">
        <v>10279</v>
      </c>
      <c r="AP2692" s="6" t="s">
        <v>8769</v>
      </c>
    </row>
    <row r="2693" spans="41:42" x14ac:dyDescent="0.3">
      <c r="AO2693" s="2" t="s">
        <v>10278</v>
      </c>
      <c r="AP2693" s="6" t="s">
        <v>8769</v>
      </c>
    </row>
    <row r="2694" spans="41:42" x14ac:dyDescent="0.3">
      <c r="AO2694" s="2" t="s">
        <v>10277</v>
      </c>
      <c r="AP2694" s="6" t="s">
        <v>8769</v>
      </c>
    </row>
    <row r="2695" spans="41:42" x14ac:dyDescent="0.3">
      <c r="AO2695" s="2" t="s">
        <v>10276</v>
      </c>
      <c r="AP2695" s="6" t="s">
        <v>8769</v>
      </c>
    </row>
    <row r="2696" spans="41:42" x14ac:dyDescent="0.3">
      <c r="AO2696" s="2" t="s">
        <v>10275</v>
      </c>
      <c r="AP2696" s="6" t="s">
        <v>8769</v>
      </c>
    </row>
    <row r="2697" spans="41:42" x14ac:dyDescent="0.3">
      <c r="AO2697" s="2" t="s">
        <v>10274</v>
      </c>
      <c r="AP2697" s="6" t="s">
        <v>8769</v>
      </c>
    </row>
    <row r="2698" spans="41:42" x14ac:dyDescent="0.3">
      <c r="AO2698" s="2" t="s">
        <v>10273</v>
      </c>
      <c r="AP2698" s="6" t="s">
        <v>8769</v>
      </c>
    </row>
    <row r="2699" spans="41:42" x14ac:dyDescent="0.3">
      <c r="AO2699" s="2" t="s">
        <v>10272</v>
      </c>
      <c r="AP2699" s="6" t="s">
        <v>8769</v>
      </c>
    </row>
    <row r="2700" spans="41:42" x14ac:dyDescent="0.3">
      <c r="AO2700" s="2" t="s">
        <v>10271</v>
      </c>
      <c r="AP2700" s="6" t="s">
        <v>8769</v>
      </c>
    </row>
    <row r="2701" spans="41:42" x14ac:dyDescent="0.3">
      <c r="AO2701" s="2" t="s">
        <v>10270</v>
      </c>
      <c r="AP2701" s="6" t="s">
        <v>8769</v>
      </c>
    </row>
    <row r="2702" spans="41:42" x14ac:dyDescent="0.3">
      <c r="AO2702" s="2" t="s">
        <v>10269</v>
      </c>
      <c r="AP2702" s="6" t="s">
        <v>8769</v>
      </c>
    </row>
    <row r="2703" spans="41:42" x14ac:dyDescent="0.3">
      <c r="AO2703" s="2" t="s">
        <v>10268</v>
      </c>
      <c r="AP2703" s="6" t="s">
        <v>8769</v>
      </c>
    </row>
    <row r="2704" spans="41:42" x14ac:dyDescent="0.3">
      <c r="AO2704" s="2" t="s">
        <v>10267</v>
      </c>
      <c r="AP2704" s="6" t="s">
        <v>8769</v>
      </c>
    </row>
    <row r="2705" spans="41:42" x14ac:dyDescent="0.3">
      <c r="AO2705" s="2" t="s">
        <v>10266</v>
      </c>
      <c r="AP2705" s="6" t="s">
        <v>8769</v>
      </c>
    </row>
    <row r="2706" spans="41:42" x14ac:dyDescent="0.3">
      <c r="AO2706" s="2" t="s">
        <v>10265</v>
      </c>
      <c r="AP2706" s="6" t="s">
        <v>8769</v>
      </c>
    </row>
    <row r="2707" spans="41:42" x14ac:dyDescent="0.3">
      <c r="AO2707" s="2" t="s">
        <v>10264</v>
      </c>
      <c r="AP2707" s="6" t="s">
        <v>8769</v>
      </c>
    </row>
    <row r="2708" spans="41:42" x14ac:dyDescent="0.3">
      <c r="AO2708" s="2" t="s">
        <v>10263</v>
      </c>
      <c r="AP2708" s="6" t="s">
        <v>8769</v>
      </c>
    </row>
    <row r="2709" spans="41:42" x14ac:dyDescent="0.3">
      <c r="AO2709" s="2" t="s">
        <v>10262</v>
      </c>
      <c r="AP2709" s="6" t="s">
        <v>8769</v>
      </c>
    </row>
    <row r="2710" spans="41:42" x14ac:dyDescent="0.3">
      <c r="AO2710" s="2" t="s">
        <v>10261</v>
      </c>
      <c r="AP2710" s="6" t="s">
        <v>8769</v>
      </c>
    </row>
    <row r="2711" spans="41:42" x14ac:dyDescent="0.3">
      <c r="AO2711" s="2" t="s">
        <v>10260</v>
      </c>
      <c r="AP2711" s="6" t="s">
        <v>8769</v>
      </c>
    </row>
    <row r="2712" spans="41:42" x14ac:dyDescent="0.3">
      <c r="AO2712" s="2" t="s">
        <v>10259</v>
      </c>
      <c r="AP2712" s="6" t="s">
        <v>8769</v>
      </c>
    </row>
    <row r="2713" spans="41:42" x14ac:dyDescent="0.3">
      <c r="AO2713" s="2" t="s">
        <v>10258</v>
      </c>
      <c r="AP2713" s="6" t="s">
        <v>8769</v>
      </c>
    </row>
    <row r="2714" spans="41:42" x14ac:dyDescent="0.3">
      <c r="AO2714" s="2" t="s">
        <v>10257</v>
      </c>
      <c r="AP2714" s="6" t="s">
        <v>8769</v>
      </c>
    </row>
    <row r="2715" spans="41:42" x14ac:dyDescent="0.3">
      <c r="AO2715" s="2" t="s">
        <v>10256</v>
      </c>
      <c r="AP2715" s="6" t="s">
        <v>8769</v>
      </c>
    </row>
    <row r="2716" spans="41:42" x14ac:dyDescent="0.3">
      <c r="AO2716" s="2" t="s">
        <v>10255</v>
      </c>
      <c r="AP2716" s="6" t="s">
        <v>8769</v>
      </c>
    </row>
    <row r="2717" spans="41:42" x14ac:dyDescent="0.3">
      <c r="AO2717" s="2" t="s">
        <v>10254</v>
      </c>
      <c r="AP2717" s="6" t="s">
        <v>8769</v>
      </c>
    </row>
    <row r="2718" spans="41:42" x14ac:dyDescent="0.3">
      <c r="AO2718" s="2" t="s">
        <v>10253</v>
      </c>
      <c r="AP2718" s="6" t="s">
        <v>8769</v>
      </c>
    </row>
    <row r="2719" spans="41:42" x14ac:dyDescent="0.3">
      <c r="AO2719" s="2" t="s">
        <v>10252</v>
      </c>
      <c r="AP2719" s="6" t="s">
        <v>8769</v>
      </c>
    </row>
    <row r="2720" spans="41:42" x14ac:dyDescent="0.3">
      <c r="AO2720" s="2" t="s">
        <v>10251</v>
      </c>
      <c r="AP2720" s="6" t="s">
        <v>8769</v>
      </c>
    </row>
    <row r="2721" spans="41:42" x14ac:dyDescent="0.3">
      <c r="AO2721" s="2" t="s">
        <v>10250</v>
      </c>
      <c r="AP2721" s="6" t="s">
        <v>8769</v>
      </c>
    </row>
    <row r="2722" spans="41:42" x14ac:dyDescent="0.3">
      <c r="AO2722" s="2" t="s">
        <v>10249</v>
      </c>
      <c r="AP2722" s="6" t="s">
        <v>8769</v>
      </c>
    </row>
    <row r="2723" spans="41:42" x14ac:dyDescent="0.3">
      <c r="AO2723" s="2" t="s">
        <v>10248</v>
      </c>
      <c r="AP2723" s="6" t="s">
        <v>8769</v>
      </c>
    </row>
    <row r="2724" spans="41:42" x14ac:dyDescent="0.3">
      <c r="AO2724" s="2" t="s">
        <v>10247</v>
      </c>
      <c r="AP2724" s="6" t="s">
        <v>8769</v>
      </c>
    </row>
    <row r="2725" spans="41:42" x14ac:dyDescent="0.3">
      <c r="AO2725" s="2" t="s">
        <v>10246</v>
      </c>
      <c r="AP2725" s="6" t="s">
        <v>8769</v>
      </c>
    </row>
    <row r="2726" spans="41:42" x14ac:dyDescent="0.3">
      <c r="AO2726" s="2" t="s">
        <v>10245</v>
      </c>
      <c r="AP2726" s="6" t="s">
        <v>8769</v>
      </c>
    </row>
    <row r="2727" spans="41:42" x14ac:dyDescent="0.3">
      <c r="AO2727" s="2" t="s">
        <v>10244</v>
      </c>
      <c r="AP2727" s="6" t="s">
        <v>8769</v>
      </c>
    </row>
    <row r="2728" spans="41:42" x14ac:dyDescent="0.3">
      <c r="AO2728" s="2" t="s">
        <v>10243</v>
      </c>
      <c r="AP2728" s="6" t="s">
        <v>8769</v>
      </c>
    </row>
    <row r="2729" spans="41:42" x14ac:dyDescent="0.3">
      <c r="AO2729" s="2" t="s">
        <v>10242</v>
      </c>
      <c r="AP2729" s="6" t="s">
        <v>8769</v>
      </c>
    </row>
    <row r="2730" spans="41:42" x14ac:dyDescent="0.3">
      <c r="AO2730" s="2" t="s">
        <v>10241</v>
      </c>
      <c r="AP2730" s="6" t="s">
        <v>8769</v>
      </c>
    </row>
    <row r="2731" spans="41:42" x14ac:dyDescent="0.3">
      <c r="AO2731" s="2" t="s">
        <v>10240</v>
      </c>
      <c r="AP2731" s="6" t="s">
        <v>8769</v>
      </c>
    </row>
    <row r="2732" spans="41:42" x14ac:dyDescent="0.3">
      <c r="AO2732" s="2" t="s">
        <v>10239</v>
      </c>
      <c r="AP2732" s="6" t="s">
        <v>8769</v>
      </c>
    </row>
    <row r="2733" spans="41:42" x14ac:dyDescent="0.3">
      <c r="AO2733" s="2" t="s">
        <v>10238</v>
      </c>
      <c r="AP2733" s="6" t="s">
        <v>8769</v>
      </c>
    </row>
    <row r="2734" spans="41:42" x14ac:dyDescent="0.3">
      <c r="AO2734" s="2" t="s">
        <v>10237</v>
      </c>
      <c r="AP2734" s="6" t="s">
        <v>8769</v>
      </c>
    </row>
    <row r="2735" spans="41:42" x14ac:dyDescent="0.3">
      <c r="AO2735" s="2" t="s">
        <v>10236</v>
      </c>
      <c r="AP2735" s="6" t="s">
        <v>8769</v>
      </c>
    </row>
    <row r="2736" spans="41:42" x14ac:dyDescent="0.3">
      <c r="AO2736" s="2" t="s">
        <v>10235</v>
      </c>
      <c r="AP2736" s="6" t="s">
        <v>8769</v>
      </c>
    </row>
    <row r="2737" spans="41:42" x14ac:dyDescent="0.3">
      <c r="AO2737" s="2" t="s">
        <v>10234</v>
      </c>
      <c r="AP2737" s="6" t="s">
        <v>8769</v>
      </c>
    </row>
    <row r="2738" spans="41:42" x14ac:dyDescent="0.3">
      <c r="AO2738" s="2" t="s">
        <v>10233</v>
      </c>
      <c r="AP2738" s="6" t="s">
        <v>8769</v>
      </c>
    </row>
    <row r="2739" spans="41:42" x14ac:dyDescent="0.3">
      <c r="AO2739" s="2" t="s">
        <v>10232</v>
      </c>
      <c r="AP2739" s="6" t="s">
        <v>8769</v>
      </c>
    </row>
    <row r="2740" spans="41:42" x14ac:dyDescent="0.3">
      <c r="AO2740" s="2" t="s">
        <v>10231</v>
      </c>
      <c r="AP2740" s="6" t="s">
        <v>8769</v>
      </c>
    </row>
    <row r="2741" spans="41:42" x14ac:dyDescent="0.3">
      <c r="AO2741" s="2" t="s">
        <v>10230</v>
      </c>
      <c r="AP2741" s="6" t="s">
        <v>8769</v>
      </c>
    </row>
    <row r="2742" spans="41:42" x14ac:dyDescent="0.3">
      <c r="AO2742" s="2" t="s">
        <v>10229</v>
      </c>
      <c r="AP2742" s="6" t="s">
        <v>8769</v>
      </c>
    </row>
    <row r="2743" spans="41:42" x14ac:dyDescent="0.3">
      <c r="AO2743" s="2" t="s">
        <v>10228</v>
      </c>
      <c r="AP2743" s="6" t="s">
        <v>8769</v>
      </c>
    </row>
    <row r="2744" spans="41:42" x14ac:dyDescent="0.3">
      <c r="AO2744" s="2" t="s">
        <v>10227</v>
      </c>
      <c r="AP2744" s="6" t="s">
        <v>8769</v>
      </c>
    </row>
    <row r="2745" spans="41:42" x14ac:dyDescent="0.3">
      <c r="AO2745" s="2" t="s">
        <v>10226</v>
      </c>
      <c r="AP2745" s="6" t="s">
        <v>8769</v>
      </c>
    </row>
    <row r="2746" spans="41:42" x14ac:dyDescent="0.3">
      <c r="AO2746" s="2" t="s">
        <v>10225</v>
      </c>
      <c r="AP2746" s="6" t="s">
        <v>8769</v>
      </c>
    </row>
    <row r="2747" spans="41:42" x14ac:dyDescent="0.3">
      <c r="AO2747" s="2" t="s">
        <v>10224</v>
      </c>
      <c r="AP2747" s="6" t="s">
        <v>8769</v>
      </c>
    </row>
    <row r="2748" spans="41:42" x14ac:dyDescent="0.3">
      <c r="AO2748" s="2" t="s">
        <v>10223</v>
      </c>
      <c r="AP2748" s="6" t="s">
        <v>8769</v>
      </c>
    </row>
    <row r="2749" spans="41:42" x14ac:dyDescent="0.3">
      <c r="AO2749" s="2" t="s">
        <v>10222</v>
      </c>
      <c r="AP2749" s="6" t="s">
        <v>8769</v>
      </c>
    </row>
    <row r="2750" spans="41:42" x14ac:dyDescent="0.3">
      <c r="AO2750" s="2" t="s">
        <v>10221</v>
      </c>
      <c r="AP2750" s="6" t="s">
        <v>8769</v>
      </c>
    </row>
    <row r="2751" spans="41:42" x14ac:dyDescent="0.3">
      <c r="AO2751" s="2" t="s">
        <v>10220</v>
      </c>
      <c r="AP2751" s="6" t="s">
        <v>8769</v>
      </c>
    </row>
    <row r="2752" spans="41:42" x14ac:dyDescent="0.3">
      <c r="AO2752" s="2" t="s">
        <v>10219</v>
      </c>
      <c r="AP2752" s="6" t="s">
        <v>8769</v>
      </c>
    </row>
    <row r="2753" spans="41:42" x14ac:dyDescent="0.3">
      <c r="AO2753" s="2" t="s">
        <v>10218</v>
      </c>
      <c r="AP2753" s="6" t="s">
        <v>8769</v>
      </c>
    </row>
    <row r="2754" spans="41:42" x14ac:dyDescent="0.3">
      <c r="AO2754" s="2" t="s">
        <v>10217</v>
      </c>
      <c r="AP2754" s="6" t="s">
        <v>8769</v>
      </c>
    </row>
    <row r="2755" spans="41:42" x14ac:dyDescent="0.3">
      <c r="AO2755" s="2" t="s">
        <v>10216</v>
      </c>
      <c r="AP2755" s="6" t="s">
        <v>8769</v>
      </c>
    </row>
    <row r="2756" spans="41:42" x14ac:dyDescent="0.3">
      <c r="AO2756" s="2" t="s">
        <v>10215</v>
      </c>
      <c r="AP2756" s="6" t="s">
        <v>8769</v>
      </c>
    </row>
    <row r="2757" spans="41:42" x14ac:dyDescent="0.3">
      <c r="AO2757" s="2" t="s">
        <v>10214</v>
      </c>
      <c r="AP2757" s="6" t="s">
        <v>8769</v>
      </c>
    </row>
    <row r="2758" spans="41:42" x14ac:dyDescent="0.3">
      <c r="AO2758" s="2" t="s">
        <v>10213</v>
      </c>
      <c r="AP2758" s="6" t="s">
        <v>8769</v>
      </c>
    </row>
    <row r="2759" spans="41:42" x14ac:dyDescent="0.3">
      <c r="AO2759" s="2" t="s">
        <v>10212</v>
      </c>
      <c r="AP2759" s="6" t="s">
        <v>8769</v>
      </c>
    </row>
    <row r="2760" spans="41:42" x14ac:dyDescent="0.3">
      <c r="AO2760" s="2" t="s">
        <v>10211</v>
      </c>
      <c r="AP2760" s="6" t="s">
        <v>8769</v>
      </c>
    </row>
    <row r="2761" spans="41:42" x14ac:dyDescent="0.3">
      <c r="AO2761" s="2" t="s">
        <v>10210</v>
      </c>
      <c r="AP2761" s="6" t="s">
        <v>8769</v>
      </c>
    </row>
    <row r="2762" spans="41:42" x14ac:dyDescent="0.3">
      <c r="AO2762" s="2" t="s">
        <v>10209</v>
      </c>
      <c r="AP2762" s="6" t="s">
        <v>8769</v>
      </c>
    </row>
    <row r="2763" spans="41:42" x14ac:dyDescent="0.3">
      <c r="AO2763" s="2" t="s">
        <v>10208</v>
      </c>
      <c r="AP2763" s="6" t="s">
        <v>8769</v>
      </c>
    </row>
    <row r="2764" spans="41:42" x14ac:dyDescent="0.3">
      <c r="AO2764" s="2" t="s">
        <v>10207</v>
      </c>
      <c r="AP2764" s="6" t="s">
        <v>8769</v>
      </c>
    </row>
    <row r="2765" spans="41:42" x14ac:dyDescent="0.3">
      <c r="AO2765" s="2" t="s">
        <v>10206</v>
      </c>
      <c r="AP2765" s="6" t="s">
        <v>8769</v>
      </c>
    </row>
    <row r="2766" spans="41:42" x14ac:dyDescent="0.3">
      <c r="AO2766" s="2" t="s">
        <v>10205</v>
      </c>
      <c r="AP2766" s="6" t="s">
        <v>8769</v>
      </c>
    </row>
    <row r="2767" spans="41:42" x14ac:dyDescent="0.3">
      <c r="AO2767" s="2" t="s">
        <v>10204</v>
      </c>
      <c r="AP2767" s="6" t="s">
        <v>8769</v>
      </c>
    </row>
    <row r="2768" spans="41:42" x14ac:dyDescent="0.3">
      <c r="AO2768" s="2" t="s">
        <v>10203</v>
      </c>
      <c r="AP2768" s="6" t="s">
        <v>8769</v>
      </c>
    </row>
    <row r="2769" spans="41:42" x14ac:dyDescent="0.3">
      <c r="AO2769" s="2" t="s">
        <v>10202</v>
      </c>
      <c r="AP2769" s="6" t="s">
        <v>8769</v>
      </c>
    </row>
    <row r="2770" spans="41:42" x14ac:dyDescent="0.3">
      <c r="AO2770" s="2" t="s">
        <v>10201</v>
      </c>
      <c r="AP2770" s="6" t="s">
        <v>8769</v>
      </c>
    </row>
    <row r="2771" spans="41:42" x14ac:dyDescent="0.3">
      <c r="AO2771" s="2" t="s">
        <v>10200</v>
      </c>
      <c r="AP2771" s="6" t="s">
        <v>8769</v>
      </c>
    </row>
    <row r="2772" spans="41:42" x14ac:dyDescent="0.3">
      <c r="AO2772" s="2" t="s">
        <v>10199</v>
      </c>
      <c r="AP2772" s="6" t="s">
        <v>8769</v>
      </c>
    </row>
    <row r="2773" spans="41:42" x14ac:dyDescent="0.3">
      <c r="AO2773" s="2" t="s">
        <v>10198</v>
      </c>
      <c r="AP2773" s="6" t="s">
        <v>8769</v>
      </c>
    </row>
    <row r="2774" spans="41:42" x14ac:dyDescent="0.3">
      <c r="AO2774" s="2" t="s">
        <v>10197</v>
      </c>
      <c r="AP2774" s="6" t="s">
        <v>8769</v>
      </c>
    </row>
    <row r="2775" spans="41:42" x14ac:dyDescent="0.3">
      <c r="AO2775" s="2" t="s">
        <v>10196</v>
      </c>
      <c r="AP2775" s="6" t="s">
        <v>8769</v>
      </c>
    </row>
    <row r="2776" spans="41:42" x14ac:dyDescent="0.3">
      <c r="AO2776" s="2" t="s">
        <v>10195</v>
      </c>
      <c r="AP2776" s="6" t="s">
        <v>8769</v>
      </c>
    </row>
    <row r="2777" spans="41:42" x14ac:dyDescent="0.3">
      <c r="AO2777" s="2" t="s">
        <v>10194</v>
      </c>
      <c r="AP2777" s="6" t="s">
        <v>8769</v>
      </c>
    </row>
    <row r="2778" spans="41:42" x14ac:dyDescent="0.3">
      <c r="AO2778" s="2" t="s">
        <v>10193</v>
      </c>
      <c r="AP2778" s="6" t="s">
        <v>8769</v>
      </c>
    </row>
    <row r="2779" spans="41:42" x14ac:dyDescent="0.3">
      <c r="AO2779" s="2" t="s">
        <v>10192</v>
      </c>
      <c r="AP2779" s="6" t="s">
        <v>8769</v>
      </c>
    </row>
    <row r="2780" spans="41:42" x14ac:dyDescent="0.3">
      <c r="AO2780" s="2" t="s">
        <v>10191</v>
      </c>
      <c r="AP2780" s="6" t="s">
        <v>8769</v>
      </c>
    </row>
    <row r="2781" spans="41:42" x14ac:dyDescent="0.3">
      <c r="AO2781" s="2" t="s">
        <v>10190</v>
      </c>
      <c r="AP2781" s="6" t="s">
        <v>8769</v>
      </c>
    </row>
    <row r="2782" spans="41:42" x14ac:dyDescent="0.3">
      <c r="AO2782" s="2" t="s">
        <v>10189</v>
      </c>
      <c r="AP2782" s="6" t="s">
        <v>8769</v>
      </c>
    </row>
    <row r="2783" spans="41:42" x14ac:dyDescent="0.3">
      <c r="AO2783" s="2" t="s">
        <v>10188</v>
      </c>
      <c r="AP2783" s="6" t="s">
        <v>8769</v>
      </c>
    </row>
    <row r="2784" spans="41:42" x14ac:dyDescent="0.3">
      <c r="AO2784" s="2" t="s">
        <v>10187</v>
      </c>
      <c r="AP2784" s="6" t="s">
        <v>8769</v>
      </c>
    </row>
    <row r="2785" spans="41:42" x14ac:dyDescent="0.3">
      <c r="AO2785" s="2" t="s">
        <v>10186</v>
      </c>
      <c r="AP2785" s="6" t="s">
        <v>8769</v>
      </c>
    </row>
    <row r="2786" spans="41:42" x14ac:dyDescent="0.3">
      <c r="AO2786" s="2" t="s">
        <v>10185</v>
      </c>
      <c r="AP2786" s="6" t="s">
        <v>8769</v>
      </c>
    </row>
    <row r="2787" spans="41:42" x14ac:dyDescent="0.3">
      <c r="AO2787" s="2" t="s">
        <v>10184</v>
      </c>
      <c r="AP2787" s="6" t="s">
        <v>8769</v>
      </c>
    </row>
    <row r="2788" spans="41:42" x14ac:dyDescent="0.3">
      <c r="AO2788" s="2" t="s">
        <v>10183</v>
      </c>
      <c r="AP2788" s="6" t="s">
        <v>8769</v>
      </c>
    </row>
    <row r="2789" spans="41:42" x14ac:dyDescent="0.3">
      <c r="AO2789" s="2" t="s">
        <v>10182</v>
      </c>
      <c r="AP2789" s="6" t="s">
        <v>8769</v>
      </c>
    </row>
    <row r="2790" spans="41:42" x14ac:dyDescent="0.3">
      <c r="AO2790" s="2" t="s">
        <v>10181</v>
      </c>
      <c r="AP2790" s="6" t="s">
        <v>8769</v>
      </c>
    </row>
    <row r="2791" spans="41:42" x14ac:dyDescent="0.3">
      <c r="AO2791" s="2" t="s">
        <v>10180</v>
      </c>
      <c r="AP2791" s="6" t="s">
        <v>8769</v>
      </c>
    </row>
    <row r="2792" spans="41:42" x14ac:dyDescent="0.3">
      <c r="AO2792" s="2" t="s">
        <v>10179</v>
      </c>
      <c r="AP2792" s="6" t="s">
        <v>8769</v>
      </c>
    </row>
    <row r="2793" spans="41:42" x14ac:dyDescent="0.3">
      <c r="AO2793" s="2" t="s">
        <v>10178</v>
      </c>
      <c r="AP2793" s="6" t="s">
        <v>8769</v>
      </c>
    </row>
    <row r="2794" spans="41:42" x14ac:dyDescent="0.3">
      <c r="AO2794" s="2" t="s">
        <v>10177</v>
      </c>
      <c r="AP2794" s="6" t="s">
        <v>8769</v>
      </c>
    </row>
    <row r="2795" spans="41:42" x14ac:dyDescent="0.3">
      <c r="AO2795" s="2" t="s">
        <v>10176</v>
      </c>
      <c r="AP2795" s="6" t="s">
        <v>8769</v>
      </c>
    </row>
    <row r="2796" spans="41:42" x14ac:dyDescent="0.3">
      <c r="AO2796" s="2" t="s">
        <v>10175</v>
      </c>
      <c r="AP2796" s="6" t="s">
        <v>8769</v>
      </c>
    </row>
    <row r="2797" spans="41:42" x14ac:dyDescent="0.3">
      <c r="AO2797" s="2" t="s">
        <v>10174</v>
      </c>
      <c r="AP2797" s="6" t="s">
        <v>8769</v>
      </c>
    </row>
    <row r="2798" spans="41:42" x14ac:dyDescent="0.3">
      <c r="AO2798" s="2" t="s">
        <v>10173</v>
      </c>
      <c r="AP2798" s="6" t="s">
        <v>8769</v>
      </c>
    </row>
    <row r="2799" spans="41:42" x14ac:dyDescent="0.3">
      <c r="AO2799" s="2" t="s">
        <v>10172</v>
      </c>
      <c r="AP2799" s="6" t="s">
        <v>8769</v>
      </c>
    </row>
    <row r="2800" spans="41:42" x14ac:dyDescent="0.3">
      <c r="AO2800" s="2" t="s">
        <v>10171</v>
      </c>
      <c r="AP2800" s="6" t="s">
        <v>8769</v>
      </c>
    </row>
    <row r="2801" spans="41:42" x14ac:dyDescent="0.3">
      <c r="AO2801" s="2" t="s">
        <v>10170</v>
      </c>
      <c r="AP2801" s="6" t="s">
        <v>8769</v>
      </c>
    </row>
    <row r="2802" spans="41:42" x14ac:dyDescent="0.3">
      <c r="AO2802" s="2" t="s">
        <v>10169</v>
      </c>
      <c r="AP2802" s="6" t="s">
        <v>8769</v>
      </c>
    </row>
    <row r="2803" spans="41:42" x14ac:dyDescent="0.3">
      <c r="AO2803" s="2" t="s">
        <v>10168</v>
      </c>
      <c r="AP2803" s="6" t="s">
        <v>8769</v>
      </c>
    </row>
    <row r="2804" spans="41:42" x14ac:dyDescent="0.3">
      <c r="AO2804" s="2" t="s">
        <v>10167</v>
      </c>
      <c r="AP2804" s="6" t="s">
        <v>8769</v>
      </c>
    </row>
    <row r="2805" spans="41:42" x14ac:dyDescent="0.3">
      <c r="AO2805" s="2" t="s">
        <v>10166</v>
      </c>
      <c r="AP2805" s="6" t="s">
        <v>8769</v>
      </c>
    </row>
    <row r="2806" spans="41:42" x14ac:dyDescent="0.3">
      <c r="AO2806" s="2" t="s">
        <v>10165</v>
      </c>
      <c r="AP2806" s="6" t="s">
        <v>8769</v>
      </c>
    </row>
    <row r="2807" spans="41:42" x14ac:dyDescent="0.3">
      <c r="AO2807" s="2" t="s">
        <v>10164</v>
      </c>
      <c r="AP2807" s="6" t="s">
        <v>8769</v>
      </c>
    </row>
    <row r="2808" spans="41:42" x14ac:dyDescent="0.3">
      <c r="AO2808" s="2" t="s">
        <v>10163</v>
      </c>
      <c r="AP2808" s="6" t="s">
        <v>8769</v>
      </c>
    </row>
    <row r="2809" spans="41:42" x14ac:dyDescent="0.3">
      <c r="AO2809" s="2" t="s">
        <v>10162</v>
      </c>
      <c r="AP2809" s="6" t="s">
        <v>8769</v>
      </c>
    </row>
    <row r="2810" spans="41:42" x14ac:dyDescent="0.3">
      <c r="AO2810" s="2" t="s">
        <v>10161</v>
      </c>
      <c r="AP2810" s="6" t="s">
        <v>8769</v>
      </c>
    </row>
    <row r="2811" spans="41:42" x14ac:dyDescent="0.3">
      <c r="AO2811" s="2" t="s">
        <v>10160</v>
      </c>
      <c r="AP2811" s="6" t="s">
        <v>8769</v>
      </c>
    </row>
    <row r="2812" spans="41:42" x14ac:dyDescent="0.3">
      <c r="AO2812" s="2" t="s">
        <v>10159</v>
      </c>
      <c r="AP2812" s="6" t="s">
        <v>8769</v>
      </c>
    </row>
    <row r="2813" spans="41:42" x14ac:dyDescent="0.3">
      <c r="AO2813" s="2" t="s">
        <v>10158</v>
      </c>
      <c r="AP2813" s="6" t="s">
        <v>8769</v>
      </c>
    </row>
    <row r="2814" spans="41:42" x14ac:dyDescent="0.3">
      <c r="AO2814" s="2" t="s">
        <v>10157</v>
      </c>
      <c r="AP2814" s="6" t="s">
        <v>8769</v>
      </c>
    </row>
    <row r="2815" spans="41:42" x14ac:dyDescent="0.3">
      <c r="AO2815" s="2" t="s">
        <v>10156</v>
      </c>
      <c r="AP2815" s="6" t="s">
        <v>8769</v>
      </c>
    </row>
    <row r="2816" spans="41:42" x14ac:dyDescent="0.3">
      <c r="AO2816" s="2" t="s">
        <v>10155</v>
      </c>
      <c r="AP2816" s="6" t="s">
        <v>8769</v>
      </c>
    </row>
    <row r="2817" spans="41:42" x14ac:dyDescent="0.3">
      <c r="AO2817" s="2" t="s">
        <v>10154</v>
      </c>
      <c r="AP2817" s="6" t="s">
        <v>8769</v>
      </c>
    </row>
    <row r="2818" spans="41:42" x14ac:dyDescent="0.3">
      <c r="AO2818" s="2" t="s">
        <v>10153</v>
      </c>
      <c r="AP2818" s="6" t="s">
        <v>8769</v>
      </c>
    </row>
    <row r="2819" spans="41:42" x14ac:dyDescent="0.3">
      <c r="AO2819" s="2" t="s">
        <v>10152</v>
      </c>
      <c r="AP2819" s="6" t="s">
        <v>8769</v>
      </c>
    </row>
    <row r="2820" spans="41:42" x14ac:dyDescent="0.3">
      <c r="AO2820" s="2" t="s">
        <v>10151</v>
      </c>
      <c r="AP2820" s="6" t="s">
        <v>8769</v>
      </c>
    </row>
    <row r="2821" spans="41:42" x14ac:dyDescent="0.3">
      <c r="AO2821" s="2" t="s">
        <v>10150</v>
      </c>
      <c r="AP2821" s="6" t="s">
        <v>8769</v>
      </c>
    </row>
    <row r="2822" spans="41:42" x14ac:dyDescent="0.3">
      <c r="AO2822" s="2" t="s">
        <v>10149</v>
      </c>
      <c r="AP2822" s="6" t="s">
        <v>8769</v>
      </c>
    </row>
    <row r="2823" spans="41:42" x14ac:dyDescent="0.3">
      <c r="AO2823" s="2" t="s">
        <v>10148</v>
      </c>
      <c r="AP2823" s="6" t="s">
        <v>8769</v>
      </c>
    </row>
    <row r="2824" spans="41:42" x14ac:dyDescent="0.3">
      <c r="AO2824" s="2" t="s">
        <v>10147</v>
      </c>
      <c r="AP2824" s="6" t="s">
        <v>8769</v>
      </c>
    </row>
    <row r="2825" spans="41:42" x14ac:dyDescent="0.3">
      <c r="AO2825" s="2" t="s">
        <v>10146</v>
      </c>
      <c r="AP2825" s="6" t="s">
        <v>8769</v>
      </c>
    </row>
    <row r="2826" spans="41:42" x14ac:dyDescent="0.3">
      <c r="AO2826" s="2" t="s">
        <v>10145</v>
      </c>
      <c r="AP2826" s="6" t="s">
        <v>8769</v>
      </c>
    </row>
    <row r="2827" spans="41:42" x14ac:dyDescent="0.3">
      <c r="AO2827" s="2" t="s">
        <v>10144</v>
      </c>
      <c r="AP2827" s="6" t="s">
        <v>8769</v>
      </c>
    </row>
    <row r="2828" spans="41:42" x14ac:dyDescent="0.3">
      <c r="AO2828" s="2" t="s">
        <v>10143</v>
      </c>
      <c r="AP2828" s="6" t="s">
        <v>8769</v>
      </c>
    </row>
    <row r="2829" spans="41:42" x14ac:dyDescent="0.3">
      <c r="AO2829" s="2" t="s">
        <v>10142</v>
      </c>
      <c r="AP2829" s="6" t="s">
        <v>8769</v>
      </c>
    </row>
    <row r="2830" spans="41:42" x14ac:dyDescent="0.3">
      <c r="AO2830" s="2" t="s">
        <v>10141</v>
      </c>
      <c r="AP2830" s="6" t="s">
        <v>8769</v>
      </c>
    </row>
    <row r="2831" spans="41:42" x14ac:dyDescent="0.3">
      <c r="AO2831" s="2" t="s">
        <v>10140</v>
      </c>
      <c r="AP2831" s="6" t="s">
        <v>8769</v>
      </c>
    </row>
    <row r="2832" spans="41:42" x14ac:dyDescent="0.3">
      <c r="AO2832" s="2" t="s">
        <v>10139</v>
      </c>
      <c r="AP2832" s="6" t="s">
        <v>8769</v>
      </c>
    </row>
    <row r="2833" spans="41:42" x14ac:dyDescent="0.3">
      <c r="AO2833" s="2" t="s">
        <v>10138</v>
      </c>
      <c r="AP2833" s="6" t="s">
        <v>8769</v>
      </c>
    </row>
    <row r="2834" spans="41:42" x14ac:dyDescent="0.3">
      <c r="AO2834" s="2" t="s">
        <v>10137</v>
      </c>
      <c r="AP2834" s="6" t="s">
        <v>8769</v>
      </c>
    </row>
    <row r="2835" spans="41:42" x14ac:dyDescent="0.3">
      <c r="AO2835" s="2" t="s">
        <v>10136</v>
      </c>
      <c r="AP2835" s="6" t="s">
        <v>8769</v>
      </c>
    </row>
    <row r="2836" spans="41:42" x14ac:dyDescent="0.3">
      <c r="AO2836" s="2" t="s">
        <v>10135</v>
      </c>
      <c r="AP2836" s="6" t="s">
        <v>8769</v>
      </c>
    </row>
    <row r="2837" spans="41:42" x14ac:dyDescent="0.3">
      <c r="AO2837" s="2" t="s">
        <v>10134</v>
      </c>
      <c r="AP2837" s="6" t="s">
        <v>8769</v>
      </c>
    </row>
    <row r="2838" spans="41:42" x14ac:dyDescent="0.3">
      <c r="AO2838" s="2" t="s">
        <v>10133</v>
      </c>
      <c r="AP2838" s="6" t="s">
        <v>8769</v>
      </c>
    </row>
    <row r="2839" spans="41:42" x14ac:dyDescent="0.3">
      <c r="AO2839" s="2" t="s">
        <v>10132</v>
      </c>
      <c r="AP2839" s="6" t="s">
        <v>8769</v>
      </c>
    </row>
    <row r="2840" spans="41:42" x14ac:dyDescent="0.3">
      <c r="AO2840" s="2" t="s">
        <v>10131</v>
      </c>
      <c r="AP2840" s="6" t="s">
        <v>8769</v>
      </c>
    </row>
    <row r="2841" spans="41:42" x14ac:dyDescent="0.3">
      <c r="AO2841" s="2" t="s">
        <v>10130</v>
      </c>
      <c r="AP2841" s="6" t="s">
        <v>8769</v>
      </c>
    </row>
    <row r="2842" spans="41:42" x14ac:dyDescent="0.3">
      <c r="AO2842" s="2" t="s">
        <v>10129</v>
      </c>
      <c r="AP2842" s="6" t="s">
        <v>8769</v>
      </c>
    </row>
    <row r="2843" spans="41:42" x14ac:dyDescent="0.3">
      <c r="AO2843" s="2" t="s">
        <v>10128</v>
      </c>
      <c r="AP2843" s="6" t="s">
        <v>8769</v>
      </c>
    </row>
    <row r="2844" spans="41:42" x14ac:dyDescent="0.3">
      <c r="AO2844" s="2" t="s">
        <v>10127</v>
      </c>
      <c r="AP2844" s="6" t="s">
        <v>8769</v>
      </c>
    </row>
    <row r="2845" spans="41:42" x14ac:dyDescent="0.3">
      <c r="AO2845" s="2" t="s">
        <v>10126</v>
      </c>
      <c r="AP2845" s="6" t="s">
        <v>8769</v>
      </c>
    </row>
    <row r="2846" spans="41:42" x14ac:dyDescent="0.3">
      <c r="AO2846" s="2" t="s">
        <v>10125</v>
      </c>
      <c r="AP2846" s="6" t="s">
        <v>8769</v>
      </c>
    </row>
    <row r="2847" spans="41:42" x14ac:dyDescent="0.3">
      <c r="AO2847" s="2" t="s">
        <v>10124</v>
      </c>
      <c r="AP2847" s="6" t="s">
        <v>8769</v>
      </c>
    </row>
    <row r="2848" spans="41:42" x14ac:dyDescent="0.3">
      <c r="AO2848" s="2" t="s">
        <v>10123</v>
      </c>
      <c r="AP2848" s="6" t="s">
        <v>8769</v>
      </c>
    </row>
    <row r="2849" spans="41:42" x14ac:dyDescent="0.3">
      <c r="AO2849" s="2" t="s">
        <v>10122</v>
      </c>
      <c r="AP2849" s="6" t="s">
        <v>8769</v>
      </c>
    </row>
    <row r="2850" spans="41:42" x14ac:dyDescent="0.3">
      <c r="AO2850" s="2" t="s">
        <v>10121</v>
      </c>
      <c r="AP2850" s="6" t="s">
        <v>8769</v>
      </c>
    </row>
    <row r="2851" spans="41:42" x14ac:dyDescent="0.3">
      <c r="AO2851" s="2" t="s">
        <v>10120</v>
      </c>
      <c r="AP2851" s="6" t="s">
        <v>8769</v>
      </c>
    </row>
    <row r="2852" spans="41:42" x14ac:dyDescent="0.3">
      <c r="AO2852" s="2" t="s">
        <v>10119</v>
      </c>
      <c r="AP2852" s="6" t="s">
        <v>8769</v>
      </c>
    </row>
    <row r="2853" spans="41:42" x14ac:dyDescent="0.3">
      <c r="AO2853" s="2" t="s">
        <v>10118</v>
      </c>
      <c r="AP2853" s="6" t="s">
        <v>8769</v>
      </c>
    </row>
    <row r="2854" spans="41:42" x14ac:dyDescent="0.3">
      <c r="AO2854" s="2" t="s">
        <v>10117</v>
      </c>
      <c r="AP2854" s="6" t="s">
        <v>8769</v>
      </c>
    </row>
    <row r="2855" spans="41:42" x14ac:dyDescent="0.3">
      <c r="AO2855" s="2" t="s">
        <v>10116</v>
      </c>
      <c r="AP2855" s="6" t="s">
        <v>8769</v>
      </c>
    </row>
    <row r="2856" spans="41:42" x14ac:dyDescent="0.3">
      <c r="AO2856" s="2" t="s">
        <v>10115</v>
      </c>
      <c r="AP2856" s="6" t="s">
        <v>8769</v>
      </c>
    </row>
    <row r="2857" spans="41:42" x14ac:dyDescent="0.3">
      <c r="AO2857" s="2" t="s">
        <v>10114</v>
      </c>
      <c r="AP2857" s="6" t="s">
        <v>8769</v>
      </c>
    </row>
    <row r="2858" spans="41:42" x14ac:dyDescent="0.3">
      <c r="AO2858" s="2" t="s">
        <v>10113</v>
      </c>
      <c r="AP2858" s="6" t="s">
        <v>8769</v>
      </c>
    </row>
    <row r="2859" spans="41:42" x14ac:dyDescent="0.3">
      <c r="AO2859" s="2" t="s">
        <v>10112</v>
      </c>
      <c r="AP2859" s="6" t="s">
        <v>8769</v>
      </c>
    </row>
    <row r="2860" spans="41:42" x14ac:dyDescent="0.3">
      <c r="AO2860" s="2" t="s">
        <v>10111</v>
      </c>
      <c r="AP2860" s="6" t="s">
        <v>8769</v>
      </c>
    </row>
    <row r="2861" spans="41:42" x14ac:dyDescent="0.3">
      <c r="AO2861" s="2" t="s">
        <v>10110</v>
      </c>
      <c r="AP2861" s="6" t="s">
        <v>8769</v>
      </c>
    </row>
    <row r="2862" spans="41:42" x14ac:dyDescent="0.3">
      <c r="AO2862" s="2" t="s">
        <v>10109</v>
      </c>
      <c r="AP2862" s="6" t="s">
        <v>8769</v>
      </c>
    </row>
    <row r="2863" spans="41:42" x14ac:dyDescent="0.3">
      <c r="AO2863" s="2" t="s">
        <v>10108</v>
      </c>
      <c r="AP2863" s="6" t="s">
        <v>8769</v>
      </c>
    </row>
    <row r="2864" spans="41:42" x14ac:dyDescent="0.3">
      <c r="AO2864" s="2" t="s">
        <v>10107</v>
      </c>
      <c r="AP2864" s="6" t="s">
        <v>8769</v>
      </c>
    </row>
    <row r="2865" spans="41:42" x14ac:dyDescent="0.3">
      <c r="AO2865" s="2" t="s">
        <v>10106</v>
      </c>
      <c r="AP2865" s="6" t="s">
        <v>8769</v>
      </c>
    </row>
    <row r="2866" spans="41:42" x14ac:dyDescent="0.3">
      <c r="AO2866" s="2" t="s">
        <v>10105</v>
      </c>
      <c r="AP2866" s="6" t="s">
        <v>8769</v>
      </c>
    </row>
    <row r="2867" spans="41:42" x14ac:dyDescent="0.3">
      <c r="AO2867" s="2" t="s">
        <v>10104</v>
      </c>
      <c r="AP2867" s="6" t="s">
        <v>8769</v>
      </c>
    </row>
    <row r="2868" spans="41:42" x14ac:dyDescent="0.3">
      <c r="AO2868" s="2" t="s">
        <v>10103</v>
      </c>
      <c r="AP2868" s="6" t="s">
        <v>8769</v>
      </c>
    </row>
    <row r="2869" spans="41:42" x14ac:dyDescent="0.3">
      <c r="AO2869" s="2" t="s">
        <v>10102</v>
      </c>
      <c r="AP2869" s="6" t="s">
        <v>8769</v>
      </c>
    </row>
    <row r="2870" spans="41:42" x14ac:dyDescent="0.3">
      <c r="AO2870" s="2" t="s">
        <v>10101</v>
      </c>
      <c r="AP2870" s="6" t="s">
        <v>8769</v>
      </c>
    </row>
    <row r="2871" spans="41:42" x14ac:dyDescent="0.3">
      <c r="AO2871" s="2" t="s">
        <v>10100</v>
      </c>
      <c r="AP2871" s="6" t="s">
        <v>8769</v>
      </c>
    </row>
    <row r="2872" spans="41:42" x14ac:dyDescent="0.3">
      <c r="AO2872" s="2" t="s">
        <v>10099</v>
      </c>
      <c r="AP2872" s="6" t="s">
        <v>8769</v>
      </c>
    </row>
    <row r="2873" spans="41:42" x14ac:dyDescent="0.3">
      <c r="AO2873" s="2" t="s">
        <v>10098</v>
      </c>
      <c r="AP2873" s="6" t="s">
        <v>8769</v>
      </c>
    </row>
    <row r="2874" spans="41:42" x14ac:dyDescent="0.3">
      <c r="AO2874" s="2" t="s">
        <v>10097</v>
      </c>
      <c r="AP2874" s="6" t="s">
        <v>8769</v>
      </c>
    </row>
    <row r="2875" spans="41:42" x14ac:dyDescent="0.3">
      <c r="AO2875" s="2" t="s">
        <v>10096</v>
      </c>
      <c r="AP2875" s="6" t="s">
        <v>8769</v>
      </c>
    </row>
    <row r="2876" spans="41:42" x14ac:dyDescent="0.3">
      <c r="AO2876" s="2" t="s">
        <v>10095</v>
      </c>
      <c r="AP2876" s="6" t="s">
        <v>8769</v>
      </c>
    </row>
    <row r="2877" spans="41:42" x14ac:dyDescent="0.3">
      <c r="AO2877" s="2" t="s">
        <v>10094</v>
      </c>
      <c r="AP2877" s="6" t="s">
        <v>8769</v>
      </c>
    </row>
    <row r="2878" spans="41:42" x14ac:dyDescent="0.3">
      <c r="AO2878" s="2" t="s">
        <v>10093</v>
      </c>
      <c r="AP2878" s="6" t="s">
        <v>8769</v>
      </c>
    </row>
    <row r="2879" spans="41:42" x14ac:dyDescent="0.3">
      <c r="AO2879" s="2" t="s">
        <v>10092</v>
      </c>
      <c r="AP2879" s="6" t="s">
        <v>8769</v>
      </c>
    </row>
    <row r="2880" spans="41:42" x14ac:dyDescent="0.3">
      <c r="AO2880" s="2" t="s">
        <v>10091</v>
      </c>
      <c r="AP2880" s="6" t="s">
        <v>8769</v>
      </c>
    </row>
    <row r="2881" spans="41:42" x14ac:dyDescent="0.3">
      <c r="AO2881" s="2" t="s">
        <v>10090</v>
      </c>
      <c r="AP2881" s="6" t="s">
        <v>8769</v>
      </c>
    </row>
    <row r="2882" spans="41:42" x14ac:dyDescent="0.3">
      <c r="AO2882" s="2" t="s">
        <v>10089</v>
      </c>
      <c r="AP2882" s="6" t="s">
        <v>8769</v>
      </c>
    </row>
    <row r="2883" spans="41:42" x14ac:dyDescent="0.3">
      <c r="AO2883" s="2" t="s">
        <v>10088</v>
      </c>
      <c r="AP2883" s="6" t="s">
        <v>8769</v>
      </c>
    </row>
    <row r="2884" spans="41:42" x14ac:dyDescent="0.3">
      <c r="AO2884" s="2" t="s">
        <v>10087</v>
      </c>
      <c r="AP2884" s="6" t="s">
        <v>8769</v>
      </c>
    </row>
    <row r="2885" spans="41:42" x14ac:dyDescent="0.3">
      <c r="AO2885" s="2" t="s">
        <v>10086</v>
      </c>
      <c r="AP2885" s="6" t="s">
        <v>8769</v>
      </c>
    </row>
    <row r="2886" spans="41:42" x14ac:dyDescent="0.3">
      <c r="AO2886" s="2" t="s">
        <v>10085</v>
      </c>
      <c r="AP2886" s="6" t="s">
        <v>8769</v>
      </c>
    </row>
    <row r="2887" spans="41:42" x14ac:dyDescent="0.3">
      <c r="AO2887" s="2" t="s">
        <v>10084</v>
      </c>
      <c r="AP2887" s="6" t="s">
        <v>8769</v>
      </c>
    </row>
    <row r="2888" spans="41:42" x14ac:dyDescent="0.3">
      <c r="AO2888" s="2" t="s">
        <v>10083</v>
      </c>
      <c r="AP2888" s="6" t="s">
        <v>8769</v>
      </c>
    </row>
    <row r="2889" spans="41:42" x14ac:dyDescent="0.3">
      <c r="AO2889" s="2" t="s">
        <v>10082</v>
      </c>
      <c r="AP2889" s="6" t="s">
        <v>8769</v>
      </c>
    </row>
    <row r="2890" spans="41:42" x14ac:dyDescent="0.3">
      <c r="AO2890" s="2" t="s">
        <v>10081</v>
      </c>
      <c r="AP2890" s="6" t="s">
        <v>8769</v>
      </c>
    </row>
    <row r="2891" spans="41:42" x14ac:dyDescent="0.3">
      <c r="AO2891" s="2" t="s">
        <v>10080</v>
      </c>
      <c r="AP2891" s="6" t="s">
        <v>8769</v>
      </c>
    </row>
    <row r="2892" spans="41:42" x14ac:dyDescent="0.3">
      <c r="AO2892" s="2" t="s">
        <v>10079</v>
      </c>
      <c r="AP2892" s="6" t="s">
        <v>8769</v>
      </c>
    </row>
    <row r="2893" spans="41:42" x14ac:dyDescent="0.3">
      <c r="AO2893" s="2" t="s">
        <v>10078</v>
      </c>
      <c r="AP2893" s="6" t="s">
        <v>8769</v>
      </c>
    </row>
    <row r="2894" spans="41:42" x14ac:dyDescent="0.3">
      <c r="AO2894" s="2" t="s">
        <v>10077</v>
      </c>
      <c r="AP2894" s="6" t="s">
        <v>8769</v>
      </c>
    </row>
    <row r="2895" spans="41:42" x14ac:dyDescent="0.3">
      <c r="AO2895" s="2" t="s">
        <v>10076</v>
      </c>
      <c r="AP2895" s="6" t="s">
        <v>8769</v>
      </c>
    </row>
    <row r="2896" spans="41:42" x14ac:dyDescent="0.3">
      <c r="AO2896" s="2" t="s">
        <v>10075</v>
      </c>
      <c r="AP2896" s="6" t="s">
        <v>8769</v>
      </c>
    </row>
    <row r="2897" spans="41:42" x14ac:dyDescent="0.3">
      <c r="AO2897" s="2" t="s">
        <v>10074</v>
      </c>
      <c r="AP2897" s="6" t="s">
        <v>8769</v>
      </c>
    </row>
    <row r="2898" spans="41:42" x14ac:dyDescent="0.3">
      <c r="AO2898" s="2" t="s">
        <v>10073</v>
      </c>
      <c r="AP2898" s="6" t="s">
        <v>8769</v>
      </c>
    </row>
    <row r="2899" spans="41:42" x14ac:dyDescent="0.3">
      <c r="AO2899" s="2" t="s">
        <v>10072</v>
      </c>
      <c r="AP2899" s="6" t="s">
        <v>8769</v>
      </c>
    </row>
    <row r="2900" spans="41:42" x14ac:dyDescent="0.3">
      <c r="AO2900" s="2" t="s">
        <v>10071</v>
      </c>
      <c r="AP2900" s="6" t="s">
        <v>8769</v>
      </c>
    </row>
    <row r="2901" spans="41:42" x14ac:dyDescent="0.3">
      <c r="AO2901" s="2" t="s">
        <v>10070</v>
      </c>
      <c r="AP2901" s="6" t="s">
        <v>8769</v>
      </c>
    </row>
    <row r="2902" spans="41:42" x14ac:dyDescent="0.3">
      <c r="AO2902" s="2" t="s">
        <v>10069</v>
      </c>
      <c r="AP2902" s="6" t="s">
        <v>8769</v>
      </c>
    </row>
    <row r="2903" spans="41:42" x14ac:dyDescent="0.3">
      <c r="AO2903" s="2" t="s">
        <v>10068</v>
      </c>
      <c r="AP2903" s="6" t="s">
        <v>8769</v>
      </c>
    </row>
    <row r="2904" spans="41:42" x14ac:dyDescent="0.3">
      <c r="AO2904" s="2" t="s">
        <v>10067</v>
      </c>
      <c r="AP2904" s="6" t="s">
        <v>8769</v>
      </c>
    </row>
    <row r="2905" spans="41:42" x14ac:dyDescent="0.3">
      <c r="AO2905" s="2" t="s">
        <v>10066</v>
      </c>
      <c r="AP2905" s="6" t="s">
        <v>8769</v>
      </c>
    </row>
    <row r="2906" spans="41:42" x14ac:dyDescent="0.3">
      <c r="AO2906" s="2" t="s">
        <v>10065</v>
      </c>
      <c r="AP2906" s="6" t="s">
        <v>8769</v>
      </c>
    </row>
    <row r="2907" spans="41:42" x14ac:dyDescent="0.3">
      <c r="AO2907" s="2" t="s">
        <v>10064</v>
      </c>
      <c r="AP2907" s="6" t="s">
        <v>8769</v>
      </c>
    </row>
    <row r="2908" spans="41:42" x14ac:dyDescent="0.3">
      <c r="AO2908" s="2" t="s">
        <v>10063</v>
      </c>
      <c r="AP2908" s="6" t="s">
        <v>8769</v>
      </c>
    </row>
    <row r="2909" spans="41:42" x14ac:dyDescent="0.3">
      <c r="AO2909" s="2" t="s">
        <v>10062</v>
      </c>
      <c r="AP2909" s="6" t="s">
        <v>8769</v>
      </c>
    </row>
    <row r="2910" spans="41:42" x14ac:dyDescent="0.3">
      <c r="AO2910" s="2" t="s">
        <v>10061</v>
      </c>
      <c r="AP2910" s="6" t="s">
        <v>8769</v>
      </c>
    </row>
    <row r="2911" spans="41:42" x14ac:dyDescent="0.3">
      <c r="AO2911" s="2" t="s">
        <v>10060</v>
      </c>
      <c r="AP2911" s="6" t="s">
        <v>8769</v>
      </c>
    </row>
    <row r="2912" spans="41:42" x14ac:dyDescent="0.3">
      <c r="AO2912" s="2" t="s">
        <v>10059</v>
      </c>
      <c r="AP2912" s="6" t="s">
        <v>8769</v>
      </c>
    </row>
    <row r="2913" spans="41:42" x14ac:dyDescent="0.3">
      <c r="AO2913" s="2" t="s">
        <v>10058</v>
      </c>
      <c r="AP2913" s="6" t="s">
        <v>8769</v>
      </c>
    </row>
    <row r="2914" spans="41:42" x14ac:dyDescent="0.3">
      <c r="AO2914" s="2" t="s">
        <v>10057</v>
      </c>
      <c r="AP2914" s="6" t="s">
        <v>8769</v>
      </c>
    </row>
    <row r="2915" spans="41:42" x14ac:dyDescent="0.3">
      <c r="AO2915" s="2" t="s">
        <v>10056</v>
      </c>
      <c r="AP2915" s="6" t="s">
        <v>8769</v>
      </c>
    </row>
    <row r="2916" spans="41:42" x14ac:dyDescent="0.3">
      <c r="AO2916" s="2" t="s">
        <v>10055</v>
      </c>
      <c r="AP2916" s="6" t="s">
        <v>8769</v>
      </c>
    </row>
    <row r="2917" spans="41:42" x14ac:dyDescent="0.3">
      <c r="AO2917" s="2" t="s">
        <v>10054</v>
      </c>
      <c r="AP2917" s="6" t="s">
        <v>8769</v>
      </c>
    </row>
    <row r="2918" spans="41:42" x14ac:dyDescent="0.3">
      <c r="AO2918" s="2" t="s">
        <v>10053</v>
      </c>
      <c r="AP2918" s="6" t="s">
        <v>8769</v>
      </c>
    </row>
    <row r="2919" spans="41:42" x14ac:dyDescent="0.3">
      <c r="AO2919" s="2" t="s">
        <v>10052</v>
      </c>
      <c r="AP2919" s="6" t="s">
        <v>8769</v>
      </c>
    </row>
    <row r="2920" spans="41:42" x14ac:dyDescent="0.3">
      <c r="AO2920" s="2" t="s">
        <v>10051</v>
      </c>
      <c r="AP2920" s="6" t="s">
        <v>8769</v>
      </c>
    </row>
    <row r="2921" spans="41:42" x14ac:dyDescent="0.3">
      <c r="AO2921" s="2" t="s">
        <v>10050</v>
      </c>
      <c r="AP2921" s="6" t="s">
        <v>8769</v>
      </c>
    </row>
    <row r="2922" spans="41:42" x14ac:dyDescent="0.3">
      <c r="AO2922" s="2" t="s">
        <v>10049</v>
      </c>
      <c r="AP2922" s="6" t="s">
        <v>8769</v>
      </c>
    </row>
    <row r="2923" spans="41:42" x14ac:dyDescent="0.3">
      <c r="AO2923" s="2" t="s">
        <v>10048</v>
      </c>
      <c r="AP2923" s="6" t="s">
        <v>8769</v>
      </c>
    </row>
    <row r="2924" spans="41:42" x14ac:dyDescent="0.3">
      <c r="AO2924" s="2" t="s">
        <v>10047</v>
      </c>
      <c r="AP2924" s="6" t="s">
        <v>8769</v>
      </c>
    </row>
    <row r="2925" spans="41:42" x14ac:dyDescent="0.3">
      <c r="AO2925" s="2" t="s">
        <v>10046</v>
      </c>
      <c r="AP2925" s="6" t="s">
        <v>8769</v>
      </c>
    </row>
    <row r="2926" spans="41:42" x14ac:dyDescent="0.3">
      <c r="AO2926" s="2" t="s">
        <v>10045</v>
      </c>
      <c r="AP2926" s="6" t="s">
        <v>8769</v>
      </c>
    </row>
    <row r="2927" spans="41:42" x14ac:dyDescent="0.3">
      <c r="AO2927" s="2" t="s">
        <v>10044</v>
      </c>
      <c r="AP2927" s="6" t="s">
        <v>8769</v>
      </c>
    </row>
    <row r="2928" spans="41:42" x14ac:dyDescent="0.3">
      <c r="AO2928" s="2" t="s">
        <v>10043</v>
      </c>
      <c r="AP2928" s="6" t="s">
        <v>8769</v>
      </c>
    </row>
    <row r="2929" spans="41:42" x14ac:dyDescent="0.3">
      <c r="AO2929" s="2" t="s">
        <v>10042</v>
      </c>
      <c r="AP2929" s="6" t="s">
        <v>8769</v>
      </c>
    </row>
    <row r="2930" spans="41:42" x14ac:dyDescent="0.3">
      <c r="AO2930" s="2" t="s">
        <v>10041</v>
      </c>
      <c r="AP2930" s="6" t="s">
        <v>8769</v>
      </c>
    </row>
    <row r="2931" spans="41:42" x14ac:dyDescent="0.3">
      <c r="AO2931" s="2" t="s">
        <v>10040</v>
      </c>
      <c r="AP2931" s="6" t="s">
        <v>8769</v>
      </c>
    </row>
    <row r="2932" spans="41:42" x14ac:dyDescent="0.3">
      <c r="AO2932" s="2" t="s">
        <v>10039</v>
      </c>
      <c r="AP2932" s="6" t="s">
        <v>8769</v>
      </c>
    </row>
    <row r="2933" spans="41:42" x14ac:dyDescent="0.3">
      <c r="AO2933" s="2" t="s">
        <v>10038</v>
      </c>
      <c r="AP2933" s="6" t="s">
        <v>8769</v>
      </c>
    </row>
    <row r="2934" spans="41:42" x14ac:dyDescent="0.3">
      <c r="AO2934" s="2" t="s">
        <v>10037</v>
      </c>
      <c r="AP2934" s="6" t="s">
        <v>8769</v>
      </c>
    </row>
    <row r="2935" spans="41:42" x14ac:dyDescent="0.3">
      <c r="AO2935" s="2" t="s">
        <v>10036</v>
      </c>
      <c r="AP2935" s="6" t="s">
        <v>8769</v>
      </c>
    </row>
    <row r="2936" spans="41:42" x14ac:dyDescent="0.3">
      <c r="AO2936" s="2" t="s">
        <v>10035</v>
      </c>
      <c r="AP2936" s="6" t="s">
        <v>8769</v>
      </c>
    </row>
    <row r="2937" spans="41:42" x14ac:dyDescent="0.3">
      <c r="AO2937" s="2" t="s">
        <v>10034</v>
      </c>
      <c r="AP2937" s="6" t="s">
        <v>8769</v>
      </c>
    </row>
    <row r="2938" spans="41:42" x14ac:dyDescent="0.3">
      <c r="AO2938" s="2" t="s">
        <v>10033</v>
      </c>
      <c r="AP2938" s="6" t="s">
        <v>8769</v>
      </c>
    </row>
    <row r="2939" spans="41:42" x14ac:dyDescent="0.3">
      <c r="AO2939" s="2" t="s">
        <v>10032</v>
      </c>
      <c r="AP2939" s="6" t="s">
        <v>8769</v>
      </c>
    </row>
    <row r="2940" spans="41:42" x14ac:dyDescent="0.3">
      <c r="AO2940" s="2" t="s">
        <v>10031</v>
      </c>
      <c r="AP2940" s="6" t="s">
        <v>8769</v>
      </c>
    </row>
    <row r="2941" spans="41:42" x14ac:dyDescent="0.3">
      <c r="AO2941" s="2" t="s">
        <v>10030</v>
      </c>
      <c r="AP2941" s="6" t="s">
        <v>8769</v>
      </c>
    </row>
    <row r="2942" spans="41:42" x14ac:dyDescent="0.3">
      <c r="AO2942" s="2" t="s">
        <v>10029</v>
      </c>
      <c r="AP2942" s="6" t="s">
        <v>8769</v>
      </c>
    </row>
    <row r="2943" spans="41:42" x14ac:dyDescent="0.3">
      <c r="AO2943" s="2" t="s">
        <v>10028</v>
      </c>
      <c r="AP2943" s="6" t="s">
        <v>8769</v>
      </c>
    </row>
    <row r="2944" spans="41:42" x14ac:dyDescent="0.3">
      <c r="AO2944" s="2" t="s">
        <v>10027</v>
      </c>
      <c r="AP2944" s="6" t="s">
        <v>8769</v>
      </c>
    </row>
    <row r="2945" spans="41:42" x14ac:dyDescent="0.3">
      <c r="AO2945" s="2" t="s">
        <v>10026</v>
      </c>
      <c r="AP2945" s="6" t="s">
        <v>8769</v>
      </c>
    </row>
    <row r="2946" spans="41:42" x14ac:dyDescent="0.3">
      <c r="AO2946" s="2" t="s">
        <v>10025</v>
      </c>
      <c r="AP2946" s="6" t="s">
        <v>8769</v>
      </c>
    </row>
    <row r="2947" spans="41:42" x14ac:dyDescent="0.3">
      <c r="AO2947" s="2" t="s">
        <v>10024</v>
      </c>
      <c r="AP2947" s="6" t="s">
        <v>8769</v>
      </c>
    </row>
    <row r="2948" spans="41:42" x14ac:dyDescent="0.3">
      <c r="AO2948" s="2" t="s">
        <v>10023</v>
      </c>
      <c r="AP2948" s="6" t="s">
        <v>8769</v>
      </c>
    </row>
    <row r="2949" spans="41:42" x14ac:dyDescent="0.3">
      <c r="AO2949" s="2" t="s">
        <v>10022</v>
      </c>
      <c r="AP2949" s="6" t="s">
        <v>8769</v>
      </c>
    </row>
    <row r="2950" spans="41:42" x14ac:dyDescent="0.3">
      <c r="AO2950" s="2" t="s">
        <v>10021</v>
      </c>
      <c r="AP2950" s="6" t="s">
        <v>8769</v>
      </c>
    </row>
    <row r="2951" spans="41:42" x14ac:dyDescent="0.3">
      <c r="AO2951" s="2" t="s">
        <v>10020</v>
      </c>
      <c r="AP2951" s="6" t="s">
        <v>8769</v>
      </c>
    </row>
    <row r="2952" spans="41:42" x14ac:dyDescent="0.3">
      <c r="AO2952" s="2" t="s">
        <v>10019</v>
      </c>
      <c r="AP2952" s="6" t="s">
        <v>8769</v>
      </c>
    </row>
    <row r="2953" spans="41:42" x14ac:dyDescent="0.3">
      <c r="AO2953" s="2" t="s">
        <v>10018</v>
      </c>
      <c r="AP2953" s="6" t="s">
        <v>8769</v>
      </c>
    </row>
    <row r="2954" spans="41:42" x14ac:dyDescent="0.3">
      <c r="AO2954" s="2" t="s">
        <v>10017</v>
      </c>
      <c r="AP2954" s="6" t="s">
        <v>8769</v>
      </c>
    </row>
    <row r="2955" spans="41:42" x14ac:dyDescent="0.3">
      <c r="AO2955" s="2" t="s">
        <v>10016</v>
      </c>
      <c r="AP2955" s="6" t="s">
        <v>8769</v>
      </c>
    </row>
    <row r="2956" spans="41:42" x14ac:dyDescent="0.3">
      <c r="AO2956" s="2" t="s">
        <v>10015</v>
      </c>
      <c r="AP2956" s="6" t="s">
        <v>8769</v>
      </c>
    </row>
    <row r="2957" spans="41:42" x14ac:dyDescent="0.3">
      <c r="AO2957" s="2" t="s">
        <v>10014</v>
      </c>
      <c r="AP2957" s="6" t="s">
        <v>8769</v>
      </c>
    </row>
    <row r="2958" spans="41:42" x14ac:dyDescent="0.3">
      <c r="AO2958" s="2" t="s">
        <v>10013</v>
      </c>
      <c r="AP2958" s="6" t="s">
        <v>8769</v>
      </c>
    </row>
    <row r="2959" spans="41:42" x14ac:dyDescent="0.3">
      <c r="AO2959" s="2" t="s">
        <v>10012</v>
      </c>
      <c r="AP2959" s="6" t="s">
        <v>8769</v>
      </c>
    </row>
    <row r="2960" spans="41:42" x14ac:dyDescent="0.3">
      <c r="AO2960" s="2" t="s">
        <v>10011</v>
      </c>
      <c r="AP2960" s="6" t="s">
        <v>8769</v>
      </c>
    </row>
    <row r="2961" spans="41:42" x14ac:dyDescent="0.3">
      <c r="AO2961" s="2" t="s">
        <v>10010</v>
      </c>
      <c r="AP2961" s="6" t="s">
        <v>8769</v>
      </c>
    </row>
    <row r="2962" spans="41:42" x14ac:dyDescent="0.3">
      <c r="AO2962" s="2" t="s">
        <v>10009</v>
      </c>
      <c r="AP2962" s="6" t="s">
        <v>8769</v>
      </c>
    </row>
    <row r="2963" spans="41:42" x14ac:dyDescent="0.3">
      <c r="AO2963" s="2" t="s">
        <v>10008</v>
      </c>
      <c r="AP2963" s="6" t="s">
        <v>8769</v>
      </c>
    </row>
    <row r="2964" spans="41:42" x14ac:dyDescent="0.3">
      <c r="AO2964" s="2" t="s">
        <v>10007</v>
      </c>
      <c r="AP2964" s="6" t="s">
        <v>8769</v>
      </c>
    </row>
    <row r="2965" spans="41:42" x14ac:dyDescent="0.3">
      <c r="AO2965" s="2" t="s">
        <v>10006</v>
      </c>
      <c r="AP2965" s="6" t="s">
        <v>8769</v>
      </c>
    </row>
    <row r="2966" spans="41:42" x14ac:dyDescent="0.3">
      <c r="AO2966" s="2" t="s">
        <v>10005</v>
      </c>
      <c r="AP2966" s="6" t="s">
        <v>8769</v>
      </c>
    </row>
    <row r="2967" spans="41:42" x14ac:dyDescent="0.3">
      <c r="AO2967" s="2" t="s">
        <v>10004</v>
      </c>
      <c r="AP2967" s="6" t="s">
        <v>8769</v>
      </c>
    </row>
    <row r="2968" spans="41:42" x14ac:dyDescent="0.3">
      <c r="AO2968" s="2" t="s">
        <v>10003</v>
      </c>
      <c r="AP2968" s="6" t="s">
        <v>8769</v>
      </c>
    </row>
    <row r="2969" spans="41:42" x14ac:dyDescent="0.3">
      <c r="AO2969" s="2" t="s">
        <v>10002</v>
      </c>
      <c r="AP2969" s="6" t="s">
        <v>8769</v>
      </c>
    </row>
    <row r="2970" spans="41:42" x14ac:dyDescent="0.3">
      <c r="AO2970" s="2" t="s">
        <v>10001</v>
      </c>
      <c r="AP2970" s="6" t="s">
        <v>8769</v>
      </c>
    </row>
    <row r="2971" spans="41:42" x14ac:dyDescent="0.3">
      <c r="AO2971" s="2" t="s">
        <v>10000</v>
      </c>
      <c r="AP2971" s="6" t="s">
        <v>8769</v>
      </c>
    </row>
    <row r="2972" spans="41:42" x14ac:dyDescent="0.3">
      <c r="AO2972" s="2" t="s">
        <v>9999</v>
      </c>
      <c r="AP2972" s="6" t="s">
        <v>8769</v>
      </c>
    </row>
    <row r="2973" spans="41:42" x14ac:dyDescent="0.3">
      <c r="AO2973" s="2" t="s">
        <v>9998</v>
      </c>
      <c r="AP2973" s="6" t="s">
        <v>8769</v>
      </c>
    </row>
    <row r="2974" spans="41:42" x14ac:dyDescent="0.3">
      <c r="AO2974" s="2" t="s">
        <v>9997</v>
      </c>
      <c r="AP2974" s="6" t="s">
        <v>8769</v>
      </c>
    </row>
    <row r="2975" spans="41:42" x14ac:dyDescent="0.3">
      <c r="AO2975" s="2" t="s">
        <v>9996</v>
      </c>
      <c r="AP2975" s="6" t="s">
        <v>8769</v>
      </c>
    </row>
    <row r="2976" spans="41:42" x14ac:dyDescent="0.3">
      <c r="AO2976" s="2" t="s">
        <v>9995</v>
      </c>
      <c r="AP2976" s="6" t="s">
        <v>8769</v>
      </c>
    </row>
    <row r="2977" spans="41:42" x14ac:dyDescent="0.3">
      <c r="AO2977" s="2" t="s">
        <v>9994</v>
      </c>
      <c r="AP2977" s="6" t="s">
        <v>8769</v>
      </c>
    </row>
    <row r="2978" spans="41:42" x14ac:dyDescent="0.3">
      <c r="AO2978" s="2" t="s">
        <v>9993</v>
      </c>
      <c r="AP2978" s="6" t="s">
        <v>8769</v>
      </c>
    </row>
    <row r="2979" spans="41:42" x14ac:dyDescent="0.3">
      <c r="AO2979" s="2" t="s">
        <v>9992</v>
      </c>
      <c r="AP2979" s="6" t="s">
        <v>8769</v>
      </c>
    </row>
    <row r="2980" spans="41:42" x14ac:dyDescent="0.3">
      <c r="AO2980" s="2" t="s">
        <v>9991</v>
      </c>
      <c r="AP2980" s="6" t="s">
        <v>8769</v>
      </c>
    </row>
    <row r="2981" spans="41:42" x14ac:dyDescent="0.3">
      <c r="AO2981" s="2" t="s">
        <v>9990</v>
      </c>
      <c r="AP2981" s="6" t="s">
        <v>8769</v>
      </c>
    </row>
    <row r="2982" spans="41:42" x14ac:dyDescent="0.3">
      <c r="AO2982" s="2" t="s">
        <v>9989</v>
      </c>
      <c r="AP2982" s="6" t="s">
        <v>8769</v>
      </c>
    </row>
    <row r="2983" spans="41:42" x14ac:dyDescent="0.3">
      <c r="AO2983" s="2" t="s">
        <v>9988</v>
      </c>
      <c r="AP2983" s="6" t="s">
        <v>8769</v>
      </c>
    </row>
    <row r="2984" spans="41:42" x14ac:dyDescent="0.3">
      <c r="AO2984" s="2" t="s">
        <v>9987</v>
      </c>
      <c r="AP2984" s="6" t="s">
        <v>8769</v>
      </c>
    </row>
    <row r="2985" spans="41:42" x14ac:dyDescent="0.3">
      <c r="AO2985" s="2" t="s">
        <v>9986</v>
      </c>
      <c r="AP2985" s="6" t="s">
        <v>8769</v>
      </c>
    </row>
    <row r="2986" spans="41:42" x14ac:dyDescent="0.3">
      <c r="AO2986" s="2" t="s">
        <v>9985</v>
      </c>
      <c r="AP2986" s="6" t="s">
        <v>8769</v>
      </c>
    </row>
    <row r="2987" spans="41:42" x14ac:dyDescent="0.3">
      <c r="AO2987" s="2" t="s">
        <v>9984</v>
      </c>
      <c r="AP2987" s="6" t="s">
        <v>8769</v>
      </c>
    </row>
    <row r="2988" spans="41:42" x14ac:dyDescent="0.3">
      <c r="AO2988" s="2" t="s">
        <v>9983</v>
      </c>
      <c r="AP2988" s="6" t="s">
        <v>8769</v>
      </c>
    </row>
    <row r="2989" spans="41:42" x14ac:dyDescent="0.3">
      <c r="AO2989" s="2" t="s">
        <v>9982</v>
      </c>
      <c r="AP2989" s="6" t="s">
        <v>8769</v>
      </c>
    </row>
    <row r="2990" spans="41:42" x14ac:dyDescent="0.3">
      <c r="AO2990" s="2" t="s">
        <v>9981</v>
      </c>
      <c r="AP2990" s="6" t="s">
        <v>8769</v>
      </c>
    </row>
    <row r="2991" spans="41:42" x14ac:dyDescent="0.3">
      <c r="AO2991" s="2" t="s">
        <v>9980</v>
      </c>
      <c r="AP2991" s="6" t="s">
        <v>8769</v>
      </c>
    </row>
    <row r="2992" spans="41:42" x14ac:dyDescent="0.3">
      <c r="AO2992" s="2" t="s">
        <v>9979</v>
      </c>
      <c r="AP2992" s="6" t="s">
        <v>8769</v>
      </c>
    </row>
    <row r="2993" spans="41:42" x14ac:dyDescent="0.3">
      <c r="AO2993" s="2" t="s">
        <v>9978</v>
      </c>
      <c r="AP2993" s="6" t="s">
        <v>8769</v>
      </c>
    </row>
    <row r="2994" spans="41:42" x14ac:dyDescent="0.3">
      <c r="AO2994" s="2" t="s">
        <v>9977</v>
      </c>
      <c r="AP2994" s="6" t="s">
        <v>8769</v>
      </c>
    </row>
    <row r="2995" spans="41:42" x14ac:dyDescent="0.3">
      <c r="AO2995" s="2" t="s">
        <v>9976</v>
      </c>
      <c r="AP2995" s="6" t="s">
        <v>8769</v>
      </c>
    </row>
    <row r="2996" spans="41:42" x14ac:dyDescent="0.3">
      <c r="AO2996" s="2" t="s">
        <v>9975</v>
      </c>
      <c r="AP2996" s="6" t="s">
        <v>8769</v>
      </c>
    </row>
    <row r="2997" spans="41:42" x14ac:dyDescent="0.3">
      <c r="AO2997" s="2" t="s">
        <v>9974</v>
      </c>
      <c r="AP2997" s="6" t="s">
        <v>8769</v>
      </c>
    </row>
    <row r="2998" spans="41:42" x14ac:dyDescent="0.3">
      <c r="AO2998" s="2" t="s">
        <v>9973</v>
      </c>
      <c r="AP2998" s="6" t="s">
        <v>8769</v>
      </c>
    </row>
    <row r="2999" spans="41:42" x14ac:dyDescent="0.3">
      <c r="AO2999" s="2" t="s">
        <v>9972</v>
      </c>
      <c r="AP2999" s="6" t="s">
        <v>8769</v>
      </c>
    </row>
    <row r="3000" spans="41:42" x14ac:dyDescent="0.3">
      <c r="AO3000" s="2" t="s">
        <v>9971</v>
      </c>
      <c r="AP3000" s="6" t="s">
        <v>8769</v>
      </c>
    </row>
    <row r="3001" spans="41:42" x14ac:dyDescent="0.3">
      <c r="AO3001" s="2" t="s">
        <v>9970</v>
      </c>
      <c r="AP3001" s="6" t="s">
        <v>8769</v>
      </c>
    </row>
    <row r="3002" spans="41:42" x14ac:dyDescent="0.3">
      <c r="AO3002" s="2" t="s">
        <v>9969</v>
      </c>
      <c r="AP3002" s="6" t="s">
        <v>8769</v>
      </c>
    </row>
    <row r="3003" spans="41:42" x14ac:dyDescent="0.3">
      <c r="AO3003" s="2" t="s">
        <v>9968</v>
      </c>
      <c r="AP3003" s="6" t="s">
        <v>8769</v>
      </c>
    </row>
    <row r="3004" spans="41:42" x14ac:dyDescent="0.3">
      <c r="AO3004" s="2" t="s">
        <v>9967</v>
      </c>
      <c r="AP3004" s="6" t="s">
        <v>8769</v>
      </c>
    </row>
    <row r="3005" spans="41:42" x14ac:dyDescent="0.3">
      <c r="AO3005" s="2" t="s">
        <v>9966</v>
      </c>
      <c r="AP3005" s="6" t="s">
        <v>8769</v>
      </c>
    </row>
    <row r="3006" spans="41:42" x14ac:dyDescent="0.3">
      <c r="AO3006" s="2" t="s">
        <v>9965</v>
      </c>
      <c r="AP3006" s="6" t="s">
        <v>8769</v>
      </c>
    </row>
    <row r="3007" spans="41:42" x14ac:dyDescent="0.3">
      <c r="AO3007" s="2" t="s">
        <v>9964</v>
      </c>
      <c r="AP3007" s="6" t="s">
        <v>8769</v>
      </c>
    </row>
    <row r="3008" spans="41:42" x14ac:dyDescent="0.3">
      <c r="AO3008" s="2" t="s">
        <v>9963</v>
      </c>
      <c r="AP3008" s="6" t="s">
        <v>8769</v>
      </c>
    </row>
    <row r="3009" spans="41:42" x14ac:dyDescent="0.3">
      <c r="AO3009" s="2" t="s">
        <v>9962</v>
      </c>
      <c r="AP3009" s="6" t="s">
        <v>8769</v>
      </c>
    </row>
    <row r="3010" spans="41:42" x14ac:dyDescent="0.3">
      <c r="AO3010" s="2" t="s">
        <v>9961</v>
      </c>
      <c r="AP3010" s="6" t="s">
        <v>8769</v>
      </c>
    </row>
    <row r="3011" spans="41:42" x14ac:dyDescent="0.3">
      <c r="AO3011" s="2" t="s">
        <v>9960</v>
      </c>
      <c r="AP3011" s="6" t="s">
        <v>8769</v>
      </c>
    </row>
    <row r="3012" spans="41:42" x14ac:dyDescent="0.3">
      <c r="AO3012" s="2" t="s">
        <v>9959</v>
      </c>
      <c r="AP3012" s="6" t="s">
        <v>8769</v>
      </c>
    </row>
    <row r="3013" spans="41:42" x14ac:dyDescent="0.3">
      <c r="AO3013" s="2" t="s">
        <v>9958</v>
      </c>
      <c r="AP3013" s="6" t="s">
        <v>8769</v>
      </c>
    </row>
    <row r="3014" spans="41:42" x14ac:dyDescent="0.3">
      <c r="AO3014" s="2" t="s">
        <v>9957</v>
      </c>
      <c r="AP3014" s="6" t="s">
        <v>8769</v>
      </c>
    </row>
    <row r="3015" spans="41:42" x14ac:dyDescent="0.3">
      <c r="AO3015" s="2" t="s">
        <v>9956</v>
      </c>
      <c r="AP3015" s="6" t="s">
        <v>8769</v>
      </c>
    </row>
    <row r="3016" spans="41:42" x14ac:dyDescent="0.3">
      <c r="AO3016" s="2" t="s">
        <v>9955</v>
      </c>
      <c r="AP3016" s="6" t="s">
        <v>8769</v>
      </c>
    </row>
    <row r="3017" spans="41:42" x14ac:dyDescent="0.3">
      <c r="AO3017" s="2" t="s">
        <v>9954</v>
      </c>
      <c r="AP3017" s="6" t="s">
        <v>8769</v>
      </c>
    </row>
    <row r="3018" spans="41:42" x14ac:dyDescent="0.3">
      <c r="AO3018" s="2" t="s">
        <v>9953</v>
      </c>
      <c r="AP3018" s="6" t="s">
        <v>8769</v>
      </c>
    </row>
    <row r="3019" spans="41:42" x14ac:dyDescent="0.3">
      <c r="AO3019" s="2" t="s">
        <v>9952</v>
      </c>
      <c r="AP3019" s="6" t="s">
        <v>8769</v>
      </c>
    </row>
    <row r="3020" spans="41:42" x14ac:dyDescent="0.3">
      <c r="AO3020" s="2" t="s">
        <v>9951</v>
      </c>
      <c r="AP3020" s="6" t="s">
        <v>8769</v>
      </c>
    </row>
    <row r="3021" spans="41:42" x14ac:dyDescent="0.3">
      <c r="AO3021" s="2" t="s">
        <v>9950</v>
      </c>
      <c r="AP3021" s="6" t="s">
        <v>8769</v>
      </c>
    </row>
    <row r="3022" spans="41:42" x14ac:dyDescent="0.3">
      <c r="AO3022" s="2" t="s">
        <v>9949</v>
      </c>
      <c r="AP3022" s="6" t="s">
        <v>8769</v>
      </c>
    </row>
    <row r="3023" spans="41:42" x14ac:dyDescent="0.3">
      <c r="AO3023" s="2" t="s">
        <v>9948</v>
      </c>
      <c r="AP3023" s="6" t="s">
        <v>8769</v>
      </c>
    </row>
    <row r="3024" spans="41:42" x14ac:dyDescent="0.3">
      <c r="AO3024" s="2" t="s">
        <v>9947</v>
      </c>
      <c r="AP3024" s="6" t="s">
        <v>8769</v>
      </c>
    </row>
    <row r="3025" spans="41:42" x14ac:dyDescent="0.3">
      <c r="AO3025" s="2" t="s">
        <v>9946</v>
      </c>
      <c r="AP3025" s="6" t="s">
        <v>8769</v>
      </c>
    </row>
    <row r="3026" spans="41:42" x14ac:dyDescent="0.3">
      <c r="AO3026" s="2" t="s">
        <v>9945</v>
      </c>
      <c r="AP3026" s="6" t="s">
        <v>8769</v>
      </c>
    </row>
    <row r="3027" spans="41:42" x14ac:dyDescent="0.3">
      <c r="AO3027" s="2" t="s">
        <v>9944</v>
      </c>
      <c r="AP3027" s="6" t="s">
        <v>8769</v>
      </c>
    </row>
    <row r="3028" spans="41:42" x14ac:dyDescent="0.3">
      <c r="AO3028" s="2" t="s">
        <v>9943</v>
      </c>
      <c r="AP3028" s="6" t="s">
        <v>8769</v>
      </c>
    </row>
    <row r="3029" spans="41:42" x14ac:dyDescent="0.3">
      <c r="AO3029" s="2" t="s">
        <v>9942</v>
      </c>
      <c r="AP3029" s="6" t="s">
        <v>8769</v>
      </c>
    </row>
    <row r="3030" spans="41:42" x14ac:dyDescent="0.3">
      <c r="AO3030" s="2" t="s">
        <v>9941</v>
      </c>
      <c r="AP3030" s="6" t="s">
        <v>8769</v>
      </c>
    </row>
    <row r="3031" spans="41:42" x14ac:dyDescent="0.3">
      <c r="AO3031" s="2" t="s">
        <v>9940</v>
      </c>
      <c r="AP3031" s="6" t="s">
        <v>8769</v>
      </c>
    </row>
    <row r="3032" spans="41:42" x14ac:dyDescent="0.3">
      <c r="AO3032" s="2" t="s">
        <v>9939</v>
      </c>
      <c r="AP3032" s="6" t="s">
        <v>8769</v>
      </c>
    </row>
    <row r="3033" spans="41:42" x14ac:dyDescent="0.3">
      <c r="AO3033" s="2" t="s">
        <v>9938</v>
      </c>
      <c r="AP3033" s="6" t="s">
        <v>8769</v>
      </c>
    </row>
    <row r="3034" spans="41:42" x14ac:dyDescent="0.3">
      <c r="AO3034" s="2" t="s">
        <v>9937</v>
      </c>
      <c r="AP3034" s="6" t="s">
        <v>8769</v>
      </c>
    </row>
    <row r="3035" spans="41:42" x14ac:dyDescent="0.3">
      <c r="AO3035" s="2" t="s">
        <v>9936</v>
      </c>
      <c r="AP3035" s="6" t="s">
        <v>8769</v>
      </c>
    </row>
    <row r="3036" spans="41:42" x14ac:dyDescent="0.3">
      <c r="AO3036" s="2" t="s">
        <v>9935</v>
      </c>
      <c r="AP3036" s="6" t="s">
        <v>8769</v>
      </c>
    </row>
    <row r="3037" spans="41:42" x14ac:dyDescent="0.3">
      <c r="AO3037" s="2" t="s">
        <v>9934</v>
      </c>
      <c r="AP3037" s="6" t="s">
        <v>8769</v>
      </c>
    </row>
    <row r="3038" spans="41:42" x14ac:dyDescent="0.3">
      <c r="AO3038" s="2" t="s">
        <v>9933</v>
      </c>
      <c r="AP3038" s="6" t="s">
        <v>8769</v>
      </c>
    </row>
    <row r="3039" spans="41:42" x14ac:dyDescent="0.3">
      <c r="AO3039" s="2" t="s">
        <v>9932</v>
      </c>
      <c r="AP3039" s="6" t="s">
        <v>8769</v>
      </c>
    </row>
    <row r="3040" spans="41:42" x14ac:dyDescent="0.3">
      <c r="AO3040" s="2" t="s">
        <v>9931</v>
      </c>
      <c r="AP3040" s="6" t="s">
        <v>8769</v>
      </c>
    </row>
    <row r="3041" spans="41:42" x14ac:dyDescent="0.3">
      <c r="AO3041" s="2" t="s">
        <v>9930</v>
      </c>
      <c r="AP3041" s="6" t="s">
        <v>8769</v>
      </c>
    </row>
    <row r="3042" spans="41:42" x14ac:dyDescent="0.3">
      <c r="AO3042" s="2" t="s">
        <v>9929</v>
      </c>
      <c r="AP3042" s="6" t="s">
        <v>8769</v>
      </c>
    </row>
    <row r="3043" spans="41:42" x14ac:dyDescent="0.3">
      <c r="AO3043" s="2" t="s">
        <v>9928</v>
      </c>
      <c r="AP3043" s="6" t="s">
        <v>8769</v>
      </c>
    </row>
    <row r="3044" spans="41:42" x14ac:dyDescent="0.3">
      <c r="AO3044" s="2" t="s">
        <v>9927</v>
      </c>
      <c r="AP3044" s="6" t="s">
        <v>8769</v>
      </c>
    </row>
    <row r="3045" spans="41:42" x14ac:dyDescent="0.3">
      <c r="AO3045" s="2" t="s">
        <v>9926</v>
      </c>
      <c r="AP3045" s="6" t="s">
        <v>8769</v>
      </c>
    </row>
    <row r="3046" spans="41:42" x14ac:dyDescent="0.3">
      <c r="AO3046" s="2" t="s">
        <v>9925</v>
      </c>
      <c r="AP3046" s="6" t="s">
        <v>8769</v>
      </c>
    </row>
    <row r="3047" spans="41:42" x14ac:dyDescent="0.3">
      <c r="AO3047" s="2" t="s">
        <v>9924</v>
      </c>
      <c r="AP3047" s="6" t="s">
        <v>8769</v>
      </c>
    </row>
    <row r="3048" spans="41:42" x14ac:dyDescent="0.3">
      <c r="AO3048" s="2" t="s">
        <v>9923</v>
      </c>
      <c r="AP3048" s="6" t="s">
        <v>8769</v>
      </c>
    </row>
    <row r="3049" spans="41:42" x14ac:dyDescent="0.3">
      <c r="AO3049" s="2" t="s">
        <v>9922</v>
      </c>
      <c r="AP3049" s="6" t="s">
        <v>8769</v>
      </c>
    </row>
    <row r="3050" spans="41:42" x14ac:dyDescent="0.3">
      <c r="AO3050" s="2" t="s">
        <v>9921</v>
      </c>
      <c r="AP3050" s="6" t="s">
        <v>8769</v>
      </c>
    </row>
    <row r="3051" spans="41:42" x14ac:dyDescent="0.3">
      <c r="AO3051" s="2" t="s">
        <v>9920</v>
      </c>
      <c r="AP3051" s="6" t="s">
        <v>8769</v>
      </c>
    </row>
    <row r="3052" spans="41:42" x14ac:dyDescent="0.3">
      <c r="AO3052" s="2" t="s">
        <v>9919</v>
      </c>
      <c r="AP3052" s="6" t="s">
        <v>8769</v>
      </c>
    </row>
    <row r="3053" spans="41:42" x14ac:dyDescent="0.3">
      <c r="AO3053" s="2" t="s">
        <v>9918</v>
      </c>
      <c r="AP3053" s="6" t="s">
        <v>8769</v>
      </c>
    </row>
    <row r="3054" spans="41:42" x14ac:dyDescent="0.3">
      <c r="AO3054" s="2" t="s">
        <v>9917</v>
      </c>
      <c r="AP3054" s="6" t="s">
        <v>8769</v>
      </c>
    </row>
    <row r="3055" spans="41:42" x14ac:dyDescent="0.3">
      <c r="AO3055" s="2" t="s">
        <v>9916</v>
      </c>
      <c r="AP3055" s="6" t="s">
        <v>8769</v>
      </c>
    </row>
    <row r="3056" spans="41:42" x14ac:dyDescent="0.3">
      <c r="AO3056" s="2" t="s">
        <v>9915</v>
      </c>
      <c r="AP3056" s="6" t="s">
        <v>8769</v>
      </c>
    </row>
    <row r="3057" spans="41:42" x14ac:dyDescent="0.3">
      <c r="AO3057" s="2" t="s">
        <v>9914</v>
      </c>
      <c r="AP3057" s="6" t="s">
        <v>8769</v>
      </c>
    </row>
    <row r="3058" spans="41:42" x14ac:dyDescent="0.3">
      <c r="AO3058" s="2" t="s">
        <v>9913</v>
      </c>
      <c r="AP3058" s="6" t="s">
        <v>8769</v>
      </c>
    </row>
    <row r="3059" spans="41:42" x14ac:dyDescent="0.3">
      <c r="AO3059" s="2" t="s">
        <v>9912</v>
      </c>
      <c r="AP3059" s="6" t="s">
        <v>8769</v>
      </c>
    </row>
    <row r="3060" spans="41:42" x14ac:dyDescent="0.3">
      <c r="AO3060" s="2" t="s">
        <v>9911</v>
      </c>
      <c r="AP3060" s="6" t="s">
        <v>8769</v>
      </c>
    </row>
    <row r="3061" spans="41:42" x14ac:dyDescent="0.3">
      <c r="AO3061" s="2" t="s">
        <v>9910</v>
      </c>
      <c r="AP3061" s="6" t="s">
        <v>8769</v>
      </c>
    </row>
    <row r="3062" spans="41:42" x14ac:dyDescent="0.3">
      <c r="AO3062" s="2" t="s">
        <v>9909</v>
      </c>
      <c r="AP3062" s="6" t="s">
        <v>8769</v>
      </c>
    </row>
    <row r="3063" spans="41:42" x14ac:dyDescent="0.3">
      <c r="AO3063" s="2" t="s">
        <v>9908</v>
      </c>
      <c r="AP3063" s="6" t="s">
        <v>8769</v>
      </c>
    </row>
    <row r="3064" spans="41:42" x14ac:dyDescent="0.3">
      <c r="AO3064" s="2" t="s">
        <v>9907</v>
      </c>
      <c r="AP3064" s="6" t="s">
        <v>8769</v>
      </c>
    </row>
    <row r="3065" spans="41:42" x14ac:dyDescent="0.3">
      <c r="AO3065" s="2" t="s">
        <v>9906</v>
      </c>
      <c r="AP3065" s="6" t="s">
        <v>8769</v>
      </c>
    </row>
    <row r="3066" spans="41:42" x14ac:dyDescent="0.3">
      <c r="AO3066" s="2" t="s">
        <v>9905</v>
      </c>
      <c r="AP3066" s="6" t="s">
        <v>8769</v>
      </c>
    </row>
    <row r="3067" spans="41:42" x14ac:dyDescent="0.3">
      <c r="AO3067" s="2" t="s">
        <v>9904</v>
      </c>
      <c r="AP3067" s="6" t="s">
        <v>8769</v>
      </c>
    </row>
    <row r="3068" spans="41:42" x14ac:dyDescent="0.3">
      <c r="AO3068" s="2" t="s">
        <v>9903</v>
      </c>
      <c r="AP3068" s="6" t="s">
        <v>8769</v>
      </c>
    </row>
    <row r="3069" spans="41:42" x14ac:dyDescent="0.3">
      <c r="AO3069" s="2" t="s">
        <v>9902</v>
      </c>
      <c r="AP3069" s="6" t="s">
        <v>8769</v>
      </c>
    </row>
    <row r="3070" spans="41:42" x14ac:dyDescent="0.3">
      <c r="AO3070" s="2" t="s">
        <v>9901</v>
      </c>
      <c r="AP3070" s="6" t="s">
        <v>8769</v>
      </c>
    </row>
    <row r="3071" spans="41:42" x14ac:dyDescent="0.3">
      <c r="AO3071" s="2" t="s">
        <v>9900</v>
      </c>
      <c r="AP3071" s="6" t="s">
        <v>8769</v>
      </c>
    </row>
    <row r="3072" spans="41:42" x14ac:dyDescent="0.3">
      <c r="AO3072" s="2" t="s">
        <v>9899</v>
      </c>
      <c r="AP3072" s="6" t="s">
        <v>8769</v>
      </c>
    </row>
    <row r="3073" spans="41:42" x14ac:dyDescent="0.3">
      <c r="AO3073" s="2" t="s">
        <v>9898</v>
      </c>
      <c r="AP3073" s="6" t="s">
        <v>8769</v>
      </c>
    </row>
    <row r="3074" spans="41:42" x14ac:dyDescent="0.3">
      <c r="AO3074" s="2" t="s">
        <v>9897</v>
      </c>
      <c r="AP3074" s="6" t="s">
        <v>8769</v>
      </c>
    </row>
    <row r="3075" spans="41:42" x14ac:dyDescent="0.3">
      <c r="AO3075" s="2" t="s">
        <v>9896</v>
      </c>
      <c r="AP3075" s="6" t="s">
        <v>8769</v>
      </c>
    </row>
    <row r="3076" spans="41:42" x14ac:dyDescent="0.3">
      <c r="AO3076" s="2" t="s">
        <v>9895</v>
      </c>
      <c r="AP3076" s="6" t="s">
        <v>8769</v>
      </c>
    </row>
    <row r="3077" spans="41:42" x14ac:dyDescent="0.3">
      <c r="AO3077" s="2" t="s">
        <v>9894</v>
      </c>
      <c r="AP3077" s="6" t="s">
        <v>8769</v>
      </c>
    </row>
    <row r="3078" spans="41:42" x14ac:dyDescent="0.3">
      <c r="AO3078" s="2" t="s">
        <v>9893</v>
      </c>
      <c r="AP3078" s="6" t="s">
        <v>8769</v>
      </c>
    </row>
    <row r="3079" spans="41:42" x14ac:dyDescent="0.3">
      <c r="AO3079" s="2" t="s">
        <v>9892</v>
      </c>
      <c r="AP3079" s="6" t="s">
        <v>8769</v>
      </c>
    </row>
    <row r="3080" spans="41:42" x14ac:dyDescent="0.3">
      <c r="AO3080" s="2" t="s">
        <v>9891</v>
      </c>
      <c r="AP3080" s="6" t="s">
        <v>8769</v>
      </c>
    </row>
    <row r="3081" spans="41:42" x14ac:dyDescent="0.3">
      <c r="AO3081" s="2" t="s">
        <v>9890</v>
      </c>
      <c r="AP3081" s="6" t="s">
        <v>8769</v>
      </c>
    </row>
    <row r="3082" spans="41:42" x14ac:dyDescent="0.3">
      <c r="AO3082" s="2" t="s">
        <v>9889</v>
      </c>
      <c r="AP3082" s="6" t="s">
        <v>8769</v>
      </c>
    </row>
    <row r="3083" spans="41:42" x14ac:dyDescent="0.3">
      <c r="AO3083" s="2" t="s">
        <v>9888</v>
      </c>
      <c r="AP3083" s="6" t="s">
        <v>8769</v>
      </c>
    </row>
    <row r="3084" spans="41:42" x14ac:dyDescent="0.3">
      <c r="AO3084" s="2" t="s">
        <v>9887</v>
      </c>
      <c r="AP3084" s="6" t="s">
        <v>8769</v>
      </c>
    </row>
    <row r="3085" spans="41:42" x14ac:dyDescent="0.3">
      <c r="AO3085" s="2" t="s">
        <v>9886</v>
      </c>
      <c r="AP3085" s="6" t="s">
        <v>8769</v>
      </c>
    </row>
    <row r="3086" spans="41:42" x14ac:dyDescent="0.3">
      <c r="AO3086" s="2" t="s">
        <v>9885</v>
      </c>
      <c r="AP3086" s="6" t="s">
        <v>8769</v>
      </c>
    </row>
    <row r="3087" spans="41:42" x14ac:dyDescent="0.3">
      <c r="AO3087" s="2" t="s">
        <v>9884</v>
      </c>
      <c r="AP3087" s="6" t="s">
        <v>8769</v>
      </c>
    </row>
    <row r="3088" spans="41:42" x14ac:dyDescent="0.3">
      <c r="AO3088" s="2" t="s">
        <v>9883</v>
      </c>
      <c r="AP3088" s="6" t="s">
        <v>8769</v>
      </c>
    </row>
    <row r="3089" spans="41:42" x14ac:dyDescent="0.3">
      <c r="AO3089" s="2" t="s">
        <v>9882</v>
      </c>
      <c r="AP3089" s="6" t="s">
        <v>8769</v>
      </c>
    </row>
    <row r="3090" spans="41:42" x14ac:dyDescent="0.3">
      <c r="AO3090" s="2" t="s">
        <v>9881</v>
      </c>
      <c r="AP3090" s="6" t="s">
        <v>8769</v>
      </c>
    </row>
    <row r="3091" spans="41:42" x14ac:dyDescent="0.3">
      <c r="AO3091" s="2" t="s">
        <v>9880</v>
      </c>
      <c r="AP3091" s="6" t="s">
        <v>8769</v>
      </c>
    </row>
    <row r="3092" spans="41:42" x14ac:dyDescent="0.3">
      <c r="AO3092" s="2" t="s">
        <v>9879</v>
      </c>
      <c r="AP3092" s="6" t="s">
        <v>8769</v>
      </c>
    </row>
    <row r="3093" spans="41:42" x14ac:dyDescent="0.3">
      <c r="AO3093" s="2" t="s">
        <v>9878</v>
      </c>
      <c r="AP3093" s="6" t="s">
        <v>8769</v>
      </c>
    </row>
    <row r="3094" spans="41:42" x14ac:dyDescent="0.3">
      <c r="AO3094" s="2" t="s">
        <v>9877</v>
      </c>
      <c r="AP3094" s="6" t="s">
        <v>8769</v>
      </c>
    </row>
    <row r="3095" spans="41:42" x14ac:dyDescent="0.3">
      <c r="AO3095" s="2" t="s">
        <v>9876</v>
      </c>
      <c r="AP3095" s="6" t="s">
        <v>8769</v>
      </c>
    </row>
    <row r="3096" spans="41:42" x14ac:dyDescent="0.3">
      <c r="AO3096" s="2" t="s">
        <v>9875</v>
      </c>
      <c r="AP3096" s="6" t="s">
        <v>8769</v>
      </c>
    </row>
    <row r="3097" spans="41:42" x14ac:dyDescent="0.3">
      <c r="AO3097" s="2" t="s">
        <v>9874</v>
      </c>
      <c r="AP3097" s="6" t="s">
        <v>8769</v>
      </c>
    </row>
    <row r="3098" spans="41:42" x14ac:dyDescent="0.3">
      <c r="AO3098" s="2" t="s">
        <v>9873</v>
      </c>
      <c r="AP3098" s="6" t="s">
        <v>8769</v>
      </c>
    </row>
    <row r="3099" spans="41:42" x14ac:dyDescent="0.3">
      <c r="AO3099" s="2" t="s">
        <v>9872</v>
      </c>
      <c r="AP3099" s="6" t="s">
        <v>8769</v>
      </c>
    </row>
    <row r="3100" spans="41:42" x14ac:dyDescent="0.3">
      <c r="AO3100" s="2" t="s">
        <v>9871</v>
      </c>
      <c r="AP3100" s="6" t="s">
        <v>8769</v>
      </c>
    </row>
    <row r="3101" spans="41:42" x14ac:dyDescent="0.3">
      <c r="AO3101" s="2" t="s">
        <v>9870</v>
      </c>
      <c r="AP3101" s="6" t="s">
        <v>8769</v>
      </c>
    </row>
    <row r="3102" spans="41:42" x14ac:dyDescent="0.3">
      <c r="AO3102" s="2" t="s">
        <v>9869</v>
      </c>
      <c r="AP3102" s="6" t="s">
        <v>8769</v>
      </c>
    </row>
    <row r="3103" spans="41:42" x14ac:dyDescent="0.3">
      <c r="AO3103" s="2" t="s">
        <v>9868</v>
      </c>
      <c r="AP3103" s="6" t="s">
        <v>8769</v>
      </c>
    </row>
    <row r="3104" spans="41:42" x14ac:dyDescent="0.3">
      <c r="AO3104" s="2" t="s">
        <v>9867</v>
      </c>
      <c r="AP3104" s="6" t="s">
        <v>8769</v>
      </c>
    </row>
    <row r="3105" spans="41:42" x14ac:dyDescent="0.3">
      <c r="AO3105" s="2" t="s">
        <v>9866</v>
      </c>
      <c r="AP3105" s="6" t="s">
        <v>8769</v>
      </c>
    </row>
    <row r="3106" spans="41:42" x14ac:dyDescent="0.3">
      <c r="AO3106" s="2" t="s">
        <v>9865</v>
      </c>
      <c r="AP3106" s="6" t="s">
        <v>8769</v>
      </c>
    </row>
    <row r="3107" spans="41:42" x14ac:dyDescent="0.3">
      <c r="AO3107" s="2" t="s">
        <v>9864</v>
      </c>
      <c r="AP3107" s="6" t="s">
        <v>8769</v>
      </c>
    </row>
    <row r="3108" spans="41:42" x14ac:dyDescent="0.3">
      <c r="AO3108" s="2" t="s">
        <v>9863</v>
      </c>
      <c r="AP3108" s="6" t="s">
        <v>8769</v>
      </c>
    </row>
    <row r="3109" spans="41:42" x14ac:dyDescent="0.3">
      <c r="AO3109" s="2" t="s">
        <v>9862</v>
      </c>
      <c r="AP3109" s="6" t="s">
        <v>8769</v>
      </c>
    </row>
    <row r="3110" spans="41:42" x14ac:dyDescent="0.3">
      <c r="AO3110" s="2" t="s">
        <v>9861</v>
      </c>
      <c r="AP3110" s="6" t="s">
        <v>8769</v>
      </c>
    </row>
    <row r="3111" spans="41:42" x14ac:dyDescent="0.3">
      <c r="AO3111" s="2" t="s">
        <v>9860</v>
      </c>
      <c r="AP3111" s="6" t="s">
        <v>8769</v>
      </c>
    </row>
    <row r="3112" spans="41:42" x14ac:dyDescent="0.3">
      <c r="AO3112" s="2" t="s">
        <v>9859</v>
      </c>
      <c r="AP3112" s="6" t="s">
        <v>8769</v>
      </c>
    </row>
    <row r="3113" spans="41:42" x14ac:dyDescent="0.3">
      <c r="AO3113" s="2" t="s">
        <v>9858</v>
      </c>
      <c r="AP3113" s="6" t="s">
        <v>8769</v>
      </c>
    </row>
    <row r="3114" spans="41:42" x14ac:dyDescent="0.3">
      <c r="AO3114" s="2" t="s">
        <v>9857</v>
      </c>
      <c r="AP3114" s="6" t="s">
        <v>8769</v>
      </c>
    </row>
    <row r="3115" spans="41:42" x14ac:dyDescent="0.3">
      <c r="AO3115" s="2" t="s">
        <v>9856</v>
      </c>
      <c r="AP3115" s="6" t="s">
        <v>8769</v>
      </c>
    </row>
    <row r="3116" spans="41:42" x14ac:dyDescent="0.3">
      <c r="AO3116" s="2" t="s">
        <v>9855</v>
      </c>
      <c r="AP3116" s="6" t="s">
        <v>8769</v>
      </c>
    </row>
    <row r="3117" spans="41:42" x14ac:dyDescent="0.3">
      <c r="AO3117" s="2" t="s">
        <v>9854</v>
      </c>
      <c r="AP3117" s="6" t="s">
        <v>8769</v>
      </c>
    </row>
    <row r="3118" spans="41:42" x14ac:dyDescent="0.3">
      <c r="AO3118" s="2" t="s">
        <v>9853</v>
      </c>
      <c r="AP3118" s="6" t="s">
        <v>8769</v>
      </c>
    </row>
    <row r="3119" spans="41:42" x14ac:dyDescent="0.3">
      <c r="AO3119" s="2" t="s">
        <v>9852</v>
      </c>
      <c r="AP3119" s="6" t="s">
        <v>8769</v>
      </c>
    </row>
    <row r="3120" spans="41:42" x14ac:dyDescent="0.3">
      <c r="AO3120" s="2" t="s">
        <v>9851</v>
      </c>
      <c r="AP3120" s="6" t="s">
        <v>8769</v>
      </c>
    </row>
    <row r="3121" spans="41:42" x14ac:dyDescent="0.3">
      <c r="AO3121" s="2" t="s">
        <v>9850</v>
      </c>
      <c r="AP3121" s="6" t="s">
        <v>8769</v>
      </c>
    </row>
    <row r="3122" spans="41:42" x14ac:dyDescent="0.3">
      <c r="AO3122" s="2" t="s">
        <v>9849</v>
      </c>
      <c r="AP3122" s="6" t="s">
        <v>8769</v>
      </c>
    </row>
    <row r="3123" spans="41:42" x14ac:dyDescent="0.3">
      <c r="AO3123" s="2" t="s">
        <v>9848</v>
      </c>
      <c r="AP3123" s="6" t="s">
        <v>8769</v>
      </c>
    </row>
    <row r="3124" spans="41:42" x14ac:dyDescent="0.3">
      <c r="AO3124" s="2" t="s">
        <v>9847</v>
      </c>
      <c r="AP3124" s="6" t="s">
        <v>8769</v>
      </c>
    </row>
    <row r="3125" spans="41:42" x14ac:dyDescent="0.3">
      <c r="AO3125" s="2" t="s">
        <v>9846</v>
      </c>
      <c r="AP3125" s="6" t="s">
        <v>8769</v>
      </c>
    </row>
    <row r="3126" spans="41:42" x14ac:dyDescent="0.3">
      <c r="AO3126" s="2" t="s">
        <v>9845</v>
      </c>
      <c r="AP3126" s="6" t="s">
        <v>8769</v>
      </c>
    </row>
    <row r="3127" spans="41:42" x14ac:dyDescent="0.3">
      <c r="AO3127" s="2" t="s">
        <v>9844</v>
      </c>
      <c r="AP3127" s="6" t="s">
        <v>8769</v>
      </c>
    </row>
    <row r="3128" spans="41:42" x14ac:dyDescent="0.3">
      <c r="AO3128" s="2" t="s">
        <v>9843</v>
      </c>
      <c r="AP3128" s="6" t="s">
        <v>8769</v>
      </c>
    </row>
    <row r="3129" spans="41:42" x14ac:dyDescent="0.3">
      <c r="AO3129" s="2" t="s">
        <v>9842</v>
      </c>
      <c r="AP3129" s="6" t="s">
        <v>8769</v>
      </c>
    </row>
    <row r="3130" spans="41:42" x14ac:dyDescent="0.3">
      <c r="AO3130" s="2" t="s">
        <v>9841</v>
      </c>
      <c r="AP3130" s="6" t="s">
        <v>8769</v>
      </c>
    </row>
    <row r="3131" spans="41:42" x14ac:dyDescent="0.3">
      <c r="AO3131" s="2" t="s">
        <v>9840</v>
      </c>
      <c r="AP3131" s="6" t="s">
        <v>8769</v>
      </c>
    </row>
    <row r="3132" spans="41:42" x14ac:dyDescent="0.3">
      <c r="AO3132" s="2" t="s">
        <v>9839</v>
      </c>
      <c r="AP3132" s="6" t="s">
        <v>8769</v>
      </c>
    </row>
    <row r="3133" spans="41:42" x14ac:dyDescent="0.3">
      <c r="AO3133" s="2" t="s">
        <v>9838</v>
      </c>
      <c r="AP3133" s="6" t="s">
        <v>8769</v>
      </c>
    </row>
    <row r="3134" spans="41:42" x14ac:dyDescent="0.3">
      <c r="AO3134" s="2" t="s">
        <v>9837</v>
      </c>
      <c r="AP3134" s="6" t="s">
        <v>8769</v>
      </c>
    </row>
    <row r="3135" spans="41:42" x14ac:dyDescent="0.3">
      <c r="AO3135" s="2" t="s">
        <v>9836</v>
      </c>
      <c r="AP3135" s="6" t="s">
        <v>8769</v>
      </c>
    </row>
    <row r="3136" spans="41:42" x14ac:dyDescent="0.3">
      <c r="AO3136" s="2" t="s">
        <v>9835</v>
      </c>
      <c r="AP3136" s="6" t="s">
        <v>8769</v>
      </c>
    </row>
    <row r="3137" spans="41:42" x14ac:dyDescent="0.3">
      <c r="AO3137" s="2" t="s">
        <v>9834</v>
      </c>
      <c r="AP3137" s="6" t="s">
        <v>8769</v>
      </c>
    </row>
    <row r="3138" spans="41:42" x14ac:dyDescent="0.3">
      <c r="AO3138" s="2" t="s">
        <v>9833</v>
      </c>
      <c r="AP3138" s="6" t="s">
        <v>8769</v>
      </c>
    </row>
    <row r="3139" spans="41:42" x14ac:dyDescent="0.3">
      <c r="AO3139" s="2" t="s">
        <v>9832</v>
      </c>
      <c r="AP3139" s="6" t="s">
        <v>8769</v>
      </c>
    </row>
    <row r="3140" spans="41:42" x14ac:dyDescent="0.3">
      <c r="AO3140" s="2" t="s">
        <v>9831</v>
      </c>
      <c r="AP3140" s="6" t="s">
        <v>8769</v>
      </c>
    </row>
    <row r="3141" spans="41:42" x14ac:dyDescent="0.3">
      <c r="AO3141" s="2" t="s">
        <v>9830</v>
      </c>
      <c r="AP3141" s="6" t="s">
        <v>8769</v>
      </c>
    </row>
    <row r="3142" spans="41:42" x14ac:dyDescent="0.3">
      <c r="AO3142" s="2" t="s">
        <v>9829</v>
      </c>
      <c r="AP3142" s="6" t="s">
        <v>8769</v>
      </c>
    </row>
    <row r="3143" spans="41:42" x14ac:dyDescent="0.3">
      <c r="AO3143" s="2" t="s">
        <v>9828</v>
      </c>
      <c r="AP3143" s="6" t="s">
        <v>8769</v>
      </c>
    </row>
    <row r="3144" spans="41:42" x14ac:dyDescent="0.3">
      <c r="AO3144" s="2" t="s">
        <v>9827</v>
      </c>
      <c r="AP3144" s="6" t="s">
        <v>8769</v>
      </c>
    </row>
    <row r="3145" spans="41:42" x14ac:dyDescent="0.3">
      <c r="AO3145" s="2" t="s">
        <v>9826</v>
      </c>
      <c r="AP3145" s="6" t="s">
        <v>8769</v>
      </c>
    </row>
    <row r="3146" spans="41:42" x14ac:dyDescent="0.3">
      <c r="AO3146" s="2" t="s">
        <v>9825</v>
      </c>
      <c r="AP3146" s="6" t="s">
        <v>8769</v>
      </c>
    </row>
    <row r="3147" spans="41:42" x14ac:dyDescent="0.3">
      <c r="AO3147" s="2" t="s">
        <v>9824</v>
      </c>
      <c r="AP3147" s="6" t="s">
        <v>8769</v>
      </c>
    </row>
    <row r="3148" spans="41:42" x14ac:dyDescent="0.3">
      <c r="AO3148" s="2" t="s">
        <v>9823</v>
      </c>
      <c r="AP3148" s="6" t="s">
        <v>8769</v>
      </c>
    </row>
    <row r="3149" spans="41:42" x14ac:dyDescent="0.3">
      <c r="AO3149" s="2" t="s">
        <v>9822</v>
      </c>
      <c r="AP3149" s="6" t="s">
        <v>8769</v>
      </c>
    </row>
    <row r="3150" spans="41:42" x14ac:dyDescent="0.3">
      <c r="AO3150" s="2" t="s">
        <v>9821</v>
      </c>
      <c r="AP3150" s="6" t="s">
        <v>8769</v>
      </c>
    </row>
    <row r="3151" spans="41:42" x14ac:dyDescent="0.3">
      <c r="AO3151" s="2" t="s">
        <v>9820</v>
      </c>
      <c r="AP3151" s="6" t="s">
        <v>8769</v>
      </c>
    </row>
    <row r="3152" spans="41:42" x14ac:dyDescent="0.3">
      <c r="AO3152" s="2" t="s">
        <v>9819</v>
      </c>
      <c r="AP3152" s="6" t="s">
        <v>8769</v>
      </c>
    </row>
    <row r="3153" spans="41:42" x14ac:dyDescent="0.3">
      <c r="AO3153" s="2" t="s">
        <v>9818</v>
      </c>
      <c r="AP3153" s="6" t="s">
        <v>8769</v>
      </c>
    </row>
    <row r="3154" spans="41:42" x14ac:dyDescent="0.3">
      <c r="AO3154" s="2" t="s">
        <v>9817</v>
      </c>
      <c r="AP3154" s="6" t="s">
        <v>8769</v>
      </c>
    </row>
    <row r="3155" spans="41:42" x14ac:dyDescent="0.3">
      <c r="AO3155" s="2" t="s">
        <v>9816</v>
      </c>
      <c r="AP3155" s="6" t="s">
        <v>8769</v>
      </c>
    </row>
    <row r="3156" spans="41:42" x14ac:dyDescent="0.3">
      <c r="AO3156" s="2" t="s">
        <v>9815</v>
      </c>
      <c r="AP3156" s="6" t="s">
        <v>8769</v>
      </c>
    </row>
    <row r="3157" spans="41:42" x14ac:dyDescent="0.3">
      <c r="AO3157" s="2" t="s">
        <v>9814</v>
      </c>
      <c r="AP3157" s="6" t="s">
        <v>8769</v>
      </c>
    </row>
    <row r="3158" spans="41:42" x14ac:dyDescent="0.3">
      <c r="AO3158" s="2" t="s">
        <v>9813</v>
      </c>
      <c r="AP3158" s="6" t="s">
        <v>8769</v>
      </c>
    </row>
    <row r="3159" spans="41:42" x14ac:dyDescent="0.3">
      <c r="AO3159" s="2" t="s">
        <v>9812</v>
      </c>
      <c r="AP3159" s="6" t="s">
        <v>8769</v>
      </c>
    </row>
    <row r="3160" spans="41:42" x14ac:dyDescent="0.3">
      <c r="AO3160" s="2" t="s">
        <v>9811</v>
      </c>
      <c r="AP3160" s="6" t="s">
        <v>8769</v>
      </c>
    </row>
    <row r="3161" spans="41:42" x14ac:dyDescent="0.3">
      <c r="AO3161" s="2" t="s">
        <v>9810</v>
      </c>
      <c r="AP3161" s="6" t="s">
        <v>8769</v>
      </c>
    </row>
    <row r="3162" spans="41:42" x14ac:dyDescent="0.3">
      <c r="AO3162" s="2" t="s">
        <v>9809</v>
      </c>
      <c r="AP3162" s="6" t="s">
        <v>8769</v>
      </c>
    </row>
    <row r="3163" spans="41:42" x14ac:dyDescent="0.3">
      <c r="AO3163" s="2" t="s">
        <v>9808</v>
      </c>
      <c r="AP3163" s="6" t="s">
        <v>8769</v>
      </c>
    </row>
    <row r="3164" spans="41:42" x14ac:dyDescent="0.3">
      <c r="AO3164" s="2" t="s">
        <v>9807</v>
      </c>
      <c r="AP3164" s="6" t="s">
        <v>8769</v>
      </c>
    </row>
    <row r="3165" spans="41:42" x14ac:dyDescent="0.3">
      <c r="AO3165" s="2" t="s">
        <v>9806</v>
      </c>
      <c r="AP3165" s="6" t="s">
        <v>8769</v>
      </c>
    </row>
    <row r="3166" spans="41:42" x14ac:dyDescent="0.3">
      <c r="AO3166" s="2" t="s">
        <v>9805</v>
      </c>
      <c r="AP3166" s="6" t="s">
        <v>8769</v>
      </c>
    </row>
    <row r="3167" spans="41:42" x14ac:dyDescent="0.3">
      <c r="AO3167" s="2" t="s">
        <v>9804</v>
      </c>
      <c r="AP3167" s="6" t="s">
        <v>8769</v>
      </c>
    </row>
    <row r="3168" spans="41:42" x14ac:dyDescent="0.3">
      <c r="AO3168" s="2" t="s">
        <v>9803</v>
      </c>
      <c r="AP3168" s="6" t="s">
        <v>8769</v>
      </c>
    </row>
    <row r="3169" spans="41:42" x14ac:dyDescent="0.3">
      <c r="AO3169" s="2" t="s">
        <v>9802</v>
      </c>
      <c r="AP3169" s="6" t="s">
        <v>8769</v>
      </c>
    </row>
    <row r="3170" spans="41:42" x14ac:dyDescent="0.3">
      <c r="AO3170" s="2" t="s">
        <v>9801</v>
      </c>
      <c r="AP3170" s="6" t="s">
        <v>8769</v>
      </c>
    </row>
    <row r="3171" spans="41:42" x14ac:dyDescent="0.3">
      <c r="AO3171" s="2" t="s">
        <v>9800</v>
      </c>
      <c r="AP3171" s="6" t="s">
        <v>8769</v>
      </c>
    </row>
    <row r="3172" spans="41:42" x14ac:dyDescent="0.3">
      <c r="AO3172" s="2" t="s">
        <v>9799</v>
      </c>
      <c r="AP3172" s="6" t="s">
        <v>8769</v>
      </c>
    </row>
    <row r="3173" spans="41:42" x14ac:dyDescent="0.3">
      <c r="AO3173" s="2" t="s">
        <v>9798</v>
      </c>
      <c r="AP3173" s="6" t="s">
        <v>8769</v>
      </c>
    </row>
    <row r="3174" spans="41:42" x14ac:dyDescent="0.3">
      <c r="AO3174" s="2" t="s">
        <v>9797</v>
      </c>
      <c r="AP3174" s="6" t="s">
        <v>8769</v>
      </c>
    </row>
    <row r="3175" spans="41:42" x14ac:dyDescent="0.3">
      <c r="AO3175" s="2" t="s">
        <v>9796</v>
      </c>
      <c r="AP3175" s="6" t="s">
        <v>8769</v>
      </c>
    </row>
    <row r="3176" spans="41:42" x14ac:dyDescent="0.3">
      <c r="AO3176" s="2" t="s">
        <v>9795</v>
      </c>
      <c r="AP3176" s="6" t="s">
        <v>8769</v>
      </c>
    </row>
    <row r="3177" spans="41:42" x14ac:dyDescent="0.3">
      <c r="AO3177" s="2" t="s">
        <v>9794</v>
      </c>
      <c r="AP3177" s="6" t="s">
        <v>8769</v>
      </c>
    </row>
    <row r="3178" spans="41:42" x14ac:dyDescent="0.3">
      <c r="AO3178" s="2" t="s">
        <v>9793</v>
      </c>
      <c r="AP3178" s="6" t="s">
        <v>8769</v>
      </c>
    </row>
    <row r="3179" spans="41:42" x14ac:dyDescent="0.3">
      <c r="AO3179" s="2" t="s">
        <v>9792</v>
      </c>
      <c r="AP3179" s="6" t="s">
        <v>8769</v>
      </c>
    </row>
    <row r="3180" spans="41:42" x14ac:dyDescent="0.3">
      <c r="AO3180" s="2" t="s">
        <v>9791</v>
      </c>
      <c r="AP3180" s="6" t="s">
        <v>8769</v>
      </c>
    </row>
    <row r="3181" spans="41:42" x14ac:dyDescent="0.3">
      <c r="AO3181" s="2" t="s">
        <v>9790</v>
      </c>
      <c r="AP3181" s="6" t="s">
        <v>8769</v>
      </c>
    </row>
    <row r="3182" spans="41:42" x14ac:dyDescent="0.3">
      <c r="AO3182" s="2" t="s">
        <v>9789</v>
      </c>
      <c r="AP3182" s="6" t="s">
        <v>8769</v>
      </c>
    </row>
    <row r="3183" spans="41:42" x14ac:dyDescent="0.3">
      <c r="AO3183" s="2" t="s">
        <v>9788</v>
      </c>
      <c r="AP3183" s="6" t="s">
        <v>8769</v>
      </c>
    </row>
    <row r="3184" spans="41:42" x14ac:dyDescent="0.3">
      <c r="AO3184" s="2" t="s">
        <v>9787</v>
      </c>
      <c r="AP3184" s="6" t="s">
        <v>8769</v>
      </c>
    </row>
    <row r="3185" spans="41:42" x14ac:dyDescent="0.3">
      <c r="AO3185" s="2" t="s">
        <v>9786</v>
      </c>
      <c r="AP3185" s="6" t="s">
        <v>8769</v>
      </c>
    </row>
    <row r="3186" spans="41:42" x14ac:dyDescent="0.3">
      <c r="AO3186" s="2" t="s">
        <v>9785</v>
      </c>
      <c r="AP3186" s="6" t="s">
        <v>8769</v>
      </c>
    </row>
    <row r="3187" spans="41:42" x14ac:dyDescent="0.3">
      <c r="AO3187" s="2" t="s">
        <v>9784</v>
      </c>
      <c r="AP3187" s="6" t="s">
        <v>8769</v>
      </c>
    </row>
    <row r="3188" spans="41:42" x14ac:dyDescent="0.3">
      <c r="AO3188" s="2" t="s">
        <v>9783</v>
      </c>
      <c r="AP3188" s="6" t="s">
        <v>8769</v>
      </c>
    </row>
    <row r="3189" spans="41:42" x14ac:dyDescent="0.3">
      <c r="AO3189" s="2" t="s">
        <v>9782</v>
      </c>
      <c r="AP3189" s="6" t="s">
        <v>8769</v>
      </c>
    </row>
    <row r="3190" spans="41:42" x14ac:dyDescent="0.3">
      <c r="AO3190" s="2" t="s">
        <v>9781</v>
      </c>
      <c r="AP3190" s="6" t="s">
        <v>8769</v>
      </c>
    </row>
    <row r="3191" spans="41:42" x14ac:dyDescent="0.3">
      <c r="AO3191" s="2" t="s">
        <v>9780</v>
      </c>
      <c r="AP3191" s="6" t="s">
        <v>8769</v>
      </c>
    </row>
    <row r="3192" spans="41:42" x14ac:dyDescent="0.3">
      <c r="AO3192" s="2" t="s">
        <v>9779</v>
      </c>
      <c r="AP3192" s="6" t="s">
        <v>8769</v>
      </c>
    </row>
    <row r="3193" spans="41:42" x14ac:dyDescent="0.3">
      <c r="AO3193" s="2" t="s">
        <v>9778</v>
      </c>
      <c r="AP3193" s="6" t="s">
        <v>8769</v>
      </c>
    </row>
    <row r="3194" spans="41:42" x14ac:dyDescent="0.3">
      <c r="AO3194" s="2" t="s">
        <v>9777</v>
      </c>
      <c r="AP3194" s="6" t="s">
        <v>8769</v>
      </c>
    </row>
    <row r="3195" spans="41:42" x14ac:dyDescent="0.3">
      <c r="AO3195" s="2" t="s">
        <v>9776</v>
      </c>
      <c r="AP3195" s="6" t="s">
        <v>8769</v>
      </c>
    </row>
    <row r="3196" spans="41:42" x14ac:dyDescent="0.3">
      <c r="AO3196" s="2" t="s">
        <v>9775</v>
      </c>
      <c r="AP3196" s="6" t="s">
        <v>8769</v>
      </c>
    </row>
    <row r="3197" spans="41:42" x14ac:dyDescent="0.3">
      <c r="AO3197" s="2" t="s">
        <v>9774</v>
      </c>
      <c r="AP3197" s="6" t="s">
        <v>8769</v>
      </c>
    </row>
    <row r="3198" spans="41:42" x14ac:dyDescent="0.3">
      <c r="AO3198" s="2" t="s">
        <v>9773</v>
      </c>
      <c r="AP3198" s="6" t="s">
        <v>8769</v>
      </c>
    </row>
    <row r="3199" spans="41:42" x14ac:dyDescent="0.3">
      <c r="AO3199" s="2" t="s">
        <v>9772</v>
      </c>
      <c r="AP3199" s="6" t="s">
        <v>8769</v>
      </c>
    </row>
    <row r="3200" spans="41:42" x14ac:dyDescent="0.3">
      <c r="AO3200" s="2" t="s">
        <v>9771</v>
      </c>
      <c r="AP3200" s="6" t="s">
        <v>8769</v>
      </c>
    </row>
    <row r="3201" spans="41:42" x14ac:dyDescent="0.3">
      <c r="AO3201" s="2" t="s">
        <v>9770</v>
      </c>
      <c r="AP3201" s="6" t="s">
        <v>8769</v>
      </c>
    </row>
    <row r="3202" spans="41:42" x14ac:dyDescent="0.3">
      <c r="AO3202" s="2" t="s">
        <v>9769</v>
      </c>
      <c r="AP3202" s="6" t="s">
        <v>8769</v>
      </c>
    </row>
    <row r="3203" spans="41:42" x14ac:dyDescent="0.3">
      <c r="AO3203" s="2" t="s">
        <v>9768</v>
      </c>
      <c r="AP3203" s="6" t="s">
        <v>8769</v>
      </c>
    </row>
    <row r="3204" spans="41:42" x14ac:dyDescent="0.3">
      <c r="AO3204" s="2" t="s">
        <v>9767</v>
      </c>
      <c r="AP3204" s="6" t="s">
        <v>8769</v>
      </c>
    </row>
    <row r="3205" spans="41:42" x14ac:dyDescent="0.3">
      <c r="AO3205" s="2" t="s">
        <v>9766</v>
      </c>
      <c r="AP3205" s="6" t="s">
        <v>8769</v>
      </c>
    </row>
    <row r="3206" spans="41:42" x14ac:dyDescent="0.3">
      <c r="AO3206" s="2" t="s">
        <v>9765</v>
      </c>
      <c r="AP3206" s="6" t="s">
        <v>8769</v>
      </c>
    </row>
    <row r="3207" spans="41:42" x14ac:dyDescent="0.3">
      <c r="AO3207" s="2" t="s">
        <v>9764</v>
      </c>
      <c r="AP3207" s="6" t="s">
        <v>8769</v>
      </c>
    </row>
    <row r="3208" spans="41:42" x14ac:dyDescent="0.3">
      <c r="AO3208" s="2" t="s">
        <v>9763</v>
      </c>
      <c r="AP3208" s="6" t="s">
        <v>8769</v>
      </c>
    </row>
    <row r="3209" spans="41:42" x14ac:dyDescent="0.3">
      <c r="AO3209" s="2" t="s">
        <v>9762</v>
      </c>
      <c r="AP3209" s="6" t="s">
        <v>8769</v>
      </c>
    </row>
    <row r="3210" spans="41:42" x14ac:dyDescent="0.3">
      <c r="AO3210" s="2" t="s">
        <v>9761</v>
      </c>
      <c r="AP3210" s="6" t="s">
        <v>8769</v>
      </c>
    </row>
    <row r="3211" spans="41:42" x14ac:dyDescent="0.3">
      <c r="AO3211" s="2" t="s">
        <v>9760</v>
      </c>
      <c r="AP3211" s="6" t="s">
        <v>8769</v>
      </c>
    </row>
    <row r="3212" spans="41:42" x14ac:dyDescent="0.3">
      <c r="AO3212" s="2" t="s">
        <v>9759</v>
      </c>
      <c r="AP3212" s="6" t="s">
        <v>8769</v>
      </c>
    </row>
    <row r="3213" spans="41:42" x14ac:dyDescent="0.3">
      <c r="AO3213" s="2" t="s">
        <v>9758</v>
      </c>
      <c r="AP3213" s="6" t="s">
        <v>8769</v>
      </c>
    </row>
    <row r="3214" spans="41:42" x14ac:dyDescent="0.3">
      <c r="AO3214" s="2" t="s">
        <v>9757</v>
      </c>
      <c r="AP3214" s="6" t="s">
        <v>8769</v>
      </c>
    </row>
    <row r="3215" spans="41:42" x14ac:dyDescent="0.3">
      <c r="AO3215" s="2" t="s">
        <v>9756</v>
      </c>
      <c r="AP3215" s="6" t="s">
        <v>8769</v>
      </c>
    </row>
    <row r="3216" spans="41:42" x14ac:dyDescent="0.3">
      <c r="AO3216" s="2" t="s">
        <v>9755</v>
      </c>
      <c r="AP3216" s="6" t="s">
        <v>8769</v>
      </c>
    </row>
    <row r="3217" spans="41:42" x14ac:dyDescent="0.3">
      <c r="AO3217" s="2" t="s">
        <v>9754</v>
      </c>
      <c r="AP3217" s="6" t="s">
        <v>8769</v>
      </c>
    </row>
    <row r="3218" spans="41:42" x14ac:dyDescent="0.3">
      <c r="AO3218" s="2" t="s">
        <v>9753</v>
      </c>
      <c r="AP3218" s="6" t="s">
        <v>8769</v>
      </c>
    </row>
    <row r="3219" spans="41:42" x14ac:dyDescent="0.3">
      <c r="AO3219" s="2" t="s">
        <v>9752</v>
      </c>
      <c r="AP3219" s="6" t="s">
        <v>8769</v>
      </c>
    </row>
    <row r="3220" spans="41:42" x14ac:dyDescent="0.3">
      <c r="AO3220" s="2" t="s">
        <v>9751</v>
      </c>
      <c r="AP3220" s="6" t="s">
        <v>8769</v>
      </c>
    </row>
    <row r="3221" spans="41:42" x14ac:dyDescent="0.3">
      <c r="AO3221" s="2" t="s">
        <v>9750</v>
      </c>
      <c r="AP3221" s="6" t="s">
        <v>8769</v>
      </c>
    </row>
    <row r="3222" spans="41:42" x14ac:dyDescent="0.3">
      <c r="AO3222" s="2" t="s">
        <v>9749</v>
      </c>
      <c r="AP3222" s="6" t="s">
        <v>8769</v>
      </c>
    </row>
    <row r="3223" spans="41:42" x14ac:dyDescent="0.3">
      <c r="AO3223" s="2" t="s">
        <v>9748</v>
      </c>
      <c r="AP3223" s="6" t="s">
        <v>8769</v>
      </c>
    </row>
    <row r="3224" spans="41:42" x14ac:dyDescent="0.3">
      <c r="AO3224" s="2" t="s">
        <v>9747</v>
      </c>
      <c r="AP3224" s="6" t="s">
        <v>8769</v>
      </c>
    </row>
    <row r="3225" spans="41:42" x14ac:dyDescent="0.3">
      <c r="AO3225" s="2" t="s">
        <v>9746</v>
      </c>
      <c r="AP3225" s="6" t="s">
        <v>8769</v>
      </c>
    </row>
    <row r="3226" spans="41:42" x14ac:dyDescent="0.3">
      <c r="AO3226" s="2" t="s">
        <v>9745</v>
      </c>
      <c r="AP3226" s="6" t="s">
        <v>8769</v>
      </c>
    </row>
    <row r="3227" spans="41:42" x14ac:dyDescent="0.3">
      <c r="AO3227" s="2" t="s">
        <v>9744</v>
      </c>
      <c r="AP3227" s="6" t="s">
        <v>8769</v>
      </c>
    </row>
    <row r="3228" spans="41:42" x14ac:dyDescent="0.3">
      <c r="AO3228" s="2" t="s">
        <v>9743</v>
      </c>
      <c r="AP3228" s="6" t="s">
        <v>8769</v>
      </c>
    </row>
    <row r="3229" spans="41:42" x14ac:dyDescent="0.3">
      <c r="AO3229" s="2" t="s">
        <v>9742</v>
      </c>
      <c r="AP3229" s="6" t="s">
        <v>8769</v>
      </c>
    </row>
    <row r="3230" spans="41:42" x14ac:dyDescent="0.3">
      <c r="AO3230" s="2" t="s">
        <v>9741</v>
      </c>
      <c r="AP3230" s="6" t="s">
        <v>8769</v>
      </c>
    </row>
    <row r="3231" spans="41:42" x14ac:dyDescent="0.3">
      <c r="AO3231" s="2" t="s">
        <v>9740</v>
      </c>
      <c r="AP3231" s="6" t="s">
        <v>8769</v>
      </c>
    </row>
    <row r="3232" spans="41:42" x14ac:dyDescent="0.3">
      <c r="AO3232" s="2" t="s">
        <v>9739</v>
      </c>
      <c r="AP3232" s="6" t="s">
        <v>8769</v>
      </c>
    </row>
    <row r="3233" spans="41:42" x14ac:dyDescent="0.3">
      <c r="AO3233" s="2" t="s">
        <v>9738</v>
      </c>
      <c r="AP3233" s="6" t="s">
        <v>8769</v>
      </c>
    </row>
    <row r="3234" spans="41:42" x14ac:dyDescent="0.3">
      <c r="AO3234" s="2" t="s">
        <v>9737</v>
      </c>
      <c r="AP3234" s="6" t="s">
        <v>8769</v>
      </c>
    </row>
    <row r="3235" spans="41:42" x14ac:dyDescent="0.3">
      <c r="AO3235" s="2" t="s">
        <v>9736</v>
      </c>
      <c r="AP3235" s="6" t="s">
        <v>8769</v>
      </c>
    </row>
    <row r="3236" spans="41:42" x14ac:dyDescent="0.3">
      <c r="AO3236" s="2" t="s">
        <v>9735</v>
      </c>
      <c r="AP3236" s="6" t="s">
        <v>8769</v>
      </c>
    </row>
    <row r="3237" spans="41:42" x14ac:dyDescent="0.3">
      <c r="AO3237" s="2" t="s">
        <v>9734</v>
      </c>
      <c r="AP3237" s="6" t="s">
        <v>8769</v>
      </c>
    </row>
    <row r="3238" spans="41:42" x14ac:dyDescent="0.3">
      <c r="AO3238" s="2" t="s">
        <v>9733</v>
      </c>
      <c r="AP3238" s="6" t="s">
        <v>8769</v>
      </c>
    </row>
    <row r="3239" spans="41:42" x14ac:dyDescent="0.3">
      <c r="AO3239" s="2" t="s">
        <v>9732</v>
      </c>
      <c r="AP3239" s="6" t="s">
        <v>8769</v>
      </c>
    </row>
    <row r="3240" spans="41:42" x14ac:dyDescent="0.3">
      <c r="AO3240" s="2" t="s">
        <v>9731</v>
      </c>
      <c r="AP3240" s="6" t="s">
        <v>8769</v>
      </c>
    </row>
    <row r="3241" spans="41:42" x14ac:dyDescent="0.3">
      <c r="AO3241" s="2" t="s">
        <v>9730</v>
      </c>
      <c r="AP3241" s="6" t="s">
        <v>8769</v>
      </c>
    </row>
    <row r="3242" spans="41:42" x14ac:dyDescent="0.3">
      <c r="AO3242" s="2" t="s">
        <v>9729</v>
      </c>
      <c r="AP3242" s="6" t="s">
        <v>8769</v>
      </c>
    </row>
    <row r="3243" spans="41:42" x14ac:dyDescent="0.3">
      <c r="AO3243" s="2" t="s">
        <v>9728</v>
      </c>
      <c r="AP3243" s="6" t="s">
        <v>8769</v>
      </c>
    </row>
    <row r="3244" spans="41:42" x14ac:dyDescent="0.3">
      <c r="AO3244" s="2" t="s">
        <v>9727</v>
      </c>
      <c r="AP3244" s="6" t="s">
        <v>8769</v>
      </c>
    </row>
    <row r="3245" spans="41:42" x14ac:dyDescent="0.3">
      <c r="AO3245" s="2" t="s">
        <v>9726</v>
      </c>
      <c r="AP3245" s="6" t="s">
        <v>8769</v>
      </c>
    </row>
    <row r="3246" spans="41:42" x14ac:dyDescent="0.3">
      <c r="AO3246" s="2" t="s">
        <v>9725</v>
      </c>
      <c r="AP3246" s="6" t="s">
        <v>8769</v>
      </c>
    </row>
    <row r="3247" spans="41:42" x14ac:dyDescent="0.3">
      <c r="AO3247" s="2" t="s">
        <v>9724</v>
      </c>
      <c r="AP3247" s="6" t="s">
        <v>8769</v>
      </c>
    </row>
    <row r="3248" spans="41:42" x14ac:dyDescent="0.3">
      <c r="AO3248" s="2" t="s">
        <v>9723</v>
      </c>
      <c r="AP3248" s="6" t="s">
        <v>8769</v>
      </c>
    </row>
    <row r="3249" spans="41:42" x14ac:dyDescent="0.3">
      <c r="AO3249" s="2" t="s">
        <v>9722</v>
      </c>
      <c r="AP3249" s="6" t="s">
        <v>8769</v>
      </c>
    </row>
    <row r="3250" spans="41:42" x14ac:dyDescent="0.3">
      <c r="AO3250" s="2" t="s">
        <v>9721</v>
      </c>
      <c r="AP3250" s="6" t="s">
        <v>8769</v>
      </c>
    </row>
    <row r="3251" spans="41:42" x14ac:dyDescent="0.3">
      <c r="AO3251" s="2" t="s">
        <v>9720</v>
      </c>
      <c r="AP3251" s="6" t="s">
        <v>8769</v>
      </c>
    </row>
    <row r="3252" spans="41:42" x14ac:dyDescent="0.3">
      <c r="AO3252" s="2" t="s">
        <v>9719</v>
      </c>
      <c r="AP3252" s="6" t="s">
        <v>8769</v>
      </c>
    </row>
    <row r="3253" spans="41:42" x14ac:dyDescent="0.3">
      <c r="AO3253" s="2" t="s">
        <v>9718</v>
      </c>
      <c r="AP3253" s="6" t="s">
        <v>8769</v>
      </c>
    </row>
    <row r="3254" spans="41:42" x14ac:dyDescent="0.3">
      <c r="AO3254" s="2" t="s">
        <v>9717</v>
      </c>
      <c r="AP3254" s="6" t="s">
        <v>8769</v>
      </c>
    </row>
    <row r="3255" spans="41:42" x14ac:dyDescent="0.3">
      <c r="AO3255" s="2" t="s">
        <v>9716</v>
      </c>
      <c r="AP3255" s="6" t="s">
        <v>8769</v>
      </c>
    </row>
    <row r="3256" spans="41:42" x14ac:dyDescent="0.3">
      <c r="AO3256" s="2" t="s">
        <v>9715</v>
      </c>
      <c r="AP3256" s="6" t="s">
        <v>8769</v>
      </c>
    </row>
    <row r="3257" spans="41:42" x14ac:dyDescent="0.3">
      <c r="AO3257" s="2" t="s">
        <v>9714</v>
      </c>
      <c r="AP3257" s="6" t="s">
        <v>8769</v>
      </c>
    </row>
    <row r="3258" spans="41:42" x14ac:dyDescent="0.3">
      <c r="AO3258" s="2" t="s">
        <v>9713</v>
      </c>
      <c r="AP3258" s="6" t="s">
        <v>8769</v>
      </c>
    </row>
    <row r="3259" spans="41:42" x14ac:dyDescent="0.3">
      <c r="AO3259" s="2" t="s">
        <v>9712</v>
      </c>
      <c r="AP3259" s="6" t="s">
        <v>8769</v>
      </c>
    </row>
    <row r="3260" spans="41:42" x14ac:dyDescent="0.3">
      <c r="AO3260" s="2" t="s">
        <v>9711</v>
      </c>
      <c r="AP3260" s="6" t="s">
        <v>8769</v>
      </c>
    </row>
    <row r="3261" spans="41:42" x14ac:dyDescent="0.3">
      <c r="AO3261" s="2" t="s">
        <v>9710</v>
      </c>
      <c r="AP3261" s="6" t="s">
        <v>8769</v>
      </c>
    </row>
    <row r="3262" spans="41:42" x14ac:dyDescent="0.3">
      <c r="AO3262" s="2" t="s">
        <v>9709</v>
      </c>
      <c r="AP3262" s="6" t="s">
        <v>8769</v>
      </c>
    </row>
    <row r="3263" spans="41:42" x14ac:dyDescent="0.3">
      <c r="AO3263" s="2" t="s">
        <v>9708</v>
      </c>
      <c r="AP3263" s="6" t="s">
        <v>8769</v>
      </c>
    </row>
    <row r="3264" spans="41:42" x14ac:dyDescent="0.3">
      <c r="AO3264" s="2" t="s">
        <v>9707</v>
      </c>
      <c r="AP3264" s="6" t="s">
        <v>8769</v>
      </c>
    </row>
    <row r="3265" spans="41:42" x14ac:dyDescent="0.3">
      <c r="AO3265" s="2" t="s">
        <v>9706</v>
      </c>
      <c r="AP3265" s="6" t="s">
        <v>8769</v>
      </c>
    </row>
    <row r="3266" spans="41:42" x14ac:dyDescent="0.3">
      <c r="AO3266" s="2" t="s">
        <v>9705</v>
      </c>
      <c r="AP3266" s="6" t="s">
        <v>8769</v>
      </c>
    </row>
    <row r="3267" spans="41:42" x14ac:dyDescent="0.3">
      <c r="AO3267" s="2" t="s">
        <v>9704</v>
      </c>
      <c r="AP3267" s="6" t="s">
        <v>8769</v>
      </c>
    </row>
    <row r="3268" spans="41:42" x14ac:dyDescent="0.3">
      <c r="AO3268" s="2" t="s">
        <v>9703</v>
      </c>
      <c r="AP3268" s="6" t="s">
        <v>8769</v>
      </c>
    </row>
    <row r="3269" spans="41:42" x14ac:dyDescent="0.3">
      <c r="AO3269" s="2" t="s">
        <v>9702</v>
      </c>
      <c r="AP3269" s="6" t="s">
        <v>8769</v>
      </c>
    </row>
    <row r="3270" spans="41:42" x14ac:dyDescent="0.3">
      <c r="AO3270" s="2" t="s">
        <v>9701</v>
      </c>
      <c r="AP3270" s="6" t="s">
        <v>8769</v>
      </c>
    </row>
    <row r="3271" spans="41:42" x14ac:dyDescent="0.3">
      <c r="AO3271" s="2" t="s">
        <v>9700</v>
      </c>
      <c r="AP3271" s="6" t="s">
        <v>8769</v>
      </c>
    </row>
    <row r="3272" spans="41:42" x14ac:dyDescent="0.3">
      <c r="AO3272" s="2" t="s">
        <v>9699</v>
      </c>
      <c r="AP3272" s="6" t="s">
        <v>8769</v>
      </c>
    </row>
    <row r="3273" spans="41:42" x14ac:dyDescent="0.3">
      <c r="AO3273" s="2" t="s">
        <v>9698</v>
      </c>
      <c r="AP3273" s="6" t="s">
        <v>8769</v>
      </c>
    </row>
    <row r="3274" spans="41:42" x14ac:dyDescent="0.3">
      <c r="AO3274" s="2" t="s">
        <v>9697</v>
      </c>
      <c r="AP3274" s="6" t="s">
        <v>8769</v>
      </c>
    </row>
    <row r="3275" spans="41:42" x14ac:dyDescent="0.3">
      <c r="AO3275" s="2" t="s">
        <v>9696</v>
      </c>
      <c r="AP3275" s="6" t="s">
        <v>8769</v>
      </c>
    </row>
    <row r="3276" spans="41:42" x14ac:dyDescent="0.3">
      <c r="AO3276" s="2" t="s">
        <v>9695</v>
      </c>
      <c r="AP3276" s="6" t="s">
        <v>8769</v>
      </c>
    </row>
    <row r="3277" spans="41:42" x14ac:dyDescent="0.3">
      <c r="AO3277" s="2" t="s">
        <v>9694</v>
      </c>
      <c r="AP3277" s="6" t="s">
        <v>8769</v>
      </c>
    </row>
    <row r="3278" spans="41:42" x14ac:dyDescent="0.3">
      <c r="AO3278" s="2" t="s">
        <v>9693</v>
      </c>
      <c r="AP3278" s="6" t="s">
        <v>8769</v>
      </c>
    </row>
    <row r="3279" spans="41:42" x14ac:dyDescent="0.3">
      <c r="AO3279" s="2" t="s">
        <v>9692</v>
      </c>
      <c r="AP3279" s="6" t="s">
        <v>8769</v>
      </c>
    </row>
    <row r="3280" spans="41:42" x14ac:dyDescent="0.3">
      <c r="AO3280" s="2" t="s">
        <v>9691</v>
      </c>
      <c r="AP3280" s="6" t="s">
        <v>8769</v>
      </c>
    </row>
    <row r="3281" spans="41:42" x14ac:dyDescent="0.3">
      <c r="AO3281" s="2" t="s">
        <v>9690</v>
      </c>
      <c r="AP3281" s="6" t="s">
        <v>8769</v>
      </c>
    </row>
    <row r="3282" spans="41:42" x14ac:dyDescent="0.3">
      <c r="AO3282" s="2" t="s">
        <v>9689</v>
      </c>
      <c r="AP3282" s="6" t="s">
        <v>8769</v>
      </c>
    </row>
    <row r="3283" spans="41:42" x14ac:dyDescent="0.3">
      <c r="AO3283" s="2" t="s">
        <v>9688</v>
      </c>
      <c r="AP3283" s="6" t="s">
        <v>8769</v>
      </c>
    </row>
    <row r="3284" spans="41:42" x14ac:dyDescent="0.3">
      <c r="AO3284" s="2" t="s">
        <v>9687</v>
      </c>
      <c r="AP3284" s="6" t="s">
        <v>8769</v>
      </c>
    </row>
    <row r="3285" spans="41:42" x14ac:dyDescent="0.3">
      <c r="AO3285" s="2" t="s">
        <v>9686</v>
      </c>
      <c r="AP3285" s="6" t="s">
        <v>8769</v>
      </c>
    </row>
    <row r="3286" spans="41:42" x14ac:dyDescent="0.3">
      <c r="AO3286" s="2" t="s">
        <v>9685</v>
      </c>
      <c r="AP3286" s="6" t="s">
        <v>8769</v>
      </c>
    </row>
    <row r="3287" spans="41:42" x14ac:dyDescent="0.3">
      <c r="AO3287" s="2" t="s">
        <v>9684</v>
      </c>
      <c r="AP3287" s="6" t="s">
        <v>8769</v>
      </c>
    </row>
    <row r="3288" spans="41:42" x14ac:dyDescent="0.3">
      <c r="AO3288" s="2" t="s">
        <v>9683</v>
      </c>
      <c r="AP3288" s="6" t="s">
        <v>8769</v>
      </c>
    </row>
    <row r="3289" spans="41:42" x14ac:dyDescent="0.3">
      <c r="AO3289" s="2" t="s">
        <v>9682</v>
      </c>
      <c r="AP3289" s="6" t="s">
        <v>8769</v>
      </c>
    </row>
    <row r="3290" spans="41:42" x14ac:dyDescent="0.3">
      <c r="AO3290" s="2" t="s">
        <v>9681</v>
      </c>
      <c r="AP3290" s="6" t="s">
        <v>8769</v>
      </c>
    </row>
    <row r="3291" spans="41:42" x14ac:dyDescent="0.3">
      <c r="AO3291" s="2" t="s">
        <v>9680</v>
      </c>
      <c r="AP3291" s="6" t="s">
        <v>8769</v>
      </c>
    </row>
    <row r="3292" spans="41:42" x14ac:dyDescent="0.3">
      <c r="AO3292" s="2" t="s">
        <v>9679</v>
      </c>
      <c r="AP3292" s="6" t="s">
        <v>8769</v>
      </c>
    </row>
    <row r="3293" spans="41:42" x14ac:dyDescent="0.3">
      <c r="AO3293" s="2" t="s">
        <v>9678</v>
      </c>
      <c r="AP3293" s="6" t="s">
        <v>8769</v>
      </c>
    </row>
    <row r="3294" spans="41:42" x14ac:dyDescent="0.3">
      <c r="AO3294" s="2" t="s">
        <v>9677</v>
      </c>
      <c r="AP3294" s="6" t="s">
        <v>8769</v>
      </c>
    </row>
    <row r="3295" spans="41:42" x14ac:dyDescent="0.3">
      <c r="AO3295" s="2" t="s">
        <v>9676</v>
      </c>
      <c r="AP3295" s="6" t="s">
        <v>8769</v>
      </c>
    </row>
    <row r="3296" spans="41:42" x14ac:dyDescent="0.3">
      <c r="AO3296" s="2" t="s">
        <v>9675</v>
      </c>
      <c r="AP3296" s="6" t="s">
        <v>8769</v>
      </c>
    </row>
    <row r="3297" spans="41:42" x14ac:dyDescent="0.3">
      <c r="AO3297" s="2" t="s">
        <v>9674</v>
      </c>
      <c r="AP3297" s="6" t="s">
        <v>8769</v>
      </c>
    </row>
    <row r="3298" spans="41:42" x14ac:dyDescent="0.3">
      <c r="AO3298" s="2" t="s">
        <v>9673</v>
      </c>
      <c r="AP3298" s="6" t="s">
        <v>8769</v>
      </c>
    </row>
    <row r="3299" spans="41:42" x14ac:dyDescent="0.3">
      <c r="AO3299" s="2" t="s">
        <v>9672</v>
      </c>
      <c r="AP3299" s="6" t="s">
        <v>8769</v>
      </c>
    </row>
    <row r="3300" spans="41:42" x14ac:dyDescent="0.3">
      <c r="AO3300" s="2" t="s">
        <v>9671</v>
      </c>
      <c r="AP3300" s="6" t="s">
        <v>8769</v>
      </c>
    </row>
    <row r="3301" spans="41:42" x14ac:dyDescent="0.3">
      <c r="AO3301" s="2" t="s">
        <v>9670</v>
      </c>
      <c r="AP3301" s="6" t="s">
        <v>8769</v>
      </c>
    </row>
    <row r="3302" spans="41:42" x14ac:dyDescent="0.3">
      <c r="AO3302" s="2" t="s">
        <v>9669</v>
      </c>
      <c r="AP3302" s="6" t="s">
        <v>8769</v>
      </c>
    </row>
    <row r="3303" spans="41:42" x14ac:dyDescent="0.3">
      <c r="AO3303" s="2" t="s">
        <v>9668</v>
      </c>
      <c r="AP3303" s="6" t="s">
        <v>8769</v>
      </c>
    </row>
    <row r="3304" spans="41:42" x14ac:dyDescent="0.3">
      <c r="AO3304" s="2" t="s">
        <v>9667</v>
      </c>
      <c r="AP3304" s="6" t="s">
        <v>8769</v>
      </c>
    </row>
    <row r="3305" spans="41:42" x14ac:dyDescent="0.3">
      <c r="AO3305" s="2" t="s">
        <v>9666</v>
      </c>
      <c r="AP3305" s="6" t="s">
        <v>8769</v>
      </c>
    </row>
    <row r="3306" spans="41:42" x14ac:dyDescent="0.3">
      <c r="AO3306" s="2" t="s">
        <v>9665</v>
      </c>
      <c r="AP3306" s="6" t="s">
        <v>8769</v>
      </c>
    </row>
    <row r="3307" spans="41:42" x14ac:dyDescent="0.3">
      <c r="AO3307" s="2" t="s">
        <v>9664</v>
      </c>
      <c r="AP3307" s="6" t="s">
        <v>8769</v>
      </c>
    </row>
    <row r="3308" spans="41:42" x14ac:dyDescent="0.3">
      <c r="AO3308" s="2" t="s">
        <v>9663</v>
      </c>
      <c r="AP3308" s="6" t="s">
        <v>8769</v>
      </c>
    </row>
    <row r="3309" spans="41:42" x14ac:dyDescent="0.3">
      <c r="AO3309" s="2" t="s">
        <v>9662</v>
      </c>
      <c r="AP3309" s="6" t="s">
        <v>8769</v>
      </c>
    </row>
    <row r="3310" spans="41:42" x14ac:dyDescent="0.3">
      <c r="AO3310" s="2" t="s">
        <v>9661</v>
      </c>
      <c r="AP3310" s="6" t="s">
        <v>8769</v>
      </c>
    </row>
    <row r="3311" spans="41:42" x14ac:dyDescent="0.3">
      <c r="AO3311" s="2" t="s">
        <v>9660</v>
      </c>
      <c r="AP3311" s="6" t="s">
        <v>8769</v>
      </c>
    </row>
    <row r="3312" spans="41:42" x14ac:dyDescent="0.3">
      <c r="AO3312" s="2" t="s">
        <v>9659</v>
      </c>
      <c r="AP3312" s="6" t="s">
        <v>8769</v>
      </c>
    </row>
    <row r="3313" spans="41:42" x14ac:dyDescent="0.3">
      <c r="AO3313" s="2" t="s">
        <v>9658</v>
      </c>
      <c r="AP3313" s="6" t="s">
        <v>8769</v>
      </c>
    </row>
    <row r="3314" spans="41:42" x14ac:dyDescent="0.3">
      <c r="AO3314" s="2" t="s">
        <v>9657</v>
      </c>
      <c r="AP3314" s="6" t="s">
        <v>8769</v>
      </c>
    </row>
    <row r="3315" spans="41:42" x14ac:dyDescent="0.3">
      <c r="AO3315" s="2" t="s">
        <v>9656</v>
      </c>
      <c r="AP3315" s="6" t="s">
        <v>8769</v>
      </c>
    </row>
    <row r="3316" spans="41:42" x14ac:dyDescent="0.3">
      <c r="AO3316" s="2" t="s">
        <v>9655</v>
      </c>
      <c r="AP3316" s="6" t="s">
        <v>8769</v>
      </c>
    </row>
    <row r="3317" spans="41:42" x14ac:dyDescent="0.3">
      <c r="AO3317" s="2" t="s">
        <v>9654</v>
      </c>
      <c r="AP3317" s="6" t="s">
        <v>8769</v>
      </c>
    </row>
    <row r="3318" spans="41:42" x14ac:dyDescent="0.3">
      <c r="AO3318" s="2" t="s">
        <v>9653</v>
      </c>
      <c r="AP3318" s="6" t="s">
        <v>8769</v>
      </c>
    </row>
    <row r="3319" spans="41:42" x14ac:dyDescent="0.3">
      <c r="AO3319" s="2" t="s">
        <v>9652</v>
      </c>
      <c r="AP3319" s="6" t="s">
        <v>8769</v>
      </c>
    </row>
    <row r="3320" spans="41:42" x14ac:dyDescent="0.3">
      <c r="AO3320" s="2" t="s">
        <v>9651</v>
      </c>
      <c r="AP3320" s="6" t="s">
        <v>8769</v>
      </c>
    </row>
    <row r="3321" spans="41:42" x14ac:dyDescent="0.3">
      <c r="AO3321" s="2" t="s">
        <v>9650</v>
      </c>
      <c r="AP3321" s="6" t="s">
        <v>8769</v>
      </c>
    </row>
    <row r="3322" spans="41:42" x14ac:dyDescent="0.3">
      <c r="AO3322" s="2" t="s">
        <v>9649</v>
      </c>
      <c r="AP3322" s="6" t="s">
        <v>8769</v>
      </c>
    </row>
    <row r="3323" spans="41:42" x14ac:dyDescent="0.3">
      <c r="AO3323" s="2" t="s">
        <v>9648</v>
      </c>
      <c r="AP3323" s="6" t="s">
        <v>8769</v>
      </c>
    </row>
    <row r="3324" spans="41:42" x14ac:dyDescent="0.3">
      <c r="AO3324" s="2" t="s">
        <v>9647</v>
      </c>
      <c r="AP3324" s="6" t="s">
        <v>8769</v>
      </c>
    </row>
    <row r="3325" spans="41:42" x14ac:dyDescent="0.3">
      <c r="AO3325" s="2" t="s">
        <v>9646</v>
      </c>
      <c r="AP3325" s="6" t="s">
        <v>8769</v>
      </c>
    </row>
    <row r="3326" spans="41:42" x14ac:dyDescent="0.3">
      <c r="AO3326" s="2" t="s">
        <v>9645</v>
      </c>
      <c r="AP3326" s="6" t="s">
        <v>8769</v>
      </c>
    </row>
    <row r="3327" spans="41:42" x14ac:dyDescent="0.3">
      <c r="AO3327" s="2" t="s">
        <v>9644</v>
      </c>
      <c r="AP3327" s="6" t="s">
        <v>8769</v>
      </c>
    </row>
    <row r="3328" spans="41:42" x14ac:dyDescent="0.3">
      <c r="AO3328" s="2" t="s">
        <v>9643</v>
      </c>
      <c r="AP3328" s="6" t="s">
        <v>8769</v>
      </c>
    </row>
    <row r="3329" spans="41:42" x14ac:dyDescent="0.3">
      <c r="AO3329" s="2" t="s">
        <v>9642</v>
      </c>
      <c r="AP3329" s="6" t="s">
        <v>8769</v>
      </c>
    </row>
    <row r="3330" spans="41:42" x14ac:dyDescent="0.3">
      <c r="AO3330" s="2" t="s">
        <v>9641</v>
      </c>
      <c r="AP3330" s="6" t="s">
        <v>8769</v>
      </c>
    </row>
    <row r="3331" spans="41:42" x14ac:dyDescent="0.3">
      <c r="AO3331" s="2" t="s">
        <v>9640</v>
      </c>
      <c r="AP3331" s="6" t="s">
        <v>8769</v>
      </c>
    </row>
    <row r="3332" spans="41:42" x14ac:dyDescent="0.3">
      <c r="AO3332" s="2" t="s">
        <v>9639</v>
      </c>
      <c r="AP3332" s="6" t="s">
        <v>8769</v>
      </c>
    </row>
    <row r="3333" spans="41:42" x14ac:dyDescent="0.3">
      <c r="AO3333" s="2" t="s">
        <v>9638</v>
      </c>
      <c r="AP3333" s="6" t="s">
        <v>8769</v>
      </c>
    </row>
    <row r="3334" spans="41:42" x14ac:dyDescent="0.3">
      <c r="AO3334" s="2" t="s">
        <v>9637</v>
      </c>
      <c r="AP3334" s="6" t="s">
        <v>8769</v>
      </c>
    </row>
    <row r="3335" spans="41:42" x14ac:dyDescent="0.3">
      <c r="AO3335" s="2" t="s">
        <v>9636</v>
      </c>
      <c r="AP3335" s="6" t="s">
        <v>8769</v>
      </c>
    </row>
    <row r="3336" spans="41:42" x14ac:dyDescent="0.3">
      <c r="AO3336" s="2" t="s">
        <v>9635</v>
      </c>
      <c r="AP3336" s="6" t="s">
        <v>8769</v>
      </c>
    </row>
    <row r="3337" spans="41:42" x14ac:dyDescent="0.3">
      <c r="AO3337" s="2" t="s">
        <v>9634</v>
      </c>
      <c r="AP3337" s="6" t="s">
        <v>8769</v>
      </c>
    </row>
    <row r="3338" spans="41:42" x14ac:dyDescent="0.3">
      <c r="AO3338" s="2" t="s">
        <v>9633</v>
      </c>
      <c r="AP3338" s="6" t="s">
        <v>8769</v>
      </c>
    </row>
    <row r="3339" spans="41:42" x14ac:dyDescent="0.3">
      <c r="AO3339" s="2" t="s">
        <v>9632</v>
      </c>
      <c r="AP3339" s="6" t="s">
        <v>8769</v>
      </c>
    </row>
    <row r="3340" spans="41:42" x14ac:dyDescent="0.3">
      <c r="AO3340" s="2" t="s">
        <v>9631</v>
      </c>
      <c r="AP3340" s="6" t="s">
        <v>8769</v>
      </c>
    </row>
    <row r="3341" spans="41:42" x14ac:dyDescent="0.3">
      <c r="AO3341" s="2" t="s">
        <v>9630</v>
      </c>
      <c r="AP3341" s="6" t="s">
        <v>8769</v>
      </c>
    </row>
    <row r="3342" spans="41:42" x14ac:dyDescent="0.3">
      <c r="AO3342" s="2" t="s">
        <v>9629</v>
      </c>
      <c r="AP3342" s="6" t="s">
        <v>8769</v>
      </c>
    </row>
    <row r="3343" spans="41:42" x14ac:dyDescent="0.3">
      <c r="AO3343" s="2" t="s">
        <v>9628</v>
      </c>
      <c r="AP3343" s="6" t="s">
        <v>8769</v>
      </c>
    </row>
    <row r="3344" spans="41:42" x14ac:dyDescent="0.3">
      <c r="AO3344" s="2" t="s">
        <v>9627</v>
      </c>
      <c r="AP3344" s="6" t="s">
        <v>8769</v>
      </c>
    </row>
    <row r="3345" spans="41:42" x14ac:dyDescent="0.3">
      <c r="AO3345" s="2" t="s">
        <v>9626</v>
      </c>
      <c r="AP3345" s="6" t="s">
        <v>8769</v>
      </c>
    </row>
    <row r="3346" spans="41:42" x14ac:dyDescent="0.3">
      <c r="AO3346" s="2" t="s">
        <v>9625</v>
      </c>
      <c r="AP3346" s="6" t="s">
        <v>8769</v>
      </c>
    </row>
    <row r="3347" spans="41:42" x14ac:dyDescent="0.3">
      <c r="AO3347" s="2" t="s">
        <v>9624</v>
      </c>
      <c r="AP3347" s="6" t="s">
        <v>8769</v>
      </c>
    </row>
    <row r="3348" spans="41:42" x14ac:dyDescent="0.3">
      <c r="AO3348" s="2" t="s">
        <v>9623</v>
      </c>
      <c r="AP3348" s="6" t="s">
        <v>8769</v>
      </c>
    </row>
    <row r="3349" spans="41:42" x14ac:dyDescent="0.3">
      <c r="AO3349" s="2" t="s">
        <v>9622</v>
      </c>
      <c r="AP3349" s="6" t="s">
        <v>8769</v>
      </c>
    </row>
    <row r="3350" spans="41:42" x14ac:dyDescent="0.3">
      <c r="AO3350" s="2" t="s">
        <v>9621</v>
      </c>
      <c r="AP3350" s="6" t="s">
        <v>8769</v>
      </c>
    </row>
    <row r="3351" spans="41:42" x14ac:dyDescent="0.3">
      <c r="AO3351" s="2" t="s">
        <v>9620</v>
      </c>
      <c r="AP3351" s="6" t="s">
        <v>8769</v>
      </c>
    </row>
    <row r="3352" spans="41:42" x14ac:dyDescent="0.3">
      <c r="AO3352" s="2" t="s">
        <v>9619</v>
      </c>
      <c r="AP3352" s="6" t="s">
        <v>8769</v>
      </c>
    </row>
    <row r="3353" spans="41:42" x14ac:dyDescent="0.3">
      <c r="AO3353" s="2" t="s">
        <v>9618</v>
      </c>
      <c r="AP3353" s="6" t="s">
        <v>8769</v>
      </c>
    </row>
    <row r="3354" spans="41:42" x14ac:dyDescent="0.3">
      <c r="AO3354" s="2" t="s">
        <v>9617</v>
      </c>
      <c r="AP3354" s="6" t="s">
        <v>8769</v>
      </c>
    </row>
    <row r="3355" spans="41:42" x14ac:dyDescent="0.3">
      <c r="AO3355" s="2" t="s">
        <v>9616</v>
      </c>
      <c r="AP3355" s="6" t="s">
        <v>8769</v>
      </c>
    </row>
    <row r="3356" spans="41:42" x14ac:dyDescent="0.3">
      <c r="AO3356" s="2" t="s">
        <v>9615</v>
      </c>
      <c r="AP3356" s="6" t="s">
        <v>8769</v>
      </c>
    </row>
    <row r="3357" spans="41:42" x14ac:dyDescent="0.3">
      <c r="AO3357" s="2" t="s">
        <v>9614</v>
      </c>
      <c r="AP3357" s="6" t="s">
        <v>8769</v>
      </c>
    </row>
    <row r="3358" spans="41:42" x14ac:dyDescent="0.3">
      <c r="AO3358" s="2" t="s">
        <v>9613</v>
      </c>
      <c r="AP3358" s="6" t="s">
        <v>8769</v>
      </c>
    </row>
    <row r="3359" spans="41:42" x14ac:dyDescent="0.3">
      <c r="AO3359" s="2" t="s">
        <v>9612</v>
      </c>
      <c r="AP3359" s="6" t="s">
        <v>8769</v>
      </c>
    </row>
    <row r="3360" spans="41:42" x14ac:dyDescent="0.3">
      <c r="AO3360" s="2" t="s">
        <v>9611</v>
      </c>
      <c r="AP3360" s="6" t="s">
        <v>8769</v>
      </c>
    </row>
    <row r="3361" spans="41:42" x14ac:dyDescent="0.3">
      <c r="AO3361" s="2" t="s">
        <v>9610</v>
      </c>
      <c r="AP3361" s="6" t="s">
        <v>8769</v>
      </c>
    </row>
    <row r="3362" spans="41:42" x14ac:dyDescent="0.3">
      <c r="AO3362" s="2" t="s">
        <v>9609</v>
      </c>
      <c r="AP3362" s="6" t="s">
        <v>8769</v>
      </c>
    </row>
    <row r="3363" spans="41:42" x14ac:dyDescent="0.3">
      <c r="AO3363" s="2" t="s">
        <v>9608</v>
      </c>
      <c r="AP3363" s="6" t="s">
        <v>8769</v>
      </c>
    </row>
    <row r="3364" spans="41:42" x14ac:dyDescent="0.3">
      <c r="AO3364" s="2" t="s">
        <v>9607</v>
      </c>
      <c r="AP3364" s="6" t="s">
        <v>8769</v>
      </c>
    </row>
    <row r="3365" spans="41:42" x14ac:dyDescent="0.3">
      <c r="AO3365" s="2" t="s">
        <v>9606</v>
      </c>
      <c r="AP3365" s="6" t="s">
        <v>8769</v>
      </c>
    </row>
    <row r="3366" spans="41:42" x14ac:dyDescent="0.3">
      <c r="AO3366" s="2" t="s">
        <v>9605</v>
      </c>
      <c r="AP3366" s="6" t="s">
        <v>8769</v>
      </c>
    </row>
    <row r="3367" spans="41:42" x14ac:dyDescent="0.3">
      <c r="AO3367" s="2" t="s">
        <v>9604</v>
      </c>
      <c r="AP3367" s="6" t="s">
        <v>8769</v>
      </c>
    </row>
    <row r="3368" spans="41:42" x14ac:dyDescent="0.3">
      <c r="AO3368" s="2" t="s">
        <v>9603</v>
      </c>
      <c r="AP3368" s="6" t="s">
        <v>8769</v>
      </c>
    </row>
    <row r="3369" spans="41:42" x14ac:dyDescent="0.3">
      <c r="AO3369" s="2" t="s">
        <v>9602</v>
      </c>
      <c r="AP3369" s="6" t="s">
        <v>8769</v>
      </c>
    </row>
    <row r="3370" spans="41:42" x14ac:dyDescent="0.3">
      <c r="AO3370" s="2" t="s">
        <v>9601</v>
      </c>
      <c r="AP3370" s="6" t="s">
        <v>8769</v>
      </c>
    </row>
    <row r="3371" spans="41:42" x14ac:dyDescent="0.3">
      <c r="AO3371" s="2" t="s">
        <v>9600</v>
      </c>
      <c r="AP3371" s="6" t="s">
        <v>8769</v>
      </c>
    </row>
    <row r="3372" spans="41:42" x14ac:dyDescent="0.3">
      <c r="AO3372" s="2" t="s">
        <v>9599</v>
      </c>
      <c r="AP3372" s="6" t="s">
        <v>8769</v>
      </c>
    </row>
    <row r="3373" spans="41:42" x14ac:dyDescent="0.3">
      <c r="AO3373" s="2" t="s">
        <v>9598</v>
      </c>
      <c r="AP3373" s="6" t="s">
        <v>8769</v>
      </c>
    </row>
    <row r="3374" spans="41:42" x14ac:dyDescent="0.3">
      <c r="AO3374" s="2" t="s">
        <v>9597</v>
      </c>
      <c r="AP3374" s="6" t="s">
        <v>8769</v>
      </c>
    </row>
    <row r="3375" spans="41:42" x14ac:dyDescent="0.3">
      <c r="AO3375" s="2" t="s">
        <v>9596</v>
      </c>
      <c r="AP3375" s="6" t="s">
        <v>8769</v>
      </c>
    </row>
    <row r="3376" spans="41:42" x14ac:dyDescent="0.3">
      <c r="AO3376" s="2" t="s">
        <v>9595</v>
      </c>
      <c r="AP3376" s="6" t="s">
        <v>8769</v>
      </c>
    </row>
    <row r="3377" spans="41:42" x14ac:dyDescent="0.3">
      <c r="AO3377" s="2" t="s">
        <v>9594</v>
      </c>
      <c r="AP3377" s="6" t="s">
        <v>8769</v>
      </c>
    </row>
    <row r="3378" spans="41:42" x14ac:dyDescent="0.3">
      <c r="AO3378" s="2" t="s">
        <v>9593</v>
      </c>
      <c r="AP3378" s="6" t="s">
        <v>8769</v>
      </c>
    </row>
    <row r="3379" spans="41:42" x14ac:dyDescent="0.3">
      <c r="AO3379" s="2" t="s">
        <v>9592</v>
      </c>
      <c r="AP3379" s="6" t="s">
        <v>8769</v>
      </c>
    </row>
    <row r="3380" spans="41:42" x14ac:dyDescent="0.3">
      <c r="AO3380" s="2" t="s">
        <v>9591</v>
      </c>
      <c r="AP3380" s="6" t="s">
        <v>8769</v>
      </c>
    </row>
    <row r="3381" spans="41:42" x14ac:dyDescent="0.3">
      <c r="AO3381" s="2" t="s">
        <v>9590</v>
      </c>
      <c r="AP3381" s="6" t="s">
        <v>8769</v>
      </c>
    </row>
    <row r="3382" spans="41:42" x14ac:dyDescent="0.3">
      <c r="AO3382" s="2" t="s">
        <v>9589</v>
      </c>
      <c r="AP3382" s="6" t="s">
        <v>8769</v>
      </c>
    </row>
    <row r="3383" spans="41:42" x14ac:dyDescent="0.3">
      <c r="AO3383" s="2" t="s">
        <v>9588</v>
      </c>
      <c r="AP3383" s="6" t="s">
        <v>8769</v>
      </c>
    </row>
    <row r="3384" spans="41:42" x14ac:dyDescent="0.3">
      <c r="AO3384" s="2" t="s">
        <v>9587</v>
      </c>
      <c r="AP3384" s="6" t="s">
        <v>8769</v>
      </c>
    </row>
    <row r="3385" spans="41:42" x14ac:dyDescent="0.3">
      <c r="AO3385" s="2" t="s">
        <v>9586</v>
      </c>
      <c r="AP3385" s="6" t="s">
        <v>8769</v>
      </c>
    </row>
    <row r="3386" spans="41:42" x14ac:dyDescent="0.3">
      <c r="AO3386" s="2" t="s">
        <v>9585</v>
      </c>
      <c r="AP3386" s="6" t="s">
        <v>8769</v>
      </c>
    </row>
    <row r="3387" spans="41:42" x14ac:dyDescent="0.3">
      <c r="AO3387" s="2" t="s">
        <v>9584</v>
      </c>
      <c r="AP3387" s="6" t="s">
        <v>8769</v>
      </c>
    </row>
    <row r="3388" spans="41:42" x14ac:dyDescent="0.3">
      <c r="AO3388" s="2" t="s">
        <v>9583</v>
      </c>
      <c r="AP3388" s="6" t="s">
        <v>8769</v>
      </c>
    </row>
    <row r="3389" spans="41:42" x14ac:dyDescent="0.3">
      <c r="AO3389" s="2" t="s">
        <v>9582</v>
      </c>
      <c r="AP3389" s="6" t="s">
        <v>8769</v>
      </c>
    </row>
    <row r="3390" spans="41:42" x14ac:dyDescent="0.3">
      <c r="AO3390" s="2" t="s">
        <v>9581</v>
      </c>
      <c r="AP3390" s="6" t="s">
        <v>8769</v>
      </c>
    </row>
    <row r="3391" spans="41:42" x14ac:dyDescent="0.3">
      <c r="AO3391" s="2" t="s">
        <v>9580</v>
      </c>
      <c r="AP3391" s="6" t="s">
        <v>8769</v>
      </c>
    </row>
    <row r="3392" spans="41:42" x14ac:dyDescent="0.3">
      <c r="AO3392" s="2" t="s">
        <v>9579</v>
      </c>
      <c r="AP3392" s="6" t="s">
        <v>8769</v>
      </c>
    </row>
    <row r="3393" spans="41:42" x14ac:dyDescent="0.3">
      <c r="AO3393" s="2" t="s">
        <v>9578</v>
      </c>
      <c r="AP3393" s="6" t="s">
        <v>8769</v>
      </c>
    </row>
    <row r="3394" spans="41:42" x14ac:dyDescent="0.3">
      <c r="AO3394" s="2" t="s">
        <v>9577</v>
      </c>
      <c r="AP3394" s="6" t="s">
        <v>8769</v>
      </c>
    </row>
    <row r="3395" spans="41:42" x14ac:dyDescent="0.3">
      <c r="AO3395" s="2" t="s">
        <v>9576</v>
      </c>
      <c r="AP3395" s="6" t="s">
        <v>8769</v>
      </c>
    </row>
    <row r="3396" spans="41:42" x14ac:dyDescent="0.3">
      <c r="AO3396" s="2" t="s">
        <v>9575</v>
      </c>
      <c r="AP3396" s="6" t="s">
        <v>8769</v>
      </c>
    </row>
    <row r="3397" spans="41:42" x14ac:dyDescent="0.3">
      <c r="AO3397" s="2" t="s">
        <v>9574</v>
      </c>
      <c r="AP3397" s="6" t="s">
        <v>8769</v>
      </c>
    </row>
    <row r="3398" spans="41:42" x14ac:dyDescent="0.3">
      <c r="AO3398" s="2" t="s">
        <v>9573</v>
      </c>
      <c r="AP3398" s="6" t="s">
        <v>8769</v>
      </c>
    </row>
    <row r="3399" spans="41:42" x14ac:dyDescent="0.3">
      <c r="AO3399" s="2" t="s">
        <v>9572</v>
      </c>
      <c r="AP3399" s="6" t="s">
        <v>8769</v>
      </c>
    </row>
    <row r="3400" spans="41:42" x14ac:dyDescent="0.3">
      <c r="AO3400" s="2" t="s">
        <v>9571</v>
      </c>
      <c r="AP3400" s="6" t="s">
        <v>8769</v>
      </c>
    </row>
    <row r="3401" spans="41:42" x14ac:dyDescent="0.3">
      <c r="AO3401" s="2" t="s">
        <v>9570</v>
      </c>
      <c r="AP3401" s="6" t="s">
        <v>8769</v>
      </c>
    </row>
    <row r="3402" spans="41:42" x14ac:dyDescent="0.3">
      <c r="AO3402" s="2" t="s">
        <v>9569</v>
      </c>
      <c r="AP3402" s="6" t="s">
        <v>8769</v>
      </c>
    </row>
    <row r="3403" spans="41:42" x14ac:dyDescent="0.3">
      <c r="AO3403" s="2" t="s">
        <v>9568</v>
      </c>
      <c r="AP3403" s="6" t="s">
        <v>8769</v>
      </c>
    </row>
    <row r="3404" spans="41:42" x14ac:dyDescent="0.3">
      <c r="AO3404" s="2" t="s">
        <v>9567</v>
      </c>
      <c r="AP3404" s="6" t="s">
        <v>8769</v>
      </c>
    </row>
    <row r="3405" spans="41:42" x14ac:dyDescent="0.3">
      <c r="AO3405" s="2" t="s">
        <v>9566</v>
      </c>
      <c r="AP3405" s="6" t="s">
        <v>8769</v>
      </c>
    </row>
    <row r="3406" spans="41:42" x14ac:dyDescent="0.3">
      <c r="AO3406" s="2" t="s">
        <v>9565</v>
      </c>
      <c r="AP3406" s="6" t="s">
        <v>8769</v>
      </c>
    </row>
    <row r="3407" spans="41:42" x14ac:dyDescent="0.3">
      <c r="AO3407" s="2" t="s">
        <v>9564</v>
      </c>
      <c r="AP3407" s="6" t="s">
        <v>8769</v>
      </c>
    </row>
    <row r="3408" spans="41:42" x14ac:dyDescent="0.3">
      <c r="AO3408" s="2" t="s">
        <v>9563</v>
      </c>
      <c r="AP3408" s="6" t="s">
        <v>8769</v>
      </c>
    </row>
    <row r="3409" spans="41:42" x14ac:dyDescent="0.3">
      <c r="AO3409" s="2" t="s">
        <v>9562</v>
      </c>
      <c r="AP3409" s="6" t="s">
        <v>8769</v>
      </c>
    </row>
    <row r="3410" spans="41:42" x14ac:dyDescent="0.3">
      <c r="AO3410" s="2" t="s">
        <v>9561</v>
      </c>
      <c r="AP3410" s="6" t="s">
        <v>8769</v>
      </c>
    </row>
    <row r="3411" spans="41:42" x14ac:dyDescent="0.3">
      <c r="AO3411" s="2" t="s">
        <v>9560</v>
      </c>
      <c r="AP3411" s="6" t="s">
        <v>8769</v>
      </c>
    </row>
    <row r="3412" spans="41:42" x14ac:dyDescent="0.3">
      <c r="AO3412" s="2" t="s">
        <v>9559</v>
      </c>
      <c r="AP3412" s="6" t="s">
        <v>8769</v>
      </c>
    </row>
    <row r="3413" spans="41:42" x14ac:dyDescent="0.3">
      <c r="AO3413" s="2" t="s">
        <v>9558</v>
      </c>
      <c r="AP3413" s="6" t="s">
        <v>8769</v>
      </c>
    </row>
    <row r="3414" spans="41:42" x14ac:dyDescent="0.3">
      <c r="AO3414" s="2" t="s">
        <v>9557</v>
      </c>
      <c r="AP3414" s="6" t="s">
        <v>8769</v>
      </c>
    </row>
    <row r="3415" spans="41:42" x14ac:dyDescent="0.3">
      <c r="AO3415" s="2" t="s">
        <v>9556</v>
      </c>
      <c r="AP3415" s="6" t="s">
        <v>8769</v>
      </c>
    </row>
    <row r="3416" spans="41:42" x14ac:dyDescent="0.3">
      <c r="AO3416" s="2" t="s">
        <v>9555</v>
      </c>
      <c r="AP3416" s="6" t="s">
        <v>8769</v>
      </c>
    </row>
    <row r="3417" spans="41:42" x14ac:dyDescent="0.3">
      <c r="AO3417" s="2" t="s">
        <v>9554</v>
      </c>
      <c r="AP3417" s="6" t="s">
        <v>8769</v>
      </c>
    </row>
    <row r="3418" spans="41:42" x14ac:dyDescent="0.3">
      <c r="AO3418" s="2" t="s">
        <v>9553</v>
      </c>
      <c r="AP3418" s="6" t="s">
        <v>8769</v>
      </c>
    </row>
    <row r="3419" spans="41:42" x14ac:dyDescent="0.3">
      <c r="AO3419" s="2" t="s">
        <v>9552</v>
      </c>
      <c r="AP3419" s="6" t="s">
        <v>8769</v>
      </c>
    </row>
    <row r="3420" spans="41:42" x14ac:dyDescent="0.3">
      <c r="AO3420" s="2" t="s">
        <v>9551</v>
      </c>
      <c r="AP3420" s="6" t="s">
        <v>8769</v>
      </c>
    </row>
    <row r="3421" spans="41:42" x14ac:dyDescent="0.3">
      <c r="AO3421" s="2" t="s">
        <v>9550</v>
      </c>
      <c r="AP3421" s="6" t="s">
        <v>8769</v>
      </c>
    </row>
    <row r="3422" spans="41:42" x14ac:dyDescent="0.3">
      <c r="AO3422" s="2" t="s">
        <v>9549</v>
      </c>
      <c r="AP3422" s="6" t="s">
        <v>8769</v>
      </c>
    </row>
    <row r="3423" spans="41:42" x14ac:dyDescent="0.3">
      <c r="AO3423" s="2" t="s">
        <v>9548</v>
      </c>
      <c r="AP3423" s="6" t="s">
        <v>8769</v>
      </c>
    </row>
    <row r="3424" spans="41:42" x14ac:dyDescent="0.3">
      <c r="AO3424" s="2" t="s">
        <v>9547</v>
      </c>
      <c r="AP3424" s="6" t="s">
        <v>8769</v>
      </c>
    </row>
    <row r="3425" spans="41:42" x14ac:dyDescent="0.3">
      <c r="AO3425" s="2" t="s">
        <v>9546</v>
      </c>
      <c r="AP3425" s="6" t="s">
        <v>8769</v>
      </c>
    </row>
    <row r="3426" spans="41:42" x14ac:dyDescent="0.3">
      <c r="AO3426" s="2" t="s">
        <v>9545</v>
      </c>
      <c r="AP3426" s="6" t="s">
        <v>8769</v>
      </c>
    </row>
    <row r="3427" spans="41:42" x14ac:dyDescent="0.3">
      <c r="AO3427" s="2" t="s">
        <v>9544</v>
      </c>
      <c r="AP3427" s="6" t="s">
        <v>8769</v>
      </c>
    </row>
    <row r="3428" spans="41:42" x14ac:dyDescent="0.3">
      <c r="AO3428" s="2" t="s">
        <v>9543</v>
      </c>
      <c r="AP3428" s="6" t="s">
        <v>8769</v>
      </c>
    </row>
    <row r="3429" spans="41:42" x14ac:dyDescent="0.3">
      <c r="AO3429" s="2" t="s">
        <v>9542</v>
      </c>
      <c r="AP3429" s="6" t="s">
        <v>8769</v>
      </c>
    </row>
    <row r="3430" spans="41:42" x14ac:dyDescent="0.3">
      <c r="AO3430" s="2" t="s">
        <v>9541</v>
      </c>
      <c r="AP3430" s="6" t="s">
        <v>8769</v>
      </c>
    </row>
    <row r="3431" spans="41:42" x14ac:dyDescent="0.3">
      <c r="AO3431" s="2" t="s">
        <v>9540</v>
      </c>
      <c r="AP3431" s="6" t="s">
        <v>8769</v>
      </c>
    </row>
    <row r="3432" spans="41:42" x14ac:dyDescent="0.3">
      <c r="AO3432" s="2" t="s">
        <v>9539</v>
      </c>
      <c r="AP3432" s="6" t="s">
        <v>8769</v>
      </c>
    </row>
    <row r="3433" spans="41:42" x14ac:dyDescent="0.3">
      <c r="AO3433" s="2" t="s">
        <v>9538</v>
      </c>
      <c r="AP3433" s="6" t="s">
        <v>8769</v>
      </c>
    </row>
    <row r="3434" spans="41:42" x14ac:dyDescent="0.3">
      <c r="AO3434" s="2" t="s">
        <v>9537</v>
      </c>
      <c r="AP3434" s="6" t="s">
        <v>8769</v>
      </c>
    </row>
    <row r="3435" spans="41:42" x14ac:dyDescent="0.3">
      <c r="AO3435" s="2" t="s">
        <v>9536</v>
      </c>
      <c r="AP3435" s="6" t="s">
        <v>8769</v>
      </c>
    </row>
    <row r="3436" spans="41:42" x14ac:dyDescent="0.3">
      <c r="AO3436" s="2" t="s">
        <v>9535</v>
      </c>
      <c r="AP3436" s="6" t="s">
        <v>8769</v>
      </c>
    </row>
    <row r="3437" spans="41:42" x14ac:dyDescent="0.3">
      <c r="AO3437" s="2" t="s">
        <v>9534</v>
      </c>
      <c r="AP3437" s="6" t="s">
        <v>8769</v>
      </c>
    </row>
    <row r="3438" spans="41:42" x14ac:dyDescent="0.3">
      <c r="AO3438" s="2" t="s">
        <v>9533</v>
      </c>
      <c r="AP3438" s="6" t="s">
        <v>8769</v>
      </c>
    </row>
    <row r="3439" spans="41:42" x14ac:dyDescent="0.3">
      <c r="AO3439" s="2" t="s">
        <v>9532</v>
      </c>
      <c r="AP3439" s="6" t="s">
        <v>8769</v>
      </c>
    </row>
    <row r="3440" spans="41:42" x14ac:dyDescent="0.3">
      <c r="AO3440" s="2" t="s">
        <v>9531</v>
      </c>
      <c r="AP3440" s="6" t="s">
        <v>8769</v>
      </c>
    </row>
    <row r="3441" spans="41:42" x14ac:dyDescent="0.3">
      <c r="AO3441" s="2" t="s">
        <v>9530</v>
      </c>
      <c r="AP3441" s="6" t="s">
        <v>8769</v>
      </c>
    </row>
    <row r="3442" spans="41:42" x14ac:dyDescent="0.3">
      <c r="AO3442" s="2" t="s">
        <v>9529</v>
      </c>
      <c r="AP3442" s="6" t="s">
        <v>8769</v>
      </c>
    </row>
    <row r="3443" spans="41:42" x14ac:dyDescent="0.3">
      <c r="AO3443" s="2" t="s">
        <v>9528</v>
      </c>
      <c r="AP3443" s="6" t="s">
        <v>8769</v>
      </c>
    </row>
    <row r="3444" spans="41:42" x14ac:dyDescent="0.3">
      <c r="AO3444" s="2" t="s">
        <v>9527</v>
      </c>
      <c r="AP3444" s="6" t="s">
        <v>8769</v>
      </c>
    </row>
    <row r="3445" spans="41:42" x14ac:dyDescent="0.3">
      <c r="AO3445" s="2" t="s">
        <v>9526</v>
      </c>
      <c r="AP3445" s="6" t="s">
        <v>8769</v>
      </c>
    </row>
    <row r="3446" spans="41:42" x14ac:dyDescent="0.3">
      <c r="AO3446" s="2" t="s">
        <v>9525</v>
      </c>
      <c r="AP3446" s="6" t="s">
        <v>8769</v>
      </c>
    </row>
    <row r="3447" spans="41:42" x14ac:dyDescent="0.3">
      <c r="AO3447" s="2" t="s">
        <v>9524</v>
      </c>
      <c r="AP3447" s="6" t="s">
        <v>8769</v>
      </c>
    </row>
    <row r="3448" spans="41:42" x14ac:dyDescent="0.3">
      <c r="AO3448" s="2" t="s">
        <v>9523</v>
      </c>
      <c r="AP3448" s="6" t="s">
        <v>8769</v>
      </c>
    </row>
    <row r="3449" spans="41:42" x14ac:dyDescent="0.3">
      <c r="AO3449" s="2" t="s">
        <v>9522</v>
      </c>
      <c r="AP3449" s="6" t="s">
        <v>8769</v>
      </c>
    </row>
    <row r="3450" spans="41:42" x14ac:dyDescent="0.3">
      <c r="AO3450" s="2" t="s">
        <v>9521</v>
      </c>
      <c r="AP3450" s="6" t="s">
        <v>8769</v>
      </c>
    </row>
    <row r="3451" spans="41:42" x14ac:dyDescent="0.3">
      <c r="AO3451" s="2" t="s">
        <v>9520</v>
      </c>
      <c r="AP3451" s="6" t="s">
        <v>8769</v>
      </c>
    </row>
    <row r="3452" spans="41:42" x14ac:dyDescent="0.3">
      <c r="AO3452" s="2" t="s">
        <v>9519</v>
      </c>
      <c r="AP3452" s="6" t="s">
        <v>8769</v>
      </c>
    </row>
    <row r="3453" spans="41:42" x14ac:dyDescent="0.3">
      <c r="AO3453" s="2" t="s">
        <v>9518</v>
      </c>
      <c r="AP3453" s="6" t="s">
        <v>8769</v>
      </c>
    </row>
    <row r="3454" spans="41:42" x14ac:dyDescent="0.3">
      <c r="AO3454" s="2" t="s">
        <v>9517</v>
      </c>
      <c r="AP3454" s="6" t="s">
        <v>8769</v>
      </c>
    </row>
    <row r="3455" spans="41:42" x14ac:dyDescent="0.3">
      <c r="AO3455" s="2" t="s">
        <v>9516</v>
      </c>
      <c r="AP3455" s="6" t="s">
        <v>8769</v>
      </c>
    </row>
    <row r="3456" spans="41:42" x14ac:dyDescent="0.3">
      <c r="AO3456" s="2" t="s">
        <v>9515</v>
      </c>
      <c r="AP3456" s="6" t="s">
        <v>8769</v>
      </c>
    </row>
    <row r="3457" spans="41:42" x14ac:dyDescent="0.3">
      <c r="AO3457" s="2" t="s">
        <v>9514</v>
      </c>
      <c r="AP3457" s="6" t="s">
        <v>8769</v>
      </c>
    </row>
    <row r="3458" spans="41:42" x14ac:dyDescent="0.3">
      <c r="AO3458" s="2" t="s">
        <v>9513</v>
      </c>
      <c r="AP3458" s="6" t="s">
        <v>8769</v>
      </c>
    </row>
    <row r="3459" spans="41:42" x14ac:dyDescent="0.3">
      <c r="AO3459" s="2" t="s">
        <v>9512</v>
      </c>
      <c r="AP3459" s="6" t="s">
        <v>8769</v>
      </c>
    </row>
    <row r="3460" spans="41:42" x14ac:dyDescent="0.3">
      <c r="AO3460" s="2" t="s">
        <v>9511</v>
      </c>
      <c r="AP3460" s="6" t="s">
        <v>8769</v>
      </c>
    </row>
    <row r="3461" spans="41:42" x14ac:dyDescent="0.3">
      <c r="AO3461" s="2" t="s">
        <v>9510</v>
      </c>
      <c r="AP3461" s="6" t="s">
        <v>8769</v>
      </c>
    </row>
    <row r="3462" spans="41:42" x14ac:dyDescent="0.3">
      <c r="AO3462" s="2" t="s">
        <v>9509</v>
      </c>
      <c r="AP3462" s="6" t="s">
        <v>8769</v>
      </c>
    </row>
    <row r="3463" spans="41:42" x14ac:dyDescent="0.3">
      <c r="AO3463" s="2" t="s">
        <v>9508</v>
      </c>
      <c r="AP3463" s="6" t="s">
        <v>8769</v>
      </c>
    </row>
    <row r="3464" spans="41:42" x14ac:dyDescent="0.3">
      <c r="AO3464" s="2" t="s">
        <v>9507</v>
      </c>
      <c r="AP3464" s="6" t="s">
        <v>8769</v>
      </c>
    </row>
    <row r="3465" spans="41:42" x14ac:dyDescent="0.3">
      <c r="AO3465" s="2" t="s">
        <v>9506</v>
      </c>
      <c r="AP3465" s="6" t="s">
        <v>8769</v>
      </c>
    </row>
    <row r="3466" spans="41:42" x14ac:dyDescent="0.3">
      <c r="AO3466" s="2" t="s">
        <v>9505</v>
      </c>
      <c r="AP3466" s="6" t="s">
        <v>8769</v>
      </c>
    </row>
    <row r="3467" spans="41:42" x14ac:dyDescent="0.3">
      <c r="AO3467" s="2" t="s">
        <v>9504</v>
      </c>
      <c r="AP3467" s="6" t="s">
        <v>8769</v>
      </c>
    </row>
    <row r="3468" spans="41:42" x14ac:dyDescent="0.3">
      <c r="AO3468" s="2" t="s">
        <v>9503</v>
      </c>
      <c r="AP3468" s="6" t="s">
        <v>8769</v>
      </c>
    </row>
    <row r="3469" spans="41:42" x14ac:dyDescent="0.3">
      <c r="AO3469" s="2" t="s">
        <v>9502</v>
      </c>
      <c r="AP3469" s="6" t="s">
        <v>8769</v>
      </c>
    </row>
    <row r="3470" spans="41:42" x14ac:dyDescent="0.3">
      <c r="AO3470" s="2" t="s">
        <v>9501</v>
      </c>
      <c r="AP3470" s="6" t="s">
        <v>8769</v>
      </c>
    </row>
    <row r="3471" spans="41:42" x14ac:dyDescent="0.3">
      <c r="AO3471" s="2" t="s">
        <v>9500</v>
      </c>
      <c r="AP3471" s="6" t="s">
        <v>8769</v>
      </c>
    </row>
    <row r="3472" spans="41:42" x14ac:dyDescent="0.3">
      <c r="AO3472" s="2" t="s">
        <v>9499</v>
      </c>
      <c r="AP3472" s="6" t="s">
        <v>8769</v>
      </c>
    </row>
    <row r="3473" spans="41:42" x14ac:dyDescent="0.3">
      <c r="AO3473" s="2" t="s">
        <v>9498</v>
      </c>
      <c r="AP3473" s="6" t="s">
        <v>8769</v>
      </c>
    </row>
    <row r="3474" spans="41:42" x14ac:dyDescent="0.3">
      <c r="AO3474" s="2" t="s">
        <v>9497</v>
      </c>
      <c r="AP3474" s="6" t="s">
        <v>8769</v>
      </c>
    </row>
    <row r="3475" spans="41:42" x14ac:dyDescent="0.3">
      <c r="AO3475" s="2" t="s">
        <v>9496</v>
      </c>
      <c r="AP3475" s="6" t="s">
        <v>8769</v>
      </c>
    </row>
    <row r="3476" spans="41:42" x14ac:dyDescent="0.3">
      <c r="AO3476" s="2" t="s">
        <v>9495</v>
      </c>
      <c r="AP3476" s="6" t="s">
        <v>8769</v>
      </c>
    </row>
    <row r="3477" spans="41:42" x14ac:dyDescent="0.3">
      <c r="AO3477" s="2" t="s">
        <v>9494</v>
      </c>
      <c r="AP3477" s="6" t="s">
        <v>8769</v>
      </c>
    </row>
    <row r="3478" spans="41:42" x14ac:dyDescent="0.3">
      <c r="AO3478" s="2" t="s">
        <v>9493</v>
      </c>
      <c r="AP3478" s="6" t="s">
        <v>8769</v>
      </c>
    </row>
    <row r="3479" spans="41:42" x14ac:dyDescent="0.3">
      <c r="AO3479" s="2" t="s">
        <v>9492</v>
      </c>
      <c r="AP3479" s="6" t="s">
        <v>8769</v>
      </c>
    </row>
    <row r="3480" spans="41:42" x14ac:dyDescent="0.3">
      <c r="AO3480" s="2" t="s">
        <v>9491</v>
      </c>
      <c r="AP3480" s="6" t="s">
        <v>8769</v>
      </c>
    </row>
    <row r="3481" spans="41:42" x14ac:dyDescent="0.3">
      <c r="AO3481" s="2" t="s">
        <v>9490</v>
      </c>
      <c r="AP3481" s="6" t="s">
        <v>8769</v>
      </c>
    </row>
    <row r="3482" spans="41:42" x14ac:dyDescent="0.3">
      <c r="AO3482" s="2" t="s">
        <v>9489</v>
      </c>
      <c r="AP3482" s="6" t="s">
        <v>8769</v>
      </c>
    </row>
    <row r="3483" spans="41:42" x14ac:dyDescent="0.3">
      <c r="AO3483" s="2" t="s">
        <v>9488</v>
      </c>
      <c r="AP3483" s="6" t="s">
        <v>8769</v>
      </c>
    </row>
    <row r="3484" spans="41:42" x14ac:dyDescent="0.3">
      <c r="AO3484" s="2" t="s">
        <v>9487</v>
      </c>
      <c r="AP3484" s="6" t="s">
        <v>8769</v>
      </c>
    </row>
    <row r="3485" spans="41:42" x14ac:dyDescent="0.3">
      <c r="AO3485" s="2" t="s">
        <v>9486</v>
      </c>
      <c r="AP3485" s="6" t="s">
        <v>8769</v>
      </c>
    </row>
    <row r="3486" spans="41:42" x14ac:dyDescent="0.3">
      <c r="AO3486" s="2" t="s">
        <v>9485</v>
      </c>
      <c r="AP3486" s="6" t="s">
        <v>8769</v>
      </c>
    </row>
    <row r="3487" spans="41:42" x14ac:dyDescent="0.3">
      <c r="AO3487" s="2" t="s">
        <v>9484</v>
      </c>
      <c r="AP3487" s="6" t="s">
        <v>8769</v>
      </c>
    </row>
    <row r="3488" spans="41:42" x14ac:dyDescent="0.3">
      <c r="AO3488" s="2" t="s">
        <v>9483</v>
      </c>
      <c r="AP3488" s="6" t="s">
        <v>8769</v>
      </c>
    </row>
    <row r="3489" spans="41:42" x14ac:dyDescent="0.3">
      <c r="AO3489" s="2" t="s">
        <v>9482</v>
      </c>
      <c r="AP3489" s="6" t="s">
        <v>8769</v>
      </c>
    </row>
    <row r="3490" spans="41:42" x14ac:dyDescent="0.3">
      <c r="AO3490" s="2" t="s">
        <v>9481</v>
      </c>
      <c r="AP3490" s="6" t="s">
        <v>8769</v>
      </c>
    </row>
    <row r="3491" spans="41:42" x14ac:dyDescent="0.3">
      <c r="AO3491" s="2" t="s">
        <v>9480</v>
      </c>
      <c r="AP3491" s="6" t="s">
        <v>8769</v>
      </c>
    </row>
    <row r="3492" spans="41:42" x14ac:dyDescent="0.3">
      <c r="AO3492" s="2" t="s">
        <v>9479</v>
      </c>
      <c r="AP3492" s="6" t="s">
        <v>8769</v>
      </c>
    </row>
    <row r="3493" spans="41:42" x14ac:dyDescent="0.3">
      <c r="AO3493" s="2" t="s">
        <v>9478</v>
      </c>
      <c r="AP3493" s="6" t="s">
        <v>8769</v>
      </c>
    </row>
    <row r="3494" spans="41:42" x14ac:dyDescent="0.3">
      <c r="AO3494" s="2" t="s">
        <v>9477</v>
      </c>
      <c r="AP3494" s="6" t="s">
        <v>8769</v>
      </c>
    </row>
    <row r="3495" spans="41:42" x14ac:dyDescent="0.3">
      <c r="AO3495" s="2" t="s">
        <v>9476</v>
      </c>
      <c r="AP3495" s="6" t="s">
        <v>8769</v>
      </c>
    </row>
    <row r="3496" spans="41:42" x14ac:dyDescent="0.3">
      <c r="AO3496" s="2" t="s">
        <v>9475</v>
      </c>
      <c r="AP3496" s="6" t="s">
        <v>8769</v>
      </c>
    </row>
    <row r="3497" spans="41:42" x14ac:dyDescent="0.3">
      <c r="AO3497" s="2" t="s">
        <v>9474</v>
      </c>
      <c r="AP3497" s="6" t="s">
        <v>8769</v>
      </c>
    </row>
    <row r="3498" spans="41:42" x14ac:dyDescent="0.3">
      <c r="AO3498" s="2" t="s">
        <v>9473</v>
      </c>
      <c r="AP3498" s="6" t="s">
        <v>8769</v>
      </c>
    </row>
    <row r="3499" spans="41:42" x14ac:dyDescent="0.3">
      <c r="AO3499" s="2" t="s">
        <v>9472</v>
      </c>
      <c r="AP3499" s="6" t="s">
        <v>8769</v>
      </c>
    </row>
    <row r="3500" spans="41:42" x14ac:dyDescent="0.3">
      <c r="AO3500" s="2" t="s">
        <v>9471</v>
      </c>
      <c r="AP3500" s="6" t="s">
        <v>8769</v>
      </c>
    </row>
    <row r="3501" spans="41:42" x14ac:dyDescent="0.3">
      <c r="AO3501" s="2" t="s">
        <v>9470</v>
      </c>
      <c r="AP3501" s="6" t="s">
        <v>8769</v>
      </c>
    </row>
    <row r="3502" spans="41:42" x14ac:dyDescent="0.3">
      <c r="AO3502" s="2" t="s">
        <v>9469</v>
      </c>
      <c r="AP3502" s="6" t="s">
        <v>8769</v>
      </c>
    </row>
    <row r="3503" spans="41:42" x14ac:dyDescent="0.3">
      <c r="AO3503" s="2" t="s">
        <v>9468</v>
      </c>
      <c r="AP3503" s="6" t="s">
        <v>8769</v>
      </c>
    </row>
    <row r="3504" spans="41:42" x14ac:dyDescent="0.3">
      <c r="AO3504" s="2" t="s">
        <v>9467</v>
      </c>
      <c r="AP3504" s="6" t="s">
        <v>8769</v>
      </c>
    </row>
    <row r="3505" spans="41:42" x14ac:dyDescent="0.3">
      <c r="AO3505" s="2" t="s">
        <v>9466</v>
      </c>
      <c r="AP3505" s="6" t="s">
        <v>8769</v>
      </c>
    </row>
    <row r="3506" spans="41:42" x14ac:dyDescent="0.3">
      <c r="AO3506" s="2" t="s">
        <v>9465</v>
      </c>
      <c r="AP3506" s="6" t="s">
        <v>8769</v>
      </c>
    </row>
    <row r="3507" spans="41:42" x14ac:dyDescent="0.3">
      <c r="AO3507" s="2" t="s">
        <v>9464</v>
      </c>
      <c r="AP3507" s="6" t="s">
        <v>8769</v>
      </c>
    </row>
    <row r="3508" spans="41:42" x14ac:dyDescent="0.3">
      <c r="AO3508" s="2" t="s">
        <v>9463</v>
      </c>
      <c r="AP3508" s="6" t="s">
        <v>8769</v>
      </c>
    </row>
    <row r="3509" spans="41:42" x14ac:dyDescent="0.3">
      <c r="AO3509" s="2" t="s">
        <v>9462</v>
      </c>
      <c r="AP3509" s="6" t="s">
        <v>8769</v>
      </c>
    </row>
    <row r="3510" spans="41:42" x14ac:dyDescent="0.3">
      <c r="AO3510" s="2" t="s">
        <v>9461</v>
      </c>
      <c r="AP3510" s="6" t="s">
        <v>8769</v>
      </c>
    </row>
    <row r="3511" spans="41:42" x14ac:dyDescent="0.3">
      <c r="AO3511" s="2" t="s">
        <v>9460</v>
      </c>
      <c r="AP3511" s="6" t="s">
        <v>8769</v>
      </c>
    </row>
    <row r="3512" spans="41:42" x14ac:dyDescent="0.3">
      <c r="AO3512" s="2" t="s">
        <v>9459</v>
      </c>
      <c r="AP3512" s="6" t="s">
        <v>8769</v>
      </c>
    </row>
    <row r="3513" spans="41:42" x14ac:dyDescent="0.3">
      <c r="AO3513" s="2" t="s">
        <v>9458</v>
      </c>
      <c r="AP3513" s="6" t="s">
        <v>8769</v>
      </c>
    </row>
    <row r="3514" spans="41:42" x14ac:dyDescent="0.3">
      <c r="AO3514" s="2" t="s">
        <v>9457</v>
      </c>
      <c r="AP3514" s="6" t="s">
        <v>8769</v>
      </c>
    </row>
    <row r="3515" spans="41:42" x14ac:dyDescent="0.3">
      <c r="AO3515" s="2" t="s">
        <v>9456</v>
      </c>
      <c r="AP3515" s="6" t="s">
        <v>8769</v>
      </c>
    </row>
    <row r="3516" spans="41:42" x14ac:dyDescent="0.3">
      <c r="AO3516" s="2" t="s">
        <v>9455</v>
      </c>
      <c r="AP3516" s="6" t="s">
        <v>8769</v>
      </c>
    </row>
    <row r="3517" spans="41:42" x14ac:dyDescent="0.3">
      <c r="AO3517" s="2" t="s">
        <v>9454</v>
      </c>
      <c r="AP3517" s="6" t="s">
        <v>8769</v>
      </c>
    </row>
    <row r="3518" spans="41:42" x14ac:dyDescent="0.3">
      <c r="AO3518" s="2" t="s">
        <v>9453</v>
      </c>
      <c r="AP3518" s="6" t="s">
        <v>8769</v>
      </c>
    </row>
    <row r="3519" spans="41:42" x14ac:dyDescent="0.3">
      <c r="AO3519" s="2" t="s">
        <v>9452</v>
      </c>
      <c r="AP3519" s="6" t="s">
        <v>8769</v>
      </c>
    </row>
    <row r="3520" spans="41:42" x14ac:dyDescent="0.3">
      <c r="AO3520" s="2" t="s">
        <v>9451</v>
      </c>
      <c r="AP3520" s="6" t="s">
        <v>8769</v>
      </c>
    </row>
    <row r="3521" spans="41:42" x14ac:dyDescent="0.3">
      <c r="AO3521" s="2" t="s">
        <v>9450</v>
      </c>
      <c r="AP3521" s="6" t="s">
        <v>8769</v>
      </c>
    </row>
    <row r="3522" spans="41:42" x14ac:dyDescent="0.3">
      <c r="AO3522" s="2" t="s">
        <v>9449</v>
      </c>
      <c r="AP3522" s="6" t="s">
        <v>8769</v>
      </c>
    </row>
    <row r="3523" spans="41:42" x14ac:dyDescent="0.3">
      <c r="AO3523" s="2" t="s">
        <v>9448</v>
      </c>
      <c r="AP3523" s="6" t="s">
        <v>8769</v>
      </c>
    </row>
    <row r="3524" spans="41:42" x14ac:dyDescent="0.3">
      <c r="AO3524" s="2" t="s">
        <v>9447</v>
      </c>
      <c r="AP3524" s="6" t="s">
        <v>8769</v>
      </c>
    </row>
    <row r="3525" spans="41:42" x14ac:dyDescent="0.3">
      <c r="AO3525" s="2" t="s">
        <v>9446</v>
      </c>
      <c r="AP3525" s="6" t="s">
        <v>8769</v>
      </c>
    </row>
    <row r="3526" spans="41:42" x14ac:dyDescent="0.3">
      <c r="AO3526" s="2" t="s">
        <v>9445</v>
      </c>
      <c r="AP3526" s="6" t="s">
        <v>8769</v>
      </c>
    </row>
    <row r="3527" spans="41:42" x14ac:dyDescent="0.3">
      <c r="AO3527" s="2" t="s">
        <v>9444</v>
      </c>
      <c r="AP3527" s="6" t="s">
        <v>8769</v>
      </c>
    </row>
    <row r="3528" spans="41:42" x14ac:dyDescent="0.3">
      <c r="AO3528" s="2" t="s">
        <v>9443</v>
      </c>
      <c r="AP3528" s="6" t="s">
        <v>8769</v>
      </c>
    </row>
    <row r="3529" spans="41:42" x14ac:dyDescent="0.3">
      <c r="AO3529" s="2" t="s">
        <v>9442</v>
      </c>
      <c r="AP3529" s="6" t="s">
        <v>8769</v>
      </c>
    </row>
    <row r="3530" spans="41:42" x14ac:dyDescent="0.3">
      <c r="AO3530" s="2" t="s">
        <v>9441</v>
      </c>
      <c r="AP3530" s="6" t="s">
        <v>8769</v>
      </c>
    </row>
    <row r="3531" spans="41:42" x14ac:dyDescent="0.3">
      <c r="AO3531" s="2" t="s">
        <v>9440</v>
      </c>
      <c r="AP3531" s="6" t="s">
        <v>8769</v>
      </c>
    </row>
    <row r="3532" spans="41:42" x14ac:dyDescent="0.3">
      <c r="AO3532" s="2" t="s">
        <v>9439</v>
      </c>
      <c r="AP3532" s="6" t="s">
        <v>8769</v>
      </c>
    </row>
    <row r="3533" spans="41:42" x14ac:dyDescent="0.3">
      <c r="AO3533" s="2" t="s">
        <v>9438</v>
      </c>
      <c r="AP3533" s="6" t="s">
        <v>8769</v>
      </c>
    </row>
    <row r="3534" spans="41:42" x14ac:dyDescent="0.3">
      <c r="AO3534" s="2" t="s">
        <v>9437</v>
      </c>
      <c r="AP3534" s="6" t="s">
        <v>8769</v>
      </c>
    </row>
    <row r="3535" spans="41:42" x14ac:dyDescent="0.3">
      <c r="AO3535" s="2" t="s">
        <v>9436</v>
      </c>
      <c r="AP3535" s="6" t="s">
        <v>8769</v>
      </c>
    </row>
    <row r="3536" spans="41:42" x14ac:dyDescent="0.3">
      <c r="AO3536" s="2" t="s">
        <v>9435</v>
      </c>
      <c r="AP3536" s="6" t="s">
        <v>8769</v>
      </c>
    </row>
    <row r="3537" spans="41:42" x14ac:dyDescent="0.3">
      <c r="AO3537" s="2" t="s">
        <v>9434</v>
      </c>
      <c r="AP3537" s="6" t="s">
        <v>8769</v>
      </c>
    </row>
    <row r="3538" spans="41:42" x14ac:dyDescent="0.3">
      <c r="AO3538" s="2" t="s">
        <v>9433</v>
      </c>
      <c r="AP3538" s="6" t="s">
        <v>8769</v>
      </c>
    </row>
    <row r="3539" spans="41:42" x14ac:dyDescent="0.3">
      <c r="AO3539" s="2" t="s">
        <v>9432</v>
      </c>
      <c r="AP3539" s="6" t="s">
        <v>8769</v>
      </c>
    </row>
    <row r="3540" spans="41:42" x14ac:dyDescent="0.3">
      <c r="AO3540" s="2" t="s">
        <v>9431</v>
      </c>
      <c r="AP3540" s="6" t="s">
        <v>8769</v>
      </c>
    </row>
    <row r="3541" spans="41:42" x14ac:dyDescent="0.3">
      <c r="AO3541" s="2" t="s">
        <v>9430</v>
      </c>
      <c r="AP3541" s="6" t="s">
        <v>8769</v>
      </c>
    </row>
    <row r="3542" spans="41:42" x14ac:dyDescent="0.3">
      <c r="AO3542" s="2" t="s">
        <v>9429</v>
      </c>
      <c r="AP3542" s="6" t="s">
        <v>8769</v>
      </c>
    </row>
    <row r="3543" spans="41:42" x14ac:dyDescent="0.3">
      <c r="AO3543" s="2" t="s">
        <v>9428</v>
      </c>
      <c r="AP3543" s="6" t="s">
        <v>8769</v>
      </c>
    </row>
    <row r="3544" spans="41:42" x14ac:dyDescent="0.3">
      <c r="AO3544" s="2" t="s">
        <v>9427</v>
      </c>
      <c r="AP3544" s="6" t="s">
        <v>8769</v>
      </c>
    </row>
    <row r="3545" spans="41:42" x14ac:dyDescent="0.3">
      <c r="AO3545" s="2" t="s">
        <v>9426</v>
      </c>
      <c r="AP3545" s="6" t="s">
        <v>8769</v>
      </c>
    </row>
    <row r="3546" spans="41:42" x14ac:dyDescent="0.3">
      <c r="AO3546" s="2" t="s">
        <v>9425</v>
      </c>
      <c r="AP3546" s="6" t="s">
        <v>8769</v>
      </c>
    </row>
    <row r="3547" spans="41:42" x14ac:dyDescent="0.3">
      <c r="AO3547" s="2" t="s">
        <v>9424</v>
      </c>
      <c r="AP3547" s="6" t="s">
        <v>8769</v>
      </c>
    </row>
    <row r="3548" spans="41:42" x14ac:dyDescent="0.3">
      <c r="AO3548" s="2" t="s">
        <v>9423</v>
      </c>
      <c r="AP3548" s="6" t="s">
        <v>8769</v>
      </c>
    </row>
    <row r="3549" spans="41:42" x14ac:dyDescent="0.3">
      <c r="AO3549" s="2" t="s">
        <v>9422</v>
      </c>
      <c r="AP3549" s="6" t="s">
        <v>8769</v>
      </c>
    </row>
    <row r="3550" spans="41:42" x14ac:dyDescent="0.3">
      <c r="AO3550" s="2" t="s">
        <v>9421</v>
      </c>
      <c r="AP3550" s="6" t="s">
        <v>8769</v>
      </c>
    </row>
    <row r="3551" spans="41:42" x14ac:dyDescent="0.3">
      <c r="AO3551" s="2" t="s">
        <v>9420</v>
      </c>
      <c r="AP3551" s="6" t="s">
        <v>8769</v>
      </c>
    </row>
    <row r="3552" spans="41:42" x14ac:dyDescent="0.3">
      <c r="AO3552" s="2" t="s">
        <v>9419</v>
      </c>
      <c r="AP3552" s="6" t="s">
        <v>8769</v>
      </c>
    </row>
    <row r="3553" spans="41:42" x14ac:dyDescent="0.3">
      <c r="AO3553" s="2" t="s">
        <v>9418</v>
      </c>
      <c r="AP3553" s="6" t="s">
        <v>8769</v>
      </c>
    </row>
    <row r="3554" spans="41:42" x14ac:dyDescent="0.3">
      <c r="AO3554" s="2" t="s">
        <v>9417</v>
      </c>
      <c r="AP3554" s="6" t="s">
        <v>8769</v>
      </c>
    </row>
    <row r="3555" spans="41:42" x14ac:dyDescent="0.3">
      <c r="AO3555" s="2" t="s">
        <v>9416</v>
      </c>
      <c r="AP3555" s="6" t="s">
        <v>8769</v>
      </c>
    </row>
    <row r="3556" spans="41:42" x14ac:dyDescent="0.3">
      <c r="AO3556" s="2" t="s">
        <v>9415</v>
      </c>
      <c r="AP3556" s="6" t="s">
        <v>8769</v>
      </c>
    </row>
    <row r="3557" spans="41:42" x14ac:dyDescent="0.3">
      <c r="AO3557" s="2" t="s">
        <v>9414</v>
      </c>
      <c r="AP3557" s="6" t="s">
        <v>8769</v>
      </c>
    </row>
    <row r="3558" spans="41:42" x14ac:dyDescent="0.3">
      <c r="AO3558" s="2" t="s">
        <v>9413</v>
      </c>
      <c r="AP3558" s="6" t="s">
        <v>8769</v>
      </c>
    </row>
    <row r="3559" spans="41:42" x14ac:dyDescent="0.3">
      <c r="AO3559" s="2" t="s">
        <v>9412</v>
      </c>
      <c r="AP3559" s="6" t="s">
        <v>8769</v>
      </c>
    </row>
    <row r="3560" spans="41:42" x14ac:dyDescent="0.3">
      <c r="AO3560" s="2" t="s">
        <v>9411</v>
      </c>
      <c r="AP3560" s="6" t="s">
        <v>8769</v>
      </c>
    </row>
    <row r="3561" spans="41:42" x14ac:dyDescent="0.3">
      <c r="AO3561" s="2" t="s">
        <v>9410</v>
      </c>
      <c r="AP3561" s="6" t="s">
        <v>8769</v>
      </c>
    </row>
    <row r="3562" spans="41:42" x14ac:dyDescent="0.3">
      <c r="AO3562" s="2" t="s">
        <v>9409</v>
      </c>
      <c r="AP3562" s="6" t="s">
        <v>8769</v>
      </c>
    </row>
    <row r="3563" spans="41:42" x14ac:dyDescent="0.3">
      <c r="AO3563" s="2" t="s">
        <v>9408</v>
      </c>
      <c r="AP3563" s="6" t="s">
        <v>8769</v>
      </c>
    </row>
    <row r="3564" spans="41:42" x14ac:dyDescent="0.3">
      <c r="AO3564" s="2" t="s">
        <v>9407</v>
      </c>
      <c r="AP3564" s="6" t="s">
        <v>8769</v>
      </c>
    </row>
    <row r="3565" spans="41:42" x14ac:dyDescent="0.3">
      <c r="AO3565" s="2" t="s">
        <v>9406</v>
      </c>
      <c r="AP3565" s="6" t="s">
        <v>8769</v>
      </c>
    </row>
    <row r="3566" spans="41:42" x14ac:dyDescent="0.3">
      <c r="AO3566" s="2" t="s">
        <v>9405</v>
      </c>
      <c r="AP3566" s="6" t="s">
        <v>8769</v>
      </c>
    </row>
    <row r="3567" spans="41:42" x14ac:dyDescent="0.3">
      <c r="AO3567" s="2" t="s">
        <v>9404</v>
      </c>
      <c r="AP3567" s="6" t="s">
        <v>8769</v>
      </c>
    </row>
    <row r="3568" spans="41:42" x14ac:dyDescent="0.3">
      <c r="AO3568" s="2" t="s">
        <v>9403</v>
      </c>
      <c r="AP3568" s="6" t="s">
        <v>8769</v>
      </c>
    </row>
    <row r="3569" spans="41:42" x14ac:dyDescent="0.3">
      <c r="AO3569" s="2" t="s">
        <v>9402</v>
      </c>
      <c r="AP3569" s="6" t="s">
        <v>8769</v>
      </c>
    </row>
    <row r="3570" spans="41:42" x14ac:dyDescent="0.3">
      <c r="AO3570" s="2" t="s">
        <v>9401</v>
      </c>
      <c r="AP3570" s="6" t="s">
        <v>8769</v>
      </c>
    </row>
    <row r="3571" spans="41:42" x14ac:dyDescent="0.3">
      <c r="AO3571" s="2" t="s">
        <v>9400</v>
      </c>
      <c r="AP3571" s="6" t="s">
        <v>8769</v>
      </c>
    </row>
    <row r="3572" spans="41:42" x14ac:dyDescent="0.3">
      <c r="AO3572" s="2" t="s">
        <v>9399</v>
      </c>
      <c r="AP3572" s="6" t="s">
        <v>8769</v>
      </c>
    </row>
    <row r="3573" spans="41:42" x14ac:dyDescent="0.3">
      <c r="AO3573" s="2" t="s">
        <v>9398</v>
      </c>
      <c r="AP3573" s="6" t="s">
        <v>8769</v>
      </c>
    </row>
    <row r="3574" spans="41:42" x14ac:dyDescent="0.3">
      <c r="AO3574" s="2" t="s">
        <v>9397</v>
      </c>
      <c r="AP3574" s="6" t="s">
        <v>8769</v>
      </c>
    </row>
    <row r="3575" spans="41:42" x14ac:dyDescent="0.3">
      <c r="AO3575" s="2" t="s">
        <v>9396</v>
      </c>
      <c r="AP3575" s="6" t="s">
        <v>8769</v>
      </c>
    </row>
    <row r="3576" spans="41:42" x14ac:dyDescent="0.3">
      <c r="AO3576" s="2" t="s">
        <v>9395</v>
      </c>
      <c r="AP3576" s="6" t="s">
        <v>8769</v>
      </c>
    </row>
    <row r="3577" spans="41:42" x14ac:dyDescent="0.3">
      <c r="AO3577" s="2" t="s">
        <v>9394</v>
      </c>
      <c r="AP3577" s="6" t="s">
        <v>8769</v>
      </c>
    </row>
    <row r="3578" spans="41:42" x14ac:dyDescent="0.3">
      <c r="AO3578" s="2" t="s">
        <v>9393</v>
      </c>
      <c r="AP3578" s="6" t="s">
        <v>8769</v>
      </c>
    </row>
    <row r="3579" spans="41:42" x14ac:dyDescent="0.3">
      <c r="AO3579" s="2" t="s">
        <v>9392</v>
      </c>
      <c r="AP3579" s="6" t="s">
        <v>8769</v>
      </c>
    </row>
    <row r="3580" spans="41:42" x14ac:dyDescent="0.3">
      <c r="AO3580" s="2" t="s">
        <v>9391</v>
      </c>
      <c r="AP3580" s="6" t="s">
        <v>8769</v>
      </c>
    </row>
    <row r="3581" spans="41:42" x14ac:dyDescent="0.3">
      <c r="AO3581" s="2" t="s">
        <v>9390</v>
      </c>
      <c r="AP3581" s="6" t="s">
        <v>8769</v>
      </c>
    </row>
    <row r="3582" spans="41:42" x14ac:dyDescent="0.3">
      <c r="AO3582" s="2" t="s">
        <v>9389</v>
      </c>
      <c r="AP3582" s="6" t="s">
        <v>8769</v>
      </c>
    </row>
    <row r="3583" spans="41:42" x14ac:dyDescent="0.3">
      <c r="AO3583" s="2" t="s">
        <v>9388</v>
      </c>
      <c r="AP3583" s="6" t="s">
        <v>8769</v>
      </c>
    </row>
    <row r="3584" spans="41:42" x14ac:dyDescent="0.3">
      <c r="AO3584" s="2" t="s">
        <v>9387</v>
      </c>
      <c r="AP3584" s="6" t="s">
        <v>8769</v>
      </c>
    </row>
    <row r="3585" spans="41:42" x14ac:dyDescent="0.3">
      <c r="AO3585" s="2" t="s">
        <v>9386</v>
      </c>
      <c r="AP3585" s="6" t="s">
        <v>8769</v>
      </c>
    </row>
    <row r="3586" spans="41:42" x14ac:dyDescent="0.3">
      <c r="AO3586" s="2" t="s">
        <v>9385</v>
      </c>
      <c r="AP3586" s="6" t="s">
        <v>8769</v>
      </c>
    </row>
    <row r="3587" spans="41:42" x14ac:dyDescent="0.3">
      <c r="AO3587" s="2" t="s">
        <v>9384</v>
      </c>
      <c r="AP3587" s="6" t="s">
        <v>8769</v>
      </c>
    </row>
    <row r="3588" spans="41:42" x14ac:dyDescent="0.3">
      <c r="AO3588" s="2" t="s">
        <v>9383</v>
      </c>
      <c r="AP3588" s="6" t="s">
        <v>8769</v>
      </c>
    </row>
    <row r="3589" spans="41:42" x14ac:dyDescent="0.3">
      <c r="AO3589" s="2" t="s">
        <v>9382</v>
      </c>
      <c r="AP3589" s="6" t="s">
        <v>8769</v>
      </c>
    </row>
    <row r="3590" spans="41:42" x14ac:dyDescent="0.3">
      <c r="AO3590" s="2" t="s">
        <v>9381</v>
      </c>
      <c r="AP3590" s="6" t="s">
        <v>8769</v>
      </c>
    </row>
    <row r="3591" spans="41:42" x14ac:dyDescent="0.3">
      <c r="AO3591" s="2" t="s">
        <v>9380</v>
      </c>
      <c r="AP3591" s="6" t="s">
        <v>8769</v>
      </c>
    </row>
    <row r="3592" spans="41:42" x14ac:dyDescent="0.3">
      <c r="AO3592" s="2" t="s">
        <v>9379</v>
      </c>
      <c r="AP3592" s="6" t="s">
        <v>8769</v>
      </c>
    </row>
    <row r="3593" spans="41:42" x14ac:dyDescent="0.3">
      <c r="AO3593" s="2" t="s">
        <v>9378</v>
      </c>
      <c r="AP3593" s="6" t="s">
        <v>8769</v>
      </c>
    </row>
    <row r="3594" spans="41:42" x14ac:dyDescent="0.3">
      <c r="AO3594" s="2" t="s">
        <v>9377</v>
      </c>
      <c r="AP3594" s="6" t="s">
        <v>8769</v>
      </c>
    </row>
    <row r="3595" spans="41:42" x14ac:dyDescent="0.3">
      <c r="AO3595" s="2" t="s">
        <v>9376</v>
      </c>
      <c r="AP3595" s="6" t="s">
        <v>8769</v>
      </c>
    </row>
    <row r="3596" spans="41:42" x14ac:dyDescent="0.3">
      <c r="AO3596" s="2" t="s">
        <v>9375</v>
      </c>
      <c r="AP3596" s="6" t="s">
        <v>8769</v>
      </c>
    </row>
    <row r="3597" spans="41:42" x14ac:dyDescent="0.3">
      <c r="AO3597" s="2" t="s">
        <v>9374</v>
      </c>
      <c r="AP3597" s="6" t="s">
        <v>8769</v>
      </c>
    </row>
    <row r="3598" spans="41:42" x14ac:dyDescent="0.3">
      <c r="AO3598" s="2" t="s">
        <v>9373</v>
      </c>
      <c r="AP3598" s="6" t="s">
        <v>8769</v>
      </c>
    </row>
    <row r="3599" spans="41:42" x14ac:dyDescent="0.3">
      <c r="AO3599" s="2" t="s">
        <v>9372</v>
      </c>
      <c r="AP3599" s="6" t="s">
        <v>8769</v>
      </c>
    </row>
    <row r="3600" spans="41:42" x14ac:dyDescent="0.3">
      <c r="AO3600" s="2" t="s">
        <v>9371</v>
      </c>
      <c r="AP3600" s="6" t="s">
        <v>8769</v>
      </c>
    </row>
    <row r="3601" spans="41:42" x14ac:dyDescent="0.3">
      <c r="AO3601" s="2" t="s">
        <v>9370</v>
      </c>
      <c r="AP3601" s="6" t="s">
        <v>8769</v>
      </c>
    </row>
    <row r="3602" spans="41:42" x14ac:dyDescent="0.3">
      <c r="AO3602" s="2" t="s">
        <v>9369</v>
      </c>
      <c r="AP3602" s="6" t="s">
        <v>8769</v>
      </c>
    </row>
    <row r="3603" spans="41:42" x14ac:dyDescent="0.3">
      <c r="AO3603" s="2" t="s">
        <v>9368</v>
      </c>
      <c r="AP3603" s="6" t="s">
        <v>8769</v>
      </c>
    </row>
    <row r="3604" spans="41:42" x14ac:dyDescent="0.3">
      <c r="AO3604" s="2" t="s">
        <v>9367</v>
      </c>
      <c r="AP3604" s="6" t="s">
        <v>8769</v>
      </c>
    </row>
    <row r="3605" spans="41:42" x14ac:dyDescent="0.3">
      <c r="AO3605" s="2" t="s">
        <v>9366</v>
      </c>
      <c r="AP3605" s="6" t="s">
        <v>8769</v>
      </c>
    </row>
    <row r="3606" spans="41:42" x14ac:dyDescent="0.3">
      <c r="AO3606" s="2" t="s">
        <v>9365</v>
      </c>
      <c r="AP3606" s="6" t="s">
        <v>8769</v>
      </c>
    </row>
    <row r="3607" spans="41:42" x14ac:dyDescent="0.3">
      <c r="AO3607" s="2" t="s">
        <v>9364</v>
      </c>
      <c r="AP3607" s="6" t="s">
        <v>8769</v>
      </c>
    </row>
    <row r="3608" spans="41:42" x14ac:dyDescent="0.3">
      <c r="AO3608" s="2" t="s">
        <v>9363</v>
      </c>
      <c r="AP3608" s="6" t="s">
        <v>8769</v>
      </c>
    </row>
    <row r="3609" spans="41:42" x14ac:dyDescent="0.3">
      <c r="AO3609" s="2" t="s">
        <v>9362</v>
      </c>
      <c r="AP3609" s="6" t="s">
        <v>8769</v>
      </c>
    </row>
    <row r="3610" spans="41:42" x14ac:dyDescent="0.3">
      <c r="AO3610" s="2" t="s">
        <v>9361</v>
      </c>
      <c r="AP3610" s="6" t="s">
        <v>8769</v>
      </c>
    </row>
    <row r="3611" spans="41:42" x14ac:dyDescent="0.3">
      <c r="AO3611" s="2" t="s">
        <v>9360</v>
      </c>
      <c r="AP3611" s="6" t="s">
        <v>8769</v>
      </c>
    </row>
    <row r="3612" spans="41:42" x14ac:dyDescent="0.3">
      <c r="AO3612" s="2" t="s">
        <v>9359</v>
      </c>
      <c r="AP3612" s="6" t="s">
        <v>8769</v>
      </c>
    </row>
    <row r="3613" spans="41:42" x14ac:dyDescent="0.3">
      <c r="AO3613" s="2" t="s">
        <v>9358</v>
      </c>
      <c r="AP3613" s="6" t="s">
        <v>8769</v>
      </c>
    </row>
    <row r="3614" spans="41:42" x14ac:dyDescent="0.3">
      <c r="AO3614" s="2" t="s">
        <v>9357</v>
      </c>
      <c r="AP3614" s="6" t="s">
        <v>8769</v>
      </c>
    </row>
    <row r="3615" spans="41:42" x14ac:dyDescent="0.3">
      <c r="AO3615" s="2" t="s">
        <v>9356</v>
      </c>
      <c r="AP3615" s="6" t="s">
        <v>8769</v>
      </c>
    </row>
    <row r="3616" spans="41:42" x14ac:dyDescent="0.3">
      <c r="AO3616" s="2" t="s">
        <v>9355</v>
      </c>
      <c r="AP3616" s="6" t="s">
        <v>8769</v>
      </c>
    </row>
    <row r="3617" spans="41:42" x14ac:dyDescent="0.3">
      <c r="AO3617" s="2" t="s">
        <v>9354</v>
      </c>
      <c r="AP3617" s="6" t="s">
        <v>8769</v>
      </c>
    </row>
    <row r="3618" spans="41:42" x14ac:dyDescent="0.3">
      <c r="AO3618" s="2" t="s">
        <v>9353</v>
      </c>
      <c r="AP3618" s="6" t="s">
        <v>8769</v>
      </c>
    </row>
    <row r="3619" spans="41:42" x14ac:dyDescent="0.3">
      <c r="AO3619" s="2" t="s">
        <v>9352</v>
      </c>
      <c r="AP3619" s="6" t="s">
        <v>8769</v>
      </c>
    </row>
    <row r="3620" spans="41:42" x14ac:dyDescent="0.3">
      <c r="AO3620" s="2" t="s">
        <v>9351</v>
      </c>
      <c r="AP3620" s="6" t="s">
        <v>8769</v>
      </c>
    </row>
    <row r="3621" spans="41:42" x14ac:dyDescent="0.3">
      <c r="AO3621" s="2" t="s">
        <v>9350</v>
      </c>
      <c r="AP3621" s="6" t="s">
        <v>8769</v>
      </c>
    </row>
    <row r="3622" spans="41:42" x14ac:dyDescent="0.3">
      <c r="AO3622" s="2" t="s">
        <v>9349</v>
      </c>
      <c r="AP3622" s="6" t="s">
        <v>8769</v>
      </c>
    </row>
    <row r="3623" spans="41:42" x14ac:dyDescent="0.3">
      <c r="AO3623" s="2" t="s">
        <v>9348</v>
      </c>
      <c r="AP3623" s="6" t="s">
        <v>8769</v>
      </c>
    </row>
    <row r="3624" spans="41:42" x14ac:dyDescent="0.3">
      <c r="AO3624" s="2" t="s">
        <v>9347</v>
      </c>
      <c r="AP3624" s="6" t="s">
        <v>8769</v>
      </c>
    </row>
    <row r="3625" spans="41:42" x14ac:dyDescent="0.3">
      <c r="AO3625" s="2" t="s">
        <v>9346</v>
      </c>
      <c r="AP3625" s="6" t="s">
        <v>8769</v>
      </c>
    </row>
    <row r="3626" spans="41:42" x14ac:dyDescent="0.3">
      <c r="AO3626" s="2" t="s">
        <v>9345</v>
      </c>
      <c r="AP3626" s="6" t="s">
        <v>8769</v>
      </c>
    </row>
    <row r="3627" spans="41:42" x14ac:dyDescent="0.3">
      <c r="AO3627" s="2" t="s">
        <v>9344</v>
      </c>
      <c r="AP3627" s="6" t="s">
        <v>8769</v>
      </c>
    </row>
    <row r="3628" spans="41:42" x14ac:dyDescent="0.3">
      <c r="AO3628" s="2" t="s">
        <v>9343</v>
      </c>
      <c r="AP3628" s="6" t="s">
        <v>8769</v>
      </c>
    </row>
    <row r="3629" spans="41:42" x14ac:dyDescent="0.3">
      <c r="AO3629" s="2" t="s">
        <v>9342</v>
      </c>
      <c r="AP3629" s="6" t="s">
        <v>8769</v>
      </c>
    </row>
    <row r="3630" spans="41:42" x14ac:dyDescent="0.3">
      <c r="AO3630" s="2" t="s">
        <v>9341</v>
      </c>
      <c r="AP3630" s="6" t="s">
        <v>8769</v>
      </c>
    </row>
    <row r="3631" spans="41:42" x14ac:dyDescent="0.3">
      <c r="AO3631" s="2" t="s">
        <v>9340</v>
      </c>
      <c r="AP3631" s="6" t="s">
        <v>8769</v>
      </c>
    </row>
    <row r="3632" spans="41:42" x14ac:dyDescent="0.3">
      <c r="AO3632" s="2" t="s">
        <v>9339</v>
      </c>
      <c r="AP3632" s="6" t="s">
        <v>8769</v>
      </c>
    </row>
    <row r="3633" spans="41:42" x14ac:dyDescent="0.3">
      <c r="AO3633" s="2" t="s">
        <v>9338</v>
      </c>
      <c r="AP3633" s="6" t="s">
        <v>8769</v>
      </c>
    </row>
    <row r="3634" spans="41:42" x14ac:dyDescent="0.3">
      <c r="AO3634" s="2" t="s">
        <v>9337</v>
      </c>
      <c r="AP3634" s="6" t="s">
        <v>8769</v>
      </c>
    </row>
    <row r="3635" spans="41:42" x14ac:dyDescent="0.3">
      <c r="AO3635" s="2" t="s">
        <v>9336</v>
      </c>
      <c r="AP3635" s="6" t="s">
        <v>8769</v>
      </c>
    </row>
    <row r="3636" spans="41:42" x14ac:dyDescent="0.3">
      <c r="AO3636" s="2" t="s">
        <v>9335</v>
      </c>
      <c r="AP3636" s="6" t="s">
        <v>8769</v>
      </c>
    </row>
    <row r="3637" spans="41:42" x14ac:dyDescent="0.3">
      <c r="AO3637" s="2" t="s">
        <v>9334</v>
      </c>
      <c r="AP3637" s="6" t="s">
        <v>8769</v>
      </c>
    </row>
    <row r="3638" spans="41:42" x14ac:dyDescent="0.3">
      <c r="AO3638" s="2" t="s">
        <v>9333</v>
      </c>
      <c r="AP3638" s="6" t="s">
        <v>8769</v>
      </c>
    </row>
    <row r="3639" spans="41:42" x14ac:dyDescent="0.3">
      <c r="AO3639" s="2" t="s">
        <v>9332</v>
      </c>
      <c r="AP3639" s="6" t="s">
        <v>8769</v>
      </c>
    </row>
    <row r="3640" spans="41:42" x14ac:dyDescent="0.3">
      <c r="AO3640" s="2" t="s">
        <v>9331</v>
      </c>
      <c r="AP3640" s="6" t="s">
        <v>8769</v>
      </c>
    </row>
    <row r="3641" spans="41:42" x14ac:dyDescent="0.3">
      <c r="AO3641" s="2" t="s">
        <v>9330</v>
      </c>
      <c r="AP3641" s="6" t="s">
        <v>8769</v>
      </c>
    </row>
    <row r="3642" spans="41:42" x14ac:dyDescent="0.3">
      <c r="AO3642" s="2" t="s">
        <v>9329</v>
      </c>
      <c r="AP3642" s="6" t="s">
        <v>8769</v>
      </c>
    </row>
    <row r="3643" spans="41:42" x14ac:dyDescent="0.3">
      <c r="AO3643" s="2" t="s">
        <v>9328</v>
      </c>
      <c r="AP3643" s="6" t="s">
        <v>8769</v>
      </c>
    </row>
    <row r="3644" spans="41:42" x14ac:dyDescent="0.3">
      <c r="AO3644" s="2" t="s">
        <v>9327</v>
      </c>
      <c r="AP3644" s="6" t="s">
        <v>8769</v>
      </c>
    </row>
    <row r="3645" spans="41:42" x14ac:dyDescent="0.3">
      <c r="AO3645" s="2" t="s">
        <v>9326</v>
      </c>
      <c r="AP3645" s="6" t="s">
        <v>8769</v>
      </c>
    </row>
    <row r="3646" spans="41:42" x14ac:dyDescent="0.3">
      <c r="AO3646" s="2" t="s">
        <v>9325</v>
      </c>
      <c r="AP3646" s="6" t="s">
        <v>8769</v>
      </c>
    </row>
    <row r="3647" spans="41:42" x14ac:dyDescent="0.3">
      <c r="AO3647" s="2" t="s">
        <v>9324</v>
      </c>
      <c r="AP3647" s="6" t="s">
        <v>8769</v>
      </c>
    </row>
    <row r="3648" spans="41:42" x14ac:dyDescent="0.3">
      <c r="AO3648" s="2" t="s">
        <v>9323</v>
      </c>
      <c r="AP3648" s="6" t="s">
        <v>8769</v>
      </c>
    </row>
    <row r="3649" spans="41:42" x14ac:dyDescent="0.3">
      <c r="AO3649" s="2" t="s">
        <v>9322</v>
      </c>
      <c r="AP3649" s="6" t="s">
        <v>8769</v>
      </c>
    </row>
    <row r="3650" spans="41:42" x14ac:dyDescent="0.3">
      <c r="AO3650" s="2" t="s">
        <v>9321</v>
      </c>
      <c r="AP3650" s="6" t="s">
        <v>8769</v>
      </c>
    </row>
    <row r="3651" spans="41:42" x14ac:dyDescent="0.3">
      <c r="AO3651" s="2" t="s">
        <v>9320</v>
      </c>
      <c r="AP3651" s="6" t="s">
        <v>8769</v>
      </c>
    </row>
    <row r="3652" spans="41:42" x14ac:dyDescent="0.3">
      <c r="AO3652" s="2" t="s">
        <v>9319</v>
      </c>
      <c r="AP3652" s="6" t="s">
        <v>8769</v>
      </c>
    </row>
    <row r="3653" spans="41:42" x14ac:dyDescent="0.3">
      <c r="AO3653" s="2" t="s">
        <v>9318</v>
      </c>
      <c r="AP3653" s="6" t="s">
        <v>8769</v>
      </c>
    </row>
    <row r="3654" spans="41:42" x14ac:dyDescent="0.3">
      <c r="AO3654" s="2" t="s">
        <v>9317</v>
      </c>
      <c r="AP3654" s="6" t="s">
        <v>8769</v>
      </c>
    </row>
    <row r="3655" spans="41:42" x14ac:dyDescent="0.3">
      <c r="AO3655" s="2" t="s">
        <v>9316</v>
      </c>
      <c r="AP3655" s="6" t="s">
        <v>8769</v>
      </c>
    </row>
    <row r="3656" spans="41:42" x14ac:dyDescent="0.3">
      <c r="AO3656" s="2" t="s">
        <v>9315</v>
      </c>
      <c r="AP3656" s="6" t="s">
        <v>8769</v>
      </c>
    </row>
    <row r="3657" spans="41:42" x14ac:dyDescent="0.3">
      <c r="AO3657" s="2" t="s">
        <v>9314</v>
      </c>
      <c r="AP3657" s="6" t="s">
        <v>8769</v>
      </c>
    </row>
    <row r="3658" spans="41:42" x14ac:dyDescent="0.3">
      <c r="AO3658" s="2" t="s">
        <v>9313</v>
      </c>
      <c r="AP3658" s="6" t="s">
        <v>8769</v>
      </c>
    </row>
    <row r="3659" spans="41:42" x14ac:dyDescent="0.3">
      <c r="AO3659" s="2" t="s">
        <v>9312</v>
      </c>
      <c r="AP3659" s="6" t="s">
        <v>8769</v>
      </c>
    </row>
    <row r="3660" spans="41:42" x14ac:dyDescent="0.3">
      <c r="AO3660" s="2" t="s">
        <v>9311</v>
      </c>
      <c r="AP3660" s="6" t="s">
        <v>8769</v>
      </c>
    </row>
    <row r="3661" spans="41:42" x14ac:dyDescent="0.3">
      <c r="AO3661" s="2" t="s">
        <v>9310</v>
      </c>
      <c r="AP3661" s="6" t="s">
        <v>8769</v>
      </c>
    </row>
    <row r="3662" spans="41:42" x14ac:dyDescent="0.3">
      <c r="AO3662" s="2" t="s">
        <v>9309</v>
      </c>
      <c r="AP3662" s="6" t="s">
        <v>8769</v>
      </c>
    </row>
    <row r="3663" spans="41:42" x14ac:dyDescent="0.3">
      <c r="AO3663" s="2" t="s">
        <v>9308</v>
      </c>
      <c r="AP3663" s="6" t="s">
        <v>8769</v>
      </c>
    </row>
    <row r="3664" spans="41:42" x14ac:dyDescent="0.3">
      <c r="AO3664" s="2" t="s">
        <v>9307</v>
      </c>
      <c r="AP3664" s="6" t="s">
        <v>8769</v>
      </c>
    </row>
    <row r="3665" spans="41:42" x14ac:dyDescent="0.3">
      <c r="AO3665" s="2" t="s">
        <v>9306</v>
      </c>
      <c r="AP3665" s="6" t="s">
        <v>8769</v>
      </c>
    </row>
    <row r="3666" spans="41:42" x14ac:dyDescent="0.3">
      <c r="AO3666" s="2" t="s">
        <v>9305</v>
      </c>
      <c r="AP3666" s="6" t="s">
        <v>8769</v>
      </c>
    </row>
    <row r="3667" spans="41:42" x14ac:dyDescent="0.3">
      <c r="AO3667" s="2" t="s">
        <v>9304</v>
      </c>
      <c r="AP3667" s="6" t="s">
        <v>8769</v>
      </c>
    </row>
    <row r="3668" spans="41:42" x14ac:dyDescent="0.3">
      <c r="AO3668" s="2" t="s">
        <v>9303</v>
      </c>
      <c r="AP3668" s="6" t="s">
        <v>8769</v>
      </c>
    </row>
    <row r="3669" spans="41:42" x14ac:dyDescent="0.3">
      <c r="AO3669" s="2" t="s">
        <v>9302</v>
      </c>
      <c r="AP3669" s="6" t="s">
        <v>8769</v>
      </c>
    </row>
    <row r="3670" spans="41:42" x14ac:dyDescent="0.3">
      <c r="AO3670" s="2" t="s">
        <v>9301</v>
      </c>
      <c r="AP3670" s="6" t="s">
        <v>8769</v>
      </c>
    </row>
    <row r="3671" spans="41:42" x14ac:dyDescent="0.3">
      <c r="AO3671" s="2" t="s">
        <v>9300</v>
      </c>
      <c r="AP3671" s="6" t="s">
        <v>8769</v>
      </c>
    </row>
    <row r="3672" spans="41:42" x14ac:dyDescent="0.3">
      <c r="AO3672" s="2" t="s">
        <v>9299</v>
      </c>
      <c r="AP3672" s="6" t="s">
        <v>8769</v>
      </c>
    </row>
    <row r="3673" spans="41:42" x14ac:dyDescent="0.3">
      <c r="AO3673" s="2" t="s">
        <v>9298</v>
      </c>
      <c r="AP3673" s="6" t="s">
        <v>8769</v>
      </c>
    </row>
    <row r="3674" spans="41:42" x14ac:dyDescent="0.3">
      <c r="AO3674" s="2" t="s">
        <v>9297</v>
      </c>
      <c r="AP3674" s="6" t="s">
        <v>8769</v>
      </c>
    </row>
    <row r="3675" spans="41:42" x14ac:dyDescent="0.3">
      <c r="AO3675" s="2" t="s">
        <v>9296</v>
      </c>
      <c r="AP3675" s="6" t="s">
        <v>8769</v>
      </c>
    </row>
    <row r="3676" spans="41:42" x14ac:dyDescent="0.3">
      <c r="AO3676" s="2" t="s">
        <v>9295</v>
      </c>
      <c r="AP3676" s="6" t="s">
        <v>8769</v>
      </c>
    </row>
    <row r="3677" spans="41:42" x14ac:dyDescent="0.3">
      <c r="AO3677" s="2" t="s">
        <v>9294</v>
      </c>
      <c r="AP3677" s="6" t="s">
        <v>8769</v>
      </c>
    </row>
    <row r="3678" spans="41:42" x14ac:dyDescent="0.3">
      <c r="AO3678" s="2" t="s">
        <v>9293</v>
      </c>
      <c r="AP3678" s="6" t="s">
        <v>8769</v>
      </c>
    </row>
    <row r="3679" spans="41:42" x14ac:dyDescent="0.3">
      <c r="AO3679" s="2" t="s">
        <v>9292</v>
      </c>
      <c r="AP3679" s="6" t="s">
        <v>8769</v>
      </c>
    </row>
    <row r="3680" spans="41:42" x14ac:dyDescent="0.3">
      <c r="AO3680" s="2" t="s">
        <v>9291</v>
      </c>
      <c r="AP3680" s="6" t="s">
        <v>8769</v>
      </c>
    </row>
    <row r="3681" spans="41:42" x14ac:dyDescent="0.3">
      <c r="AO3681" s="2" t="s">
        <v>9290</v>
      </c>
      <c r="AP3681" s="6" t="s">
        <v>8769</v>
      </c>
    </row>
    <row r="3682" spans="41:42" x14ac:dyDescent="0.3">
      <c r="AO3682" s="2" t="s">
        <v>9289</v>
      </c>
      <c r="AP3682" s="6" t="s">
        <v>8769</v>
      </c>
    </row>
    <row r="3683" spans="41:42" x14ac:dyDescent="0.3">
      <c r="AO3683" s="2" t="s">
        <v>9288</v>
      </c>
      <c r="AP3683" s="6" t="s">
        <v>8769</v>
      </c>
    </row>
    <row r="3684" spans="41:42" x14ac:dyDescent="0.3">
      <c r="AO3684" s="2" t="s">
        <v>9287</v>
      </c>
      <c r="AP3684" s="6" t="s">
        <v>8769</v>
      </c>
    </row>
    <row r="3685" spans="41:42" x14ac:dyDescent="0.3">
      <c r="AO3685" s="2" t="s">
        <v>9286</v>
      </c>
      <c r="AP3685" s="6" t="s">
        <v>8769</v>
      </c>
    </row>
    <row r="3686" spans="41:42" x14ac:dyDescent="0.3">
      <c r="AO3686" s="2" t="s">
        <v>9285</v>
      </c>
      <c r="AP3686" s="6" t="s">
        <v>8769</v>
      </c>
    </row>
    <row r="3687" spans="41:42" x14ac:dyDescent="0.3">
      <c r="AO3687" s="2" t="s">
        <v>9284</v>
      </c>
      <c r="AP3687" s="6" t="s">
        <v>8769</v>
      </c>
    </row>
    <row r="3688" spans="41:42" x14ac:dyDescent="0.3">
      <c r="AO3688" s="2" t="s">
        <v>9283</v>
      </c>
      <c r="AP3688" s="6" t="s">
        <v>8769</v>
      </c>
    </row>
    <row r="3689" spans="41:42" x14ac:dyDescent="0.3">
      <c r="AO3689" s="2" t="s">
        <v>9282</v>
      </c>
      <c r="AP3689" s="6" t="s">
        <v>8769</v>
      </c>
    </row>
    <row r="3690" spans="41:42" x14ac:dyDescent="0.3">
      <c r="AO3690" s="2" t="s">
        <v>9281</v>
      </c>
      <c r="AP3690" s="6" t="s">
        <v>8769</v>
      </c>
    </row>
    <row r="3691" spans="41:42" x14ac:dyDescent="0.3">
      <c r="AO3691" s="2" t="s">
        <v>9280</v>
      </c>
      <c r="AP3691" s="6" t="s">
        <v>8769</v>
      </c>
    </row>
    <row r="3692" spans="41:42" x14ac:dyDescent="0.3">
      <c r="AO3692" s="2" t="s">
        <v>9279</v>
      </c>
      <c r="AP3692" s="6" t="s">
        <v>8769</v>
      </c>
    </row>
    <row r="3693" spans="41:42" x14ac:dyDescent="0.3">
      <c r="AO3693" s="2" t="s">
        <v>9278</v>
      </c>
      <c r="AP3693" s="6" t="s">
        <v>8769</v>
      </c>
    </row>
    <row r="3694" spans="41:42" x14ac:dyDescent="0.3">
      <c r="AO3694" s="2" t="s">
        <v>9277</v>
      </c>
      <c r="AP3694" s="6" t="s">
        <v>8769</v>
      </c>
    </row>
    <row r="3695" spans="41:42" x14ac:dyDescent="0.3">
      <c r="AO3695" s="2" t="s">
        <v>9276</v>
      </c>
      <c r="AP3695" s="6" t="s">
        <v>8769</v>
      </c>
    </row>
    <row r="3696" spans="41:42" x14ac:dyDescent="0.3">
      <c r="AO3696" s="2" t="s">
        <v>9275</v>
      </c>
      <c r="AP3696" s="6" t="s">
        <v>8769</v>
      </c>
    </row>
    <row r="3697" spans="41:42" x14ac:dyDescent="0.3">
      <c r="AO3697" s="2" t="s">
        <v>9274</v>
      </c>
      <c r="AP3697" s="6" t="s">
        <v>8769</v>
      </c>
    </row>
    <row r="3698" spans="41:42" x14ac:dyDescent="0.3">
      <c r="AO3698" s="2" t="s">
        <v>9273</v>
      </c>
      <c r="AP3698" s="6" t="s">
        <v>8769</v>
      </c>
    </row>
    <row r="3699" spans="41:42" x14ac:dyDescent="0.3">
      <c r="AO3699" s="2" t="s">
        <v>9272</v>
      </c>
      <c r="AP3699" s="6" t="s">
        <v>8769</v>
      </c>
    </row>
    <row r="3700" spans="41:42" x14ac:dyDescent="0.3">
      <c r="AO3700" s="2" t="s">
        <v>9271</v>
      </c>
      <c r="AP3700" s="6" t="s">
        <v>8769</v>
      </c>
    </row>
    <row r="3701" spans="41:42" x14ac:dyDescent="0.3">
      <c r="AO3701" s="2" t="s">
        <v>9270</v>
      </c>
      <c r="AP3701" s="6" t="s">
        <v>8769</v>
      </c>
    </row>
    <row r="3702" spans="41:42" x14ac:dyDescent="0.3">
      <c r="AO3702" s="2" t="s">
        <v>9269</v>
      </c>
      <c r="AP3702" s="6" t="s">
        <v>8769</v>
      </c>
    </row>
    <row r="3703" spans="41:42" x14ac:dyDescent="0.3">
      <c r="AO3703" s="2" t="s">
        <v>9268</v>
      </c>
      <c r="AP3703" s="6" t="s">
        <v>8769</v>
      </c>
    </row>
    <row r="3704" spans="41:42" x14ac:dyDescent="0.3">
      <c r="AO3704" s="2" t="s">
        <v>9267</v>
      </c>
      <c r="AP3704" s="6" t="s">
        <v>8769</v>
      </c>
    </row>
    <row r="3705" spans="41:42" x14ac:dyDescent="0.3">
      <c r="AO3705" s="2" t="s">
        <v>9266</v>
      </c>
      <c r="AP3705" s="6" t="s">
        <v>8769</v>
      </c>
    </row>
    <row r="3706" spans="41:42" x14ac:dyDescent="0.3">
      <c r="AO3706" s="2" t="s">
        <v>9265</v>
      </c>
      <c r="AP3706" s="6" t="s">
        <v>8769</v>
      </c>
    </row>
    <row r="3707" spans="41:42" x14ac:dyDescent="0.3">
      <c r="AO3707" s="2" t="s">
        <v>9264</v>
      </c>
      <c r="AP3707" s="6" t="s">
        <v>8769</v>
      </c>
    </row>
    <row r="3708" spans="41:42" x14ac:dyDescent="0.3">
      <c r="AO3708" s="2" t="s">
        <v>9263</v>
      </c>
      <c r="AP3708" s="6" t="s">
        <v>8769</v>
      </c>
    </row>
    <row r="3709" spans="41:42" x14ac:dyDescent="0.3">
      <c r="AO3709" s="2" t="s">
        <v>9262</v>
      </c>
      <c r="AP3709" s="6" t="s">
        <v>8769</v>
      </c>
    </row>
    <row r="3710" spans="41:42" x14ac:dyDescent="0.3">
      <c r="AO3710" s="2" t="s">
        <v>9261</v>
      </c>
      <c r="AP3710" s="6" t="s">
        <v>8769</v>
      </c>
    </row>
    <row r="3711" spans="41:42" x14ac:dyDescent="0.3">
      <c r="AO3711" s="2" t="s">
        <v>9260</v>
      </c>
      <c r="AP3711" s="6" t="s">
        <v>8769</v>
      </c>
    </row>
    <row r="3712" spans="41:42" x14ac:dyDescent="0.3">
      <c r="AO3712" s="2" t="s">
        <v>9259</v>
      </c>
      <c r="AP3712" s="6" t="s">
        <v>8769</v>
      </c>
    </row>
    <row r="3713" spans="41:42" x14ac:dyDescent="0.3">
      <c r="AO3713" s="2" t="s">
        <v>9258</v>
      </c>
      <c r="AP3713" s="6" t="s">
        <v>8769</v>
      </c>
    </row>
    <row r="3714" spans="41:42" x14ac:dyDescent="0.3">
      <c r="AO3714" s="2" t="s">
        <v>9257</v>
      </c>
      <c r="AP3714" s="6" t="s">
        <v>8769</v>
      </c>
    </row>
    <row r="3715" spans="41:42" x14ac:dyDescent="0.3">
      <c r="AO3715" s="2" t="s">
        <v>9256</v>
      </c>
      <c r="AP3715" s="6" t="s">
        <v>8769</v>
      </c>
    </row>
    <row r="3716" spans="41:42" x14ac:dyDescent="0.3">
      <c r="AO3716" s="2" t="s">
        <v>9255</v>
      </c>
      <c r="AP3716" s="6" t="s">
        <v>8769</v>
      </c>
    </row>
    <row r="3717" spans="41:42" x14ac:dyDescent="0.3">
      <c r="AO3717" s="2" t="s">
        <v>9254</v>
      </c>
      <c r="AP3717" s="6" t="s">
        <v>8769</v>
      </c>
    </row>
    <row r="3718" spans="41:42" x14ac:dyDescent="0.3">
      <c r="AO3718" s="2" t="s">
        <v>9253</v>
      </c>
      <c r="AP3718" s="6" t="s">
        <v>8769</v>
      </c>
    </row>
    <row r="3719" spans="41:42" x14ac:dyDescent="0.3">
      <c r="AO3719" s="2" t="s">
        <v>9252</v>
      </c>
      <c r="AP3719" s="6" t="s">
        <v>8769</v>
      </c>
    </row>
    <row r="3720" spans="41:42" x14ac:dyDescent="0.3">
      <c r="AO3720" s="2" t="s">
        <v>9251</v>
      </c>
      <c r="AP3720" s="6" t="s">
        <v>8769</v>
      </c>
    </row>
    <row r="3721" spans="41:42" x14ac:dyDescent="0.3">
      <c r="AO3721" s="2" t="s">
        <v>9250</v>
      </c>
      <c r="AP3721" s="6" t="s">
        <v>8769</v>
      </c>
    </row>
    <row r="3722" spans="41:42" x14ac:dyDescent="0.3">
      <c r="AO3722" s="2" t="s">
        <v>9249</v>
      </c>
      <c r="AP3722" s="6" t="s">
        <v>8769</v>
      </c>
    </row>
    <row r="3723" spans="41:42" x14ac:dyDescent="0.3">
      <c r="AO3723" s="2" t="s">
        <v>9248</v>
      </c>
      <c r="AP3723" s="6" t="s">
        <v>8769</v>
      </c>
    </row>
    <row r="3724" spans="41:42" x14ac:dyDescent="0.3">
      <c r="AO3724" s="2" t="s">
        <v>9247</v>
      </c>
      <c r="AP3724" s="6" t="s">
        <v>8769</v>
      </c>
    </row>
    <row r="3725" spans="41:42" x14ac:dyDescent="0.3">
      <c r="AO3725" s="2" t="s">
        <v>9246</v>
      </c>
      <c r="AP3725" s="6" t="s">
        <v>8769</v>
      </c>
    </row>
    <row r="3726" spans="41:42" x14ac:dyDescent="0.3">
      <c r="AO3726" s="2" t="s">
        <v>9245</v>
      </c>
      <c r="AP3726" s="6" t="s">
        <v>8769</v>
      </c>
    </row>
    <row r="3727" spans="41:42" x14ac:dyDescent="0.3">
      <c r="AO3727" s="2" t="s">
        <v>9244</v>
      </c>
      <c r="AP3727" s="6" t="s">
        <v>8769</v>
      </c>
    </row>
    <row r="3728" spans="41:42" x14ac:dyDescent="0.3">
      <c r="AO3728" s="2" t="s">
        <v>9243</v>
      </c>
      <c r="AP3728" s="6" t="s">
        <v>8769</v>
      </c>
    </row>
    <row r="3729" spans="41:42" x14ac:dyDescent="0.3">
      <c r="AO3729" s="2" t="s">
        <v>9242</v>
      </c>
      <c r="AP3729" s="6" t="s">
        <v>8769</v>
      </c>
    </row>
    <row r="3730" spans="41:42" x14ac:dyDescent="0.3">
      <c r="AO3730" s="2" t="s">
        <v>9241</v>
      </c>
      <c r="AP3730" s="6" t="s">
        <v>8769</v>
      </c>
    </row>
    <row r="3731" spans="41:42" x14ac:dyDescent="0.3">
      <c r="AO3731" s="2" t="s">
        <v>9240</v>
      </c>
      <c r="AP3731" s="6" t="s">
        <v>8769</v>
      </c>
    </row>
    <row r="3732" spans="41:42" x14ac:dyDescent="0.3">
      <c r="AO3732" s="2" t="s">
        <v>9239</v>
      </c>
      <c r="AP3732" s="6" t="s">
        <v>8769</v>
      </c>
    </row>
    <row r="3733" spans="41:42" x14ac:dyDescent="0.3">
      <c r="AO3733" s="2" t="s">
        <v>9238</v>
      </c>
      <c r="AP3733" s="6" t="s">
        <v>8769</v>
      </c>
    </row>
    <row r="3734" spans="41:42" x14ac:dyDescent="0.3">
      <c r="AO3734" s="2" t="s">
        <v>9237</v>
      </c>
      <c r="AP3734" s="6" t="s">
        <v>8769</v>
      </c>
    </row>
    <row r="3735" spans="41:42" x14ac:dyDescent="0.3">
      <c r="AO3735" s="2" t="s">
        <v>9236</v>
      </c>
      <c r="AP3735" s="6" t="s">
        <v>8769</v>
      </c>
    </row>
    <row r="3736" spans="41:42" x14ac:dyDescent="0.3">
      <c r="AO3736" s="2" t="s">
        <v>9235</v>
      </c>
      <c r="AP3736" s="6" t="s">
        <v>8769</v>
      </c>
    </row>
    <row r="3737" spans="41:42" x14ac:dyDescent="0.3">
      <c r="AO3737" s="2" t="s">
        <v>9234</v>
      </c>
      <c r="AP3737" s="6" t="s">
        <v>8769</v>
      </c>
    </row>
    <row r="3738" spans="41:42" x14ac:dyDescent="0.3">
      <c r="AO3738" s="2" t="s">
        <v>9233</v>
      </c>
      <c r="AP3738" s="6" t="s">
        <v>8769</v>
      </c>
    </row>
    <row r="3739" spans="41:42" x14ac:dyDescent="0.3">
      <c r="AO3739" s="2" t="s">
        <v>9232</v>
      </c>
      <c r="AP3739" s="6" t="s">
        <v>8769</v>
      </c>
    </row>
    <row r="3740" spans="41:42" x14ac:dyDescent="0.3">
      <c r="AO3740" s="2" t="s">
        <v>9231</v>
      </c>
      <c r="AP3740" s="6" t="s">
        <v>8769</v>
      </c>
    </row>
    <row r="3741" spans="41:42" x14ac:dyDescent="0.3">
      <c r="AO3741" s="2" t="s">
        <v>9230</v>
      </c>
      <c r="AP3741" s="6" t="s">
        <v>8769</v>
      </c>
    </row>
    <row r="3742" spans="41:42" x14ac:dyDescent="0.3">
      <c r="AO3742" s="2" t="s">
        <v>9229</v>
      </c>
      <c r="AP3742" s="6" t="s">
        <v>8769</v>
      </c>
    </row>
    <row r="3743" spans="41:42" x14ac:dyDescent="0.3">
      <c r="AO3743" s="2" t="s">
        <v>9228</v>
      </c>
      <c r="AP3743" s="6" t="s">
        <v>8769</v>
      </c>
    </row>
    <row r="3744" spans="41:42" x14ac:dyDescent="0.3">
      <c r="AO3744" s="2" t="s">
        <v>9227</v>
      </c>
      <c r="AP3744" s="6" t="s">
        <v>8769</v>
      </c>
    </row>
    <row r="3745" spans="41:42" x14ac:dyDescent="0.3">
      <c r="AO3745" s="2" t="s">
        <v>9226</v>
      </c>
      <c r="AP3745" s="6" t="s">
        <v>8769</v>
      </c>
    </row>
    <row r="3746" spans="41:42" x14ac:dyDescent="0.3">
      <c r="AO3746" s="2" t="s">
        <v>9225</v>
      </c>
      <c r="AP3746" s="6" t="s">
        <v>8769</v>
      </c>
    </row>
    <row r="3747" spans="41:42" x14ac:dyDescent="0.3">
      <c r="AO3747" s="2" t="s">
        <v>9224</v>
      </c>
      <c r="AP3747" s="6" t="s">
        <v>8769</v>
      </c>
    </row>
    <row r="3748" spans="41:42" x14ac:dyDescent="0.3">
      <c r="AO3748" s="2" t="s">
        <v>9223</v>
      </c>
      <c r="AP3748" s="6" t="s">
        <v>8769</v>
      </c>
    </row>
    <row r="3749" spans="41:42" x14ac:dyDescent="0.3">
      <c r="AO3749" s="2" t="s">
        <v>9222</v>
      </c>
      <c r="AP3749" s="6" t="s">
        <v>8769</v>
      </c>
    </row>
    <row r="3750" spans="41:42" x14ac:dyDescent="0.3">
      <c r="AO3750" s="2" t="s">
        <v>9221</v>
      </c>
      <c r="AP3750" s="6" t="s">
        <v>8769</v>
      </c>
    </row>
    <row r="3751" spans="41:42" x14ac:dyDescent="0.3">
      <c r="AO3751" s="2" t="s">
        <v>9220</v>
      </c>
      <c r="AP3751" s="6" t="s">
        <v>8769</v>
      </c>
    </row>
    <row r="3752" spans="41:42" x14ac:dyDescent="0.3">
      <c r="AO3752" s="2" t="s">
        <v>9219</v>
      </c>
      <c r="AP3752" s="6" t="s">
        <v>8769</v>
      </c>
    </row>
    <row r="3753" spans="41:42" x14ac:dyDescent="0.3">
      <c r="AO3753" s="2" t="s">
        <v>9218</v>
      </c>
      <c r="AP3753" s="6" t="s">
        <v>8769</v>
      </c>
    </row>
    <row r="3754" spans="41:42" x14ac:dyDescent="0.3">
      <c r="AO3754" s="2" t="s">
        <v>9217</v>
      </c>
      <c r="AP3754" s="6" t="s">
        <v>8769</v>
      </c>
    </row>
    <row r="3755" spans="41:42" x14ac:dyDescent="0.3">
      <c r="AO3755" s="2" t="s">
        <v>9216</v>
      </c>
      <c r="AP3755" s="6" t="s">
        <v>8769</v>
      </c>
    </row>
    <row r="3756" spans="41:42" x14ac:dyDescent="0.3">
      <c r="AO3756" s="2" t="s">
        <v>9215</v>
      </c>
      <c r="AP3756" s="6" t="s">
        <v>8769</v>
      </c>
    </row>
    <row r="3757" spans="41:42" x14ac:dyDescent="0.3">
      <c r="AO3757" s="2" t="s">
        <v>9214</v>
      </c>
      <c r="AP3757" s="6" t="s">
        <v>8769</v>
      </c>
    </row>
    <row r="3758" spans="41:42" x14ac:dyDescent="0.3">
      <c r="AO3758" s="2" t="s">
        <v>9213</v>
      </c>
      <c r="AP3758" s="6" t="s">
        <v>8769</v>
      </c>
    </row>
    <row r="3759" spans="41:42" x14ac:dyDescent="0.3">
      <c r="AO3759" s="2" t="s">
        <v>9212</v>
      </c>
      <c r="AP3759" s="6" t="s">
        <v>8769</v>
      </c>
    </row>
    <row r="3760" spans="41:42" x14ac:dyDescent="0.3">
      <c r="AO3760" s="2" t="s">
        <v>9211</v>
      </c>
      <c r="AP3760" s="6" t="s">
        <v>8769</v>
      </c>
    </row>
    <row r="3761" spans="41:42" x14ac:dyDescent="0.3">
      <c r="AO3761" s="2" t="s">
        <v>9210</v>
      </c>
      <c r="AP3761" s="6" t="s">
        <v>8769</v>
      </c>
    </row>
    <row r="3762" spans="41:42" x14ac:dyDescent="0.3">
      <c r="AO3762" s="2" t="s">
        <v>9209</v>
      </c>
      <c r="AP3762" s="6" t="s">
        <v>8769</v>
      </c>
    </row>
    <row r="3763" spans="41:42" x14ac:dyDescent="0.3">
      <c r="AO3763" s="2" t="s">
        <v>9208</v>
      </c>
      <c r="AP3763" s="6" t="s">
        <v>8769</v>
      </c>
    </row>
    <row r="3764" spans="41:42" x14ac:dyDescent="0.3">
      <c r="AO3764" s="2" t="s">
        <v>9207</v>
      </c>
      <c r="AP3764" s="6" t="s">
        <v>8769</v>
      </c>
    </row>
    <row r="3765" spans="41:42" x14ac:dyDescent="0.3">
      <c r="AO3765" s="2" t="s">
        <v>9206</v>
      </c>
      <c r="AP3765" s="6" t="s">
        <v>8769</v>
      </c>
    </row>
    <row r="3766" spans="41:42" x14ac:dyDescent="0.3">
      <c r="AO3766" s="2" t="s">
        <v>9205</v>
      </c>
      <c r="AP3766" s="6" t="s">
        <v>8769</v>
      </c>
    </row>
    <row r="3767" spans="41:42" x14ac:dyDescent="0.3">
      <c r="AO3767" s="2" t="s">
        <v>9204</v>
      </c>
      <c r="AP3767" s="6" t="s">
        <v>8769</v>
      </c>
    </row>
    <row r="3768" spans="41:42" x14ac:dyDescent="0.3">
      <c r="AO3768" s="2" t="s">
        <v>9203</v>
      </c>
      <c r="AP3768" s="6" t="s">
        <v>8769</v>
      </c>
    </row>
    <row r="3769" spans="41:42" x14ac:dyDescent="0.3">
      <c r="AO3769" s="2" t="s">
        <v>9202</v>
      </c>
      <c r="AP3769" s="6" t="s">
        <v>8769</v>
      </c>
    </row>
    <row r="3770" spans="41:42" x14ac:dyDescent="0.3">
      <c r="AO3770" s="2" t="s">
        <v>9201</v>
      </c>
      <c r="AP3770" s="6" t="s">
        <v>8769</v>
      </c>
    </row>
    <row r="3771" spans="41:42" x14ac:dyDescent="0.3">
      <c r="AO3771" s="2" t="s">
        <v>9200</v>
      </c>
      <c r="AP3771" s="6" t="s">
        <v>8769</v>
      </c>
    </row>
    <row r="3772" spans="41:42" x14ac:dyDescent="0.3">
      <c r="AO3772" s="2" t="s">
        <v>9199</v>
      </c>
      <c r="AP3772" s="6" t="s">
        <v>8769</v>
      </c>
    </row>
    <row r="3773" spans="41:42" x14ac:dyDescent="0.3">
      <c r="AO3773" s="2" t="s">
        <v>9198</v>
      </c>
      <c r="AP3773" s="6" t="s">
        <v>8769</v>
      </c>
    </row>
    <row r="3774" spans="41:42" x14ac:dyDescent="0.3">
      <c r="AO3774" s="2" t="s">
        <v>9197</v>
      </c>
      <c r="AP3774" s="6" t="s">
        <v>8769</v>
      </c>
    </row>
    <row r="3775" spans="41:42" x14ac:dyDescent="0.3">
      <c r="AO3775" s="2" t="s">
        <v>9196</v>
      </c>
      <c r="AP3775" s="6" t="s">
        <v>8769</v>
      </c>
    </row>
    <row r="3776" spans="41:42" x14ac:dyDescent="0.3">
      <c r="AO3776" s="2" t="s">
        <v>9195</v>
      </c>
      <c r="AP3776" s="6" t="s">
        <v>8769</v>
      </c>
    </row>
    <row r="3777" spans="41:42" x14ac:dyDescent="0.3">
      <c r="AO3777" s="2" t="s">
        <v>9194</v>
      </c>
      <c r="AP3777" s="6" t="s">
        <v>8769</v>
      </c>
    </row>
    <row r="3778" spans="41:42" x14ac:dyDescent="0.3">
      <c r="AO3778" s="2" t="s">
        <v>9193</v>
      </c>
      <c r="AP3778" s="6" t="s">
        <v>8769</v>
      </c>
    </row>
    <row r="3779" spans="41:42" x14ac:dyDescent="0.3">
      <c r="AO3779" s="2" t="s">
        <v>9192</v>
      </c>
      <c r="AP3779" s="6" t="s">
        <v>8769</v>
      </c>
    </row>
    <row r="3780" spans="41:42" x14ac:dyDescent="0.3">
      <c r="AO3780" s="2" t="s">
        <v>9191</v>
      </c>
      <c r="AP3780" s="6" t="s">
        <v>8769</v>
      </c>
    </row>
    <row r="3781" spans="41:42" x14ac:dyDescent="0.3">
      <c r="AO3781" s="2" t="s">
        <v>9190</v>
      </c>
      <c r="AP3781" s="6" t="s">
        <v>8769</v>
      </c>
    </row>
    <row r="3782" spans="41:42" x14ac:dyDescent="0.3">
      <c r="AO3782" s="2" t="s">
        <v>9189</v>
      </c>
      <c r="AP3782" s="6" t="s">
        <v>8769</v>
      </c>
    </row>
    <row r="3783" spans="41:42" x14ac:dyDescent="0.3">
      <c r="AO3783" s="2" t="s">
        <v>9188</v>
      </c>
      <c r="AP3783" s="6" t="s">
        <v>8769</v>
      </c>
    </row>
    <row r="3784" spans="41:42" x14ac:dyDescent="0.3">
      <c r="AO3784" s="2" t="s">
        <v>9187</v>
      </c>
      <c r="AP3784" s="6" t="s">
        <v>8769</v>
      </c>
    </row>
    <row r="3785" spans="41:42" x14ac:dyDescent="0.3">
      <c r="AO3785" s="2" t="s">
        <v>9186</v>
      </c>
      <c r="AP3785" s="6" t="s">
        <v>8769</v>
      </c>
    </row>
    <row r="3786" spans="41:42" x14ac:dyDescent="0.3">
      <c r="AO3786" s="2" t="s">
        <v>9185</v>
      </c>
      <c r="AP3786" s="6" t="s">
        <v>8769</v>
      </c>
    </row>
    <row r="3787" spans="41:42" x14ac:dyDescent="0.3">
      <c r="AO3787" s="2" t="s">
        <v>9184</v>
      </c>
      <c r="AP3787" s="6" t="s">
        <v>8769</v>
      </c>
    </row>
    <row r="3788" spans="41:42" x14ac:dyDescent="0.3">
      <c r="AO3788" s="2" t="s">
        <v>9183</v>
      </c>
      <c r="AP3788" s="6" t="s">
        <v>8769</v>
      </c>
    </row>
    <row r="3789" spans="41:42" x14ac:dyDescent="0.3">
      <c r="AO3789" s="2" t="s">
        <v>9182</v>
      </c>
      <c r="AP3789" s="6" t="s">
        <v>8769</v>
      </c>
    </row>
    <row r="3790" spans="41:42" x14ac:dyDescent="0.3">
      <c r="AO3790" s="2" t="s">
        <v>9181</v>
      </c>
      <c r="AP3790" s="6" t="s">
        <v>8769</v>
      </c>
    </row>
    <row r="3791" spans="41:42" x14ac:dyDescent="0.3">
      <c r="AO3791" s="2" t="s">
        <v>9180</v>
      </c>
      <c r="AP3791" s="6" t="s">
        <v>8769</v>
      </c>
    </row>
    <row r="3792" spans="41:42" x14ac:dyDescent="0.3">
      <c r="AO3792" s="2" t="s">
        <v>9179</v>
      </c>
      <c r="AP3792" s="6" t="s">
        <v>8769</v>
      </c>
    </row>
    <row r="3793" spans="41:42" x14ac:dyDescent="0.3">
      <c r="AO3793" s="2" t="s">
        <v>9178</v>
      </c>
      <c r="AP3793" s="6" t="s">
        <v>8769</v>
      </c>
    </row>
    <row r="3794" spans="41:42" x14ac:dyDescent="0.3">
      <c r="AO3794" s="2" t="s">
        <v>9177</v>
      </c>
      <c r="AP3794" s="6" t="s">
        <v>8769</v>
      </c>
    </row>
    <row r="3795" spans="41:42" x14ac:dyDescent="0.3">
      <c r="AO3795" s="2" t="s">
        <v>9176</v>
      </c>
      <c r="AP3795" s="6" t="s">
        <v>8769</v>
      </c>
    </row>
    <row r="3796" spans="41:42" x14ac:dyDescent="0.3">
      <c r="AO3796" s="2" t="s">
        <v>9175</v>
      </c>
      <c r="AP3796" s="6" t="s">
        <v>8769</v>
      </c>
    </row>
    <row r="3797" spans="41:42" x14ac:dyDescent="0.3">
      <c r="AO3797" s="2" t="s">
        <v>9174</v>
      </c>
      <c r="AP3797" s="6" t="s">
        <v>8769</v>
      </c>
    </row>
    <row r="3798" spans="41:42" x14ac:dyDescent="0.3">
      <c r="AO3798" s="2" t="s">
        <v>9173</v>
      </c>
      <c r="AP3798" s="6" t="s">
        <v>8769</v>
      </c>
    </row>
    <row r="3799" spans="41:42" x14ac:dyDescent="0.3">
      <c r="AO3799" s="2" t="s">
        <v>9172</v>
      </c>
      <c r="AP3799" s="6" t="s">
        <v>8769</v>
      </c>
    </row>
    <row r="3800" spans="41:42" x14ac:dyDescent="0.3">
      <c r="AO3800" s="2" t="s">
        <v>9171</v>
      </c>
      <c r="AP3800" s="6" t="s">
        <v>8769</v>
      </c>
    </row>
    <row r="3801" spans="41:42" x14ac:dyDescent="0.3">
      <c r="AO3801" s="2" t="s">
        <v>9170</v>
      </c>
      <c r="AP3801" s="6" t="s">
        <v>8769</v>
      </c>
    </row>
    <row r="3802" spans="41:42" x14ac:dyDescent="0.3">
      <c r="AO3802" s="2" t="s">
        <v>9169</v>
      </c>
      <c r="AP3802" s="6" t="s">
        <v>8769</v>
      </c>
    </row>
    <row r="3803" spans="41:42" x14ac:dyDescent="0.3">
      <c r="AO3803" s="2" t="s">
        <v>9168</v>
      </c>
      <c r="AP3803" s="6" t="s">
        <v>8769</v>
      </c>
    </row>
    <row r="3804" spans="41:42" x14ac:dyDescent="0.3">
      <c r="AO3804" s="2" t="s">
        <v>9167</v>
      </c>
      <c r="AP3804" s="6" t="s">
        <v>8769</v>
      </c>
    </row>
    <row r="3805" spans="41:42" x14ac:dyDescent="0.3">
      <c r="AO3805" s="2" t="s">
        <v>9166</v>
      </c>
      <c r="AP3805" s="6" t="s">
        <v>8769</v>
      </c>
    </row>
    <row r="3806" spans="41:42" x14ac:dyDescent="0.3">
      <c r="AO3806" s="2" t="s">
        <v>9165</v>
      </c>
      <c r="AP3806" s="6" t="s">
        <v>8769</v>
      </c>
    </row>
    <row r="3807" spans="41:42" x14ac:dyDescent="0.3">
      <c r="AO3807" s="2" t="s">
        <v>9164</v>
      </c>
      <c r="AP3807" s="6" t="s">
        <v>8769</v>
      </c>
    </row>
    <row r="3808" spans="41:42" x14ac:dyDescent="0.3">
      <c r="AO3808" s="2" t="s">
        <v>9163</v>
      </c>
      <c r="AP3808" s="6" t="s">
        <v>8769</v>
      </c>
    </row>
    <row r="3809" spans="41:42" x14ac:dyDescent="0.3">
      <c r="AO3809" s="2" t="s">
        <v>9162</v>
      </c>
      <c r="AP3809" s="6" t="s">
        <v>8769</v>
      </c>
    </row>
    <row r="3810" spans="41:42" x14ac:dyDescent="0.3">
      <c r="AO3810" s="2" t="s">
        <v>9161</v>
      </c>
      <c r="AP3810" s="6" t="s">
        <v>8769</v>
      </c>
    </row>
    <row r="3811" spans="41:42" x14ac:dyDescent="0.3">
      <c r="AO3811" s="2" t="s">
        <v>9160</v>
      </c>
      <c r="AP3811" s="6" t="s">
        <v>8769</v>
      </c>
    </row>
    <row r="3812" spans="41:42" x14ac:dyDescent="0.3">
      <c r="AO3812" s="2" t="s">
        <v>9159</v>
      </c>
      <c r="AP3812" s="6" t="s">
        <v>8769</v>
      </c>
    </row>
    <row r="3813" spans="41:42" x14ac:dyDescent="0.3">
      <c r="AO3813" s="2" t="s">
        <v>9158</v>
      </c>
      <c r="AP3813" s="6" t="s">
        <v>8769</v>
      </c>
    </row>
    <row r="3814" spans="41:42" x14ac:dyDescent="0.3">
      <c r="AO3814" s="2" t="s">
        <v>9157</v>
      </c>
      <c r="AP3814" s="6" t="s">
        <v>8769</v>
      </c>
    </row>
    <row r="3815" spans="41:42" x14ac:dyDescent="0.3">
      <c r="AO3815" s="2" t="s">
        <v>9156</v>
      </c>
      <c r="AP3815" s="6" t="s">
        <v>8769</v>
      </c>
    </row>
    <row r="3816" spans="41:42" x14ac:dyDescent="0.3">
      <c r="AO3816" s="2" t="s">
        <v>9155</v>
      </c>
      <c r="AP3816" s="6" t="s">
        <v>8769</v>
      </c>
    </row>
    <row r="3817" spans="41:42" x14ac:dyDescent="0.3">
      <c r="AO3817" s="2" t="s">
        <v>9154</v>
      </c>
      <c r="AP3817" s="6" t="s">
        <v>8769</v>
      </c>
    </row>
    <row r="3818" spans="41:42" x14ac:dyDescent="0.3">
      <c r="AO3818" s="2" t="s">
        <v>9153</v>
      </c>
      <c r="AP3818" s="6" t="s">
        <v>8769</v>
      </c>
    </row>
    <row r="3819" spans="41:42" x14ac:dyDescent="0.3">
      <c r="AO3819" s="2" t="s">
        <v>9152</v>
      </c>
      <c r="AP3819" s="6" t="s">
        <v>8769</v>
      </c>
    </row>
    <row r="3820" spans="41:42" x14ac:dyDescent="0.3">
      <c r="AO3820" s="2" t="s">
        <v>9151</v>
      </c>
      <c r="AP3820" s="6" t="s">
        <v>8769</v>
      </c>
    </row>
    <row r="3821" spans="41:42" x14ac:dyDescent="0.3">
      <c r="AO3821" s="2" t="s">
        <v>9150</v>
      </c>
      <c r="AP3821" s="6" t="s">
        <v>8769</v>
      </c>
    </row>
    <row r="3822" spans="41:42" x14ac:dyDescent="0.3">
      <c r="AO3822" s="2" t="s">
        <v>9149</v>
      </c>
      <c r="AP3822" s="6" t="s">
        <v>8769</v>
      </c>
    </row>
    <row r="3823" spans="41:42" x14ac:dyDescent="0.3">
      <c r="AO3823" s="2" t="s">
        <v>9148</v>
      </c>
      <c r="AP3823" s="6" t="s">
        <v>8769</v>
      </c>
    </row>
    <row r="3824" spans="41:42" x14ac:dyDescent="0.3">
      <c r="AO3824" s="2" t="s">
        <v>9147</v>
      </c>
      <c r="AP3824" s="6" t="s">
        <v>8769</v>
      </c>
    </row>
    <row r="3825" spans="41:42" x14ac:dyDescent="0.3">
      <c r="AO3825" s="2" t="s">
        <v>9146</v>
      </c>
      <c r="AP3825" s="6" t="s">
        <v>8769</v>
      </c>
    </row>
    <row r="3826" spans="41:42" x14ac:dyDescent="0.3">
      <c r="AO3826" s="2" t="s">
        <v>9145</v>
      </c>
      <c r="AP3826" s="6" t="s">
        <v>8769</v>
      </c>
    </row>
    <row r="3827" spans="41:42" x14ac:dyDescent="0.3">
      <c r="AO3827" s="2" t="s">
        <v>9144</v>
      </c>
      <c r="AP3827" s="6" t="s">
        <v>8769</v>
      </c>
    </row>
    <row r="3828" spans="41:42" x14ac:dyDescent="0.3">
      <c r="AO3828" s="2" t="s">
        <v>9143</v>
      </c>
      <c r="AP3828" s="6" t="s">
        <v>8769</v>
      </c>
    </row>
    <row r="3829" spans="41:42" x14ac:dyDescent="0.3">
      <c r="AO3829" s="2" t="s">
        <v>9142</v>
      </c>
      <c r="AP3829" s="6" t="s">
        <v>8769</v>
      </c>
    </row>
    <row r="3830" spans="41:42" x14ac:dyDescent="0.3">
      <c r="AO3830" s="2" t="s">
        <v>9141</v>
      </c>
      <c r="AP3830" s="6" t="s">
        <v>8769</v>
      </c>
    </row>
    <row r="3831" spans="41:42" x14ac:dyDescent="0.3">
      <c r="AO3831" s="2" t="s">
        <v>9140</v>
      </c>
      <c r="AP3831" s="6" t="s">
        <v>8769</v>
      </c>
    </row>
    <row r="3832" spans="41:42" x14ac:dyDescent="0.3">
      <c r="AO3832" s="2" t="s">
        <v>9139</v>
      </c>
      <c r="AP3832" s="6" t="s">
        <v>8769</v>
      </c>
    </row>
    <row r="3833" spans="41:42" x14ac:dyDescent="0.3">
      <c r="AO3833" s="2" t="s">
        <v>9138</v>
      </c>
      <c r="AP3833" s="6" t="s">
        <v>8769</v>
      </c>
    </row>
    <row r="3834" spans="41:42" x14ac:dyDescent="0.3">
      <c r="AO3834" s="2" t="s">
        <v>9137</v>
      </c>
      <c r="AP3834" s="6" t="s">
        <v>8769</v>
      </c>
    </row>
    <row r="3835" spans="41:42" x14ac:dyDescent="0.3">
      <c r="AO3835" s="2" t="s">
        <v>9136</v>
      </c>
      <c r="AP3835" s="6" t="s">
        <v>8769</v>
      </c>
    </row>
    <row r="3836" spans="41:42" x14ac:dyDescent="0.3">
      <c r="AO3836" s="2" t="s">
        <v>9135</v>
      </c>
      <c r="AP3836" s="6" t="s">
        <v>8769</v>
      </c>
    </row>
    <row r="3837" spans="41:42" x14ac:dyDescent="0.3">
      <c r="AO3837" s="2" t="s">
        <v>9134</v>
      </c>
      <c r="AP3837" s="6" t="s">
        <v>8769</v>
      </c>
    </row>
    <row r="3838" spans="41:42" x14ac:dyDescent="0.3">
      <c r="AO3838" s="2" t="s">
        <v>9133</v>
      </c>
      <c r="AP3838" s="6" t="s">
        <v>8769</v>
      </c>
    </row>
    <row r="3839" spans="41:42" x14ac:dyDescent="0.3">
      <c r="AO3839" s="2" t="s">
        <v>9132</v>
      </c>
      <c r="AP3839" s="6" t="s">
        <v>8769</v>
      </c>
    </row>
    <row r="3840" spans="41:42" x14ac:dyDescent="0.3">
      <c r="AO3840" s="2" t="s">
        <v>9131</v>
      </c>
      <c r="AP3840" s="6" t="s">
        <v>8769</v>
      </c>
    </row>
    <row r="3841" spans="41:42" x14ac:dyDescent="0.3">
      <c r="AO3841" s="2" t="s">
        <v>9130</v>
      </c>
      <c r="AP3841" s="6" t="s">
        <v>8769</v>
      </c>
    </row>
    <row r="3842" spans="41:42" x14ac:dyDescent="0.3">
      <c r="AO3842" s="2" t="s">
        <v>9129</v>
      </c>
      <c r="AP3842" s="6" t="s">
        <v>8769</v>
      </c>
    </row>
    <row r="3843" spans="41:42" x14ac:dyDescent="0.3">
      <c r="AO3843" s="2" t="s">
        <v>9128</v>
      </c>
      <c r="AP3843" s="6" t="s">
        <v>8769</v>
      </c>
    </row>
    <row r="3844" spans="41:42" x14ac:dyDescent="0.3">
      <c r="AO3844" s="2" t="s">
        <v>9127</v>
      </c>
      <c r="AP3844" s="6" t="s">
        <v>8769</v>
      </c>
    </row>
    <row r="3845" spans="41:42" x14ac:dyDescent="0.3">
      <c r="AO3845" s="2" t="s">
        <v>9126</v>
      </c>
      <c r="AP3845" s="6" t="s">
        <v>8769</v>
      </c>
    </row>
    <row r="3846" spans="41:42" x14ac:dyDescent="0.3">
      <c r="AO3846" s="2" t="s">
        <v>9125</v>
      </c>
      <c r="AP3846" s="6" t="s">
        <v>8769</v>
      </c>
    </row>
    <row r="3847" spans="41:42" x14ac:dyDescent="0.3">
      <c r="AO3847" s="2" t="s">
        <v>9124</v>
      </c>
      <c r="AP3847" s="6" t="s">
        <v>8769</v>
      </c>
    </row>
    <row r="3848" spans="41:42" x14ac:dyDescent="0.3">
      <c r="AO3848" s="2" t="s">
        <v>9123</v>
      </c>
      <c r="AP3848" s="6" t="s">
        <v>8769</v>
      </c>
    </row>
    <row r="3849" spans="41:42" x14ac:dyDescent="0.3">
      <c r="AO3849" s="2" t="s">
        <v>9122</v>
      </c>
      <c r="AP3849" s="6" t="s">
        <v>8769</v>
      </c>
    </row>
    <row r="3850" spans="41:42" x14ac:dyDescent="0.3">
      <c r="AO3850" s="2" t="s">
        <v>9121</v>
      </c>
      <c r="AP3850" s="6" t="s">
        <v>8769</v>
      </c>
    </row>
    <row r="3851" spans="41:42" x14ac:dyDescent="0.3">
      <c r="AO3851" s="2" t="s">
        <v>9120</v>
      </c>
      <c r="AP3851" s="6" t="s">
        <v>8769</v>
      </c>
    </row>
    <row r="3852" spans="41:42" x14ac:dyDescent="0.3">
      <c r="AO3852" s="2" t="s">
        <v>9119</v>
      </c>
      <c r="AP3852" s="6" t="s">
        <v>8769</v>
      </c>
    </row>
    <row r="3853" spans="41:42" x14ac:dyDescent="0.3">
      <c r="AO3853" s="2" t="s">
        <v>9118</v>
      </c>
      <c r="AP3853" s="6" t="s">
        <v>8769</v>
      </c>
    </row>
    <row r="3854" spans="41:42" x14ac:dyDescent="0.3">
      <c r="AO3854" s="2" t="s">
        <v>9117</v>
      </c>
      <c r="AP3854" s="6" t="s">
        <v>8769</v>
      </c>
    </row>
    <row r="3855" spans="41:42" x14ac:dyDescent="0.3">
      <c r="AO3855" s="2" t="s">
        <v>9116</v>
      </c>
      <c r="AP3855" s="6" t="s">
        <v>8769</v>
      </c>
    </row>
    <row r="3856" spans="41:42" x14ac:dyDescent="0.3">
      <c r="AO3856" s="2" t="s">
        <v>9115</v>
      </c>
      <c r="AP3856" s="6" t="s">
        <v>8769</v>
      </c>
    </row>
    <row r="3857" spans="41:42" x14ac:dyDescent="0.3">
      <c r="AO3857" s="2" t="s">
        <v>9114</v>
      </c>
      <c r="AP3857" s="6" t="s">
        <v>8769</v>
      </c>
    </row>
    <row r="3858" spans="41:42" x14ac:dyDescent="0.3">
      <c r="AO3858" s="2" t="s">
        <v>9113</v>
      </c>
      <c r="AP3858" s="6" t="s">
        <v>8769</v>
      </c>
    </row>
    <row r="3859" spans="41:42" x14ac:dyDescent="0.3">
      <c r="AO3859" s="2" t="s">
        <v>9112</v>
      </c>
      <c r="AP3859" s="6" t="s">
        <v>8769</v>
      </c>
    </row>
    <row r="3860" spans="41:42" x14ac:dyDescent="0.3">
      <c r="AO3860" s="2" t="s">
        <v>9111</v>
      </c>
      <c r="AP3860" s="6" t="s">
        <v>8769</v>
      </c>
    </row>
    <row r="3861" spans="41:42" x14ac:dyDescent="0.3">
      <c r="AO3861" s="2" t="s">
        <v>9110</v>
      </c>
      <c r="AP3861" s="6" t="s">
        <v>8769</v>
      </c>
    </row>
    <row r="3862" spans="41:42" x14ac:dyDescent="0.3">
      <c r="AO3862" s="2" t="s">
        <v>9109</v>
      </c>
      <c r="AP3862" s="6" t="s">
        <v>8769</v>
      </c>
    </row>
    <row r="3863" spans="41:42" x14ac:dyDescent="0.3">
      <c r="AO3863" s="2" t="s">
        <v>9108</v>
      </c>
      <c r="AP3863" s="6" t="s">
        <v>8769</v>
      </c>
    </row>
    <row r="3864" spans="41:42" x14ac:dyDescent="0.3">
      <c r="AO3864" s="2" t="s">
        <v>9107</v>
      </c>
      <c r="AP3864" s="6" t="s">
        <v>8769</v>
      </c>
    </row>
    <row r="3865" spans="41:42" x14ac:dyDescent="0.3">
      <c r="AO3865" s="2" t="s">
        <v>9106</v>
      </c>
      <c r="AP3865" s="6" t="s">
        <v>8769</v>
      </c>
    </row>
    <row r="3866" spans="41:42" x14ac:dyDescent="0.3">
      <c r="AO3866" s="2" t="s">
        <v>9105</v>
      </c>
      <c r="AP3866" s="6" t="s">
        <v>8769</v>
      </c>
    </row>
    <row r="3867" spans="41:42" x14ac:dyDescent="0.3">
      <c r="AO3867" s="2" t="s">
        <v>9104</v>
      </c>
      <c r="AP3867" s="6" t="s">
        <v>8769</v>
      </c>
    </row>
    <row r="3868" spans="41:42" x14ac:dyDescent="0.3">
      <c r="AO3868" s="2" t="s">
        <v>9103</v>
      </c>
      <c r="AP3868" s="6" t="s">
        <v>8769</v>
      </c>
    </row>
    <row r="3869" spans="41:42" x14ac:dyDescent="0.3">
      <c r="AO3869" s="2" t="s">
        <v>9102</v>
      </c>
      <c r="AP3869" s="6" t="s">
        <v>8769</v>
      </c>
    </row>
    <row r="3870" spans="41:42" x14ac:dyDescent="0.3">
      <c r="AO3870" s="2" t="s">
        <v>9101</v>
      </c>
      <c r="AP3870" s="6" t="s">
        <v>8769</v>
      </c>
    </row>
    <row r="3871" spans="41:42" x14ac:dyDescent="0.3">
      <c r="AO3871" s="2" t="s">
        <v>9100</v>
      </c>
      <c r="AP3871" s="6" t="s">
        <v>8769</v>
      </c>
    </row>
    <row r="3872" spans="41:42" x14ac:dyDescent="0.3">
      <c r="AO3872" s="2" t="s">
        <v>9099</v>
      </c>
      <c r="AP3872" s="6" t="s">
        <v>8769</v>
      </c>
    </row>
    <row r="3873" spans="41:42" x14ac:dyDescent="0.3">
      <c r="AO3873" s="2" t="s">
        <v>9098</v>
      </c>
      <c r="AP3873" s="6" t="s">
        <v>8769</v>
      </c>
    </row>
    <row r="3874" spans="41:42" x14ac:dyDescent="0.3">
      <c r="AO3874" s="2" t="s">
        <v>9097</v>
      </c>
      <c r="AP3874" s="6" t="s">
        <v>8769</v>
      </c>
    </row>
    <row r="3875" spans="41:42" x14ac:dyDescent="0.3">
      <c r="AO3875" s="2" t="s">
        <v>9096</v>
      </c>
      <c r="AP3875" s="6" t="s">
        <v>8769</v>
      </c>
    </row>
    <row r="3876" spans="41:42" x14ac:dyDescent="0.3">
      <c r="AO3876" s="2" t="s">
        <v>9095</v>
      </c>
      <c r="AP3876" s="6" t="s">
        <v>8769</v>
      </c>
    </row>
    <row r="3877" spans="41:42" x14ac:dyDescent="0.3">
      <c r="AO3877" s="2" t="s">
        <v>9094</v>
      </c>
      <c r="AP3877" s="6" t="s">
        <v>8769</v>
      </c>
    </row>
    <row r="3878" spans="41:42" x14ac:dyDescent="0.3">
      <c r="AO3878" s="2" t="s">
        <v>9093</v>
      </c>
      <c r="AP3878" s="6" t="s">
        <v>8769</v>
      </c>
    </row>
    <row r="3879" spans="41:42" x14ac:dyDescent="0.3">
      <c r="AO3879" s="2" t="s">
        <v>9092</v>
      </c>
      <c r="AP3879" s="6" t="s">
        <v>8769</v>
      </c>
    </row>
    <row r="3880" spans="41:42" x14ac:dyDescent="0.3">
      <c r="AO3880" s="2" t="s">
        <v>9091</v>
      </c>
      <c r="AP3880" s="6" t="s">
        <v>8769</v>
      </c>
    </row>
    <row r="3881" spans="41:42" x14ac:dyDescent="0.3">
      <c r="AO3881" s="2" t="s">
        <v>9090</v>
      </c>
      <c r="AP3881" s="6" t="s">
        <v>8769</v>
      </c>
    </row>
    <row r="3882" spans="41:42" x14ac:dyDescent="0.3">
      <c r="AO3882" s="2" t="s">
        <v>9089</v>
      </c>
      <c r="AP3882" s="6" t="s">
        <v>8769</v>
      </c>
    </row>
    <row r="3883" spans="41:42" x14ac:dyDescent="0.3">
      <c r="AO3883" s="2" t="s">
        <v>9088</v>
      </c>
      <c r="AP3883" s="6" t="s">
        <v>8769</v>
      </c>
    </row>
    <row r="3884" spans="41:42" x14ac:dyDescent="0.3">
      <c r="AO3884" s="2" t="s">
        <v>9087</v>
      </c>
      <c r="AP3884" s="6" t="s">
        <v>8769</v>
      </c>
    </row>
    <row r="3885" spans="41:42" x14ac:dyDescent="0.3">
      <c r="AO3885" s="2" t="s">
        <v>9086</v>
      </c>
      <c r="AP3885" s="6" t="s">
        <v>8769</v>
      </c>
    </row>
    <row r="3886" spans="41:42" x14ac:dyDescent="0.3">
      <c r="AO3886" s="2" t="s">
        <v>9085</v>
      </c>
      <c r="AP3886" s="6" t="s">
        <v>8769</v>
      </c>
    </row>
    <row r="3887" spans="41:42" x14ac:dyDescent="0.3">
      <c r="AO3887" s="2" t="s">
        <v>9084</v>
      </c>
      <c r="AP3887" s="6" t="s">
        <v>8769</v>
      </c>
    </row>
    <row r="3888" spans="41:42" x14ac:dyDescent="0.3">
      <c r="AO3888" s="2" t="s">
        <v>9083</v>
      </c>
      <c r="AP3888" s="6" t="s">
        <v>8769</v>
      </c>
    </row>
    <row r="3889" spans="41:42" x14ac:dyDescent="0.3">
      <c r="AO3889" s="2" t="s">
        <v>9082</v>
      </c>
      <c r="AP3889" s="6" t="s">
        <v>8769</v>
      </c>
    </row>
    <row r="3890" spans="41:42" x14ac:dyDescent="0.3">
      <c r="AO3890" s="2" t="s">
        <v>9081</v>
      </c>
      <c r="AP3890" s="6" t="s">
        <v>8769</v>
      </c>
    </row>
    <row r="3891" spans="41:42" x14ac:dyDescent="0.3">
      <c r="AO3891" s="2" t="s">
        <v>9080</v>
      </c>
      <c r="AP3891" s="6" t="s">
        <v>8769</v>
      </c>
    </row>
    <row r="3892" spans="41:42" x14ac:dyDescent="0.3">
      <c r="AO3892" s="2" t="s">
        <v>9079</v>
      </c>
      <c r="AP3892" s="6" t="s">
        <v>8769</v>
      </c>
    </row>
    <row r="3893" spans="41:42" x14ac:dyDescent="0.3">
      <c r="AO3893" s="2" t="s">
        <v>9078</v>
      </c>
      <c r="AP3893" s="6" t="s">
        <v>8769</v>
      </c>
    </row>
    <row r="3894" spans="41:42" x14ac:dyDescent="0.3">
      <c r="AO3894" s="2" t="s">
        <v>9077</v>
      </c>
      <c r="AP3894" s="6" t="s">
        <v>8769</v>
      </c>
    </row>
    <row r="3895" spans="41:42" x14ac:dyDescent="0.3">
      <c r="AO3895" s="2" t="s">
        <v>9076</v>
      </c>
      <c r="AP3895" s="6" t="s">
        <v>8769</v>
      </c>
    </row>
    <row r="3896" spans="41:42" x14ac:dyDescent="0.3">
      <c r="AO3896" s="2" t="s">
        <v>9075</v>
      </c>
      <c r="AP3896" s="6" t="s">
        <v>8769</v>
      </c>
    </row>
    <row r="3897" spans="41:42" x14ac:dyDescent="0.3">
      <c r="AO3897" s="2" t="s">
        <v>9074</v>
      </c>
      <c r="AP3897" s="6" t="s">
        <v>8769</v>
      </c>
    </row>
    <row r="3898" spans="41:42" x14ac:dyDescent="0.3">
      <c r="AO3898" s="2" t="s">
        <v>9073</v>
      </c>
      <c r="AP3898" s="6" t="s">
        <v>8769</v>
      </c>
    </row>
    <row r="3899" spans="41:42" x14ac:dyDescent="0.3">
      <c r="AO3899" s="2" t="s">
        <v>9072</v>
      </c>
      <c r="AP3899" s="6" t="s">
        <v>8769</v>
      </c>
    </row>
    <row r="3900" spans="41:42" x14ac:dyDescent="0.3">
      <c r="AO3900" s="2" t="s">
        <v>9071</v>
      </c>
      <c r="AP3900" s="6" t="s">
        <v>8769</v>
      </c>
    </row>
    <row r="3901" spans="41:42" x14ac:dyDescent="0.3">
      <c r="AO3901" s="2" t="s">
        <v>9070</v>
      </c>
      <c r="AP3901" s="6" t="s">
        <v>8769</v>
      </c>
    </row>
    <row r="3902" spans="41:42" x14ac:dyDescent="0.3">
      <c r="AO3902" s="2" t="s">
        <v>9069</v>
      </c>
      <c r="AP3902" s="6" t="s">
        <v>8769</v>
      </c>
    </row>
    <row r="3903" spans="41:42" x14ac:dyDescent="0.3">
      <c r="AO3903" s="2" t="s">
        <v>9068</v>
      </c>
      <c r="AP3903" s="6" t="s">
        <v>8769</v>
      </c>
    </row>
    <row r="3904" spans="41:42" x14ac:dyDescent="0.3">
      <c r="AO3904" s="2" t="s">
        <v>9067</v>
      </c>
      <c r="AP3904" s="6" t="s">
        <v>8769</v>
      </c>
    </row>
    <row r="3905" spans="41:42" x14ac:dyDescent="0.3">
      <c r="AO3905" s="2" t="s">
        <v>9066</v>
      </c>
      <c r="AP3905" s="6" t="s">
        <v>8769</v>
      </c>
    </row>
    <row r="3906" spans="41:42" x14ac:dyDescent="0.3">
      <c r="AO3906" s="2" t="s">
        <v>9065</v>
      </c>
      <c r="AP3906" s="6" t="s">
        <v>8769</v>
      </c>
    </row>
    <row r="3907" spans="41:42" x14ac:dyDescent="0.3">
      <c r="AO3907" s="2" t="s">
        <v>9064</v>
      </c>
      <c r="AP3907" s="6" t="s">
        <v>8769</v>
      </c>
    </row>
    <row r="3908" spans="41:42" x14ac:dyDescent="0.3">
      <c r="AO3908" s="2" t="s">
        <v>9063</v>
      </c>
      <c r="AP3908" s="6" t="s">
        <v>8769</v>
      </c>
    </row>
    <row r="3909" spans="41:42" x14ac:dyDescent="0.3">
      <c r="AO3909" s="2" t="s">
        <v>9062</v>
      </c>
      <c r="AP3909" s="6" t="s">
        <v>8769</v>
      </c>
    </row>
    <row r="3910" spans="41:42" x14ac:dyDescent="0.3">
      <c r="AO3910" s="2" t="s">
        <v>9061</v>
      </c>
      <c r="AP3910" s="6" t="s">
        <v>8769</v>
      </c>
    </row>
    <row r="3911" spans="41:42" x14ac:dyDescent="0.3">
      <c r="AO3911" s="2" t="s">
        <v>9060</v>
      </c>
      <c r="AP3911" s="6" t="s">
        <v>8769</v>
      </c>
    </row>
    <row r="3912" spans="41:42" x14ac:dyDescent="0.3">
      <c r="AO3912" s="2" t="s">
        <v>9059</v>
      </c>
      <c r="AP3912" s="6" t="s">
        <v>8769</v>
      </c>
    </row>
    <row r="3913" spans="41:42" x14ac:dyDescent="0.3">
      <c r="AO3913" s="2" t="s">
        <v>9058</v>
      </c>
      <c r="AP3913" s="6" t="s">
        <v>8769</v>
      </c>
    </row>
    <row r="3914" spans="41:42" x14ac:dyDescent="0.3">
      <c r="AO3914" s="2" t="s">
        <v>9057</v>
      </c>
      <c r="AP3914" s="6" t="s">
        <v>8769</v>
      </c>
    </row>
    <row r="3915" spans="41:42" x14ac:dyDescent="0.3">
      <c r="AO3915" s="2" t="s">
        <v>9056</v>
      </c>
      <c r="AP3915" s="6" t="s">
        <v>8769</v>
      </c>
    </row>
    <row r="3916" spans="41:42" x14ac:dyDescent="0.3">
      <c r="AO3916" s="2" t="s">
        <v>9055</v>
      </c>
      <c r="AP3916" s="6" t="s">
        <v>8769</v>
      </c>
    </row>
    <row r="3917" spans="41:42" x14ac:dyDescent="0.3">
      <c r="AO3917" s="2" t="s">
        <v>9054</v>
      </c>
      <c r="AP3917" s="6" t="s">
        <v>8769</v>
      </c>
    </row>
    <row r="3918" spans="41:42" x14ac:dyDescent="0.3">
      <c r="AO3918" s="2" t="s">
        <v>9053</v>
      </c>
      <c r="AP3918" s="6" t="s">
        <v>8769</v>
      </c>
    </row>
    <row r="3919" spans="41:42" x14ac:dyDescent="0.3">
      <c r="AO3919" s="2" t="s">
        <v>9052</v>
      </c>
      <c r="AP3919" s="6" t="s">
        <v>8769</v>
      </c>
    </row>
    <row r="3920" spans="41:42" x14ac:dyDescent="0.3">
      <c r="AO3920" s="2" t="s">
        <v>9051</v>
      </c>
      <c r="AP3920" s="6" t="s">
        <v>8769</v>
      </c>
    </row>
    <row r="3921" spans="41:42" x14ac:dyDescent="0.3">
      <c r="AO3921" s="2" t="s">
        <v>9050</v>
      </c>
      <c r="AP3921" s="6" t="s">
        <v>8769</v>
      </c>
    </row>
    <row r="3922" spans="41:42" x14ac:dyDescent="0.3">
      <c r="AO3922" s="2" t="s">
        <v>9049</v>
      </c>
      <c r="AP3922" s="6" t="s">
        <v>8769</v>
      </c>
    </row>
    <row r="3923" spans="41:42" x14ac:dyDescent="0.3">
      <c r="AO3923" s="2" t="s">
        <v>9048</v>
      </c>
      <c r="AP3923" s="6" t="s">
        <v>8769</v>
      </c>
    </row>
    <row r="3924" spans="41:42" x14ac:dyDescent="0.3">
      <c r="AO3924" s="2" t="s">
        <v>9047</v>
      </c>
      <c r="AP3924" s="6" t="s">
        <v>8769</v>
      </c>
    </row>
    <row r="3925" spans="41:42" x14ac:dyDescent="0.3">
      <c r="AO3925" s="2" t="s">
        <v>9046</v>
      </c>
      <c r="AP3925" s="6" t="s">
        <v>8769</v>
      </c>
    </row>
    <row r="3926" spans="41:42" x14ac:dyDescent="0.3">
      <c r="AO3926" s="2" t="s">
        <v>9045</v>
      </c>
      <c r="AP3926" s="6" t="s">
        <v>8769</v>
      </c>
    </row>
    <row r="3927" spans="41:42" x14ac:dyDescent="0.3">
      <c r="AO3927" s="2" t="s">
        <v>9044</v>
      </c>
      <c r="AP3927" s="6" t="s">
        <v>8769</v>
      </c>
    </row>
    <row r="3928" spans="41:42" x14ac:dyDescent="0.3">
      <c r="AO3928" s="2" t="s">
        <v>9043</v>
      </c>
      <c r="AP3928" s="6" t="s">
        <v>8769</v>
      </c>
    </row>
    <row r="3929" spans="41:42" x14ac:dyDescent="0.3">
      <c r="AO3929" s="2" t="s">
        <v>9042</v>
      </c>
      <c r="AP3929" s="6" t="s">
        <v>8769</v>
      </c>
    </row>
    <row r="3930" spans="41:42" x14ac:dyDescent="0.3">
      <c r="AO3930" s="2" t="s">
        <v>9041</v>
      </c>
      <c r="AP3930" s="6" t="s">
        <v>8769</v>
      </c>
    </row>
    <row r="3931" spans="41:42" x14ac:dyDescent="0.3">
      <c r="AO3931" s="2" t="s">
        <v>9040</v>
      </c>
      <c r="AP3931" s="6" t="s">
        <v>8769</v>
      </c>
    </row>
    <row r="3932" spans="41:42" x14ac:dyDescent="0.3">
      <c r="AO3932" s="2" t="s">
        <v>9039</v>
      </c>
      <c r="AP3932" s="6" t="s">
        <v>8769</v>
      </c>
    </row>
    <row r="3933" spans="41:42" x14ac:dyDescent="0.3">
      <c r="AO3933" s="2" t="s">
        <v>9038</v>
      </c>
      <c r="AP3933" s="6" t="s">
        <v>8769</v>
      </c>
    </row>
    <row r="3934" spans="41:42" x14ac:dyDescent="0.3">
      <c r="AO3934" s="2" t="s">
        <v>9037</v>
      </c>
      <c r="AP3934" s="6" t="s">
        <v>8769</v>
      </c>
    </row>
    <row r="3935" spans="41:42" x14ac:dyDescent="0.3">
      <c r="AO3935" s="2" t="s">
        <v>9036</v>
      </c>
      <c r="AP3935" s="6" t="s">
        <v>8769</v>
      </c>
    </row>
    <row r="3936" spans="41:42" x14ac:dyDescent="0.3">
      <c r="AO3936" s="2" t="s">
        <v>9035</v>
      </c>
      <c r="AP3936" s="6" t="s">
        <v>8769</v>
      </c>
    </row>
    <row r="3937" spans="41:42" x14ac:dyDescent="0.3">
      <c r="AO3937" s="2" t="s">
        <v>9034</v>
      </c>
      <c r="AP3937" s="6" t="s">
        <v>8769</v>
      </c>
    </row>
    <row r="3938" spans="41:42" x14ac:dyDescent="0.3">
      <c r="AO3938" s="2" t="s">
        <v>9033</v>
      </c>
      <c r="AP3938" s="6" t="s">
        <v>8769</v>
      </c>
    </row>
    <row r="3939" spans="41:42" x14ac:dyDescent="0.3">
      <c r="AO3939" s="2" t="s">
        <v>9032</v>
      </c>
      <c r="AP3939" s="6" t="s">
        <v>8769</v>
      </c>
    </row>
    <row r="3940" spans="41:42" x14ac:dyDescent="0.3">
      <c r="AO3940" s="2" t="s">
        <v>9031</v>
      </c>
      <c r="AP3940" s="6" t="s">
        <v>8769</v>
      </c>
    </row>
    <row r="3941" spans="41:42" x14ac:dyDescent="0.3">
      <c r="AO3941" s="2" t="s">
        <v>9030</v>
      </c>
      <c r="AP3941" s="6" t="s">
        <v>8769</v>
      </c>
    </row>
    <row r="3942" spans="41:42" x14ac:dyDescent="0.3">
      <c r="AO3942" s="2" t="s">
        <v>9029</v>
      </c>
      <c r="AP3942" s="6" t="s">
        <v>8769</v>
      </c>
    </row>
    <row r="3943" spans="41:42" x14ac:dyDescent="0.3">
      <c r="AO3943" s="2" t="s">
        <v>9028</v>
      </c>
      <c r="AP3943" s="6" t="s">
        <v>8769</v>
      </c>
    </row>
    <row r="3944" spans="41:42" x14ac:dyDescent="0.3">
      <c r="AO3944" s="2" t="s">
        <v>9027</v>
      </c>
      <c r="AP3944" s="6" t="s">
        <v>8769</v>
      </c>
    </row>
    <row r="3945" spans="41:42" x14ac:dyDescent="0.3">
      <c r="AO3945" s="2" t="s">
        <v>9026</v>
      </c>
      <c r="AP3945" s="6" t="s">
        <v>8769</v>
      </c>
    </row>
    <row r="3946" spans="41:42" x14ac:dyDescent="0.3">
      <c r="AO3946" s="2" t="s">
        <v>9025</v>
      </c>
      <c r="AP3946" s="6" t="s">
        <v>8769</v>
      </c>
    </row>
    <row r="3947" spans="41:42" x14ac:dyDescent="0.3">
      <c r="AO3947" s="2" t="s">
        <v>9024</v>
      </c>
      <c r="AP3947" s="6" t="s">
        <v>8769</v>
      </c>
    </row>
    <row r="3948" spans="41:42" x14ac:dyDescent="0.3">
      <c r="AO3948" s="2" t="s">
        <v>9023</v>
      </c>
      <c r="AP3948" s="6" t="s">
        <v>8769</v>
      </c>
    </row>
    <row r="3949" spans="41:42" x14ac:dyDescent="0.3">
      <c r="AO3949" s="2" t="s">
        <v>9022</v>
      </c>
      <c r="AP3949" s="6" t="s">
        <v>8769</v>
      </c>
    </row>
    <row r="3950" spans="41:42" x14ac:dyDescent="0.3">
      <c r="AO3950" s="2" t="s">
        <v>9021</v>
      </c>
      <c r="AP3950" s="6" t="s">
        <v>8769</v>
      </c>
    </row>
    <row r="3951" spans="41:42" x14ac:dyDescent="0.3">
      <c r="AO3951" s="2" t="s">
        <v>9020</v>
      </c>
      <c r="AP3951" s="6" t="s">
        <v>8769</v>
      </c>
    </row>
    <row r="3952" spans="41:42" x14ac:dyDescent="0.3">
      <c r="AO3952" s="2" t="s">
        <v>9019</v>
      </c>
      <c r="AP3952" s="6" t="s">
        <v>8769</v>
      </c>
    </row>
    <row r="3953" spans="41:42" x14ac:dyDescent="0.3">
      <c r="AO3953" s="2" t="s">
        <v>9018</v>
      </c>
      <c r="AP3953" s="6" t="s">
        <v>8769</v>
      </c>
    </row>
    <row r="3954" spans="41:42" x14ac:dyDescent="0.3">
      <c r="AO3954" s="2" t="s">
        <v>9017</v>
      </c>
      <c r="AP3954" s="6" t="s">
        <v>8769</v>
      </c>
    </row>
    <row r="3955" spans="41:42" x14ac:dyDescent="0.3">
      <c r="AO3955" s="2" t="s">
        <v>9016</v>
      </c>
      <c r="AP3955" s="6" t="s">
        <v>8769</v>
      </c>
    </row>
    <row r="3956" spans="41:42" x14ac:dyDescent="0.3">
      <c r="AO3956" s="2" t="s">
        <v>9015</v>
      </c>
      <c r="AP3956" s="6" t="s">
        <v>8769</v>
      </c>
    </row>
    <row r="3957" spans="41:42" x14ac:dyDescent="0.3">
      <c r="AO3957" s="2" t="s">
        <v>9014</v>
      </c>
      <c r="AP3957" s="6" t="s">
        <v>8769</v>
      </c>
    </row>
    <row r="3958" spans="41:42" x14ac:dyDescent="0.3">
      <c r="AO3958" s="2" t="s">
        <v>9013</v>
      </c>
      <c r="AP3958" s="6" t="s">
        <v>8769</v>
      </c>
    </row>
    <row r="3959" spans="41:42" x14ac:dyDescent="0.3">
      <c r="AO3959" s="2" t="s">
        <v>9012</v>
      </c>
      <c r="AP3959" s="6" t="s">
        <v>8769</v>
      </c>
    </row>
    <row r="3960" spans="41:42" x14ac:dyDescent="0.3">
      <c r="AO3960" s="2" t="s">
        <v>9011</v>
      </c>
      <c r="AP3960" s="6" t="s">
        <v>8769</v>
      </c>
    </row>
    <row r="3961" spans="41:42" x14ac:dyDescent="0.3">
      <c r="AO3961" s="2" t="s">
        <v>9010</v>
      </c>
      <c r="AP3961" s="6" t="s">
        <v>8769</v>
      </c>
    </row>
    <row r="3962" spans="41:42" x14ac:dyDescent="0.3">
      <c r="AO3962" s="2" t="s">
        <v>9009</v>
      </c>
      <c r="AP3962" s="6" t="s">
        <v>8769</v>
      </c>
    </row>
    <row r="3963" spans="41:42" x14ac:dyDescent="0.3">
      <c r="AO3963" s="2" t="s">
        <v>9008</v>
      </c>
      <c r="AP3963" s="6" t="s">
        <v>8769</v>
      </c>
    </row>
    <row r="3964" spans="41:42" x14ac:dyDescent="0.3">
      <c r="AO3964" s="2" t="s">
        <v>9007</v>
      </c>
      <c r="AP3964" s="6" t="s">
        <v>8769</v>
      </c>
    </row>
    <row r="3965" spans="41:42" x14ac:dyDescent="0.3">
      <c r="AO3965" s="2" t="s">
        <v>9006</v>
      </c>
      <c r="AP3965" s="6" t="s">
        <v>8769</v>
      </c>
    </row>
    <row r="3966" spans="41:42" x14ac:dyDescent="0.3">
      <c r="AO3966" s="2" t="s">
        <v>9005</v>
      </c>
      <c r="AP3966" s="6" t="s">
        <v>8769</v>
      </c>
    </row>
    <row r="3967" spans="41:42" x14ac:dyDescent="0.3">
      <c r="AO3967" s="2" t="s">
        <v>9004</v>
      </c>
      <c r="AP3967" s="6" t="s">
        <v>8769</v>
      </c>
    </row>
    <row r="3968" spans="41:42" x14ac:dyDescent="0.3">
      <c r="AO3968" s="2" t="s">
        <v>9003</v>
      </c>
      <c r="AP3968" s="6" t="s">
        <v>8769</v>
      </c>
    </row>
    <row r="3969" spans="41:42" x14ac:dyDescent="0.3">
      <c r="AO3969" s="2" t="s">
        <v>9002</v>
      </c>
      <c r="AP3969" s="6" t="s">
        <v>8769</v>
      </c>
    </row>
    <row r="3970" spans="41:42" x14ac:dyDescent="0.3">
      <c r="AO3970" s="2" t="s">
        <v>9001</v>
      </c>
      <c r="AP3970" s="6" t="s">
        <v>8769</v>
      </c>
    </row>
    <row r="3971" spans="41:42" x14ac:dyDescent="0.3">
      <c r="AO3971" s="2" t="s">
        <v>9000</v>
      </c>
      <c r="AP3971" s="6" t="s">
        <v>8769</v>
      </c>
    </row>
    <row r="3972" spans="41:42" x14ac:dyDescent="0.3">
      <c r="AO3972" s="2" t="s">
        <v>8999</v>
      </c>
      <c r="AP3972" s="6" t="s">
        <v>8769</v>
      </c>
    </row>
    <row r="3973" spans="41:42" x14ac:dyDescent="0.3">
      <c r="AO3973" s="2" t="s">
        <v>8998</v>
      </c>
      <c r="AP3973" s="6" t="s">
        <v>8769</v>
      </c>
    </row>
    <row r="3974" spans="41:42" x14ac:dyDescent="0.3">
      <c r="AO3974" s="2" t="s">
        <v>8997</v>
      </c>
      <c r="AP3974" s="6" t="s">
        <v>8769</v>
      </c>
    </row>
    <row r="3975" spans="41:42" x14ac:dyDescent="0.3">
      <c r="AO3975" s="2" t="s">
        <v>8996</v>
      </c>
      <c r="AP3975" s="6" t="s">
        <v>8769</v>
      </c>
    </row>
    <row r="3976" spans="41:42" x14ac:dyDescent="0.3">
      <c r="AO3976" s="2" t="s">
        <v>8995</v>
      </c>
      <c r="AP3976" s="6" t="s">
        <v>8769</v>
      </c>
    </row>
    <row r="3977" spans="41:42" x14ac:dyDescent="0.3">
      <c r="AO3977" s="2" t="s">
        <v>8994</v>
      </c>
      <c r="AP3977" s="6" t="s">
        <v>8769</v>
      </c>
    </row>
    <row r="3978" spans="41:42" x14ac:dyDescent="0.3">
      <c r="AO3978" s="2" t="s">
        <v>8993</v>
      </c>
      <c r="AP3978" s="6" t="s">
        <v>8769</v>
      </c>
    </row>
    <row r="3979" spans="41:42" x14ac:dyDescent="0.3">
      <c r="AO3979" s="2" t="s">
        <v>8992</v>
      </c>
      <c r="AP3979" s="6" t="s">
        <v>8769</v>
      </c>
    </row>
    <row r="3980" spans="41:42" x14ac:dyDescent="0.3">
      <c r="AO3980" s="2" t="s">
        <v>8991</v>
      </c>
      <c r="AP3980" s="6" t="s">
        <v>8769</v>
      </c>
    </row>
    <row r="3981" spans="41:42" x14ac:dyDescent="0.3">
      <c r="AO3981" s="2" t="s">
        <v>8990</v>
      </c>
      <c r="AP3981" s="6" t="s">
        <v>8769</v>
      </c>
    </row>
    <row r="3982" spans="41:42" x14ac:dyDescent="0.3">
      <c r="AO3982" s="2" t="s">
        <v>8989</v>
      </c>
      <c r="AP3982" s="6" t="s">
        <v>8769</v>
      </c>
    </row>
    <row r="3983" spans="41:42" x14ac:dyDescent="0.3">
      <c r="AO3983" s="2" t="s">
        <v>8988</v>
      </c>
      <c r="AP3983" s="6" t="s">
        <v>8769</v>
      </c>
    </row>
    <row r="3984" spans="41:42" x14ac:dyDescent="0.3">
      <c r="AO3984" s="2" t="s">
        <v>8987</v>
      </c>
      <c r="AP3984" s="6" t="s">
        <v>8769</v>
      </c>
    </row>
    <row r="3985" spans="41:42" x14ac:dyDescent="0.3">
      <c r="AO3985" s="2" t="s">
        <v>8986</v>
      </c>
      <c r="AP3985" s="6" t="s">
        <v>8769</v>
      </c>
    </row>
    <row r="3986" spans="41:42" x14ac:dyDescent="0.3">
      <c r="AO3986" s="2" t="s">
        <v>8985</v>
      </c>
      <c r="AP3986" s="6" t="s">
        <v>8769</v>
      </c>
    </row>
    <row r="3987" spans="41:42" x14ac:dyDescent="0.3">
      <c r="AO3987" s="2" t="s">
        <v>8984</v>
      </c>
      <c r="AP3987" s="6" t="s">
        <v>8769</v>
      </c>
    </row>
    <row r="3988" spans="41:42" x14ac:dyDescent="0.3">
      <c r="AO3988" s="2" t="s">
        <v>8983</v>
      </c>
      <c r="AP3988" s="6" t="s">
        <v>8769</v>
      </c>
    </row>
    <row r="3989" spans="41:42" x14ac:dyDescent="0.3">
      <c r="AO3989" s="2" t="s">
        <v>8982</v>
      </c>
      <c r="AP3989" s="6" t="s">
        <v>8769</v>
      </c>
    </row>
    <row r="3990" spans="41:42" x14ac:dyDescent="0.3">
      <c r="AO3990" s="2" t="s">
        <v>8981</v>
      </c>
      <c r="AP3990" s="6" t="s">
        <v>8769</v>
      </c>
    </row>
    <row r="3991" spans="41:42" x14ac:dyDescent="0.3">
      <c r="AO3991" s="2" t="s">
        <v>8980</v>
      </c>
      <c r="AP3991" s="6" t="s">
        <v>8769</v>
      </c>
    </row>
    <row r="3992" spans="41:42" x14ac:dyDescent="0.3">
      <c r="AO3992" s="2" t="s">
        <v>8979</v>
      </c>
      <c r="AP3992" s="6" t="s">
        <v>8769</v>
      </c>
    </row>
    <row r="3993" spans="41:42" x14ac:dyDescent="0.3">
      <c r="AO3993" s="2" t="s">
        <v>8978</v>
      </c>
      <c r="AP3993" s="6" t="s">
        <v>8769</v>
      </c>
    </row>
    <row r="3994" spans="41:42" x14ac:dyDescent="0.3">
      <c r="AO3994" s="2" t="s">
        <v>8977</v>
      </c>
      <c r="AP3994" s="6" t="s">
        <v>8769</v>
      </c>
    </row>
    <row r="3995" spans="41:42" x14ac:dyDescent="0.3">
      <c r="AO3995" s="2" t="s">
        <v>8976</v>
      </c>
      <c r="AP3995" s="6" t="s">
        <v>8769</v>
      </c>
    </row>
    <row r="3996" spans="41:42" x14ac:dyDescent="0.3">
      <c r="AO3996" s="2" t="s">
        <v>8975</v>
      </c>
      <c r="AP3996" s="6" t="s">
        <v>8769</v>
      </c>
    </row>
    <row r="3997" spans="41:42" x14ac:dyDescent="0.3">
      <c r="AO3997" s="2" t="s">
        <v>8974</v>
      </c>
      <c r="AP3997" s="6" t="s">
        <v>8769</v>
      </c>
    </row>
    <row r="3998" spans="41:42" x14ac:dyDescent="0.3">
      <c r="AO3998" s="2" t="s">
        <v>8973</v>
      </c>
      <c r="AP3998" s="6" t="s">
        <v>8769</v>
      </c>
    </row>
    <row r="3999" spans="41:42" x14ac:dyDescent="0.3">
      <c r="AO3999" s="2" t="s">
        <v>8972</v>
      </c>
      <c r="AP3999" s="6" t="s">
        <v>8769</v>
      </c>
    </row>
    <row r="4000" spans="41:42" x14ac:dyDescent="0.3">
      <c r="AO4000" s="2" t="s">
        <v>8971</v>
      </c>
      <c r="AP4000" s="6" t="s">
        <v>8769</v>
      </c>
    </row>
    <row r="4001" spans="41:42" x14ac:dyDescent="0.3">
      <c r="AO4001" s="2" t="s">
        <v>8970</v>
      </c>
      <c r="AP4001" s="6" t="s">
        <v>8769</v>
      </c>
    </row>
    <row r="4002" spans="41:42" x14ac:dyDescent="0.3">
      <c r="AO4002" s="2" t="s">
        <v>8969</v>
      </c>
      <c r="AP4002" s="6" t="s">
        <v>8769</v>
      </c>
    </row>
    <row r="4003" spans="41:42" x14ac:dyDescent="0.3">
      <c r="AO4003" s="2" t="s">
        <v>8968</v>
      </c>
      <c r="AP4003" s="6" t="s">
        <v>8769</v>
      </c>
    </row>
    <row r="4004" spans="41:42" x14ac:dyDescent="0.3">
      <c r="AO4004" s="2" t="s">
        <v>8967</v>
      </c>
      <c r="AP4004" s="6" t="s">
        <v>8769</v>
      </c>
    </row>
    <row r="4005" spans="41:42" x14ac:dyDescent="0.3">
      <c r="AO4005" s="2" t="s">
        <v>8966</v>
      </c>
      <c r="AP4005" s="6" t="s">
        <v>8769</v>
      </c>
    </row>
    <row r="4006" spans="41:42" x14ac:dyDescent="0.3">
      <c r="AO4006" s="2" t="s">
        <v>8965</v>
      </c>
      <c r="AP4006" s="6" t="s">
        <v>8769</v>
      </c>
    </row>
    <row r="4007" spans="41:42" x14ac:dyDescent="0.3">
      <c r="AO4007" s="2" t="s">
        <v>8964</v>
      </c>
      <c r="AP4007" s="6" t="s">
        <v>8769</v>
      </c>
    </row>
    <row r="4008" spans="41:42" x14ac:dyDescent="0.3">
      <c r="AO4008" s="2" t="s">
        <v>8963</v>
      </c>
      <c r="AP4008" s="6" t="s">
        <v>8769</v>
      </c>
    </row>
    <row r="4009" spans="41:42" x14ac:dyDescent="0.3">
      <c r="AO4009" s="2" t="s">
        <v>8962</v>
      </c>
      <c r="AP4009" s="6" t="s">
        <v>8769</v>
      </c>
    </row>
    <row r="4010" spans="41:42" x14ac:dyDescent="0.3">
      <c r="AO4010" s="2" t="s">
        <v>8961</v>
      </c>
      <c r="AP4010" s="6" t="s">
        <v>8769</v>
      </c>
    </row>
    <row r="4011" spans="41:42" x14ac:dyDescent="0.3">
      <c r="AO4011" s="2" t="s">
        <v>8960</v>
      </c>
      <c r="AP4011" s="6" t="s">
        <v>8769</v>
      </c>
    </row>
    <row r="4012" spans="41:42" x14ac:dyDescent="0.3">
      <c r="AO4012" s="2" t="s">
        <v>8959</v>
      </c>
      <c r="AP4012" s="6" t="s">
        <v>8769</v>
      </c>
    </row>
    <row r="4013" spans="41:42" x14ac:dyDescent="0.3">
      <c r="AO4013" s="2" t="s">
        <v>8958</v>
      </c>
      <c r="AP4013" s="6" t="s">
        <v>8769</v>
      </c>
    </row>
    <row r="4014" spans="41:42" x14ac:dyDescent="0.3">
      <c r="AO4014" s="2" t="s">
        <v>8957</v>
      </c>
      <c r="AP4014" s="6" t="s">
        <v>8769</v>
      </c>
    </row>
    <row r="4015" spans="41:42" x14ac:dyDescent="0.3">
      <c r="AO4015" s="2" t="s">
        <v>8956</v>
      </c>
      <c r="AP4015" s="6" t="s">
        <v>8769</v>
      </c>
    </row>
    <row r="4016" spans="41:42" x14ac:dyDescent="0.3">
      <c r="AO4016" s="2" t="s">
        <v>8955</v>
      </c>
      <c r="AP4016" s="6" t="s">
        <v>8769</v>
      </c>
    </row>
    <row r="4017" spans="41:42" x14ac:dyDescent="0.3">
      <c r="AO4017" s="2" t="s">
        <v>8954</v>
      </c>
      <c r="AP4017" s="6" t="s">
        <v>8769</v>
      </c>
    </row>
    <row r="4018" spans="41:42" x14ac:dyDescent="0.3">
      <c r="AO4018" s="2" t="s">
        <v>8953</v>
      </c>
      <c r="AP4018" s="6" t="s">
        <v>8769</v>
      </c>
    </row>
    <row r="4019" spans="41:42" x14ac:dyDescent="0.3">
      <c r="AO4019" s="2" t="s">
        <v>8952</v>
      </c>
      <c r="AP4019" s="6" t="s">
        <v>8769</v>
      </c>
    </row>
    <row r="4020" spans="41:42" x14ac:dyDescent="0.3">
      <c r="AO4020" s="2" t="s">
        <v>8951</v>
      </c>
      <c r="AP4020" s="6" t="s">
        <v>8769</v>
      </c>
    </row>
    <row r="4021" spans="41:42" x14ac:dyDescent="0.3">
      <c r="AO4021" s="2" t="s">
        <v>8950</v>
      </c>
      <c r="AP4021" s="6" t="s">
        <v>8769</v>
      </c>
    </row>
    <row r="4022" spans="41:42" x14ac:dyDescent="0.3">
      <c r="AO4022" s="2" t="s">
        <v>8949</v>
      </c>
      <c r="AP4022" s="6" t="s">
        <v>8769</v>
      </c>
    </row>
    <row r="4023" spans="41:42" x14ac:dyDescent="0.3">
      <c r="AO4023" s="2" t="s">
        <v>8948</v>
      </c>
      <c r="AP4023" s="6" t="s">
        <v>8769</v>
      </c>
    </row>
    <row r="4024" spans="41:42" x14ac:dyDescent="0.3">
      <c r="AO4024" s="2" t="s">
        <v>8947</v>
      </c>
      <c r="AP4024" s="6" t="s">
        <v>8769</v>
      </c>
    </row>
    <row r="4025" spans="41:42" x14ac:dyDescent="0.3">
      <c r="AO4025" s="2" t="s">
        <v>8946</v>
      </c>
      <c r="AP4025" s="6" t="s">
        <v>8769</v>
      </c>
    </row>
    <row r="4026" spans="41:42" x14ac:dyDescent="0.3">
      <c r="AO4026" s="2" t="s">
        <v>8945</v>
      </c>
      <c r="AP4026" s="6" t="s">
        <v>8769</v>
      </c>
    </row>
    <row r="4027" spans="41:42" x14ac:dyDescent="0.3">
      <c r="AO4027" s="2" t="s">
        <v>8944</v>
      </c>
      <c r="AP4027" s="6" t="s">
        <v>8769</v>
      </c>
    </row>
    <row r="4028" spans="41:42" x14ac:dyDescent="0.3">
      <c r="AO4028" s="2" t="s">
        <v>8943</v>
      </c>
      <c r="AP4028" s="6" t="s">
        <v>8769</v>
      </c>
    </row>
    <row r="4029" spans="41:42" x14ac:dyDescent="0.3">
      <c r="AO4029" s="2" t="s">
        <v>8942</v>
      </c>
      <c r="AP4029" s="6" t="s">
        <v>8769</v>
      </c>
    </row>
    <row r="4030" spans="41:42" x14ac:dyDescent="0.3">
      <c r="AO4030" s="2" t="s">
        <v>8941</v>
      </c>
      <c r="AP4030" s="6" t="s">
        <v>8769</v>
      </c>
    </row>
    <row r="4031" spans="41:42" x14ac:dyDescent="0.3">
      <c r="AO4031" s="2" t="s">
        <v>8940</v>
      </c>
      <c r="AP4031" s="6" t="s">
        <v>8769</v>
      </c>
    </row>
    <row r="4032" spans="41:42" x14ac:dyDescent="0.3">
      <c r="AO4032" s="2" t="s">
        <v>8939</v>
      </c>
      <c r="AP4032" s="6" t="s">
        <v>8769</v>
      </c>
    </row>
    <row r="4033" spans="41:42" x14ac:dyDescent="0.3">
      <c r="AO4033" s="2" t="s">
        <v>8938</v>
      </c>
      <c r="AP4033" s="6" t="s">
        <v>8769</v>
      </c>
    </row>
    <row r="4034" spans="41:42" x14ac:dyDescent="0.3">
      <c r="AO4034" s="2" t="s">
        <v>8937</v>
      </c>
      <c r="AP4034" s="6" t="s">
        <v>8769</v>
      </c>
    </row>
    <row r="4035" spans="41:42" x14ac:dyDescent="0.3">
      <c r="AO4035" s="2" t="s">
        <v>8936</v>
      </c>
      <c r="AP4035" s="6" t="s">
        <v>8769</v>
      </c>
    </row>
    <row r="4036" spans="41:42" x14ac:dyDescent="0.3">
      <c r="AO4036" s="2" t="s">
        <v>8935</v>
      </c>
      <c r="AP4036" s="6" t="s">
        <v>8769</v>
      </c>
    </row>
    <row r="4037" spans="41:42" x14ac:dyDescent="0.3">
      <c r="AO4037" s="2" t="s">
        <v>8934</v>
      </c>
      <c r="AP4037" s="6" t="s">
        <v>8769</v>
      </c>
    </row>
    <row r="4038" spans="41:42" x14ac:dyDescent="0.3">
      <c r="AO4038" s="2" t="s">
        <v>8933</v>
      </c>
      <c r="AP4038" s="6" t="s">
        <v>8769</v>
      </c>
    </row>
    <row r="4039" spans="41:42" x14ac:dyDescent="0.3">
      <c r="AO4039" s="2" t="s">
        <v>8932</v>
      </c>
      <c r="AP4039" s="6" t="s">
        <v>8769</v>
      </c>
    </row>
    <row r="4040" spans="41:42" x14ac:dyDescent="0.3">
      <c r="AO4040" s="2" t="s">
        <v>8931</v>
      </c>
      <c r="AP4040" s="6" t="s">
        <v>8769</v>
      </c>
    </row>
    <row r="4041" spans="41:42" x14ac:dyDescent="0.3">
      <c r="AO4041" s="2" t="s">
        <v>8930</v>
      </c>
      <c r="AP4041" s="6" t="s">
        <v>8769</v>
      </c>
    </row>
    <row r="4042" spans="41:42" x14ac:dyDescent="0.3">
      <c r="AO4042" s="2" t="s">
        <v>8929</v>
      </c>
      <c r="AP4042" s="6" t="s">
        <v>8769</v>
      </c>
    </row>
    <row r="4043" spans="41:42" x14ac:dyDescent="0.3">
      <c r="AO4043" s="2" t="s">
        <v>8928</v>
      </c>
      <c r="AP4043" s="6" t="s">
        <v>8769</v>
      </c>
    </row>
    <row r="4044" spans="41:42" x14ac:dyDescent="0.3">
      <c r="AO4044" s="2" t="s">
        <v>8927</v>
      </c>
      <c r="AP4044" s="6" t="s">
        <v>8769</v>
      </c>
    </row>
    <row r="4045" spans="41:42" x14ac:dyDescent="0.3">
      <c r="AO4045" s="2" t="s">
        <v>8926</v>
      </c>
      <c r="AP4045" s="6" t="s">
        <v>8769</v>
      </c>
    </row>
    <row r="4046" spans="41:42" x14ac:dyDescent="0.3">
      <c r="AO4046" s="2" t="s">
        <v>8925</v>
      </c>
      <c r="AP4046" s="6" t="s">
        <v>8769</v>
      </c>
    </row>
    <row r="4047" spans="41:42" x14ac:dyDescent="0.3">
      <c r="AO4047" s="2" t="s">
        <v>8924</v>
      </c>
      <c r="AP4047" s="6" t="s">
        <v>8769</v>
      </c>
    </row>
    <row r="4048" spans="41:42" x14ac:dyDescent="0.3">
      <c r="AO4048" s="2" t="s">
        <v>8923</v>
      </c>
      <c r="AP4048" s="6" t="s">
        <v>8769</v>
      </c>
    </row>
    <row r="4049" spans="41:42" x14ac:dyDescent="0.3">
      <c r="AO4049" s="2" t="s">
        <v>8922</v>
      </c>
      <c r="AP4049" s="6" t="s">
        <v>8769</v>
      </c>
    </row>
    <row r="4050" spans="41:42" x14ac:dyDescent="0.3">
      <c r="AO4050" s="2" t="s">
        <v>8921</v>
      </c>
      <c r="AP4050" s="6" t="s">
        <v>8769</v>
      </c>
    </row>
    <row r="4051" spans="41:42" x14ac:dyDescent="0.3">
      <c r="AO4051" s="2" t="s">
        <v>8920</v>
      </c>
      <c r="AP4051" s="6" t="s">
        <v>8769</v>
      </c>
    </row>
    <row r="4052" spans="41:42" x14ac:dyDescent="0.3">
      <c r="AO4052" s="2" t="s">
        <v>8919</v>
      </c>
      <c r="AP4052" s="6" t="s">
        <v>8769</v>
      </c>
    </row>
    <row r="4053" spans="41:42" x14ac:dyDescent="0.3">
      <c r="AO4053" s="2" t="s">
        <v>8918</v>
      </c>
      <c r="AP4053" s="6" t="s">
        <v>8769</v>
      </c>
    </row>
    <row r="4054" spans="41:42" x14ac:dyDescent="0.3">
      <c r="AO4054" s="2" t="s">
        <v>8917</v>
      </c>
      <c r="AP4054" s="6" t="s">
        <v>8769</v>
      </c>
    </row>
    <row r="4055" spans="41:42" x14ac:dyDescent="0.3">
      <c r="AO4055" s="2" t="s">
        <v>8916</v>
      </c>
      <c r="AP4055" s="6" t="s">
        <v>8769</v>
      </c>
    </row>
    <row r="4056" spans="41:42" x14ac:dyDescent="0.3">
      <c r="AO4056" s="2" t="s">
        <v>8915</v>
      </c>
      <c r="AP4056" s="6" t="s">
        <v>8769</v>
      </c>
    </row>
    <row r="4057" spans="41:42" x14ac:dyDescent="0.3">
      <c r="AO4057" s="2" t="s">
        <v>8914</v>
      </c>
      <c r="AP4057" s="6" t="s">
        <v>8769</v>
      </c>
    </row>
    <row r="4058" spans="41:42" x14ac:dyDescent="0.3">
      <c r="AO4058" s="2" t="s">
        <v>8913</v>
      </c>
      <c r="AP4058" s="6" t="s">
        <v>8769</v>
      </c>
    </row>
    <row r="4059" spans="41:42" x14ac:dyDescent="0.3">
      <c r="AO4059" s="2" t="s">
        <v>8912</v>
      </c>
      <c r="AP4059" s="6" t="s">
        <v>8769</v>
      </c>
    </row>
    <row r="4060" spans="41:42" x14ac:dyDescent="0.3">
      <c r="AO4060" s="2" t="s">
        <v>8911</v>
      </c>
      <c r="AP4060" s="6" t="s">
        <v>8769</v>
      </c>
    </row>
    <row r="4061" spans="41:42" x14ac:dyDescent="0.3">
      <c r="AO4061" s="2" t="s">
        <v>8910</v>
      </c>
      <c r="AP4061" s="6" t="s">
        <v>8769</v>
      </c>
    </row>
    <row r="4062" spans="41:42" x14ac:dyDescent="0.3">
      <c r="AO4062" s="2" t="s">
        <v>8909</v>
      </c>
      <c r="AP4062" s="6" t="s">
        <v>8769</v>
      </c>
    </row>
    <row r="4063" spans="41:42" x14ac:dyDescent="0.3">
      <c r="AO4063" s="2" t="s">
        <v>8908</v>
      </c>
      <c r="AP4063" s="6" t="s">
        <v>8769</v>
      </c>
    </row>
    <row r="4064" spans="41:42" x14ac:dyDescent="0.3">
      <c r="AO4064" s="2" t="s">
        <v>8907</v>
      </c>
      <c r="AP4064" s="6" t="s">
        <v>8769</v>
      </c>
    </row>
    <row r="4065" spans="41:42" x14ac:dyDescent="0.3">
      <c r="AO4065" s="2" t="s">
        <v>8906</v>
      </c>
      <c r="AP4065" s="6" t="s">
        <v>8769</v>
      </c>
    </row>
    <row r="4066" spans="41:42" x14ac:dyDescent="0.3">
      <c r="AO4066" s="2" t="s">
        <v>8905</v>
      </c>
      <c r="AP4066" s="6" t="s">
        <v>8769</v>
      </c>
    </row>
    <row r="4067" spans="41:42" x14ac:dyDescent="0.3">
      <c r="AO4067" s="2" t="s">
        <v>8904</v>
      </c>
      <c r="AP4067" s="6" t="s">
        <v>8769</v>
      </c>
    </row>
    <row r="4068" spans="41:42" x14ac:dyDescent="0.3">
      <c r="AO4068" s="2" t="s">
        <v>8903</v>
      </c>
      <c r="AP4068" s="6" t="s">
        <v>8769</v>
      </c>
    </row>
    <row r="4069" spans="41:42" x14ac:dyDescent="0.3">
      <c r="AO4069" s="2" t="s">
        <v>8902</v>
      </c>
      <c r="AP4069" s="6" t="s">
        <v>8769</v>
      </c>
    </row>
    <row r="4070" spans="41:42" x14ac:dyDescent="0.3">
      <c r="AO4070" s="2" t="s">
        <v>8901</v>
      </c>
      <c r="AP4070" s="6" t="s">
        <v>8769</v>
      </c>
    </row>
    <row r="4071" spans="41:42" x14ac:dyDescent="0.3">
      <c r="AO4071" s="2" t="s">
        <v>8900</v>
      </c>
      <c r="AP4071" s="6" t="s">
        <v>8769</v>
      </c>
    </row>
    <row r="4072" spans="41:42" x14ac:dyDescent="0.3">
      <c r="AO4072" s="2" t="s">
        <v>8899</v>
      </c>
      <c r="AP4072" s="6" t="s">
        <v>8769</v>
      </c>
    </row>
    <row r="4073" spans="41:42" x14ac:dyDescent="0.3">
      <c r="AO4073" s="2" t="s">
        <v>8898</v>
      </c>
      <c r="AP4073" s="6" t="s">
        <v>8769</v>
      </c>
    </row>
    <row r="4074" spans="41:42" x14ac:dyDescent="0.3">
      <c r="AO4074" s="2" t="s">
        <v>8897</v>
      </c>
      <c r="AP4074" s="6" t="s">
        <v>8769</v>
      </c>
    </row>
    <row r="4075" spans="41:42" x14ac:dyDescent="0.3">
      <c r="AO4075" s="2" t="s">
        <v>8896</v>
      </c>
      <c r="AP4075" s="6" t="s">
        <v>8769</v>
      </c>
    </row>
    <row r="4076" spans="41:42" x14ac:dyDescent="0.3">
      <c r="AO4076" s="2" t="s">
        <v>8895</v>
      </c>
      <c r="AP4076" s="6" t="s">
        <v>8769</v>
      </c>
    </row>
    <row r="4077" spans="41:42" x14ac:dyDescent="0.3">
      <c r="AO4077" s="2" t="s">
        <v>8894</v>
      </c>
      <c r="AP4077" s="6" t="s">
        <v>8769</v>
      </c>
    </row>
    <row r="4078" spans="41:42" x14ac:dyDescent="0.3">
      <c r="AO4078" s="2" t="s">
        <v>8893</v>
      </c>
      <c r="AP4078" s="6" t="s">
        <v>8769</v>
      </c>
    </row>
    <row r="4079" spans="41:42" x14ac:dyDescent="0.3">
      <c r="AO4079" s="2" t="s">
        <v>8892</v>
      </c>
      <c r="AP4079" s="6" t="s">
        <v>8769</v>
      </c>
    </row>
    <row r="4080" spans="41:42" x14ac:dyDescent="0.3">
      <c r="AO4080" s="2" t="s">
        <v>8891</v>
      </c>
      <c r="AP4080" s="6" t="s">
        <v>8769</v>
      </c>
    </row>
    <row r="4081" spans="41:42" x14ac:dyDescent="0.3">
      <c r="AO4081" s="2" t="s">
        <v>8890</v>
      </c>
      <c r="AP4081" s="6" t="s">
        <v>8769</v>
      </c>
    </row>
    <row r="4082" spans="41:42" x14ac:dyDescent="0.3">
      <c r="AO4082" s="2" t="s">
        <v>8889</v>
      </c>
      <c r="AP4082" s="6" t="s">
        <v>8769</v>
      </c>
    </row>
    <row r="4083" spans="41:42" x14ac:dyDescent="0.3">
      <c r="AO4083" s="2" t="s">
        <v>8888</v>
      </c>
      <c r="AP4083" s="6" t="s">
        <v>8769</v>
      </c>
    </row>
    <row r="4084" spans="41:42" x14ac:dyDescent="0.3">
      <c r="AO4084" s="2" t="s">
        <v>8887</v>
      </c>
      <c r="AP4084" s="6" t="s">
        <v>8769</v>
      </c>
    </row>
    <row r="4085" spans="41:42" x14ac:dyDescent="0.3">
      <c r="AO4085" s="2" t="s">
        <v>8886</v>
      </c>
      <c r="AP4085" s="6" t="s">
        <v>8769</v>
      </c>
    </row>
    <row r="4086" spans="41:42" x14ac:dyDescent="0.3">
      <c r="AO4086" s="2" t="s">
        <v>8885</v>
      </c>
      <c r="AP4086" s="6" t="s">
        <v>8769</v>
      </c>
    </row>
    <row r="4087" spans="41:42" x14ac:dyDescent="0.3">
      <c r="AO4087" s="2" t="s">
        <v>8884</v>
      </c>
      <c r="AP4087" s="6" t="s">
        <v>8769</v>
      </c>
    </row>
    <row r="4088" spans="41:42" x14ac:dyDescent="0.3">
      <c r="AO4088" s="2" t="s">
        <v>8883</v>
      </c>
      <c r="AP4088" s="6" t="s">
        <v>8769</v>
      </c>
    </row>
    <row r="4089" spans="41:42" x14ac:dyDescent="0.3">
      <c r="AO4089" s="2" t="s">
        <v>8882</v>
      </c>
      <c r="AP4089" s="6" t="s">
        <v>8769</v>
      </c>
    </row>
    <row r="4090" spans="41:42" x14ac:dyDescent="0.3">
      <c r="AO4090" s="2" t="s">
        <v>8881</v>
      </c>
      <c r="AP4090" s="6" t="s">
        <v>8769</v>
      </c>
    </row>
    <row r="4091" spans="41:42" x14ac:dyDescent="0.3">
      <c r="AO4091" s="2" t="s">
        <v>8880</v>
      </c>
      <c r="AP4091" s="6" t="s">
        <v>8769</v>
      </c>
    </row>
    <row r="4092" spans="41:42" x14ac:dyDescent="0.3">
      <c r="AO4092" s="2" t="s">
        <v>8879</v>
      </c>
      <c r="AP4092" s="6" t="s">
        <v>8769</v>
      </c>
    </row>
    <row r="4093" spans="41:42" x14ac:dyDescent="0.3">
      <c r="AO4093" s="2" t="s">
        <v>8878</v>
      </c>
      <c r="AP4093" s="6" t="s">
        <v>8769</v>
      </c>
    </row>
    <row r="4094" spans="41:42" x14ac:dyDescent="0.3">
      <c r="AO4094" s="2" t="s">
        <v>8877</v>
      </c>
      <c r="AP4094" s="6" t="s">
        <v>8769</v>
      </c>
    </row>
    <row r="4095" spans="41:42" x14ac:dyDescent="0.3">
      <c r="AO4095" s="2" t="s">
        <v>8876</v>
      </c>
      <c r="AP4095" s="6" t="s">
        <v>8769</v>
      </c>
    </row>
    <row r="4096" spans="41:42" x14ac:dyDescent="0.3">
      <c r="AO4096" s="2" t="s">
        <v>8875</v>
      </c>
      <c r="AP4096" s="6" t="s">
        <v>8769</v>
      </c>
    </row>
    <row r="4097" spans="41:42" x14ac:dyDescent="0.3">
      <c r="AO4097" s="2" t="s">
        <v>8874</v>
      </c>
      <c r="AP4097" s="6" t="s">
        <v>8769</v>
      </c>
    </row>
    <row r="4098" spans="41:42" x14ac:dyDescent="0.3">
      <c r="AO4098" s="2" t="s">
        <v>8873</v>
      </c>
      <c r="AP4098" s="6" t="s">
        <v>8769</v>
      </c>
    </row>
    <row r="4099" spans="41:42" x14ac:dyDescent="0.3">
      <c r="AO4099" s="2" t="s">
        <v>8872</v>
      </c>
      <c r="AP4099" s="6" t="s">
        <v>8769</v>
      </c>
    </row>
    <row r="4100" spans="41:42" x14ac:dyDescent="0.3">
      <c r="AO4100" s="2" t="s">
        <v>8871</v>
      </c>
      <c r="AP4100" s="6" t="s">
        <v>8769</v>
      </c>
    </row>
    <row r="4101" spans="41:42" x14ac:dyDescent="0.3">
      <c r="AO4101" s="2" t="s">
        <v>8870</v>
      </c>
      <c r="AP4101" s="6" t="s">
        <v>8769</v>
      </c>
    </row>
    <row r="4102" spans="41:42" x14ac:dyDescent="0.3">
      <c r="AO4102" s="2" t="s">
        <v>8869</v>
      </c>
      <c r="AP4102" s="6" t="s">
        <v>8769</v>
      </c>
    </row>
    <row r="4103" spans="41:42" x14ac:dyDescent="0.3">
      <c r="AO4103" s="2" t="s">
        <v>8868</v>
      </c>
      <c r="AP4103" s="6" t="s">
        <v>8769</v>
      </c>
    </row>
    <row r="4104" spans="41:42" x14ac:dyDescent="0.3">
      <c r="AO4104" s="2" t="s">
        <v>8867</v>
      </c>
      <c r="AP4104" s="6" t="s">
        <v>8769</v>
      </c>
    </row>
    <row r="4105" spans="41:42" x14ac:dyDescent="0.3">
      <c r="AO4105" s="2" t="s">
        <v>8866</v>
      </c>
      <c r="AP4105" s="6" t="s">
        <v>8769</v>
      </c>
    </row>
    <row r="4106" spans="41:42" x14ac:dyDescent="0.3">
      <c r="AO4106" s="2" t="s">
        <v>8865</v>
      </c>
      <c r="AP4106" s="6" t="s">
        <v>8769</v>
      </c>
    </row>
    <row r="4107" spans="41:42" x14ac:dyDescent="0.3">
      <c r="AO4107" s="2" t="s">
        <v>8864</v>
      </c>
      <c r="AP4107" s="6" t="s">
        <v>8769</v>
      </c>
    </row>
    <row r="4108" spans="41:42" x14ac:dyDescent="0.3">
      <c r="AO4108" s="2" t="s">
        <v>8863</v>
      </c>
      <c r="AP4108" s="6" t="s">
        <v>8769</v>
      </c>
    </row>
    <row r="4109" spans="41:42" x14ac:dyDescent="0.3">
      <c r="AO4109" s="2" t="s">
        <v>8862</v>
      </c>
      <c r="AP4109" s="6" t="s">
        <v>8769</v>
      </c>
    </row>
    <row r="4110" spans="41:42" x14ac:dyDescent="0.3">
      <c r="AO4110" s="2" t="s">
        <v>8861</v>
      </c>
      <c r="AP4110" s="6" t="s">
        <v>8769</v>
      </c>
    </row>
    <row r="4111" spans="41:42" x14ac:dyDescent="0.3">
      <c r="AO4111" s="2" t="s">
        <v>8860</v>
      </c>
      <c r="AP4111" s="6" t="s">
        <v>8769</v>
      </c>
    </row>
    <row r="4112" spans="41:42" x14ac:dyDescent="0.3">
      <c r="AO4112" s="2" t="s">
        <v>8859</v>
      </c>
      <c r="AP4112" s="6" t="s">
        <v>8769</v>
      </c>
    </row>
    <row r="4113" spans="41:42" x14ac:dyDescent="0.3">
      <c r="AO4113" s="2" t="s">
        <v>8858</v>
      </c>
      <c r="AP4113" s="6" t="s">
        <v>8769</v>
      </c>
    </row>
    <row r="4114" spans="41:42" x14ac:dyDescent="0.3">
      <c r="AO4114" s="2" t="s">
        <v>8857</v>
      </c>
      <c r="AP4114" s="6" t="s">
        <v>8769</v>
      </c>
    </row>
    <row r="4115" spans="41:42" x14ac:dyDescent="0.3">
      <c r="AO4115" s="2" t="s">
        <v>8856</v>
      </c>
      <c r="AP4115" s="6" t="s">
        <v>8769</v>
      </c>
    </row>
    <row r="4116" spans="41:42" x14ac:dyDescent="0.3">
      <c r="AO4116" s="2" t="s">
        <v>8855</v>
      </c>
      <c r="AP4116" s="6" t="s">
        <v>8769</v>
      </c>
    </row>
    <row r="4117" spans="41:42" x14ac:dyDescent="0.3">
      <c r="AO4117" s="2" t="s">
        <v>8854</v>
      </c>
      <c r="AP4117" s="6" t="s">
        <v>8769</v>
      </c>
    </row>
    <row r="4118" spans="41:42" x14ac:dyDescent="0.3">
      <c r="AO4118" s="2" t="s">
        <v>8853</v>
      </c>
      <c r="AP4118" s="6" t="s">
        <v>8769</v>
      </c>
    </row>
    <row r="4119" spans="41:42" x14ac:dyDescent="0.3">
      <c r="AO4119" s="2" t="s">
        <v>8852</v>
      </c>
      <c r="AP4119" s="6" t="s">
        <v>8769</v>
      </c>
    </row>
    <row r="4120" spans="41:42" x14ac:dyDescent="0.3">
      <c r="AO4120" s="2" t="s">
        <v>8851</v>
      </c>
      <c r="AP4120" s="6" t="s">
        <v>8769</v>
      </c>
    </row>
    <row r="4121" spans="41:42" x14ac:dyDescent="0.3">
      <c r="AO4121" s="2" t="s">
        <v>8850</v>
      </c>
      <c r="AP4121" s="6" t="s">
        <v>8769</v>
      </c>
    </row>
    <row r="4122" spans="41:42" x14ac:dyDescent="0.3">
      <c r="AO4122" s="2" t="s">
        <v>8849</v>
      </c>
      <c r="AP4122" s="6" t="s">
        <v>8769</v>
      </c>
    </row>
    <row r="4123" spans="41:42" x14ac:dyDescent="0.3">
      <c r="AO4123" s="2" t="s">
        <v>8848</v>
      </c>
      <c r="AP4123" s="6" t="s">
        <v>8769</v>
      </c>
    </row>
    <row r="4124" spans="41:42" x14ac:dyDescent="0.3">
      <c r="AO4124" s="2" t="s">
        <v>8847</v>
      </c>
      <c r="AP4124" s="6" t="s">
        <v>8769</v>
      </c>
    </row>
    <row r="4125" spans="41:42" x14ac:dyDescent="0.3">
      <c r="AO4125" s="2" t="s">
        <v>8846</v>
      </c>
      <c r="AP4125" s="6" t="s">
        <v>8769</v>
      </c>
    </row>
    <row r="4126" spans="41:42" x14ac:dyDescent="0.3">
      <c r="AO4126" s="2" t="s">
        <v>8845</v>
      </c>
      <c r="AP4126" s="6" t="s">
        <v>8769</v>
      </c>
    </row>
    <row r="4127" spans="41:42" x14ac:dyDescent="0.3">
      <c r="AO4127" s="2" t="s">
        <v>8844</v>
      </c>
      <c r="AP4127" s="6" t="s">
        <v>8769</v>
      </c>
    </row>
    <row r="4128" spans="41:42" x14ac:dyDescent="0.3">
      <c r="AO4128" s="2" t="s">
        <v>8843</v>
      </c>
      <c r="AP4128" s="6" t="s">
        <v>8769</v>
      </c>
    </row>
    <row r="4129" spans="41:42" x14ac:dyDescent="0.3">
      <c r="AO4129" s="2" t="s">
        <v>8842</v>
      </c>
      <c r="AP4129" s="6" t="s">
        <v>8769</v>
      </c>
    </row>
    <row r="4130" spans="41:42" x14ac:dyDescent="0.3">
      <c r="AO4130" s="2" t="s">
        <v>8841</v>
      </c>
      <c r="AP4130" s="6" t="s">
        <v>8769</v>
      </c>
    </row>
    <row r="4131" spans="41:42" x14ac:dyDescent="0.3">
      <c r="AO4131" s="2" t="s">
        <v>8840</v>
      </c>
      <c r="AP4131" s="6" t="s">
        <v>8769</v>
      </c>
    </row>
    <row r="4132" spans="41:42" x14ac:dyDescent="0.3">
      <c r="AO4132" s="2" t="s">
        <v>8839</v>
      </c>
      <c r="AP4132" s="6" t="s">
        <v>8769</v>
      </c>
    </row>
    <row r="4133" spans="41:42" x14ac:dyDescent="0.3">
      <c r="AO4133" s="2" t="s">
        <v>8838</v>
      </c>
      <c r="AP4133" s="6" t="s">
        <v>8769</v>
      </c>
    </row>
    <row r="4134" spans="41:42" x14ac:dyDescent="0.3">
      <c r="AO4134" s="2" t="s">
        <v>8837</v>
      </c>
      <c r="AP4134" s="6" t="s">
        <v>8769</v>
      </c>
    </row>
    <row r="4135" spans="41:42" x14ac:dyDescent="0.3">
      <c r="AO4135" s="2" t="s">
        <v>8836</v>
      </c>
      <c r="AP4135" s="6" t="s">
        <v>8769</v>
      </c>
    </row>
    <row r="4136" spans="41:42" x14ac:dyDescent="0.3">
      <c r="AO4136" s="2" t="s">
        <v>8835</v>
      </c>
      <c r="AP4136" s="6" t="s">
        <v>8769</v>
      </c>
    </row>
    <row r="4137" spans="41:42" x14ac:dyDescent="0.3">
      <c r="AO4137" s="2" t="s">
        <v>8834</v>
      </c>
      <c r="AP4137" s="6" t="s">
        <v>8769</v>
      </c>
    </row>
    <row r="4138" spans="41:42" x14ac:dyDescent="0.3">
      <c r="AO4138" s="2" t="s">
        <v>8833</v>
      </c>
      <c r="AP4138" s="6" t="s">
        <v>8769</v>
      </c>
    </row>
    <row r="4139" spans="41:42" x14ac:dyDescent="0.3">
      <c r="AO4139" s="2" t="s">
        <v>8832</v>
      </c>
      <c r="AP4139" s="6" t="s">
        <v>8769</v>
      </c>
    </row>
    <row r="4140" spans="41:42" x14ac:dyDescent="0.3">
      <c r="AO4140" s="2" t="s">
        <v>8831</v>
      </c>
      <c r="AP4140" s="6" t="s">
        <v>8769</v>
      </c>
    </row>
    <row r="4141" spans="41:42" x14ac:dyDescent="0.3">
      <c r="AO4141" s="2" t="s">
        <v>8830</v>
      </c>
      <c r="AP4141" s="6" t="s">
        <v>8769</v>
      </c>
    </row>
    <row r="4142" spans="41:42" x14ac:dyDescent="0.3">
      <c r="AO4142" s="2" t="s">
        <v>8829</v>
      </c>
      <c r="AP4142" s="6" t="s">
        <v>8769</v>
      </c>
    </row>
    <row r="4143" spans="41:42" x14ac:dyDescent="0.3">
      <c r="AO4143" s="2" t="s">
        <v>8828</v>
      </c>
      <c r="AP4143" s="6" t="s">
        <v>8769</v>
      </c>
    </row>
    <row r="4144" spans="41:42" x14ac:dyDescent="0.3">
      <c r="AO4144" s="2" t="s">
        <v>8827</v>
      </c>
      <c r="AP4144" s="6" t="s">
        <v>8769</v>
      </c>
    </row>
    <row r="4145" spans="41:42" x14ac:dyDescent="0.3">
      <c r="AO4145" s="2" t="s">
        <v>8826</v>
      </c>
      <c r="AP4145" s="6" t="s">
        <v>8769</v>
      </c>
    </row>
    <row r="4146" spans="41:42" x14ac:dyDescent="0.3">
      <c r="AO4146" s="2" t="s">
        <v>8825</v>
      </c>
      <c r="AP4146" s="6" t="s">
        <v>8769</v>
      </c>
    </row>
    <row r="4147" spans="41:42" x14ac:dyDescent="0.3">
      <c r="AO4147" s="2" t="s">
        <v>8824</v>
      </c>
      <c r="AP4147" s="6" t="s">
        <v>8769</v>
      </c>
    </row>
    <row r="4148" spans="41:42" x14ac:dyDescent="0.3">
      <c r="AO4148" s="2" t="s">
        <v>8823</v>
      </c>
      <c r="AP4148" s="6" t="s">
        <v>8769</v>
      </c>
    </row>
    <row r="4149" spans="41:42" x14ac:dyDescent="0.3">
      <c r="AO4149" s="2" t="s">
        <v>8822</v>
      </c>
      <c r="AP4149" s="6" t="s">
        <v>8769</v>
      </c>
    </row>
    <row r="4150" spans="41:42" x14ac:dyDescent="0.3">
      <c r="AO4150" s="2" t="s">
        <v>8821</v>
      </c>
      <c r="AP4150" s="6" t="s">
        <v>8769</v>
      </c>
    </row>
    <row r="4151" spans="41:42" x14ac:dyDescent="0.3">
      <c r="AO4151" s="2" t="s">
        <v>8820</v>
      </c>
      <c r="AP4151" s="6" t="s">
        <v>8769</v>
      </c>
    </row>
    <row r="4152" spans="41:42" x14ac:dyDescent="0.3">
      <c r="AO4152" s="2" t="s">
        <v>8819</v>
      </c>
      <c r="AP4152" s="6" t="s">
        <v>8769</v>
      </c>
    </row>
    <row r="4153" spans="41:42" x14ac:dyDescent="0.3">
      <c r="AO4153" s="2" t="s">
        <v>8818</v>
      </c>
      <c r="AP4153" s="6" t="s">
        <v>8769</v>
      </c>
    </row>
    <row r="4154" spans="41:42" x14ac:dyDescent="0.3">
      <c r="AO4154" s="2" t="s">
        <v>8817</v>
      </c>
      <c r="AP4154" s="6" t="s">
        <v>8769</v>
      </c>
    </row>
    <row r="4155" spans="41:42" x14ac:dyDescent="0.3">
      <c r="AO4155" s="2" t="s">
        <v>8816</v>
      </c>
      <c r="AP4155" s="6" t="s">
        <v>8769</v>
      </c>
    </row>
    <row r="4156" spans="41:42" x14ac:dyDescent="0.3">
      <c r="AO4156" s="2" t="s">
        <v>8815</v>
      </c>
      <c r="AP4156" s="6" t="s">
        <v>8769</v>
      </c>
    </row>
    <row r="4157" spans="41:42" x14ac:dyDescent="0.3">
      <c r="AO4157" s="2" t="s">
        <v>8814</v>
      </c>
      <c r="AP4157" s="6" t="s">
        <v>8769</v>
      </c>
    </row>
    <row r="4158" spans="41:42" x14ac:dyDescent="0.3">
      <c r="AO4158" s="2" t="s">
        <v>8813</v>
      </c>
      <c r="AP4158" s="6" t="s">
        <v>8769</v>
      </c>
    </row>
    <row r="4159" spans="41:42" x14ac:dyDescent="0.3">
      <c r="AO4159" s="2" t="s">
        <v>8812</v>
      </c>
      <c r="AP4159" s="6" t="s">
        <v>8769</v>
      </c>
    </row>
    <row r="4160" spans="41:42" x14ac:dyDescent="0.3">
      <c r="AO4160" s="2" t="s">
        <v>8811</v>
      </c>
      <c r="AP4160" s="6" t="s">
        <v>8769</v>
      </c>
    </row>
    <row r="4161" spans="41:42" x14ac:dyDescent="0.3">
      <c r="AO4161" s="2" t="s">
        <v>8810</v>
      </c>
      <c r="AP4161" s="6" t="s">
        <v>8769</v>
      </c>
    </row>
    <row r="4162" spans="41:42" x14ac:dyDescent="0.3">
      <c r="AO4162" s="2" t="s">
        <v>8809</v>
      </c>
      <c r="AP4162" s="6" t="s">
        <v>8769</v>
      </c>
    </row>
    <row r="4163" spans="41:42" x14ac:dyDescent="0.3">
      <c r="AO4163" s="2" t="s">
        <v>8808</v>
      </c>
      <c r="AP4163" s="6" t="s">
        <v>8769</v>
      </c>
    </row>
    <row r="4164" spans="41:42" x14ac:dyDescent="0.3">
      <c r="AO4164" s="2" t="s">
        <v>8807</v>
      </c>
      <c r="AP4164" s="6" t="s">
        <v>8769</v>
      </c>
    </row>
    <row r="4165" spans="41:42" x14ac:dyDescent="0.3">
      <c r="AO4165" s="2" t="s">
        <v>8806</v>
      </c>
      <c r="AP4165" s="6" t="s">
        <v>8769</v>
      </c>
    </row>
    <row r="4166" spans="41:42" x14ac:dyDescent="0.3">
      <c r="AO4166" s="2" t="s">
        <v>8805</v>
      </c>
      <c r="AP4166" s="6" t="s">
        <v>8769</v>
      </c>
    </row>
    <row r="4167" spans="41:42" x14ac:dyDescent="0.3">
      <c r="AO4167" s="2" t="s">
        <v>8804</v>
      </c>
      <c r="AP4167" s="6" t="s">
        <v>8769</v>
      </c>
    </row>
    <row r="4168" spans="41:42" x14ac:dyDescent="0.3">
      <c r="AO4168" s="2" t="s">
        <v>8803</v>
      </c>
      <c r="AP4168" s="6" t="s">
        <v>8769</v>
      </c>
    </row>
    <row r="4169" spans="41:42" x14ac:dyDescent="0.3">
      <c r="AO4169" s="2" t="s">
        <v>8802</v>
      </c>
      <c r="AP4169" s="6" t="s">
        <v>8769</v>
      </c>
    </row>
    <row r="4170" spans="41:42" x14ac:dyDescent="0.3">
      <c r="AO4170" s="2" t="s">
        <v>8801</v>
      </c>
      <c r="AP4170" s="6" t="s">
        <v>8769</v>
      </c>
    </row>
    <row r="4171" spans="41:42" x14ac:dyDescent="0.3">
      <c r="AO4171" s="2" t="s">
        <v>8800</v>
      </c>
      <c r="AP4171" s="6" t="s">
        <v>8769</v>
      </c>
    </row>
    <row r="4172" spans="41:42" x14ac:dyDescent="0.3">
      <c r="AO4172" s="2" t="s">
        <v>8799</v>
      </c>
      <c r="AP4172" s="6" t="s">
        <v>8769</v>
      </c>
    </row>
    <row r="4173" spans="41:42" x14ac:dyDescent="0.3">
      <c r="AO4173" s="2" t="s">
        <v>8798</v>
      </c>
      <c r="AP4173" s="6" t="s">
        <v>8769</v>
      </c>
    </row>
    <row r="4174" spans="41:42" x14ac:dyDescent="0.3">
      <c r="AO4174" s="2" t="s">
        <v>8797</v>
      </c>
      <c r="AP4174" s="6" t="s">
        <v>8769</v>
      </c>
    </row>
    <row r="4175" spans="41:42" x14ac:dyDescent="0.3">
      <c r="AO4175" s="2" t="s">
        <v>8796</v>
      </c>
      <c r="AP4175" s="6" t="s">
        <v>8769</v>
      </c>
    </row>
    <row r="4176" spans="41:42" x14ac:dyDescent="0.3">
      <c r="AO4176" s="2" t="s">
        <v>8795</v>
      </c>
      <c r="AP4176" s="6" t="s">
        <v>8769</v>
      </c>
    </row>
    <row r="4177" spans="41:42" x14ac:dyDescent="0.3">
      <c r="AO4177" s="2" t="s">
        <v>8794</v>
      </c>
      <c r="AP4177" s="6" t="s">
        <v>8769</v>
      </c>
    </row>
    <row r="4178" spans="41:42" x14ac:dyDescent="0.3">
      <c r="AO4178" s="2" t="s">
        <v>8793</v>
      </c>
      <c r="AP4178" s="6" t="s">
        <v>8769</v>
      </c>
    </row>
    <row r="4179" spans="41:42" x14ac:dyDescent="0.3">
      <c r="AO4179" s="2" t="s">
        <v>8792</v>
      </c>
      <c r="AP4179" s="6" t="s">
        <v>8769</v>
      </c>
    </row>
    <row r="4180" spans="41:42" x14ac:dyDescent="0.3">
      <c r="AO4180" s="2" t="s">
        <v>8791</v>
      </c>
      <c r="AP4180" s="6" t="s">
        <v>8769</v>
      </c>
    </row>
    <row r="4181" spans="41:42" x14ac:dyDescent="0.3">
      <c r="AO4181" s="2" t="s">
        <v>8790</v>
      </c>
      <c r="AP4181" s="6" t="s">
        <v>8769</v>
      </c>
    </row>
    <row r="4182" spans="41:42" x14ac:dyDescent="0.3">
      <c r="AO4182" s="2" t="s">
        <v>8789</v>
      </c>
      <c r="AP4182" s="6" t="s">
        <v>8769</v>
      </c>
    </row>
    <row r="4183" spans="41:42" x14ac:dyDescent="0.3">
      <c r="AO4183" s="2" t="s">
        <v>8788</v>
      </c>
      <c r="AP4183" s="6" t="s">
        <v>8769</v>
      </c>
    </row>
    <row r="4184" spans="41:42" x14ac:dyDescent="0.3">
      <c r="AO4184" s="2" t="s">
        <v>8787</v>
      </c>
      <c r="AP4184" s="6" t="s">
        <v>8769</v>
      </c>
    </row>
    <row r="4185" spans="41:42" x14ac:dyDescent="0.3">
      <c r="AO4185" s="2" t="s">
        <v>8786</v>
      </c>
      <c r="AP4185" s="6" t="s">
        <v>8769</v>
      </c>
    </row>
    <row r="4186" spans="41:42" x14ac:dyDescent="0.3">
      <c r="AO4186" s="2" t="s">
        <v>8785</v>
      </c>
      <c r="AP4186" s="6" t="s">
        <v>8769</v>
      </c>
    </row>
    <row r="4187" spans="41:42" x14ac:dyDescent="0.3">
      <c r="AO4187" s="2" t="s">
        <v>8784</v>
      </c>
      <c r="AP4187" s="6" t="s">
        <v>8769</v>
      </c>
    </row>
    <row r="4188" spans="41:42" x14ac:dyDescent="0.3">
      <c r="AO4188" s="2" t="s">
        <v>8783</v>
      </c>
      <c r="AP4188" s="6" t="s">
        <v>8769</v>
      </c>
    </row>
    <row r="4189" spans="41:42" x14ac:dyDescent="0.3">
      <c r="AO4189" s="2" t="s">
        <v>8782</v>
      </c>
      <c r="AP4189" s="6" t="s">
        <v>8769</v>
      </c>
    </row>
    <row r="4190" spans="41:42" x14ac:dyDescent="0.3">
      <c r="AO4190" s="2" t="s">
        <v>8781</v>
      </c>
      <c r="AP4190" s="6" t="s">
        <v>8769</v>
      </c>
    </row>
    <row r="4191" spans="41:42" x14ac:dyDescent="0.3">
      <c r="AO4191" s="2" t="s">
        <v>8780</v>
      </c>
      <c r="AP4191" s="6" t="s">
        <v>8769</v>
      </c>
    </row>
    <row r="4192" spans="41:42" x14ac:dyDescent="0.3">
      <c r="AO4192" s="2" t="s">
        <v>8779</v>
      </c>
      <c r="AP4192" s="6" t="s">
        <v>8769</v>
      </c>
    </row>
    <row r="4193" spans="41:42" x14ac:dyDescent="0.3">
      <c r="AO4193" s="2" t="s">
        <v>8778</v>
      </c>
      <c r="AP4193" s="6" t="s">
        <v>8769</v>
      </c>
    </row>
    <row r="4194" spans="41:42" x14ac:dyDescent="0.3">
      <c r="AO4194" s="2" t="s">
        <v>8777</v>
      </c>
      <c r="AP4194" s="6" t="s">
        <v>8769</v>
      </c>
    </row>
    <row r="4195" spans="41:42" x14ac:dyDescent="0.3">
      <c r="AO4195" s="2" t="s">
        <v>8776</v>
      </c>
      <c r="AP4195" s="6" t="s">
        <v>8769</v>
      </c>
    </row>
    <row r="4196" spans="41:42" x14ac:dyDescent="0.3">
      <c r="AO4196" s="2" t="s">
        <v>8775</v>
      </c>
      <c r="AP4196" s="6" t="s">
        <v>8769</v>
      </c>
    </row>
    <row r="4197" spans="41:42" x14ac:dyDescent="0.3">
      <c r="AO4197" s="2" t="s">
        <v>8774</v>
      </c>
      <c r="AP4197" s="6" t="s">
        <v>8769</v>
      </c>
    </row>
    <row r="4198" spans="41:42" x14ac:dyDescent="0.3">
      <c r="AO4198" s="2" t="s">
        <v>8773</v>
      </c>
      <c r="AP4198" s="6" t="s">
        <v>8769</v>
      </c>
    </row>
    <row r="4199" spans="41:42" x14ac:dyDescent="0.3">
      <c r="AO4199" s="2" t="s">
        <v>8772</v>
      </c>
      <c r="AP4199" s="6" t="s">
        <v>8769</v>
      </c>
    </row>
    <row r="4200" spans="41:42" x14ac:dyDescent="0.3">
      <c r="AO4200" s="2" t="s">
        <v>8771</v>
      </c>
      <c r="AP4200" s="6" t="s">
        <v>8769</v>
      </c>
    </row>
    <row r="4201" spans="41:42" x14ac:dyDescent="0.3">
      <c r="AO4201" s="2" t="s">
        <v>8770</v>
      </c>
      <c r="AP4201" s="6" t="s">
        <v>8769</v>
      </c>
    </row>
    <row r="4202" spans="41:42" x14ac:dyDescent="0.3">
      <c r="AO4202" s="2" t="s">
        <v>8768</v>
      </c>
      <c r="AP4202" s="6" t="s">
        <v>8769</v>
      </c>
    </row>
    <row r="4203" spans="41:42" x14ac:dyDescent="0.3">
      <c r="AO4203" s="2" t="s">
        <v>8767</v>
      </c>
      <c r="AP4203" s="6" t="s">
        <v>1888</v>
      </c>
    </row>
    <row r="4204" spans="41:42" x14ac:dyDescent="0.3">
      <c r="AO4204" s="2" t="s">
        <v>8766</v>
      </c>
      <c r="AP4204" s="6" t="s">
        <v>6936</v>
      </c>
    </row>
    <row r="4205" spans="41:42" x14ac:dyDescent="0.3">
      <c r="AO4205" s="2" t="s">
        <v>8765</v>
      </c>
      <c r="AP4205" s="6" t="s">
        <v>12972</v>
      </c>
    </row>
    <row r="4206" spans="41:42" x14ac:dyDescent="0.3">
      <c r="AO4206" s="2" t="s">
        <v>8764</v>
      </c>
      <c r="AP4206" s="6" t="s">
        <v>12972</v>
      </c>
    </row>
    <row r="4207" spans="41:42" x14ac:dyDescent="0.3">
      <c r="AO4207" s="2" t="s">
        <v>8763</v>
      </c>
      <c r="AP4207" s="6" t="s">
        <v>12972</v>
      </c>
    </row>
    <row r="4208" spans="41:42" x14ac:dyDescent="0.3">
      <c r="AO4208" s="2" t="s">
        <v>8762</v>
      </c>
      <c r="AP4208" s="6" t="s">
        <v>12972</v>
      </c>
    </row>
    <row r="4209" spans="41:42" x14ac:dyDescent="0.3">
      <c r="AO4209" s="2" t="s">
        <v>8761</v>
      </c>
      <c r="AP4209" s="6" t="s">
        <v>12972</v>
      </c>
    </row>
    <row r="4210" spans="41:42" x14ac:dyDescent="0.3">
      <c r="AO4210" s="2" t="s">
        <v>8760</v>
      </c>
      <c r="AP4210" s="6" t="s">
        <v>12972</v>
      </c>
    </row>
    <row r="4211" spans="41:42" x14ac:dyDescent="0.3">
      <c r="AO4211" s="2" t="s">
        <v>8759</v>
      </c>
      <c r="AP4211" s="6" t="s">
        <v>12972</v>
      </c>
    </row>
    <row r="4212" spans="41:42" x14ac:dyDescent="0.3">
      <c r="AO4212" s="2" t="s">
        <v>8758</v>
      </c>
      <c r="AP4212" s="6" t="s">
        <v>7093</v>
      </c>
    </row>
    <row r="4213" spans="41:42" x14ac:dyDescent="0.3">
      <c r="AO4213" s="2" t="s">
        <v>8757</v>
      </c>
      <c r="AP4213" s="6" t="s">
        <v>7093</v>
      </c>
    </row>
    <row r="4214" spans="41:42" x14ac:dyDescent="0.3">
      <c r="AO4214" s="2" t="s">
        <v>8756</v>
      </c>
      <c r="AP4214" s="6" t="s">
        <v>7093</v>
      </c>
    </row>
    <row r="4215" spans="41:42" x14ac:dyDescent="0.3">
      <c r="AO4215" s="2" t="s">
        <v>8755</v>
      </c>
      <c r="AP4215" s="6" t="s">
        <v>1888</v>
      </c>
    </row>
    <row r="4216" spans="41:42" x14ac:dyDescent="0.3">
      <c r="AO4216" s="2" t="s">
        <v>8754</v>
      </c>
      <c r="AP4216" s="6" t="s">
        <v>7093</v>
      </c>
    </row>
    <row r="4217" spans="41:42" x14ac:dyDescent="0.3">
      <c r="AO4217" s="2" t="s">
        <v>8753</v>
      </c>
      <c r="AP4217" s="6" t="s">
        <v>7093</v>
      </c>
    </row>
    <row r="4218" spans="41:42" x14ac:dyDescent="0.3">
      <c r="AO4218" s="2" t="s">
        <v>8752</v>
      </c>
      <c r="AP4218" s="6" t="s">
        <v>7093</v>
      </c>
    </row>
    <row r="4219" spans="41:42" x14ac:dyDescent="0.3">
      <c r="AO4219" s="2" t="s">
        <v>8751</v>
      </c>
      <c r="AP4219" s="6" t="s">
        <v>7093</v>
      </c>
    </row>
    <row r="4220" spans="41:42" x14ac:dyDescent="0.3">
      <c r="AO4220" s="2" t="s">
        <v>8750</v>
      </c>
      <c r="AP4220" s="6" t="s">
        <v>7093</v>
      </c>
    </row>
    <row r="4221" spans="41:42" x14ac:dyDescent="0.3">
      <c r="AO4221" s="2" t="s">
        <v>8749</v>
      </c>
      <c r="AP4221" s="6" t="s">
        <v>12972</v>
      </c>
    </row>
    <row r="4222" spans="41:42" x14ac:dyDescent="0.3">
      <c r="AO4222" s="2" t="s">
        <v>8748</v>
      </c>
      <c r="AP4222" s="6" t="s">
        <v>6936</v>
      </c>
    </row>
    <row r="4223" spans="41:42" x14ac:dyDescent="0.3">
      <c r="AO4223" s="2" t="s">
        <v>8747</v>
      </c>
      <c r="AP4223" s="6" t="s">
        <v>6936</v>
      </c>
    </row>
    <row r="4224" spans="41:42" x14ac:dyDescent="0.3">
      <c r="AO4224" s="2" t="s">
        <v>8746</v>
      </c>
      <c r="AP4224" s="6" t="s">
        <v>6936</v>
      </c>
    </row>
    <row r="4225" spans="41:42" x14ac:dyDescent="0.3">
      <c r="AO4225" s="2" t="s">
        <v>8745</v>
      </c>
      <c r="AP4225" s="6" t="s">
        <v>6936</v>
      </c>
    </row>
    <row r="4226" spans="41:42" x14ac:dyDescent="0.3">
      <c r="AO4226" s="2" t="s">
        <v>8744</v>
      </c>
      <c r="AP4226" s="6" t="s">
        <v>6936</v>
      </c>
    </row>
    <row r="4227" spans="41:42" x14ac:dyDescent="0.3">
      <c r="AO4227" s="2" t="s">
        <v>8743</v>
      </c>
      <c r="AP4227" s="6" t="s">
        <v>6936</v>
      </c>
    </row>
    <row r="4228" spans="41:42" x14ac:dyDescent="0.3">
      <c r="AO4228" s="2" t="s">
        <v>8742</v>
      </c>
      <c r="AP4228" s="6" t="s">
        <v>6936</v>
      </c>
    </row>
    <row r="4229" spans="41:42" x14ac:dyDescent="0.3">
      <c r="AO4229" s="2" t="s">
        <v>8741</v>
      </c>
      <c r="AP4229" s="6" t="s">
        <v>6936</v>
      </c>
    </row>
    <row r="4230" spans="41:42" x14ac:dyDescent="0.3">
      <c r="AO4230" s="2" t="s">
        <v>8740</v>
      </c>
      <c r="AP4230" s="6" t="s">
        <v>1888</v>
      </c>
    </row>
    <row r="4231" spans="41:42" x14ac:dyDescent="0.3">
      <c r="AO4231" s="2" t="s">
        <v>8739</v>
      </c>
      <c r="AP4231" s="6" t="s">
        <v>6936</v>
      </c>
    </row>
    <row r="4232" spans="41:42" x14ac:dyDescent="0.3">
      <c r="AO4232" s="2" t="s">
        <v>8738</v>
      </c>
      <c r="AP4232" s="6" t="s">
        <v>6936</v>
      </c>
    </row>
    <row r="4233" spans="41:42" x14ac:dyDescent="0.3">
      <c r="AO4233" s="2" t="s">
        <v>8737</v>
      </c>
      <c r="AP4233" s="6" t="s">
        <v>6936</v>
      </c>
    </row>
    <row r="4234" spans="41:42" x14ac:dyDescent="0.3">
      <c r="AO4234" s="2" t="s">
        <v>8736</v>
      </c>
      <c r="AP4234" s="6" t="s">
        <v>6936</v>
      </c>
    </row>
    <row r="4235" spans="41:42" x14ac:dyDescent="0.3">
      <c r="AO4235" s="2" t="s">
        <v>8735</v>
      </c>
      <c r="AP4235" s="6" t="s">
        <v>6936</v>
      </c>
    </row>
    <row r="4236" spans="41:42" x14ac:dyDescent="0.3">
      <c r="AO4236" s="2" t="s">
        <v>8734</v>
      </c>
      <c r="AP4236" s="6" t="s">
        <v>6936</v>
      </c>
    </row>
    <row r="4237" spans="41:42" x14ac:dyDescent="0.3">
      <c r="AO4237" s="2" t="s">
        <v>8733</v>
      </c>
      <c r="AP4237" s="6" t="s">
        <v>6936</v>
      </c>
    </row>
    <row r="4238" spans="41:42" x14ac:dyDescent="0.3">
      <c r="AO4238" s="2" t="s">
        <v>8732</v>
      </c>
      <c r="AP4238" s="6" t="s">
        <v>6936</v>
      </c>
    </row>
    <row r="4239" spans="41:42" x14ac:dyDescent="0.3">
      <c r="AO4239" s="2" t="s">
        <v>8731</v>
      </c>
      <c r="AP4239" s="6" t="s">
        <v>6936</v>
      </c>
    </row>
    <row r="4240" spans="41:42" x14ac:dyDescent="0.3">
      <c r="AO4240" s="2" t="s">
        <v>8730</v>
      </c>
      <c r="AP4240" s="6" t="s">
        <v>6936</v>
      </c>
    </row>
    <row r="4241" spans="41:42" x14ac:dyDescent="0.3">
      <c r="AO4241" s="2" t="s">
        <v>8729</v>
      </c>
      <c r="AP4241" s="6" t="s">
        <v>6936</v>
      </c>
    </row>
    <row r="4242" spans="41:42" x14ac:dyDescent="0.3">
      <c r="AO4242" s="2" t="s">
        <v>8728</v>
      </c>
      <c r="AP4242" s="6" t="s">
        <v>6936</v>
      </c>
    </row>
    <row r="4243" spans="41:42" x14ac:dyDescent="0.3">
      <c r="AO4243" s="2" t="s">
        <v>8727</v>
      </c>
      <c r="AP4243" s="6" t="s">
        <v>6936</v>
      </c>
    </row>
    <row r="4244" spans="41:42" x14ac:dyDescent="0.3">
      <c r="AO4244" s="2" t="s">
        <v>8726</v>
      </c>
      <c r="AP4244" s="6" t="s">
        <v>6936</v>
      </c>
    </row>
    <row r="4245" spans="41:42" x14ac:dyDescent="0.3">
      <c r="AO4245" s="2" t="s">
        <v>8725</v>
      </c>
      <c r="AP4245" s="6" t="s">
        <v>6936</v>
      </c>
    </row>
    <row r="4246" spans="41:42" x14ac:dyDescent="0.3">
      <c r="AO4246" s="2" t="s">
        <v>8724</v>
      </c>
      <c r="AP4246" s="6" t="s">
        <v>6936</v>
      </c>
    </row>
    <row r="4247" spans="41:42" x14ac:dyDescent="0.3">
      <c r="AO4247" s="2" t="s">
        <v>8723</v>
      </c>
      <c r="AP4247" s="6" t="s">
        <v>8712</v>
      </c>
    </row>
    <row r="4248" spans="41:42" x14ac:dyDescent="0.3">
      <c r="AO4248" s="2" t="s">
        <v>8722</v>
      </c>
      <c r="AP4248" s="6" t="s">
        <v>8712</v>
      </c>
    </row>
    <row r="4249" spans="41:42" x14ac:dyDescent="0.3">
      <c r="AO4249" s="2" t="s">
        <v>8721</v>
      </c>
      <c r="AP4249" s="6" t="s">
        <v>8712</v>
      </c>
    </row>
    <row r="4250" spans="41:42" x14ac:dyDescent="0.3">
      <c r="AO4250" s="2" t="s">
        <v>8720</v>
      </c>
      <c r="AP4250" s="6" t="s">
        <v>3481</v>
      </c>
    </row>
    <row r="4251" spans="41:42" x14ac:dyDescent="0.3">
      <c r="AO4251" s="2" t="s">
        <v>8719</v>
      </c>
      <c r="AP4251" s="6" t="s">
        <v>8712</v>
      </c>
    </row>
    <row r="4252" spans="41:42" x14ac:dyDescent="0.3">
      <c r="AO4252" s="2" t="s">
        <v>8718</v>
      </c>
      <c r="AP4252" s="6" t="s">
        <v>1888</v>
      </c>
    </row>
    <row r="4253" spans="41:42" x14ac:dyDescent="0.3">
      <c r="AO4253" s="2" t="s">
        <v>8717</v>
      </c>
      <c r="AP4253" s="6" t="s">
        <v>3481</v>
      </c>
    </row>
    <row r="4254" spans="41:42" x14ac:dyDescent="0.3">
      <c r="AO4254" s="2" t="s">
        <v>8716</v>
      </c>
      <c r="AP4254" s="6" t="s">
        <v>8712</v>
      </c>
    </row>
    <row r="4255" spans="41:42" x14ac:dyDescent="0.3">
      <c r="AO4255" s="2" t="s">
        <v>8715</v>
      </c>
      <c r="AP4255" s="6" t="s">
        <v>8712</v>
      </c>
    </row>
    <row r="4256" spans="41:42" x14ac:dyDescent="0.3">
      <c r="AO4256" s="2" t="s">
        <v>8714</v>
      </c>
      <c r="AP4256" s="6" t="s">
        <v>3481</v>
      </c>
    </row>
    <row r="4257" spans="41:42" x14ac:dyDescent="0.3">
      <c r="AO4257" s="2" t="s">
        <v>8713</v>
      </c>
      <c r="AP4257" s="6" t="s">
        <v>8712</v>
      </c>
    </row>
    <row r="4258" spans="41:42" x14ac:dyDescent="0.3">
      <c r="AO4258" s="2" t="s">
        <v>8711</v>
      </c>
      <c r="AP4258" s="6" t="s">
        <v>3481</v>
      </c>
    </row>
    <row r="4259" spans="41:42" x14ac:dyDescent="0.3">
      <c r="AO4259" s="2" t="s">
        <v>8710</v>
      </c>
      <c r="AP4259" s="6" t="s">
        <v>3481</v>
      </c>
    </row>
    <row r="4260" spans="41:42" x14ac:dyDescent="0.3">
      <c r="AO4260" s="2" t="s">
        <v>8709</v>
      </c>
      <c r="AP4260" s="6" t="s">
        <v>3481</v>
      </c>
    </row>
    <row r="4261" spans="41:42" x14ac:dyDescent="0.3">
      <c r="AO4261" s="2" t="s">
        <v>8708</v>
      </c>
      <c r="AP4261" s="6" t="s">
        <v>4852</v>
      </c>
    </row>
    <row r="4262" spans="41:42" x14ac:dyDescent="0.3">
      <c r="AO4262" s="2" t="s">
        <v>8707</v>
      </c>
      <c r="AP4262" s="6" t="s">
        <v>4852</v>
      </c>
    </row>
    <row r="4263" spans="41:42" x14ac:dyDescent="0.3">
      <c r="AO4263" s="2" t="s">
        <v>8706</v>
      </c>
      <c r="AP4263" s="6" t="s">
        <v>6936</v>
      </c>
    </row>
    <row r="4264" spans="41:42" x14ac:dyDescent="0.3">
      <c r="AO4264" s="2" t="s">
        <v>8705</v>
      </c>
      <c r="AP4264" s="6" t="s">
        <v>4852</v>
      </c>
    </row>
    <row r="4265" spans="41:42" x14ac:dyDescent="0.3">
      <c r="AO4265" s="2" t="s">
        <v>8704</v>
      </c>
      <c r="AP4265" s="6" t="s">
        <v>4852</v>
      </c>
    </row>
    <row r="4266" spans="41:42" x14ac:dyDescent="0.3">
      <c r="AO4266" s="2" t="s">
        <v>8703</v>
      </c>
      <c r="AP4266" s="6" t="s">
        <v>4852</v>
      </c>
    </row>
    <row r="4267" spans="41:42" x14ac:dyDescent="0.3">
      <c r="AO4267" s="2" t="s">
        <v>8702</v>
      </c>
      <c r="AP4267" s="6" t="s">
        <v>4852</v>
      </c>
    </row>
    <row r="4268" spans="41:42" x14ac:dyDescent="0.3">
      <c r="AO4268" s="2" t="s">
        <v>8701</v>
      </c>
      <c r="AP4268" s="6" t="s">
        <v>4852</v>
      </c>
    </row>
    <row r="4269" spans="41:42" x14ac:dyDescent="0.3">
      <c r="AO4269" s="2" t="s">
        <v>8700</v>
      </c>
      <c r="AP4269" s="6" t="s">
        <v>4852</v>
      </c>
    </row>
    <row r="4270" spans="41:42" x14ac:dyDescent="0.3">
      <c r="AO4270" s="2" t="s">
        <v>8699</v>
      </c>
      <c r="AP4270" s="6" t="s">
        <v>4852</v>
      </c>
    </row>
    <row r="4271" spans="41:42" x14ac:dyDescent="0.3">
      <c r="AO4271" s="2" t="s">
        <v>8698</v>
      </c>
      <c r="AP4271" s="6" t="s">
        <v>4852</v>
      </c>
    </row>
    <row r="4272" spans="41:42" x14ac:dyDescent="0.3">
      <c r="AO4272" s="2" t="s">
        <v>8697</v>
      </c>
      <c r="AP4272" s="6" t="s">
        <v>6936</v>
      </c>
    </row>
    <row r="4273" spans="41:42" x14ac:dyDescent="0.3">
      <c r="AO4273" s="2" t="s">
        <v>8696</v>
      </c>
      <c r="AP4273" s="6" t="s">
        <v>4852</v>
      </c>
    </row>
    <row r="4274" spans="41:42" x14ac:dyDescent="0.3">
      <c r="AO4274" s="2" t="s">
        <v>8695</v>
      </c>
      <c r="AP4274" s="6" t="s">
        <v>4852</v>
      </c>
    </row>
    <row r="4275" spans="41:42" x14ac:dyDescent="0.3">
      <c r="AO4275" s="2" t="s">
        <v>8694</v>
      </c>
      <c r="AP4275" s="6" t="s">
        <v>4852</v>
      </c>
    </row>
    <row r="4276" spans="41:42" x14ac:dyDescent="0.3">
      <c r="AO4276" s="2" t="s">
        <v>8693</v>
      </c>
      <c r="AP4276" s="6" t="s">
        <v>4852</v>
      </c>
    </row>
    <row r="4277" spans="41:42" x14ac:dyDescent="0.3">
      <c r="AO4277" s="2" t="s">
        <v>8692</v>
      </c>
      <c r="AP4277" s="6" t="s">
        <v>4852</v>
      </c>
    </row>
    <row r="4278" spans="41:42" x14ac:dyDescent="0.3">
      <c r="AO4278" s="2" t="s">
        <v>8691</v>
      </c>
      <c r="AP4278" s="6" t="s">
        <v>1888</v>
      </c>
    </row>
    <row r="4279" spans="41:42" x14ac:dyDescent="0.3">
      <c r="AO4279" s="2" t="s">
        <v>8690</v>
      </c>
      <c r="AP4279" s="6" t="s">
        <v>4852</v>
      </c>
    </row>
    <row r="4280" spans="41:42" x14ac:dyDescent="0.3">
      <c r="AO4280" s="2" t="s">
        <v>8689</v>
      </c>
      <c r="AP4280" s="6" t="s">
        <v>1888</v>
      </c>
    </row>
    <row r="4281" spans="41:42" x14ac:dyDescent="0.3">
      <c r="AO4281" s="2" t="s">
        <v>8688</v>
      </c>
      <c r="AP4281" s="6" t="s">
        <v>6936</v>
      </c>
    </row>
    <row r="4282" spans="41:42" x14ac:dyDescent="0.3">
      <c r="AO4282" s="2" t="s">
        <v>8687</v>
      </c>
      <c r="AP4282" s="6" t="s">
        <v>1888</v>
      </c>
    </row>
    <row r="4283" spans="41:42" x14ac:dyDescent="0.3">
      <c r="AO4283" s="2" t="s">
        <v>8686</v>
      </c>
      <c r="AP4283" s="6" t="s">
        <v>6936</v>
      </c>
    </row>
    <row r="4284" spans="41:42" x14ac:dyDescent="0.3">
      <c r="AO4284" s="2" t="s">
        <v>8685</v>
      </c>
      <c r="AP4284" s="6" t="s">
        <v>6936</v>
      </c>
    </row>
    <row r="4285" spans="41:42" x14ac:dyDescent="0.3">
      <c r="AO4285" s="2" t="s">
        <v>8684</v>
      </c>
      <c r="AP4285" s="6" t="s">
        <v>1888</v>
      </c>
    </row>
    <row r="4286" spans="41:42" x14ac:dyDescent="0.3">
      <c r="AO4286" s="2" t="s">
        <v>8683</v>
      </c>
      <c r="AP4286" s="6" t="s">
        <v>6936</v>
      </c>
    </row>
    <row r="4287" spans="41:42" x14ac:dyDescent="0.3">
      <c r="AO4287" s="2" t="s">
        <v>8682</v>
      </c>
      <c r="AP4287" s="6" t="s">
        <v>1888</v>
      </c>
    </row>
    <row r="4288" spans="41:42" x14ac:dyDescent="0.3">
      <c r="AO4288" s="2" t="s">
        <v>8681</v>
      </c>
      <c r="AP4288" s="6" t="s">
        <v>6936</v>
      </c>
    </row>
    <row r="4289" spans="41:42" x14ac:dyDescent="0.3">
      <c r="AO4289" s="2" t="s">
        <v>8680</v>
      </c>
      <c r="AP4289" s="6" t="s">
        <v>1888</v>
      </c>
    </row>
    <row r="4290" spans="41:42" x14ac:dyDescent="0.3">
      <c r="AO4290" s="2" t="s">
        <v>8679</v>
      </c>
      <c r="AP4290" s="6" t="s">
        <v>6936</v>
      </c>
    </row>
    <row r="4291" spans="41:42" x14ac:dyDescent="0.3">
      <c r="AO4291" s="2" t="s">
        <v>8678</v>
      </c>
      <c r="AP4291" s="6" t="s">
        <v>1888</v>
      </c>
    </row>
    <row r="4292" spans="41:42" x14ac:dyDescent="0.3">
      <c r="AO4292" s="2" t="s">
        <v>8677</v>
      </c>
      <c r="AP4292" s="6" t="s">
        <v>6936</v>
      </c>
    </row>
    <row r="4293" spans="41:42" x14ac:dyDescent="0.3">
      <c r="AO4293" s="2" t="s">
        <v>8676</v>
      </c>
      <c r="AP4293" s="6" t="s">
        <v>1888</v>
      </c>
    </row>
    <row r="4294" spans="41:42" x14ac:dyDescent="0.3">
      <c r="AO4294" s="2" t="s">
        <v>8675</v>
      </c>
      <c r="AP4294" s="6" t="s">
        <v>6936</v>
      </c>
    </row>
    <row r="4295" spans="41:42" x14ac:dyDescent="0.3">
      <c r="AO4295" s="2" t="s">
        <v>8674</v>
      </c>
      <c r="AP4295" s="6" t="s">
        <v>6936</v>
      </c>
    </row>
    <row r="4296" spans="41:42" x14ac:dyDescent="0.3">
      <c r="AO4296" s="2" t="s">
        <v>8673</v>
      </c>
      <c r="AP4296" s="6" t="s">
        <v>6936</v>
      </c>
    </row>
    <row r="4297" spans="41:42" x14ac:dyDescent="0.3">
      <c r="AO4297" s="2" t="s">
        <v>8672</v>
      </c>
      <c r="AP4297" s="6" t="s">
        <v>1888</v>
      </c>
    </row>
    <row r="4298" spans="41:42" x14ac:dyDescent="0.3">
      <c r="AO4298" s="2" t="s">
        <v>8671</v>
      </c>
      <c r="AP4298" s="6" t="s">
        <v>6936</v>
      </c>
    </row>
    <row r="4299" spans="41:42" x14ac:dyDescent="0.3">
      <c r="AO4299" s="2" t="s">
        <v>8670</v>
      </c>
      <c r="AP4299" s="6" t="s">
        <v>6936</v>
      </c>
    </row>
    <row r="4300" spans="41:42" x14ac:dyDescent="0.3">
      <c r="AO4300" s="2" t="s">
        <v>8669</v>
      </c>
      <c r="AP4300" s="6" t="s">
        <v>4852</v>
      </c>
    </row>
    <row r="4301" spans="41:42" x14ac:dyDescent="0.3">
      <c r="AO4301" s="2" t="s">
        <v>8668</v>
      </c>
      <c r="AP4301" s="6" t="s">
        <v>4852</v>
      </c>
    </row>
    <row r="4302" spans="41:42" x14ac:dyDescent="0.3">
      <c r="AO4302" s="2" t="s">
        <v>8667</v>
      </c>
      <c r="AP4302" s="6" t="s">
        <v>4852</v>
      </c>
    </row>
    <row r="4303" spans="41:42" x14ac:dyDescent="0.3">
      <c r="AO4303" s="2" t="s">
        <v>8666</v>
      </c>
      <c r="AP4303" s="6" t="s">
        <v>4852</v>
      </c>
    </row>
    <row r="4304" spans="41:42" x14ac:dyDescent="0.3">
      <c r="AO4304" s="2" t="s">
        <v>8665</v>
      </c>
      <c r="AP4304" s="6" t="s">
        <v>4852</v>
      </c>
    </row>
    <row r="4305" spans="41:42" x14ac:dyDescent="0.3">
      <c r="AO4305" s="2" t="s">
        <v>8664</v>
      </c>
      <c r="AP4305" s="6" t="s">
        <v>6936</v>
      </c>
    </row>
    <row r="4306" spans="41:42" x14ac:dyDescent="0.3">
      <c r="AO4306" s="2" t="s">
        <v>8663</v>
      </c>
      <c r="AP4306" s="6" t="s">
        <v>6936</v>
      </c>
    </row>
    <row r="4307" spans="41:42" x14ac:dyDescent="0.3">
      <c r="AO4307" s="2" t="s">
        <v>8662</v>
      </c>
      <c r="AP4307" s="6" t="s">
        <v>101</v>
      </c>
    </row>
    <row r="4308" spans="41:42" x14ac:dyDescent="0.3">
      <c r="AO4308" s="2" t="s">
        <v>8661</v>
      </c>
      <c r="AP4308" s="6" t="s">
        <v>4852</v>
      </c>
    </row>
    <row r="4309" spans="41:42" x14ac:dyDescent="0.3">
      <c r="AO4309" s="2" t="s">
        <v>8660</v>
      </c>
      <c r="AP4309" s="6" t="s">
        <v>101</v>
      </c>
    </row>
    <row r="4310" spans="41:42" x14ac:dyDescent="0.3">
      <c r="AO4310" s="2" t="s">
        <v>8659</v>
      </c>
      <c r="AP4310" s="6" t="s">
        <v>6936</v>
      </c>
    </row>
    <row r="4311" spans="41:42" x14ac:dyDescent="0.3">
      <c r="AO4311" s="2" t="s">
        <v>8658</v>
      </c>
      <c r="AP4311" s="6" t="s">
        <v>101</v>
      </c>
    </row>
    <row r="4312" spans="41:42" x14ac:dyDescent="0.3">
      <c r="AO4312" s="2" t="s">
        <v>8657</v>
      </c>
      <c r="AP4312" s="6" t="s">
        <v>6936</v>
      </c>
    </row>
    <row r="4313" spans="41:42" x14ac:dyDescent="0.3">
      <c r="AO4313" s="2" t="s">
        <v>8656</v>
      </c>
      <c r="AP4313" s="6" t="s">
        <v>101</v>
      </c>
    </row>
    <row r="4314" spans="41:42" x14ac:dyDescent="0.3">
      <c r="AO4314" s="2" t="s">
        <v>8655</v>
      </c>
      <c r="AP4314" s="6" t="s">
        <v>6936</v>
      </c>
    </row>
    <row r="4315" spans="41:42" x14ac:dyDescent="0.3">
      <c r="AO4315" s="2" t="s">
        <v>8654</v>
      </c>
      <c r="AP4315" s="6" t="s">
        <v>101</v>
      </c>
    </row>
    <row r="4316" spans="41:42" x14ac:dyDescent="0.3">
      <c r="AO4316" s="2" t="s">
        <v>8653</v>
      </c>
      <c r="AP4316" s="6" t="s">
        <v>6936</v>
      </c>
    </row>
    <row r="4317" spans="41:42" x14ac:dyDescent="0.3">
      <c r="AO4317" s="2" t="s">
        <v>8652</v>
      </c>
      <c r="AP4317" s="6" t="s">
        <v>6936</v>
      </c>
    </row>
    <row r="4318" spans="41:42" x14ac:dyDescent="0.3">
      <c r="AO4318" s="2" t="s">
        <v>8651</v>
      </c>
      <c r="AP4318" s="6" t="s">
        <v>101</v>
      </c>
    </row>
    <row r="4319" spans="41:42" x14ac:dyDescent="0.3">
      <c r="AO4319" s="2" t="s">
        <v>8650</v>
      </c>
      <c r="AP4319" s="6" t="s">
        <v>6936</v>
      </c>
    </row>
    <row r="4320" spans="41:42" x14ac:dyDescent="0.3">
      <c r="AO4320" s="2" t="s">
        <v>8649</v>
      </c>
      <c r="AP4320" s="6" t="s">
        <v>1888</v>
      </c>
    </row>
    <row r="4321" spans="41:42" x14ac:dyDescent="0.3">
      <c r="AO4321" s="2" t="s">
        <v>8648</v>
      </c>
      <c r="AP4321" s="6" t="s">
        <v>6936</v>
      </c>
    </row>
    <row r="4322" spans="41:42" x14ac:dyDescent="0.3">
      <c r="AO4322" s="2" t="s">
        <v>8647</v>
      </c>
      <c r="AP4322" s="6" t="s">
        <v>1888</v>
      </c>
    </row>
    <row r="4323" spans="41:42" x14ac:dyDescent="0.3">
      <c r="AO4323" s="2" t="s">
        <v>8646</v>
      </c>
      <c r="AP4323" s="6" t="s">
        <v>6936</v>
      </c>
    </row>
    <row r="4324" spans="41:42" x14ac:dyDescent="0.3">
      <c r="AO4324" s="2" t="s">
        <v>8645</v>
      </c>
      <c r="AP4324" s="6" t="s">
        <v>6936</v>
      </c>
    </row>
    <row r="4325" spans="41:42" x14ac:dyDescent="0.3">
      <c r="AO4325" s="2" t="s">
        <v>8644</v>
      </c>
      <c r="AP4325" s="6" t="s">
        <v>6936</v>
      </c>
    </row>
    <row r="4326" spans="41:42" x14ac:dyDescent="0.3">
      <c r="AO4326" s="2" t="s">
        <v>8643</v>
      </c>
      <c r="AP4326" s="6" t="s">
        <v>6936</v>
      </c>
    </row>
    <row r="4327" spans="41:42" x14ac:dyDescent="0.3">
      <c r="AO4327" s="2" t="s">
        <v>8642</v>
      </c>
      <c r="AP4327" s="6" t="s">
        <v>6936</v>
      </c>
    </row>
    <row r="4328" spans="41:42" x14ac:dyDescent="0.3">
      <c r="AO4328" s="2" t="s">
        <v>8641</v>
      </c>
      <c r="AP4328" s="6" t="s">
        <v>6936</v>
      </c>
    </row>
    <row r="4329" spans="41:42" x14ac:dyDescent="0.3">
      <c r="AO4329" s="2" t="s">
        <v>8640</v>
      </c>
      <c r="AP4329" s="6" t="s">
        <v>6936</v>
      </c>
    </row>
    <row r="4330" spans="41:42" x14ac:dyDescent="0.3">
      <c r="AO4330" s="2" t="s">
        <v>8639</v>
      </c>
      <c r="AP4330" s="6" t="s">
        <v>6936</v>
      </c>
    </row>
    <row r="4331" spans="41:42" x14ac:dyDescent="0.3">
      <c r="AO4331" s="2" t="s">
        <v>8638</v>
      </c>
      <c r="AP4331" s="6" t="s">
        <v>6936</v>
      </c>
    </row>
    <row r="4332" spans="41:42" x14ac:dyDescent="0.3">
      <c r="AO4332" s="2" t="s">
        <v>8637</v>
      </c>
      <c r="AP4332" s="6" t="s">
        <v>1888</v>
      </c>
    </row>
    <row r="4333" spans="41:42" x14ac:dyDescent="0.3">
      <c r="AO4333" s="2" t="s">
        <v>8636</v>
      </c>
      <c r="AP4333" s="6" t="s">
        <v>6936</v>
      </c>
    </row>
    <row r="4334" spans="41:42" x14ac:dyDescent="0.3">
      <c r="AO4334" s="2" t="s">
        <v>8635</v>
      </c>
      <c r="AP4334" s="6" t="s">
        <v>101</v>
      </c>
    </row>
    <row r="4335" spans="41:42" x14ac:dyDescent="0.3">
      <c r="AO4335" s="2" t="s">
        <v>8634</v>
      </c>
      <c r="AP4335" s="6" t="s">
        <v>6936</v>
      </c>
    </row>
    <row r="4336" spans="41:42" x14ac:dyDescent="0.3">
      <c r="AO4336" s="2" t="s">
        <v>8633</v>
      </c>
      <c r="AP4336" s="6" t="s">
        <v>6936</v>
      </c>
    </row>
    <row r="4337" spans="41:42" x14ac:dyDescent="0.3">
      <c r="AO4337" s="2" t="s">
        <v>8632</v>
      </c>
      <c r="AP4337" s="6" t="s">
        <v>6936</v>
      </c>
    </row>
    <row r="4338" spans="41:42" x14ac:dyDescent="0.3">
      <c r="AO4338" s="2" t="s">
        <v>8631</v>
      </c>
      <c r="AP4338" s="6" t="s">
        <v>1008</v>
      </c>
    </row>
    <row r="4339" spans="41:42" x14ac:dyDescent="0.3">
      <c r="AO4339" s="2" t="s">
        <v>8630</v>
      </c>
      <c r="AP4339" s="6" t="s">
        <v>1008</v>
      </c>
    </row>
    <row r="4340" spans="41:42" x14ac:dyDescent="0.3">
      <c r="AO4340" s="2" t="s">
        <v>8629</v>
      </c>
      <c r="AP4340" s="6" t="s">
        <v>101</v>
      </c>
    </row>
    <row r="4341" spans="41:42" x14ac:dyDescent="0.3">
      <c r="AO4341" s="2" t="s">
        <v>8628</v>
      </c>
      <c r="AP4341" s="6" t="s">
        <v>101</v>
      </c>
    </row>
    <row r="4342" spans="41:42" x14ac:dyDescent="0.3">
      <c r="AO4342" s="2" t="s">
        <v>8627</v>
      </c>
      <c r="AP4342" s="6" t="s">
        <v>6936</v>
      </c>
    </row>
    <row r="4343" spans="41:42" x14ac:dyDescent="0.3">
      <c r="AO4343" s="2" t="s">
        <v>8626</v>
      </c>
      <c r="AP4343" s="6" t="s">
        <v>101</v>
      </c>
    </row>
    <row r="4344" spans="41:42" x14ac:dyDescent="0.3">
      <c r="AO4344" s="2" t="s">
        <v>8625</v>
      </c>
      <c r="AP4344" s="6" t="s">
        <v>12975</v>
      </c>
    </row>
    <row r="4345" spans="41:42" x14ac:dyDescent="0.3">
      <c r="AO4345" s="2" t="s">
        <v>8624</v>
      </c>
      <c r="AP4345" s="6" t="s">
        <v>101</v>
      </c>
    </row>
    <row r="4346" spans="41:42" x14ac:dyDescent="0.3">
      <c r="AO4346" s="2" t="s">
        <v>8623</v>
      </c>
      <c r="AP4346" s="6" t="s">
        <v>101</v>
      </c>
    </row>
    <row r="4347" spans="41:42" x14ac:dyDescent="0.3">
      <c r="AO4347" s="2" t="s">
        <v>8622</v>
      </c>
      <c r="AP4347" s="6" t="s">
        <v>101</v>
      </c>
    </row>
    <row r="4348" spans="41:42" x14ac:dyDescent="0.3">
      <c r="AO4348" s="2" t="s">
        <v>8621</v>
      </c>
      <c r="AP4348" s="6" t="s">
        <v>101</v>
      </c>
    </row>
    <row r="4349" spans="41:42" x14ac:dyDescent="0.3">
      <c r="AO4349" s="2" t="s">
        <v>8620</v>
      </c>
      <c r="AP4349" s="6" t="s">
        <v>1888</v>
      </c>
    </row>
    <row r="4350" spans="41:42" x14ac:dyDescent="0.3">
      <c r="AO4350" s="2" t="s">
        <v>8619</v>
      </c>
      <c r="AP4350" s="6" t="s">
        <v>8618</v>
      </c>
    </row>
    <row r="4351" spans="41:42" x14ac:dyDescent="0.3">
      <c r="AO4351" s="2" t="s">
        <v>8617</v>
      </c>
      <c r="AP4351" s="6" t="s">
        <v>1008</v>
      </c>
    </row>
    <row r="4352" spans="41:42" x14ac:dyDescent="0.3">
      <c r="AO4352" s="2" t="s">
        <v>8616</v>
      </c>
      <c r="AP4352" s="6" t="s">
        <v>1008</v>
      </c>
    </row>
    <row r="4353" spans="41:42" x14ac:dyDescent="0.3">
      <c r="AO4353" s="2" t="s">
        <v>8615</v>
      </c>
      <c r="AP4353" s="6" t="s">
        <v>1008</v>
      </c>
    </row>
    <row r="4354" spans="41:42" x14ac:dyDescent="0.3">
      <c r="AO4354" s="2" t="s">
        <v>8614</v>
      </c>
      <c r="AP4354" s="6" t="s">
        <v>1008</v>
      </c>
    </row>
    <row r="4355" spans="41:42" x14ac:dyDescent="0.3">
      <c r="AO4355" s="2" t="s">
        <v>8613</v>
      </c>
      <c r="AP4355" s="6" t="s">
        <v>1008</v>
      </c>
    </row>
    <row r="4356" spans="41:42" x14ac:dyDescent="0.3">
      <c r="AO4356" s="2" t="s">
        <v>8612</v>
      </c>
      <c r="AP4356" s="6" t="s">
        <v>1008</v>
      </c>
    </row>
    <row r="4357" spans="41:42" x14ac:dyDescent="0.3">
      <c r="AO4357" s="2" t="s">
        <v>8611</v>
      </c>
      <c r="AP4357" s="6" t="s">
        <v>6936</v>
      </c>
    </row>
    <row r="4358" spans="41:42" x14ac:dyDescent="0.3">
      <c r="AO4358" s="2" t="s">
        <v>8610</v>
      </c>
      <c r="AP4358" s="6" t="s">
        <v>1008</v>
      </c>
    </row>
    <row r="4359" spans="41:42" x14ac:dyDescent="0.3">
      <c r="AO4359" s="2" t="s">
        <v>8609</v>
      </c>
      <c r="AP4359" s="6" t="s">
        <v>101</v>
      </c>
    </row>
    <row r="4360" spans="41:42" x14ac:dyDescent="0.3">
      <c r="AO4360" s="2" t="s">
        <v>8608</v>
      </c>
      <c r="AP4360" s="6" t="s">
        <v>101</v>
      </c>
    </row>
    <row r="4361" spans="41:42" x14ac:dyDescent="0.3">
      <c r="AO4361" s="2" t="s">
        <v>8607</v>
      </c>
      <c r="AP4361" s="6" t="s">
        <v>101</v>
      </c>
    </row>
    <row r="4362" spans="41:42" x14ac:dyDescent="0.3">
      <c r="AO4362" s="2" t="s">
        <v>8606</v>
      </c>
      <c r="AP4362" s="6" t="s">
        <v>101</v>
      </c>
    </row>
    <row r="4363" spans="41:42" x14ac:dyDescent="0.3">
      <c r="AO4363" s="2" t="s">
        <v>8605</v>
      </c>
      <c r="AP4363" s="6" t="s">
        <v>101</v>
      </c>
    </row>
    <row r="4364" spans="41:42" x14ac:dyDescent="0.3">
      <c r="AO4364" s="2" t="s">
        <v>8604</v>
      </c>
      <c r="AP4364" s="6" t="s">
        <v>101</v>
      </c>
    </row>
    <row r="4365" spans="41:42" x14ac:dyDescent="0.3">
      <c r="AO4365" s="2" t="s">
        <v>8603</v>
      </c>
      <c r="AP4365" s="6" t="s">
        <v>101</v>
      </c>
    </row>
    <row r="4366" spans="41:42" x14ac:dyDescent="0.3">
      <c r="AO4366" s="2" t="s">
        <v>8602</v>
      </c>
      <c r="AP4366" s="6" t="s">
        <v>101</v>
      </c>
    </row>
    <row r="4367" spans="41:42" x14ac:dyDescent="0.3">
      <c r="AO4367" s="2" t="s">
        <v>8601</v>
      </c>
      <c r="AP4367" s="6" t="s">
        <v>101</v>
      </c>
    </row>
    <row r="4368" spans="41:42" x14ac:dyDescent="0.3">
      <c r="AO4368" s="2" t="s">
        <v>8600</v>
      </c>
      <c r="AP4368" s="6" t="s">
        <v>1888</v>
      </c>
    </row>
    <row r="4369" spans="41:42" x14ac:dyDescent="0.3">
      <c r="AO4369" s="2" t="s">
        <v>8599</v>
      </c>
      <c r="AP4369" s="6" t="s">
        <v>101</v>
      </c>
    </row>
    <row r="4370" spans="41:42" x14ac:dyDescent="0.3">
      <c r="AO4370" s="2" t="s">
        <v>8598</v>
      </c>
      <c r="AP4370" s="6" t="s">
        <v>101</v>
      </c>
    </row>
    <row r="4371" spans="41:42" x14ac:dyDescent="0.3">
      <c r="AO4371" s="2" t="s">
        <v>8597</v>
      </c>
      <c r="AP4371" s="6" t="s">
        <v>101</v>
      </c>
    </row>
    <row r="4372" spans="41:42" x14ac:dyDescent="0.3">
      <c r="AO4372" s="2" t="s">
        <v>8596</v>
      </c>
      <c r="AP4372" s="6" t="s">
        <v>101</v>
      </c>
    </row>
    <row r="4373" spans="41:42" x14ac:dyDescent="0.3">
      <c r="AO4373" s="2" t="s">
        <v>8595</v>
      </c>
      <c r="AP4373" s="6" t="s">
        <v>4852</v>
      </c>
    </row>
    <row r="4374" spans="41:42" x14ac:dyDescent="0.3">
      <c r="AO4374" s="2" t="s">
        <v>8594</v>
      </c>
      <c r="AP4374" s="6" t="s">
        <v>4852</v>
      </c>
    </row>
    <row r="4375" spans="41:42" x14ac:dyDescent="0.3">
      <c r="AO4375" s="2" t="s">
        <v>8593</v>
      </c>
      <c r="AP4375" s="6" t="s">
        <v>4852</v>
      </c>
    </row>
    <row r="4376" spans="41:42" x14ac:dyDescent="0.3">
      <c r="AO4376" s="2" t="s">
        <v>8592</v>
      </c>
      <c r="AP4376" s="6" t="s">
        <v>4852</v>
      </c>
    </row>
    <row r="4377" spans="41:42" x14ac:dyDescent="0.3">
      <c r="AO4377" s="2" t="s">
        <v>8591</v>
      </c>
      <c r="AP4377" s="6" t="s">
        <v>4852</v>
      </c>
    </row>
    <row r="4378" spans="41:42" x14ac:dyDescent="0.3">
      <c r="AO4378" s="2" t="s">
        <v>8590</v>
      </c>
      <c r="AP4378" s="6" t="s">
        <v>4852</v>
      </c>
    </row>
    <row r="4379" spans="41:42" x14ac:dyDescent="0.3">
      <c r="AO4379" s="2" t="s">
        <v>8589</v>
      </c>
      <c r="AP4379" s="6" t="s">
        <v>6936</v>
      </c>
    </row>
    <row r="4380" spans="41:42" x14ac:dyDescent="0.3">
      <c r="AO4380" s="2" t="s">
        <v>8588</v>
      </c>
      <c r="AP4380" s="6" t="s">
        <v>4852</v>
      </c>
    </row>
    <row r="4381" spans="41:42" x14ac:dyDescent="0.3">
      <c r="AO4381" s="2" t="s">
        <v>8587</v>
      </c>
      <c r="AP4381" s="6" t="s">
        <v>4852</v>
      </c>
    </row>
    <row r="4382" spans="41:42" x14ac:dyDescent="0.3">
      <c r="AO4382" s="2" t="s">
        <v>8586</v>
      </c>
      <c r="AP4382" s="6" t="s">
        <v>4852</v>
      </c>
    </row>
    <row r="4383" spans="41:42" x14ac:dyDescent="0.3">
      <c r="AO4383" s="2" t="s">
        <v>8585</v>
      </c>
      <c r="AP4383" s="6" t="s">
        <v>4852</v>
      </c>
    </row>
    <row r="4384" spans="41:42" x14ac:dyDescent="0.3">
      <c r="AO4384" s="2" t="s">
        <v>8584</v>
      </c>
      <c r="AP4384" s="6" t="s">
        <v>4852</v>
      </c>
    </row>
    <row r="4385" spans="41:42" x14ac:dyDescent="0.3">
      <c r="AO4385" s="2" t="s">
        <v>8583</v>
      </c>
      <c r="AP4385" s="6" t="s">
        <v>4852</v>
      </c>
    </row>
    <row r="4386" spans="41:42" x14ac:dyDescent="0.3">
      <c r="AO4386" s="2" t="s">
        <v>8582</v>
      </c>
      <c r="AP4386" s="6" t="s">
        <v>3481</v>
      </c>
    </row>
    <row r="4387" spans="41:42" x14ac:dyDescent="0.3">
      <c r="AO4387" s="2" t="s">
        <v>8581</v>
      </c>
      <c r="AP4387" s="6" t="s">
        <v>3481</v>
      </c>
    </row>
    <row r="4388" spans="41:42" x14ac:dyDescent="0.3">
      <c r="AO4388" s="2" t="s">
        <v>8580</v>
      </c>
      <c r="AP4388" s="6" t="s">
        <v>3481</v>
      </c>
    </row>
    <row r="4389" spans="41:42" x14ac:dyDescent="0.3">
      <c r="AO4389" s="2" t="s">
        <v>8579</v>
      </c>
      <c r="AP4389" s="6" t="s">
        <v>3481</v>
      </c>
    </row>
    <row r="4390" spans="41:42" x14ac:dyDescent="0.3">
      <c r="AO4390" s="2" t="s">
        <v>8578</v>
      </c>
      <c r="AP4390" s="6" t="s">
        <v>1888</v>
      </c>
    </row>
    <row r="4391" spans="41:42" x14ac:dyDescent="0.3">
      <c r="AO4391" s="2" t="s">
        <v>8577</v>
      </c>
      <c r="AP4391" s="6" t="s">
        <v>3481</v>
      </c>
    </row>
    <row r="4392" spans="41:42" x14ac:dyDescent="0.3">
      <c r="AO4392" s="2" t="s">
        <v>8576</v>
      </c>
      <c r="AP4392" s="6" t="s">
        <v>3481</v>
      </c>
    </row>
    <row r="4393" spans="41:42" x14ac:dyDescent="0.3">
      <c r="AO4393" s="2" t="s">
        <v>8575</v>
      </c>
      <c r="AP4393" s="6" t="s">
        <v>3481</v>
      </c>
    </row>
    <row r="4394" spans="41:42" x14ac:dyDescent="0.3">
      <c r="AO4394" s="2" t="s">
        <v>8574</v>
      </c>
      <c r="AP4394" s="6" t="s">
        <v>3481</v>
      </c>
    </row>
    <row r="4395" spans="41:42" x14ac:dyDescent="0.3">
      <c r="AO4395" s="2" t="s">
        <v>8573</v>
      </c>
      <c r="AP4395" s="6" t="s">
        <v>3481</v>
      </c>
    </row>
    <row r="4396" spans="41:42" x14ac:dyDescent="0.3">
      <c r="AO4396" s="2" t="s">
        <v>8572</v>
      </c>
      <c r="AP4396" s="6" t="s">
        <v>12972</v>
      </c>
    </row>
    <row r="4397" spans="41:42" x14ac:dyDescent="0.3">
      <c r="AO4397" s="2" t="s">
        <v>12970</v>
      </c>
      <c r="AP4397" s="6" t="s">
        <v>6936</v>
      </c>
    </row>
    <row r="4398" spans="41:42" x14ac:dyDescent="0.3">
      <c r="AO4398" s="2" t="s">
        <v>12971</v>
      </c>
      <c r="AP4398" s="6" t="s">
        <v>8712</v>
      </c>
    </row>
    <row r="4399" spans="41:42" x14ac:dyDescent="0.3">
      <c r="AO4399" s="2" t="s">
        <v>12974</v>
      </c>
      <c r="AP4399" s="6" t="s">
        <v>7070</v>
      </c>
    </row>
    <row r="4400" spans="41:42" x14ac:dyDescent="0.3">
      <c r="AO4400" s="2" t="s">
        <v>16206</v>
      </c>
      <c r="AP4400" s="6" t="s">
        <v>7070</v>
      </c>
    </row>
    <row r="4401" spans="41:42" x14ac:dyDescent="0.3">
      <c r="AO4401" s="2" t="s">
        <v>16207</v>
      </c>
      <c r="AP4401" s="6" t="s">
        <v>7070</v>
      </c>
    </row>
    <row r="4402" spans="41:42" x14ac:dyDescent="0.3">
      <c r="AO4402" s="2" t="s">
        <v>16205</v>
      </c>
      <c r="AP4402" s="6" t="s">
        <v>7070</v>
      </c>
    </row>
    <row r="4403" spans="41:42" x14ac:dyDescent="0.3">
      <c r="AO4403" s="2" t="s">
        <v>12973</v>
      </c>
      <c r="AP4403" s="6" t="s">
        <v>4477</v>
      </c>
    </row>
    <row r="4404" spans="41:42" x14ac:dyDescent="0.3">
      <c r="AO4404" s="2" t="s">
        <v>100</v>
      </c>
      <c r="AP4404" s="6" t="s">
        <v>99</v>
      </c>
    </row>
    <row r="4405" spans="41:42" x14ac:dyDescent="0.3">
      <c r="AO4405" s="2" t="s">
        <v>34</v>
      </c>
      <c r="AP4405" s="6" t="s">
        <v>1367</v>
      </c>
    </row>
    <row r="4406" spans="41:42" x14ac:dyDescent="0.3">
      <c r="AO4406" s="2" t="s">
        <v>31</v>
      </c>
      <c r="AP4406" s="6" t="s">
        <v>1367</v>
      </c>
    </row>
    <row r="4407" spans="41:42" x14ac:dyDescent="0.3">
      <c r="AO4407" s="2" t="s">
        <v>25</v>
      </c>
      <c r="AP4407" s="6" t="s">
        <v>1367</v>
      </c>
    </row>
    <row r="4408" spans="41:42" x14ac:dyDescent="0.3">
      <c r="AO4408" s="2" t="s">
        <v>45</v>
      </c>
      <c r="AP4408" s="6" t="s">
        <v>1367</v>
      </c>
    </row>
    <row r="4409" spans="41:42" x14ac:dyDescent="0.3">
      <c r="AO4409" s="2" t="s">
        <v>46</v>
      </c>
      <c r="AP4409" s="6" t="s">
        <v>1367</v>
      </c>
    </row>
    <row r="4410" spans="41:42" x14ac:dyDescent="0.3">
      <c r="AO4410" s="2" t="s">
        <v>36</v>
      </c>
      <c r="AP4410" s="6" t="s">
        <v>1367</v>
      </c>
    </row>
    <row r="4411" spans="41:42" x14ac:dyDescent="0.3">
      <c r="AO4411" s="2" t="s">
        <v>33</v>
      </c>
      <c r="AP4411" s="6" t="s">
        <v>105</v>
      </c>
    </row>
    <row r="4412" spans="41:42" x14ac:dyDescent="0.3">
      <c r="AO4412" s="2" t="s">
        <v>28</v>
      </c>
      <c r="AP4412" s="6" t="s">
        <v>1367</v>
      </c>
    </row>
    <row r="4413" spans="41:42" x14ac:dyDescent="0.3">
      <c r="AO4413" s="2" t="s">
        <v>102</v>
      </c>
      <c r="AP4413" s="6" t="s">
        <v>101</v>
      </c>
    </row>
    <row r="4414" spans="41:42" x14ac:dyDescent="0.3">
      <c r="AO4414" s="2" t="s">
        <v>103</v>
      </c>
      <c r="AP4414" s="6" t="s">
        <v>101</v>
      </c>
    </row>
    <row r="4415" spans="41:42" x14ac:dyDescent="0.3">
      <c r="AO4415" s="2" t="s">
        <v>40</v>
      </c>
      <c r="AP4415" s="6" t="s">
        <v>1367</v>
      </c>
    </row>
    <row r="4416" spans="41:42" x14ac:dyDescent="0.3">
      <c r="AO4416" s="2" t="s">
        <v>104</v>
      </c>
      <c r="AP4416" s="6" t="s">
        <v>101</v>
      </c>
    </row>
    <row r="4417" spans="41:42" x14ac:dyDescent="0.3">
      <c r="AO4417" s="2" t="s">
        <v>47</v>
      </c>
      <c r="AP4417" s="6" t="s">
        <v>22</v>
      </c>
    </row>
    <row r="4418" spans="41:42" x14ac:dyDescent="0.3">
      <c r="AO4418" s="2" t="s">
        <v>48</v>
      </c>
      <c r="AP4418" s="6" t="s">
        <v>22</v>
      </c>
    </row>
    <row r="4419" spans="41:42" x14ac:dyDescent="0.3">
      <c r="AO4419" s="2" t="s">
        <v>49</v>
      </c>
      <c r="AP4419" s="6" t="s">
        <v>22</v>
      </c>
    </row>
    <row r="4420" spans="41:42" x14ac:dyDescent="0.3">
      <c r="AO4420" s="2" t="s">
        <v>50</v>
      </c>
      <c r="AP4420" s="6" t="s">
        <v>22</v>
      </c>
    </row>
    <row r="4421" spans="41:42" x14ac:dyDescent="0.3">
      <c r="AO4421" s="2" t="s">
        <v>51</v>
      </c>
      <c r="AP4421" s="6" t="s">
        <v>22</v>
      </c>
    </row>
    <row r="4422" spans="41:42" x14ac:dyDescent="0.3">
      <c r="AO4422" s="2" t="s">
        <v>52</v>
      </c>
      <c r="AP4422" s="6" t="s">
        <v>22</v>
      </c>
    </row>
    <row r="4423" spans="41:42" x14ac:dyDescent="0.3">
      <c r="AO4423" s="2" t="s">
        <v>53</v>
      </c>
      <c r="AP4423" s="6" t="s">
        <v>22</v>
      </c>
    </row>
    <row r="4424" spans="41:42" x14ac:dyDescent="0.3">
      <c r="AO4424" s="2" t="s">
        <v>54</v>
      </c>
      <c r="AP4424" s="6" t="s">
        <v>22</v>
      </c>
    </row>
    <row r="4425" spans="41:42" x14ac:dyDescent="0.3">
      <c r="AO4425" s="2" t="s">
        <v>55</v>
      </c>
      <c r="AP4425" s="6" t="s">
        <v>22</v>
      </c>
    </row>
    <row r="4426" spans="41:42" x14ac:dyDescent="0.3">
      <c r="AO4426" s="2" t="s">
        <v>41</v>
      </c>
      <c r="AP4426" s="6" t="s">
        <v>1367</v>
      </c>
    </row>
    <row r="4427" spans="41:42" x14ac:dyDescent="0.3">
      <c r="AO4427" s="2" t="s">
        <v>56</v>
      </c>
      <c r="AP4427" s="6" t="s">
        <v>22</v>
      </c>
    </row>
    <row r="4428" spans="41:42" x14ac:dyDescent="0.3">
      <c r="AO4428" s="2" t="s">
        <v>57</v>
      </c>
      <c r="AP4428" s="6" t="s">
        <v>22</v>
      </c>
    </row>
    <row r="4429" spans="41:42" x14ac:dyDescent="0.3">
      <c r="AO4429" s="2" t="s">
        <v>58</v>
      </c>
      <c r="AP4429" s="6" t="s">
        <v>22</v>
      </c>
    </row>
    <row r="4430" spans="41:42" x14ac:dyDescent="0.3">
      <c r="AO4430" s="2" t="s">
        <v>59</v>
      </c>
      <c r="AP4430" s="6" t="s">
        <v>22</v>
      </c>
    </row>
    <row r="4431" spans="41:42" x14ac:dyDescent="0.3">
      <c r="AO4431" s="2" t="s">
        <v>60</v>
      </c>
      <c r="AP4431" s="6" t="s">
        <v>22</v>
      </c>
    </row>
    <row r="4432" spans="41:42" x14ac:dyDescent="0.3">
      <c r="AO4432" s="2" t="s">
        <v>61</v>
      </c>
      <c r="AP4432" s="6" t="s">
        <v>22</v>
      </c>
    </row>
    <row r="4433" spans="41:42" x14ac:dyDescent="0.3">
      <c r="AO4433" s="2" t="s">
        <v>62</v>
      </c>
      <c r="AP4433" s="6" t="s">
        <v>22</v>
      </c>
    </row>
    <row r="4434" spans="41:42" x14ac:dyDescent="0.3">
      <c r="AO4434" s="2" t="s">
        <v>63</v>
      </c>
      <c r="AP4434" s="6" t="s">
        <v>22</v>
      </c>
    </row>
    <row r="4435" spans="41:42" x14ac:dyDescent="0.3">
      <c r="AO4435" s="2" t="s">
        <v>64</v>
      </c>
      <c r="AP4435" s="6" t="s">
        <v>22</v>
      </c>
    </row>
    <row r="4436" spans="41:42" x14ac:dyDescent="0.3">
      <c r="AO4436" s="2" t="s">
        <v>65</v>
      </c>
      <c r="AP4436" s="6" t="s">
        <v>22</v>
      </c>
    </row>
    <row r="4437" spans="41:42" x14ac:dyDescent="0.3">
      <c r="AO4437" s="2" t="s">
        <v>24</v>
      </c>
      <c r="AP4437" s="6" t="s">
        <v>1367</v>
      </c>
    </row>
    <row r="4438" spans="41:42" x14ac:dyDescent="0.3">
      <c r="AO4438" s="2" t="s">
        <v>66</v>
      </c>
      <c r="AP4438" s="6" t="s">
        <v>22</v>
      </c>
    </row>
    <row r="4439" spans="41:42" x14ac:dyDescent="0.3">
      <c r="AO4439" s="2" t="s">
        <v>67</v>
      </c>
      <c r="AP4439" s="6" t="s">
        <v>22</v>
      </c>
    </row>
    <row r="4440" spans="41:42" x14ac:dyDescent="0.3">
      <c r="AO4440" s="2" t="s">
        <v>68</v>
      </c>
      <c r="AP4440" s="6" t="s">
        <v>22</v>
      </c>
    </row>
    <row r="4441" spans="41:42" x14ac:dyDescent="0.3">
      <c r="AO4441" s="2" t="s">
        <v>69</v>
      </c>
      <c r="AP4441" s="6" t="s">
        <v>22</v>
      </c>
    </row>
    <row r="4442" spans="41:42" x14ac:dyDescent="0.3">
      <c r="AO4442" s="2" t="s">
        <v>70</v>
      </c>
      <c r="AP4442" s="6" t="s">
        <v>22</v>
      </c>
    </row>
    <row r="4443" spans="41:42" x14ac:dyDescent="0.3">
      <c r="AO4443" s="2" t="s">
        <v>71</v>
      </c>
      <c r="AP4443" s="6" t="s">
        <v>22</v>
      </c>
    </row>
    <row r="4444" spans="41:42" x14ac:dyDescent="0.3">
      <c r="AO4444" s="2" t="s">
        <v>72</v>
      </c>
      <c r="AP4444" s="6" t="s">
        <v>22</v>
      </c>
    </row>
    <row r="4445" spans="41:42" x14ac:dyDescent="0.3">
      <c r="AO4445" s="2" t="s">
        <v>73</v>
      </c>
      <c r="AP4445" s="6" t="s">
        <v>22</v>
      </c>
    </row>
    <row r="4446" spans="41:42" x14ac:dyDescent="0.3">
      <c r="AO4446" s="2" t="s">
        <v>74</v>
      </c>
      <c r="AP4446" s="6" t="s">
        <v>22</v>
      </c>
    </row>
    <row r="4447" spans="41:42" x14ac:dyDescent="0.3">
      <c r="AO4447" s="2" t="s">
        <v>75</v>
      </c>
      <c r="AP4447" s="6" t="s">
        <v>22</v>
      </c>
    </row>
    <row r="4448" spans="41:42" x14ac:dyDescent="0.3">
      <c r="AO4448" s="2" t="s">
        <v>30</v>
      </c>
      <c r="AP4448" s="6" t="s">
        <v>1367</v>
      </c>
    </row>
    <row r="4449" spans="41:42" x14ac:dyDescent="0.3">
      <c r="AO4449" s="2" t="s">
        <v>76</v>
      </c>
      <c r="AP4449" s="6" t="s">
        <v>22</v>
      </c>
    </row>
    <row r="4450" spans="41:42" x14ac:dyDescent="0.3">
      <c r="AO4450" s="2" t="s">
        <v>77</v>
      </c>
      <c r="AP4450" s="6" t="s">
        <v>22</v>
      </c>
    </row>
    <row r="4451" spans="41:42" x14ac:dyDescent="0.3">
      <c r="AO4451" s="2" t="s">
        <v>78</v>
      </c>
      <c r="AP4451" s="6" t="s">
        <v>22</v>
      </c>
    </row>
    <row r="4452" spans="41:42" x14ac:dyDescent="0.3">
      <c r="AO4452" s="2" t="s">
        <v>79</v>
      </c>
      <c r="AP4452" s="6" t="s">
        <v>22</v>
      </c>
    </row>
    <row r="4453" spans="41:42" x14ac:dyDescent="0.3">
      <c r="AO4453" s="2" t="s">
        <v>80</v>
      </c>
      <c r="AP4453" s="6" t="s">
        <v>22</v>
      </c>
    </row>
    <row r="4454" spans="41:42" x14ac:dyDescent="0.3">
      <c r="AO4454" s="2" t="s">
        <v>81</v>
      </c>
      <c r="AP4454" s="6" t="s">
        <v>22</v>
      </c>
    </row>
    <row r="4455" spans="41:42" x14ac:dyDescent="0.3">
      <c r="AO4455" s="2" t="s">
        <v>82</v>
      </c>
      <c r="AP4455" s="6" t="s">
        <v>22</v>
      </c>
    </row>
    <row r="4456" spans="41:42" x14ac:dyDescent="0.3">
      <c r="AO4456" s="2" t="s">
        <v>83</v>
      </c>
      <c r="AP4456" s="6" t="s">
        <v>22</v>
      </c>
    </row>
    <row r="4457" spans="41:42" x14ac:dyDescent="0.3">
      <c r="AO4457" s="2" t="s">
        <v>84</v>
      </c>
      <c r="AP4457" s="6" t="s">
        <v>22</v>
      </c>
    </row>
    <row r="4458" spans="41:42" x14ac:dyDescent="0.3">
      <c r="AO4458" s="2" t="s">
        <v>85</v>
      </c>
      <c r="AP4458" s="6" t="s">
        <v>22</v>
      </c>
    </row>
    <row r="4459" spans="41:42" x14ac:dyDescent="0.3">
      <c r="AO4459" s="2" t="s">
        <v>42</v>
      </c>
      <c r="AP4459" s="6" t="s">
        <v>1367</v>
      </c>
    </row>
    <row r="4460" spans="41:42" x14ac:dyDescent="0.3">
      <c r="AO4460" s="2" t="s">
        <v>86</v>
      </c>
      <c r="AP4460" s="6" t="s">
        <v>22</v>
      </c>
    </row>
    <row r="4461" spans="41:42" x14ac:dyDescent="0.3">
      <c r="AO4461" s="2" t="s">
        <v>87</v>
      </c>
      <c r="AP4461" s="6" t="s">
        <v>22</v>
      </c>
    </row>
    <row r="4462" spans="41:42" x14ac:dyDescent="0.3">
      <c r="AO4462" s="2" t="s">
        <v>27</v>
      </c>
      <c r="AP4462" s="6" t="s">
        <v>22</v>
      </c>
    </row>
    <row r="4463" spans="41:42" x14ac:dyDescent="0.3">
      <c r="AO4463" s="2" t="s">
        <v>88</v>
      </c>
      <c r="AP4463" s="6" t="s">
        <v>22</v>
      </c>
    </row>
    <row r="4464" spans="41:42" x14ac:dyDescent="0.3">
      <c r="AO4464" s="2" t="s">
        <v>26</v>
      </c>
      <c r="AP4464" s="6" t="s">
        <v>22</v>
      </c>
    </row>
    <row r="4465" spans="41:42" x14ac:dyDescent="0.3">
      <c r="AO4465" s="2" t="s">
        <v>37</v>
      </c>
      <c r="AP4465" s="6" t="s">
        <v>22</v>
      </c>
    </row>
    <row r="4466" spans="41:42" x14ac:dyDescent="0.3">
      <c r="AO4466" s="2" t="s">
        <v>32</v>
      </c>
      <c r="AP4466" s="6" t="s">
        <v>22</v>
      </c>
    </row>
    <row r="4467" spans="41:42" x14ac:dyDescent="0.3">
      <c r="AO4467" s="2" t="s">
        <v>89</v>
      </c>
      <c r="AP4467" s="6" t="s">
        <v>22</v>
      </c>
    </row>
    <row r="4468" spans="41:42" x14ac:dyDescent="0.3">
      <c r="AO4468" s="2" t="s">
        <v>39</v>
      </c>
      <c r="AP4468" s="6" t="s">
        <v>22</v>
      </c>
    </row>
    <row r="4469" spans="41:42" x14ac:dyDescent="0.3">
      <c r="AO4469" s="2" t="s">
        <v>90</v>
      </c>
      <c r="AP4469" s="6" t="s">
        <v>22</v>
      </c>
    </row>
    <row r="4470" spans="41:42" x14ac:dyDescent="0.3">
      <c r="AO4470" s="2" t="s">
        <v>38</v>
      </c>
      <c r="AP4470" s="6" t="s">
        <v>1367</v>
      </c>
    </row>
    <row r="4471" spans="41:42" x14ac:dyDescent="0.3">
      <c r="AO4471" s="2" t="s">
        <v>35</v>
      </c>
      <c r="AP4471" s="6" t="s">
        <v>22</v>
      </c>
    </row>
    <row r="4472" spans="41:42" x14ac:dyDescent="0.3">
      <c r="AO4472" s="2" t="s">
        <v>91</v>
      </c>
      <c r="AP4472" s="6" t="s">
        <v>22</v>
      </c>
    </row>
    <row r="4473" spans="41:42" x14ac:dyDescent="0.3">
      <c r="AO4473" s="2" t="s">
        <v>92</v>
      </c>
      <c r="AP4473" s="6" t="s">
        <v>22</v>
      </c>
    </row>
    <row r="4474" spans="41:42" x14ac:dyDescent="0.3">
      <c r="AO4474" s="2" t="s">
        <v>93</v>
      </c>
      <c r="AP4474" s="6" t="s">
        <v>22</v>
      </c>
    </row>
    <row r="4475" spans="41:42" x14ac:dyDescent="0.3">
      <c r="AO4475" s="2" t="s">
        <v>94</v>
      </c>
      <c r="AP4475" s="6" t="s">
        <v>22</v>
      </c>
    </row>
    <row r="4476" spans="41:42" x14ac:dyDescent="0.3">
      <c r="AO4476" s="2" t="s">
        <v>29</v>
      </c>
      <c r="AP4476" s="6" t="s">
        <v>22</v>
      </c>
    </row>
    <row r="4477" spans="41:42" x14ac:dyDescent="0.3">
      <c r="AO4477" s="2" t="s">
        <v>95</v>
      </c>
      <c r="AP4477" s="6" t="s">
        <v>22</v>
      </c>
    </row>
    <row r="4478" spans="41:42" x14ac:dyDescent="0.3">
      <c r="AO4478" s="2" t="s">
        <v>96</v>
      </c>
      <c r="AP4478" s="6" t="s">
        <v>22</v>
      </c>
    </row>
    <row r="4479" spans="41:42" x14ac:dyDescent="0.3">
      <c r="AO4479" s="2" t="s">
        <v>97</v>
      </c>
      <c r="AP4479" s="6" t="s">
        <v>22</v>
      </c>
    </row>
    <row r="4480" spans="41:42" x14ac:dyDescent="0.3">
      <c r="AO4480" s="2" t="s">
        <v>98</v>
      </c>
      <c r="AP4480" s="6" t="s">
        <v>22</v>
      </c>
    </row>
    <row r="4481" spans="41:42" x14ac:dyDescent="0.3">
      <c r="AO4481" s="2" t="s">
        <v>43</v>
      </c>
      <c r="AP4481" s="6" t="s">
        <v>1367</v>
      </c>
    </row>
    <row r="4482" spans="41:42" x14ac:dyDescent="0.3">
      <c r="AO4482" s="2" t="s">
        <v>44</v>
      </c>
      <c r="AP4482" s="6" t="s">
        <v>1367</v>
      </c>
    </row>
    <row r="4483" spans="41:42" x14ac:dyDescent="0.3">
      <c r="AO4483" s="2" t="s">
        <v>113</v>
      </c>
      <c r="AP4483" s="6" t="s">
        <v>112</v>
      </c>
    </row>
    <row r="4484" spans="41:42" x14ac:dyDescent="0.3">
      <c r="AO4484" s="2" t="s">
        <v>124</v>
      </c>
      <c r="AP4484" s="6" t="s">
        <v>22</v>
      </c>
    </row>
    <row r="4485" spans="41:42" x14ac:dyDescent="0.3">
      <c r="AO4485" s="2" t="s">
        <v>214</v>
      </c>
      <c r="AP4485" s="6" t="s">
        <v>22</v>
      </c>
    </row>
    <row r="4486" spans="41:42" x14ac:dyDescent="0.3">
      <c r="AO4486" s="2" t="s">
        <v>1122</v>
      </c>
      <c r="AP4486" s="6" t="s">
        <v>528</v>
      </c>
    </row>
    <row r="4487" spans="41:42" x14ac:dyDescent="0.3">
      <c r="AO4487" s="2" t="s">
        <v>1123</v>
      </c>
      <c r="AP4487" s="6" t="s">
        <v>528</v>
      </c>
    </row>
    <row r="4488" spans="41:42" x14ac:dyDescent="0.3">
      <c r="AO4488" s="2" t="s">
        <v>1124</v>
      </c>
      <c r="AP4488" s="6" t="s">
        <v>528</v>
      </c>
    </row>
    <row r="4489" spans="41:42" x14ac:dyDescent="0.3">
      <c r="AO4489" s="2" t="s">
        <v>1125</v>
      </c>
      <c r="AP4489" s="6" t="s">
        <v>528</v>
      </c>
    </row>
    <row r="4490" spans="41:42" x14ac:dyDescent="0.3">
      <c r="AO4490" s="2" t="s">
        <v>1126</v>
      </c>
      <c r="AP4490" s="6" t="s">
        <v>528</v>
      </c>
    </row>
    <row r="4491" spans="41:42" x14ac:dyDescent="0.3">
      <c r="AO4491" s="2" t="s">
        <v>1127</v>
      </c>
      <c r="AP4491" s="6" t="s">
        <v>528</v>
      </c>
    </row>
    <row r="4492" spans="41:42" x14ac:dyDescent="0.3">
      <c r="AO4492" s="2" t="s">
        <v>1128</v>
      </c>
      <c r="AP4492" s="6" t="s">
        <v>528</v>
      </c>
    </row>
    <row r="4493" spans="41:42" x14ac:dyDescent="0.3">
      <c r="AO4493" s="2" t="s">
        <v>1129</v>
      </c>
      <c r="AP4493" s="6" t="s">
        <v>528</v>
      </c>
    </row>
    <row r="4494" spans="41:42" x14ac:dyDescent="0.3">
      <c r="AO4494" s="2" t="s">
        <v>1130</v>
      </c>
      <c r="AP4494" s="6" t="s">
        <v>528</v>
      </c>
    </row>
    <row r="4495" spans="41:42" x14ac:dyDescent="0.3">
      <c r="AO4495" s="2" t="s">
        <v>1131</v>
      </c>
      <c r="AP4495" s="6" t="s">
        <v>528</v>
      </c>
    </row>
    <row r="4496" spans="41:42" x14ac:dyDescent="0.3">
      <c r="AO4496" s="2" t="s">
        <v>215</v>
      </c>
      <c r="AP4496" s="6" t="s">
        <v>22</v>
      </c>
    </row>
    <row r="4497" spans="41:42" x14ac:dyDescent="0.3">
      <c r="AO4497" s="2" t="s">
        <v>1132</v>
      </c>
      <c r="AP4497" s="6" t="s">
        <v>528</v>
      </c>
    </row>
    <row r="4498" spans="41:42" x14ac:dyDescent="0.3">
      <c r="AO4498" s="2" t="s">
        <v>1133</v>
      </c>
      <c r="AP4498" s="6" t="s">
        <v>528</v>
      </c>
    </row>
    <row r="4499" spans="41:42" x14ac:dyDescent="0.3">
      <c r="AO4499" s="2" t="s">
        <v>1134</v>
      </c>
      <c r="AP4499" s="6" t="s">
        <v>528</v>
      </c>
    </row>
    <row r="4500" spans="41:42" x14ac:dyDescent="0.3">
      <c r="AO4500" s="2" t="s">
        <v>1135</v>
      </c>
      <c r="AP4500" s="6" t="s">
        <v>528</v>
      </c>
    </row>
    <row r="4501" spans="41:42" x14ac:dyDescent="0.3">
      <c r="AO4501" s="2" t="s">
        <v>1136</v>
      </c>
      <c r="AP4501" s="6" t="s">
        <v>528</v>
      </c>
    </row>
    <row r="4502" spans="41:42" x14ac:dyDescent="0.3">
      <c r="AO4502" s="2" t="s">
        <v>1137</v>
      </c>
      <c r="AP4502" s="6" t="s">
        <v>528</v>
      </c>
    </row>
    <row r="4503" spans="41:42" x14ac:dyDescent="0.3">
      <c r="AO4503" s="2" t="s">
        <v>1138</v>
      </c>
      <c r="AP4503" s="6" t="s">
        <v>528</v>
      </c>
    </row>
    <row r="4504" spans="41:42" x14ac:dyDescent="0.3">
      <c r="AO4504" s="2" t="s">
        <v>1139</v>
      </c>
      <c r="AP4504" s="6" t="s">
        <v>528</v>
      </c>
    </row>
    <row r="4505" spans="41:42" x14ac:dyDescent="0.3">
      <c r="AO4505" s="2" t="s">
        <v>1140</v>
      </c>
      <c r="AP4505" s="6" t="s">
        <v>528</v>
      </c>
    </row>
    <row r="4506" spans="41:42" x14ac:dyDescent="0.3">
      <c r="AO4506" s="2" t="s">
        <v>1141</v>
      </c>
      <c r="AP4506" s="6" t="s">
        <v>528</v>
      </c>
    </row>
    <row r="4507" spans="41:42" x14ac:dyDescent="0.3">
      <c r="AO4507" s="2" t="s">
        <v>216</v>
      </c>
      <c r="AP4507" s="6" t="s">
        <v>22</v>
      </c>
    </row>
    <row r="4508" spans="41:42" x14ac:dyDescent="0.3">
      <c r="AO4508" s="2" t="s">
        <v>1142</v>
      </c>
      <c r="AP4508" s="6" t="s">
        <v>528</v>
      </c>
    </row>
    <row r="4509" spans="41:42" x14ac:dyDescent="0.3">
      <c r="AO4509" s="2" t="s">
        <v>1143</v>
      </c>
      <c r="AP4509" s="6" t="s">
        <v>528</v>
      </c>
    </row>
    <row r="4510" spans="41:42" x14ac:dyDescent="0.3">
      <c r="AO4510" s="2" t="s">
        <v>1144</v>
      </c>
      <c r="AP4510" s="6" t="s">
        <v>528</v>
      </c>
    </row>
    <row r="4511" spans="41:42" x14ac:dyDescent="0.3">
      <c r="AO4511" s="2" t="s">
        <v>1145</v>
      </c>
      <c r="AP4511" s="6" t="s">
        <v>528</v>
      </c>
    </row>
    <row r="4512" spans="41:42" x14ac:dyDescent="0.3">
      <c r="AO4512" s="2" t="s">
        <v>1146</v>
      </c>
      <c r="AP4512" s="6" t="s">
        <v>528</v>
      </c>
    </row>
    <row r="4513" spans="41:42" x14ac:dyDescent="0.3">
      <c r="AO4513" s="2" t="s">
        <v>1147</v>
      </c>
      <c r="AP4513" s="6" t="s">
        <v>528</v>
      </c>
    </row>
    <row r="4514" spans="41:42" x14ac:dyDescent="0.3">
      <c r="AO4514" s="2" t="s">
        <v>1148</v>
      </c>
      <c r="AP4514" s="6" t="s">
        <v>528</v>
      </c>
    </row>
    <row r="4515" spans="41:42" x14ac:dyDescent="0.3">
      <c r="AO4515" s="2" t="s">
        <v>1149</v>
      </c>
      <c r="AP4515" s="6" t="s">
        <v>528</v>
      </c>
    </row>
    <row r="4516" spans="41:42" x14ac:dyDescent="0.3">
      <c r="AO4516" s="2" t="s">
        <v>1150</v>
      </c>
      <c r="AP4516" s="6" t="s">
        <v>528</v>
      </c>
    </row>
    <row r="4517" spans="41:42" x14ac:dyDescent="0.3">
      <c r="AO4517" s="2" t="s">
        <v>1151</v>
      </c>
      <c r="AP4517" s="6" t="s">
        <v>528</v>
      </c>
    </row>
    <row r="4518" spans="41:42" x14ac:dyDescent="0.3">
      <c r="AO4518" s="2" t="s">
        <v>217</v>
      </c>
      <c r="AP4518" s="6" t="s">
        <v>22</v>
      </c>
    </row>
    <row r="4519" spans="41:42" x14ac:dyDescent="0.3">
      <c r="AO4519" s="2" t="s">
        <v>1152</v>
      </c>
      <c r="AP4519" s="6" t="s">
        <v>528</v>
      </c>
    </row>
    <row r="4520" spans="41:42" x14ac:dyDescent="0.3">
      <c r="AO4520" s="2" t="s">
        <v>1153</v>
      </c>
      <c r="AP4520" s="6" t="s">
        <v>528</v>
      </c>
    </row>
    <row r="4521" spans="41:42" x14ac:dyDescent="0.3">
      <c r="AO4521" s="2" t="s">
        <v>1154</v>
      </c>
      <c r="AP4521" s="6" t="s">
        <v>105</v>
      </c>
    </row>
    <row r="4522" spans="41:42" x14ac:dyDescent="0.3">
      <c r="AO4522" s="2" t="s">
        <v>1155</v>
      </c>
      <c r="AP4522" s="6" t="s">
        <v>105</v>
      </c>
    </row>
    <row r="4523" spans="41:42" x14ac:dyDescent="0.3">
      <c r="AO4523" s="2" t="s">
        <v>1156</v>
      </c>
      <c r="AP4523" s="6" t="s">
        <v>105</v>
      </c>
    </row>
    <row r="4524" spans="41:42" x14ac:dyDescent="0.3">
      <c r="AO4524" s="2" t="s">
        <v>1157</v>
      </c>
      <c r="AP4524" s="6" t="s">
        <v>105</v>
      </c>
    </row>
    <row r="4525" spans="41:42" x14ac:dyDescent="0.3">
      <c r="AO4525" s="2" t="s">
        <v>1158</v>
      </c>
      <c r="AP4525" s="6" t="s">
        <v>105</v>
      </c>
    </row>
    <row r="4526" spans="41:42" x14ac:dyDescent="0.3">
      <c r="AO4526" s="2" t="s">
        <v>1159</v>
      </c>
      <c r="AP4526" s="6" t="s">
        <v>105</v>
      </c>
    </row>
    <row r="4527" spans="41:42" x14ac:dyDescent="0.3">
      <c r="AO4527" s="2" t="s">
        <v>1160</v>
      </c>
      <c r="AP4527" s="6" t="s">
        <v>105</v>
      </c>
    </row>
    <row r="4528" spans="41:42" x14ac:dyDescent="0.3">
      <c r="AO4528" s="2" t="s">
        <v>1161</v>
      </c>
      <c r="AP4528" s="6" t="s">
        <v>105</v>
      </c>
    </row>
    <row r="4529" spans="41:42" x14ac:dyDescent="0.3">
      <c r="AO4529" s="2" t="s">
        <v>218</v>
      </c>
      <c r="AP4529" s="6" t="s">
        <v>22</v>
      </c>
    </row>
    <row r="4530" spans="41:42" x14ac:dyDescent="0.3">
      <c r="AO4530" s="2" t="s">
        <v>1162</v>
      </c>
      <c r="AP4530" s="6" t="s">
        <v>105</v>
      </c>
    </row>
    <row r="4531" spans="41:42" x14ac:dyDescent="0.3">
      <c r="AO4531" s="2" t="s">
        <v>1163</v>
      </c>
      <c r="AP4531" s="6" t="s">
        <v>105</v>
      </c>
    </row>
    <row r="4532" spans="41:42" x14ac:dyDescent="0.3">
      <c r="AO4532" s="2" t="s">
        <v>1164</v>
      </c>
      <c r="AP4532" s="6" t="s">
        <v>105</v>
      </c>
    </row>
    <row r="4533" spans="41:42" x14ac:dyDescent="0.3">
      <c r="AO4533" s="2" t="s">
        <v>1165</v>
      </c>
      <c r="AP4533" s="6" t="s">
        <v>105</v>
      </c>
    </row>
    <row r="4534" spans="41:42" x14ac:dyDescent="0.3">
      <c r="AO4534" s="2" t="s">
        <v>1166</v>
      </c>
      <c r="AP4534" s="6" t="s">
        <v>528</v>
      </c>
    </row>
    <row r="4535" spans="41:42" x14ac:dyDescent="0.3">
      <c r="AO4535" s="2" t="s">
        <v>1167</v>
      </c>
      <c r="AP4535" s="6" t="s">
        <v>528</v>
      </c>
    </row>
    <row r="4536" spans="41:42" x14ac:dyDescent="0.3">
      <c r="AO4536" s="2" t="s">
        <v>1168</v>
      </c>
      <c r="AP4536" s="6" t="s">
        <v>528</v>
      </c>
    </row>
    <row r="4537" spans="41:42" x14ac:dyDescent="0.3">
      <c r="AO4537" s="2" t="s">
        <v>1169</v>
      </c>
      <c r="AP4537" s="6" t="s">
        <v>528</v>
      </c>
    </row>
    <row r="4538" spans="41:42" x14ac:dyDescent="0.3">
      <c r="AO4538" s="2" t="s">
        <v>1170</v>
      </c>
      <c r="AP4538" s="6" t="s">
        <v>528</v>
      </c>
    </row>
    <row r="4539" spans="41:42" x14ac:dyDescent="0.3">
      <c r="AO4539" s="2" t="s">
        <v>1171</v>
      </c>
      <c r="AP4539" s="6" t="s">
        <v>528</v>
      </c>
    </row>
    <row r="4540" spans="41:42" x14ac:dyDescent="0.3">
      <c r="AO4540" s="2" t="s">
        <v>219</v>
      </c>
      <c r="AP4540" s="6" t="s">
        <v>22</v>
      </c>
    </row>
    <row r="4541" spans="41:42" x14ac:dyDescent="0.3">
      <c r="AO4541" s="2" t="s">
        <v>1172</v>
      </c>
      <c r="AP4541" s="6" t="s">
        <v>528</v>
      </c>
    </row>
    <row r="4542" spans="41:42" x14ac:dyDescent="0.3">
      <c r="AO4542" s="2" t="s">
        <v>1173</v>
      </c>
      <c r="AP4542" s="6" t="s">
        <v>528</v>
      </c>
    </row>
    <row r="4543" spans="41:42" x14ac:dyDescent="0.3">
      <c r="AO4543" s="2" t="s">
        <v>1174</v>
      </c>
      <c r="AP4543" s="6" t="s">
        <v>105</v>
      </c>
    </row>
    <row r="4544" spans="41:42" x14ac:dyDescent="0.3">
      <c r="AO4544" s="2" t="s">
        <v>1175</v>
      </c>
      <c r="AP4544" s="6" t="s">
        <v>105</v>
      </c>
    </row>
    <row r="4545" spans="41:42" x14ac:dyDescent="0.3">
      <c r="AO4545" s="2" t="s">
        <v>1176</v>
      </c>
      <c r="AP4545" s="6" t="s">
        <v>105</v>
      </c>
    </row>
    <row r="4546" spans="41:42" x14ac:dyDescent="0.3">
      <c r="AO4546" s="2" t="s">
        <v>1177</v>
      </c>
      <c r="AP4546" s="6" t="s">
        <v>105</v>
      </c>
    </row>
    <row r="4547" spans="41:42" x14ac:dyDescent="0.3">
      <c r="AO4547" s="2" t="s">
        <v>1178</v>
      </c>
      <c r="AP4547" s="6" t="s">
        <v>105</v>
      </c>
    </row>
    <row r="4548" spans="41:42" x14ac:dyDescent="0.3">
      <c r="AO4548" s="2" t="s">
        <v>1179</v>
      </c>
      <c r="AP4548" s="6" t="s">
        <v>105</v>
      </c>
    </row>
    <row r="4549" spans="41:42" x14ac:dyDescent="0.3">
      <c r="AO4549" s="2" t="s">
        <v>1180</v>
      </c>
      <c r="AP4549" s="6" t="s">
        <v>105</v>
      </c>
    </row>
    <row r="4550" spans="41:42" x14ac:dyDescent="0.3">
      <c r="AO4550" s="2" t="s">
        <v>1181</v>
      </c>
      <c r="AP4550" s="6" t="s">
        <v>105</v>
      </c>
    </row>
    <row r="4551" spans="41:42" x14ac:dyDescent="0.3">
      <c r="AO4551" s="2" t="s">
        <v>220</v>
      </c>
      <c r="AP4551" s="6" t="s">
        <v>22</v>
      </c>
    </row>
    <row r="4552" spans="41:42" x14ac:dyDescent="0.3">
      <c r="AO4552" s="2" t="s">
        <v>1182</v>
      </c>
      <c r="AP4552" s="6" t="s">
        <v>105</v>
      </c>
    </row>
    <row r="4553" spans="41:42" x14ac:dyDescent="0.3">
      <c r="AO4553" s="2" t="s">
        <v>1183</v>
      </c>
      <c r="AP4553" s="6" t="s">
        <v>105</v>
      </c>
    </row>
    <row r="4554" spans="41:42" x14ac:dyDescent="0.3">
      <c r="AO4554" s="2" t="s">
        <v>1184</v>
      </c>
      <c r="AP4554" s="6" t="s">
        <v>105</v>
      </c>
    </row>
    <row r="4555" spans="41:42" x14ac:dyDescent="0.3">
      <c r="AO4555" s="2" t="s">
        <v>1185</v>
      </c>
      <c r="AP4555" s="6" t="s">
        <v>105</v>
      </c>
    </row>
    <row r="4556" spans="41:42" x14ac:dyDescent="0.3">
      <c r="AO4556" s="2" t="s">
        <v>1186</v>
      </c>
      <c r="AP4556" s="6" t="s">
        <v>105</v>
      </c>
    </row>
    <row r="4557" spans="41:42" x14ac:dyDescent="0.3">
      <c r="AO4557" s="2" t="s">
        <v>1187</v>
      </c>
      <c r="AP4557" s="6" t="s">
        <v>105</v>
      </c>
    </row>
    <row r="4558" spans="41:42" x14ac:dyDescent="0.3">
      <c r="AO4558" s="2" t="s">
        <v>1188</v>
      </c>
      <c r="AP4558" s="6" t="s">
        <v>105</v>
      </c>
    </row>
    <row r="4559" spans="41:42" x14ac:dyDescent="0.3">
      <c r="AO4559" s="2" t="s">
        <v>1189</v>
      </c>
      <c r="AP4559" s="6" t="s">
        <v>105</v>
      </c>
    </row>
    <row r="4560" spans="41:42" x14ac:dyDescent="0.3">
      <c r="AO4560" s="2" t="s">
        <v>1190</v>
      </c>
      <c r="AP4560" s="6" t="s">
        <v>105</v>
      </c>
    </row>
    <row r="4561" spans="41:42" x14ac:dyDescent="0.3">
      <c r="AO4561" s="2" t="s">
        <v>1191</v>
      </c>
      <c r="AP4561" s="6" t="s">
        <v>105</v>
      </c>
    </row>
    <row r="4562" spans="41:42" x14ac:dyDescent="0.3">
      <c r="AO4562" s="2" t="s">
        <v>221</v>
      </c>
      <c r="AP4562" s="6" t="s">
        <v>22</v>
      </c>
    </row>
    <row r="4563" spans="41:42" x14ac:dyDescent="0.3">
      <c r="AO4563" s="2" t="s">
        <v>1192</v>
      </c>
      <c r="AP4563" s="6" t="s">
        <v>105</v>
      </c>
    </row>
    <row r="4564" spans="41:42" x14ac:dyDescent="0.3">
      <c r="AO4564" s="2" t="s">
        <v>1193</v>
      </c>
      <c r="AP4564" s="6" t="s">
        <v>105</v>
      </c>
    </row>
    <row r="4565" spans="41:42" x14ac:dyDescent="0.3">
      <c r="AO4565" s="2" t="s">
        <v>1194</v>
      </c>
      <c r="AP4565" s="6" t="s">
        <v>105</v>
      </c>
    </row>
    <row r="4566" spans="41:42" x14ac:dyDescent="0.3">
      <c r="AO4566" s="2" t="s">
        <v>1195</v>
      </c>
      <c r="AP4566" s="6" t="s">
        <v>528</v>
      </c>
    </row>
    <row r="4567" spans="41:42" x14ac:dyDescent="0.3">
      <c r="AO4567" s="2" t="s">
        <v>1196</v>
      </c>
      <c r="AP4567" s="6" t="s">
        <v>528</v>
      </c>
    </row>
    <row r="4568" spans="41:42" x14ac:dyDescent="0.3">
      <c r="AO4568" s="2" t="s">
        <v>1197</v>
      </c>
      <c r="AP4568" s="6" t="s">
        <v>528</v>
      </c>
    </row>
    <row r="4569" spans="41:42" x14ac:dyDescent="0.3">
      <c r="AO4569" s="2" t="s">
        <v>1198</v>
      </c>
      <c r="AP4569" s="6" t="s">
        <v>528</v>
      </c>
    </row>
    <row r="4570" spans="41:42" x14ac:dyDescent="0.3">
      <c r="AO4570" s="2" t="s">
        <v>1199</v>
      </c>
      <c r="AP4570" s="6" t="s">
        <v>528</v>
      </c>
    </row>
    <row r="4571" spans="41:42" x14ac:dyDescent="0.3">
      <c r="AO4571" s="2" t="s">
        <v>1200</v>
      </c>
      <c r="AP4571" s="6" t="s">
        <v>528</v>
      </c>
    </row>
    <row r="4572" spans="41:42" x14ac:dyDescent="0.3">
      <c r="AO4572" s="2" t="s">
        <v>1201</v>
      </c>
      <c r="AP4572" s="6" t="s">
        <v>528</v>
      </c>
    </row>
    <row r="4573" spans="41:42" x14ac:dyDescent="0.3">
      <c r="AO4573" s="2" t="s">
        <v>222</v>
      </c>
      <c r="AP4573" s="6" t="s">
        <v>22</v>
      </c>
    </row>
    <row r="4574" spans="41:42" x14ac:dyDescent="0.3">
      <c r="AO4574" s="2" t="s">
        <v>1202</v>
      </c>
      <c r="AP4574" s="6" t="s">
        <v>528</v>
      </c>
    </row>
    <row r="4575" spans="41:42" x14ac:dyDescent="0.3">
      <c r="AO4575" s="2" t="s">
        <v>1203</v>
      </c>
      <c r="AP4575" s="6" t="s">
        <v>528</v>
      </c>
    </row>
    <row r="4576" spans="41:42" x14ac:dyDescent="0.3">
      <c r="AO4576" s="2" t="s">
        <v>1204</v>
      </c>
      <c r="AP4576" s="6" t="s">
        <v>528</v>
      </c>
    </row>
    <row r="4577" spans="41:42" x14ac:dyDescent="0.3">
      <c r="AO4577" s="2" t="s">
        <v>1205</v>
      </c>
      <c r="AP4577" s="6" t="s">
        <v>528</v>
      </c>
    </row>
    <row r="4578" spans="41:42" x14ac:dyDescent="0.3">
      <c r="AO4578" s="2" t="s">
        <v>1206</v>
      </c>
      <c r="AP4578" s="6" t="s">
        <v>105</v>
      </c>
    </row>
    <row r="4579" spans="41:42" x14ac:dyDescent="0.3">
      <c r="AO4579" s="2" t="s">
        <v>1207</v>
      </c>
      <c r="AP4579" s="6" t="s">
        <v>105</v>
      </c>
    </row>
    <row r="4580" spans="41:42" x14ac:dyDescent="0.3">
      <c r="AO4580" s="2" t="s">
        <v>1208</v>
      </c>
      <c r="AP4580" s="6" t="s">
        <v>105</v>
      </c>
    </row>
    <row r="4581" spans="41:42" x14ac:dyDescent="0.3">
      <c r="AO4581" s="2" t="s">
        <v>1209</v>
      </c>
      <c r="AP4581" s="6" t="s">
        <v>105</v>
      </c>
    </row>
    <row r="4582" spans="41:42" x14ac:dyDescent="0.3">
      <c r="AO4582" s="2" t="s">
        <v>1210</v>
      </c>
      <c r="AP4582" s="6" t="s">
        <v>105</v>
      </c>
    </row>
    <row r="4583" spans="41:42" x14ac:dyDescent="0.3">
      <c r="AO4583" s="2" t="s">
        <v>1211</v>
      </c>
      <c r="AP4583" s="6" t="s">
        <v>105</v>
      </c>
    </row>
    <row r="4584" spans="41:42" x14ac:dyDescent="0.3">
      <c r="AO4584" s="2" t="s">
        <v>223</v>
      </c>
      <c r="AP4584" s="6" t="s">
        <v>22</v>
      </c>
    </row>
    <row r="4585" spans="41:42" x14ac:dyDescent="0.3">
      <c r="AO4585" s="2" t="s">
        <v>1212</v>
      </c>
      <c r="AP4585" s="6" t="s">
        <v>105</v>
      </c>
    </row>
    <row r="4586" spans="41:42" x14ac:dyDescent="0.3">
      <c r="AO4586" s="2" t="s">
        <v>1213</v>
      </c>
      <c r="AP4586" s="6" t="s">
        <v>105</v>
      </c>
    </row>
    <row r="4587" spans="41:42" x14ac:dyDescent="0.3">
      <c r="AO4587" s="2" t="s">
        <v>1214</v>
      </c>
      <c r="AP4587" s="6" t="s">
        <v>105</v>
      </c>
    </row>
    <row r="4588" spans="41:42" x14ac:dyDescent="0.3">
      <c r="AO4588" s="2" t="s">
        <v>1215</v>
      </c>
      <c r="AP4588" s="6" t="s">
        <v>105</v>
      </c>
    </row>
    <row r="4589" spans="41:42" x14ac:dyDescent="0.3">
      <c r="AO4589" s="2" t="s">
        <v>1216</v>
      </c>
      <c r="AP4589" s="6" t="s">
        <v>105</v>
      </c>
    </row>
    <row r="4590" spans="41:42" x14ac:dyDescent="0.3">
      <c r="AO4590" s="2" t="s">
        <v>1217</v>
      </c>
      <c r="AP4590" s="6" t="s">
        <v>105</v>
      </c>
    </row>
    <row r="4591" spans="41:42" x14ac:dyDescent="0.3">
      <c r="AO4591" s="2" t="s">
        <v>1218</v>
      </c>
      <c r="AP4591" s="6" t="s">
        <v>528</v>
      </c>
    </row>
    <row r="4592" spans="41:42" x14ac:dyDescent="0.3">
      <c r="AO4592" s="2" t="s">
        <v>1219</v>
      </c>
      <c r="AP4592" s="6" t="s">
        <v>528</v>
      </c>
    </row>
    <row r="4593" spans="41:42" x14ac:dyDescent="0.3">
      <c r="AO4593" s="2" t="s">
        <v>1220</v>
      </c>
      <c r="AP4593" s="6" t="s">
        <v>528</v>
      </c>
    </row>
    <row r="4594" spans="41:42" x14ac:dyDescent="0.3">
      <c r="AO4594" s="2" t="s">
        <v>1221</v>
      </c>
      <c r="AP4594" s="6" t="s">
        <v>528</v>
      </c>
    </row>
    <row r="4595" spans="41:42" x14ac:dyDescent="0.3">
      <c r="AO4595" s="2" t="s">
        <v>125</v>
      </c>
      <c r="AP4595" s="6" t="s">
        <v>22</v>
      </c>
    </row>
    <row r="4596" spans="41:42" x14ac:dyDescent="0.3">
      <c r="AO4596" s="2" t="s">
        <v>224</v>
      </c>
      <c r="AP4596" s="6" t="s">
        <v>22</v>
      </c>
    </row>
    <row r="4597" spans="41:42" x14ac:dyDescent="0.3">
      <c r="AO4597" s="2" t="s">
        <v>1222</v>
      </c>
      <c r="AP4597" s="6" t="s">
        <v>528</v>
      </c>
    </row>
    <row r="4598" spans="41:42" x14ac:dyDescent="0.3">
      <c r="AO4598" s="2" t="s">
        <v>1223</v>
      </c>
      <c r="AP4598" s="6" t="s">
        <v>528</v>
      </c>
    </row>
    <row r="4599" spans="41:42" x14ac:dyDescent="0.3">
      <c r="AO4599" s="2" t="s">
        <v>1224</v>
      </c>
      <c r="AP4599" s="6" t="s">
        <v>528</v>
      </c>
    </row>
    <row r="4600" spans="41:42" x14ac:dyDescent="0.3">
      <c r="AO4600" s="2" t="s">
        <v>1225</v>
      </c>
      <c r="AP4600" s="6" t="s">
        <v>105</v>
      </c>
    </row>
    <row r="4601" spans="41:42" x14ac:dyDescent="0.3">
      <c r="AO4601" s="2" t="s">
        <v>1226</v>
      </c>
      <c r="AP4601" s="6" t="s">
        <v>105</v>
      </c>
    </row>
    <row r="4602" spans="41:42" x14ac:dyDescent="0.3">
      <c r="AO4602" s="2" t="s">
        <v>1227</v>
      </c>
      <c r="AP4602" s="6" t="s">
        <v>105</v>
      </c>
    </row>
    <row r="4603" spans="41:42" x14ac:dyDescent="0.3">
      <c r="AO4603" s="2" t="s">
        <v>1228</v>
      </c>
      <c r="AP4603" s="6" t="s">
        <v>528</v>
      </c>
    </row>
    <row r="4604" spans="41:42" x14ac:dyDescent="0.3">
      <c r="AO4604" s="2" t="s">
        <v>1229</v>
      </c>
      <c r="AP4604" s="6" t="s">
        <v>528</v>
      </c>
    </row>
    <row r="4605" spans="41:42" x14ac:dyDescent="0.3">
      <c r="AO4605" s="2" t="s">
        <v>1230</v>
      </c>
      <c r="AP4605" s="6" t="s">
        <v>528</v>
      </c>
    </row>
    <row r="4606" spans="41:42" x14ac:dyDescent="0.3">
      <c r="AO4606" s="2" t="s">
        <v>1231</v>
      </c>
      <c r="AP4606" s="6" t="s">
        <v>528</v>
      </c>
    </row>
    <row r="4607" spans="41:42" x14ac:dyDescent="0.3">
      <c r="AO4607" s="2" t="s">
        <v>225</v>
      </c>
      <c r="AP4607" s="6" t="s">
        <v>22</v>
      </c>
    </row>
    <row r="4608" spans="41:42" x14ac:dyDescent="0.3">
      <c r="AO4608" s="2" t="s">
        <v>1232</v>
      </c>
      <c r="AP4608" s="6" t="s">
        <v>528</v>
      </c>
    </row>
    <row r="4609" spans="41:42" x14ac:dyDescent="0.3">
      <c r="AO4609" s="2" t="s">
        <v>1233</v>
      </c>
      <c r="AP4609" s="6" t="s">
        <v>528</v>
      </c>
    </row>
    <row r="4610" spans="41:42" x14ac:dyDescent="0.3">
      <c r="AO4610" s="2" t="s">
        <v>1234</v>
      </c>
      <c r="AP4610" s="6" t="s">
        <v>528</v>
      </c>
    </row>
    <row r="4611" spans="41:42" x14ac:dyDescent="0.3">
      <c r="AO4611" s="2" t="s">
        <v>1235</v>
      </c>
      <c r="AP4611" s="6" t="s">
        <v>528</v>
      </c>
    </row>
    <row r="4612" spans="41:42" x14ac:dyDescent="0.3">
      <c r="AO4612" s="2" t="s">
        <v>1236</v>
      </c>
      <c r="AP4612" s="6" t="s">
        <v>528</v>
      </c>
    </row>
    <row r="4613" spans="41:42" x14ac:dyDescent="0.3">
      <c r="AO4613" s="2" t="s">
        <v>1237</v>
      </c>
      <c r="AP4613" s="6" t="s">
        <v>528</v>
      </c>
    </row>
    <row r="4614" spans="41:42" x14ac:dyDescent="0.3">
      <c r="AO4614" s="2" t="s">
        <v>1238</v>
      </c>
      <c r="AP4614" s="6" t="s">
        <v>528</v>
      </c>
    </row>
    <row r="4615" spans="41:42" x14ac:dyDescent="0.3">
      <c r="AO4615" s="2" t="s">
        <v>1239</v>
      </c>
      <c r="AP4615" s="6" t="s">
        <v>528</v>
      </c>
    </row>
    <row r="4616" spans="41:42" x14ac:dyDescent="0.3">
      <c r="AO4616" s="2" t="s">
        <v>1240</v>
      </c>
      <c r="AP4616" s="6" t="s">
        <v>528</v>
      </c>
    </row>
    <row r="4617" spans="41:42" x14ac:dyDescent="0.3">
      <c r="AO4617" s="2" t="s">
        <v>226</v>
      </c>
      <c r="AP4617" s="6" t="s">
        <v>22</v>
      </c>
    </row>
    <row r="4618" spans="41:42" x14ac:dyDescent="0.3">
      <c r="AO4618" s="2" t="s">
        <v>1241</v>
      </c>
      <c r="AP4618" s="6" t="s">
        <v>528</v>
      </c>
    </row>
    <row r="4619" spans="41:42" x14ac:dyDescent="0.3">
      <c r="AO4619" s="2" t="s">
        <v>1242</v>
      </c>
      <c r="AP4619" s="6" t="s">
        <v>528</v>
      </c>
    </row>
    <row r="4620" spans="41:42" x14ac:dyDescent="0.3">
      <c r="AO4620" s="2" t="s">
        <v>1243</v>
      </c>
      <c r="AP4620" s="6" t="s">
        <v>528</v>
      </c>
    </row>
    <row r="4621" spans="41:42" x14ac:dyDescent="0.3">
      <c r="AO4621" s="2" t="s">
        <v>1244</v>
      </c>
      <c r="AP4621" s="6" t="s">
        <v>528</v>
      </c>
    </row>
    <row r="4622" spans="41:42" x14ac:dyDescent="0.3">
      <c r="AO4622" s="2" t="s">
        <v>1245</v>
      </c>
      <c r="AP4622" s="6" t="s">
        <v>528</v>
      </c>
    </row>
    <row r="4623" spans="41:42" x14ac:dyDescent="0.3">
      <c r="AO4623" s="2" t="s">
        <v>1246</v>
      </c>
      <c r="AP4623" s="6" t="s">
        <v>528</v>
      </c>
    </row>
    <row r="4624" spans="41:42" x14ac:dyDescent="0.3">
      <c r="AO4624" s="2" t="s">
        <v>1247</v>
      </c>
      <c r="AP4624" s="6" t="s">
        <v>105</v>
      </c>
    </row>
    <row r="4625" spans="41:42" x14ac:dyDescent="0.3">
      <c r="AO4625" s="2" t="s">
        <v>1248</v>
      </c>
      <c r="AP4625" s="6" t="s">
        <v>105</v>
      </c>
    </row>
    <row r="4626" spans="41:42" x14ac:dyDescent="0.3">
      <c r="AO4626" s="2" t="s">
        <v>1249</v>
      </c>
      <c r="AP4626" s="6" t="s">
        <v>105</v>
      </c>
    </row>
    <row r="4627" spans="41:42" x14ac:dyDescent="0.3">
      <c r="AO4627" s="2" t="s">
        <v>1250</v>
      </c>
      <c r="AP4627" s="6" t="s">
        <v>105</v>
      </c>
    </row>
    <row r="4628" spans="41:42" x14ac:dyDescent="0.3">
      <c r="AO4628" s="2" t="s">
        <v>227</v>
      </c>
      <c r="AP4628" s="6" t="s">
        <v>22</v>
      </c>
    </row>
    <row r="4629" spans="41:42" x14ac:dyDescent="0.3">
      <c r="AO4629" s="2" t="s">
        <v>1251</v>
      </c>
      <c r="AP4629" s="6" t="s">
        <v>105</v>
      </c>
    </row>
    <row r="4630" spans="41:42" x14ac:dyDescent="0.3">
      <c r="AO4630" s="2" t="s">
        <v>1252</v>
      </c>
      <c r="AP4630" s="6" t="s">
        <v>528</v>
      </c>
    </row>
    <row r="4631" spans="41:42" x14ac:dyDescent="0.3">
      <c r="AO4631" s="2" t="s">
        <v>1253</v>
      </c>
      <c r="AP4631" s="6" t="s">
        <v>528</v>
      </c>
    </row>
    <row r="4632" spans="41:42" x14ac:dyDescent="0.3">
      <c r="AO4632" s="2" t="s">
        <v>1254</v>
      </c>
      <c r="AP4632" s="6" t="s">
        <v>528</v>
      </c>
    </row>
    <row r="4633" spans="41:42" x14ac:dyDescent="0.3">
      <c r="AO4633" s="2" t="s">
        <v>1255</v>
      </c>
      <c r="AP4633" s="6" t="s">
        <v>528</v>
      </c>
    </row>
    <row r="4634" spans="41:42" x14ac:dyDescent="0.3">
      <c r="AO4634" s="2" t="s">
        <v>1256</v>
      </c>
      <c r="AP4634" s="6" t="s">
        <v>528</v>
      </c>
    </row>
    <row r="4635" spans="41:42" x14ac:dyDescent="0.3">
      <c r="AO4635" s="2" t="s">
        <v>1257</v>
      </c>
      <c r="AP4635" s="6" t="s">
        <v>528</v>
      </c>
    </row>
    <row r="4636" spans="41:42" x14ac:dyDescent="0.3">
      <c r="AO4636" s="2" t="s">
        <v>1258</v>
      </c>
      <c r="AP4636" s="6" t="s">
        <v>528</v>
      </c>
    </row>
    <row r="4637" spans="41:42" x14ac:dyDescent="0.3">
      <c r="AO4637" s="2" t="s">
        <v>1259</v>
      </c>
      <c r="AP4637" s="6" t="s">
        <v>528</v>
      </c>
    </row>
    <row r="4638" spans="41:42" x14ac:dyDescent="0.3">
      <c r="AO4638" s="2" t="s">
        <v>1260</v>
      </c>
      <c r="AP4638" s="6" t="s">
        <v>528</v>
      </c>
    </row>
    <row r="4639" spans="41:42" x14ac:dyDescent="0.3">
      <c r="AO4639" s="2" t="s">
        <v>228</v>
      </c>
      <c r="AP4639" s="6" t="s">
        <v>22</v>
      </c>
    </row>
    <row r="4640" spans="41:42" x14ac:dyDescent="0.3">
      <c r="AO4640" s="2" t="s">
        <v>1261</v>
      </c>
      <c r="AP4640" s="6" t="s">
        <v>528</v>
      </c>
    </row>
    <row r="4641" spans="41:42" x14ac:dyDescent="0.3">
      <c r="AO4641" s="2" t="s">
        <v>1262</v>
      </c>
      <c r="AP4641" s="6" t="s">
        <v>528</v>
      </c>
    </row>
    <row r="4642" spans="41:42" x14ac:dyDescent="0.3">
      <c r="AO4642" s="2" t="s">
        <v>1263</v>
      </c>
      <c r="AP4642" s="6" t="s">
        <v>528</v>
      </c>
    </row>
    <row r="4643" spans="41:42" x14ac:dyDescent="0.3">
      <c r="AO4643" s="2" t="s">
        <v>1264</v>
      </c>
      <c r="AP4643" s="6" t="s">
        <v>528</v>
      </c>
    </row>
    <row r="4644" spans="41:42" x14ac:dyDescent="0.3">
      <c r="AO4644" s="2" t="s">
        <v>1265</v>
      </c>
      <c r="AP4644" s="6" t="s">
        <v>528</v>
      </c>
    </row>
    <row r="4645" spans="41:42" x14ac:dyDescent="0.3">
      <c r="AO4645" s="2" t="s">
        <v>1266</v>
      </c>
      <c r="AP4645" s="6" t="s">
        <v>528</v>
      </c>
    </row>
    <row r="4646" spans="41:42" x14ac:dyDescent="0.3">
      <c r="AO4646" s="2" t="s">
        <v>1267</v>
      </c>
      <c r="AP4646" s="6" t="s">
        <v>528</v>
      </c>
    </row>
    <row r="4647" spans="41:42" x14ac:dyDescent="0.3">
      <c r="AO4647" s="2" t="s">
        <v>1268</v>
      </c>
      <c r="AP4647" s="6" t="s">
        <v>528</v>
      </c>
    </row>
    <row r="4648" spans="41:42" x14ac:dyDescent="0.3">
      <c r="AO4648" s="2" t="s">
        <v>1269</v>
      </c>
      <c r="AP4648" s="6" t="s">
        <v>528</v>
      </c>
    </row>
    <row r="4649" spans="41:42" x14ac:dyDescent="0.3">
      <c r="AO4649" s="2" t="s">
        <v>1270</v>
      </c>
      <c r="AP4649" s="6" t="s">
        <v>528</v>
      </c>
    </row>
    <row r="4650" spans="41:42" x14ac:dyDescent="0.3">
      <c r="AO4650" s="2" t="s">
        <v>229</v>
      </c>
      <c r="AP4650" s="6" t="s">
        <v>22</v>
      </c>
    </row>
    <row r="4651" spans="41:42" x14ac:dyDescent="0.3">
      <c r="AO4651" s="2" t="s">
        <v>1271</v>
      </c>
      <c r="AP4651" s="6" t="s">
        <v>528</v>
      </c>
    </row>
    <row r="4652" spans="41:42" x14ac:dyDescent="0.3">
      <c r="AO4652" s="2" t="s">
        <v>1272</v>
      </c>
      <c r="AP4652" s="6" t="s">
        <v>528</v>
      </c>
    </row>
    <row r="4653" spans="41:42" x14ac:dyDescent="0.3">
      <c r="AO4653" s="2" t="s">
        <v>1273</v>
      </c>
      <c r="AP4653" s="6" t="s">
        <v>528</v>
      </c>
    </row>
    <row r="4654" spans="41:42" x14ac:dyDescent="0.3">
      <c r="AO4654" s="2" t="s">
        <v>1274</v>
      </c>
      <c r="AP4654" s="6" t="s">
        <v>528</v>
      </c>
    </row>
    <row r="4655" spans="41:42" x14ac:dyDescent="0.3">
      <c r="AO4655" s="2" t="s">
        <v>1275</v>
      </c>
      <c r="AP4655" s="6" t="s">
        <v>528</v>
      </c>
    </row>
    <row r="4656" spans="41:42" x14ac:dyDescent="0.3">
      <c r="AO4656" s="2" t="s">
        <v>1276</v>
      </c>
      <c r="AP4656" s="6" t="s">
        <v>528</v>
      </c>
    </row>
    <row r="4657" spans="41:42" x14ac:dyDescent="0.3">
      <c r="AO4657" s="2" t="s">
        <v>1277</v>
      </c>
      <c r="AP4657" s="6" t="s">
        <v>528</v>
      </c>
    </row>
    <row r="4658" spans="41:42" x14ac:dyDescent="0.3">
      <c r="AO4658" s="2" t="s">
        <v>1278</v>
      </c>
      <c r="AP4658" s="6" t="s">
        <v>528</v>
      </c>
    </row>
    <row r="4659" spans="41:42" x14ac:dyDescent="0.3">
      <c r="AO4659" s="2" t="s">
        <v>1279</v>
      </c>
      <c r="AP4659" s="6" t="s">
        <v>528</v>
      </c>
    </row>
    <row r="4660" spans="41:42" x14ac:dyDescent="0.3">
      <c r="AO4660" s="2" t="s">
        <v>1280</v>
      </c>
      <c r="AP4660" s="6" t="s">
        <v>528</v>
      </c>
    </row>
    <row r="4661" spans="41:42" x14ac:dyDescent="0.3">
      <c r="AO4661" s="2" t="s">
        <v>230</v>
      </c>
      <c r="AP4661" s="6" t="s">
        <v>22</v>
      </c>
    </row>
    <row r="4662" spans="41:42" x14ac:dyDescent="0.3">
      <c r="AO4662" s="2" t="s">
        <v>1281</v>
      </c>
      <c r="AP4662" s="6" t="s">
        <v>528</v>
      </c>
    </row>
    <row r="4663" spans="41:42" x14ac:dyDescent="0.3">
      <c r="AO4663" s="2" t="s">
        <v>1282</v>
      </c>
      <c r="AP4663" s="6" t="s">
        <v>528</v>
      </c>
    </row>
    <row r="4664" spans="41:42" x14ac:dyDescent="0.3">
      <c r="AO4664" s="2" t="s">
        <v>1283</v>
      </c>
      <c r="AP4664" s="6" t="s">
        <v>528</v>
      </c>
    </row>
    <row r="4665" spans="41:42" x14ac:dyDescent="0.3">
      <c r="AO4665" s="2" t="s">
        <v>1284</v>
      </c>
      <c r="AP4665" s="6" t="s">
        <v>528</v>
      </c>
    </row>
    <row r="4666" spans="41:42" x14ac:dyDescent="0.3">
      <c r="AO4666" s="2" t="s">
        <v>1285</v>
      </c>
      <c r="AP4666" s="6" t="s">
        <v>528</v>
      </c>
    </row>
    <row r="4667" spans="41:42" x14ac:dyDescent="0.3">
      <c r="AO4667" s="2" t="s">
        <v>1286</v>
      </c>
      <c r="AP4667" s="6" t="s">
        <v>528</v>
      </c>
    </row>
    <row r="4668" spans="41:42" x14ac:dyDescent="0.3">
      <c r="AO4668" s="2" t="s">
        <v>1287</v>
      </c>
      <c r="AP4668" s="6" t="s">
        <v>528</v>
      </c>
    </row>
    <row r="4669" spans="41:42" x14ac:dyDescent="0.3">
      <c r="AO4669" s="2" t="s">
        <v>1288</v>
      </c>
      <c r="AP4669" s="6" t="s">
        <v>528</v>
      </c>
    </row>
    <row r="4670" spans="41:42" x14ac:dyDescent="0.3">
      <c r="AO4670" s="2" t="s">
        <v>1289</v>
      </c>
      <c r="AP4670" s="6" t="s">
        <v>528</v>
      </c>
    </row>
    <row r="4671" spans="41:42" x14ac:dyDescent="0.3">
      <c r="AO4671" s="2" t="s">
        <v>1290</v>
      </c>
      <c r="AP4671" s="6" t="s">
        <v>528</v>
      </c>
    </row>
    <row r="4672" spans="41:42" x14ac:dyDescent="0.3">
      <c r="AO4672" s="2" t="s">
        <v>231</v>
      </c>
      <c r="AP4672" s="6" t="s">
        <v>22</v>
      </c>
    </row>
    <row r="4673" spans="41:42" x14ac:dyDescent="0.3">
      <c r="AO4673" s="2" t="s">
        <v>1291</v>
      </c>
      <c r="AP4673" s="6" t="s">
        <v>528</v>
      </c>
    </row>
    <row r="4674" spans="41:42" x14ac:dyDescent="0.3">
      <c r="AO4674" s="2" t="s">
        <v>1292</v>
      </c>
      <c r="AP4674" s="6" t="s">
        <v>528</v>
      </c>
    </row>
    <row r="4675" spans="41:42" x14ac:dyDescent="0.3">
      <c r="AO4675" s="2" t="s">
        <v>1293</v>
      </c>
      <c r="AP4675" s="6" t="s">
        <v>528</v>
      </c>
    </row>
    <row r="4676" spans="41:42" x14ac:dyDescent="0.3">
      <c r="AO4676" s="2" t="s">
        <v>1294</v>
      </c>
      <c r="AP4676" s="6" t="s">
        <v>528</v>
      </c>
    </row>
    <row r="4677" spans="41:42" x14ac:dyDescent="0.3">
      <c r="AO4677" s="2" t="s">
        <v>1295</v>
      </c>
      <c r="AP4677" s="6" t="s">
        <v>528</v>
      </c>
    </row>
    <row r="4678" spans="41:42" x14ac:dyDescent="0.3">
      <c r="AO4678" s="2" t="s">
        <v>1296</v>
      </c>
      <c r="AP4678" s="6" t="s">
        <v>528</v>
      </c>
    </row>
    <row r="4679" spans="41:42" x14ac:dyDescent="0.3">
      <c r="AO4679" s="2" t="s">
        <v>1297</v>
      </c>
      <c r="AP4679" s="6" t="s">
        <v>528</v>
      </c>
    </row>
    <row r="4680" spans="41:42" x14ac:dyDescent="0.3">
      <c r="AO4680" s="2" t="s">
        <v>1298</v>
      </c>
      <c r="AP4680" s="6" t="s">
        <v>528</v>
      </c>
    </row>
    <row r="4681" spans="41:42" x14ac:dyDescent="0.3">
      <c r="AO4681" s="2" t="s">
        <v>1299</v>
      </c>
      <c r="AP4681" s="6" t="s">
        <v>528</v>
      </c>
    </row>
    <row r="4682" spans="41:42" x14ac:dyDescent="0.3">
      <c r="AO4682" s="2" t="s">
        <v>1300</v>
      </c>
      <c r="AP4682" s="6" t="s">
        <v>528</v>
      </c>
    </row>
    <row r="4683" spans="41:42" x14ac:dyDescent="0.3">
      <c r="AO4683" s="2" t="s">
        <v>232</v>
      </c>
      <c r="AP4683" s="6" t="s">
        <v>22</v>
      </c>
    </row>
    <row r="4684" spans="41:42" x14ac:dyDescent="0.3">
      <c r="AO4684" s="2" t="s">
        <v>1301</v>
      </c>
      <c r="AP4684" s="6" t="s">
        <v>528</v>
      </c>
    </row>
    <row r="4685" spans="41:42" x14ac:dyDescent="0.3">
      <c r="AO4685" s="2" t="s">
        <v>1302</v>
      </c>
      <c r="AP4685" s="6" t="s">
        <v>528</v>
      </c>
    </row>
    <row r="4686" spans="41:42" x14ac:dyDescent="0.3">
      <c r="AO4686" s="2" t="s">
        <v>1303</v>
      </c>
      <c r="AP4686" s="6" t="s">
        <v>528</v>
      </c>
    </row>
    <row r="4687" spans="41:42" x14ac:dyDescent="0.3">
      <c r="AO4687" s="2" t="s">
        <v>1304</v>
      </c>
      <c r="AP4687" s="6" t="s">
        <v>528</v>
      </c>
    </row>
    <row r="4688" spans="41:42" x14ac:dyDescent="0.3">
      <c r="AO4688" s="2" t="s">
        <v>1305</v>
      </c>
      <c r="AP4688" s="6" t="s">
        <v>528</v>
      </c>
    </row>
    <row r="4689" spans="41:42" x14ac:dyDescent="0.3">
      <c r="AO4689" s="2" t="s">
        <v>1306</v>
      </c>
      <c r="AP4689" s="6" t="s">
        <v>528</v>
      </c>
    </row>
    <row r="4690" spans="41:42" x14ac:dyDescent="0.3">
      <c r="AO4690" s="2" t="s">
        <v>1307</v>
      </c>
      <c r="AP4690" s="6" t="s">
        <v>528</v>
      </c>
    </row>
    <row r="4691" spans="41:42" x14ac:dyDescent="0.3">
      <c r="AO4691" s="2" t="s">
        <v>1308</v>
      </c>
      <c r="AP4691" s="6" t="s">
        <v>528</v>
      </c>
    </row>
    <row r="4692" spans="41:42" x14ac:dyDescent="0.3">
      <c r="AO4692" s="2" t="s">
        <v>1309</v>
      </c>
      <c r="AP4692" s="6" t="s">
        <v>528</v>
      </c>
    </row>
    <row r="4693" spans="41:42" x14ac:dyDescent="0.3">
      <c r="AO4693" s="2" t="s">
        <v>1310</v>
      </c>
      <c r="AP4693" s="6" t="s">
        <v>528</v>
      </c>
    </row>
    <row r="4694" spans="41:42" x14ac:dyDescent="0.3">
      <c r="AO4694" s="2" t="s">
        <v>233</v>
      </c>
      <c r="AP4694" s="6" t="s">
        <v>22</v>
      </c>
    </row>
    <row r="4695" spans="41:42" x14ac:dyDescent="0.3">
      <c r="AO4695" s="2" t="s">
        <v>1311</v>
      </c>
      <c r="AP4695" s="6" t="s">
        <v>528</v>
      </c>
    </row>
    <row r="4696" spans="41:42" x14ac:dyDescent="0.3">
      <c r="AO4696" s="2" t="s">
        <v>1312</v>
      </c>
      <c r="AP4696" s="6" t="s">
        <v>528</v>
      </c>
    </row>
    <row r="4697" spans="41:42" x14ac:dyDescent="0.3">
      <c r="AO4697" s="2" t="s">
        <v>1313</v>
      </c>
      <c r="AP4697" s="6" t="s">
        <v>528</v>
      </c>
    </row>
    <row r="4698" spans="41:42" x14ac:dyDescent="0.3">
      <c r="AO4698" s="2" t="s">
        <v>1314</v>
      </c>
      <c r="AP4698" s="6" t="s">
        <v>528</v>
      </c>
    </row>
    <row r="4699" spans="41:42" x14ac:dyDescent="0.3">
      <c r="AO4699" s="2" t="s">
        <v>1315</v>
      </c>
      <c r="AP4699" s="6" t="s">
        <v>528</v>
      </c>
    </row>
    <row r="4700" spans="41:42" x14ac:dyDescent="0.3">
      <c r="AO4700" s="2" t="s">
        <v>1316</v>
      </c>
      <c r="AP4700" s="6" t="s">
        <v>528</v>
      </c>
    </row>
    <row r="4701" spans="41:42" x14ac:dyDescent="0.3">
      <c r="AO4701" s="2" t="s">
        <v>1317</v>
      </c>
      <c r="AP4701" s="6" t="s">
        <v>528</v>
      </c>
    </row>
    <row r="4702" spans="41:42" x14ac:dyDescent="0.3">
      <c r="AO4702" s="2" t="s">
        <v>1318</v>
      </c>
      <c r="AP4702" s="6" t="s">
        <v>528</v>
      </c>
    </row>
    <row r="4703" spans="41:42" x14ac:dyDescent="0.3">
      <c r="AO4703" s="2" t="s">
        <v>1319</v>
      </c>
      <c r="AP4703" s="6" t="s">
        <v>528</v>
      </c>
    </row>
    <row r="4704" spans="41:42" x14ac:dyDescent="0.3">
      <c r="AO4704" s="2" t="s">
        <v>1320</v>
      </c>
      <c r="AP4704" s="6" t="s">
        <v>528</v>
      </c>
    </row>
    <row r="4705" spans="41:42" x14ac:dyDescent="0.3">
      <c r="AO4705" s="2" t="s">
        <v>126</v>
      </c>
      <c r="AP4705" s="6" t="s">
        <v>22</v>
      </c>
    </row>
    <row r="4706" spans="41:42" x14ac:dyDescent="0.3">
      <c r="AO4706" s="2" t="s">
        <v>234</v>
      </c>
      <c r="AP4706" s="6" t="s">
        <v>22</v>
      </c>
    </row>
    <row r="4707" spans="41:42" x14ac:dyDescent="0.3">
      <c r="AO4707" s="2" t="s">
        <v>1321</v>
      </c>
      <c r="AP4707" s="6" t="s">
        <v>528</v>
      </c>
    </row>
    <row r="4708" spans="41:42" x14ac:dyDescent="0.3">
      <c r="AO4708" s="2" t="s">
        <v>1322</v>
      </c>
      <c r="AP4708" s="6" t="s">
        <v>105</v>
      </c>
    </row>
    <row r="4709" spans="41:42" x14ac:dyDescent="0.3">
      <c r="AO4709" s="2" t="s">
        <v>1323</v>
      </c>
      <c r="AP4709" s="6" t="s">
        <v>528</v>
      </c>
    </row>
    <row r="4710" spans="41:42" x14ac:dyDescent="0.3">
      <c r="AO4710" s="2" t="s">
        <v>1324</v>
      </c>
      <c r="AP4710" s="6" t="s">
        <v>528</v>
      </c>
    </row>
    <row r="4711" spans="41:42" x14ac:dyDescent="0.3">
      <c r="AO4711" s="2" t="s">
        <v>1325</v>
      </c>
      <c r="AP4711" s="6" t="s">
        <v>528</v>
      </c>
    </row>
    <row r="4712" spans="41:42" x14ac:dyDescent="0.3">
      <c r="AO4712" s="2" t="s">
        <v>1326</v>
      </c>
      <c r="AP4712" s="6" t="s">
        <v>528</v>
      </c>
    </row>
    <row r="4713" spans="41:42" x14ac:dyDescent="0.3">
      <c r="AO4713" s="2" t="s">
        <v>1327</v>
      </c>
      <c r="AP4713" s="6" t="s">
        <v>528</v>
      </c>
    </row>
    <row r="4714" spans="41:42" x14ac:dyDescent="0.3">
      <c r="AO4714" s="2" t="s">
        <v>1328</v>
      </c>
      <c r="AP4714" s="6" t="s">
        <v>528</v>
      </c>
    </row>
    <row r="4715" spans="41:42" x14ac:dyDescent="0.3">
      <c r="AO4715" s="2" t="s">
        <v>1329</v>
      </c>
      <c r="AP4715" s="6" t="s">
        <v>528</v>
      </c>
    </row>
    <row r="4716" spans="41:42" x14ac:dyDescent="0.3">
      <c r="AO4716" s="2" t="s">
        <v>1330</v>
      </c>
      <c r="AP4716" s="6" t="s">
        <v>528</v>
      </c>
    </row>
    <row r="4717" spans="41:42" x14ac:dyDescent="0.3">
      <c r="AO4717" s="2" t="s">
        <v>235</v>
      </c>
      <c r="AP4717" s="6" t="s">
        <v>22</v>
      </c>
    </row>
    <row r="4718" spans="41:42" x14ac:dyDescent="0.3">
      <c r="AO4718" s="2" t="s">
        <v>1331</v>
      </c>
      <c r="AP4718" s="6" t="s">
        <v>528</v>
      </c>
    </row>
    <row r="4719" spans="41:42" x14ac:dyDescent="0.3">
      <c r="AO4719" s="2" t="s">
        <v>1332</v>
      </c>
      <c r="AP4719" s="6" t="s">
        <v>528</v>
      </c>
    </row>
    <row r="4720" spans="41:42" x14ac:dyDescent="0.3">
      <c r="AO4720" s="2" t="s">
        <v>1333</v>
      </c>
      <c r="AP4720" s="6" t="s">
        <v>528</v>
      </c>
    </row>
    <row r="4721" spans="41:42" x14ac:dyDescent="0.3">
      <c r="AO4721" s="2" t="s">
        <v>1334</v>
      </c>
      <c r="AP4721" s="6" t="s">
        <v>528</v>
      </c>
    </row>
    <row r="4722" spans="41:42" x14ac:dyDescent="0.3">
      <c r="AO4722" s="2" t="s">
        <v>1335</v>
      </c>
      <c r="AP4722" s="6" t="s">
        <v>528</v>
      </c>
    </row>
    <row r="4723" spans="41:42" x14ac:dyDescent="0.3">
      <c r="AO4723" s="2" t="s">
        <v>1336</v>
      </c>
      <c r="AP4723" s="6" t="s">
        <v>528</v>
      </c>
    </row>
    <row r="4724" spans="41:42" x14ac:dyDescent="0.3">
      <c r="AO4724" s="2" t="s">
        <v>1337</v>
      </c>
      <c r="AP4724" s="6" t="s">
        <v>528</v>
      </c>
    </row>
    <row r="4725" spans="41:42" x14ac:dyDescent="0.3">
      <c r="AO4725" s="2" t="s">
        <v>1338</v>
      </c>
      <c r="AP4725" s="6" t="s">
        <v>528</v>
      </c>
    </row>
    <row r="4726" spans="41:42" x14ac:dyDescent="0.3">
      <c r="AO4726" s="2" t="s">
        <v>1339</v>
      </c>
      <c r="AP4726" s="6" t="s">
        <v>528</v>
      </c>
    </row>
    <row r="4727" spans="41:42" x14ac:dyDescent="0.3">
      <c r="AO4727" s="2" t="s">
        <v>1340</v>
      </c>
      <c r="AP4727" s="6" t="s">
        <v>528</v>
      </c>
    </row>
    <row r="4728" spans="41:42" x14ac:dyDescent="0.3">
      <c r="AO4728" s="2" t="s">
        <v>236</v>
      </c>
      <c r="AP4728" s="6" t="s">
        <v>22</v>
      </c>
    </row>
    <row r="4729" spans="41:42" x14ac:dyDescent="0.3">
      <c r="AO4729" s="2" t="s">
        <v>1341</v>
      </c>
      <c r="AP4729" s="6" t="s">
        <v>528</v>
      </c>
    </row>
    <row r="4730" spans="41:42" x14ac:dyDescent="0.3">
      <c r="AO4730" s="2" t="s">
        <v>1342</v>
      </c>
      <c r="AP4730" s="6" t="s">
        <v>528</v>
      </c>
    </row>
    <row r="4731" spans="41:42" x14ac:dyDescent="0.3">
      <c r="AO4731" s="2" t="s">
        <v>1343</v>
      </c>
      <c r="AP4731" s="6" t="s">
        <v>528</v>
      </c>
    </row>
    <row r="4732" spans="41:42" x14ac:dyDescent="0.3">
      <c r="AO4732" s="2" t="s">
        <v>1344</v>
      </c>
      <c r="AP4732" s="6" t="s">
        <v>528</v>
      </c>
    </row>
    <row r="4733" spans="41:42" x14ac:dyDescent="0.3">
      <c r="AO4733" s="2" t="s">
        <v>1345</v>
      </c>
      <c r="AP4733" s="6" t="s">
        <v>528</v>
      </c>
    </row>
    <row r="4734" spans="41:42" x14ac:dyDescent="0.3">
      <c r="AO4734" s="2" t="s">
        <v>1346</v>
      </c>
      <c r="AP4734" s="6" t="s">
        <v>528</v>
      </c>
    </row>
    <row r="4735" spans="41:42" x14ac:dyDescent="0.3">
      <c r="AO4735" s="2" t="s">
        <v>1347</v>
      </c>
      <c r="AP4735" s="6" t="s">
        <v>528</v>
      </c>
    </row>
    <row r="4736" spans="41:42" x14ac:dyDescent="0.3">
      <c r="AO4736" s="2" t="s">
        <v>1348</v>
      </c>
      <c r="AP4736" s="6" t="s">
        <v>528</v>
      </c>
    </row>
    <row r="4737" spans="41:42" x14ac:dyDescent="0.3">
      <c r="AO4737" s="2" t="s">
        <v>1349</v>
      </c>
      <c r="AP4737" s="6" t="s">
        <v>528</v>
      </c>
    </row>
    <row r="4738" spans="41:42" x14ac:dyDescent="0.3">
      <c r="AO4738" s="2" t="s">
        <v>1350</v>
      </c>
      <c r="AP4738" s="6" t="s">
        <v>528</v>
      </c>
    </row>
    <row r="4739" spans="41:42" x14ac:dyDescent="0.3">
      <c r="AO4739" s="2" t="s">
        <v>237</v>
      </c>
      <c r="AP4739" s="6" t="s">
        <v>22</v>
      </c>
    </row>
    <row r="4740" spans="41:42" x14ac:dyDescent="0.3">
      <c r="AO4740" s="2" t="s">
        <v>1351</v>
      </c>
      <c r="AP4740" s="6" t="s">
        <v>528</v>
      </c>
    </row>
    <row r="4741" spans="41:42" x14ac:dyDescent="0.3">
      <c r="AO4741" s="2" t="s">
        <v>1352</v>
      </c>
      <c r="AP4741" s="6" t="s">
        <v>528</v>
      </c>
    </row>
    <row r="4742" spans="41:42" x14ac:dyDescent="0.3">
      <c r="AO4742" s="2" t="s">
        <v>1353</v>
      </c>
      <c r="AP4742" s="6" t="s">
        <v>528</v>
      </c>
    </row>
    <row r="4743" spans="41:42" x14ac:dyDescent="0.3">
      <c r="AO4743" s="2" t="s">
        <v>1354</v>
      </c>
      <c r="AP4743" s="6" t="s">
        <v>528</v>
      </c>
    </row>
    <row r="4744" spans="41:42" x14ac:dyDescent="0.3">
      <c r="AO4744" s="2" t="s">
        <v>1355</v>
      </c>
      <c r="AP4744" s="6" t="s">
        <v>528</v>
      </c>
    </row>
    <row r="4745" spans="41:42" x14ac:dyDescent="0.3">
      <c r="AO4745" s="2" t="s">
        <v>1356</v>
      </c>
      <c r="AP4745" s="6" t="s">
        <v>528</v>
      </c>
    </row>
    <row r="4746" spans="41:42" x14ac:dyDescent="0.3">
      <c r="AO4746" s="2" t="s">
        <v>1357</v>
      </c>
      <c r="AP4746" s="6" t="s">
        <v>528</v>
      </c>
    </row>
    <row r="4747" spans="41:42" x14ac:dyDescent="0.3">
      <c r="AO4747" s="2" t="s">
        <v>1358</v>
      </c>
      <c r="AP4747" s="6" t="s">
        <v>528</v>
      </c>
    </row>
    <row r="4748" spans="41:42" x14ac:dyDescent="0.3">
      <c r="AO4748" s="2" t="s">
        <v>238</v>
      </c>
      <c r="AP4748" s="6" t="s">
        <v>22</v>
      </c>
    </row>
    <row r="4749" spans="41:42" x14ac:dyDescent="0.3">
      <c r="AO4749" s="2" t="s">
        <v>239</v>
      </c>
      <c r="AP4749" s="6" t="s">
        <v>22</v>
      </c>
    </row>
    <row r="4750" spans="41:42" x14ac:dyDescent="0.3">
      <c r="AO4750" s="2" t="s">
        <v>240</v>
      </c>
      <c r="AP4750" s="6" t="s">
        <v>22</v>
      </c>
    </row>
    <row r="4751" spans="41:42" x14ac:dyDescent="0.3">
      <c r="AO4751" s="2" t="s">
        <v>241</v>
      </c>
      <c r="AP4751" s="6" t="s">
        <v>22</v>
      </c>
    </row>
    <row r="4752" spans="41:42" x14ac:dyDescent="0.3">
      <c r="AO4752" s="2" t="s">
        <v>242</v>
      </c>
      <c r="AP4752" s="6" t="s">
        <v>22</v>
      </c>
    </row>
    <row r="4753" spans="41:42" x14ac:dyDescent="0.3">
      <c r="AO4753" s="2" t="s">
        <v>243</v>
      </c>
      <c r="AP4753" s="6" t="s">
        <v>22</v>
      </c>
    </row>
    <row r="4754" spans="41:42" x14ac:dyDescent="0.3">
      <c r="AO4754" s="2" t="s">
        <v>127</v>
      </c>
      <c r="AP4754" s="6" t="s">
        <v>22</v>
      </c>
    </row>
    <row r="4755" spans="41:42" x14ac:dyDescent="0.3">
      <c r="AO4755" s="2" t="s">
        <v>244</v>
      </c>
      <c r="AP4755" s="6" t="s">
        <v>22</v>
      </c>
    </row>
    <row r="4756" spans="41:42" x14ac:dyDescent="0.3">
      <c r="AO4756" s="2" t="s">
        <v>245</v>
      </c>
      <c r="AP4756" s="6" t="s">
        <v>22</v>
      </c>
    </row>
    <row r="4757" spans="41:42" x14ac:dyDescent="0.3">
      <c r="AO4757" s="2" t="s">
        <v>246</v>
      </c>
      <c r="AP4757" s="6" t="s">
        <v>22</v>
      </c>
    </row>
    <row r="4758" spans="41:42" x14ac:dyDescent="0.3">
      <c r="AO4758" s="2" t="s">
        <v>247</v>
      </c>
      <c r="AP4758" s="6" t="s">
        <v>22</v>
      </c>
    </row>
    <row r="4759" spans="41:42" x14ac:dyDescent="0.3">
      <c r="AO4759" s="2" t="s">
        <v>248</v>
      </c>
      <c r="AP4759" s="6" t="s">
        <v>22</v>
      </c>
    </row>
    <row r="4760" spans="41:42" x14ac:dyDescent="0.3">
      <c r="AO4760" s="2" t="s">
        <v>249</v>
      </c>
      <c r="AP4760" s="6" t="s">
        <v>22</v>
      </c>
    </row>
    <row r="4761" spans="41:42" x14ac:dyDescent="0.3">
      <c r="AO4761" s="2" t="s">
        <v>250</v>
      </c>
      <c r="AP4761" s="6" t="s">
        <v>22</v>
      </c>
    </row>
    <row r="4762" spans="41:42" x14ac:dyDescent="0.3">
      <c r="AO4762" s="2" t="s">
        <v>251</v>
      </c>
      <c r="AP4762" s="6" t="s">
        <v>22</v>
      </c>
    </row>
    <row r="4763" spans="41:42" x14ac:dyDescent="0.3">
      <c r="AO4763" s="2" t="s">
        <v>252</v>
      </c>
      <c r="AP4763" s="6" t="s">
        <v>22</v>
      </c>
    </row>
    <row r="4764" spans="41:42" x14ac:dyDescent="0.3">
      <c r="AO4764" s="2" t="s">
        <v>253</v>
      </c>
      <c r="AP4764" s="6" t="s">
        <v>22</v>
      </c>
    </row>
    <row r="4765" spans="41:42" x14ac:dyDescent="0.3">
      <c r="AO4765" s="2" t="s">
        <v>128</v>
      </c>
      <c r="AP4765" s="6" t="s">
        <v>22</v>
      </c>
    </row>
    <row r="4766" spans="41:42" x14ac:dyDescent="0.3">
      <c r="AO4766" s="2" t="s">
        <v>254</v>
      </c>
      <c r="AP4766" s="6" t="s">
        <v>22</v>
      </c>
    </row>
    <row r="4767" spans="41:42" x14ac:dyDescent="0.3">
      <c r="AO4767" s="2" t="s">
        <v>255</v>
      </c>
      <c r="AP4767" s="6" t="s">
        <v>22</v>
      </c>
    </row>
    <row r="4768" spans="41:42" x14ac:dyDescent="0.3">
      <c r="AO4768" s="2" t="s">
        <v>256</v>
      </c>
      <c r="AP4768" s="6" t="s">
        <v>22</v>
      </c>
    </row>
    <row r="4769" spans="41:42" x14ac:dyDescent="0.3">
      <c r="AO4769" s="2" t="s">
        <v>257</v>
      </c>
      <c r="AP4769" s="6" t="s">
        <v>22</v>
      </c>
    </row>
    <row r="4770" spans="41:42" x14ac:dyDescent="0.3">
      <c r="AO4770" s="2" t="s">
        <v>258</v>
      </c>
      <c r="AP4770" s="6" t="s">
        <v>22</v>
      </c>
    </row>
    <row r="4771" spans="41:42" x14ac:dyDescent="0.3">
      <c r="AO4771" s="2" t="s">
        <v>259</v>
      </c>
      <c r="AP4771" s="6" t="s">
        <v>22</v>
      </c>
    </row>
    <row r="4772" spans="41:42" x14ac:dyDescent="0.3">
      <c r="AO4772" s="2" t="s">
        <v>260</v>
      </c>
      <c r="AP4772" s="6" t="s">
        <v>22</v>
      </c>
    </row>
    <row r="4773" spans="41:42" x14ac:dyDescent="0.3">
      <c r="AO4773" s="2" t="s">
        <v>261</v>
      </c>
      <c r="AP4773" s="6" t="s">
        <v>22</v>
      </c>
    </row>
    <row r="4774" spans="41:42" x14ac:dyDescent="0.3">
      <c r="AO4774" s="2" t="s">
        <v>262</v>
      </c>
      <c r="AP4774" s="6" t="s">
        <v>22</v>
      </c>
    </row>
    <row r="4775" spans="41:42" x14ac:dyDescent="0.3">
      <c r="AO4775" s="2" t="s">
        <v>263</v>
      </c>
      <c r="AP4775" s="6" t="s">
        <v>22</v>
      </c>
    </row>
    <row r="4776" spans="41:42" x14ac:dyDescent="0.3">
      <c r="AO4776" s="2" t="s">
        <v>129</v>
      </c>
      <c r="AP4776" s="6" t="s">
        <v>22</v>
      </c>
    </row>
    <row r="4777" spans="41:42" x14ac:dyDescent="0.3">
      <c r="AO4777" s="2" t="s">
        <v>264</v>
      </c>
      <c r="AP4777" s="6" t="s">
        <v>22</v>
      </c>
    </row>
    <row r="4778" spans="41:42" x14ac:dyDescent="0.3">
      <c r="AO4778" s="2" t="s">
        <v>265</v>
      </c>
      <c r="AP4778" s="6" t="s">
        <v>22</v>
      </c>
    </row>
    <row r="4779" spans="41:42" x14ac:dyDescent="0.3">
      <c r="AO4779" s="2" t="s">
        <v>266</v>
      </c>
      <c r="AP4779" s="6" t="s">
        <v>22</v>
      </c>
    </row>
    <row r="4780" spans="41:42" x14ac:dyDescent="0.3">
      <c r="AO4780" s="2" t="s">
        <v>267</v>
      </c>
      <c r="AP4780" s="6" t="s">
        <v>22</v>
      </c>
    </row>
    <row r="4781" spans="41:42" x14ac:dyDescent="0.3">
      <c r="AO4781" s="2" t="s">
        <v>268</v>
      </c>
      <c r="AP4781" s="6" t="s">
        <v>22</v>
      </c>
    </row>
    <row r="4782" spans="41:42" x14ac:dyDescent="0.3">
      <c r="AO4782" s="2" t="s">
        <v>269</v>
      </c>
      <c r="AP4782" s="6" t="s">
        <v>22</v>
      </c>
    </row>
    <row r="4783" spans="41:42" x14ac:dyDescent="0.3">
      <c r="AO4783" s="2" t="s">
        <v>270</v>
      </c>
      <c r="AP4783" s="6" t="s">
        <v>22</v>
      </c>
    </row>
    <row r="4784" spans="41:42" x14ac:dyDescent="0.3">
      <c r="AO4784" s="2" t="s">
        <v>271</v>
      </c>
      <c r="AP4784" s="6" t="s">
        <v>22</v>
      </c>
    </row>
    <row r="4785" spans="41:42" x14ac:dyDescent="0.3">
      <c r="AO4785" s="2" t="s">
        <v>272</v>
      </c>
      <c r="AP4785" s="6" t="s">
        <v>22</v>
      </c>
    </row>
    <row r="4786" spans="41:42" x14ac:dyDescent="0.3">
      <c r="AO4786" s="2" t="s">
        <v>273</v>
      </c>
      <c r="AP4786" s="6" t="s">
        <v>22</v>
      </c>
    </row>
    <row r="4787" spans="41:42" x14ac:dyDescent="0.3">
      <c r="AO4787" s="2" t="s">
        <v>130</v>
      </c>
      <c r="AP4787" s="6" t="s">
        <v>22</v>
      </c>
    </row>
    <row r="4788" spans="41:42" x14ac:dyDescent="0.3">
      <c r="AO4788" s="2" t="s">
        <v>274</v>
      </c>
      <c r="AP4788" s="6" t="s">
        <v>22</v>
      </c>
    </row>
    <row r="4789" spans="41:42" x14ac:dyDescent="0.3">
      <c r="AO4789" s="2" t="s">
        <v>275</v>
      </c>
      <c r="AP4789" s="6" t="s">
        <v>22</v>
      </c>
    </row>
    <row r="4790" spans="41:42" x14ac:dyDescent="0.3">
      <c r="AO4790" s="2" t="s">
        <v>276</v>
      </c>
      <c r="AP4790" s="6" t="s">
        <v>22</v>
      </c>
    </row>
    <row r="4791" spans="41:42" x14ac:dyDescent="0.3">
      <c r="AO4791" s="2" t="s">
        <v>277</v>
      </c>
      <c r="AP4791" s="6" t="s">
        <v>22</v>
      </c>
    </row>
    <row r="4792" spans="41:42" x14ac:dyDescent="0.3">
      <c r="AO4792" s="2" t="s">
        <v>278</v>
      </c>
      <c r="AP4792" s="6" t="s">
        <v>22</v>
      </c>
    </row>
    <row r="4793" spans="41:42" x14ac:dyDescent="0.3">
      <c r="AO4793" s="2" t="s">
        <v>279</v>
      </c>
      <c r="AP4793" s="6" t="s">
        <v>22</v>
      </c>
    </row>
    <row r="4794" spans="41:42" x14ac:dyDescent="0.3">
      <c r="AO4794" s="2" t="s">
        <v>280</v>
      </c>
      <c r="AP4794" s="6" t="s">
        <v>22</v>
      </c>
    </row>
    <row r="4795" spans="41:42" x14ac:dyDescent="0.3">
      <c r="AO4795" s="2" t="s">
        <v>281</v>
      </c>
      <c r="AP4795" s="6" t="s">
        <v>22</v>
      </c>
    </row>
    <row r="4796" spans="41:42" x14ac:dyDescent="0.3">
      <c r="AO4796" s="2" t="s">
        <v>282</v>
      </c>
      <c r="AP4796" s="6" t="s">
        <v>22</v>
      </c>
    </row>
    <row r="4797" spans="41:42" x14ac:dyDescent="0.3">
      <c r="AO4797" s="2" t="s">
        <v>283</v>
      </c>
      <c r="AP4797" s="6" t="s">
        <v>22</v>
      </c>
    </row>
    <row r="4798" spans="41:42" x14ac:dyDescent="0.3">
      <c r="AO4798" s="2" t="s">
        <v>131</v>
      </c>
      <c r="AP4798" s="6" t="s">
        <v>22</v>
      </c>
    </row>
    <row r="4799" spans="41:42" x14ac:dyDescent="0.3">
      <c r="AO4799" s="2" t="s">
        <v>284</v>
      </c>
      <c r="AP4799" s="6" t="s">
        <v>22</v>
      </c>
    </row>
    <row r="4800" spans="41:42" x14ac:dyDescent="0.3">
      <c r="AO4800" s="2" t="s">
        <v>285</v>
      </c>
      <c r="AP4800" s="6" t="s">
        <v>22</v>
      </c>
    </row>
    <row r="4801" spans="41:42" x14ac:dyDescent="0.3">
      <c r="AO4801" s="2" t="s">
        <v>286</v>
      </c>
      <c r="AP4801" s="6" t="s">
        <v>22</v>
      </c>
    </row>
    <row r="4802" spans="41:42" x14ac:dyDescent="0.3">
      <c r="AO4802" s="2" t="s">
        <v>287</v>
      </c>
      <c r="AP4802" s="6" t="s">
        <v>22</v>
      </c>
    </row>
    <row r="4803" spans="41:42" x14ac:dyDescent="0.3">
      <c r="AO4803" s="2" t="s">
        <v>288</v>
      </c>
      <c r="AP4803" s="6" t="s">
        <v>22</v>
      </c>
    </row>
    <row r="4804" spans="41:42" x14ac:dyDescent="0.3">
      <c r="AO4804" s="2" t="s">
        <v>289</v>
      </c>
      <c r="AP4804" s="6" t="s">
        <v>22</v>
      </c>
    </row>
    <row r="4805" spans="41:42" x14ac:dyDescent="0.3">
      <c r="AO4805" s="2" t="s">
        <v>290</v>
      </c>
      <c r="AP4805" s="6" t="s">
        <v>22</v>
      </c>
    </row>
    <row r="4806" spans="41:42" x14ac:dyDescent="0.3">
      <c r="AO4806" s="2" t="s">
        <v>291</v>
      </c>
      <c r="AP4806" s="6" t="s">
        <v>22</v>
      </c>
    </row>
    <row r="4807" spans="41:42" x14ac:dyDescent="0.3">
      <c r="AO4807" s="2" t="s">
        <v>292</v>
      </c>
      <c r="AP4807" s="6" t="s">
        <v>22</v>
      </c>
    </row>
    <row r="4808" spans="41:42" x14ac:dyDescent="0.3">
      <c r="AO4808" s="2" t="s">
        <v>293</v>
      </c>
      <c r="AP4808" s="6" t="s">
        <v>22</v>
      </c>
    </row>
    <row r="4809" spans="41:42" x14ac:dyDescent="0.3">
      <c r="AO4809" s="2" t="s">
        <v>132</v>
      </c>
      <c r="AP4809" s="6" t="s">
        <v>22</v>
      </c>
    </row>
    <row r="4810" spans="41:42" x14ac:dyDescent="0.3">
      <c r="AO4810" s="2" t="s">
        <v>294</v>
      </c>
      <c r="AP4810" s="6" t="s">
        <v>22</v>
      </c>
    </row>
    <row r="4811" spans="41:42" x14ac:dyDescent="0.3">
      <c r="AO4811" s="2" t="s">
        <v>295</v>
      </c>
      <c r="AP4811" s="6" t="s">
        <v>22</v>
      </c>
    </row>
    <row r="4812" spans="41:42" x14ac:dyDescent="0.3">
      <c r="AO4812" s="2" t="s">
        <v>296</v>
      </c>
      <c r="AP4812" s="6" t="s">
        <v>22</v>
      </c>
    </row>
    <row r="4813" spans="41:42" x14ac:dyDescent="0.3">
      <c r="AO4813" s="2" t="s">
        <v>297</v>
      </c>
      <c r="AP4813" s="6" t="s">
        <v>22</v>
      </c>
    </row>
    <row r="4814" spans="41:42" x14ac:dyDescent="0.3">
      <c r="AO4814" s="2" t="s">
        <v>298</v>
      </c>
      <c r="AP4814" s="6" t="s">
        <v>22</v>
      </c>
    </row>
    <row r="4815" spans="41:42" x14ac:dyDescent="0.3">
      <c r="AO4815" s="2" t="s">
        <v>299</v>
      </c>
      <c r="AP4815" s="6" t="s">
        <v>22</v>
      </c>
    </row>
    <row r="4816" spans="41:42" x14ac:dyDescent="0.3">
      <c r="AO4816" s="2" t="s">
        <v>300</v>
      </c>
      <c r="AP4816" s="6" t="s">
        <v>22</v>
      </c>
    </row>
    <row r="4817" spans="41:42" x14ac:dyDescent="0.3">
      <c r="AO4817" s="2" t="s">
        <v>301</v>
      </c>
      <c r="AP4817" s="6" t="s">
        <v>22</v>
      </c>
    </row>
    <row r="4818" spans="41:42" x14ac:dyDescent="0.3">
      <c r="AO4818" s="2" t="s">
        <v>302</v>
      </c>
      <c r="AP4818" s="6" t="s">
        <v>22</v>
      </c>
    </row>
    <row r="4819" spans="41:42" x14ac:dyDescent="0.3">
      <c r="AO4819" s="2" t="s">
        <v>303</v>
      </c>
      <c r="AP4819" s="6" t="s">
        <v>22</v>
      </c>
    </row>
    <row r="4820" spans="41:42" x14ac:dyDescent="0.3">
      <c r="AO4820" s="2" t="s">
        <v>133</v>
      </c>
      <c r="AP4820" s="6" t="s">
        <v>22</v>
      </c>
    </row>
    <row r="4821" spans="41:42" x14ac:dyDescent="0.3">
      <c r="AO4821" s="2" t="s">
        <v>304</v>
      </c>
      <c r="AP4821" s="6" t="s">
        <v>22</v>
      </c>
    </row>
    <row r="4822" spans="41:42" x14ac:dyDescent="0.3">
      <c r="AO4822" s="2" t="s">
        <v>305</v>
      </c>
      <c r="AP4822" s="6" t="s">
        <v>22</v>
      </c>
    </row>
    <row r="4823" spans="41:42" x14ac:dyDescent="0.3">
      <c r="AO4823" s="2" t="s">
        <v>306</v>
      </c>
      <c r="AP4823" s="6" t="s">
        <v>22</v>
      </c>
    </row>
    <row r="4824" spans="41:42" x14ac:dyDescent="0.3">
      <c r="AO4824" s="2" t="s">
        <v>307</v>
      </c>
      <c r="AP4824" s="6" t="s">
        <v>22</v>
      </c>
    </row>
    <row r="4825" spans="41:42" x14ac:dyDescent="0.3">
      <c r="AO4825" s="2" t="s">
        <v>308</v>
      </c>
      <c r="AP4825" s="6" t="s">
        <v>22</v>
      </c>
    </row>
    <row r="4826" spans="41:42" x14ac:dyDescent="0.3">
      <c r="AO4826" s="2" t="s">
        <v>309</v>
      </c>
      <c r="AP4826" s="6" t="s">
        <v>22</v>
      </c>
    </row>
    <row r="4827" spans="41:42" x14ac:dyDescent="0.3">
      <c r="AO4827" s="2" t="s">
        <v>310</v>
      </c>
      <c r="AP4827" s="6" t="s">
        <v>22</v>
      </c>
    </row>
    <row r="4828" spans="41:42" x14ac:dyDescent="0.3">
      <c r="AO4828" s="2" t="s">
        <v>311</v>
      </c>
      <c r="AP4828" s="6" t="s">
        <v>22</v>
      </c>
    </row>
    <row r="4829" spans="41:42" x14ac:dyDescent="0.3">
      <c r="AO4829" s="2" t="s">
        <v>312</v>
      </c>
      <c r="AP4829" s="6" t="s">
        <v>22</v>
      </c>
    </row>
    <row r="4830" spans="41:42" x14ac:dyDescent="0.3">
      <c r="AO4830" s="2" t="s">
        <v>313</v>
      </c>
      <c r="AP4830" s="6" t="s">
        <v>22</v>
      </c>
    </row>
    <row r="4831" spans="41:42" x14ac:dyDescent="0.3">
      <c r="AO4831" s="2" t="s">
        <v>114</v>
      </c>
      <c r="AP4831" s="6" t="s">
        <v>112</v>
      </c>
    </row>
    <row r="4832" spans="41:42" x14ac:dyDescent="0.3">
      <c r="AO4832" s="2" t="s">
        <v>134</v>
      </c>
      <c r="AP4832" s="6" t="s">
        <v>22</v>
      </c>
    </row>
    <row r="4833" spans="41:42" x14ac:dyDescent="0.3">
      <c r="AO4833" s="2" t="s">
        <v>314</v>
      </c>
      <c r="AP4833" s="6" t="s">
        <v>22</v>
      </c>
    </row>
    <row r="4834" spans="41:42" x14ac:dyDescent="0.3">
      <c r="AO4834" s="2" t="s">
        <v>315</v>
      </c>
      <c r="AP4834" s="6" t="s">
        <v>22</v>
      </c>
    </row>
    <row r="4835" spans="41:42" x14ac:dyDescent="0.3">
      <c r="AO4835" s="2" t="s">
        <v>316</v>
      </c>
      <c r="AP4835" s="6" t="s">
        <v>22</v>
      </c>
    </row>
    <row r="4836" spans="41:42" x14ac:dyDescent="0.3">
      <c r="AO4836" s="2" t="s">
        <v>317</v>
      </c>
      <c r="AP4836" s="6" t="s">
        <v>22</v>
      </c>
    </row>
    <row r="4837" spans="41:42" x14ac:dyDescent="0.3">
      <c r="AO4837" s="2" t="s">
        <v>318</v>
      </c>
      <c r="AP4837" s="6" t="s">
        <v>22</v>
      </c>
    </row>
    <row r="4838" spans="41:42" x14ac:dyDescent="0.3">
      <c r="AO4838" s="2" t="s">
        <v>319</v>
      </c>
      <c r="AP4838" s="6" t="s">
        <v>22</v>
      </c>
    </row>
    <row r="4839" spans="41:42" x14ac:dyDescent="0.3">
      <c r="AO4839" s="2" t="s">
        <v>320</v>
      </c>
      <c r="AP4839" s="6" t="s">
        <v>22</v>
      </c>
    </row>
    <row r="4840" spans="41:42" x14ac:dyDescent="0.3">
      <c r="AO4840" s="2" t="s">
        <v>321</v>
      </c>
      <c r="AP4840" s="6" t="s">
        <v>22</v>
      </c>
    </row>
    <row r="4841" spans="41:42" x14ac:dyDescent="0.3">
      <c r="AO4841" s="2" t="s">
        <v>322</v>
      </c>
      <c r="AP4841" s="6" t="s">
        <v>22</v>
      </c>
    </row>
    <row r="4842" spans="41:42" x14ac:dyDescent="0.3">
      <c r="AO4842" s="2" t="s">
        <v>323</v>
      </c>
      <c r="AP4842" s="6" t="s">
        <v>22</v>
      </c>
    </row>
    <row r="4843" spans="41:42" x14ac:dyDescent="0.3">
      <c r="AO4843" s="2" t="s">
        <v>135</v>
      </c>
      <c r="AP4843" s="6" t="s">
        <v>22</v>
      </c>
    </row>
    <row r="4844" spans="41:42" x14ac:dyDescent="0.3">
      <c r="AO4844" s="2" t="s">
        <v>324</v>
      </c>
      <c r="AP4844" s="6" t="s">
        <v>22</v>
      </c>
    </row>
    <row r="4845" spans="41:42" x14ac:dyDescent="0.3">
      <c r="AO4845" s="2" t="s">
        <v>325</v>
      </c>
      <c r="AP4845" s="6" t="s">
        <v>22</v>
      </c>
    </row>
    <row r="4846" spans="41:42" x14ac:dyDescent="0.3">
      <c r="AO4846" s="2" t="s">
        <v>326</v>
      </c>
      <c r="AP4846" s="6" t="s">
        <v>22</v>
      </c>
    </row>
    <row r="4847" spans="41:42" x14ac:dyDescent="0.3">
      <c r="AO4847" s="2" t="s">
        <v>327</v>
      </c>
      <c r="AP4847" s="6" t="s">
        <v>22</v>
      </c>
    </row>
    <row r="4848" spans="41:42" x14ac:dyDescent="0.3">
      <c r="AO4848" s="2" t="s">
        <v>328</v>
      </c>
      <c r="AP4848" s="6" t="s">
        <v>22</v>
      </c>
    </row>
    <row r="4849" spans="41:42" x14ac:dyDescent="0.3">
      <c r="AO4849" s="2" t="s">
        <v>329</v>
      </c>
      <c r="AP4849" s="6" t="s">
        <v>22</v>
      </c>
    </row>
    <row r="4850" spans="41:42" x14ac:dyDescent="0.3">
      <c r="AO4850" s="2" t="s">
        <v>330</v>
      </c>
      <c r="AP4850" s="6" t="s">
        <v>22</v>
      </c>
    </row>
    <row r="4851" spans="41:42" x14ac:dyDescent="0.3">
      <c r="AO4851" s="2" t="s">
        <v>331</v>
      </c>
      <c r="AP4851" s="6" t="s">
        <v>22</v>
      </c>
    </row>
    <row r="4852" spans="41:42" x14ac:dyDescent="0.3">
      <c r="AO4852" s="2" t="s">
        <v>332</v>
      </c>
      <c r="AP4852" s="6" t="s">
        <v>22</v>
      </c>
    </row>
    <row r="4853" spans="41:42" x14ac:dyDescent="0.3">
      <c r="AO4853" s="2" t="s">
        <v>333</v>
      </c>
      <c r="AP4853" s="6" t="s">
        <v>22</v>
      </c>
    </row>
    <row r="4854" spans="41:42" x14ac:dyDescent="0.3">
      <c r="AO4854" s="2" t="s">
        <v>136</v>
      </c>
      <c r="AP4854" s="6" t="s">
        <v>22</v>
      </c>
    </row>
    <row r="4855" spans="41:42" x14ac:dyDescent="0.3">
      <c r="AO4855" s="2" t="s">
        <v>334</v>
      </c>
      <c r="AP4855" s="6" t="s">
        <v>22</v>
      </c>
    </row>
    <row r="4856" spans="41:42" x14ac:dyDescent="0.3">
      <c r="AO4856" s="2" t="s">
        <v>335</v>
      </c>
      <c r="AP4856" s="6" t="s">
        <v>22</v>
      </c>
    </row>
    <row r="4857" spans="41:42" x14ac:dyDescent="0.3">
      <c r="AO4857" s="2" t="s">
        <v>336</v>
      </c>
      <c r="AP4857" s="6" t="s">
        <v>22</v>
      </c>
    </row>
    <row r="4858" spans="41:42" x14ac:dyDescent="0.3">
      <c r="AO4858" s="2" t="s">
        <v>337</v>
      </c>
      <c r="AP4858" s="6" t="s">
        <v>22</v>
      </c>
    </row>
    <row r="4859" spans="41:42" x14ac:dyDescent="0.3">
      <c r="AO4859" s="2" t="s">
        <v>338</v>
      </c>
      <c r="AP4859" s="6" t="s">
        <v>22</v>
      </c>
    </row>
    <row r="4860" spans="41:42" x14ac:dyDescent="0.3">
      <c r="AO4860" s="2" t="s">
        <v>339</v>
      </c>
      <c r="AP4860" s="6" t="s">
        <v>22</v>
      </c>
    </row>
    <row r="4861" spans="41:42" x14ac:dyDescent="0.3">
      <c r="AO4861" s="2" t="s">
        <v>340</v>
      </c>
      <c r="AP4861" s="6" t="s">
        <v>22</v>
      </c>
    </row>
    <row r="4862" spans="41:42" x14ac:dyDescent="0.3">
      <c r="AO4862" s="2" t="s">
        <v>341</v>
      </c>
      <c r="AP4862" s="6" t="s">
        <v>22</v>
      </c>
    </row>
    <row r="4863" spans="41:42" x14ac:dyDescent="0.3">
      <c r="AO4863" s="2" t="s">
        <v>342</v>
      </c>
      <c r="AP4863" s="6" t="s">
        <v>22</v>
      </c>
    </row>
    <row r="4864" spans="41:42" x14ac:dyDescent="0.3">
      <c r="AO4864" s="2" t="s">
        <v>343</v>
      </c>
      <c r="AP4864" s="6" t="s">
        <v>22</v>
      </c>
    </row>
    <row r="4865" spans="41:42" x14ac:dyDescent="0.3">
      <c r="AO4865" s="2" t="s">
        <v>137</v>
      </c>
      <c r="AP4865" s="6" t="s">
        <v>22</v>
      </c>
    </row>
    <row r="4866" spans="41:42" x14ac:dyDescent="0.3">
      <c r="AO4866" s="2" t="s">
        <v>344</v>
      </c>
      <c r="AP4866" s="6" t="s">
        <v>22</v>
      </c>
    </row>
    <row r="4867" spans="41:42" x14ac:dyDescent="0.3">
      <c r="AO4867" s="2" t="s">
        <v>345</v>
      </c>
      <c r="AP4867" s="6" t="s">
        <v>22</v>
      </c>
    </row>
    <row r="4868" spans="41:42" x14ac:dyDescent="0.3">
      <c r="AO4868" s="2" t="s">
        <v>346</v>
      </c>
      <c r="AP4868" s="6" t="s">
        <v>22</v>
      </c>
    </row>
    <row r="4869" spans="41:42" x14ac:dyDescent="0.3">
      <c r="AO4869" s="2" t="s">
        <v>347</v>
      </c>
      <c r="AP4869" s="6" t="s">
        <v>22</v>
      </c>
    </row>
    <row r="4870" spans="41:42" x14ac:dyDescent="0.3">
      <c r="AO4870" s="2" t="s">
        <v>348</v>
      </c>
      <c r="AP4870" s="6" t="s">
        <v>22</v>
      </c>
    </row>
    <row r="4871" spans="41:42" x14ac:dyDescent="0.3">
      <c r="AO4871" s="2" t="s">
        <v>349</v>
      </c>
      <c r="AP4871" s="6" t="s">
        <v>22</v>
      </c>
    </row>
    <row r="4872" spans="41:42" x14ac:dyDescent="0.3">
      <c r="AO4872" s="2" t="s">
        <v>350</v>
      </c>
      <c r="AP4872" s="6" t="s">
        <v>22</v>
      </c>
    </row>
    <row r="4873" spans="41:42" x14ac:dyDescent="0.3">
      <c r="AO4873" s="2" t="s">
        <v>351</v>
      </c>
      <c r="AP4873" s="6" t="s">
        <v>22</v>
      </c>
    </row>
    <row r="4874" spans="41:42" x14ac:dyDescent="0.3">
      <c r="AO4874" s="2" t="s">
        <v>352</v>
      </c>
      <c r="AP4874" s="6" t="s">
        <v>22</v>
      </c>
    </row>
    <row r="4875" spans="41:42" x14ac:dyDescent="0.3">
      <c r="AO4875" s="2" t="s">
        <v>353</v>
      </c>
      <c r="AP4875" s="6" t="s">
        <v>22</v>
      </c>
    </row>
    <row r="4876" spans="41:42" x14ac:dyDescent="0.3">
      <c r="AO4876" s="2" t="s">
        <v>138</v>
      </c>
      <c r="AP4876" s="6" t="s">
        <v>22</v>
      </c>
    </row>
    <row r="4877" spans="41:42" x14ac:dyDescent="0.3">
      <c r="AO4877" s="2" t="s">
        <v>354</v>
      </c>
      <c r="AP4877" s="6" t="s">
        <v>22</v>
      </c>
    </row>
    <row r="4878" spans="41:42" x14ac:dyDescent="0.3">
      <c r="AO4878" s="2" t="s">
        <v>355</v>
      </c>
      <c r="AP4878" s="6" t="s">
        <v>22</v>
      </c>
    </row>
    <row r="4879" spans="41:42" x14ac:dyDescent="0.3">
      <c r="AO4879" s="2" t="s">
        <v>356</v>
      </c>
      <c r="AP4879" s="6" t="s">
        <v>22</v>
      </c>
    </row>
    <row r="4880" spans="41:42" x14ac:dyDescent="0.3">
      <c r="AO4880" s="2" t="s">
        <v>357</v>
      </c>
      <c r="AP4880" s="6" t="s">
        <v>22</v>
      </c>
    </row>
    <row r="4881" spans="41:42" x14ac:dyDescent="0.3">
      <c r="AO4881" s="2" t="s">
        <v>358</v>
      </c>
      <c r="AP4881" s="6" t="s">
        <v>22</v>
      </c>
    </row>
    <row r="4882" spans="41:42" x14ac:dyDescent="0.3">
      <c r="AO4882" s="2" t="s">
        <v>359</v>
      </c>
      <c r="AP4882" s="6" t="s">
        <v>22</v>
      </c>
    </row>
    <row r="4883" spans="41:42" x14ac:dyDescent="0.3">
      <c r="AO4883" s="2" t="s">
        <v>360</v>
      </c>
      <c r="AP4883" s="6" t="s">
        <v>22</v>
      </c>
    </row>
    <row r="4884" spans="41:42" x14ac:dyDescent="0.3">
      <c r="AO4884" s="2" t="s">
        <v>361</v>
      </c>
      <c r="AP4884" s="6" t="s">
        <v>22</v>
      </c>
    </row>
    <row r="4885" spans="41:42" x14ac:dyDescent="0.3">
      <c r="AO4885" s="2" t="s">
        <v>362</v>
      </c>
      <c r="AP4885" s="6" t="s">
        <v>22</v>
      </c>
    </row>
    <row r="4886" spans="41:42" x14ac:dyDescent="0.3">
      <c r="AO4886" s="2" t="s">
        <v>363</v>
      </c>
      <c r="AP4886" s="6" t="s">
        <v>22</v>
      </c>
    </row>
    <row r="4887" spans="41:42" x14ac:dyDescent="0.3">
      <c r="AO4887" s="2" t="s">
        <v>139</v>
      </c>
      <c r="AP4887" s="6" t="s">
        <v>22</v>
      </c>
    </row>
    <row r="4888" spans="41:42" x14ac:dyDescent="0.3">
      <c r="AO4888" s="2" t="s">
        <v>364</v>
      </c>
      <c r="AP4888" s="6" t="s">
        <v>22</v>
      </c>
    </row>
    <row r="4889" spans="41:42" x14ac:dyDescent="0.3">
      <c r="AO4889" s="2" t="s">
        <v>365</v>
      </c>
      <c r="AP4889" s="6" t="s">
        <v>22</v>
      </c>
    </row>
    <row r="4890" spans="41:42" x14ac:dyDescent="0.3">
      <c r="AO4890" s="2" t="s">
        <v>366</v>
      </c>
      <c r="AP4890" s="6" t="s">
        <v>22</v>
      </c>
    </row>
    <row r="4891" spans="41:42" x14ac:dyDescent="0.3">
      <c r="AO4891" s="2" t="s">
        <v>367</v>
      </c>
      <c r="AP4891" s="6" t="s">
        <v>22</v>
      </c>
    </row>
    <row r="4892" spans="41:42" x14ac:dyDescent="0.3">
      <c r="AO4892" s="2" t="s">
        <v>368</v>
      </c>
      <c r="AP4892" s="6" t="s">
        <v>22</v>
      </c>
    </row>
    <row r="4893" spans="41:42" x14ac:dyDescent="0.3">
      <c r="AO4893" s="2" t="s">
        <v>369</v>
      </c>
      <c r="AP4893" s="6" t="s">
        <v>22</v>
      </c>
    </row>
    <row r="4894" spans="41:42" x14ac:dyDescent="0.3">
      <c r="AO4894" s="2" t="s">
        <v>370</v>
      </c>
      <c r="AP4894" s="6" t="s">
        <v>22</v>
      </c>
    </row>
    <row r="4895" spans="41:42" x14ac:dyDescent="0.3">
      <c r="AO4895" s="2" t="s">
        <v>371</v>
      </c>
      <c r="AP4895" s="6" t="s">
        <v>22</v>
      </c>
    </row>
    <row r="4896" spans="41:42" x14ac:dyDescent="0.3">
      <c r="AO4896" s="2" t="s">
        <v>372</v>
      </c>
      <c r="AP4896" s="6" t="s">
        <v>22</v>
      </c>
    </row>
    <row r="4897" spans="41:42" x14ac:dyDescent="0.3">
      <c r="AO4897" s="2" t="s">
        <v>373</v>
      </c>
      <c r="AP4897" s="6" t="s">
        <v>22</v>
      </c>
    </row>
    <row r="4898" spans="41:42" x14ac:dyDescent="0.3">
      <c r="AO4898" s="2" t="s">
        <v>140</v>
      </c>
      <c r="AP4898" s="6" t="s">
        <v>22</v>
      </c>
    </row>
    <row r="4899" spans="41:42" x14ac:dyDescent="0.3">
      <c r="AO4899" s="2" t="s">
        <v>374</v>
      </c>
      <c r="AP4899" s="6" t="s">
        <v>22</v>
      </c>
    </row>
    <row r="4900" spans="41:42" x14ac:dyDescent="0.3">
      <c r="AO4900" s="2" t="s">
        <v>375</v>
      </c>
      <c r="AP4900" s="6" t="s">
        <v>22</v>
      </c>
    </row>
    <row r="4901" spans="41:42" x14ac:dyDescent="0.3">
      <c r="AO4901" s="2" t="s">
        <v>376</v>
      </c>
      <c r="AP4901" s="6" t="s">
        <v>22</v>
      </c>
    </row>
    <row r="4902" spans="41:42" x14ac:dyDescent="0.3">
      <c r="AO4902" s="2" t="s">
        <v>377</v>
      </c>
      <c r="AP4902" s="6" t="s">
        <v>22</v>
      </c>
    </row>
    <row r="4903" spans="41:42" x14ac:dyDescent="0.3">
      <c r="AO4903" s="2" t="s">
        <v>378</v>
      </c>
      <c r="AP4903" s="6" t="s">
        <v>22</v>
      </c>
    </row>
    <row r="4904" spans="41:42" x14ac:dyDescent="0.3">
      <c r="AO4904" s="2" t="s">
        <v>379</v>
      </c>
      <c r="AP4904" s="6" t="s">
        <v>22</v>
      </c>
    </row>
    <row r="4905" spans="41:42" x14ac:dyDescent="0.3">
      <c r="AO4905" s="2" t="s">
        <v>380</v>
      </c>
      <c r="AP4905" s="6" t="s">
        <v>22</v>
      </c>
    </row>
    <row r="4906" spans="41:42" x14ac:dyDescent="0.3">
      <c r="AO4906" s="2" t="s">
        <v>381</v>
      </c>
      <c r="AP4906" s="6" t="s">
        <v>22</v>
      </c>
    </row>
    <row r="4907" spans="41:42" x14ac:dyDescent="0.3">
      <c r="AO4907" s="2" t="s">
        <v>382</v>
      </c>
      <c r="AP4907" s="6" t="s">
        <v>22</v>
      </c>
    </row>
    <row r="4908" spans="41:42" x14ac:dyDescent="0.3">
      <c r="AO4908" s="2" t="s">
        <v>383</v>
      </c>
      <c r="AP4908" s="6" t="s">
        <v>22</v>
      </c>
    </row>
    <row r="4909" spans="41:42" x14ac:dyDescent="0.3">
      <c r="AO4909" s="2" t="s">
        <v>141</v>
      </c>
      <c r="AP4909" s="6" t="s">
        <v>22</v>
      </c>
    </row>
    <row r="4910" spans="41:42" x14ac:dyDescent="0.3">
      <c r="AO4910" s="2" t="s">
        <v>384</v>
      </c>
      <c r="AP4910" s="6" t="s">
        <v>22</v>
      </c>
    </row>
    <row r="4911" spans="41:42" x14ac:dyDescent="0.3">
      <c r="AO4911" s="2" t="s">
        <v>385</v>
      </c>
      <c r="AP4911" s="6" t="s">
        <v>22</v>
      </c>
    </row>
    <row r="4912" spans="41:42" x14ac:dyDescent="0.3">
      <c r="AO4912" s="2" t="s">
        <v>386</v>
      </c>
      <c r="AP4912" s="6" t="s">
        <v>22</v>
      </c>
    </row>
    <row r="4913" spans="41:42" x14ac:dyDescent="0.3">
      <c r="AO4913" s="2" t="s">
        <v>387</v>
      </c>
      <c r="AP4913" s="6" t="s">
        <v>22</v>
      </c>
    </row>
    <row r="4914" spans="41:42" x14ac:dyDescent="0.3">
      <c r="AO4914" s="2" t="s">
        <v>388</v>
      </c>
      <c r="AP4914" s="6" t="s">
        <v>22</v>
      </c>
    </row>
    <row r="4915" spans="41:42" x14ac:dyDescent="0.3">
      <c r="AO4915" s="2" t="s">
        <v>389</v>
      </c>
      <c r="AP4915" s="6" t="s">
        <v>22</v>
      </c>
    </row>
    <row r="4916" spans="41:42" x14ac:dyDescent="0.3">
      <c r="AO4916" s="2" t="s">
        <v>390</v>
      </c>
      <c r="AP4916" s="6" t="s">
        <v>22</v>
      </c>
    </row>
    <row r="4917" spans="41:42" x14ac:dyDescent="0.3">
      <c r="AO4917" s="2" t="s">
        <v>391</v>
      </c>
      <c r="AP4917" s="6" t="s">
        <v>22</v>
      </c>
    </row>
    <row r="4918" spans="41:42" x14ac:dyDescent="0.3">
      <c r="AO4918" s="2" t="s">
        <v>392</v>
      </c>
      <c r="AP4918" s="6" t="s">
        <v>22</v>
      </c>
    </row>
    <row r="4919" spans="41:42" x14ac:dyDescent="0.3">
      <c r="AO4919" s="2" t="s">
        <v>393</v>
      </c>
      <c r="AP4919" s="6" t="s">
        <v>22</v>
      </c>
    </row>
    <row r="4920" spans="41:42" x14ac:dyDescent="0.3">
      <c r="AO4920" s="2" t="s">
        <v>142</v>
      </c>
      <c r="AP4920" s="6" t="s">
        <v>22</v>
      </c>
    </row>
    <row r="4921" spans="41:42" x14ac:dyDescent="0.3">
      <c r="AO4921" s="2" t="s">
        <v>394</v>
      </c>
      <c r="AP4921" s="6" t="s">
        <v>22</v>
      </c>
    </row>
    <row r="4922" spans="41:42" x14ac:dyDescent="0.3">
      <c r="AO4922" s="2" t="s">
        <v>396</v>
      </c>
      <c r="AP4922" s="6" t="s">
        <v>395</v>
      </c>
    </row>
    <row r="4923" spans="41:42" x14ac:dyDescent="0.3">
      <c r="AO4923" s="2" t="s">
        <v>397</v>
      </c>
      <c r="AP4923" s="6" t="s">
        <v>395</v>
      </c>
    </row>
    <row r="4924" spans="41:42" x14ac:dyDescent="0.3">
      <c r="AO4924" s="2" t="s">
        <v>398</v>
      </c>
      <c r="AP4924" s="6" t="s">
        <v>395</v>
      </c>
    </row>
    <row r="4925" spans="41:42" x14ac:dyDescent="0.3">
      <c r="AO4925" s="2" t="s">
        <v>400</v>
      </c>
      <c r="AP4925" s="6" t="s">
        <v>399</v>
      </c>
    </row>
    <row r="4926" spans="41:42" x14ac:dyDescent="0.3">
      <c r="AO4926" s="2" t="s">
        <v>401</v>
      </c>
      <c r="AP4926" s="6" t="s">
        <v>399</v>
      </c>
    </row>
    <row r="4927" spans="41:42" x14ac:dyDescent="0.3">
      <c r="AO4927" s="2" t="s">
        <v>402</v>
      </c>
      <c r="AP4927" s="6" t="s">
        <v>399</v>
      </c>
    </row>
    <row r="4928" spans="41:42" x14ac:dyDescent="0.3">
      <c r="AO4928" s="2" t="s">
        <v>403</v>
      </c>
      <c r="AP4928" s="6" t="s">
        <v>399</v>
      </c>
    </row>
    <row r="4929" spans="41:42" x14ac:dyDescent="0.3">
      <c r="AO4929" s="2" t="s">
        <v>404</v>
      </c>
      <c r="AP4929" s="6" t="s">
        <v>399</v>
      </c>
    </row>
    <row r="4930" spans="41:42" x14ac:dyDescent="0.3">
      <c r="AO4930" s="2" t="s">
        <v>405</v>
      </c>
      <c r="AP4930" s="6" t="s">
        <v>399</v>
      </c>
    </row>
    <row r="4931" spans="41:42" x14ac:dyDescent="0.3">
      <c r="AO4931" s="2" t="s">
        <v>143</v>
      </c>
      <c r="AP4931" s="6" t="s">
        <v>22</v>
      </c>
    </row>
    <row r="4932" spans="41:42" x14ac:dyDescent="0.3">
      <c r="AO4932" s="2" t="s">
        <v>406</v>
      </c>
      <c r="AP4932" s="6" t="s">
        <v>399</v>
      </c>
    </row>
    <row r="4933" spans="41:42" x14ac:dyDescent="0.3">
      <c r="AO4933" s="2" t="s">
        <v>407</v>
      </c>
      <c r="AP4933" s="6" t="s">
        <v>399</v>
      </c>
    </row>
    <row r="4934" spans="41:42" x14ac:dyDescent="0.3">
      <c r="AO4934" s="2" t="s">
        <v>408</v>
      </c>
      <c r="AP4934" s="6" t="s">
        <v>399</v>
      </c>
    </row>
    <row r="4935" spans="41:42" x14ac:dyDescent="0.3">
      <c r="AO4935" s="2" t="s">
        <v>409</v>
      </c>
      <c r="AP4935" s="6" t="s">
        <v>399</v>
      </c>
    </row>
    <row r="4936" spans="41:42" x14ac:dyDescent="0.3">
      <c r="AO4936" s="2" t="s">
        <v>410</v>
      </c>
      <c r="AP4936" s="6" t="s">
        <v>399</v>
      </c>
    </row>
    <row r="4937" spans="41:42" x14ac:dyDescent="0.3">
      <c r="AO4937" s="2" t="s">
        <v>411</v>
      </c>
      <c r="AP4937" s="6" t="s">
        <v>399</v>
      </c>
    </row>
    <row r="4938" spans="41:42" x14ac:dyDescent="0.3">
      <c r="AO4938" s="2" t="s">
        <v>412</v>
      </c>
      <c r="AP4938" s="6" t="s">
        <v>399</v>
      </c>
    </row>
    <row r="4939" spans="41:42" x14ac:dyDescent="0.3">
      <c r="AO4939" s="2" t="s">
        <v>413</v>
      </c>
      <c r="AP4939" s="6" t="s">
        <v>399</v>
      </c>
    </row>
    <row r="4940" spans="41:42" x14ac:dyDescent="0.3">
      <c r="AO4940" s="2" t="s">
        <v>414</v>
      </c>
      <c r="AP4940" s="6" t="s">
        <v>399</v>
      </c>
    </row>
    <row r="4941" spans="41:42" x14ac:dyDescent="0.3">
      <c r="AO4941" s="2" t="s">
        <v>415</v>
      </c>
      <c r="AP4941" s="6" t="s">
        <v>399</v>
      </c>
    </row>
    <row r="4942" spans="41:42" x14ac:dyDescent="0.3">
      <c r="AO4942" s="2" t="s">
        <v>115</v>
      </c>
      <c r="AP4942" s="6" t="s">
        <v>105</v>
      </c>
    </row>
    <row r="4943" spans="41:42" x14ac:dyDescent="0.3">
      <c r="AO4943" s="2" t="s">
        <v>144</v>
      </c>
      <c r="AP4943" s="6" t="s">
        <v>22</v>
      </c>
    </row>
    <row r="4944" spans="41:42" x14ac:dyDescent="0.3">
      <c r="AO4944" s="2" t="s">
        <v>416</v>
      </c>
      <c r="AP4944" s="6" t="s">
        <v>399</v>
      </c>
    </row>
    <row r="4945" spans="41:42" x14ac:dyDescent="0.3">
      <c r="AO4945" s="2" t="s">
        <v>417</v>
      </c>
      <c r="AP4945" s="6" t="s">
        <v>399</v>
      </c>
    </row>
    <row r="4946" spans="41:42" x14ac:dyDescent="0.3">
      <c r="AO4946" s="2" t="s">
        <v>418</v>
      </c>
      <c r="AP4946" s="6" t="s">
        <v>399</v>
      </c>
    </row>
    <row r="4947" spans="41:42" x14ac:dyDescent="0.3">
      <c r="AO4947" s="2" t="s">
        <v>419</v>
      </c>
      <c r="AP4947" s="6" t="s">
        <v>399</v>
      </c>
    </row>
    <row r="4948" spans="41:42" x14ac:dyDescent="0.3">
      <c r="AO4948" s="2" t="s">
        <v>420</v>
      </c>
      <c r="AP4948" s="6" t="s">
        <v>399</v>
      </c>
    </row>
    <row r="4949" spans="41:42" x14ac:dyDescent="0.3">
      <c r="AO4949" s="2" t="s">
        <v>421</v>
      </c>
      <c r="AP4949" s="6" t="s">
        <v>399</v>
      </c>
    </row>
    <row r="4950" spans="41:42" x14ac:dyDescent="0.3">
      <c r="AO4950" s="2" t="s">
        <v>422</v>
      </c>
      <c r="AP4950" s="6" t="s">
        <v>399</v>
      </c>
    </row>
    <row r="4951" spans="41:42" x14ac:dyDescent="0.3">
      <c r="AO4951" s="2" t="s">
        <v>423</v>
      </c>
      <c r="AP4951" s="6" t="s">
        <v>399</v>
      </c>
    </row>
    <row r="4952" spans="41:42" x14ac:dyDescent="0.3">
      <c r="AO4952" s="2" t="s">
        <v>424</v>
      </c>
      <c r="AP4952" s="6" t="s">
        <v>399</v>
      </c>
    </row>
    <row r="4953" spans="41:42" x14ac:dyDescent="0.3">
      <c r="AO4953" s="2" t="s">
        <v>425</v>
      </c>
      <c r="AP4953" s="6" t="s">
        <v>399</v>
      </c>
    </row>
    <row r="4954" spans="41:42" x14ac:dyDescent="0.3">
      <c r="AO4954" s="2" t="s">
        <v>145</v>
      </c>
      <c r="AP4954" s="6" t="s">
        <v>22</v>
      </c>
    </row>
    <row r="4955" spans="41:42" x14ac:dyDescent="0.3">
      <c r="AO4955" s="2" t="s">
        <v>426</v>
      </c>
      <c r="AP4955" s="6" t="s">
        <v>399</v>
      </c>
    </row>
    <row r="4956" spans="41:42" x14ac:dyDescent="0.3">
      <c r="AO4956" s="2" t="s">
        <v>427</v>
      </c>
      <c r="AP4956" s="6" t="s">
        <v>399</v>
      </c>
    </row>
    <row r="4957" spans="41:42" x14ac:dyDescent="0.3">
      <c r="AO4957" s="2" t="s">
        <v>428</v>
      </c>
      <c r="AP4957" s="6" t="s">
        <v>399</v>
      </c>
    </row>
    <row r="4958" spans="41:42" x14ac:dyDescent="0.3">
      <c r="AO4958" s="2" t="s">
        <v>429</v>
      </c>
      <c r="AP4958" s="6" t="s">
        <v>399</v>
      </c>
    </row>
    <row r="4959" spans="41:42" x14ac:dyDescent="0.3">
      <c r="AO4959" s="2" t="s">
        <v>430</v>
      </c>
      <c r="AP4959" s="6" t="s">
        <v>399</v>
      </c>
    </row>
    <row r="4960" spans="41:42" x14ac:dyDescent="0.3">
      <c r="AO4960" s="2" t="s">
        <v>431</v>
      </c>
      <c r="AP4960" s="6" t="s">
        <v>399</v>
      </c>
    </row>
    <row r="4961" spans="41:42" x14ac:dyDescent="0.3">
      <c r="AO4961" s="2" t="s">
        <v>432</v>
      </c>
      <c r="AP4961" s="6" t="s">
        <v>399</v>
      </c>
    </row>
    <row r="4962" spans="41:42" x14ac:dyDescent="0.3">
      <c r="AO4962" s="2" t="s">
        <v>433</v>
      </c>
      <c r="AP4962" s="6" t="s">
        <v>399</v>
      </c>
    </row>
    <row r="4963" spans="41:42" x14ac:dyDescent="0.3">
      <c r="AO4963" s="2" t="s">
        <v>434</v>
      </c>
      <c r="AP4963" s="6" t="s">
        <v>399</v>
      </c>
    </row>
    <row r="4964" spans="41:42" x14ac:dyDescent="0.3">
      <c r="AO4964" s="2" t="s">
        <v>435</v>
      </c>
      <c r="AP4964" s="6" t="s">
        <v>399</v>
      </c>
    </row>
    <row r="4965" spans="41:42" x14ac:dyDescent="0.3">
      <c r="AO4965" s="2" t="s">
        <v>146</v>
      </c>
      <c r="AP4965" s="6" t="s">
        <v>22</v>
      </c>
    </row>
    <row r="4966" spans="41:42" x14ac:dyDescent="0.3">
      <c r="AO4966" s="2" t="s">
        <v>436</v>
      </c>
      <c r="AP4966" s="6" t="s">
        <v>399</v>
      </c>
    </row>
    <row r="4967" spans="41:42" x14ac:dyDescent="0.3">
      <c r="AO4967" s="2" t="s">
        <v>437</v>
      </c>
      <c r="AP4967" s="6" t="s">
        <v>399</v>
      </c>
    </row>
    <row r="4968" spans="41:42" x14ac:dyDescent="0.3">
      <c r="AO4968" s="2" t="s">
        <v>438</v>
      </c>
      <c r="AP4968" s="6" t="s">
        <v>399</v>
      </c>
    </row>
    <row r="4969" spans="41:42" x14ac:dyDescent="0.3">
      <c r="AO4969" s="2" t="s">
        <v>439</v>
      </c>
      <c r="AP4969" s="6" t="s">
        <v>399</v>
      </c>
    </row>
    <row r="4970" spans="41:42" x14ac:dyDescent="0.3">
      <c r="AO4970" s="2" t="s">
        <v>440</v>
      </c>
      <c r="AP4970" s="6" t="s">
        <v>399</v>
      </c>
    </row>
    <row r="4971" spans="41:42" x14ac:dyDescent="0.3">
      <c r="AO4971" s="2" t="s">
        <v>441</v>
      </c>
      <c r="AP4971" s="6" t="s">
        <v>399</v>
      </c>
    </row>
    <row r="4972" spans="41:42" x14ac:dyDescent="0.3">
      <c r="AO4972" s="2" t="s">
        <v>442</v>
      </c>
      <c r="AP4972" s="6" t="s">
        <v>399</v>
      </c>
    </row>
    <row r="4973" spans="41:42" x14ac:dyDescent="0.3">
      <c r="AO4973" s="2" t="s">
        <v>443</v>
      </c>
      <c r="AP4973" s="6" t="s">
        <v>399</v>
      </c>
    </row>
    <row r="4974" spans="41:42" x14ac:dyDescent="0.3">
      <c r="AO4974" s="2" t="s">
        <v>444</v>
      </c>
      <c r="AP4974" s="6" t="s">
        <v>399</v>
      </c>
    </row>
    <row r="4975" spans="41:42" x14ac:dyDescent="0.3">
      <c r="AO4975" s="2" t="s">
        <v>445</v>
      </c>
      <c r="AP4975" s="6" t="s">
        <v>399</v>
      </c>
    </row>
    <row r="4976" spans="41:42" x14ac:dyDescent="0.3">
      <c r="AO4976" s="2" t="s">
        <v>147</v>
      </c>
      <c r="AP4976" s="6" t="s">
        <v>22</v>
      </c>
    </row>
    <row r="4977" spans="41:42" x14ac:dyDescent="0.3">
      <c r="AO4977" s="2" t="s">
        <v>446</v>
      </c>
      <c r="AP4977" s="6" t="s">
        <v>399</v>
      </c>
    </row>
    <row r="4978" spans="41:42" x14ac:dyDescent="0.3">
      <c r="AO4978" s="2" t="s">
        <v>447</v>
      </c>
      <c r="AP4978" s="6" t="s">
        <v>399</v>
      </c>
    </row>
    <row r="4979" spans="41:42" x14ac:dyDescent="0.3">
      <c r="AO4979" s="2" t="s">
        <v>448</v>
      </c>
      <c r="AP4979" s="6" t="s">
        <v>399</v>
      </c>
    </row>
    <row r="4980" spans="41:42" x14ac:dyDescent="0.3">
      <c r="AO4980" s="2" t="s">
        <v>449</v>
      </c>
      <c r="AP4980" s="6" t="s">
        <v>399</v>
      </c>
    </row>
    <row r="4981" spans="41:42" x14ac:dyDescent="0.3">
      <c r="AO4981" s="2" t="s">
        <v>450</v>
      </c>
      <c r="AP4981" s="6" t="s">
        <v>399</v>
      </c>
    </row>
    <row r="4982" spans="41:42" x14ac:dyDescent="0.3">
      <c r="AO4982" s="2" t="s">
        <v>451</v>
      </c>
      <c r="AP4982" s="6" t="s">
        <v>399</v>
      </c>
    </row>
    <row r="4983" spans="41:42" x14ac:dyDescent="0.3">
      <c r="AO4983" s="2" t="s">
        <v>452</v>
      </c>
      <c r="AP4983" s="6" t="s">
        <v>399</v>
      </c>
    </row>
    <row r="4984" spans="41:42" x14ac:dyDescent="0.3">
      <c r="AO4984" s="2" t="s">
        <v>453</v>
      </c>
      <c r="AP4984" s="6" t="s">
        <v>399</v>
      </c>
    </row>
    <row r="4985" spans="41:42" x14ac:dyDescent="0.3">
      <c r="AO4985" s="2" t="s">
        <v>454</v>
      </c>
      <c r="AP4985" s="6" t="s">
        <v>399</v>
      </c>
    </row>
    <row r="4986" spans="41:42" x14ac:dyDescent="0.3">
      <c r="AO4986" s="2" t="s">
        <v>455</v>
      </c>
      <c r="AP4986" s="6" t="s">
        <v>399</v>
      </c>
    </row>
    <row r="4987" spans="41:42" x14ac:dyDescent="0.3">
      <c r="AO4987" s="2" t="s">
        <v>148</v>
      </c>
      <c r="AP4987" s="6" t="s">
        <v>22</v>
      </c>
    </row>
    <row r="4988" spans="41:42" x14ac:dyDescent="0.3">
      <c r="AO4988" s="2" t="s">
        <v>456</v>
      </c>
      <c r="AP4988" s="6" t="s">
        <v>399</v>
      </c>
    </row>
    <row r="4989" spans="41:42" x14ac:dyDescent="0.3">
      <c r="AO4989" s="2" t="s">
        <v>457</v>
      </c>
      <c r="AP4989" s="6" t="s">
        <v>399</v>
      </c>
    </row>
    <row r="4990" spans="41:42" x14ac:dyDescent="0.3">
      <c r="AO4990" s="2" t="s">
        <v>458</v>
      </c>
      <c r="AP4990" s="6" t="s">
        <v>399</v>
      </c>
    </row>
    <row r="4991" spans="41:42" x14ac:dyDescent="0.3">
      <c r="AO4991" s="2" t="s">
        <v>459</v>
      </c>
      <c r="AP4991" s="6" t="s">
        <v>399</v>
      </c>
    </row>
    <row r="4992" spans="41:42" x14ac:dyDescent="0.3">
      <c r="AO4992" s="2" t="s">
        <v>460</v>
      </c>
      <c r="AP4992" s="6" t="s">
        <v>399</v>
      </c>
    </row>
    <row r="4993" spans="41:42" x14ac:dyDescent="0.3">
      <c r="AO4993" s="2" t="s">
        <v>461</v>
      </c>
      <c r="AP4993" s="6" t="s">
        <v>399</v>
      </c>
    </row>
    <row r="4994" spans="41:42" x14ac:dyDescent="0.3">
      <c r="AO4994" s="2" t="s">
        <v>462</v>
      </c>
      <c r="AP4994" s="6" t="s">
        <v>399</v>
      </c>
    </row>
    <row r="4995" spans="41:42" x14ac:dyDescent="0.3">
      <c r="AO4995" s="2" t="s">
        <v>463</v>
      </c>
      <c r="AP4995" s="6" t="s">
        <v>399</v>
      </c>
    </row>
    <row r="4996" spans="41:42" x14ac:dyDescent="0.3">
      <c r="AO4996" s="2" t="s">
        <v>464</v>
      </c>
      <c r="AP4996" s="6" t="s">
        <v>399</v>
      </c>
    </row>
    <row r="4997" spans="41:42" x14ac:dyDescent="0.3">
      <c r="AO4997" s="2" t="s">
        <v>465</v>
      </c>
      <c r="AP4997" s="6" t="s">
        <v>399</v>
      </c>
    </row>
    <row r="4998" spans="41:42" x14ac:dyDescent="0.3">
      <c r="AO4998" s="2" t="s">
        <v>149</v>
      </c>
      <c r="AP4998" s="6" t="s">
        <v>22</v>
      </c>
    </row>
    <row r="4999" spans="41:42" x14ac:dyDescent="0.3">
      <c r="AO4999" s="2" t="s">
        <v>466</v>
      </c>
      <c r="AP4999" s="6" t="s">
        <v>399</v>
      </c>
    </row>
    <row r="5000" spans="41:42" x14ac:dyDescent="0.3">
      <c r="AO5000" s="2" t="s">
        <v>467</v>
      </c>
      <c r="AP5000" s="6" t="s">
        <v>399</v>
      </c>
    </row>
    <row r="5001" spans="41:42" x14ac:dyDescent="0.3">
      <c r="AO5001" s="2" t="s">
        <v>468</v>
      </c>
      <c r="AP5001" s="6" t="s">
        <v>399</v>
      </c>
    </row>
    <row r="5002" spans="41:42" x14ac:dyDescent="0.3">
      <c r="AO5002" s="2" t="s">
        <v>469</v>
      </c>
      <c r="AP5002" s="6" t="s">
        <v>399</v>
      </c>
    </row>
    <row r="5003" spans="41:42" x14ac:dyDescent="0.3">
      <c r="AO5003" s="2" t="s">
        <v>470</v>
      </c>
      <c r="AP5003" s="6" t="s">
        <v>399</v>
      </c>
    </row>
    <row r="5004" spans="41:42" x14ac:dyDescent="0.3">
      <c r="AO5004" s="2" t="s">
        <v>471</v>
      </c>
      <c r="AP5004" s="6" t="s">
        <v>399</v>
      </c>
    </row>
    <row r="5005" spans="41:42" x14ac:dyDescent="0.3">
      <c r="AO5005" s="2" t="s">
        <v>472</v>
      </c>
      <c r="AP5005" s="6" t="s">
        <v>399</v>
      </c>
    </row>
    <row r="5006" spans="41:42" x14ac:dyDescent="0.3">
      <c r="AO5006" s="2" t="s">
        <v>473</v>
      </c>
      <c r="AP5006" s="6" t="s">
        <v>399</v>
      </c>
    </row>
    <row r="5007" spans="41:42" x14ac:dyDescent="0.3">
      <c r="AO5007" s="2" t="s">
        <v>474</v>
      </c>
      <c r="AP5007" s="6" t="s">
        <v>399</v>
      </c>
    </row>
    <row r="5008" spans="41:42" x14ac:dyDescent="0.3">
      <c r="AO5008" s="2" t="s">
        <v>475</v>
      </c>
      <c r="AP5008" s="6" t="s">
        <v>399</v>
      </c>
    </row>
    <row r="5009" spans="41:42" x14ac:dyDescent="0.3">
      <c r="AO5009" s="2" t="s">
        <v>150</v>
      </c>
      <c r="AP5009" s="6" t="s">
        <v>22</v>
      </c>
    </row>
    <row r="5010" spans="41:42" x14ac:dyDescent="0.3">
      <c r="AO5010" s="2" t="s">
        <v>476</v>
      </c>
      <c r="AP5010" s="6" t="s">
        <v>399</v>
      </c>
    </row>
    <row r="5011" spans="41:42" x14ac:dyDescent="0.3">
      <c r="AO5011" s="2" t="s">
        <v>477</v>
      </c>
      <c r="AP5011" s="6" t="s">
        <v>399</v>
      </c>
    </row>
    <row r="5012" spans="41:42" x14ac:dyDescent="0.3">
      <c r="AO5012" s="2" t="s">
        <v>478</v>
      </c>
      <c r="AP5012" s="6" t="s">
        <v>399</v>
      </c>
    </row>
    <row r="5013" spans="41:42" x14ac:dyDescent="0.3">
      <c r="AO5013" s="2" t="s">
        <v>479</v>
      </c>
      <c r="AP5013" s="6" t="s">
        <v>399</v>
      </c>
    </row>
    <row r="5014" spans="41:42" x14ac:dyDescent="0.3">
      <c r="AO5014" s="2" t="s">
        <v>480</v>
      </c>
      <c r="AP5014" s="6" t="s">
        <v>399</v>
      </c>
    </row>
    <row r="5015" spans="41:42" x14ac:dyDescent="0.3">
      <c r="AO5015" s="2" t="s">
        <v>481</v>
      </c>
      <c r="AP5015" s="6" t="s">
        <v>399</v>
      </c>
    </row>
    <row r="5016" spans="41:42" x14ac:dyDescent="0.3">
      <c r="AO5016" s="2" t="s">
        <v>482</v>
      </c>
      <c r="AP5016" s="6" t="s">
        <v>399</v>
      </c>
    </row>
    <row r="5017" spans="41:42" x14ac:dyDescent="0.3">
      <c r="AO5017" s="2" t="s">
        <v>483</v>
      </c>
      <c r="AP5017" s="6" t="s">
        <v>399</v>
      </c>
    </row>
    <row r="5018" spans="41:42" x14ac:dyDescent="0.3">
      <c r="AO5018" s="2" t="s">
        <v>484</v>
      </c>
      <c r="AP5018" s="6" t="s">
        <v>399</v>
      </c>
    </row>
    <row r="5019" spans="41:42" x14ac:dyDescent="0.3">
      <c r="AO5019" s="2" t="s">
        <v>485</v>
      </c>
      <c r="AP5019" s="6" t="s">
        <v>399</v>
      </c>
    </row>
    <row r="5020" spans="41:42" x14ac:dyDescent="0.3">
      <c r="AO5020" s="2" t="s">
        <v>151</v>
      </c>
      <c r="AP5020" s="6" t="s">
        <v>22</v>
      </c>
    </row>
    <row r="5021" spans="41:42" x14ac:dyDescent="0.3">
      <c r="AO5021" s="2" t="s">
        <v>486</v>
      </c>
      <c r="AP5021" s="6" t="s">
        <v>399</v>
      </c>
    </row>
    <row r="5022" spans="41:42" x14ac:dyDescent="0.3">
      <c r="AO5022" s="2" t="s">
        <v>487</v>
      </c>
      <c r="AP5022" s="6" t="s">
        <v>399</v>
      </c>
    </row>
    <row r="5023" spans="41:42" x14ac:dyDescent="0.3">
      <c r="AO5023" s="2" t="s">
        <v>488</v>
      </c>
      <c r="AP5023" s="6" t="s">
        <v>399</v>
      </c>
    </row>
    <row r="5024" spans="41:42" x14ac:dyDescent="0.3">
      <c r="AO5024" s="2" t="s">
        <v>489</v>
      </c>
      <c r="AP5024" s="6" t="s">
        <v>399</v>
      </c>
    </row>
    <row r="5025" spans="41:42" x14ac:dyDescent="0.3">
      <c r="AO5025" s="2" t="s">
        <v>490</v>
      </c>
      <c r="AP5025" s="6" t="s">
        <v>399</v>
      </c>
    </row>
    <row r="5026" spans="41:42" x14ac:dyDescent="0.3">
      <c r="AO5026" s="2" t="s">
        <v>491</v>
      </c>
      <c r="AP5026" s="6" t="s">
        <v>399</v>
      </c>
    </row>
    <row r="5027" spans="41:42" x14ac:dyDescent="0.3">
      <c r="AO5027" s="2" t="s">
        <v>492</v>
      </c>
      <c r="AP5027" s="6" t="s">
        <v>399</v>
      </c>
    </row>
    <row r="5028" spans="41:42" x14ac:dyDescent="0.3">
      <c r="AO5028" s="2" t="s">
        <v>493</v>
      </c>
      <c r="AP5028" s="6" t="s">
        <v>399</v>
      </c>
    </row>
    <row r="5029" spans="41:42" x14ac:dyDescent="0.3">
      <c r="AO5029" s="2" t="s">
        <v>494</v>
      </c>
      <c r="AP5029" s="6" t="s">
        <v>399</v>
      </c>
    </row>
    <row r="5030" spans="41:42" x14ac:dyDescent="0.3">
      <c r="AO5030" s="2" t="s">
        <v>495</v>
      </c>
      <c r="AP5030" s="6" t="s">
        <v>399</v>
      </c>
    </row>
    <row r="5031" spans="41:42" x14ac:dyDescent="0.3">
      <c r="AO5031" s="2" t="s">
        <v>152</v>
      </c>
      <c r="AP5031" s="6" t="s">
        <v>22</v>
      </c>
    </row>
    <row r="5032" spans="41:42" x14ac:dyDescent="0.3">
      <c r="AO5032" s="2" t="s">
        <v>496</v>
      </c>
      <c r="AP5032" s="6" t="s">
        <v>399</v>
      </c>
    </row>
    <row r="5033" spans="41:42" x14ac:dyDescent="0.3">
      <c r="AO5033" s="2" t="s">
        <v>497</v>
      </c>
      <c r="AP5033" s="6" t="s">
        <v>399</v>
      </c>
    </row>
    <row r="5034" spans="41:42" x14ac:dyDescent="0.3">
      <c r="AO5034" s="2" t="s">
        <v>498</v>
      </c>
      <c r="AP5034" s="6" t="s">
        <v>399</v>
      </c>
    </row>
    <row r="5035" spans="41:42" x14ac:dyDescent="0.3">
      <c r="AO5035" s="2" t="s">
        <v>499</v>
      </c>
      <c r="AP5035" s="6" t="s">
        <v>399</v>
      </c>
    </row>
    <row r="5036" spans="41:42" x14ac:dyDescent="0.3">
      <c r="AO5036" s="2" t="s">
        <v>500</v>
      </c>
      <c r="AP5036" s="6" t="s">
        <v>399</v>
      </c>
    </row>
    <row r="5037" spans="41:42" x14ac:dyDescent="0.3">
      <c r="AO5037" s="2" t="s">
        <v>501</v>
      </c>
      <c r="AP5037" s="6" t="s">
        <v>399</v>
      </c>
    </row>
    <row r="5038" spans="41:42" x14ac:dyDescent="0.3">
      <c r="AO5038" s="2" t="s">
        <v>502</v>
      </c>
      <c r="AP5038" s="6" t="s">
        <v>399</v>
      </c>
    </row>
    <row r="5039" spans="41:42" x14ac:dyDescent="0.3">
      <c r="AO5039" s="2" t="s">
        <v>503</v>
      </c>
      <c r="AP5039" s="6" t="s">
        <v>399</v>
      </c>
    </row>
    <row r="5040" spans="41:42" x14ac:dyDescent="0.3">
      <c r="AO5040" s="2" t="s">
        <v>504</v>
      </c>
      <c r="AP5040" s="6" t="s">
        <v>399</v>
      </c>
    </row>
    <row r="5041" spans="41:42" x14ac:dyDescent="0.3">
      <c r="AO5041" s="2" t="s">
        <v>505</v>
      </c>
      <c r="AP5041" s="6" t="s">
        <v>399</v>
      </c>
    </row>
    <row r="5042" spans="41:42" x14ac:dyDescent="0.3">
      <c r="AO5042" s="2" t="s">
        <v>153</v>
      </c>
      <c r="AP5042" s="6" t="s">
        <v>22</v>
      </c>
    </row>
    <row r="5043" spans="41:42" x14ac:dyDescent="0.3">
      <c r="AO5043" s="2" t="s">
        <v>506</v>
      </c>
      <c r="AP5043" s="6" t="s">
        <v>399</v>
      </c>
    </row>
    <row r="5044" spans="41:42" x14ac:dyDescent="0.3">
      <c r="AO5044" s="2" t="s">
        <v>507</v>
      </c>
      <c r="AP5044" s="6" t="s">
        <v>399</v>
      </c>
    </row>
    <row r="5045" spans="41:42" x14ac:dyDescent="0.3">
      <c r="AO5045" s="2" t="s">
        <v>508</v>
      </c>
      <c r="AP5045" s="6" t="s">
        <v>399</v>
      </c>
    </row>
    <row r="5046" spans="41:42" x14ac:dyDescent="0.3">
      <c r="AO5046" s="2" t="s">
        <v>509</v>
      </c>
      <c r="AP5046" s="6" t="s">
        <v>399</v>
      </c>
    </row>
    <row r="5047" spans="41:42" x14ac:dyDescent="0.3">
      <c r="AO5047" s="2" t="s">
        <v>510</v>
      </c>
      <c r="AP5047" s="6" t="s">
        <v>399</v>
      </c>
    </row>
    <row r="5048" spans="41:42" x14ac:dyDescent="0.3">
      <c r="AO5048" s="2" t="s">
        <v>511</v>
      </c>
      <c r="AP5048" s="6" t="s">
        <v>399</v>
      </c>
    </row>
    <row r="5049" spans="41:42" x14ac:dyDescent="0.3">
      <c r="AO5049" s="2" t="s">
        <v>512</v>
      </c>
      <c r="AP5049" s="6" t="s">
        <v>399</v>
      </c>
    </row>
    <row r="5050" spans="41:42" x14ac:dyDescent="0.3">
      <c r="AO5050" s="2" t="s">
        <v>513</v>
      </c>
      <c r="AP5050" s="6" t="s">
        <v>399</v>
      </c>
    </row>
    <row r="5051" spans="41:42" x14ac:dyDescent="0.3">
      <c r="AO5051" s="2" t="s">
        <v>514</v>
      </c>
      <c r="AP5051" s="6" t="s">
        <v>399</v>
      </c>
    </row>
    <row r="5052" spans="41:42" x14ac:dyDescent="0.3">
      <c r="AO5052" s="2" t="s">
        <v>515</v>
      </c>
      <c r="AP5052" s="6" t="s">
        <v>399</v>
      </c>
    </row>
    <row r="5053" spans="41:42" x14ac:dyDescent="0.3">
      <c r="AO5053" s="2" t="s">
        <v>116</v>
      </c>
      <c r="AP5053" s="6" t="s">
        <v>105</v>
      </c>
    </row>
    <row r="5054" spans="41:42" x14ac:dyDescent="0.3">
      <c r="AO5054" s="2" t="s">
        <v>154</v>
      </c>
      <c r="AP5054" s="6" t="s">
        <v>22</v>
      </c>
    </row>
    <row r="5055" spans="41:42" x14ac:dyDescent="0.3">
      <c r="AO5055" s="2" t="s">
        <v>516</v>
      </c>
      <c r="AP5055" s="6" t="s">
        <v>399</v>
      </c>
    </row>
    <row r="5056" spans="41:42" x14ac:dyDescent="0.3">
      <c r="AO5056" s="2" t="s">
        <v>517</v>
      </c>
      <c r="AP5056" s="6" t="s">
        <v>399</v>
      </c>
    </row>
    <row r="5057" spans="41:42" x14ac:dyDescent="0.3">
      <c r="AO5057" s="2" t="s">
        <v>518</v>
      </c>
      <c r="AP5057" s="6" t="s">
        <v>399</v>
      </c>
    </row>
    <row r="5058" spans="41:42" x14ac:dyDescent="0.3">
      <c r="AO5058" s="2" t="s">
        <v>519</v>
      </c>
      <c r="AP5058" s="6" t="s">
        <v>399</v>
      </c>
    </row>
    <row r="5059" spans="41:42" x14ac:dyDescent="0.3">
      <c r="AO5059" s="2" t="s">
        <v>520</v>
      </c>
      <c r="AP5059" s="6" t="s">
        <v>399</v>
      </c>
    </row>
    <row r="5060" spans="41:42" x14ac:dyDescent="0.3">
      <c r="AO5060" s="2" t="s">
        <v>521</v>
      </c>
      <c r="AP5060" s="6" t="s">
        <v>399</v>
      </c>
    </row>
    <row r="5061" spans="41:42" x14ac:dyDescent="0.3">
      <c r="AO5061" s="2" t="s">
        <v>523</v>
      </c>
      <c r="AP5061" s="6" t="s">
        <v>522</v>
      </c>
    </row>
    <row r="5062" spans="41:42" x14ac:dyDescent="0.3">
      <c r="AO5062" s="2" t="s">
        <v>524</v>
      </c>
      <c r="AP5062" s="6" t="s">
        <v>522</v>
      </c>
    </row>
    <row r="5063" spans="41:42" x14ac:dyDescent="0.3">
      <c r="AO5063" s="2" t="s">
        <v>525</v>
      </c>
      <c r="AP5063" s="6" t="s">
        <v>522</v>
      </c>
    </row>
    <row r="5064" spans="41:42" x14ac:dyDescent="0.3">
      <c r="AO5064" s="2" t="s">
        <v>526</v>
      </c>
      <c r="AP5064" s="6" t="s">
        <v>522</v>
      </c>
    </row>
    <row r="5065" spans="41:42" x14ac:dyDescent="0.3">
      <c r="AO5065" s="2" t="s">
        <v>155</v>
      </c>
      <c r="AP5065" s="6" t="s">
        <v>22</v>
      </c>
    </row>
    <row r="5066" spans="41:42" x14ac:dyDescent="0.3">
      <c r="AO5066" s="2" t="s">
        <v>527</v>
      </c>
      <c r="AP5066" s="6" t="s">
        <v>522</v>
      </c>
    </row>
    <row r="5067" spans="41:42" x14ac:dyDescent="0.3">
      <c r="AO5067" s="2" t="s">
        <v>529</v>
      </c>
      <c r="AP5067" s="6" t="s">
        <v>528</v>
      </c>
    </row>
    <row r="5068" spans="41:42" x14ac:dyDescent="0.3">
      <c r="AO5068" s="2" t="s">
        <v>530</v>
      </c>
      <c r="AP5068" s="6" t="s">
        <v>528</v>
      </c>
    </row>
    <row r="5069" spans="41:42" x14ac:dyDescent="0.3">
      <c r="AO5069" s="2" t="s">
        <v>531</v>
      </c>
      <c r="AP5069" s="6" t="s">
        <v>528</v>
      </c>
    </row>
    <row r="5070" spans="41:42" x14ac:dyDescent="0.3">
      <c r="AO5070" s="2" t="s">
        <v>532</v>
      </c>
      <c r="AP5070" s="6" t="s">
        <v>399</v>
      </c>
    </row>
    <row r="5071" spans="41:42" x14ac:dyDescent="0.3">
      <c r="AO5071" s="2" t="s">
        <v>533</v>
      </c>
      <c r="AP5071" s="6" t="s">
        <v>399</v>
      </c>
    </row>
    <row r="5072" spans="41:42" x14ac:dyDescent="0.3">
      <c r="AO5072" s="2" t="s">
        <v>534</v>
      </c>
      <c r="AP5072" s="6" t="s">
        <v>528</v>
      </c>
    </row>
    <row r="5073" spans="41:42" x14ac:dyDescent="0.3">
      <c r="AO5073" s="2" t="s">
        <v>535</v>
      </c>
      <c r="AP5073" s="6" t="s">
        <v>528</v>
      </c>
    </row>
    <row r="5074" spans="41:42" x14ac:dyDescent="0.3">
      <c r="AO5074" s="2" t="s">
        <v>536</v>
      </c>
      <c r="AP5074" s="6" t="s">
        <v>105</v>
      </c>
    </row>
    <row r="5075" spans="41:42" x14ac:dyDescent="0.3">
      <c r="AO5075" s="2" t="s">
        <v>537</v>
      </c>
      <c r="AP5075" s="6" t="s">
        <v>105</v>
      </c>
    </row>
    <row r="5076" spans="41:42" x14ac:dyDescent="0.3">
      <c r="AO5076" s="2" t="s">
        <v>156</v>
      </c>
      <c r="AP5076" s="6" t="s">
        <v>22</v>
      </c>
    </row>
    <row r="5077" spans="41:42" x14ac:dyDescent="0.3">
      <c r="AO5077" s="2" t="s">
        <v>538</v>
      </c>
      <c r="AP5077" s="6" t="s">
        <v>528</v>
      </c>
    </row>
    <row r="5078" spans="41:42" x14ac:dyDescent="0.3">
      <c r="AO5078" s="2" t="s">
        <v>539</v>
      </c>
      <c r="AP5078" s="6" t="s">
        <v>528</v>
      </c>
    </row>
    <row r="5079" spans="41:42" x14ac:dyDescent="0.3">
      <c r="AO5079" s="2" t="s">
        <v>540</v>
      </c>
      <c r="AP5079" s="6" t="s">
        <v>528</v>
      </c>
    </row>
    <row r="5080" spans="41:42" x14ac:dyDescent="0.3">
      <c r="AO5080" s="2" t="s">
        <v>541</v>
      </c>
      <c r="AP5080" s="6" t="s">
        <v>528</v>
      </c>
    </row>
    <row r="5081" spans="41:42" x14ac:dyDescent="0.3">
      <c r="AO5081" s="2" t="s">
        <v>542</v>
      </c>
      <c r="AP5081" s="6" t="s">
        <v>528</v>
      </c>
    </row>
    <row r="5082" spans="41:42" x14ac:dyDescent="0.3">
      <c r="AO5082" s="2" t="s">
        <v>543</v>
      </c>
      <c r="AP5082" s="6" t="s">
        <v>528</v>
      </c>
    </row>
    <row r="5083" spans="41:42" x14ac:dyDescent="0.3">
      <c r="AO5083" s="2" t="s">
        <v>544</v>
      </c>
      <c r="AP5083" s="6" t="s">
        <v>528</v>
      </c>
    </row>
    <row r="5084" spans="41:42" x14ac:dyDescent="0.3">
      <c r="AO5084" s="2" t="s">
        <v>545</v>
      </c>
      <c r="AP5084" s="6" t="s">
        <v>528</v>
      </c>
    </row>
    <row r="5085" spans="41:42" x14ac:dyDescent="0.3">
      <c r="AO5085" s="2" t="s">
        <v>546</v>
      </c>
      <c r="AP5085" s="6" t="s">
        <v>528</v>
      </c>
    </row>
    <row r="5086" spans="41:42" x14ac:dyDescent="0.3">
      <c r="AO5086" s="2" t="s">
        <v>547</v>
      </c>
      <c r="AP5086" s="6" t="s">
        <v>528</v>
      </c>
    </row>
    <row r="5087" spans="41:42" x14ac:dyDescent="0.3">
      <c r="AO5087" s="2" t="s">
        <v>157</v>
      </c>
      <c r="AP5087" s="6" t="s">
        <v>22</v>
      </c>
    </row>
    <row r="5088" spans="41:42" x14ac:dyDescent="0.3">
      <c r="AO5088" s="2" t="s">
        <v>548</v>
      </c>
      <c r="AP5088" s="6" t="s">
        <v>528</v>
      </c>
    </row>
    <row r="5089" spans="41:42" x14ac:dyDescent="0.3">
      <c r="AO5089" s="2" t="s">
        <v>549</v>
      </c>
      <c r="AP5089" s="6" t="s">
        <v>528</v>
      </c>
    </row>
    <row r="5090" spans="41:42" x14ac:dyDescent="0.3">
      <c r="AO5090" s="2" t="s">
        <v>550</v>
      </c>
      <c r="AP5090" s="6" t="s">
        <v>528</v>
      </c>
    </row>
    <row r="5091" spans="41:42" x14ac:dyDescent="0.3">
      <c r="AO5091" s="2" t="s">
        <v>551</v>
      </c>
      <c r="AP5091" s="6" t="s">
        <v>528</v>
      </c>
    </row>
    <row r="5092" spans="41:42" x14ac:dyDescent="0.3">
      <c r="AO5092" s="2" t="s">
        <v>552</v>
      </c>
      <c r="AP5092" s="6" t="s">
        <v>105</v>
      </c>
    </row>
    <row r="5093" spans="41:42" x14ac:dyDescent="0.3">
      <c r="AO5093" s="2" t="s">
        <v>553</v>
      </c>
      <c r="AP5093" s="6" t="s">
        <v>105</v>
      </c>
    </row>
    <row r="5094" spans="41:42" x14ac:dyDescent="0.3">
      <c r="AO5094" s="2" t="s">
        <v>554</v>
      </c>
      <c r="AP5094" s="6" t="s">
        <v>105</v>
      </c>
    </row>
    <row r="5095" spans="41:42" x14ac:dyDescent="0.3">
      <c r="AO5095" s="2" t="s">
        <v>555</v>
      </c>
      <c r="AP5095" s="6" t="s">
        <v>105</v>
      </c>
    </row>
    <row r="5096" spans="41:42" x14ac:dyDescent="0.3">
      <c r="AO5096" s="2" t="s">
        <v>556</v>
      </c>
      <c r="AP5096" s="6" t="s">
        <v>105</v>
      </c>
    </row>
    <row r="5097" spans="41:42" x14ac:dyDescent="0.3">
      <c r="AO5097" s="2" t="s">
        <v>557</v>
      </c>
      <c r="AP5097" s="6" t="s">
        <v>105</v>
      </c>
    </row>
    <row r="5098" spans="41:42" x14ac:dyDescent="0.3">
      <c r="AO5098" s="2" t="s">
        <v>158</v>
      </c>
      <c r="AP5098" s="6" t="s">
        <v>22</v>
      </c>
    </row>
    <row r="5099" spans="41:42" x14ac:dyDescent="0.3">
      <c r="AO5099" s="2" t="s">
        <v>558</v>
      </c>
      <c r="AP5099" s="6" t="s">
        <v>105</v>
      </c>
    </row>
    <row r="5100" spans="41:42" x14ac:dyDescent="0.3">
      <c r="AO5100" s="2" t="s">
        <v>559</v>
      </c>
      <c r="AP5100" s="6" t="s">
        <v>105</v>
      </c>
    </row>
    <row r="5101" spans="41:42" x14ac:dyDescent="0.3">
      <c r="AO5101" s="2" t="s">
        <v>560</v>
      </c>
      <c r="AP5101" s="6" t="s">
        <v>105</v>
      </c>
    </row>
    <row r="5102" spans="41:42" x14ac:dyDescent="0.3">
      <c r="AO5102" s="2" t="s">
        <v>561</v>
      </c>
      <c r="AP5102" s="6" t="s">
        <v>105</v>
      </c>
    </row>
    <row r="5103" spans="41:42" x14ac:dyDescent="0.3">
      <c r="AO5103" s="2" t="s">
        <v>562</v>
      </c>
      <c r="AP5103" s="6" t="s">
        <v>105</v>
      </c>
    </row>
    <row r="5104" spans="41:42" x14ac:dyDescent="0.3">
      <c r="AO5104" s="2" t="s">
        <v>563</v>
      </c>
      <c r="AP5104" s="6" t="s">
        <v>105</v>
      </c>
    </row>
    <row r="5105" spans="41:42" x14ac:dyDescent="0.3">
      <c r="AO5105" s="2" t="s">
        <v>564</v>
      </c>
      <c r="AP5105" s="6" t="s">
        <v>105</v>
      </c>
    </row>
    <row r="5106" spans="41:42" x14ac:dyDescent="0.3">
      <c r="AO5106" s="2" t="s">
        <v>565</v>
      </c>
      <c r="AP5106" s="6" t="s">
        <v>105</v>
      </c>
    </row>
    <row r="5107" spans="41:42" x14ac:dyDescent="0.3">
      <c r="AO5107" s="2" t="s">
        <v>566</v>
      </c>
      <c r="AP5107" s="6" t="s">
        <v>105</v>
      </c>
    </row>
    <row r="5108" spans="41:42" x14ac:dyDescent="0.3">
      <c r="AO5108" s="2" t="s">
        <v>567</v>
      </c>
      <c r="AP5108" s="6" t="s">
        <v>105</v>
      </c>
    </row>
    <row r="5109" spans="41:42" x14ac:dyDescent="0.3">
      <c r="AO5109" s="2" t="s">
        <v>159</v>
      </c>
      <c r="AP5109" s="6" t="s">
        <v>22</v>
      </c>
    </row>
    <row r="5110" spans="41:42" x14ac:dyDescent="0.3">
      <c r="AO5110" s="2" t="s">
        <v>568</v>
      </c>
      <c r="AP5110" s="6" t="s">
        <v>528</v>
      </c>
    </row>
    <row r="5111" spans="41:42" x14ac:dyDescent="0.3">
      <c r="AO5111" s="2" t="s">
        <v>569</v>
      </c>
      <c r="AP5111" s="6" t="s">
        <v>105</v>
      </c>
    </row>
    <row r="5112" spans="41:42" x14ac:dyDescent="0.3">
      <c r="AO5112" s="2" t="s">
        <v>570</v>
      </c>
      <c r="AP5112" s="6" t="s">
        <v>105</v>
      </c>
    </row>
    <row r="5113" spans="41:42" x14ac:dyDescent="0.3">
      <c r="AO5113" s="2" t="s">
        <v>571</v>
      </c>
      <c r="AP5113" s="6" t="s">
        <v>105</v>
      </c>
    </row>
    <row r="5114" spans="41:42" x14ac:dyDescent="0.3">
      <c r="AO5114" s="2" t="s">
        <v>572</v>
      </c>
      <c r="AP5114" s="6" t="s">
        <v>528</v>
      </c>
    </row>
    <row r="5115" spans="41:42" x14ac:dyDescent="0.3">
      <c r="AO5115" s="2" t="s">
        <v>573</v>
      </c>
      <c r="AP5115" s="6" t="s">
        <v>528</v>
      </c>
    </row>
    <row r="5116" spans="41:42" x14ac:dyDescent="0.3">
      <c r="AO5116" s="2" t="s">
        <v>574</v>
      </c>
      <c r="AP5116" s="6" t="s">
        <v>528</v>
      </c>
    </row>
    <row r="5117" spans="41:42" x14ac:dyDescent="0.3">
      <c r="AO5117" s="2" t="s">
        <v>575</v>
      </c>
      <c r="AP5117" s="6" t="s">
        <v>105</v>
      </c>
    </row>
    <row r="5118" spans="41:42" x14ac:dyDescent="0.3">
      <c r="AO5118" s="2" t="s">
        <v>576</v>
      </c>
      <c r="AP5118" s="6" t="s">
        <v>105</v>
      </c>
    </row>
    <row r="5119" spans="41:42" x14ac:dyDescent="0.3">
      <c r="AO5119" s="2" t="s">
        <v>577</v>
      </c>
      <c r="AP5119" s="6" t="s">
        <v>105</v>
      </c>
    </row>
    <row r="5120" spans="41:42" x14ac:dyDescent="0.3">
      <c r="AO5120" s="2" t="s">
        <v>160</v>
      </c>
      <c r="AP5120" s="6" t="s">
        <v>22</v>
      </c>
    </row>
    <row r="5121" spans="41:42" x14ac:dyDescent="0.3">
      <c r="AO5121" s="2" t="s">
        <v>578</v>
      </c>
      <c r="AP5121" s="6" t="s">
        <v>105</v>
      </c>
    </row>
    <row r="5122" spans="41:42" x14ac:dyDescent="0.3">
      <c r="AO5122" s="2" t="s">
        <v>579</v>
      </c>
      <c r="AP5122" s="6" t="s">
        <v>528</v>
      </c>
    </row>
    <row r="5123" spans="41:42" x14ac:dyDescent="0.3">
      <c r="AO5123" s="2" t="s">
        <v>580</v>
      </c>
      <c r="AP5123" s="6" t="s">
        <v>528</v>
      </c>
    </row>
    <row r="5124" spans="41:42" x14ac:dyDescent="0.3">
      <c r="AO5124" s="2" t="s">
        <v>581</v>
      </c>
      <c r="AP5124" s="6" t="s">
        <v>528</v>
      </c>
    </row>
    <row r="5125" spans="41:42" x14ac:dyDescent="0.3">
      <c r="AO5125" s="2" t="s">
        <v>582</v>
      </c>
      <c r="AP5125" s="6" t="s">
        <v>528</v>
      </c>
    </row>
    <row r="5126" spans="41:42" x14ac:dyDescent="0.3">
      <c r="AO5126" s="2" t="s">
        <v>583</v>
      </c>
      <c r="AP5126" s="6" t="s">
        <v>528</v>
      </c>
    </row>
    <row r="5127" spans="41:42" x14ac:dyDescent="0.3">
      <c r="AO5127" s="2" t="s">
        <v>584</v>
      </c>
      <c r="AP5127" s="6" t="s">
        <v>528</v>
      </c>
    </row>
    <row r="5128" spans="41:42" x14ac:dyDescent="0.3">
      <c r="AO5128" s="2" t="s">
        <v>585</v>
      </c>
      <c r="AP5128" s="6" t="s">
        <v>528</v>
      </c>
    </row>
    <row r="5129" spans="41:42" x14ac:dyDescent="0.3">
      <c r="AO5129" s="2" t="s">
        <v>586</v>
      </c>
      <c r="AP5129" s="6" t="s">
        <v>528</v>
      </c>
    </row>
    <row r="5130" spans="41:42" x14ac:dyDescent="0.3">
      <c r="AO5130" s="2" t="s">
        <v>587</v>
      </c>
      <c r="AP5130" s="6" t="s">
        <v>105</v>
      </c>
    </row>
    <row r="5131" spans="41:42" x14ac:dyDescent="0.3">
      <c r="AO5131" s="2" t="s">
        <v>161</v>
      </c>
      <c r="AP5131" s="6" t="s">
        <v>22</v>
      </c>
    </row>
    <row r="5132" spans="41:42" x14ac:dyDescent="0.3">
      <c r="AO5132" s="2" t="s">
        <v>588</v>
      </c>
      <c r="AP5132" s="6" t="s">
        <v>105</v>
      </c>
    </row>
    <row r="5133" spans="41:42" x14ac:dyDescent="0.3">
      <c r="AO5133" s="2" t="s">
        <v>589</v>
      </c>
      <c r="AP5133" s="6" t="s">
        <v>105</v>
      </c>
    </row>
    <row r="5134" spans="41:42" x14ac:dyDescent="0.3">
      <c r="AO5134" s="2" t="s">
        <v>590</v>
      </c>
      <c r="AP5134" s="6" t="s">
        <v>105</v>
      </c>
    </row>
    <row r="5135" spans="41:42" x14ac:dyDescent="0.3">
      <c r="AO5135" s="2" t="s">
        <v>591</v>
      </c>
      <c r="AP5135" s="6" t="s">
        <v>105</v>
      </c>
    </row>
    <row r="5136" spans="41:42" x14ac:dyDescent="0.3">
      <c r="AO5136" s="2" t="s">
        <v>592</v>
      </c>
      <c r="AP5136" s="6" t="s">
        <v>105</v>
      </c>
    </row>
    <row r="5137" spans="41:42" x14ac:dyDescent="0.3">
      <c r="AO5137" s="2" t="s">
        <v>593</v>
      </c>
      <c r="AP5137" s="6" t="s">
        <v>105</v>
      </c>
    </row>
    <row r="5138" spans="41:42" x14ac:dyDescent="0.3">
      <c r="AO5138" s="2" t="s">
        <v>594</v>
      </c>
      <c r="AP5138" s="6" t="s">
        <v>105</v>
      </c>
    </row>
    <row r="5139" spans="41:42" x14ac:dyDescent="0.3">
      <c r="AO5139" s="2" t="s">
        <v>595</v>
      </c>
      <c r="AP5139" s="6" t="s">
        <v>105</v>
      </c>
    </row>
    <row r="5140" spans="41:42" x14ac:dyDescent="0.3">
      <c r="AO5140" s="2" t="s">
        <v>596</v>
      </c>
      <c r="AP5140" s="6" t="s">
        <v>105</v>
      </c>
    </row>
    <row r="5141" spans="41:42" x14ac:dyDescent="0.3">
      <c r="AO5141" s="2" t="s">
        <v>597</v>
      </c>
      <c r="AP5141" s="6" t="s">
        <v>105</v>
      </c>
    </row>
    <row r="5142" spans="41:42" x14ac:dyDescent="0.3">
      <c r="AO5142" s="2" t="s">
        <v>162</v>
      </c>
      <c r="AP5142" s="6" t="s">
        <v>22</v>
      </c>
    </row>
    <row r="5143" spans="41:42" x14ac:dyDescent="0.3">
      <c r="AO5143" s="2" t="s">
        <v>598</v>
      </c>
      <c r="AP5143" s="6" t="s">
        <v>105</v>
      </c>
    </row>
    <row r="5144" spans="41:42" x14ac:dyDescent="0.3">
      <c r="AO5144" s="2" t="s">
        <v>599</v>
      </c>
      <c r="AP5144" s="6" t="s">
        <v>105</v>
      </c>
    </row>
    <row r="5145" spans="41:42" x14ac:dyDescent="0.3">
      <c r="AO5145" s="2" t="s">
        <v>600</v>
      </c>
      <c r="AP5145" s="6" t="s">
        <v>105</v>
      </c>
    </row>
    <row r="5146" spans="41:42" x14ac:dyDescent="0.3">
      <c r="AO5146" s="2" t="s">
        <v>601</v>
      </c>
      <c r="AP5146" s="6" t="s">
        <v>105</v>
      </c>
    </row>
    <row r="5147" spans="41:42" x14ac:dyDescent="0.3">
      <c r="AO5147" s="2" t="s">
        <v>602</v>
      </c>
      <c r="AP5147" s="6" t="s">
        <v>105</v>
      </c>
    </row>
    <row r="5148" spans="41:42" x14ac:dyDescent="0.3">
      <c r="AO5148" s="2" t="s">
        <v>603</v>
      </c>
      <c r="AP5148" s="6" t="s">
        <v>105</v>
      </c>
    </row>
    <row r="5149" spans="41:42" x14ac:dyDescent="0.3">
      <c r="AO5149" s="2" t="s">
        <v>604</v>
      </c>
      <c r="AP5149" s="6" t="s">
        <v>105</v>
      </c>
    </row>
    <row r="5150" spans="41:42" x14ac:dyDescent="0.3">
      <c r="AO5150" s="2" t="s">
        <v>605</v>
      </c>
      <c r="AP5150" s="6" t="s">
        <v>105</v>
      </c>
    </row>
    <row r="5151" spans="41:42" x14ac:dyDescent="0.3">
      <c r="AO5151" s="2" t="s">
        <v>606</v>
      </c>
      <c r="AP5151" s="6" t="s">
        <v>105</v>
      </c>
    </row>
    <row r="5152" spans="41:42" x14ac:dyDescent="0.3">
      <c r="AO5152" s="2" t="s">
        <v>607</v>
      </c>
      <c r="AP5152" s="6" t="s">
        <v>105</v>
      </c>
    </row>
    <row r="5153" spans="41:42" x14ac:dyDescent="0.3">
      <c r="AO5153" s="2" t="s">
        <v>163</v>
      </c>
      <c r="AP5153" s="6" t="s">
        <v>22</v>
      </c>
    </row>
    <row r="5154" spans="41:42" x14ac:dyDescent="0.3">
      <c r="AO5154" s="2" t="s">
        <v>608</v>
      </c>
      <c r="AP5154" s="6" t="s">
        <v>105</v>
      </c>
    </row>
    <row r="5155" spans="41:42" x14ac:dyDescent="0.3">
      <c r="AO5155" s="2" t="s">
        <v>609</v>
      </c>
      <c r="AP5155" s="6" t="s">
        <v>105</v>
      </c>
    </row>
    <row r="5156" spans="41:42" x14ac:dyDescent="0.3">
      <c r="AO5156" s="2" t="s">
        <v>610</v>
      </c>
      <c r="AP5156" s="6" t="s">
        <v>105</v>
      </c>
    </row>
    <row r="5157" spans="41:42" x14ac:dyDescent="0.3">
      <c r="AO5157" s="2" t="s">
        <v>611</v>
      </c>
      <c r="AP5157" s="6" t="s">
        <v>105</v>
      </c>
    </row>
    <row r="5158" spans="41:42" x14ac:dyDescent="0.3">
      <c r="AO5158" s="2" t="s">
        <v>612</v>
      </c>
      <c r="AP5158" s="6" t="s">
        <v>105</v>
      </c>
    </row>
    <row r="5159" spans="41:42" x14ac:dyDescent="0.3">
      <c r="AO5159" s="2" t="s">
        <v>613</v>
      </c>
      <c r="AP5159" s="6" t="s">
        <v>105</v>
      </c>
    </row>
    <row r="5160" spans="41:42" x14ac:dyDescent="0.3">
      <c r="AO5160" s="2" t="s">
        <v>614</v>
      </c>
      <c r="AP5160" s="6" t="s">
        <v>105</v>
      </c>
    </row>
    <row r="5161" spans="41:42" x14ac:dyDescent="0.3">
      <c r="AO5161" s="2" t="s">
        <v>615</v>
      </c>
      <c r="AP5161" s="6" t="s">
        <v>105</v>
      </c>
    </row>
    <row r="5162" spans="41:42" x14ac:dyDescent="0.3">
      <c r="AO5162" s="2" t="s">
        <v>616</v>
      </c>
      <c r="AP5162" s="6" t="s">
        <v>105</v>
      </c>
    </row>
    <row r="5163" spans="41:42" x14ac:dyDescent="0.3">
      <c r="AO5163" s="2" t="s">
        <v>617</v>
      </c>
      <c r="AP5163" s="6" t="s">
        <v>105</v>
      </c>
    </row>
    <row r="5164" spans="41:42" x14ac:dyDescent="0.3">
      <c r="AO5164" s="2" t="s">
        <v>118</v>
      </c>
      <c r="AP5164" s="6" t="s">
        <v>117</v>
      </c>
    </row>
    <row r="5165" spans="41:42" x14ac:dyDescent="0.3">
      <c r="AO5165" s="2" t="s">
        <v>164</v>
      </c>
      <c r="AP5165" s="6" t="s">
        <v>22</v>
      </c>
    </row>
    <row r="5166" spans="41:42" x14ac:dyDescent="0.3">
      <c r="AO5166" s="2" t="s">
        <v>618</v>
      </c>
      <c r="AP5166" s="6" t="s">
        <v>105</v>
      </c>
    </row>
    <row r="5167" spans="41:42" x14ac:dyDescent="0.3">
      <c r="AO5167" s="2" t="s">
        <v>619</v>
      </c>
      <c r="AP5167" s="6" t="s">
        <v>105</v>
      </c>
    </row>
    <row r="5168" spans="41:42" x14ac:dyDescent="0.3">
      <c r="AO5168" s="2" t="s">
        <v>620</v>
      </c>
      <c r="AP5168" s="6" t="s">
        <v>105</v>
      </c>
    </row>
    <row r="5169" spans="41:42" x14ac:dyDescent="0.3">
      <c r="AO5169" s="2" t="s">
        <v>621</v>
      </c>
      <c r="AP5169" s="6" t="s">
        <v>528</v>
      </c>
    </row>
    <row r="5170" spans="41:42" x14ac:dyDescent="0.3">
      <c r="AO5170" s="2" t="s">
        <v>622</v>
      </c>
      <c r="AP5170" s="6" t="s">
        <v>528</v>
      </c>
    </row>
    <row r="5171" spans="41:42" x14ac:dyDescent="0.3">
      <c r="AO5171" s="2" t="s">
        <v>623</v>
      </c>
      <c r="AP5171" s="6" t="s">
        <v>528</v>
      </c>
    </row>
    <row r="5172" spans="41:42" x14ac:dyDescent="0.3">
      <c r="AO5172" s="2" t="s">
        <v>624</v>
      </c>
      <c r="AP5172" s="6" t="s">
        <v>528</v>
      </c>
    </row>
    <row r="5173" spans="41:42" x14ac:dyDescent="0.3">
      <c r="AO5173" s="2" t="s">
        <v>625</v>
      </c>
      <c r="AP5173" s="6" t="s">
        <v>528</v>
      </c>
    </row>
    <row r="5174" spans="41:42" x14ac:dyDescent="0.3">
      <c r="AO5174" s="2" t="s">
        <v>626</v>
      </c>
      <c r="AP5174" s="6" t="s">
        <v>105</v>
      </c>
    </row>
    <row r="5175" spans="41:42" x14ac:dyDescent="0.3">
      <c r="AO5175" s="2" t="s">
        <v>627</v>
      </c>
      <c r="AP5175" s="6" t="s">
        <v>105</v>
      </c>
    </row>
    <row r="5176" spans="41:42" x14ac:dyDescent="0.3">
      <c r="AO5176" s="2" t="s">
        <v>165</v>
      </c>
      <c r="AP5176" s="6" t="s">
        <v>22</v>
      </c>
    </row>
    <row r="5177" spans="41:42" x14ac:dyDescent="0.3">
      <c r="AO5177" s="2" t="s">
        <v>628</v>
      </c>
      <c r="AP5177" s="6" t="s">
        <v>528</v>
      </c>
    </row>
    <row r="5178" spans="41:42" x14ac:dyDescent="0.3">
      <c r="AO5178" s="2" t="s">
        <v>629</v>
      </c>
      <c r="AP5178" s="6" t="s">
        <v>528</v>
      </c>
    </row>
    <row r="5179" spans="41:42" x14ac:dyDescent="0.3">
      <c r="AO5179" s="2" t="s">
        <v>630</v>
      </c>
      <c r="AP5179" s="6" t="s">
        <v>528</v>
      </c>
    </row>
    <row r="5180" spans="41:42" x14ac:dyDescent="0.3">
      <c r="AO5180" s="2" t="s">
        <v>631</v>
      </c>
      <c r="AP5180" s="6" t="s">
        <v>528</v>
      </c>
    </row>
    <row r="5181" spans="41:42" x14ac:dyDescent="0.3">
      <c r="AO5181" s="2" t="s">
        <v>632</v>
      </c>
      <c r="AP5181" s="6" t="s">
        <v>528</v>
      </c>
    </row>
    <row r="5182" spans="41:42" x14ac:dyDescent="0.3">
      <c r="AO5182" s="2" t="s">
        <v>633</v>
      </c>
      <c r="AP5182" s="6" t="s">
        <v>528</v>
      </c>
    </row>
    <row r="5183" spans="41:42" x14ac:dyDescent="0.3">
      <c r="AO5183" s="2" t="s">
        <v>634</v>
      </c>
      <c r="AP5183" s="6" t="s">
        <v>105</v>
      </c>
    </row>
    <row r="5184" spans="41:42" x14ac:dyDescent="0.3">
      <c r="AO5184" s="2" t="s">
        <v>635</v>
      </c>
      <c r="AP5184" s="6" t="s">
        <v>105</v>
      </c>
    </row>
    <row r="5185" spans="41:42" x14ac:dyDescent="0.3">
      <c r="AO5185" s="2" t="s">
        <v>636</v>
      </c>
      <c r="AP5185" s="6" t="s">
        <v>105</v>
      </c>
    </row>
    <row r="5186" spans="41:42" x14ac:dyDescent="0.3">
      <c r="AO5186" s="2" t="s">
        <v>637</v>
      </c>
      <c r="AP5186" s="6" t="s">
        <v>105</v>
      </c>
    </row>
    <row r="5187" spans="41:42" x14ac:dyDescent="0.3">
      <c r="AO5187" s="2" t="s">
        <v>166</v>
      </c>
      <c r="AP5187" s="6" t="s">
        <v>22</v>
      </c>
    </row>
    <row r="5188" spans="41:42" x14ac:dyDescent="0.3">
      <c r="AO5188" s="2" t="s">
        <v>638</v>
      </c>
      <c r="AP5188" s="6" t="s">
        <v>528</v>
      </c>
    </row>
    <row r="5189" spans="41:42" x14ac:dyDescent="0.3">
      <c r="AO5189" s="2" t="s">
        <v>639</v>
      </c>
      <c r="AP5189" s="6" t="s">
        <v>528</v>
      </c>
    </row>
    <row r="5190" spans="41:42" x14ac:dyDescent="0.3">
      <c r="AO5190" s="2" t="s">
        <v>640</v>
      </c>
      <c r="AP5190" s="6" t="s">
        <v>528</v>
      </c>
    </row>
    <row r="5191" spans="41:42" x14ac:dyDescent="0.3">
      <c r="AO5191" s="2" t="s">
        <v>641</v>
      </c>
      <c r="AP5191" s="6" t="s">
        <v>528</v>
      </c>
    </row>
    <row r="5192" spans="41:42" x14ac:dyDescent="0.3">
      <c r="AO5192" s="2" t="s">
        <v>642</v>
      </c>
      <c r="AP5192" s="6" t="s">
        <v>528</v>
      </c>
    </row>
    <row r="5193" spans="41:42" x14ac:dyDescent="0.3">
      <c r="AO5193" s="2" t="s">
        <v>643</v>
      </c>
      <c r="AP5193" s="6" t="s">
        <v>528</v>
      </c>
    </row>
    <row r="5194" spans="41:42" x14ac:dyDescent="0.3">
      <c r="AO5194" s="2" t="s">
        <v>644</v>
      </c>
      <c r="AP5194" s="6" t="s">
        <v>528</v>
      </c>
    </row>
    <row r="5195" spans="41:42" x14ac:dyDescent="0.3">
      <c r="AO5195" s="2" t="s">
        <v>645</v>
      </c>
      <c r="AP5195" s="6" t="s">
        <v>528</v>
      </c>
    </row>
    <row r="5196" spans="41:42" x14ac:dyDescent="0.3">
      <c r="AO5196" s="2" t="s">
        <v>646</v>
      </c>
      <c r="AP5196" s="6" t="s">
        <v>528</v>
      </c>
    </row>
    <row r="5197" spans="41:42" x14ac:dyDescent="0.3">
      <c r="AO5197" s="2" t="s">
        <v>647</v>
      </c>
      <c r="AP5197" s="6" t="s">
        <v>528</v>
      </c>
    </row>
    <row r="5198" spans="41:42" x14ac:dyDescent="0.3">
      <c r="AO5198" s="2" t="s">
        <v>167</v>
      </c>
      <c r="AP5198" s="6" t="s">
        <v>22</v>
      </c>
    </row>
    <row r="5199" spans="41:42" x14ac:dyDescent="0.3">
      <c r="AO5199" s="2" t="s">
        <v>648</v>
      </c>
      <c r="AP5199" s="6" t="s">
        <v>105</v>
      </c>
    </row>
    <row r="5200" spans="41:42" x14ac:dyDescent="0.3">
      <c r="AO5200" s="2" t="s">
        <v>649</v>
      </c>
      <c r="AP5200" s="6" t="s">
        <v>105</v>
      </c>
    </row>
    <row r="5201" spans="41:42" x14ac:dyDescent="0.3">
      <c r="AO5201" s="2" t="s">
        <v>650</v>
      </c>
      <c r="AP5201" s="6" t="s">
        <v>105</v>
      </c>
    </row>
    <row r="5202" spans="41:42" x14ac:dyDescent="0.3">
      <c r="AO5202" s="2" t="s">
        <v>651</v>
      </c>
      <c r="AP5202" s="6" t="s">
        <v>105</v>
      </c>
    </row>
    <row r="5203" spans="41:42" x14ac:dyDescent="0.3">
      <c r="AO5203" s="2" t="s">
        <v>652</v>
      </c>
      <c r="AP5203" s="6" t="s">
        <v>105</v>
      </c>
    </row>
    <row r="5204" spans="41:42" x14ac:dyDescent="0.3">
      <c r="AO5204" s="2" t="s">
        <v>653</v>
      </c>
      <c r="AP5204" s="6" t="s">
        <v>105</v>
      </c>
    </row>
    <row r="5205" spans="41:42" x14ac:dyDescent="0.3">
      <c r="AO5205" s="2" t="s">
        <v>654</v>
      </c>
      <c r="AP5205" s="6" t="s">
        <v>105</v>
      </c>
    </row>
    <row r="5206" spans="41:42" x14ac:dyDescent="0.3">
      <c r="AO5206" s="2" t="s">
        <v>655</v>
      </c>
      <c r="AP5206" s="6" t="s">
        <v>105</v>
      </c>
    </row>
    <row r="5207" spans="41:42" x14ac:dyDescent="0.3">
      <c r="AO5207" s="2" t="s">
        <v>656</v>
      </c>
      <c r="AP5207" s="6" t="s">
        <v>105</v>
      </c>
    </row>
    <row r="5208" spans="41:42" x14ac:dyDescent="0.3">
      <c r="AO5208" s="2" t="s">
        <v>657</v>
      </c>
      <c r="AP5208" s="6" t="s">
        <v>105</v>
      </c>
    </row>
    <row r="5209" spans="41:42" x14ac:dyDescent="0.3">
      <c r="AO5209" s="2" t="s">
        <v>168</v>
      </c>
      <c r="AP5209" s="6" t="s">
        <v>22</v>
      </c>
    </row>
    <row r="5210" spans="41:42" x14ac:dyDescent="0.3">
      <c r="AO5210" s="2" t="s">
        <v>658</v>
      </c>
      <c r="AP5210" s="6" t="s">
        <v>105</v>
      </c>
    </row>
    <row r="5211" spans="41:42" x14ac:dyDescent="0.3">
      <c r="AO5211" s="2" t="s">
        <v>659</v>
      </c>
      <c r="AP5211" s="6" t="s">
        <v>105</v>
      </c>
    </row>
    <row r="5212" spans="41:42" x14ac:dyDescent="0.3">
      <c r="AO5212" s="2" t="s">
        <v>660</v>
      </c>
      <c r="AP5212" s="6" t="s">
        <v>105</v>
      </c>
    </row>
    <row r="5213" spans="41:42" x14ac:dyDescent="0.3">
      <c r="AO5213" s="2" t="s">
        <v>661</v>
      </c>
      <c r="AP5213" s="6" t="s">
        <v>105</v>
      </c>
    </row>
    <row r="5214" spans="41:42" x14ac:dyDescent="0.3">
      <c r="AO5214" s="2" t="s">
        <v>662</v>
      </c>
      <c r="AP5214" s="6" t="s">
        <v>105</v>
      </c>
    </row>
    <row r="5215" spans="41:42" x14ac:dyDescent="0.3">
      <c r="AO5215" s="2" t="s">
        <v>663</v>
      </c>
      <c r="AP5215" s="6" t="s">
        <v>105</v>
      </c>
    </row>
    <row r="5216" spans="41:42" x14ac:dyDescent="0.3">
      <c r="AO5216" s="2" t="s">
        <v>664</v>
      </c>
      <c r="AP5216" s="6" t="s">
        <v>105</v>
      </c>
    </row>
    <row r="5217" spans="41:42" x14ac:dyDescent="0.3">
      <c r="AO5217" s="2" t="s">
        <v>665</v>
      </c>
      <c r="AP5217" s="6" t="s">
        <v>105</v>
      </c>
    </row>
    <row r="5218" spans="41:42" x14ac:dyDescent="0.3">
      <c r="AO5218" s="2" t="s">
        <v>666</v>
      </c>
      <c r="AP5218" s="6" t="s">
        <v>528</v>
      </c>
    </row>
    <row r="5219" spans="41:42" x14ac:dyDescent="0.3">
      <c r="AO5219" s="2" t="s">
        <v>667</v>
      </c>
      <c r="AP5219" s="6" t="s">
        <v>528</v>
      </c>
    </row>
    <row r="5220" spans="41:42" x14ac:dyDescent="0.3">
      <c r="AO5220" s="2" t="s">
        <v>169</v>
      </c>
      <c r="AP5220" s="6" t="s">
        <v>22</v>
      </c>
    </row>
    <row r="5221" spans="41:42" x14ac:dyDescent="0.3">
      <c r="AO5221" s="2" t="s">
        <v>668</v>
      </c>
      <c r="AP5221" s="6" t="s">
        <v>528</v>
      </c>
    </row>
    <row r="5222" spans="41:42" x14ac:dyDescent="0.3">
      <c r="AO5222" s="2" t="s">
        <v>669</v>
      </c>
      <c r="AP5222" s="6" t="s">
        <v>528</v>
      </c>
    </row>
    <row r="5223" spans="41:42" x14ac:dyDescent="0.3">
      <c r="AO5223" s="2" t="s">
        <v>670</v>
      </c>
      <c r="AP5223" s="6" t="s">
        <v>528</v>
      </c>
    </row>
    <row r="5224" spans="41:42" x14ac:dyDescent="0.3">
      <c r="AO5224" s="2" t="s">
        <v>671</v>
      </c>
      <c r="AP5224" s="6" t="s">
        <v>105</v>
      </c>
    </row>
    <row r="5225" spans="41:42" x14ac:dyDescent="0.3">
      <c r="AO5225" s="2" t="s">
        <v>672</v>
      </c>
      <c r="AP5225" s="6" t="s">
        <v>105</v>
      </c>
    </row>
    <row r="5226" spans="41:42" x14ac:dyDescent="0.3">
      <c r="AO5226" s="2" t="s">
        <v>673</v>
      </c>
      <c r="AP5226" s="6" t="s">
        <v>105</v>
      </c>
    </row>
    <row r="5227" spans="41:42" x14ac:dyDescent="0.3">
      <c r="AO5227" s="2" t="s">
        <v>674</v>
      </c>
      <c r="AP5227" s="6" t="s">
        <v>105</v>
      </c>
    </row>
    <row r="5228" spans="41:42" x14ac:dyDescent="0.3">
      <c r="AO5228" s="2" t="s">
        <v>675</v>
      </c>
      <c r="AP5228" s="6" t="s">
        <v>105</v>
      </c>
    </row>
    <row r="5229" spans="41:42" x14ac:dyDescent="0.3">
      <c r="AO5229" s="2" t="s">
        <v>676</v>
      </c>
      <c r="AP5229" s="6" t="s">
        <v>105</v>
      </c>
    </row>
    <row r="5230" spans="41:42" x14ac:dyDescent="0.3">
      <c r="AO5230" s="2" t="s">
        <v>677</v>
      </c>
      <c r="AP5230" s="6" t="s">
        <v>105</v>
      </c>
    </row>
    <row r="5231" spans="41:42" x14ac:dyDescent="0.3">
      <c r="AO5231" s="2" t="s">
        <v>170</v>
      </c>
      <c r="AP5231" s="6" t="s">
        <v>22</v>
      </c>
    </row>
    <row r="5232" spans="41:42" x14ac:dyDescent="0.3">
      <c r="AO5232" s="2" t="s">
        <v>678</v>
      </c>
      <c r="AP5232" s="6" t="s">
        <v>105</v>
      </c>
    </row>
    <row r="5233" spans="41:42" x14ac:dyDescent="0.3">
      <c r="AO5233" s="2" t="s">
        <v>679</v>
      </c>
      <c r="AP5233" s="6" t="s">
        <v>105</v>
      </c>
    </row>
    <row r="5234" spans="41:42" x14ac:dyDescent="0.3">
      <c r="AO5234" s="2" t="s">
        <v>680</v>
      </c>
      <c r="AP5234" s="6" t="s">
        <v>105</v>
      </c>
    </row>
    <row r="5235" spans="41:42" x14ac:dyDescent="0.3">
      <c r="AO5235" s="2" t="s">
        <v>681</v>
      </c>
      <c r="AP5235" s="6" t="s">
        <v>105</v>
      </c>
    </row>
    <row r="5236" spans="41:42" x14ac:dyDescent="0.3">
      <c r="AO5236" s="2" t="s">
        <v>682</v>
      </c>
      <c r="AP5236" s="6" t="s">
        <v>105</v>
      </c>
    </row>
    <row r="5237" spans="41:42" x14ac:dyDescent="0.3">
      <c r="AO5237" s="2" t="s">
        <v>683</v>
      </c>
      <c r="AP5237" s="6" t="s">
        <v>105</v>
      </c>
    </row>
    <row r="5238" spans="41:42" x14ac:dyDescent="0.3">
      <c r="AO5238" s="2" t="s">
        <v>684</v>
      </c>
      <c r="AP5238" s="6" t="s">
        <v>105</v>
      </c>
    </row>
    <row r="5239" spans="41:42" x14ac:dyDescent="0.3">
      <c r="AO5239" s="2" t="s">
        <v>685</v>
      </c>
      <c r="AP5239" s="6" t="s">
        <v>105</v>
      </c>
    </row>
    <row r="5240" spans="41:42" x14ac:dyDescent="0.3">
      <c r="AO5240" s="2" t="s">
        <v>686</v>
      </c>
      <c r="AP5240" s="6" t="s">
        <v>105</v>
      </c>
    </row>
    <row r="5241" spans="41:42" x14ac:dyDescent="0.3">
      <c r="AO5241" s="2" t="s">
        <v>687</v>
      </c>
      <c r="AP5241" s="6" t="s">
        <v>105</v>
      </c>
    </row>
    <row r="5242" spans="41:42" x14ac:dyDescent="0.3">
      <c r="AO5242" s="2" t="s">
        <v>171</v>
      </c>
      <c r="AP5242" s="6" t="s">
        <v>22</v>
      </c>
    </row>
    <row r="5243" spans="41:42" x14ac:dyDescent="0.3">
      <c r="AO5243" s="2" t="s">
        <v>688</v>
      </c>
      <c r="AP5243" s="6" t="s">
        <v>528</v>
      </c>
    </row>
    <row r="5244" spans="41:42" x14ac:dyDescent="0.3">
      <c r="AO5244" s="2" t="s">
        <v>689</v>
      </c>
      <c r="AP5244" s="6" t="s">
        <v>528</v>
      </c>
    </row>
    <row r="5245" spans="41:42" x14ac:dyDescent="0.3">
      <c r="AO5245" s="2" t="s">
        <v>690</v>
      </c>
      <c r="AP5245" s="6" t="s">
        <v>528</v>
      </c>
    </row>
    <row r="5246" spans="41:42" x14ac:dyDescent="0.3">
      <c r="AO5246" s="2" t="s">
        <v>691</v>
      </c>
      <c r="AP5246" s="6" t="s">
        <v>528</v>
      </c>
    </row>
    <row r="5247" spans="41:42" x14ac:dyDescent="0.3">
      <c r="AO5247" s="2" t="s">
        <v>692</v>
      </c>
      <c r="AP5247" s="6" t="s">
        <v>528</v>
      </c>
    </row>
    <row r="5248" spans="41:42" x14ac:dyDescent="0.3">
      <c r="AO5248" s="2" t="s">
        <v>693</v>
      </c>
      <c r="AP5248" s="6" t="s">
        <v>528</v>
      </c>
    </row>
    <row r="5249" spans="41:42" x14ac:dyDescent="0.3">
      <c r="AO5249" s="2" t="s">
        <v>694</v>
      </c>
      <c r="AP5249" s="6" t="s">
        <v>528</v>
      </c>
    </row>
    <row r="5250" spans="41:42" x14ac:dyDescent="0.3">
      <c r="AO5250" s="2" t="s">
        <v>695</v>
      </c>
      <c r="AP5250" s="6" t="s">
        <v>105</v>
      </c>
    </row>
    <row r="5251" spans="41:42" x14ac:dyDescent="0.3">
      <c r="AO5251" s="2" t="s">
        <v>696</v>
      </c>
      <c r="AP5251" s="6" t="s">
        <v>105</v>
      </c>
    </row>
    <row r="5252" spans="41:42" x14ac:dyDescent="0.3">
      <c r="AO5252" s="2" t="s">
        <v>697</v>
      </c>
      <c r="AP5252" s="6" t="s">
        <v>105</v>
      </c>
    </row>
    <row r="5253" spans="41:42" x14ac:dyDescent="0.3">
      <c r="AO5253" s="2" t="s">
        <v>172</v>
      </c>
      <c r="AP5253" s="6" t="s">
        <v>22</v>
      </c>
    </row>
    <row r="5254" spans="41:42" x14ac:dyDescent="0.3">
      <c r="AO5254" s="2" t="s">
        <v>698</v>
      </c>
      <c r="AP5254" s="6" t="s">
        <v>105</v>
      </c>
    </row>
    <row r="5255" spans="41:42" x14ac:dyDescent="0.3">
      <c r="AO5255" s="2" t="s">
        <v>699</v>
      </c>
      <c r="AP5255" s="6" t="s">
        <v>105</v>
      </c>
    </row>
    <row r="5256" spans="41:42" x14ac:dyDescent="0.3">
      <c r="AO5256" s="2" t="s">
        <v>700</v>
      </c>
      <c r="AP5256" s="6" t="s">
        <v>105</v>
      </c>
    </row>
    <row r="5257" spans="41:42" x14ac:dyDescent="0.3">
      <c r="AO5257" s="2" t="s">
        <v>701</v>
      </c>
      <c r="AP5257" s="6" t="s">
        <v>105</v>
      </c>
    </row>
    <row r="5258" spans="41:42" x14ac:dyDescent="0.3">
      <c r="AO5258" s="2" t="s">
        <v>702</v>
      </c>
      <c r="AP5258" s="6" t="s">
        <v>105</v>
      </c>
    </row>
    <row r="5259" spans="41:42" x14ac:dyDescent="0.3">
      <c r="AO5259" s="2" t="s">
        <v>703</v>
      </c>
      <c r="AP5259" s="6" t="s">
        <v>105</v>
      </c>
    </row>
    <row r="5260" spans="41:42" x14ac:dyDescent="0.3">
      <c r="AO5260" s="2" t="s">
        <v>704</v>
      </c>
      <c r="AP5260" s="6" t="s">
        <v>105</v>
      </c>
    </row>
    <row r="5261" spans="41:42" x14ac:dyDescent="0.3">
      <c r="AO5261" s="2" t="s">
        <v>705</v>
      </c>
      <c r="AP5261" s="6" t="s">
        <v>528</v>
      </c>
    </row>
    <row r="5262" spans="41:42" x14ac:dyDescent="0.3">
      <c r="AO5262" s="2" t="s">
        <v>706</v>
      </c>
      <c r="AP5262" s="6" t="s">
        <v>105</v>
      </c>
    </row>
    <row r="5263" spans="41:42" x14ac:dyDescent="0.3">
      <c r="AO5263" s="2" t="s">
        <v>707</v>
      </c>
      <c r="AP5263" s="6" t="s">
        <v>105</v>
      </c>
    </row>
    <row r="5264" spans="41:42" x14ac:dyDescent="0.3">
      <c r="AO5264" s="2" t="s">
        <v>173</v>
      </c>
      <c r="AP5264" s="6" t="s">
        <v>22</v>
      </c>
    </row>
    <row r="5265" spans="41:42" x14ac:dyDescent="0.3">
      <c r="AO5265" s="2" t="s">
        <v>708</v>
      </c>
      <c r="AP5265" s="6" t="s">
        <v>105</v>
      </c>
    </row>
    <row r="5266" spans="41:42" x14ac:dyDescent="0.3">
      <c r="AO5266" s="2" t="s">
        <v>709</v>
      </c>
      <c r="AP5266" s="6" t="s">
        <v>105</v>
      </c>
    </row>
    <row r="5267" spans="41:42" x14ac:dyDescent="0.3">
      <c r="AO5267" s="2" t="s">
        <v>710</v>
      </c>
      <c r="AP5267" s="6" t="s">
        <v>528</v>
      </c>
    </row>
    <row r="5268" spans="41:42" x14ac:dyDescent="0.3">
      <c r="AO5268" s="2" t="s">
        <v>711</v>
      </c>
      <c r="AP5268" s="6" t="s">
        <v>528</v>
      </c>
    </row>
    <row r="5269" spans="41:42" x14ac:dyDescent="0.3">
      <c r="AO5269" s="2" t="s">
        <v>712</v>
      </c>
      <c r="AP5269" s="6" t="s">
        <v>528</v>
      </c>
    </row>
    <row r="5270" spans="41:42" x14ac:dyDescent="0.3">
      <c r="AO5270" s="2" t="s">
        <v>713</v>
      </c>
      <c r="AP5270" s="6" t="s">
        <v>105</v>
      </c>
    </row>
    <row r="5271" spans="41:42" x14ac:dyDescent="0.3">
      <c r="AO5271" s="2" t="s">
        <v>714</v>
      </c>
      <c r="AP5271" s="6" t="s">
        <v>105</v>
      </c>
    </row>
    <row r="5272" spans="41:42" x14ac:dyDescent="0.3">
      <c r="AO5272" s="2" t="s">
        <v>715</v>
      </c>
      <c r="AP5272" s="6" t="s">
        <v>528</v>
      </c>
    </row>
    <row r="5273" spans="41:42" x14ac:dyDescent="0.3">
      <c r="AO5273" s="2" t="s">
        <v>716</v>
      </c>
      <c r="AP5273" s="6" t="s">
        <v>528</v>
      </c>
    </row>
    <row r="5274" spans="41:42" x14ac:dyDescent="0.3">
      <c r="AO5274" s="2" t="s">
        <v>717</v>
      </c>
      <c r="AP5274" s="6" t="s">
        <v>528</v>
      </c>
    </row>
    <row r="5275" spans="41:42" x14ac:dyDescent="0.3">
      <c r="AO5275" s="2" t="s">
        <v>119</v>
      </c>
      <c r="AP5275" s="6" t="s">
        <v>117</v>
      </c>
    </row>
    <row r="5276" spans="41:42" x14ac:dyDescent="0.3">
      <c r="AO5276" s="2" t="s">
        <v>174</v>
      </c>
      <c r="AP5276" s="6" t="s">
        <v>22</v>
      </c>
    </row>
    <row r="5277" spans="41:42" x14ac:dyDescent="0.3">
      <c r="AO5277" s="2" t="s">
        <v>718</v>
      </c>
      <c r="AP5277" s="6" t="s">
        <v>528</v>
      </c>
    </row>
    <row r="5278" spans="41:42" x14ac:dyDescent="0.3">
      <c r="AO5278" s="2" t="s">
        <v>719</v>
      </c>
      <c r="AP5278" s="6" t="s">
        <v>528</v>
      </c>
    </row>
    <row r="5279" spans="41:42" x14ac:dyDescent="0.3">
      <c r="AO5279" s="2" t="s">
        <v>720</v>
      </c>
      <c r="AP5279" s="6" t="s">
        <v>528</v>
      </c>
    </row>
    <row r="5280" spans="41:42" x14ac:dyDescent="0.3">
      <c r="AO5280" s="2" t="s">
        <v>721</v>
      </c>
      <c r="AP5280" s="6" t="s">
        <v>528</v>
      </c>
    </row>
    <row r="5281" spans="41:42" x14ac:dyDescent="0.3">
      <c r="AO5281" s="2" t="s">
        <v>722</v>
      </c>
      <c r="AP5281" s="6" t="s">
        <v>105</v>
      </c>
    </row>
    <row r="5282" spans="41:42" x14ac:dyDescent="0.3">
      <c r="AO5282" s="2" t="s">
        <v>723</v>
      </c>
      <c r="AP5282" s="6" t="s">
        <v>105</v>
      </c>
    </row>
    <row r="5283" spans="41:42" x14ac:dyDescent="0.3">
      <c r="AO5283" s="2" t="s">
        <v>724</v>
      </c>
      <c r="AP5283" s="6" t="s">
        <v>105</v>
      </c>
    </row>
    <row r="5284" spans="41:42" x14ac:dyDescent="0.3">
      <c r="AO5284" s="2" t="s">
        <v>725</v>
      </c>
      <c r="AP5284" s="6" t="s">
        <v>105</v>
      </c>
    </row>
    <row r="5285" spans="41:42" x14ac:dyDescent="0.3">
      <c r="AO5285" s="2" t="s">
        <v>726</v>
      </c>
      <c r="AP5285" s="6" t="s">
        <v>528</v>
      </c>
    </row>
    <row r="5286" spans="41:42" x14ac:dyDescent="0.3">
      <c r="AO5286" s="2" t="s">
        <v>727</v>
      </c>
      <c r="AP5286" s="6" t="s">
        <v>528</v>
      </c>
    </row>
    <row r="5287" spans="41:42" x14ac:dyDescent="0.3">
      <c r="AO5287" s="2" t="s">
        <v>175</v>
      </c>
      <c r="AP5287" s="6" t="s">
        <v>22</v>
      </c>
    </row>
    <row r="5288" spans="41:42" x14ac:dyDescent="0.3">
      <c r="AO5288" s="2" t="s">
        <v>728</v>
      </c>
      <c r="AP5288" s="6" t="s">
        <v>528</v>
      </c>
    </row>
    <row r="5289" spans="41:42" x14ac:dyDescent="0.3">
      <c r="AO5289" s="2" t="s">
        <v>729</v>
      </c>
      <c r="AP5289" s="6" t="s">
        <v>528</v>
      </c>
    </row>
    <row r="5290" spans="41:42" x14ac:dyDescent="0.3">
      <c r="AO5290" s="2" t="s">
        <v>730</v>
      </c>
      <c r="AP5290" s="6" t="s">
        <v>528</v>
      </c>
    </row>
    <row r="5291" spans="41:42" x14ac:dyDescent="0.3">
      <c r="AO5291" s="2" t="s">
        <v>731</v>
      </c>
      <c r="AP5291" s="6" t="s">
        <v>528</v>
      </c>
    </row>
    <row r="5292" spans="41:42" x14ac:dyDescent="0.3">
      <c r="AO5292" s="2" t="s">
        <v>732</v>
      </c>
      <c r="AP5292" s="6" t="s">
        <v>528</v>
      </c>
    </row>
    <row r="5293" spans="41:42" x14ac:dyDescent="0.3">
      <c r="AO5293" s="2" t="s">
        <v>733</v>
      </c>
      <c r="AP5293" s="6" t="s">
        <v>528</v>
      </c>
    </row>
    <row r="5294" spans="41:42" x14ac:dyDescent="0.3">
      <c r="AO5294" s="2" t="s">
        <v>734</v>
      </c>
      <c r="AP5294" s="6" t="s">
        <v>528</v>
      </c>
    </row>
    <row r="5295" spans="41:42" x14ac:dyDescent="0.3">
      <c r="AO5295" s="2" t="s">
        <v>735</v>
      </c>
      <c r="AP5295" s="6" t="s">
        <v>528</v>
      </c>
    </row>
    <row r="5296" spans="41:42" x14ac:dyDescent="0.3">
      <c r="AO5296" s="2" t="s">
        <v>736</v>
      </c>
      <c r="AP5296" s="6" t="s">
        <v>528</v>
      </c>
    </row>
    <row r="5297" spans="41:42" x14ac:dyDescent="0.3">
      <c r="AO5297" s="2" t="s">
        <v>737</v>
      </c>
      <c r="AP5297" s="6" t="s">
        <v>528</v>
      </c>
    </row>
    <row r="5298" spans="41:42" x14ac:dyDescent="0.3">
      <c r="AO5298" s="2" t="s">
        <v>176</v>
      </c>
      <c r="AP5298" s="6" t="s">
        <v>22</v>
      </c>
    </row>
    <row r="5299" spans="41:42" x14ac:dyDescent="0.3">
      <c r="AO5299" s="2" t="s">
        <v>738</v>
      </c>
      <c r="AP5299" s="6" t="s">
        <v>528</v>
      </c>
    </row>
    <row r="5300" spans="41:42" x14ac:dyDescent="0.3">
      <c r="AO5300" s="2" t="s">
        <v>739</v>
      </c>
      <c r="AP5300" s="6" t="s">
        <v>528</v>
      </c>
    </row>
    <row r="5301" spans="41:42" x14ac:dyDescent="0.3">
      <c r="AO5301" s="2" t="s">
        <v>740</v>
      </c>
      <c r="AP5301" s="6" t="s">
        <v>528</v>
      </c>
    </row>
    <row r="5302" spans="41:42" x14ac:dyDescent="0.3">
      <c r="AO5302" s="2" t="s">
        <v>741</v>
      </c>
      <c r="AP5302" s="6" t="s">
        <v>528</v>
      </c>
    </row>
    <row r="5303" spans="41:42" x14ac:dyDescent="0.3">
      <c r="AO5303" s="2" t="s">
        <v>742</v>
      </c>
      <c r="AP5303" s="6" t="s">
        <v>528</v>
      </c>
    </row>
    <row r="5304" spans="41:42" x14ac:dyDescent="0.3">
      <c r="AO5304" s="2" t="s">
        <v>743</v>
      </c>
      <c r="AP5304" s="6" t="s">
        <v>528</v>
      </c>
    </row>
    <row r="5305" spans="41:42" x14ac:dyDescent="0.3">
      <c r="AO5305" s="2" t="s">
        <v>744</v>
      </c>
      <c r="AP5305" s="6" t="s">
        <v>528</v>
      </c>
    </row>
    <row r="5306" spans="41:42" x14ac:dyDescent="0.3">
      <c r="AO5306" s="2" t="s">
        <v>745</v>
      </c>
      <c r="AP5306" s="6" t="s">
        <v>528</v>
      </c>
    </row>
    <row r="5307" spans="41:42" x14ac:dyDescent="0.3">
      <c r="AO5307" s="2" t="s">
        <v>746</v>
      </c>
      <c r="AP5307" s="6" t="s">
        <v>528</v>
      </c>
    </row>
    <row r="5308" spans="41:42" x14ac:dyDescent="0.3">
      <c r="AO5308" s="2" t="s">
        <v>747</v>
      </c>
      <c r="AP5308" s="6" t="s">
        <v>528</v>
      </c>
    </row>
    <row r="5309" spans="41:42" x14ac:dyDescent="0.3">
      <c r="AO5309" s="2" t="s">
        <v>177</v>
      </c>
      <c r="AP5309" s="6" t="s">
        <v>22</v>
      </c>
    </row>
    <row r="5310" spans="41:42" x14ac:dyDescent="0.3">
      <c r="AO5310" s="2" t="s">
        <v>748</v>
      </c>
      <c r="AP5310" s="6" t="s">
        <v>105</v>
      </c>
    </row>
    <row r="5311" spans="41:42" x14ac:dyDescent="0.3">
      <c r="AO5311" s="2" t="s">
        <v>749</v>
      </c>
      <c r="AP5311" s="6" t="s">
        <v>105</v>
      </c>
    </row>
    <row r="5312" spans="41:42" x14ac:dyDescent="0.3">
      <c r="AO5312" s="2" t="s">
        <v>750</v>
      </c>
      <c r="AP5312" s="6" t="s">
        <v>105</v>
      </c>
    </row>
    <row r="5313" spans="41:42" x14ac:dyDescent="0.3">
      <c r="AO5313" s="2" t="s">
        <v>751</v>
      </c>
      <c r="AP5313" s="6" t="s">
        <v>105</v>
      </c>
    </row>
    <row r="5314" spans="41:42" x14ac:dyDescent="0.3">
      <c r="AO5314" s="2" t="s">
        <v>752</v>
      </c>
      <c r="AP5314" s="6" t="s">
        <v>105</v>
      </c>
    </row>
    <row r="5315" spans="41:42" x14ac:dyDescent="0.3">
      <c r="AO5315" s="2" t="s">
        <v>753</v>
      </c>
      <c r="AP5315" s="6" t="s">
        <v>105</v>
      </c>
    </row>
    <row r="5316" spans="41:42" x14ac:dyDescent="0.3">
      <c r="AO5316" s="2" t="s">
        <v>754</v>
      </c>
      <c r="AP5316" s="6" t="s">
        <v>105</v>
      </c>
    </row>
    <row r="5317" spans="41:42" x14ac:dyDescent="0.3">
      <c r="AO5317" s="2" t="s">
        <v>755</v>
      </c>
      <c r="AP5317" s="6" t="s">
        <v>105</v>
      </c>
    </row>
    <row r="5318" spans="41:42" x14ac:dyDescent="0.3">
      <c r="AO5318" s="2" t="s">
        <v>756</v>
      </c>
      <c r="AP5318" s="6" t="s">
        <v>105</v>
      </c>
    </row>
    <row r="5319" spans="41:42" x14ac:dyDescent="0.3">
      <c r="AO5319" s="2" t="s">
        <v>757</v>
      </c>
      <c r="AP5319" s="6" t="s">
        <v>105</v>
      </c>
    </row>
    <row r="5320" spans="41:42" x14ac:dyDescent="0.3">
      <c r="AO5320" s="2" t="s">
        <v>178</v>
      </c>
      <c r="AP5320" s="6" t="s">
        <v>22</v>
      </c>
    </row>
    <row r="5321" spans="41:42" x14ac:dyDescent="0.3">
      <c r="AO5321" s="2" t="s">
        <v>758</v>
      </c>
      <c r="AP5321" s="6" t="s">
        <v>105</v>
      </c>
    </row>
    <row r="5322" spans="41:42" x14ac:dyDescent="0.3">
      <c r="AO5322" s="2" t="s">
        <v>759</v>
      </c>
      <c r="AP5322" s="6" t="s">
        <v>105</v>
      </c>
    </row>
    <row r="5323" spans="41:42" x14ac:dyDescent="0.3">
      <c r="AO5323" s="2" t="s">
        <v>760</v>
      </c>
      <c r="AP5323" s="6" t="s">
        <v>105</v>
      </c>
    </row>
    <row r="5324" spans="41:42" x14ac:dyDescent="0.3">
      <c r="AO5324" s="2" t="s">
        <v>761</v>
      </c>
      <c r="AP5324" s="6" t="s">
        <v>105</v>
      </c>
    </row>
    <row r="5325" spans="41:42" x14ac:dyDescent="0.3">
      <c r="AO5325" s="2" t="s">
        <v>762</v>
      </c>
      <c r="AP5325" s="6" t="s">
        <v>105</v>
      </c>
    </row>
    <row r="5326" spans="41:42" x14ac:dyDescent="0.3">
      <c r="AO5326" s="2" t="s">
        <v>763</v>
      </c>
      <c r="AP5326" s="6" t="s">
        <v>105</v>
      </c>
    </row>
    <row r="5327" spans="41:42" x14ac:dyDescent="0.3">
      <c r="AO5327" s="2" t="s">
        <v>764</v>
      </c>
      <c r="AP5327" s="6" t="s">
        <v>105</v>
      </c>
    </row>
    <row r="5328" spans="41:42" x14ac:dyDescent="0.3">
      <c r="AO5328" s="2" t="s">
        <v>765</v>
      </c>
      <c r="AP5328" s="6" t="s">
        <v>105</v>
      </c>
    </row>
    <row r="5329" spans="41:42" x14ac:dyDescent="0.3">
      <c r="AO5329" s="2" t="s">
        <v>766</v>
      </c>
      <c r="AP5329" s="6" t="s">
        <v>105</v>
      </c>
    </row>
    <row r="5330" spans="41:42" x14ac:dyDescent="0.3">
      <c r="AO5330" s="2" t="s">
        <v>767</v>
      </c>
      <c r="AP5330" s="6" t="s">
        <v>105</v>
      </c>
    </row>
    <row r="5331" spans="41:42" x14ac:dyDescent="0.3">
      <c r="AO5331" s="2" t="s">
        <v>179</v>
      </c>
      <c r="AP5331" s="6" t="s">
        <v>22</v>
      </c>
    </row>
    <row r="5332" spans="41:42" x14ac:dyDescent="0.3">
      <c r="AO5332" s="2" t="s">
        <v>768</v>
      </c>
      <c r="AP5332" s="6" t="s">
        <v>105</v>
      </c>
    </row>
    <row r="5333" spans="41:42" x14ac:dyDescent="0.3">
      <c r="AO5333" s="2" t="s">
        <v>769</v>
      </c>
      <c r="AP5333" s="6" t="s">
        <v>105</v>
      </c>
    </row>
    <row r="5334" spans="41:42" x14ac:dyDescent="0.3">
      <c r="AO5334" s="2" t="s">
        <v>770</v>
      </c>
      <c r="AP5334" s="6" t="s">
        <v>105</v>
      </c>
    </row>
    <row r="5335" spans="41:42" x14ac:dyDescent="0.3">
      <c r="AO5335" s="2" t="s">
        <v>771</v>
      </c>
      <c r="AP5335" s="6" t="s">
        <v>105</v>
      </c>
    </row>
    <row r="5336" spans="41:42" x14ac:dyDescent="0.3">
      <c r="AO5336" s="2" t="s">
        <v>772</v>
      </c>
      <c r="AP5336" s="6" t="s">
        <v>105</v>
      </c>
    </row>
    <row r="5337" spans="41:42" x14ac:dyDescent="0.3">
      <c r="AO5337" s="2" t="s">
        <v>773</v>
      </c>
      <c r="AP5337" s="6" t="s">
        <v>105</v>
      </c>
    </row>
    <row r="5338" spans="41:42" x14ac:dyDescent="0.3">
      <c r="AO5338" s="2" t="s">
        <v>774</v>
      </c>
      <c r="AP5338" s="6" t="s">
        <v>105</v>
      </c>
    </row>
    <row r="5339" spans="41:42" x14ac:dyDescent="0.3">
      <c r="AO5339" s="2" t="s">
        <v>775</v>
      </c>
      <c r="AP5339" s="6" t="s">
        <v>105</v>
      </c>
    </row>
    <row r="5340" spans="41:42" x14ac:dyDescent="0.3">
      <c r="AO5340" s="2" t="s">
        <v>776</v>
      </c>
      <c r="AP5340" s="6" t="s">
        <v>105</v>
      </c>
    </row>
    <row r="5341" spans="41:42" x14ac:dyDescent="0.3">
      <c r="AO5341" s="2" t="s">
        <v>777</v>
      </c>
      <c r="AP5341" s="6" t="s">
        <v>105</v>
      </c>
    </row>
    <row r="5342" spans="41:42" x14ac:dyDescent="0.3">
      <c r="AO5342" s="2" t="s">
        <v>180</v>
      </c>
      <c r="AP5342" s="6" t="s">
        <v>22</v>
      </c>
    </row>
    <row r="5343" spans="41:42" x14ac:dyDescent="0.3">
      <c r="AO5343" s="2" t="s">
        <v>778</v>
      </c>
      <c r="AP5343" s="6" t="s">
        <v>105</v>
      </c>
    </row>
    <row r="5344" spans="41:42" x14ac:dyDescent="0.3">
      <c r="AO5344" s="2" t="s">
        <v>779</v>
      </c>
      <c r="AP5344" s="6" t="s">
        <v>105</v>
      </c>
    </row>
    <row r="5345" spans="41:42" x14ac:dyDescent="0.3">
      <c r="AO5345" s="2" t="s">
        <v>780</v>
      </c>
      <c r="AP5345" s="6" t="s">
        <v>105</v>
      </c>
    </row>
    <row r="5346" spans="41:42" x14ac:dyDescent="0.3">
      <c r="AO5346" s="2" t="s">
        <v>781</v>
      </c>
      <c r="AP5346" s="6" t="s">
        <v>105</v>
      </c>
    </row>
    <row r="5347" spans="41:42" x14ac:dyDescent="0.3">
      <c r="AO5347" s="2" t="s">
        <v>782</v>
      </c>
      <c r="AP5347" s="6" t="s">
        <v>105</v>
      </c>
    </row>
    <row r="5348" spans="41:42" x14ac:dyDescent="0.3">
      <c r="AO5348" s="2" t="s">
        <v>783</v>
      </c>
      <c r="AP5348" s="6" t="s">
        <v>105</v>
      </c>
    </row>
    <row r="5349" spans="41:42" x14ac:dyDescent="0.3">
      <c r="AO5349" s="2" t="s">
        <v>784</v>
      </c>
      <c r="AP5349" s="6" t="s">
        <v>105</v>
      </c>
    </row>
    <row r="5350" spans="41:42" x14ac:dyDescent="0.3">
      <c r="AO5350" s="2" t="s">
        <v>785</v>
      </c>
      <c r="AP5350" s="6" t="s">
        <v>105</v>
      </c>
    </row>
    <row r="5351" spans="41:42" x14ac:dyDescent="0.3">
      <c r="AO5351" s="2" t="s">
        <v>786</v>
      </c>
      <c r="AP5351" s="6" t="s">
        <v>105</v>
      </c>
    </row>
    <row r="5352" spans="41:42" x14ac:dyDescent="0.3">
      <c r="AO5352" s="2" t="s">
        <v>787</v>
      </c>
      <c r="AP5352" s="6" t="s">
        <v>105</v>
      </c>
    </row>
    <row r="5353" spans="41:42" x14ac:dyDescent="0.3">
      <c r="AO5353" s="2" t="s">
        <v>181</v>
      </c>
      <c r="AP5353" s="6" t="s">
        <v>22</v>
      </c>
    </row>
    <row r="5354" spans="41:42" x14ac:dyDescent="0.3">
      <c r="AO5354" s="2" t="s">
        <v>788</v>
      </c>
      <c r="AP5354" s="6" t="s">
        <v>105</v>
      </c>
    </row>
    <row r="5355" spans="41:42" x14ac:dyDescent="0.3">
      <c r="AO5355" s="2" t="s">
        <v>789</v>
      </c>
      <c r="AP5355" s="6" t="s">
        <v>105</v>
      </c>
    </row>
    <row r="5356" spans="41:42" x14ac:dyDescent="0.3">
      <c r="AO5356" s="2" t="s">
        <v>790</v>
      </c>
      <c r="AP5356" s="6" t="s">
        <v>105</v>
      </c>
    </row>
    <row r="5357" spans="41:42" x14ac:dyDescent="0.3">
      <c r="AO5357" s="2" t="s">
        <v>791</v>
      </c>
      <c r="AP5357" s="6" t="s">
        <v>105</v>
      </c>
    </row>
    <row r="5358" spans="41:42" x14ac:dyDescent="0.3">
      <c r="AO5358" s="2" t="s">
        <v>792</v>
      </c>
      <c r="AP5358" s="6" t="s">
        <v>105</v>
      </c>
    </row>
    <row r="5359" spans="41:42" x14ac:dyDescent="0.3">
      <c r="AO5359" s="2" t="s">
        <v>793</v>
      </c>
      <c r="AP5359" s="6" t="s">
        <v>105</v>
      </c>
    </row>
    <row r="5360" spans="41:42" x14ac:dyDescent="0.3">
      <c r="AO5360" s="2" t="s">
        <v>794</v>
      </c>
      <c r="AP5360" s="6" t="s">
        <v>528</v>
      </c>
    </row>
    <row r="5361" spans="41:42" x14ac:dyDescent="0.3">
      <c r="AO5361" s="2" t="s">
        <v>795</v>
      </c>
      <c r="AP5361" s="6" t="s">
        <v>528</v>
      </c>
    </row>
    <row r="5362" spans="41:42" x14ac:dyDescent="0.3">
      <c r="AO5362" s="2" t="s">
        <v>796</v>
      </c>
      <c r="AP5362" s="6" t="s">
        <v>528</v>
      </c>
    </row>
    <row r="5363" spans="41:42" x14ac:dyDescent="0.3">
      <c r="AO5363" s="2" t="s">
        <v>797</v>
      </c>
      <c r="AP5363" s="6" t="s">
        <v>528</v>
      </c>
    </row>
    <row r="5364" spans="41:42" x14ac:dyDescent="0.3">
      <c r="AO5364" s="2" t="s">
        <v>182</v>
      </c>
      <c r="AP5364" s="6" t="s">
        <v>22</v>
      </c>
    </row>
    <row r="5365" spans="41:42" x14ac:dyDescent="0.3">
      <c r="AO5365" s="2" t="s">
        <v>798</v>
      </c>
      <c r="AP5365" s="6" t="s">
        <v>528</v>
      </c>
    </row>
    <row r="5366" spans="41:42" x14ac:dyDescent="0.3">
      <c r="AO5366" s="2" t="s">
        <v>799</v>
      </c>
      <c r="AP5366" s="6" t="s">
        <v>528</v>
      </c>
    </row>
    <row r="5367" spans="41:42" x14ac:dyDescent="0.3">
      <c r="AO5367" s="2" t="s">
        <v>800</v>
      </c>
      <c r="AP5367" s="6" t="s">
        <v>528</v>
      </c>
    </row>
    <row r="5368" spans="41:42" x14ac:dyDescent="0.3">
      <c r="AO5368" s="2" t="s">
        <v>801</v>
      </c>
      <c r="AP5368" s="6" t="s">
        <v>528</v>
      </c>
    </row>
    <row r="5369" spans="41:42" x14ac:dyDescent="0.3">
      <c r="AO5369" s="2" t="s">
        <v>802</v>
      </c>
      <c r="AP5369" s="6" t="s">
        <v>528</v>
      </c>
    </row>
    <row r="5370" spans="41:42" x14ac:dyDescent="0.3">
      <c r="AO5370" s="2" t="s">
        <v>803</v>
      </c>
      <c r="AP5370" s="6" t="s">
        <v>528</v>
      </c>
    </row>
    <row r="5371" spans="41:42" x14ac:dyDescent="0.3">
      <c r="AO5371" s="2" t="s">
        <v>804</v>
      </c>
      <c r="AP5371" s="6" t="s">
        <v>528</v>
      </c>
    </row>
    <row r="5372" spans="41:42" x14ac:dyDescent="0.3">
      <c r="AO5372" s="2" t="s">
        <v>805</v>
      </c>
      <c r="AP5372" s="6" t="s">
        <v>528</v>
      </c>
    </row>
    <row r="5373" spans="41:42" x14ac:dyDescent="0.3">
      <c r="AO5373" s="2" t="s">
        <v>806</v>
      </c>
      <c r="AP5373" s="6" t="s">
        <v>528</v>
      </c>
    </row>
    <row r="5374" spans="41:42" x14ac:dyDescent="0.3">
      <c r="AO5374" s="2" t="s">
        <v>807</v>
      </c>
      <c r="AP5374" s="6" t="s">
        <v>528</v>
      </c>
    </row>
    <row r="5375" spans="41:42" x14ac:dyDescent="0.3">
      <c r="AO5375" s="2" t="s">
        <v>183</v>
      </c>
      <c r="AP5375" s="6" t="s">
        <v>22</v>
      </c>
    </row>
    <row r="5376" spans="41:42" x14ac:dyDescent="0.3">
      <c r="AO5376" s="2" t="s">
        <v>808</v>
      </c>
      <c r="AP5376" s="6" t="s">
        <v>528</v>
      </c>
    </row>
    <row r="5377" spans="41:42" x14ac:dyDescent="0.3">
      <c r="AO5377" s="2" t="s">
        <v>809</v>
      </c>
      <c r="AP5377" s="6" t="s">
        <v>528</v>
      </c>
    </row>
    <row r="5378" spans="41:42" x14ac:dyDescent="0.3">
      <c r="AO5378" s="2" t="s">
        <v>810</v>
      </c>
      <c r="AP5378" s="6" t="s">
        <v>528</v>
      </c>
    </row>
    <row r="5379" spans="41:42" x14ac:dyDescent="0.3">
      <c r="AO5379" s="2" t="s">
        <v>811</v>
      </c>
      <c r="AP5379" s="6" t="s">
        <v>528</v>
      </c>
    </row>
    <row r="5380" spans="41:42" x14ac:dyDescent="0.3">
      <c r="AO5380" s="2" t="s">
        <v>812</v>
      </c>
      <c r="AP5380" s="6" t="s">
        <v>528</v>
      </c>
    </row>
    <row r="5381" spans="41:42" x14ac:dyDescent="0.3">
      <c r="AO5381" s="2" t="s">
        <v>813</v>
      </c>
      <c r="AP5381" s="6" t="s">
        <v>528</v>
      </c>
    </row>
    <row r="5382" spans="41:42" x14ac:dyDescent="0.3">
      <c r="AO5382" s="2" t="s">
        <v>814</v>
      </c>
      <c r="AP5382" s="6" t="s">
        <v>528</v>
      </c>
    </row>
    <row r="5383" spans="41:42" x14ac:dyDescent="0.3">
      <c r="AO5383" s="2" t="s">
        <v>815</v>
      </c>
      <c r="AP5383" s="6" t="s">
        <v>528</v>
      </c>
    </row>
    <row r="5384" spans="41:42" x14ac:dyDescent="0.3">
      <c r="AO5384" s="2" t="s">
        <v>816</v>
      </c>
      <c r="AP5384" s="6" t="s">
        <v>528</v>
      </c>
    </row>
    <row r="5385" spans="41:42" x14ac:dyDescent="0.3">
      <c r="AO5385" s="2" t="s">
        <v>817</v>
      </c>
      <c r="AP5385" s="6" t="s">
        <v>528</v>
      </c>
    </row>
    <row r="5386" spans="41:42" x14ac:dyDescent="0.3">
      <c r="AO5386" s="2" t="s">
        <v>121</v>
      </c>
      <c r="AP5386" s="6" t="s">
        <v>120</v>
      </c>
    </row>
    <row r="5387" spans="41:42" x14ac:dyDescent="0.3">
      <c r="AO5387" s="2" t="s">
        <v>184</v>
      </c>
      <c r="AP5387" s="6" t="s">
        <v>22</v>
      </c>
    </row>
    <row r="5388" spans="41:42" x14ac:dyDescent="0.3">
      <c r="AO5388" s="2" t="s">
        <v>818</v>
      </c>
      <c r="AP5388" s="6" t="s">
        <v>528</v>
      </c>
    </row>
    <row r="5389" spans="41:42" x14ac:dyDescent="0.3">
      <c r="AO5389" s="2" t="s">
        <v>819</v>
      </c>
      <c r="AP5389" s="6" t="s">
        <v>528</v>
      </c>
    </row>
    <row r="5390" spans="41:42" x14ac:dyDescent="0.3">
      <c r="AO5390" s="2" t="s">
        <v>820</v>
      </c>
      <c r="AP5390" s="6" t="s">
        <v>528</v>
      </c>
    </row>
    <row r="5391" spans="41:42" x14ac:dyDescent="0.3">
      <c r="AO5391" s="2" t="s">
        <v>821</v>
      </c>
      <c r="AP5391" s="6" t="s">
        <v>528</v>
      </c>
    </row>
    <row r="5392" spans="41:42" x14ac:dyDescent="0.3">
      <c r="AO5392" s="2" t="s">
        <v>822</v>
      </c>
      <c r="AP5392" s="6" t="s">
        <v>528</v>
      </c>
    </row>
    <row r="5393" spans="41:42" x14ac:dyDescent="0.3">
      <c r="AO5393" s="2" t="s">
        <v>823</v>
      </c>
      <c r="AP5393" s="6" t="s">
        <v>528</v>
      </c>
    </row>
    <row r="5394" spans="41:42" x14ac:dyDescent="0.3">
      <c r="AO5394" s="2" t="s">
        <v>824</v>
      </c>
      <c r="AP5394" s="6" t="s">
        <v>528</v>
      </c>
    </row>
    <row r="5395" spans="41:42" x14ac:dyDescent="0.3">
      <c r="AO5395" s="2" t="s">
        <v>825</v>
      </c>
      <c r="AP5395" s="6" t="s">
        <v>528</v>
      </c>
    </row>
    <row r="5396" spans="41:42" x14ac:dyDescent="0.3">
      <c r="AO5396" s="2" t="s">
        <v>826</v>
      </c>
      <c r="AP5396" s="6" t="s">
        <v>528</v>
      </c>
    </row>
    <row r="5397" spans="41:42" x14ac:dyDescent="0.3">
      <c r="AO5397" s="2" t="s">
        <v>827</v>
      </c>
      <c r="AP5397" s="6" t="s">
        <v>528</v>
      </c>
    </row>
    <row r="5398" spans="41:42" x14ac:dyDescent="0.3">
      <c r="AO5398" s="2" t="s">
        <v>185</v>
      </c>
      <c r="AP5398" s="6" t="s">
        <v>22</v>
      </c>
    </row>
    <row r="5399" spans="41:42" x14ac:dyDescent="0.3">
      <c r="AO5399" s="2" t="s">
        <v>828</v>
      </c>
      <c r="AP5399" s="6" t="s">
        <v>528</v>
      </c>
    </row>
    <row r="5400" spans="41:42" x14ac:dyDescent="0.3">
      <c r="AO5400" s="2" t="s">
        <v>829</v>
      </c>
      <c r="AP5400" s="6" t="s">
        <v>528</v>
      </c>
    </row>
    <row r="5401" spans="41:42" x14ac:dyDescent="0.3">
      <c r="AO5401" s="2" t="s">
        <v>830</v>
      </c>
      <c r="AP5401" s="6" t="s">
        <v>528</v>
      </c>
    </row>
    <row r="5402" spans="41:42" x14ac:dyDescent="0.3">
      <c r="AO5402" s="2" t="s">
        <v>831</v>
      </c>
      <c r="AP5402" s="6" t="s">
        <v>528</v>
      </c>
    </row>
    <row r="5403" spans="41:42" x14ac:dyDescent="0.3">
      <c r="AO5403" s="2" t="s">
        <v>832</v>
      </c>
      <c r="AP5403" s="6" t="s">
        <v>528</v>
      </c>
    </row>
    <row r="5404" spans="41:42" x14ac:dyDescent="0.3">
      <c r="AO5404" s="2" t="s">
        <v>833</v>
      </c>
      <c r="AP5404" s="6" t="s">
        <v>528</v>
      </c>
    </row>
    <row r="5405" spans="41:42" x14ac:dyDescent="0.3">
      <c r="AO5405" s="2" t="s">
        <v>834</v>
      </c>
      <c r="AP5405" s="6" t="s">
        <v>105</v>
      </c>
    </row>
    <row r="5406" spans="41:42" x14ac:dyDescent="0.3">
      <c r="AO5406" s="2" t="s">
        <v>835</v>
      </c>
      <c r="AP5406" s="6" t="s">
        <v>105</v>
      </c>
    </row>
    <row r="5407" spans="41:42" x14ac:dyDescent="0.3">
      <c r="AO5407" s="2" t="s">
        <v>836</v>
      </c>
      <c r="AP5407" s="6" t="s">
        <v>105</v>
      </c>
    </row>
    <row r="5408" spans="41:42" x14ac:dyDescent="0.3">
      <c r="AO5408" s="2" t="s">
        <v>837</v>
      </c>
      <c r="AP5408" s="6" t="s">
        <v>105</v>
      </c>
    </row>
    <row r="5409" spans="41:42" x14ac:dyDescent="0.3">
      <c r="AO5409" s="2" t="s">
        <v>186</v>
      </c>
      <c r="AP5409" s="6" t="s">
        <v>22</v>
      </c>
    </row>
    <row r="5410" spans="41:42" x14ac:dyDescent="0.3">
      <c r="AO5410" s="2" t="s">
        <v>838</v>
      </c>
      <c r="AP5410" s="6" t="s">
        <v>105</v>
      </c>
    </row>
    <row r="5411" spans="41:42" x14ac:dyDescent="0.3">
      <c r="AO5411" s="2" t="s">
        <v>839</v>
      </c>
      <c r="AP5411" s="6" t="s">
        <v>105</v>
      </c>
    </row>
    <row r="5412" spans="41:42" x14ac:dyDescent="0.3">
      <c r="AO5412" s="2" t="s">
        <v>840</v>
      </c>
      <c r="AP5412" s="6" t="s">
        <v>105</v>
      </c>
    </row>
    <row r="5413" spans="41:42" x14ac:dyDescent="0.3">
      <c r="AO5413" s="2" t="s">
        <v>841</v>
      </c>
      <c r="AP5413" s="6" t="s">
        <v>105</v>
      </c>
    </row>
    <row r="5414" spans="41:42" x14ac:dyDescent="0.3">
      <c r="AO5414" s="2" t="s">
        <v>842</v>
      </c>
      <c r="AP5414" s="6" t="s">
        <v>105</v>
      </c>
    </row>
    <row r="5415" spans="41:42" x14ac:dyDescent="0.3">
      <c r="AO5415" s="2" t="s">
        <v>843</v>
      </c>
      <c r="AP5415" s="6" t="s">
        <v>105</v>
      </c>
    </row>
    <row r="5416" spans="41:42" x14ac:dyDescent="0.3">
      <c r="AO5416" s="2" t="s">
        <v>844</v>
      </c>
      <c r="AP5416" s="6" t="s">
        <v>105</v>
      </c>
    </row>
    <row r="5417" spans="41:42" x14ac:dyDescent="0.3">
      <c r="AO5417" s="2" t="s">
        <v>845</v>
      </c>
      <c r="AP5417" s="6" t="s">
        <v>105</v>
      </c>
    </row>
    <row r="5418" spans="41:42" x14ac:dyDescent="0.3">
      <c r="AO5418" s="2" t="s">
        <v>846</v>
      </c>
      <c r="AP5418" s="6" t="s">
        <v>528</v>
      </c>
    </row>
    <row r="5419" spans="41:42" x14ac:dyDescent="0.3">
      <c r="AO5419" s="2" t="s">
        <v>847</v>
      </c>
      <c r="AP5419" s="6" t="s">
        <v>528</v>
      </c>
    </row>
    <row r="5420" spans="41:42" x14ac:dyDescent="0.3">
      <c r="AO5420" s="2" t="s">
        <v>187</v>
      </c>
      <c r="AP5420" s="6" t="s">
        <v>22</v>
      </c>
    </row>
    <row r="5421" spans="41:42" x14ac:dyDescent="0.3">
      <c r="AO5421" s="2" t="s">
        <v>848</v>
      </c>
      <c r="AP5421" s="6" t="s">
        <v>528</v>
      </c>
    </row>
    <row r="5422" spans="41:42" x14ac:dyDescent="0.3">
      <c r="AO5422" s="2" t="s">
        <v>849</v>
      </c>
      <c r="AP5422" s="6" t="s">
        <v>528</v>
      </c>
    </row>
    <row r="5423" spans="41:42" x14ac:dyDescent="0.3">
      <c r="AO5423" s="2" t="s">
        <v>850</v>
      </c>
      <c r="AP5423" s="6" t="s">
        <v>528</v>
      </c>
    </row>
    <row r="5424" spans="41:42" x14ac:dyDescent="0.3">
      <c r="AO5424" s="2" t="s">
        <v>851</v>
      </c>
      <c r="AP5424" s="6" t="s">
        <v>528</v>
      </c>
    </row>
    <row r="5425" spans="41:42" x14ac:dyDescent="0.3">
      <c r="AO5425" s="2" t="s">
        <v>852</v>
      </c>
      <c r="AP5425" s="6" t="s">
        <v>528</v>
      </c>
    </row>
    <row r="5426" spans="41:42" x14ac:dyDescent="0.3">
      <c r="AO5426" s="2" t="s">
        <v>853</v>
      </c>
      <c r="AP5426" s="6" t="s">
        <v>528</v>
      </c>
    </row>
    <row r="5427" spans="41:42" x14ac:dyDescent="0.3">
      <c r="AO5427" s="2" t="s">
        <v>854</v>
      </c>
      <c r="AP5427" s="6" t="s">
        <v>528</v>
      </c>
    </row>
    <row r="5428" spans="41:42" x14ac:dyDescent="0.3">
      <c r="AO5428" s="2" t="s">
        <v>855</v>
      </c>
      <c r="AP5428" s="6" t="s">
        <v>528</v>
      </c>
    </row>
    <row r="5429" spans="41:42" x14ac:dyDescent="0.3">
      <c r="AO5429" s="2" t="s">
        <v>856</v>
      </c>
      <c r="AP5429" s="6" t="s">
        <v>528</v>
      </c>
    </row>
    <row r="5430" spans="41:42" x14ac:dyDescent="0.3">
      <c r="AO5430" s="2" t="s">
        <v>857</v>
      </c>
      <c r="AP5430" s="6" t="s">
        <v>528</v>
      </c>
    </row>
    <row r="5431" spans="41:42" x14ac:dyDescent="0.3">
      <c r="AO5431" s="2" t="s">
        <v>188</v>
      </c>
      <c r="AP5431" s="6" t="s">
        <v>22</v>
      </c>
    </row>
    <row r="5432" spans="41:42" x14ac:dyDescent="0.3">
      <c r="AO5432" s="2" t="s">
        <v>858</v>
      </c>
      <c r="AP5432" s="6" t="s">
        <v>528</v>
      </c>
    </row>
    <row r="5433" spans="41:42" x14ac:dyDescent="0.3">
      <c r="AO5433" s="2" t="s">
        <v>859</v>
      </c>
      <c r="AP5433" s="6" t="s">
        <v>528</v>
      </c>
    </row>
    <row r="5434" spans="41:42" x14ac:dyDescent="0.3">
      <c r="AO5434" s="2" t="s">
        <v>860</v>
      </c>
      <c r="AP5434" s="6" t="s">
        <v>528</v>
      </c>
    </row>
    <row r="5435" spans="41:42" x14ac:dyDescent="0.3">
      <c r="AO5435" s="2" t="s">
        <v>861</v>
      </c>
      <c r="AP5435" s="6" t="s">
        <v>105</v>
      </c>
    </row>
    <row r="5436" spans="41:42" x14ac:dyDescent="0.3">
      <c r="AO5436" s="2" t="s">
        <v>862</v>
      </c>
      <c r="AP5436" s="6" t="s">
        <v>105</v>
      </c>
    </row>
    <row r="5437" spans="41:42" x14ac:dyDescent="0.3">
      <c r="AO5437" s="2" t="s">
        <v>863</v>
      </c>
      <c r="AP5437" s="6" t="s">
        <v>105</v>
      </c>
    </row>
    <row r="5438" spans="41:42" x14ac:dyDescent="0.3">
      <c r="AO5438" s="2" t="s">
        <v>864</v>
      </c>
      <c r="AP5438" s="6" t="s">
        <v>105</v>
      </c>
    </row>
    <row r="5439" spans="41:42" x14ac:dyDescent="0.3">
      <c r="AO5439" s="2" t="s">
        <v>865</v>
      </c>
      <c r="AP5439" s="6" t="s">
        <v>105</v>
      </c>
    </row>
    <row r="5440" spans="41:42" x14ac:dyDescent="0.3">
      <c r="AO5440" s="2" t="s">
        <v>866</v>
      </c>
      <c r="AP5440" s="6" t="s">
        <v>105</v>
      </c>
    </row>
    <row r="5441" spans="41:42" x14ac:dyDescent="0.3">
      <c r="AO5441" s="2" t="s">
        <v>867</v>
      </c>
      <c r="AP5441" s="6" t="s">
        <v>105</v>
      </c>
    </row>
    <row r="5442" spans="41:42" x14ac:dyDescent="0.3">
      <c r="AO5442" s="2" t="s">
        <v>189</v>
      </c>
      <c r="AP5442" s="6" t="s">
        <v>22</v>
      </c>
    </row>
    <row r="5443" spans="41:42" x14ac:dyDescent="0.3">
      <c r="AO5443" s="2" t="s">
        <v>868</v>
      </c>
      <c r="AP5443" s="6" t="s">
        <v>105</v>
      </c>
    </row>
    <row r="5444" spans="41:42" x14ac:dyDescent="0.3">
      <c r="AO5444" s="2" t="s">
        <v>869</v>
      </c>
      <c r="AP5444" s="6" t="s">
        <v>105</v>
      </c>
    </row>
    <row r="5445" spans="41:42" x14ac:dyDescent="0.3">
      <c r="AO5445" s="2" t="s">
        <v>870</v>
      </c>
      <c r="AP5445" s="6" t="s">
        <v>105</v>
      </c>
    </row>
    <row r="5446" spans="41:42" x14ac:dyDescent="0.3">
      <c r="AO5446" s="2" t="s">
        <v>871</v>
      </c>
      <c r="AP5446" s="6" t="s">
        <v>105</v>
      </c>
    </row>
    <row r="5447" spans="41:42" x14ac:dyDescent="0.3">
      <c r="AO5447" s="2" t="s">
        <v>872</v>
      </c>
      <c r="AP5447" s="6" t="s">
        <v>528</v>
      </c>
    </row>
    <row r="5448" spans="41:42" x14ac:dyDescent="0.3">
      <c r="AO5448" s="2" t="s">
        <v>873</v>
      </c>
      <c r="AP5448" s="6" t="s">
        <v>528</v>
      </c>
    </row>
    <row r="5449" spans="41:42" x14ac:dyDescent="0.3">
      <c r="AO5449" s="2" t="s">
        <v>874</v>
      </c>
      <c r="AP5449" s="6" t="s">
        <v>528</v>
      </c>
    </row>
    <row r="5450" spans="41:42" x14ac:dyDescent="0.3">
      <c r="AO5450" s="2" t="s">
        <v>876</v>
      </c>
      <c r="AP5450" s="6" t="s">
        <v>875</v>
      </c>
    </row>
    <row r="5451" spans="41:42" x14ac:dyDescent="0.3">
      <c r="AO5451" s="2" t="s">
        <v>877</v>
      </c>
      <c r="AP5451" s="6" t="s">
        <v>105</v>
      </c>
    </row>
    <row r="5452" spans="41:42" x14ac:dyDescent="0.3">
      <c r="AO5452" s="2" t="s">
        <v>878</v>
      </c>
      <c r="AP5452" s="6" t="s">
        <v>105</v>
      </c>
    </row>
    <row r="5453" spans="41:42" x14ac:dyDescent="0.3">
      <c r="AO5453" s="2" t="s">
        <v>190</v>
      </c>
      <c r="AP5453" s="6" t="s">
        <v>22</v>
      </c>
    </row>
    <row r="5454" spans="41:42" x14ac:dyDescent="0.3">
      <c r="AO5454" s="2" t="s">
        <v>879</v>
      </c>
      <c r="AP5454" s="6" t="s">
        <v>105</v>
      </c>
    </row>
    <row r="5455" spans="41:42" x14ac:dyDescent="0.3">
      <c r="AO5455" s="2" t="s">
        <v>880</v>
      </c>
      <c r="AP5455" s="6" t="s">
        <v>105</v>
      </c>
    </row>
    <row r="5456" spans="41:42" x14ac:dyDescent="0.3">
      <c r="AO5456" s="2" t="s">
        <v>881</v>
      </c>
      <c r="AP5456" s="6" t="s">
        <v>105</v>
      </c>
    </row>
    <row r="5457" spans="41:42" x14ac:dyDescent="0.3">
      <c r="AO5457" s="2" t="s">
        <v>882</v>
      </c>
      <c r="AP5457" s="6" t="s">
        <v>105</v>
      </c>
    </row>
    <row r="5458" spans="41:42" x14ac:dyDescent="0.3">
      <c r="AO5458" s="2" t="s">
        <v>883</v>
      </c>
      <c r="AP5458" s="6" t="s">
        <v>875</v>
      </c>
    </row>
    <row r="5459" spans="41:42" x14ac:dyDescent="0.3">
      <c r="AO5459" s="2" t="s">
        <v>884</v>
      </c>
      <c r="AP5459" s="6" t="s">
        <v>105</v>
      </c>
    </row>
    <row r="5460" spans="41:42" x14ac:dyDescent="0.3">
      <c r="AO5460" s="2" t="s">
        <v>885</v>
      </c>
      <c r="AP5460" s="6" t="s">
        <v>105</v>
      </c>
    </row>
    <row r="5461" spans="41:42" x14ac:dyDescent="0.3">
      <c r="AO5461" s="2" t="s">
        <v>886</v>
      </c>
      <c r="AP5461" s="6" t="s">
        <v>105</v>
      </c>
    </row>
    <row r="5462" spans="41:42" x14ac:dyDescent="0.3">
      <c r="AO5462" s="2" t="s">
        <v>887</v>
      </c>
      <c r="AP5462" s="6" t="s">
        <v>105</v>
      </c>
    </row>
    <row r="5463" spans="41:42" x14ac:dyDescent="0.3">
      <c r="AO5463" s="2" t="s">
        <v>888</v>
      </c>
      <c r="AP5463" s="6" t="s">
        <v>105</v>
      </c>
    </row>
    <row r="5464" spans="41:42" x14ac:dyDescent="0.3">
      <c r="AO5464" s="2" t="s">
        <v>191</v>
      </c>
      <c r="AP5464" s="6" t="s">
        <v>22</v>
      </c>
    </row>
    <row r="5465" spans="41:42" x14ac:dyDescent="0.3">
      <c r="AO5465" s="2" t="s">
        <v>889</v>
      </c>
      <c r="AP5465" s="6" t="s">
        <v>105</v>
      </c>
    </row>
    <row r="5466" spans="41:42" x14ac:dyDescent="0.3">
      <c r="AO5466" s="2" t="s">
        <v>890</v>
      </c>
      <c r="AP5466" s="6" t="s">
        <v>105</v>
      </c>
    </row>
    <row r="5467" spans="41:42" x14ac:dyDescent="0.3">
      <c r="AO5467" s="2" t="s">
        <v>891</v>
      </c>
      <c r="AP5467" s="6" t="s">
        <v>105</v>
      </c>
    </row>
    <row r="5468" spans="41:42" x14ac:dyDescent="0.3">
      <c r="AO5468" s="2" t="s">
        <v>892</v>
      </c>
      <c r="AP5468" s="6" t="s">
        <v>105</v>
      </c>
    </row>
    <row r="5469" spans="41:42" x14ac:dyDescent="0.3">
      <c r="AO5469" s="2" t="s">
        <v>893</v>
      </c>
      <c r="AP5469" s="6" t="s">
        <v>105</v>
      </c>
    </row>
    <row r="5470" spans="41:42" x14ac:dyDescent="0.3">
      <c r="AO5470" s="2" t="s">
        <v>894</v>
      </c>
      <c r="AP5470" s="6" t="s">
        <v>528</v>
      </c>
    </row>
    <row r="5471" spans="41:42" x14ac:dyDescent="0.3">
      <c r="AO5471" s="2" t="s">
        <v>895</v>
      </c>
      <c r="AP5471" s="6" t="s">
        <v>528</v>
      </c>
    </row>
    <row r="5472" spans="41:42" x14ac:dyDescent="0.3">
      <c r="AO5472" s="2" t="s">
        <v>896</v>
      </c>
      <c r="AP5472" s="6" t="s">
        <v>528</v>
      </c>
    </row>
    <row r="5473" spans="41:42" x14ac:dyDescent="0.3">
      <c r="AO5473" s="2" t="s">
        <v>897</v>
      </c>
      <c r="AP5473" s="6" t="s">
        <v>105</v>
      </c>
    </row>
    <row r="5474" spans="41:42" x14ac:dyDescent="0.3">
      <c r="AO5474" s="2" t="s">
        <v>898</v>
      </c>
      <c r="AP5474" s="6" t="s">
        <v>105</v>
      </c>
    </row>
    <row r="5475" spans="41:42" x14ac:dyDescent="0.3">
      <c r="AO5475" s="2" t="s">
        <v>192</v>
      </c>
      <c r="AP5475" s="6" t="s">
        <v>22</v>
      </c>
    </row>
    <row r="5476" spans="41:42" x14ac:dyDescent="0.3">
      <c r="AO5476" s="2" t="s">
        <v>899</v>
      </c>
      <c r="AP5476" s="6" t="s">
        <v>105</v>
      </c>
    </row>
    <row r="5477" spans="41:42" x14ac:dyDescent="0.3">
      <c r="AO5477" s="2" t="s">
        <v>900</v>
      </c>
      <c r="AP5477" s="6" t="s">
        <v>105</v>
      </c>
    </row>
    <row r="5478" spans="41:42" x14ac:dyDescent="0.3">
      <c r="AO5478" s="2" t="s">
        <v>901</v>
      </c>
      <c r="AP5478" s="6" t="s">
        <v>105</v>
      </c>
    </row>
    <row r="5479" spans="41:42" x14ac:dyDescent="0.3">
      <c r="AO5479" s="2" t="s">
        <v>902</v>
      </c>
      <c r="AP5479" s="6" t="s">
        <v>105</v>
      </c>
    </row>
    <row r="5480" spans="41:42" x14ac:dyDescent="0.3">
      <c r="AO5480" s="2" t="s">
        <v>903</v>
      </c>
      <c r="AP5480" s="6" t="s">
        <v>105</v>
      </c>
    </row>
    <row r="5481" spans="41:42" x14ac:dyDescent="0.3">
      <c r="AO5481" s="2" t="s">
        <v>904</v>
      </c>
      <c r="AP5481" s="6" t="s">
        <v>105</v>
      </c>
    </row>
    <row r="5482" spans="41:42" x14ac:dyDescent="0.3">
      <c r="AO5482" s="2" t="s">
        <v>905</v>
      </c>
      <c r="AP5482" s="6" t="s">
        <v>105</v>
      </c>
    </row>
    <row r="5483" spans="41:42" x14ac:dyDescent="0.3">
      <c r="AO5483" s="2" t="s">
        <v>906</v>
      </c>
      <c r="AP5483" s="6" t="s">
        <v>105</v>
      </c>
    </row>
    <row r="5484" spans="41:42" x14ac:dyDescent="0.3">
      <c r="AO5484" s="2" t="s">
        <v>907</v>
      </c>
      <c r="AP5484" s="6" t="s">
        <v>105</v>
      </c>
    </row>
    <row r="5485" spans="41:42" x14ac:dyDescent="0.3">
      <c r="AO5485" s="2" t="s">
        <v>908</v>
      </c>
      <c r="AP5485" s="6" t="s">
        <v>105</v>
      </c>
    </row>
    <row r="5486" spans="41:42" x14ac:dyDescent="0.3">
      <c r="AO5486" s="2" t="s">
        <v>193</v>
      </c>
      <c r="AP5486" s="6" t="s">
        <v>22</v>
      </c>
    </row>
    <row r="5487" spans="41:42" x14ac:dyDescent="0.3">
      <c r="AO5487" s="2" t="s">
        <v>909</v>
      </c>
      <c r="AP5487" s="6" t="s">
        <v>105</v>
      </c>
    </row>
    <row r="5488" spans="41:42" x14ac:dyDescent="0.3">
      <c r="AO5488" s="2" t="s">
        <v>910</v>
      </c>
      <c r="AP5488" s="6" t="s">
        <v>105</v>
      </c>
    </row>
    <row r="5489" spans="41:42" x14ac:dyDescent="0.3">
      <c r="AO5489" s="2" t="s">
        <v>911</v>
      </c>
      <c r="AP5489" s="6" t="s">
        <v>105</v>
      </c>
    </row>
    <row r="5490" spans="41:42" x14ac:dyDescent="0.3">
      <c r="AO5490" s="2" t="s">
        <v>912</v>
      </c>
      <c r="AP5490" s="6" t="s">
        <v>105</v>
      </c>
    </row>
    <row r="5491" spans="41:42" x14ac:dyDescent="0.3">
      <c r="AO5491" s="2" t="s">
        <v>913</v>
      </c>
      <c r="AP5491" s="6" t="s">
        <v>528</v>
      </c>
    </row>
    <row r="5492" spans="41:42" x14ac:dyDescent="0.3">
      <c r="AO5492" s="2" t="s">
        <v>914</v>
      </c>
      <c r="AP5492" s="6" t="s">
        <v>528</v>
      </c>
    </row>
    <row r="5493" spans="41:42" x14ac:dyDescent="0.3">
      <c r="AO5493" s="2" t="s">
        <v>915</v>
      </c>
      <c r="AP5493" s="6" t="s">
        <v>528</v>
      </c>
    </row>
    <row r="5494" spans="41:42" x14ac:dyDescent="0.3">
      <c r="AO5494" s="2" t="s">
        <v>916</v>
      </c>
      <c r="AP5494" s="6" t="s">
        <v>528</v>
      </c>
    </row>
    <row r="5495" spans="41:42" x14ac:dyDescent="0.3">
      <c r="AO5495" s="2" t="s">
        <v>917</v>
      </c>
      <c r="AP5495" s="6" t="s">
        <v>528</v>
      </c>
    </row>
    <row r="5496" spans="41:42" x14ac:dyDescent="0.3">
      <c r="AO5496" s="2" t="s">
        <v>918</v>
      </c>
      <c r="AP5496" s="6" t="s">
        <v>105</v>
      </c>
    </row>
    <row r="5497" spans="41:42" x14ac:dyDescent="0.3">
      <c r="AO5497" s="2" t="s">
        <v>122</v>
      </c>
      <c r="AP5497" s="6" t="s">
        <v>22</v>
      </c>
    </row>
    <row r="5498" spans="41:42" x14ac:dyDescent="0.3">
      <c r="AO5498" s="2" t="s">
        <v>194</v>
      </c>
      <c r="AP5498" s="6" t="s">
        <v>22</v>
      </c>
    </row>
    <row r="5499" spans="41:42" x14ac:dyDescent="0.3">
      <c r="AO5499" s="2" t="s">
        <v>919</v>
      </c>
      <c r="AP5499" s="6" t="s">
        <v>105</v>
      </c>
    </row>
    <row r="5500" spans="41:42" x14ac:dyDescent="0.3">
      <c r="AO5500" s="2" t="s">
        <v>920</v>
      </c>
      <c r="AP5500" s="6" t="s">
        <v>105</v>
      </c>
    </row>
    <row r="5501" spans="41:42" x14ac:dyDescent="0.3">
      <c r="AO5501" s="2" t="s">
        <v>921</v>
      </c>
      <c r="AP5501" s="6" t="s">
        <v>105</v>
      </c>
    </row>
    <row r="5502" spans="41:42" x14ac:dyDescent="0.3">
      <c r="AO5502" s="2" t="s">
        <v>922</v>
      </c>
      <c r="AP5502" s="6" t="s">
        <v>528</v>
      </c>
    </row>
    <row r="5503" spans="41:42" x14ac:dyDescent="0.3">
      <c r="AO5503" s="2" t="s">
        <v>923</v>
      </c>
      <c r="AP5503" s="6" t="s">
        <v>528</v>
      </c>
    </row>
    <row r="5504" spans="41:42" x14ac:dyDescent="0.3">
      <c r="AO5504" s="2" t="s">
        <v>924</v>
      </c>
      <c r="AP5504" s="6" t="s">
        <v>528</v>
      </c>
    </row>
    <row r="5505" spans="41:42" x14ac:dyDescent="0.3">
      <c r="AO5505" s="2" t="s">
        <v>925</v>
      </c>
      <c r="AP5505" s="6" t="s">
        <v>528</v>
      </c>
    </row>
    <row r="5506" spans="41:42" x14ac:dyDescent="0.3">
      <c r="AO5506" s="2" t="s">
        <v>926</v>
      </c>
      <c r="AP5506" s="6" t="s">
        <v>528</v>
      </c>
    </row>
    <row r="5507" spans="41:42" x14ac:dyDescent="0.3">
      <c r="AO5507" s="2" t="s">
        <v>927</v>
      </c>
      <c r="AP5507" s="6" t="s">
        <v>528</v>
      </c>
    </row>
    <row r="5508" spans="41:42" x14ac:dyDescent="0.3">
      <c r="AO5508" s="2" t="s">
        <v>928</v>
      </c>
      <c r="AP5508" s="6" t="s">
        <v>528</v>
      </c>
    </row>
    <row r="5509" spans="41:42" x14ac:dyDescent="0.3">
      <c r="AO5509" s="2" t="s">
        <v>195</v>
      </c>
      <c r="AP5509" s="6" t="s">
        <v>22</v>
      </c>
    </row>
    <row r="5510" spans="41:42" x14ac:dyDescent="0.3">
      <c r="AO5510" s="2" t="s">
        <v>929</v>
      </c>
      <c r="AP5510" s="6" t="s">
        <v>528</v>
      </c>
    </row>
    <row r="5511" spans="41:42" x14ac:dyDescent="0.3">
      <c r="AO5511" s="2" t="s">
        <v>930</v>
      </c>
      <c r="AP5511" s="6" t="s">
        <v>528</v>
      </c>
    </row>
    <row r="5512" spans="41:42" x14ac:dyDescent="0.3">
      <c r="AO5512" s="2" t="s">
        <v>931</v>
      </c>
      <c r="AP5512" s="6" t="s">
        <v>528</v>
      </c>
    </row>
    <row r="5513" spans="41:42" x14ac:dyDescent="0.3">
      <c r="AO5513" s="2" t="s">
        <v>932</v>
      </c>
      <c r="AP5513" s="6" t="s">
        <v>528</v>
      </c>
    </row>
    <row r="5514" spans="41:42" x14ac:dyDescent="0.3">
      <c r="AO5514" s="2" t="s">
        <v>933</v>
      </c>
      <c r="AP5514" s="6" t="s">
        <v>528</v>
      </c>
    </row>
    <row r="5515" spans="41:42" x14ac:dyDescent="0.3">
      <c r="AO5515" s="2" t="s">
        <v>934</v>
      </c>
      <c r="AP5515" s="6" t="s">
        <v>528</v>
      </c>
    </row>
    <row r="5516" spans="41:42" x14ac:dyDescent="0.3">
      <c r="AO5516" s="2" t="s">
        <v>935</v>
      </c>
      <c r="AP5516" s="6" t="s">
        <v>528</v>
      </c>
    </row>
    <row r="5517" spans="41:42" x14ac:dyDescent="0.3">
      <c r="AO5517" s="2" t="s">
        <v>936</v>
      </c>
      <c r="AP5517" s="6" t="s">
        <v>528</v>
      </c>
    </row>
    <row r="5518" spans="41:42" x14ac:dyDescent="0.3">
      <c r="AO5518" s="2" t="s">
        <v>937</v>
      </c>
      <c r="AP5518" s="6" t="s">
        <v>528</v>
      </c>
    </row>
    <row r="5519" spans="41:42" x14ac:dyDescent="0.3">
      <c r="AO5519" s="2" t="s">
        <v>938</v>
      </c>
      <c r="AP5519" s="6" t="s">
        <v>528</v>
      </c>
    </row>
    <row r="5520" spans="41:42" x14ac:dyDescent="0.3">
      <c r="AO5520" s="2" t="s">
        <v>196</v>
      </c>
      <c r="AP5520" s="6" t="s">
        <v>22</v>
      </c>
    </row>
    <row r="5521" spans="41:42" x14ac:dyDescent="0.3">
      <c r="AO5521" s="2" t="s">
        <v>940</v>
      </c>
      <c r="AP5521" s="6" t="s">
        <v>939</v>
      </c>
    </row>
    <row r="5522" spans="41:42" x14ac:dyDescent="0.3">
      <c r="AO5522" s="2" t="s">
        <v>941</v>
      </c>
      <c r="AP5522" s="6" t="s">
        <v>105</v>
      </c>
    </row>
    <row r="5523" spans="41:42" x14ac:dyDescent="0.3">
      <c r="AO5523" s="2" t="s">
        <v>942</v>
      </c>
      <c r="AP5523" s="6" t="s">
        <v>105</v>
      </c>
    </row>
    <row r="5524" spans="41:42" x14ac:dyDescent="0.3">
      <c r="AO5524" s="2" t="s">
        <v>943</v>
      </c>
      <c r="AP5524" s="6" t="s">
        <v>105</v>
      </c>
    </row>
    <row r="5525" spans="41:42" x14ac:dyDescent="0.3">
      <c r="AO5525" s="2" t="s">
        <v>944</v>
      </c>
      <c r="AP5525" s="6" t="s">
        <v>105</v>
      </c>
    </row>
    <row r="5526" spans="41:42" x14ac:dyDescent="0.3">
      <c r="AO5526" s="2" t="s">
        <v>945</v>
      </c>
      <c r="AP5526" s="6" t="s">
        <v>105</v>
      </c>
    </row>
    <row r="5527" spans="41:42" x14ac:dyDescent="0.3">
      <c r="AO5527" s="2" t="s">
        <v>946</v>
      </c>
      <c r="AP5527" s="6" t="s">
        <v>105</v>
      </c>
    </row>
    <row r="5528" spans="41:42" x14ac:dyDescent="0.3">
      <c r="AO5528" s="2" t="s">
        <v>947</v>
      </c>
      <c r="AP5528" s="6" t="s">
        <v>105</v>
      </c>
    </row>
    <row r="5529" spans="41:42" x14ac:dyDescent="0.3">
      <c r="AO5529" s="2" t="s">
        <v>948</v>
      </c>
      <c r="AP5529" s="6" t="s">
        <v>105</v>
      </c>
    </row>
    <row r="5530" spans="41:42" x14ac:dyDescent="0.3">
      <c r="AO5530" s="2" t="s">
        <v>949</v>
      </c>
      <c r="AP5530" s="6" t="s">
        <v>105</v>
      </c>
    </row>
    <row r="5531" spans="41:42" x14ac:dyDescent="0.3">
      <c r="AO5531" s="2" t="s">
        <v>197</v>
      </c>
      <c r="AP5531" s="6" t="s">
        <v>22</v>
      </c>
    </row>
    <row r="5532" spans="41:42" x14ac:dyDescent="0.3">
      <c r="AO5532" s="2" t="s">
        <v>950</v>
      </c>
      <c r="AP5532" s="6" t="s">
        <v>939</v>
      </c>
    </row>
    <row r="5533" spans="41:42" x14ac:dyDescent="0.3">
      <c r="AO5533" s="2" t="s">
        <v>951</v>
      </c>
      <c r="AP5533" s="6" t="s">
        <v>939</v>
      </c>
    </row>
    <row r="5534" spans="41:42" x14ac:dyDescent="0.3">
      <c r="AO5534" s="2" t="s">
        <v>952</v>
      </c>
      <c r="AP5534" s="6" t="s">
        <v>939</v>
      </c>
    </row>
    <row r="5535" spans="41:42" x14ac:dyDescent="0.3">
      <c r="AO5535" s="2" t="s">
        <v>953</v>
      </c>
      <c r="AP5535" s="6" t="s">
        <v>939</v>
      </c>
    </row>
    <row r="5536" spans="41:42" x14ac:dyDescent="0.3">
      <c r="AO5536" s="2" t="s">
        <v>954</v>
      </c>
      <c r="AP5536" s="6" t="s">
        <v>939</v>
      </c>
    </row>
    <row r="5537" spans="41:42" x14ac:dyDescent="0.3">
      <c r="AO5537" s="2" t="s">
        <v>955</v>
      </c>
      <c r="AP5537" s="6" t="s">
        <v>939</v>
      </c>
    </row>
    <row r="5538" spans="41:42" x14ac:dyDescent="0.3">
      <c r="AO5538" s="2" t="s">
        <v>956</v>
      </c>
      <c r="AP5538" s="6" t="s">
        <v>939</v>
      </c>
    </row>
    <row r="5539" spans="41:42" x14ac:dyDescent="0.3">
      <c r="AO5539" s="2" t="s">
        <v>957</v>
      </c>
      <c r="AP5539" s="6" t="s">
        <v>939</v>
      </c>
    </row>
    <row r="5540" spans="41:42" x14ac:dyDescent="0.3">
      <c r="AO5540" s="2" t="s">
        <v>958</v>
      </c>
      <c r="AP5540" s="6" t="s">
        <v>939</v>
      </c>
    </row>
    <row r="5541" spans="41:42" x14ac:dyDescent="0.3">
      <c r="AO5541" s="2" t="s">
        <v>959</v>
      </c>
      <c r="AP5541" s="6" t="s">
        <v>939</v>
      </c>
    </row>
    <row r="5542" spans="41:42" x14ac:dyDescent="0.3">
      <c r="AO5542" s="2" t="s">
        <v>198</v>
      </c>
      <c r="AP5542" s="6" t="s">
        <v>22</v>
      </c>
    </row>
    <row r="5543" spans="41:42" x14ac:dyDescent="0.3">
      <c r="AO5543" s="2" t="s">
        <v>960</v>
      </c>
      <c r="AP5543" s="6" t="s">
        <v>939</v>
      </c>
    </row>
    <row r="5544" spans="41:42" x14ac:dyDescent="0.3">
      <c r="AO5544" s="2" t="s">
        <v>961</v>
      </c>
      <c r="AP5544" s="6" t="s">
        <v>939</v>
      </c>
    </row>
    <row r="5545" spans="41:42" x14ac:dyDescent="0.3">
      <c r="AO5545" s="2" t="s">
        <v>962</v>
      </c>
      <c r="AP5545" s="6" t="s">
        <v>939</v>
      </c>
    </row>
    <row r="5546" spans="41:42" x14ac:dyDescent="0.3">
      <c r="AO5546" s="2" t="s">
        <v>963</v>
      </c>
      <c r="AP5546" s="6" t="s">
        <v>939</v>
      </c>
    </row>
    <row r="5547" spans="41:42" x14ac:dyDescent="0.3">
      <c r="AO5547" s="2" t="s">
        <v>964</v>
      </c>
      <c r="AP5547" s="6" t="s">
        <v>939</v>
      </c>
    </row>
    <row r="5548" spans="41:42" x14ac:dyDescent="0.3">
      <c r="AO5548" s="2" t="s">
        <v>965</v>
      </c>
      <c r="AP5548" s="6" t="s">
        <v>939</v>
      </c>
    </row>
    <row r="5549" spans="41:42" x14ac:dyDescent="0.3">
      <c r="AO5549" s="2" t="s">
        <v>966</v>
      </c>
      <c r="AP5549" s="6" t="s">
        <v>528</v>
      </c>
    </row>
    <row r="5550" spans="41:42" x14ac:dyDescent="0.3">
      <c r="AO5550" s="2" t="s">
        <v>967</v>
      </c>
      <c r="AP5550" s="6" t="s">
        <v>528</v>
      </c>
    </row>
    <row r="5551" spans="41:42" x14ac:dyDescent="0.3">
      <c r="AO5551" s="2" t="s">
        <v>968</v>
      </c>
      <c r="AP5551" s="6" t="s">
        <v>528</v>
      </c>
    </row>
    <row r="5552" spans="41:42" x14ac:dyDescent="0.3">
      <c r="AO5552" s="2" t="s">
        <v>969</v>
      </c>
      <c r="AP5552" s="6" t="s">
        <v>528</v>
      </c>
    </row>
    <row r="5553" spans="41:42" x14ac:dyDescent="0.3">
      <c r="AO5553" s="2" t="s">
        <v>199</v>
      </c>
      <c r="AP5553" s="6" t="s">
        <v>22</v>
      </c>
    </row>
    <row r="5554" spans="41:42" x14ac:dyDescent="0.3">
      <c r="AO5554" s="2" t="s">
        <v>970</v>
      </c>
      <c r="AP5554" s="6" t="s">
        <v>528</v>
      </c>
    </row>
    <row r="5555" spans="41:42" x14ac:dyDescent="0.3">
      <c r="AO5555" s="2" t="s">
        <v>971</v>
      </c>
      <c r="AP5555" s="6" t="s">
        <v>528</v>
      </c>
    </row>
    <row r="5556" spans="41:42" x14ac:dyDescent="0.3">
      <c r="AO5556" s="2" t="s">
        <v>972</v>
      </c>
      <c r="AP5556" s="6" t="s">
        <v>528</v>
      </c>
    </row>
    <row r="5557" spans="41:42" x14ac:dyDescent="0.3">
      <c r="AO5557" s="2" t="s">
        <v>973</v>
      </c>
      <c r="AP5557" s="6" t="s">
        <v>528</v>
      </c>
    </row>
    <row r="5558" spans="41:42" x14ac:dyDescent="0.3">
      <c r="AO5558" s="2" t="s">
        <v>974</v>
      </c>
      <c r="AP5558" s="6" t="s">
        <v>528</v>
      </c>
    </row>
    <row r="5559" spans="41:42" x14ac:dyDescent="0.3">
      <c r="AO5559" s="2" t="s">
        <v>975</v>
      </c>
      <c r="AP5559" s="6" t="s">
        <v>528</v>
      </c>
    </row>
    <row r="5560" spans="41:42" x14ac:dyDescent="0.3">
      <c r="AO5560" s="2" t="s">
        <v>976</v>
      </c>
      <c r="AP5560" s="6" t="s">
        <v>528</v>
      </c>
    </row>
    <row r="5561" spans="41:42" x14ac:dyDescent="0.3">
      <c r="AO5561" s="2" t="s">
        <v>977</v>
      </c>
      <c r="AP5561" s="6" t="s">
        <v>528</v>
      </c>
    </row>
    <row r="5562" spans="41:42" x14ac:dyDescent="0.3">
      <c r="AO5562" s="2" t="s">
        <v>978</v>
      </c>
      <c r="AP5562" s="6" t="s">
        <v>528</v>
      </c>
    </row>
    <row r="5563" spans="41:42" x14ac:dyDescent="0.3">
      <c r="AO5563" s="2" t="s">
        <v>979</v>
      </c>
      <c r="AP5563" s="6" t="s">
        <v>528</v>
      </c>
    </row>
    <row r="5564" spans="41:42" x14ac:dyDescent="0.3">
      <c r="AO5564" s="2" t="s">
        <v>200</v>
      </c>
      <c r="AP5564" s="6" t="s">
        <v>22</v>
      </c>
    </row>
    <row r="5565" spans="41:42" x14ac:dyDescent="0.3">
      <c r="AO5565" s="2" t="s">
        <v>980</v>
      </c>
      <c r="AP5565" s="6" t="s">
        <v>528</v>
      </c>
    </row>
    <row r="5566" spans="41:42" x14ac:dyDescent="0.3">
      <c r="AO5566" s="2" t="s">
        <v>981</v>
      </c>
      <c r="AP5566" s="6" t="s">
        <v>105</v>
      </c>
    </row>
    <row r="5567" spans="41:42" x14ac:dyDescent="0.3">
      <c r="AO5567" s="2" t="s">
        <v>982</v>
      </c>
      <c r="AP5567" s="6" t="s">
        <v>105</v>
      </c>
    </row>
    <row r="5568" spans="41:42" x14ac:dyDescent="0.3">
      <c r="AO5568" s="2" t="s">
        <v>983</v>
      </c>
      <c r="AP5568" s="6" t="s">
        <v>528</v>
      </c>
    </row>
    <row r="5569" spans="41:42" x14ac:dyDescent="0.3">
      <c r="AO5569" s="2" t="s">
        <v>984</v>
      </c>
      <c r="AP5569" s="6" t="s">
        <v>528</v>
      </c>
    </row>
    <row r="5570" spans="41:42" x14ac:dyDescent="0.3">
      <c r="AO5570" s="2" t="s">
        <v>985</v>
      </c>
      <c r="AP5570" s="6" t="s">
        <v>528</v>
      </c>
    </row>
    <row r="5571" spans="41:42" x14ac:dyDescent="0.3">
      <c r="AO5571" s="2" t="s">
        <v>986</v>
      </c>
      <c r="AP5571" s="6" t="s">
        <v>528</v>
      </c>
    </row>
    <row r="5572" spans="41:42" x14ac:dyDescent="0.3">
      <c r="AO5572" s="2" t="s">
        <v>987</v>
      </c>
      <c r="AP5572" s="6" t="s">
        <v>105</v>
      </c>
    </row>
    <row r="5573" spans="41:42" x14ac:dyDescent="0.3">
      <c r="AO5573" s="2" t="s">
        <v>988</v>
      </c>
      <c r="AP5573" s="6" t="s">
        <v>105</v>
      </c>
    </row>
    <row r="5574" spans="41:42" x14ac:dyDescent="0.3">
      <c r="AO5574" s="2" t="s">
        <v>989</v>
      </c>
      <c r="AP5574" s="6" t="s">
        <v>105</v>
      </c>
    </row>
    <row r="5575" spans="41:42" x14ac:dyDescent="0.3">
      <c r="AO5575" s="2" t="s">
        <v>201</v>
      </c>
      <c r="AP5575" s="6" t="s">
        <v>22</v>
      </c>
    </row>
    <row r="5576" spans="41:42" x14ac:dyDescent="0.3">
      <c r="AO5576" s="2" t="s">
        <v>990</v>
      </c>
      <c r="AP5576" s="6" t="s">
        <v>105</v>
      </c>
    </row>
    <row r="5577" spans="41:42" x14ac:dyDescent="0.3">
      <c r="AO5577" s="2" t="s">
        <v>991</v>
      </c>
      <c r="AP5577" s="6" t="s">
        <v>105</v>
      </c>
    </row>
    <row r="5578" spans="41:42" x14ac:dyDescent="0.3">
      <c r="AO5578" s="2" t="s">
        <v>992</v>
      </c>
      <c r="AP5578" s="6" t="s">
        <v>105</v>
      </c>
    </row>
    <row r="5579" spans="41:42" x14ac:dyDescent="0.3">
      <c r="AO5579" s="2" t="s">
        <v>993</v>
      </c>
      <c r="AP5579" s="6" t="s">
        <v>105</v>
      </c>
    </row>
    <row r="5580" spans="41:42" x14ac:dyDescent="0.3">
      <c r="AO5580" s="2" t="s">
        <v>994</v>
      </c>
      <c r="AP5580" s="6" t="s">
        <v>105</v>
      </c>
    </row>
    <row r="5581" spans="41:42" x14ac:dyDescent="0.3">
      <c r="AO5581" s="2" t="s">
        <v>995</v>
      </c>
      <c r="AP5581" s="6" t="s">
        <v>528</v>
      </c>
    </row>
    <row r="5582" spans="41:42" x14ac:dyDescent="0.3">
      <c r="AO5582" s="2" t="s">
        <v>996</v>
      </c>
      <c r="AP5582" s="6" t="s">
        <v>528</v>
      </c>
    </row>
    <row r="5583" spans="41:42" x14ac:dyDescent="0.3">
      <c r="AO5583" s="2" t="s">
        <v>997</v>
      </c>
      <c r="AP5583" s="6" t="s">
        <v>528</v>
      </c>
    </row>
    <row r="5584" spans="41:42" x14ac:dyDescent="0.3">
      <c r="AO5584" s="2" t="s">
        <v>998</v>
      </c>
      <c r="AP5584" s="6" t="s">
        <v>528</v>
      </c>
    </row>
    <row r="5585" spans="41:42" x14ac:dyDescent="0.3">
      <c r="AO5585" s="2" t="s">
        <v>999</v>
      </c>
      <c r="AP5585" s="6" t="s">
        <v>528</v>
      </c>
    </row>
    <row r="5586" spans="41:42" x14ac:dyDescent="0.3">
      <c r="AO5586" s="2" t="s">
        <v>202</v>
      </c>
      <c r="AP5586" s="6" t="s">
        <v>22</v>
      </c>
    </row>
    <row r="5587" spans="41:42" x14ac:dyDescent="0.3">
      <c r="AO5587" s="2" t="s">
        <v>1000</v>
      </c>
      <c r="AP5587" s="6" t="s">
        <v>528</v>
      </c>
    </row>
    <row r="5588" spans="41:42" x14ac:dyDescent="0.3">
      <c r="AO5588" s="2" t="s">
        <v>1001</v>
      </c>
      <c r="AP5588" s="6" t="s">
        <v>528</v>
      </c>
    </row>
    <row r="5589" spans="41:42" x14ac:dyDescent="0.3">
      <c r="AO5589" s="2" t="s">
        <v>1002</v>
      </c>
      <c r="AP5589" s="6" t="s">
        <v>528</v>
      </c>
    </row>
    <row r="5590" spans="41:42" x14ac:dyDescent="0.3">
      <c r="AO5590" s="2" t="s">
        <v>1003</v>
      </c>
      <c r="AP5590" s="6" t="s">
        <v>528</v>
      </c>
    </row>
    <row r="5591" spans="41:42" x14ac:dyDescent="0.3">
      <c r="AO5591" s="2" t="s">
        <v>1004</v>
      </c>
      <c r="AP5591" s="6" t="s">
        <v>528</v>
      </c>
    </row>
    <row r="5592" spans="41:42" x14ac:dyDescent="0.3">
      <c r="AO5592" s="2" t="s">
        <v>1005</v>
      </c>
      <c r="AP5592" s="6" t="s">
        <v>528</v>
      </c>
    </row>
    <row r="5593" spans="41:42" x14ac:dyDescent="0.3">
      <c r="AO5593" s="2" t="s">
        <v>1006</v>
      </c>
      <c r="AP5593" s="6" t="s">
        <v>528</v>
      </c>
    </row>
    <row r="5594" spans="41:42" x14ac:dyDescent="0.3">
      <c r="AO5594" s="2" t="s">
        <v>1007</v>
      </c>
      <c r="AP5594" s="6" t="s">
        <v>528</v>
      </c>
    </row>
    <row r="5595" spans="41:42" x14ac:dyDescent="0.3">
      <c r="AO5595" s="2" t="s">
        <v>1009</v>
      </c>
      <c r="AP5595" s="6" t="s">
        <v>1008</v>
      </c>
    </row>
    <row r="5596" spans="41:42" x14ac:dyDescent="0.3">
      <c r="AO5596" s="2" t="s">
        <v>1010</v>
      </c>
      <c r="AP5596" s="6" t="s">
        <v>1008</v>
      </c>
    </row>
    <row r="5597" spans="41:42" x14ac:dyDescent="0.3">
      <c r="AO5597" s="2" t="s">
        <v>203</v>
      </c>
      <c r="AP5597" s="6" t="s">
        <v>22</v>
      </c>
    </row>
    <row r="5598" spans="41:42" x14ac:dyDescent="0.3">
      <c r="AO5598" s="2" t="s">
        <v>1011</v>
      </c>
      <c r="AP5598" s="6" t="s">
        <v>1008</v>
      </c>
    </row>
    <row r="5599" spans="41:42" x14ac:dyDescent="0.3">
      <c r="AO5599" s="2" t="s">
        <v>1012</v>
      </c>
      <c r="AP5599" s="6" t="s">
        <v>1008</v>
      </c>
    </row>
    <row r="5600" spans="41:42" x14ac:dyDescent="0.3">
      <c r="AO5600" s="2" t="s">
        <v>1013</v>
      </c>
      <c r="AP5600" s="6" t="s">
        <v>1008</v>
      </c>
    </row>
    <row r="5601" spans="41:42" x14ac:dyDescent="0.3">
      <c r="AO5601" s="2" t="s">
        <v>1014</v>
      </c>
      <c r="AP5601" s="6" t="s">
        <v>1008</v>
      </c>
    </row>
    <row r="5602" spans="41:42" x14ac:dyDescent="0.3">
      <c r="AO5602" s="2" t="s">
        <v>1015</v>
      </c>
      <c r="AP5602" s="6" t="s">
        <v>1008</v>
      </c>
    </row>
    <row r="5603" spans="41:42" x14ac:dyDescent="0.3">
      <c r="AO5603" s="2" t="s">
        <v>1016</v>
      </c>
      <c r="AP5603" s="6" t="s">
        <v>1008</v>
      </c>
    </row>
    <row r="5604" spans="41:42" x14ac:dyDescent="0.3">
      <c r="AO5604" s="2" t="s">
        <v>1017</v>
      </c>
      <c r="AP5604" s="6" t="s">
        <v>1008</v>
      </c>
    </row>
    <row r="5605" spans="41:42" x14ac:dyDescent="0.3">
      <c r="AO5605" s="2" t="s">
        <v>1018</v>
      </c>
      <c r="AP5605" s="6" t="s">
        <v>1008</v>
      </c>
    </row>
    <row r="5606" spans="41:42" x14ac:dyDescent="0.3">
      <c r="AO5606" s="2" t="s">
        <v>1019</v>
      </c>
      <c r="AP5606" s="6" t="s">
        <v>1008</v>
      </c>
    </row>
    <row r="5607" spans="41:42" x14ac:dyDescent="0.3">
      <c r="AO5607" s="2" t="s">
        <v>1020</v>
      </c>
      <c r="AP5607" s="6" t="s">
        <v>1008</v>
      </c>
    </row>
    <row r="5608" spans="41:42" x14ac:dyDescent="0.3">
      <c r="AO5608" s="2" t="s">
        <v>123</v>
      </c>
      <c r="AP5608" s="6" t="s">
        <v>22</v>
      </c>
    </row>
    <row r="5609" spans="41:42" x14ac:dyDescent="0.3">
      <c r="AO5609" s="2" t="s">
        <v>204</v>
      </c>
      <c r="AP5609" s="6" t="s">
        <v>22</v>
      </c>
    </row>
    <row r="5610" spans="41:42" x14ac:dyDescent="0.3">
      <c r="AO5610" s="2" t="s">
        <v>1021</v>
      </c>
      <c r="AP5610" s="6" t="s">
        <v>1008</v>
      </c>
    </row>
    <row r="5611" spans="41:42" x14ac:dyDescent="0.3">
      <c r="AO5611" s="2" t="s">
        <v>1022</v>
      </c>
      <c r="AP5611" s="6" t="s">
        <v>1008</v>
      </c>
    </row>
    <row r="5612" spans="41:42" x14ac:dyDescent="0.3">
      <c r="AO5612" s="2" t="s">
        <v>1023</v>
      </c>
      <c r="AP5612" s="6" t="s">
        <v>1008</v>
      </c>
    </row>
    <row r="5613" spans="41:42" x14ac:dyDescent="0.3">
      <c r="AO5613" s="2" t="s">
        <v>1024</v>
      </c>
      <c r="AP5613" s="6" t="s">
        <v>1008</v>
      </c>
    </row>
    <row r="5614" spans="41:42" x14ac:dyDescent="0.3">
      <c r="AO5614" s="2" t="s">
        <v>1025</v>
      </c>
      <c r="AP5614" s="6" t="s">
        <v>1008</v>
      </c>
    </row>
    <row r="5615" spans="41:42" x14ac:dyDescent="0.3">
      <c r="AO5615" s="2" t="s">
        <v>1026</v>
      </c>
      <c r="AP5615" s="6" t="s">
        <v>1008</v>
      </c>
    </row>
    <row r="5616" spans="41:42" x14ac:dyDescent="0.3">
      <c r="AO5616" s="2" t="s">
        <v>1027</v>
      </c>
      <c r="AP5616" s="6" t="s">
        <v>1008</v>
      </c>
    </row>
    <row r="5617" spans="41:42" x14ac:dyDescent="0.3">
      <c r="AO5617" s="2" t="s">
        <v>1028</v>
      </c>
      <c r="AP5617" s="6" t="s">
        <v>1008</v>
      </c>
    </row>
    <row r="5618" spans="41:42" x14ac:dyDescent="0.3">
      <c r="AO5618" s="2" t="s">
        <v>1029</v>
      </c>
      <c r="AP5618" s="6" t="s">
        <v>105</v>
      </c>
    </row>
    <row r="5619" spans="41:42" x14ac:dyDescent="0.3">
      <c r="AO5619" s="2" t="s">
        <v>1030</v>
      </c>
      <c r="AP5619" s="6" t="s">
        <v>528</v>
      </c>
    </row>
    <row r="5620" spans="41:42" x14ac:dyDescent="0.3">
      <c r="AO5620" s="2" t="s">
        <v>205</v>
      </c>
      <c r="AP5620" s="6" t="s">
        <v>22</v>
      </c>
    </row>
    <row r="5621" spans="41:42" x14ac:dyDescent="0.3">
      <c r="AO5621" s="2" t="s">
        <v>1031</v>
      </c>
      <c r="AP5621" s="6" t="s">
        <v>528</v>
      </c>
    </row>
    <row r="5622" spans="41:42" x14ac:dyDescent="0.3">
      <c r="AO5622" s="2" t="s">
        <v>1032</v>
      </c>
      <c r="AP5622" s="6" t="s">
        <v>528</v>
      </c>
    </row>
    <row r="5623" spans="41:42" x14ac:dyDescent="0.3">
      <c r="AO5623" s="2" t="s">
        <v>1033</v>
      </c>
      <c r="AP5623" s="6" t="s">
        <v>528</v>
      </c>
    </row>
    <row r="5624" spans="41:42" x14ac:dyDescent="0.3">
      <c r="AO5624" s="2" t="s">
        <v>1034</v>
      </c>
      <c r="AP5624" s="6" t="s">
        <v>528</v>
      </c>
    </row>
    <row r="5625" spans="41:42" x14ac:dyDescent="0.3">
      <c r="AO5625" s="2" t="s">
        <v>1035</v>
      </c>
      <c r="AP5625" s="6" t="s">
        <v>528</v>
      </c>
    </row>
    <row r="5626" spans="41:42" x14ac:dyDescent="0.3">
      <c r="AO5626" s="2" t="s">
        <v>1036</v>
      </c>
      <c r="AP5626" s="6" t="s">
        <v>528</v>
      </c>
    </row>
    <row r="5627" spans="41:42" x14ac:dyDescent="0.3">
      <c r="AO5627" s="2" t="s">
        <v>1037</v>
      </c>
      <c r="AP5627" s="6" t="s">
        <v>528</v>
      </c>
    </row>
    <row r="5628" spans="41:42" x14ac:dyDescent="0.3">
      <c r="AO5628" s="2" t="s">
        <v>1038</v>
      </c>
      <c r="AP5628" s="6" t="s">
        <v>528</v>
      </c>
    </row>
    <row r="5629" spans="41:42" x14ac:dyDescent="0.3">
      <c r="AO5629" s="2" t="s">
        <v>1039</v>
      </c>
      <c r="AP5629" s="6" t="s">
        <v>105</v>
      </c>
    </row>
    <row r="5630" spans="41:42" x14ac:dyDescent="0.3">
      <c r="AO5630" s="2" t="s">
        <v>1040</v>
      </c>
      <c r="AP5630" s="6" t="s">
        <v>105</v>
      </c>
    </row>
    <row r="5631" spans="41:42" x14ac:dyDescent="0.3">
      <c r="AO5631" s="2" t="s">
        <v>206</v>
      </c>
      <c r="AP5631" s="6" t="s">
        <v>22</v>
      </c>
    </row>
    <row r="5632" spans="41:42" x14ac:dyDescent="0.3">
      <c r="AO5632" s="2" t="s">
        <v>1041</v>
      </c>
      <c r="AP5632" s="6" t="s">
        <v>105</v>
      </c>
    </row>
    <row r="5633" spans="41:42" x14ac:dyDescent="0.3">
      <c r="AO5633" s="2" t="s">
        <v>1042</v>
      </c>
      <c r="AP5633" s="6" t="s">
        <v>105</v>
      </c>
    </row>
    <row r="5634" spans="41:42" x14ac:dyDescent="0.3">
      <c r="AO5634" s="2" t="s">
        <v>1043</v>
      </c>
      <c r="AP5634" s="6" t="s">
        <v>105</v>
      </c>
    </row>
    <row r="5635" spans="41:42" x14ac:dyDescent="0.3">
      <c r="AO5635" s="2" t="s">
        <v>1044</v>
      </c>
      <c r="AP5635" s="6" t="s">
        <v>105</v>
      </c>
    </row>
    <row r="5636" spans="41:42" x14ac:dyDescent="0.3">
      <c r="AO5636" s="2" t="s">
        <v>1045</v>
      </c>
      <c r="AP5636" s="6" t="s">
        <v>105</v>
      </c>
    </row>
    <row r="5637" spans="41:42" x14ac:dyDescent="0.3">
      <c r="AO5637" s="2" t="s">
        <v>1046</v>
      </c>
      <c r="AP5637" s="6" t="s">
        <v>105</v>
      </c>
    </row>
    <row r="5638" spans="41:42" x14ac:dyDescent="0.3">
      <c r="AO5638" s="2" t="s">
        <v>1047</v>
      </c>
      <c r="AP5638" s="6" t="s">
        <v>105</v>
      </c>
    </row>
    <row r="5639" spans="41:42" x14ac:dyDescent="0.3">
      <c r="AO5639" s="2" t="s">
        <v>1048</v>
      </c>
      <c r="AP5639" s="6" t="s">
        <v>105</v>
      </c>
    </row>
    <row r="5640" spans="41:42" x14ac:dyDescent="0.3">
      <c r="AO5640" s="2" t="s">
        <v>1049</v>
      </c>
      <c r="AP5640" s="6" t="s">
        <v>105</v>
      </c>
    </row>
    <row r="5641" spans="41:42" x14ac:dyDescent="0.3">
      <c r="AO5641" s="2" t="s">
        <v>1050</v>
      </c>
      <c r="AP5641" s="6" t="s">
        <v>105</v>
      </c>
    </row>
    <row r="5642" spans="41:42" x14ac:dyDescent="0.3">
      <c r="AO5642" s="2" t="s">
        <v>207</v>
      </c>
      <c r="AP5642" s="6" t="s">
        <v>22</v>
      </c>
    </row>
    <row r="5643" spans="41:42" x14ac:dyDescent="0.3">
      <c r="AO5643" s="2" t="s">
        <v>1051</v>
      </c>
      <c r="AP5643" s="6" t="s">
        <v>105</v>
      </c>
    </row>
    <row r="5644" spans="41:42" x14ac:dyDescent="0.3">
      <c r="AO5644" s="2" t="s">
        <v>1052</v>
      </c>
      <c r="AP5644" s="6" t="s">
        <v>105</v>
      </c>
    </row>
    <row r="5645" spans="41:42" x14ac:dyDescent="0.3">
      <c r="AO5645" s="2" t="s">
        <v>1053</v>
      </c>
      <c r="AP5645" s="6" t="s">
        <v>105</v>
      </c>
    </row>
    <row r="5646" spans="41:42" x14ac:dyDescent="0.3">
      <c r="AO5646" s="2" t="s">
        <v>1054</v>
      </c>
      <c r="AP5646" s="6" t="s">
        <v>105</v>
      </c>
    </row>
    <row r="5647" spans="41:42" x14ac:dyDescent="0.3">
      <c r="AO5647" s="2" t="s">
        <v>1055</v>
      </c>
      <c r="AP5647" s="6" t="s">
        <v>105</v>
      </c>
    </row>
    <row r="5648" spans="41:42" x14ac:dyDescent="0.3">
      <c r="AO5648" s="2" t="s">
        <v>1057</v>
      </c>
      <c r="AP5648" s="6" t="s">
        <v>1056</v>
      </c>
    </row>
    <row r="5649" spans="41:42" x14ac:dyDescent="0.3">
      <c r="AO5649" s="2" t="s">
        <v>1058</v>
      </c>
      <c r="AP5649" s="6" t="s">
        <v>528</v>
      </c>
    </row>
    <row r="5650" spans="41:42" x14ac:dyDescent="0.3">
      <c r="AO5650" s="2" t="s">
        <v>1059</v>
      </c>
      <c r="AP5650" s="6" t="s">
        <v>528</v>
      </c>
    </row>
    <row r="5651" spans="41:42" x14ac:dyDescent="0.3">
      <c r="AO5651" s="2" t="s">
        <v>1060</v>
      </c>
      <c r="AP5651" s="6" t="s">
        <v>528</v>
      </c>
    </row>
    <row r="5652" spans="41:42" x14ac:dyDescent="0.3">
      <c r="AO5652" s="2" t="s">
        <v>1061</v>
      </c>
      <c r="AP5652" s="6" t="s">
        <v>528</v>
      </c>
    </row>
    <row r="5653" spans="41:42" x14ac:dyDescent="0.3">
      <c r="AO5653" s="2" t="s">
        <v>208</v>
      </c>
      <c r="AP5653" s="6" t="s">
        <v>22</v>
      </c>
    </row>
    <row r="5654" spans="41:42" x14ac:dyDescent="0.3">
      <c r="AO5654" s="2" t="s">
        <v>1062</v>
      </c>
      <c r="AP5654" s="6" t="s">
        <v>528</v>
      </c>
    </row>
    <row r="5655" spans="41:42" x14ac:dyDescent="0.3">
      <c r="AO5655" s="2" t="s">
        <v>1063</v>
      </c>
      <c r="AP5655" s="6" t="s">
        <v>528</v>
      </c>
    </row>
    <row r="5656" spans="41:42" x14ac:dyDescent="0.3">
      <c r="AO5656" s="2" t="s">
        <v>1064</v>
      </c>
      <c r="AP5656" s="6" t="s">
        <v>528</v>
      </c>
    </row>
    <row r="5657" spans="41:42" x14ac:dyDescent="0.3">
      <c r="AO5657" s="2" t="s">
        <v>1065</v>
      </c>
      <c r="AP5657" s="6" t="s">
        <v>528</v>
      </c>
    </row>
    <row r="5658" spans="41:42" x14ac:dyDescent="0.3">
      <c r="AO5658" s="2" t="s">
        <v>1066</v>
      </c>
      <c r="AP5658" s="6" t="s">
        <v>528</v>
      </c>
    </row>
    <row r="5659" spans="41:42" x14ac:dyDescent="0.3">
      <c r="AO5659" s="2" t="s">
        <v>1067</v>
      </c>
      <c r="AP5659" s="6" t="s">
        <v>528</v>
      </c>
    </row>
    <row r="5660" spans="41:42" x14ac:dyDescent="0.3">
      <c r="AO5660" s="2" t="s">
        <v>1068</v>
      </c>
      <c r="AP5660" s="6" t="s">
        <v>528</v>
      </c>
    </row>
    <row r="5661" spans="41:42" x14ac:dyDescent="0.3">
      <c r="AO5661" s="2" t="s">
        <v>1069</v>
      </c>
      <c r="AP5661" s="6" t="s">
        <v>528</v>
      </c>
    </row>
    <row r="5662" spans="41:42" x14ac:dyDescent="0.3">
      <c r="AO5662" s="2" t="s">
        <v>1070</v>
      </c>
      <c r="AP5662" s="6" t="s">
        <v>528</v>
      </c>
    </row>
    <row r="5663" spans="41:42" x14ac:dyDescent="0.3">
      <c r="AO5663" s="2" t="s">
        <v>1071</v>
      </c>
      <c r="AP5663" s="6" t="s">
        <v>528</v>
      </c>
    </row>
    <row r="5664" spans="41:42" x14ac:dyDescent="0.3">
      <c r="AO5664" s="2" t="s">
        <v>209</v>
      </c>
      <c r="AP5664" s="6" t="s">
        <v>22</v>
      </c>
    </row>
    <row r="5665" spans="41:42" x14ac:dyDescent="0.3">
      <c r="AO5665" s="2" t="s">
        <v>1072</v>
      </c>
      <c r="AP5665" s="6" t="s">
        <v>528</v>
      </c>
    </row>
    <row r="5666" spans="41:42" x14ac:dyDescent="0.3">
      <c r="AO5666" s="2" t="s">
        <v>1073</v>
      </c>
      <c r="AP5666" s="6" t="s">
        <v>1056</v>
      </c>
    </row>
    <row r="5667" spans="41:42" x14ac:dyDescent="0.3">
      <c r="AO5667" s="2" t="s">
        <v>1074</v>
      </c>
      <c r="AP5667" s="6" t="s">
        <v>1056</v>
      </c>
    </row>
    <row r="5668" spans="41:42" x14ac:dyDescent="0.3">
      <c r="AO5668" s="2" t="s">
        <v>1075</v>
      </c>
      <c r="AP5668" s="6" t="s">
        <v>1056</v>
      </c>
    </row>
    <row r="5669" spans="41:42" x14ac:dyDescent="0.3">
      <c r="AO5669" s="2" t="s">
        <v>1076</v>
      </c>
      <c r="AP5669" s="6" t="s">
        <v>1056</v>
      </c>
    </row>
    <row r="5670" spans="41:42" x14ac:dyDescent="0.3">
      <c r="AO5670" s="2" t="s">
        <v>1077</v>
      </c>
      <c r="AP5670" s="6" t="s">
        <v>1056</v>
      </c>
    </row>
    <row r="5671" spans="41:42" x14ac:dyDescent="0.3">
      <c r="AO5671" s="2" t="s">
        <v>1078</v>
      </c>
      <c r="AP5671" s="6" t="s">
        <v>1056</v>
      </c>
    </row>
    <row r="5672" spans="41:42" x14ac:dyDescent="0.3">
      <c r="AO5672" s="2" t="s">
        <v>1079</v>
      </c>
      <c r="AP5672" s="6" t="s">
        <v>1056</v>
      </c>
    </row>
    <row r="5673" spans="41:42" x14ac:dyDescent="0.3">
      <c r="AO5673" s="2" t="s">
        <v>1080</v>
      </c>
      <c r="AP5673" s="6" t="s">
        <v>1056</v>
      </c>
    </row>
    <row r="5674" spans="41:42" x14ac:dyDescent="0.3">
      <c r="AO5674" s="2" t="s">
        <v>1081</v>
      </c>
      <c r="AP5674" s="6" t="s">
        <v>1056</v>
      </c>
    </row>
    <row r="5675" spans="41:42" x14ac:dyDescent="0.3">
      <c r="AO5675" s="2" t="s">
        <v>210</v>
      </c>
      <c r="AP5675" s="6" t="s">
        <v>22</v>
      </c>
    </row>
    <row r="5676" spans="41:42" x14ac:dyDescent="0.3">
      <c r="AO5676" s="2" t="s">
        <v>1082</v>
      </c>
      <c r="AP5676" s="6" t="s">
        <v>1056</v>
      </c>
    </row>
    <row r="5677" spans="41:42" x14ac:dyDescent="0.3">
      <c r="AO5677" s="2" t="s">
        <v>1083</v>
      </c>
      <c r="AP5677" s="6" t="s">
        <v>1056</v>
      </c>
    </row>
    <row r="5678" spans="41:42" x14ac:dyDescent="0.3">
      <c r="AO5678" s="2" t="s">
        <v>1084</v>
      </c>
      <c r="AP5678" s="6" t="s">
        <v>1056</v>
      </c>
    </row>
    <row r="5679" spans="41:42" x14ac:dyDescent="0.3">
      <c r="AO5679" s="2" t="s">
        <v>1085</v>
      </c>
      <c r="AP5679" s="6" t="s">
        <v>1056</v>
      </c>
    </row>
    <row r="5680" spans="41:42" x14ac:dyDescent="0.3">
      <c r="AO5680" s="2" t="s">
        <v>1086</v>
      </c>
      <c r="AP5680" s="6" t="s">
        <v>105</v>
      </c>
    </row>
    <row r="5681" spans="41:42" x14ac:dyDescent="0.3">
      <c r="AO5681" s="2" t="s">
        <v>1087</v>
      </c>
      <c r="AP5681" s="6" t="s">
        <v>105</v>
      </c>
    </row>
    <row r="5682" spans="41:42" x14ac:dyDescent="0.3">
      <c r="AO5682" s="2" t="s">
        <v>1088</v>
      </c>
      <c r="AP5682" s="6" t="s">
        <v>105</v>
      </c>
    </row>
    <row r="5683" spans="41:42" x14ac:dyDescent="0.3">
      <c r="AO5683" s="2" t="s">
        <v>1089</v>
      </c>
      <c r="AP5683" s="6" t="s">
        <v>105</v>
      </c>
    </row>
    <row r="5684" spans="41:42" x14ac:dyDescent="0.3">
      <c r="AO5684" s="2" t="s">
        <v>1090</v>
      </c>
      <c r="AP5684" s="6" t="s">
        <v>105</v>
      </c>
    </row>
    <row r="5685" spans="41:42" x14ac:dyDescent="0.3">
      <c r="AO5685" s="2" t="s">
        <v>1091</v>
      </c>
      <c r="AP5685" s="6" t="s">
        <v>528</v>
      </c>
    </row>
    <row r="5686" spans="41:42" x14ac:dyDescent="0.3">
      <c r="AO5686" s="2" t="s">
        <v>211</v>
      </c>
      <c r="AP5686" s="6" t="s">
        <v>22</v>
      </c>
    </row>
    <row r="5687" spans="41:42" x14ac:dyDescent="0.3">
      <c r="AO5687" s="2" t="s">
        <v>1092</v>
      </c>
      <c r="AP5687" s="6" t="s">
        <v>528</v>
      </c>
    </row>
    <row r="5688" spans="41:42" x14ac:dyDescent="0.3">
      <c r="AO5688" s="2" t="s">
        <v>1093</v>
      </c>
      <c r="AP5688" s="6" t="s">
        <v>528</v>
      </c>
    </row>
    <row r="5689" spans="41:42" x14ac:dyDescent="0.3">
      <c r="AO5689" s="2" t="s">
        <v>1094</v>
      </c>
      <c r="AP5689" s="6" t="s">
        <v>528</v>
      </c>
    </row>
    <row r="5690" spans="41:42" x14ac:dyDescent="0.3">
      <c r="AO5690" s="2" t="s">
        <v>1095</v>
      </c>
      <c r="AP5690" s="6" t="s">
        <v>528</v>
      </c>
    </row>
    <row r="5691" spans="41:42" x14ac:dyDescent="0.3">
      <c r="AO5691" s="2" t="s">
        <v>1096</v>
      </c>
      <c r="AP5691" s="6" t="s">
        <v>528</v>
      </c>
    </row>
    <row r="5692" spans="41:42" x14ac:dyDescent="0.3">
      <c r="AO5692" s="2" t="s">
        <v>1097</v>
      </c>
      <c r="AP5692" s="6" t="s">
        <v>528</v>
      </c>
    </row>
    <row r="5693" spans="41:42" x14ac:dyDescent="0.3">
      <c r="AO5693" s="2" t="s">
        <v>1098</v>
      </c>
      <c r="AP5693" s="6" t="s">
        <v>528</v>
      </c>
    </row>
    <row r="5694" spans="41:42" x14ac:dyDescent="0.3">
      <c r="AO5694" s="2" t="s">
        <v>1099</v>
      </c>
      <c r="AP5694" s="6" t="s">
        <v>528</v>
      </c>
    </row>
    <row r="5695" spans="41:42" x14ac:dyDescent="0.3">
      <c r="AO5695" s="2" t="s">
        <v>1100</v>
      </c>
      <c r="AP5695" s="6" t="s">
        <v>528</v>
      </c>
    </row>
    <row r="5696" spans="41:42" x14ac:dyDescent="0.3">
      <c r="AO5696" s="2" t="s">
        <v>1101</v>
      </c>
      <c r="AP5696" s="6" t="s">
        <v>528</v>
      </c>
    </row>
    <row r="5697" spans="41:42" x14ac:dyDescent="0.3">
      <c r="AO5697" s="2" t="s">
        <v>212</v>
      </c>
      <c r="AP5697" s="6" t="s">
        <v>22</v>
      </c>
    </row>
    <row r="5698" spans="41:42" x14ac:dyDescent="0.3">
      <c r="AO5698" s="2" t="s">
        <v>1102</v>
      </c>
      <c r="AP5698" s="6" t="s">
        <v>528</v>
      </c>
    </row>
    <row r="5699" spans="41:42" x14ac:dyDescent="0.3">
      <c r="AO5699" s="2" t="s">
        <v>1103</v>
      </c>
      <c r="AP5699" s="6" t="s">
        <v>528</v>
      </c>
    </row>
    <row r="5700" spans="41:42" x14ac:dyDescent="0.3">
      <c r="AO5700" s="2" t="s">
        <v>1104</v>
      </c>
      <c r="AP5700" s="6" t="s">
        <v>528</v>
      </c>
    </row>
    <row r="5701" spans="41:42" x14ac:dyDescent="0.3">
      <c r="AO5701" s="2" t="s">
        <v>1105</v>
      </c>
      <c r="AP5701" s="6" t="s">
        <v>528</v>
      </c>
    </row>
    <row r="5702" spans="41:42" x14ac:dyDescent="0.3">
      <c r="AO5702" s="2" t="s">
        <v>1106</v>
      </c>
      <c r="AP5702" s="6" t="s">
        <v>528</v>
      </c>
    </row>
    <row r="5703" spans="41:42" x14ac:dyDescent="0.3">
      <c r="AO5703" s="2" t="s">
        <v>1107</v>
      </c>
      <c r="AP5703" s="6" t="s">
        <v>528</v>
      </c>
    </row>
    <row r="5704" spans="41:42" x14ac:dyDescent="0.3">
      <c r="AO5704" s="2" t="s">
        <v>1108</v>
      </c>
      <c r="AP5704" s="6" t="s">
        <v>528</v>
      </c>
    </row>
    <row r="5705" spans="41:42" x14ac:dyDescent="0.3">
      <c r="AO5705" s="2" t="s">
        <v>1109</v>
      </c>
      <c r="AP5705" s="6" t="s">
        <v>105</v>
      </c>
    </row>
    <row r="5706" spans="41:42" x14ac:dyDescent="0.3">
      <c r="AO5706" s="2" t="s">
        <v>1110</v>
      </c>
      <c r="AP5706" s="6" t="s">
        <v>105</v>
      </c>
    </row>
    <row r="5707" spans="41:42" x14ac:dyDescent="0.3">
      <c r="AO5707" s="2" t="s">
        <v>1111</v>
      </c>
      <c r="AP5707" s="6" t="s">
        <v>105</v>
      </c>
    </row>
    <row r="5708" spans="41:42" x14ac:dyDescent="0.3">
      <c r="AO5708" s="2" t="s">
        <v>213</v>
      </c>
      <c r="AP5708" s="6" t="s">
        <v>22</v>
      </c>
    </row>
    <row r="5709" spans="41:42" x14ac:dyDescent="0.3">
      <c r="AO5709" s="2" t="s">
        <v>1112</v>
      </c>
      <c r="AP5709" s="6" t="s">
        <v>105</v>
      </c>
    </row>
    <row r="5710" spans="41:42" x14ac:dyDescent="0.3">
      <c r="AO5710" s="2" t="s">
        <v>1113</v>
      </c>
      <c r="AP5710" s="6" t="s">
        <v>105</v>
      </c>
    </row>
    <row r="5711" spans="41:42" x14ac:dyDescent="0.3">
      <c r="AO5711" s="2" t="s">
        <v>1114</v>
      </c>
      <c r="AP5711" s="6" t="s">
        <v>528</v>
      </c>
    </row>
    <row r="5712" spans="41:42" x14ac:dyDescent="0.3">
      <c r="AO5712" s="2" t="s">
        <v>1115</v>
      </c>
      <c r="AP5712" s="6" t="s">
        <v>528</v>
      </c>
    </row>
    <row r="5713" spans="41:42" x14ac:dyDescent="0.3">
      <c r="AO5713" s="2" t="s">
        <v>1116</v>
      </c>
      <c r="AP5713" s="6" t="s">
        <v>528</v>
      </c>
    </row>
    <row r="5714" spans="41:42" x14ac:dyDescent="0.3">
      <c r="AO5714" s="2" t="s">
        <v>1117</v>
      </c>
      <c r="AP5714" s="6" t="s">
        <v>528</v>
      </c>
    </row>
    <row r="5715" spans="41:42" x14ac:dyDescent="0.3">
      <c r="AO5715" s="2" t="s">
        <v>1118</v>
      </c>
      <c r="AP5715" s="6" t="s">
        <v>528</v>
      </c>
    </row>
    <row r="5716" spans="41:42" x14ac:dyDescent="0.3">
      <c r="AO5716" s="2" t="s">
        <v>1119</v>
      </c>
      <c r="AP5716" s="6" t="s">
        <v>528</v>
      </c>
    </row>
    <row r="5717" spans="41:42" x14ac:dyDescent="0.3">
      <c r="AO5717" s="2" t="s">
        <v>1120</v>
      </c>
      <c r="AP5717" s="6" t="s">
        <v>528</v>
      </c>
    </row>
    <row r="5718" spans="41:42" x14ac:dyDescent="0.3">
      <c r="AO5718" s="2" t="s">
        <v>1121</v>
      </c>
      <c r="AP5718" s="6" t="s">
        <v>528</v>
      </c>
    </row>
    <row r="5719" spans="41:42" x14ac:dyDescent="0.3">
      <c r="AO5719" s="2" t="s">
        <v>2401</v>
      </c>
      <c r="AP5719" s="6" t="s">
        <v>2400</v>
      </c>
    </row>
    <row r="5720" spans="41:42" x14ac:dyDescent="0.3">
      <c r="AO5720" s="2" t="s">
        <v>2410</v>
      </c>
      <c r="AP5720" s="6" t="s">
        <v>2400</v>
      </c>
    </row>
    <row r="5721" spans="41:42" x14ac:dyDescent="0.3">
      <c r="AO5721" s="2" t="s">
        <v>2499</v>
      </c>
      <c r="AP5721" s="6" t="s">
        <v>2400</v>
      </c>
    </row>
    <row r="5722" spans="41:42" x14ac:dyDescent="0.3">
      <c r="AO5722" s="2" t="s">
        <v>4679</v>
      </c>
      <c r="AP5722" s="6" t="s">
        <v>4656</v>
      </c>
    </row>
    <row r="5723" spans="41:42" x14ac:dyDescent="0.3">
      <c r="AO5723" s="2" t="s">
        <v>4680</v>
      </c>
      <c r="AP5723" s="6" t="s">
        <v>4656</v>
      </c>
    </row>
    <row r="5724" spans="41:42" x14ac:dyDescent="0.3">
      <c r="AO5724" s="2" t="s">
        <v>4681</v>
      </c>
      <c r="AP5724" s="6" t="s">
        <v>4656</v>
      </c>
    </row>
    <row r="5725" spans="41:42" x14ac:dyDescent="0.3">
      <c r="AO5725" s="2" t="s">
        <v>4682</v>
      </c>
      <c r="AP5725" s="6" t="s">
        <v>4656</v>
      </c>
    </row>
    <row r="5726" spans="41:42" x14ac:dyDescent="0.3">
      <c r="AO5726" s="2" t="s">
        <v>2740</v>
      </c>
      <c r="AP5726" s="6" t="s">
        <v>2739</v>
      </c>
    </row>
    <row r="5727" spans="41:42" x14ac:dyDescent="0.3">
      <c r="AO5727" s="2" t="s">
        <v>2741</v>
      </c>
      <c r="AP5727" s="6" t="s">
        <v>2739</v>
      </c>
    </row>
    <row r="5728" spans="41:42" x14ac:dyDescent="0.3">
      <c r="AO5728" s="2" t="s">
        <v>2742</v>
      </c>
      <c r="AP5728" s="6" t="s">
        <v>2739</v>
      </c>
    </row>
    <row r="5729" spans="41:42" x14ac:dyDescent="0.3">
      <c r="AO5729" s="2" t="s">
        <v>2743</v>
      </c>
      <c r="AP5729" s="6" t="s">
        <v>2739</v>
      </c>
    </row>
    <row r="5730" spans="41:42" x14ac:dyDescent="0.3">
      <c r="AO5730" s="2" t="s">
        <v>2744</v>
      </c>
      <c r="AP5730" s="6" t="s">
        <v>2739</v>
      </c>
    </row>
    <row r="5731" spans="41:42" x14ac:dyDescent="0.3">
      <c r="AO5731" s="2" t="s">
        <v>2745</v>
      </c>
      <c r="AP5731" s="6" t="s">
        <v>2739</v>
      </c>
    </row>
    <row r="5732" spans="41:42" x14ac:dyDescent="0.3">
      <c r="AO5732" s="2" t="s">
        <v>2500</v>
      </c>
      <c r="AP5732" s="6" t="s">
        <v>2400</v>
      </c>
    </row>
    <row r="5733" spans="41:42" x14ac:dyDescent="0.3">
      <c r="AO5733" s="2" t="s">
        <v>2746</v>
      </c>
      <c r="AP5733" s="6" t="s">
        <v>2739</v>
      </c>
    </row>
    <row r="5734" spans="41:42" x14ac:dyDescent="0.3">
      <c r="AO5734" s="2" t="s">
        <v>4683</v>
      </c>
      <c r="AP5734" s="6" t="s">
        <v>4656</v>
      </c>
    </row>
    <row r="5735" spans="41:42" x14ac:dyDescent="0.3">
      <c r="AO5735" s="2" t="s">
        <v>4684</v>
      </c>
      <c r="AP5735" s="6" t="s">
        <v>4656</v>
      </c>
    </row>
    <row r="5736" spans="41:42" x14ac:dyDescent="0.3">
      <c r="AO5736" s="2" t="s">
        <v>4685</v>
      </c>
      <c r="AP5736" s="6" t="s">
        <v>4656</v>
      </c>
    </row>
    <row r="5737" spans="41:42" x14ac:dyDescent="0.3">
      <c r="AO5737" s="2" t="s">
        <v>4686</v>
      </c>
      <c r="AP5737" s="6" t="s">
        <v>4656</v>
      </c>
    </row>
    <row r="5738" spans="41:42" x14ac:dyDescent="0.3">
      <c r="AO5738" s="2" t="s">
        <v>4687</v>
      </c>
      <c r="AP5738" s="6" t="s">
        <v>4656</v>
      </c>
    </row>
    <row r="5739" spans="41:42" x14ac:dyDescent="0.3">
      <c r="AO5739" s="2" t="s">
        <v>4688</v>
      </c>
      <c r="AP5739" s="6" t="s">
        <v>4656</v>
      </c>
    </row>
    <row r="5740" spans="41:42" x14ac:dyDescent="0.3">
      <c r="AO5740" s="2" t="s">
        <v>4689</v>
      </c>
      <c r="AP5740" s="6" t="s">
        <v>4656</v>
      </c>
    </row>
    <row r="5741" spans="41:42" x14ac:dyDescent="0.3">
      <c r="AO5741" s="2" t="s">
        <v>4690</v>
      </c>
      <c r="AP5741" s="6" t="s">
        <v>4656</v>
      </c>
    </row>
    <row r="5742" spans="41:42" x14ac:dyDescent="0.3">
      <c r="AO5742" s="2" t="s">
        <v>4691</v>
      </c>
      <c r="AP5742" s="6" t="s">
        <v>4656</v>
      </c>
    </row>
    <row r="5743" spans="41:42" x14ac:dyDescent="0.3">
      <c r="AO5743" s="2" t="s">
        <v>2501</v>
      </c>
      <c r="AP5743" s="6" t="s">
        <v>2400</v>
      </c>
    </row>
    <row r="5744" spans="41:42" x14ac:dyDescent="0.3">
      <c r="AO5744" s="2" t="s">
        <v>4692</v>
      </c>
      <c r="AP5744" s="6" t="s">
        <v>4656</v>
      </c>
    </row>
    <row r="5745" spans="41:42" x14ac:dyDescent="0.3">
      <c r="AO5745" s="2" t="s">
        <v>4693</v>
      </c>
      <c r="AP5745" s="6" t="s">
        <v>4656</v>
      </c>
    </row>
    <row r="5746" spans="41:42" x14ac:dyDescent="0.3">
      <c r="AO5746" s="2" t="s">
        <v>4694</v>
      </c>
      <c r="AP5746" s="6" t="s">
        <v>4656</v>
      </c>
    </row>
    <row r="5747" spans="41:42" x14ac:dyDescent="0.3">
      <c r="AO5747" s="2" t="s">
        <v>4695</v>
      </c>
      <c r="AP5747" s="6" t="s">
        <v>4656</v>
      </c>
    </row>
    <row r="5748" spans="41:42" x14ac:dyDescent="0.3">
      <c r="AO5748" s="2" t="s">
        <v>4696</v>
      </c>
      <c r="AP5748" s="6" t="s">
        <v>4656</v>
      </c>
    </row>
    <row r="5749" spans="41:42" x14ac:dyDescent="0.3">
      <c r="AO5749" s="2" t="s">
        <v>4697</v>
      </c>
      <c r="AP5749" s="6" t="s">
        <v>4656</v>
      </c>
    </row>
    <row r="5750" spans="41:42" x14ac:dyDescent="0.3">
      <c r="AO5750" s="2" t="s">
        <v>4698</v>
      </c>
      <c r="AP5750" s="6" t="s">
        <v>4656</v>
      </c>
    </row>
    <row r="5751" spans="41:42" x14ac:dyDescent="0.3">
      <c r="AO5751" s="2" t="s">
        <v>4699</v>
      </c>
      <c r="AP5751" s="6" t="s">
        <v>4656</v>
      </c>
    </row>
    <row r="5752" spans="41:42" x14ac:dyDescent="0.3">
      <c r="AO5752" s="2" t="s">
        <v>4700</v>
      </c>
      <c r="AP5752" s="6" t="s">
        <v>4656</v>
      </c>
    </row>
    <row r="5753" spans="41:42" x14ac:dyDescent="0.3">
      <c r="AO5753" s="2" t="s">
        <v>4701</v>
      </c>
      <c r="AP5753" s="6" t="s">
        <v>4656</v>
      </c>
    </row>
    <row r="5754" spans="41:42" x14ac:dyDescent="0.3">
      <c r="AO5754" s="2" t="s">
        <v>2502</v>
      </c>
      <c r="AP5754" s="6" t="s">
        <v>2400</v>
      </c>
    </row>
    <row r="5755" spans="41:42" x14ac:dyDescent="0.3">
      <c r="AO5755" s="2" t="s">
        <v>4702</v>
      </c>
      <c r="AP5755" s="6" t="s">
        <v>4656</v>
      </c>
    </row>
    <row r="5756" spans="41:42" x14ac:dyDescent="0.3">
      <c r="AO5756" s="2" t="s">
        <v>4703</v>
      </c>
      <c r="AP5756" s="6" t="s">
        <v>4656</v>
      </c>
    </row>
    <row r="5757" spans="41:42" x14ac:dyDescent="0.3">
      <c r="AO5757" s="2" t="s">
        <v>4704</v>
      </c>
      <c r="AP5757" s="6" t="s">
        <v>4656</v>
      </c>
    </row>
    <row r="5758" spans="41:42" x14ac:dyDescent="0.3">
      <c r="AO5758" s="2" t="s">
        <v>4705</v>
      </c>
      <c r="AP5758" s="6" t="s">
        <v>4656</v>
      </c>
    </row>
    <row r="5759" spans="41:42" x14ac:dyDescent="0.3">
      <c r="AO5759" s="2" t="s">
        <v>4706</v>
      </c>
      <c r="AP5759" s="6" t="s">
        <v>4656</v>
      </c>
    </row>
    <row r="5760" spans="41:42" x14ac:dyDescent="0.3">
      <c r="AO5760" s="2" t="s">
        <v>2747</v>
      </c>
      <c r="AP5760" s="6" t="s">
        <v>2739</v>
      </c>
    </row>
    <row r="5761" spans="41:42" x14ac:dyDescent="0.3">
      <c r="AO5761" s="2" t="s">
        <v>2748</v>
      </c>
      <c r="AP5761" s="6" t="s">
        <v>2739</v>
      </c>
    </row>
    <row r="5762" spans="41:42" x14ac:dyDescent="0.3">
      <c r="AO5762" s="2" t="s">
        <v>2749</v>
      </c>
      <c r="AP5762" s="6" t="s">
        <v>2739</v>
      </c>
    </row>
    <row r="5763" spans="41:42" x14ac:dyDescent="0.3">
      <c r="AO5763" s="2" t="s">
        <v>2750</v>
      </c>
      <c r="AP5763" s="6" t="s">
        <v>2739</v>
      </c>
    </row>
    <row r="5764" spans="41:42" x14ac:dyDescent="0.3">
      <c r="AO5764" s="2" t="s">
        <v>2751</v>
      </c>
      <c r="AP5764" s="6" t="s">
        <v>2739</v>
      </c>
    </row>
    <row r="5765" spans="41:42" x14ac:dyDescent="0.3">
      <c r="AO5765" s="2" t="s">
        <v>2503</v>
      </c>
      <c r="AP5765" s="6" t="s">
        <v>2400</v>
      </c>
    </row>
    <row r="5766" spans="41:42" x14ac:dyDescent="0.3">
      <c r="AO5766" s="2" t="s">
        <v>2752</v>
      </c>
      <c r="AP5766" s="6" t="s">
        <v>2739</v>
      </c>
    </row>
    <row r="5767" spans="41:42" x14ac:dyDescent="0.3">
      <c r="AO5767" s="2" t="s">
        <v>2753</v>
      </c>
      <c r="AP5767" s="6" t="s">
        <v>2739</v>
      </c>
    </row>
    <row r="5768" spans="41:42" x14ac:dyDescent="0.3">
      <c r="AO5768" s="2" t="s">
        <v>2754</v>
      </c>
      <c r="AP5768" s="6" t="s">
        <v>2739</v>
      </c>
    </row>
    <row r="5769" spans="41:42" x14ac:dyDescent="0.3">
      <c r="AO5769" s="2" t="s">
        <v>2755</v>
      </c>
      <c r="AP5769" s="6" t="s">
        <v>2739</v>
      </c>
    </row>
    <row r="5770" spans="41:42" x14ac:dyDescent="0.3">
      <c r="AO5770" s="2" t="s">
        <v>2756</v>
      </c>
      <c r="AP5770" s="6" t="s">
        <v>2739</v>
      </c>
    </row>
    <row r="5771" spans="41:42" x14ac:dyDescent="0.3">
      <c r="AO5771" s="2" t="s">
        <v>2757</v>
      </c>
      <c r="AP5771" s="6" t="s">
        <v>2739</v>
      </c>
    </row>
    <row r="5772" spans="41:42" x14ac:dyDescent="0.3">
      <c r="AO5772" s="2" t="s">
        <v>2758</v>
      </c>
      <c r="AP5772" s="6" t="s">
        <v>2739</v>
      </c>
    </row>
    <row r="5773" spans="41:42" x14ac:dyDescent="0.3">
      <c r="AO5773" s="2" t="s">
        <v>2759</v>
      </c>
      <c r="AP5773" s="6" t="s">
        <v>2739</v>
      </c>
    </row>
    <row r="5774" spans="41:42" x14ac:dyDescent="0.3">
      <c r="AO5774" s="2" t="s">
        <v>2760</v>
      </c>
      <c r="AP5774" s="6" t="s">
        <v>2739</v>
      </c>
    </row>
    <row r="5775" spans="41:42" x14ac:dyDescent="0.3">
      <c r="AO5775" s="2" t="s">
        <v>2761</v>
      </c>
      <c r="AP5775" s="6" t="s">
        <v>2739</v>
      </c>
    </row>
    <row r="5776" spans="41:42" x14ac:dyDescent="0.3">
      <c r="AO5776" s="2" t="s">
        <v>2504</v>
      </c>
      <c r="AP5776" s="6" t="s">
        <v>2400</v>
      </c>
    </row>
    <row r="5777" spans="41:42" x14ac:dyDescent="0.3">
      <c r="AO5777" s="2" t="s">
        <v>2762</v>
      </c>
      <c r="AP5777" s="6" t="s">
        <v>2739</v>
      </c>
    </row>
    <row r="5778" spans="41:42" x14ac:dyDescent="0.3">
      <c r="AO5778" s="2" t="s">
        <v>2763</v>
      </c>
      <c r="AP5778" s="6" t="s">
        <v>2739</v>
      </c>
    </row>
    <row r="5779" spans="41:42" x14ac:dyDescent="0.3">
      <c r="AO5779" s="2" t="s">
        <v>2764</v>
      </c>
      <c r="AP5779" s="6" t="s">
        <v>2739</v>
      </c>
    </row>
    <row r="5780" spans="41:42" x14ac:dyDescent="0.3">
      <c r="AO5780" s="2" t="s">
        <v>2765</v>
      </c>
      <c r="AP5780" s="6" t="s">
        <v>2739</v>
      </c>
    </row>
    <row r="5781" spans="41:42" x14ac:dyDescent="0.3">
      <c r="AO5781" s="2" t="s">
        <v>4040</v>
      </c>
      <c r="AP5781" s="6" t="s">
        <v>3990</v>
      </c>
    </row>
    <row r="5782" spans="41:42" x14ac:dyDescent="0.3">
      <c r="AO5782" s="2" t="s">
        <v>4041</v>
      </c>
      <c r="AP5782" s="6" t="s">
        <v>3990</v>
      </c>
    </row>
    <row r="5783" spans="41:42" x14ac:dyDescent="0.3">
      <c r="AO5783" s="2" t="s">
        <v>4042</v>
      </c>
      <c r="AP5783" s="6" t="s">
        <v>3990</v>
      </c>
    </row>
    <row r="5784" spans="41:42" x14ac:dyDescent="0.3">
      <c r="AO5784" s="2" t="s">
        <v>4043</v>
      </c>
      <c r="AP5784" s="6" t="s">
        <v>3990</v>
      </c>
    </row>
    <row r="5785" spans="41:42" x14ac:dyDescent="0.3">
      <c r="AO5785" s="2" t="s">
        <v>4044</v>
      </c>
      <c r="AP5785" s="6" t="s">
        <v>3990</v>
      </c>
    </row>
    <row r="5786" spans="41:42" x14ac:dyDescent="0.3">
      <c r="AO5786" s="2" t="s">
        <v>4045</v>
      </c>
      <c r="AP5786" s="6" t="s">
        <v>3990</v>
      </c>
    </row>
    <row r="5787" spans="41:42" x14ac:dyDescent="0.3">
      <c r="AO5787" s="2" t="s">
        <v>2505</v>
      </c>
      <c r="AP5787" s="6" t="s">
        <v>2400</v>
      </c>
    </row>
    <row r="5788" spans="41:42" x14ac:dyDescent="0.3">
      <c r="AO5788" s="2" t="s">
        <v>4046</v>
      </c>
      <c r="AP5788" s="6" t="s">
        <v>3990</v>
      </c>
    </row>
    <row r="5789" spans="41:42" x14ac:dyDescent="0.3">
      <c r="AO5789" s="2" t="s">
        <v>4047</v>
      </c>
      <c r="AP5789" s="6" t="s">
        <v>3990</v>
      </c>
    </row>
    <row r="5790" spans="41:42" x14ac:dyDescent="0.3">
      <c r="AO5790" s="2" t="s">
        <v>4048</v>
      </c>
      <c r="AP5790" s="6" t="s">
        <v>3990</v>
      </c>
    </row>
    <row r="5791" spans="41:42" x14ac:dyDescent="0.3">
      <c r="AO5791" s="2" t="s">
        <v>4049</v>
      </c>
      <c r="AP5791" s="6" t="s">
        <v>3990</v>
      </c>
    </row>
    <row r="5792" spans="41:42" x14ac:dyDescent="0.3">
      <c r="AO5792" s="2" t="s">
        <v>4050</v>
      </c>
      <c r="AP5792" s="6" t="s">
        <v>3990</v>
      </c>
    </row>
    <row r="5793" spans="41:42" x14ac:dyDescent="0.3">
      <c r="AO5793" s="2" t="s">
        <v>4051</v>
      </c>
      <c r="AP5793" s="6" t="s">
        <v>3990</v>
      </c>
    </row>
    <row r="5794" spans="41:42" x14ac:dyDescent="0.3">
      <c r="AO5794" s="2" t="s">
        <v>4052</v>
      </c>
      <c r="AP5794" s="6" t="s">
        <v>3990</v>
      </c>
    </row>
    <row r="5795" spans="41:42" x14ac:dyDescent="0.3">
      <c r="AO5795" s="2" t="s">
        <v>4053</v>
      </c>
      <c r="AP5795" s="6" t="s">
        <v>3990</v>
      </c>
    </row>
    <row r="5796" spans="41:42" x14ac:dyDescent="0.3">
      <c r="AO5796" s="2" t="s">
        <v>4054</v>
      </c>
      <c r="AP5796" s="6" t="s">
        <v>3990</v>
      </c>
    </row>
    <row r="5797" spans="41:42" x14ac:dyDescent="0.3">
      <c r="AO5797" s="2" t="s">
        <v>4055</v>
      </c>
      <c r="AP5797" s="6" t="s">
        <v>3990</v>
      </c>
    </row>
    <row r="5798" spans="41:42" x14ac:dyDescent="0.3">
      <c r="AO5798" s="2" t="s">
        <v>2506</v>
      </c>
      <c r="AP5798" s="6" t="s">
        <v>2400</v>
      </c>
    </row>
    <row r="5799" spans="41:42" x14ac:dyDescent="0.3">
      <c r="AO5799" s="2" t="s">
        <v>4056</v>
      </c>
      <c r="AP5799" s="6" t="s">
        <v>3990</v>
      </c>
    </row>
    <row r="5800" spans="41:42" x14ac:dyDescent="0.3">
      <c r="AO5800" s="2" t="s">
        <v>4057</v>
      </c>
      <c r="AP5800" s="6" t="s">
        <v>3990</v>
      </c>
    </row>
    <row r="5801" spans="41:42" x14ac:dyDescent="0.3">
      <c r="AO5801" s="2" t="s">
        <v>4058</v>
      </c>
      <c r="AP5801" s="6" t="s">
        <v>3990</v>
      </c>
    </row>
    <row r="5802" spans="41:42" x14ac:dyDescent="0.3">
      <c r="AO5802" s="2" t="s">
        <v>4059</v>
      </c>
      <c r="AP5802" s="6" t="s">
        <v>3990</v>
      </c>
    </row>
    <row r="5803" spans="41:42" x14ac:dyDescent="0.3">
      <c r="AO5803" s="2" t="s">
        <v>4060</v>
      </c>
      <c r="AP5803" s="6" t="s">
        <v>3990</v>
      </c>
    </row>
    <row r="5804" spans="41:42" x14ac:dyDescent="0.3">
      <c r="AO5804" s="2" t="s">
        <v>4061</v>
      </c>
      <c r="AP5804" s="6" t="s">
        <v>3990</v>
      </c>
    </row>
    <row r="5805" spans="41:42" x14ac:dyDescent="0.3">
      <c r="AO5805" s="2" t="s">
        <v>4062</v>
      </c>
      <c r="AP5805" s="6" t="s">
        <v>3990</v>
      </c>
    </row>
    <row r="5806" spans="41:42" x14ac:dyDescent="0.3">
      <c r="AO5806" s="2" t="s">
        <v>4063</v>
      </c>
      <c r="AP5806" s="6" t="s">
        <v>3990</v>
      </c>
    </row>
    <row r="5807" spans="41:42" x14ac:dyDescent="0.3">
      <c r="AO5807" s="2" t="s">
        <v>4064</v>
      </c>
      <c r="AP5807" s="6" t="s">
        <v>3990</v>
      </c>
    </row>
    <row r="5808" spans="41:42" x14ac:dyDescent="0.3">
      <c r="AO5808" s="2" t="s">
        <v>4065</v>
      </c>
      <c r="AP5808" s="6" t="s">
        <v>3990</v>
      </c>
    </row>
    <row r="5809" spans="41:42" x14ac:dyDescent="0.3">
      <c r="AO5809" s="2" t="s">
        <v>2507</v>
      </c>
      <c r="AP5809" s="6" t="s">
        <v>2400</v>
      </c>
    </row>
    <row r="5810" spans="41:42" x14ac:dyDescent="0.3">
      <c r="AO5810" s="2" t="s">
        <v>4066</v>
      </c>
      <c r="AP5810" s="6" t="s">
        <v>3990</v>
      </c>
    </row>
    <row r="5811" spans="41:42" x14ac:dyDescent="0.3">
      <c r="AO5811" s="2" t="s">
        <v>4067</v>
      </c>
      <c r="AP5811" s="6" t="s">
        <v>3990</v>
      </c>
    </row>
    <row r="5812" spans="41:42" x14ac:dyDescent="0.3">
      <c r="AO5812" s="2" t="s">
        <v>4068</v>
      </c>
      <c r="AP5812" s="6" t="s">
        <v>3990</v>
      </c>
    </row>
    <row r="5813" spans="41:42" x14ac:dyDescent="0.3">
      <c r="AO5813" s="2" t="s">
        <v>4069</v>
      </c>
      <c r="AP5813" s="6" t="s">
        <v>3990</v>
      </c>
    </row>
    <row r="5814" spans="41:42" x14ac:dyDescent="0.3">
      <c r="AO5814" s="2" t="s">
        <v>4070</v>
      </c>
      <c r="AP5814" s="6" t="s">
        <v>3990</v>
      </c>
    </row>
    <row r="5815" spans="41:42" x14ac:dyDescent="0.3">
      <c r="AO5815" s="2" t="s">
        <v>4071</v>
      </c>
      <c r="AP5815" s="6" t="s">
        <v>3990</v>
      </c>
    </row>
    <row r="5816" spans="41:42" x14ac:dyDescent="0.3">
      <c r="AO5816" s="2" t="s">
        <v>4072</v>
      </c>
      <c r="AP5816" s="6" t="s">
        <v>3990</v>
      </c>
    </row>
    <row r="5817" spans="41:42" x14ac:dyDescent="0.3">
      <c r="AO5817" s="2" t="s">
        <v>4073</v>
      </c>
      <c r="AP5817" s="6" t="s">
        <v>3990</v>
      </c>
    </row>
    <row r="5818" spans="41:42" x14ac:dyDescent="0.3">
      <c r="AO5818" s="2" t="s">
        <v>4074</v>
      </c>
      <c r="AP5818" s="6" t="s">
        <v>3990</v>
      </c>
    </row>
    <row r="5819" spans="41:42" x14ac:dyDescent="0.3">
      <c r="AO5819" s="2" t="s">
        <v>4075</v>
      </c>
      <c r="AP5819" s="6" t="s">
        <v>3990</v>
      </c>
    </row>
    <row r="5820" spans="41:42" x14ac:dyDescent="0.3">
      <c r="AO5820" s="2" t="s">
        <v>2508</v>
      </c>
      <c r="AP5820" s="6" t="s">
        <v>2400</v>
      </c>
    </row>
    <row r="5821" spans="41:42" x14ac:dyDescent="0.3">
      <c r="AO5821" s="2" t="s">
        <v>4076</v>
      </c>
      <c r="AP5821" s="6" t="s">
        <v>3990</v>
      </c>
    </row>
    <row r="5822" spans="41:42" x14ac:dyDescent="0.3">
      <c r="AO5822" s="2" t="s">
        <v>4077</v>
      </c>
      <c r="AP5822" s="6" t="s">
        <v>3990</v>
      </c>
    </row>
    <row r="5823" spans="41:42" x14ac:dyDescent="0.3">
      <c r="AO5823" s="2" t="s">
        <v>4078</v>
      </c>
      <c r="AP5823" s="6" t="s">
        <v>3990</v>
      </c>
    </row>
    <row r="5824" spans="41:42" x14ac:dyDescent="0.3">
      <c r="AO5824" s="2" t="s">
        <v>4079</v>
      </c>
      <c r="AP5824" s="6" t="s">
        <v>3990</v>
      </c>
    </row>
    <row r="5825" spans="41:42" x14ac:dyDescent="0.3">
      <c r="AO5825" s="2" t="s">
        <v>4080</v>
      </c>
      <c r="AP5825" s="6" t="s">
        <v>3990</v>
      </c>
    </row>
    <row r="5826" spans="41:42" x14ac:dyDescent="0.3">
      <c r="AO5826" s="2" t="s">
        <v>4081</v>
      </c>
      <c r="AP5826" s="6" t="s">
        <v>3990</v>
      </c>
    </row>
    <row r="5827" spans="41:42" x14ac:dyDescent="0.3">
      <c r="AO5827" s="2" t="s">
        <v>4082</v>
      </c>
      <c r="AP5827" s="6" t="s">
        <v>3990</v>
      </c>
    </row>
    <row r="5828" spans="41:42" x14ac:dyDescent="0.3">
      <c r="AO5828" s="2" t="s">
        <v>4083</v>
      </c>
      <c r="AP5828" s="6" t="s">
        <v>3990</v>
      </c>
    </row>
    <row r="5829" spans="41:42" x14ac:dyDescent="0.3">
      <c r="AO5829" s="2" t="s">
        <v>4084</v>
      </c>
      <c r="AP5829" s="6" t="s">
        <v>3990</v>
      </c>
    </row>
    <row r="5830" spans="41:42" x14ac:dyDescent="0.3">
      <c r="AO5830" s="2" t="s">
        <v>4085</v>
      </c>
      <c r="AP5830" s="6" t="s">
        <v>3990</v>
      </c>
    </row>
    <row r="5831" spans="41:42" x14ac:dyDescent="0.3">
      <c r="AO5831" s="2" t="s">
        <v>2411</v>
      </c>
      <c r="AP5831" s="6" t="s">
        <v>2400</v>
      </c>
    </row>
    <row r="5832" spans="41:42" x14ac:dyDescent="0.3">
      <c r="AO5832" s="2" t="s">
        <v>2509</v>
      </c>
      <c r="AP5832" s="6" t="s">
        <v>2400</v>
      </c>
    </row>
    <row r="5833" spans="41:42" x14ac:dyDescent="0.3">
      <c r="AO5833" s="2" t="s">
        <v>4086</v>
      </c>
      <c r="AP5833" s="6" t="s">
        <v>3990</v>
      </c>
    </row>
    <row r="5834" spans="41:42" x14ac:dyDescent="0.3">
      <c r="AO5834" s="2" t="s">
        <v>4087</v>
      </c>
      <c r="AP5834" s="6" t="s">
        <v>3990</v>
      </c>
    </row>
    <row r="5835" spans="41:42" x14ac:dyDescent="0.3">
      <c r="AO5835" s="2" t="s">
        <v>4088</v>
      </c>
      <c r="AP5835" s="6" t="s">
        <v>3990</v>
      </c>
    </row>
    <row r="5836" spans="41:42" x14ac:dyDescent="0.3">
      <c r="AO5836" s="2" t="s">
        <v>4089</v>
      </c>
      <c r="AP5836" s="6" t="s">
        <v>3990</v>
      </c>
    </row>
    <row r="5837" spans="41:42" x14ac:dyDescent="0.3">
      <c r="AO5837" s="2" t="s">
        <v>4090</v>
      </c>
      <c r="AP5837" s="6" t="s">
        <v>3990</v>
      </c>
    </row>
    <row r="5838" spans="41:42" x14ac:dyDescent="0.3">
      <c r="AO5838" s="2" t="s">
        <v>4091</v>
      </c>
      <c r="AP5838" s="6" t="s">
        <v>3990</v>
      </c>
    </row>
    <row r="5839" spans="41:42" x14ac:dyDescent="0.3">
      <c r="AO5839" s="2" t="s">
        <v>4092</v>
      </c>
      <c r="AP5839" s="6" t="s">
        <v>3990</v>
      </c>
    </row>
    <row r="5840" spans="41:42" x14ac:dyDescent="0.3">
      <c r="AO5840" s="2" t="s">
        <v>4093</v>
      </c>
      <c r="AP5840" s="6" t="s">
        <v>3990</v>
      </c>
    </row>
    <row r="5841" spans="41:42" x14ac:dyDescent="0.3">
      <c r="AO5841" s="2" t="s">
        <v>4094</v>
      </c>
      <c r="AP5841" s="6" t="s">
        <v>3990</v>
      </c>
    </row>
    <row r="5842" spans="41:42" x14ac:dyDescent="0.3">
      <c r="AO5842" s="2" t="s">
        <v>4095</v>
      </c>
      <c r="AP5842" s="6" t="s">
        <v>3990</v>
      </c>
    </row>
    <row r="5843" spans="41:42" x14ac:dyDescent="0.3">
      <c r="AO5843" s="2" t="s">
        <v>2510</v>
      </c>
      <c r="AP5843" s="6" t="s">
        <v>2400</v>
      </c>
    </row>
    <row r="5844" spans="41:42" x14ac:dyDescent="0.3">
      <c r="AO5844" s="2" t="s">
        <v>4096</v>
      </c>
      <c r="AP5844" s="6" t="s">
        <v>3990</v>
      </c>
    </row>
    <row r="5845" spans="41:42" x14ac:dyDescent="0.3">
      <c r="AO5845" s="2" t="s">
        <v>4097</v>
      </c>
      <c r="AP5845" s="6" t="s">
        <v>3990</v>
      </c>
    </row>
    <row r="5846" spans="41:42" x14ac:dyDescent="0.3">
      <c r="AO5846" s="2" t="s">
        <v>4098</v>
      </c>
      <c r="AP5846" s="6" t="s">
        <v>3990</v>
      </c>
    </row>
    <row r="5847" spans="41:42" x14ac:dyDescent="0.3">
      <c r="AO5847" s="2" t="s">
        <v>4099</v>
      </c>
      <c r="AP5847" s="6" t="s">
        <v>3990</v>
      </c>
    </row>
    <row r="5848" spans="41:42" x14ac:dyDescent="0.3">
      <c r="AO5848" s="2" t="s">
        <v>4100</v>
      </c>
      <c r="AP5848" s="6" t="s">
        <v>3990</v>
      </c>
    </row>
    <row r="5849" spans="41:42" x14ac:dyDescent="0.3">
      <c r="AO5849" s="2" t="s">
        <v>2766</v>
      </c>
      <c r="AP5849" s="6" t="s">
        <v>2739</v>
      </c>
    </row>
    <row r="5850" spans="41:42" x14ac:dyDescent="0.3">
      <c r="AO5850" s="2" t="s">
        <v>2767</v>
      </c>
      <c r="AP5850" s="6" t="s">
        <v>2739</v>
      </c>
    </row>
    <row r="5851" spans="41:42" x14ac:dyDescent="0.3">
      <c r="AO5851" s="2" t="s">
        <v>3868</v>
      </c>
      <c r="AP5851" s="6" t="s">
        <v>3867</v>
      </c>
    </row>
    <row r="5852" spans="41:42" x14ac:dyDescent="0.3">
      <c r="AO5852" s="2" t="s">
        <v>3869</v>
      </c>
      <c r="AP5852" s="6" t="s">
        <v>3867</v>
      </c>
    </row>
    <row r="5853" spans="41:42" x14ac:dyDescent="0.3">
      <c r="AO5853" s="2" t="s">
        <v>3870</v>
      </c>
      <c r="AP5853" s="6" t="s">
        <v>3867</v>
      </c>
    </row>
    <row r="5854" spans="41:42" x14ac:dyDescent="0.3">
      <c r="AO5854" s="2" t="s">
        <v>2511</v>
      </c>
      <c r="AP5854" s="6" t="s">
        <v>2400</v>
      </c>
    </row>
    <row r="5855" spans="41:42" x14ac:dyDescent="0.3">
      <c r="AO5855" s="2" t="s">
        <v>3871</v>
      </c>
      <c r="AP5855" s="6" t="s">
        <v>3867</v>
      </c>
    </row>
    <row r="5856" spans="41:42" x14ac:dyDescent="0.3">
      <c r="AO5856" s="2" t="s">
        <v>3872</v>
      </c>
      <c r="AP5856" s="6" t="s">
        <v>3867</v>
      </c>
    </row>
    <row r="5857" spans="41:42" x14ac:dyDescent="0.3">
      <c r="AO5857" s="2" t="s">
        <v>3873</v>
      </c>
      <c r="AP5857" s="6" t="s">
        <v>3867</v>
      </c>
    </row>
    <row r="5858" spans="41:42" x14ac:dyDescent="0.3">
      <c r="AO5858" s="2" t="s">
        <v>3874</v>
      </c>
      <c r="AP5858" s="6" t="s">
        <v>3867</v>
      </c>
    </row>
    <row r="5859" spans="41:42" x14ac:dyDescent="0.3">
      <c r="AO5859" s="2" t="s">
        <v>3875</v>
      </c>
      <c r="AP5859" s="6" t="s">
        <v>3867</v>
      </c>
    </row>
    <row r="5860" spans="41:42" x14ac:dyDescent="0.3">
      <c r="AO5860" s="2" t="s">
        <v>2768</v>
      </c>
      <c r="AP5860" s="6" t="s">
        <v>2739</v>
      </c>
    </row>
    <row r="5861" spans="41:42" x14ac:dyDescent="0.3">
      <c r="AO5861" s="2" t="s">
        <v>2769</v>
      </c>
      <c r="AP5861" s="6" t="s">
        <v>2739</v>
      </c>
    </row>
    <row r="5862" spans="41:42" x14ac:dyDescent="0.3">
      <c r="AO5862" s="2" t="s">
        <v>2770</v>
      </c>
      <c r="AP5862" s="6" t="s">
        <v>2739</v>
      </c>
    </row>
    <row r="5863" spans="41:42" x14ac:dyDescent="0.3">
      <c r="AO5863" s="2" t="s">
        <v>2771</v>
      </c>
      <c r="AP5863" s="6" t="s">
        <v>2739</v>
      </c>
    </row>
    <row r="5864" spans="41:42" x14ac:dyDescent="0.3">
      <c r="AO5864" s="2" t="s">
        <v>2772</v>
      </c>
      <c r="AP5864" s="6" t="s">
        <v>2739</v>
      </c>
    </row>
    <row r="5865" spans="41:42" x14ac:dyDescent="0.3">
      <c r="AO5865" s="2" t="s">
        <v>2512</v>
      </c>
      <c r="AP5865" s="6" t="s">
        <v>2400</v>
      </c>
    </row>
    <row r="5866" spans="41:42" x14ac:dyDescent="0.3">
      <c r="AO5866" s="2" t="s">
        <v>2773</v>
      </c>
      <c r="AP5866" s="6" t="s">
        <v>2739</v>
      </c>
    </row>
    <row r="5867" spans="41:42" x14ac:dyDescent="0.3">
      <c r="AO5867" s="2" t="s">
        <v>2774</v>
      </c>
      <c r="AP5867" s="6" t="s">
        <v>2739</v>
      </c>
    </row>
    <row r="5868" spans="41:42" x14ac:dyDescent="0.3">
      <c r="AO5868" s="2" t="s">
        <v>2775</v>
      </c>
      <c r="AP5868" s="6" t="s">
        <v>2739</v>
      </c>
    </row>
    <row r="5869" spans="41:42" x14ac:dyDescent="0.3">
      <c r="AO5869" s="2" t="s">
        <v>3876</v>
      </c>
      <c r="AP5869" s="6" t="s">
        <v>3867</v>
      </c>
    </row>
    <row r="5870" spans="41:42" x14ac:dyDescent="0.3">
      <c r="AO5870" s="2" t="s">
        <v>3877</v>
      </c>
      <c r="AP5870" s="6" t="s">
        <v>3867</v>
      </c>
    </row>
    <row r="5871" spans="41:42" x14ac:dyDescent="0.3">
      <c r="AO5871" s="2" t="s">
        <v>3878</v>
      </c>
      <c r="AP5871" s="6" t="s">
        <v>3867</v>
      </c>
    </row>
    <row r="5872" spans="41:42" x14ac:dyDescent="0.3">
      <c r="AO5872" s="2" t="s">
        <v>3879</v>
      </c>
      <c r="AP5872" s="6" t="s">
        <v>3867</v>
      </c>
    </row>
    <row r="5873" spans="41:42" x14ac:dyDescent="0.3">
      <c r="AO5873" s="2" t="s">
        <v>3880</v>
      </c>
      <c r="AP5873" s="6" t="s">
        <v>3867</v>
      </c>
    </row>
    <row r="5874" spans="41:42" x14ac:dyDescent="0.3">
      <c r="AO5874" s="2" t="s">
        <v>3881</v>
      </c>
      <c r="AP5874" s="6" t="s">
        <v>3867</v>
      </c>
    </row>
    <row r="5875" spans="41:42" x14ac:dyDescent="0.3">
      <c r="AO5875" s="2" t="s">
        <v>3882</v>
      </c>
      <c r="AP5875" s="6" t="s">
        <v>3867</v>
      </c>
    </row>
    <row r="5876" spans="41:42" x14ac:dyDescent="0.3">
      <c r="AO5876" s="2" t="s">
        <v>2513</v>
      </c>
      <c r="AP5876" s="6" t="s">
        <v>2400</v>
      </c>
    </row>
    <row r="5877" spans="41:42" x14ac:dyDescent="0.3">
      <c r="AO5877" s="2" t="s">
        <v>3883</v>
      </c>
      <c r="AP5877" s="6" t="s">
        <v>3867</v>
      </c>
    </row>
    <row r="5878" spans="41:42" x14ac:dyDescent="0.3">
      <c r="AO5878" s="2" t="s">
        <v>2776</v>
      </c>
      <c r="AP5878" s="6" t="s">
        <v>2739</v>
      </c>
    </row>
    <row r="5879" spans="41:42" x14ac:dyDescent="0.3">
      <c r="AO5879" s="2" t="s">
        <v>2777</v>
      </c>
      <c r="AP5879" s="6" t="s">
        <v>2739</v>
      </c>
    </row>
    <row r="5880" spans="41:42" x14ac:dyDescent="0.3">
      <c r="AO5880" s="2" t="s">
        <v>2778</v>
      </c>
      <c r="AP5880" s="6" t="s">
        <v>2739</v>
      </c>
    </row>
    <row r="5881" spans="41:42" x14ac:dyDescent="0.3">
      <c r="AO5881" s="2" t="s">
        <v>2779</v>
      </c>
      <c r="AP5881" s="6" t="s">
        <v>2739</v>
      </c>
    </row>
    <row r="5882" spans="41:42" x14ac:dyDescent="0.3">
      <c r="AO5882" s="2" t="s">
        <v>2780</v>
      </c>
      <c r="AP5882" s="6" t="s">
        <v>2739</v>
      </c>
    </row>
    <row r="5883" spans="41:42" x14ac:dyDescent="0.3">
      <c r="AO5883" s="2" t="s">
        <v>2781</v>
      </c>
      <c r="AP5883" s="6" t="s">
        <v>2739</v>
      </c>
    </row>
    <row r="5884" spans="41:42" x14ac:dyDescent="0.3">
      <c r="AO5884" s="2" t="s">
        <v>2782</v>
      </c>
      <c r="AP5884" s="6" t="s">
        <v>2739</v>
      </c>
    </row>
    <row r="5885" spans="41:42" x14ac:dyDescent="0.3">
      <c r="AO5885" s="2" t="s">
        <v>8058</v>
      </c>
      <c r="AP5885" s="6" t="s">
        <v>105</v>
      </c>
    </row>
    <row r="5886" spans="41:42" x14ac:dyDescent="0.3">
      <c r="AO5886" s="2" t="s">
        <v>8059</v>
      </c>
      <c r="AP5886" s="6" t="s">
        <v>105</v>
      </c>
    </row>
    <row r="5887" spans="41:42" x14ac:dyDescent="0.3">
      <c r="AO5887" s="2" t="s">
        <v>2514</v>
      </c>
      <c r="AP5887" s="6" t="s">
        <v>2400</v>
      </c>
    </row>
    <row r="5888" spans="41:42" x14ac:dyDescent="0.3">
      <c r="AO5888" s="2" t="s">
        <v>3884</v>
      </c>
      <c r="AP5888" s="6" t="s">
        <v>3867</v>
      </c>
    </row>
    <row r="5889" spans="41:42" x14ac:dyDescent="0.3">
      <c r="AO5889" s="2" t="s">
        <v>3885</v>
      </c>
      <c r="AP5889" s="6" t="s">
        <v>3867</v>
      </c>
    </row>
    <row r="5890" spans="41:42" x14ac:dyDescent="0.3">
      <c r="AO5890" s="2" t="s">
        <v>3411</v>
      </c>
      <c r="AP5890" s="6" t="s">
        <v>3410</v>
      </c>
    </row>
    <row r="5891" spans="41:42" x14ac:dyDescent="0.3">
      <c r="AO5891" s="2" t="s">
        <v>3412</v>
      </c>
      <c r="AP5891" s="6" t="s">
        <v>3410</v>
      </c>
    </row>
    <row r="5892" spans="41:42" x14ac:dyDescent="0.3">
      <c r="AO5892" s="2" t="s">
        <v>3413</v>
      </c>
      <c r="AP5892" s="6" t="s">
        <v>3410</v>
      </c>
    </row>
    <row r="5893" spans="41:42" x14ac:dyDescent="0.3">
      <c r="AO5893" s="2" t="s">
        <v>3414</v>
      </c>
      <c r="AP5893" s="6" t="s">
        <v>3410</v>
      </c>
    </row>
    <row r="5894" spans="41:42" x14ac:dyDescent="0.3">
      <c r="AO5894" s="2" t="s">
        <v>3415</v>
      </c>
      <c r="AP5894" s="6" t="s">
        <v>3410</v>
      </c>
    </row>
    <row r="5895" spans="41:42" x14ac:dyDescent="0.3">
      <c r="AO5895" s="2" t="s">
        <v>3416</v>
      </c>
      <c r="AP5895" s="6" t="s">
        <v>3410</v>
      </c>
    </row>
    <row r="5896" spans="41:42" x14ac:dyDescent="0.3">
      <c r="AO5896" s="2" t="s">
        <v>3417</v>
      </c>
      <c r="AP5896" s="6" t="s">
        <v>3410</v>
      </c>
    </row>
    <row r="5897" spans="41:42" x14ac:dyDescent="0.3">
      <c r="AO5897" s="2" t="s">
        <v>3418</v>
      </c>
      <c r="AP5897" s="6" t="s">
        <v>3410</v>
      </c>
    </row>
    <row r="5898" spans="41:42" x14ac:dyDescent="0.3">
      <c r="AO5898" s="2" t="s">
        <v>2515</v>
      </c>
      <c r="AP5898" s="6" t="s">
        <v>2400</v>
      </c>
    </row>
    <row r="5899" spans="41:42" x14ac:dyDescent="0.3">
      <c r="AO5899" s="2" t="s">
        <v>3419</v>
      </c>
      <c r="AP5899" s="6" t="s">
        <v>3410</v>
      </c>
    </row>
    <row r="5900" spans="41:42" x14ac:dyDescent="0.3">
      <c r="AO5900" s="2" t="s">
        <v>3420</v>
      </c>
      <c r="AP5900" s="6" t="s">
        <v>3410</v>
      </c>
    </row>
    <row r="5901" spans="41:42" x14ac:dyDescent="0.3">
      <c r="AO5901" s="2" t="s">
        <v>3421</v>
      </c>
      <c r="AP5901" s="6" t="s">
        <v>3410</v>
      </c>
    </row>
    <row r="5902" spans="41:42" x14ac:dyDescent="0.3">
      <c r="AO5902" s="2" t="s">
        <v>3422</v>
      </c>
      <c r="AP5902" s="6" t="s">
        <v>3410</v>
      </c>
    </row>
    <row r="5903" spans="41:42" x14ac:dyDescent="0.3">
      <c r="AO5903" s="2" t="s">
        <v>3423</v>
      </c>
      <c r="AP5903" s="6" t="s">
        <v>3410</v>
      </c>
    </row>
    <row r="5904" spans="41:42" x14ac:dyDescent="0.3">
      <c r="AO5904" s="2" t="s">
        <v>3424</v>
      </c>
      <c r="AP5904" s="6" t="s">
        <v>3410</v>
      </c>
    </row>
    <row r="5905" spans="41:42" x14ac:dyDescent="0.3">
      <c r="AO5905" s="2" t="s">
        <v>3425</v>
      </c>
      <c r="AP5905" s="6" t="s">
        <v>3410</v>
      </c>
    </row>
    <row r="5906" spans="41:42" x14ac:dyDescent="0.3">
      <c r="AO5906" s="2" t="s">
        <v>3426</v>
      </c>
      <c r="AP5906" s="6" t="s">
        <v>3410</v>
      </c>
    </row>
    <row r="5907" spans="41:42" x14ac:dyDescent="0.3">
      <c r="AO5907" s="2" t="s">
        <v>3427</v>
      </c>
      <c r="AP5907" s="6" t="s">
        <v>3410</v>
      </c>
    </row>
    <row r="5908" spans="41:42" x14ac:dyDescent="0.3">
      <c r="AO5908" s="2" t="s">
        <v>3428</v>
      </c>
      <c r="AP5908" s="6" t="s">
        <v>3410</v>
      </c>
    </row>
    <row r="5909" spans="41:42" x14ac:dyDescent="0.3">
      <c r="AO5909" s="2" t="s">
        <v>2516</v>
      </c>
      <c r="AP5909" s="6" t="s">
        <v>2400</v>
      </c>
    </row>
    <row r="5910" spans="41:42" x14ac:dyDescent="0.3">
      <c r="AO5910" s="2" t="s">
        <v>8060</v>
      </c>
      <c r="AP5910" s="6" t="s">
        <v>105</v>
      </c>
    </row>
    <row r="5911" spans="41:42" x14ac:dyDescent="0.3">
      <c r="AO5911" s="2" t="s">
        <v>3429</v>
      </c>
      <c r="AP5911" s="6" t="s">
        <v>3410</v>
      </c>
    </row>
    <row r="5912" spans="41:42" x14ac:dyDescent="0.3">
      <c r="AO5912" s="2" t="s">
        <v>3430</v>
      </c>
      <c r="AP5912" s="6" t="s">
        <v>3410</v>
      </c>
    </row>
    <row r="5913" spans="41:42" x14ac:dyDescent="0.3">
      <c r="AO5913" s="2" t="s">
        <v>3431</v>
      </c>
      <c r="AP5913" s="6" t="s">
        <v>3410</v>
      </c>
    </row>
    <row r="5914" spans="41:42" x14ac:dyDescent="0.3">
      <c r="AO5914" s="2" t="s">
        <v>3432</v>
      </c>
      <c r="AP5914" s="6" t="s">
        <v>3410</v>
      </c>
    </row>
    <row r="5915" spans="41:42" x14ac:dyDescent="0.3">
      <c r="AO5915" s="2" t="s">
        <v>3433</v>
      </c>
      <c r="AP5915" s="6" t="s">
        <v>3410</v>
      </c>
    </row>
    <row r="5916" spans="41:42" x14ac:dyDescent="0.3">
      <c r="AO5916" s="2" t="s">
        <v>3434</v>
      </c>
      <c r="AP5916" s="6" t="s">
        <v>3410</v>
      </c>
    </row>
    <row r="5917" spans="41:42" x14ac:dyDescent="0.3">
      <c r="AO5917" s="2" t="s">
        <v>3435</v>
      </c>
      <c r="AP5917" s="6" t="s">
        <v>3410</v>
      </c>
    </row>
    <row r="5918" spans="41:42" x14ac:dyDescent="0.3">
      <c r="AO5918" s="2" t="s">
        <v>3436</v>
      </c>
      <c r="AP5918" s="6" t="s">
        <v>3410</v>
      </c>
    </row>
    <row r="5919" spans="41:42" x14ac:dyDescent="0.3">
      <c r="AO5919" s="2" t="s">
        <v>3437</v>
      </c>
      <c r="AP5919" s="6" t="s">
        <v>3410</v>
      </c>
    </row>
    <row r="5920" spans="41:42" x14ac:dyDescent="0.3">
      <c r="AO5920" s="2" t="s">
        <v>2517</v>
      </c>
      <c r="AP5920" s="6" t="s">
        <v>2400</v>
      </c>
    </row>
    <row r="5921" spans="41:42" x14ac:dyDescent="0.3">
      <c r="AO5921" s="2" t="s">
        <v>3438</v>
      </c>
      <c r="AP5921" s="6" t="s">
        <v>3410</v>
      </c>
    </row>
    <row r="5922" spans="41:42" x14ac:dyDescent="0.3">
      <c r="AO5922" s="2" t="s">
        <v>3439</v>
      </c>
      <c r="AP5922" s="6" t="s">
        <v>3410</v>
      </c>
    </row>
    <row r="5923" spans="41:42" x14ac:dyDescent="0.3">
      <c r="AO5923" s="2" t="s">
        <v>3440</v>
      </c>
      <c r="AP5923" s="6" t="s">
        <v>3410</v>
      </c>
    </row>
    <row r="5924" spans="41:42" x14ac:dyDescent="0.3">
      <c r="AO5924" s="2" t="s">
        <v>3441</v>
      </c>
      <c r="AP5924" s="6" t="s">
        <v>3410</v>
      </c>
    </row>
    <row r="5925" spans="41:42" x14ac:dyDescent="0.3">
      <c r="AO5925" s="2" t="s">
        <v>3442</v>
      </c>
      <c r="AP5925" s="6" t="s">
        <v>3410</v>
      </c>
    </row>
    <row r="5926" spans="41:42" x14ac:dyDescent="0.3">
      <c r="AO5926" s="2" t="s">
        <v>3443</v>
      </c>
      <c r="AP5926" s="6" t="s">
        <v>3410</v>
      </c>
    </row>
    <row r="5927" spans="41:42" x14ac:dyDescent="0.3">
      <c r="AO5927" s="2" t="s">
        <v>3444</v>
      </c>
      <c r="AP5927" s="6" t="s">
        <v>3410</v>
      </c>
    </row>
    <row r="5928" spans="41:42" x14ac:dyDescent="0.3">
      <c r="AO5928" s="2" t="s">
        <v>3445</v>
      </c>
      <c r="AP5928" s="6" t="s">
        <v>3410</v>
      </c>
    </row>
    <row r="5929" spans="41:42" x14ac:dyDescent="0.3">
      <c r="AO5929" s="2" t="s">
        <v>2783</v>
      </c>
      <c r="AP5929" s="6" t="s">
        <v>2739</v>
      </c>
    </row>
    <row r="5930" spans="41:42" x14ac:dyDescent="0.3">
      <c r="AO5930" s="2" t="s">
        <v>2784</v>
      </c>
      <c r="AP5930" s="6" t="s">
        <v>2739</v>
      </c>
    </row>
    <row r="5931" spans="41:42" x14ac:dyDescent="0.3">
      <c r="AO5931" s="2" t="s">
        <v>2518</v>
      </c>
      <c r="AP5931" s="6" t="s">
        <v>2400</v>
      </c>
    </row>
    <row r="5932" spans="41:42" x14ac:dyDescent="0.3">
      <c r="AO5932" s="2" t="s">
        <v>2939</v>
      </c>
      <c r="AP5932" s="6" t="s">
        <v>2911</v>
      </c>
    </row>
    <row r="5933" spans="41:42" x14ac:dyDescent="0.3">
      <c r="AO5933" s="2" t="s">
        <v>2940</v>
      </c>
      <c r="AP5933" s="6" t="s">
        <v>2911</v>
      </c>
    </row>
    <row r="5934" spans="41:42" x14ac:dyDescent="0.3">
      <c r="AO5934" s="2" t="s">
        <v>2785</v>
      </c>
      <c r="AP5934" s="6" t="s">
        <v>2739</v>
      </c>
    </row>
    <row r="5935" spans="41:42" x14ac:dyDescent="0.3">
      <c r="AO5935" s="2" t="s">
        <v>4707</v>
      </c>
      <c r="AP5935" s="6" t="s">
        <v>4656</v>
      </c>
    </row>
    <row r="5936" spans="41:42" x14ac:dyDescent="0.3">
      <c r="AO5936" s="2" t="s">
        <v>4708</v>
      </c>
      <c r="AP5936" s="6" t="s">
        <v>4656</v>
      </c>
    </row>
    <row r="5937" spans="41:42" x14ac:dyDescent="0.3">
      <c r="AO5937" s="2" t="s">
        <v>4709</v>
      </c>
      <c r="AP5937" s="6" t="s">
        <v>4656</v>
      </c>
    </row>
    <row r="5938" spans="41:42" x14ac:dyDescent="0.3">
      <c r="AO5938" s="2" t="s">
        <v>4710</v>
      </c>
      <c r="AP5938" s="6" t="s">
        <v>4656</v>
      </c>
    </row>
    <row r="5939" spans="41:42" x14ac:dyDescent="0.3">
      <c r="AO5939" s="2" t="s">
        <v>4711</v>
      </c>
      <c r="AP5939" s="6" t="s">
        <v>4656</v>
      </c>
    </row>
    <row r="5940" spans="41:42" x14ac:dyDescent="0.3">
      <c r="AO5940" s="2" t="s">
        <v>4712</v>
      </c>
      <c r="AP5940" s="6" t="s">
        <v>4656</v>
      </c>
    </row>
    <row r="5941" spans="41:42" x14ac:dyDescent="0.3">
      <c r="AO5941" s="2" t="s">
        <v>4713</v>
      </c>
      <c r="AP5941" s="6" t="s">
        <v>4656</v>
      </c>
    </row>
    <row r="5942" spans="41:42" x14ac:dyDescent="0.3">
      <c r="AO5942" s="2" t="s">
        <v>2412</v>
      </c>
      <c r="AP5942" s="6" t="s">
        <v>2400</v>
      </c>
    </row>
    <row r="5943" spans="41:42" x14ac:dyDescent="0.3">
      <c r="AO5943" s="2" t="s">
        <v>2519</v>
      </c>
      <c r="AP5943" s="6" t="s">
        <v>2400</v>
      </c>
    </row>
    <row r="5944" spans="41:42" x14ac:dyDescent="0.3">
      <c r="AO5944" s="2" t="s">
        <v>4714</v>
      </c>
      <c r="AP5944" s="6" t="s">
        <v>4656</v>
      </c>
    </row>
    <row r="5945" spans="41:42" x14ac:dyDescent="0.3">
      <c r="AO5945" s="2" t="s">
        <v>4715</v>
      </c>
      <c r="AP5945" s="6" t="s">
        <v>4656</v>
      </c>
    </row>
    <row r="5946" spans="41:42" x14ac:dyDescent="0.3">
      <c r="AO5946" s="2" t="s">
        <v>4716</v>
      </c>
      <c r="AP5946" s="6" t="s">
        <v>4656</v>
      </c>
    </row>
    <row r="5947" spans="41:42" x14ac:dyDescent="0.3">
      <c r="AO5947" s="2" t="s">
        <v>4717</v>
      </c>
      <c r="AP5947" s="6" t="s">
        <v>4656</v>
      </c>
    </row>
    <row r="5948" spans="41:42" x14ac:dyDescent="0.3">
      <c r="AO5948" s="2" t="s">
        <v>4718</v>
      </c>
      <c r="AP5948" s="6" t="s">
        <v>4656</v>
      </c>
    </row>
    <row r="5949" spans="41:42" x14ac:dyDescent="0.3">
      <c r="AO5949" s="2" t="s">
        <v>4719</v>
      </c>
      <c r="AP5949" s="6" t="s">
        <v>4656</v>
      </c>
    </row>
    <row r="5950" spans="41:42" x14ac:dyDescent="0.3">
      <c r="AO5950" s="2" t="s">
        <v>4720</v>
      </c>
      <c r="AP5950" s="6" t="s">
        <v>4656</v>
      </c>
    </row>
    <row r="5951" spans="41:42" x14ac:dyDescent="0.3">
      <c r="AO5951" s="2" t="s">
        <v>4721</v>
      </c>
      <c r="AP5951" s="6" t="s">
        <v>4656</v>
      </c>
    </row>
    <row r="5952" spans="41:42" x14ac:dyDescent="0.3">
      <c r="AO5952" s="2" t="s">
        <v>4722</v>
      </c>
      <c r="AP5952" s="6" t="s">
        <v>4656</v>
      </c>
    </row>
    <row r="5953" spans="41:42" x14ac:dyDescent="0.3">
      <c r="AO5953" s="2" t="s">
        <v>4723</v>
      </c>
      <c r="AP5953" s="6" t="s">
        <v>4656</v>
      </c>
    </row>
    <row r="5954" spans="41:42" x14ac:dyDescent="0.3">
      <c r="AO5954" s="2" t="s">
        <v>2520</v>
      </c>
      <c r="AP5954" s="6" t="s">
        <v>2400</v>
      </c>
    </row>
    <row r="5955" spans="41:42" x14ac:dyDescent="0.3">
      <c r="AO5955" s="2" t="s">
        <v>4724</v>
      </c>
      <c r="AP5955" s="6" t="s">
        <v>4656</v>
      </c>
    </row>
    <row r="5956" spans="41:42" x14ac:dyDescent="0.3">
      <c r="AO5956" s="2" t="s">
        <v>4725</v>
      </c>
      <c r="AP5956" s="6" t="s">
        <v>4656</v>
      </c>
    </row>
    <row r="5957" spans="41:42" x14ac:dyDescent="0.3">
      <c r="AO5957" s="2" t="s">
        <v>4726</v>
      </c>
      <c r="AP5957" s="6" t="s">
        <v>4656</v>
      </c>
    </row>
    <row r="5958" spans="41:42" x14ac:dyDescent="0.3">
      <c r="AO5958" s="2" t="s">
        <v>4727</v>
      </c>
      <c r="AP5958" s="6" t="s">
        <v>4656</v>
      </c>
    </row>
    <row r="5959" spans="41:42" x14ac:dyDescent="0.3">
      <c r="AO5959" s="2" t="s">
        <v>4728</v>
      </c>
      <c r="AP5959" s="6" t="s">
        <v>4656</v>
      </c>
    </row>
    <row r="5960" spans="41:42" x14ac:dyDescent="0.3">
      <c r="AO5960" s="2" t="s">
        <v>4729</v>
      </c>
      <c r="AP5960" s="6" t="s">
        <v>4656</v>
      </c>
    </row>
    <row r="5961" spans="41:42" x14ac:dyDescent="0.3">
      <c r="AO5961" s="2" t="s">
        <v>3886</v>
      </c>
      <c r="AP5961" s="6" t="s">
        <v>3867</v>
      </c>
    </row>
    <row r="5962" spans="41:42" x14ac:dyDescent="0.3">
      <c r="AO5962" s="2" t="s">
        <v>3887</v>
      </c>
      <c r="AP5962" s="6" t="s">
        <v>3867</v>
      </c>
    </row>
    <row r="5963" spans="41:42" x14ac:dyDescent="0.3">
      <c r="AO5963" s="2" t="s">
        <v>3888</v>
      </c>
      <c r="AP5963" s="6" t="s">
        <v>3867</v>
      </c>
    </row>
    <row r="5964" spans="41:42" x14ac:dyDescent="0.3">
      <c r="AO5964" s="2" t="s">
        <v>2786</v>
      </c>
      <c r="AP5964" s="6" t="s">
        <v>2739</v>
      </c>
    </row>
    <row r="5965" spans="41:42" x14ac:dyDescent="0.3">
      <c r="AO5965" s="2" t="s">
        <v>2521</v>
      </c>
      <c r="AP5965" s="6" t="s">
        <v>2400</v>
      </c>
    </row>
    <row r="5966" spans="41:42" x14ac:dyDescent="0.3">
      <c r="AO5966" s="2" t="s">
        <v>2787</v>
      </c>
      <c r="AP5966" s="6" t="s">
        <v>2739</v>
      </c>
    </row>
    <row r="5967" spans="41:42" x14ac:dyDescent="0.3">
      <c r="AO5967" s="2" t="s">
        <v>2788</v>
      </c>
      <c r="AP5967" s="6" t="s">
        <v>2739</v>
      </c>
    </row>
    <row r="5968" spans="41:42" x14ac:dyDescent="0.3">
      <c r="AO5968" s="2" t="s">
        <v>2789</v>
      </c>
      <c r="AP5968" s="6" t="s">
        <v>2739</v>
      </c>
    </row>
    <row r="5969" spans="41:42" x14ac:dyDescent="0.3">
      <c r="AO5969" s="2" t="s">
        <v>2790</v>
      </c>
      <c r="AP5969" s="6" t="s">
        <v>2739</v>
      </c>
    </row>
    <row r="5970" spans="41:42" x14ac:dyDescent="0.3">
      <c r="AO5970" s="2" t="s">
        <v>2791</v>
      </c>
      <c r="AP5970" s="6" t="s">
        <v>2739</v>
      </c>
    </row>
    <row r="5971" spans="41:42" x14ac:dyDescent="0.3">
      <c r="AO5971" s="2" t="s">
        <v>2792</v>
      </c>
      <c r="AP5971" s="6" t="s">
        <v>2739</v>
      </c>
    </row>
    <row r="5972" spans="41:42" x14ac:dyDescent="0.3">
      <c r="AO5972" s="2" t="s">
        <v>2793</v>
      </c>
      <c r="AP5972" s="6" t="s">
        <v>2739</v>
      </c>
    </row>
    <row r="5973" spans="41:42" x14ac:dyDescent="0.3">
      <c r="AO5973" s="2" t="s">
        <v>2794</v>
      </c>
      <c r="AP5973" s="6" t="s">
        <v>2739</v>
      </c>
    </row>
    <row r="5974" spans="41:42" x14ac:dyDescent="0.3">
      <c r="AO5974" s="2" t="s">
        <v>2795</v>
      </c>
      <c r="AP5974" s="6" t="s">
        <v>2739</v>
      </c>
    </row>
    <row r="5975" spans="41:42" x14ac:dyDescent="0.3">
      <c r="AO5975" s="2" t="s">
        <v>2796</v>
      </c>
      <c r="AP5975" s="6" t="s">
        <v>2739</v>
      </c>
    </row>
    <row r="5976" spans="41:42" x14ac:dyDescent="0.3">
      <c r="AO5976" s="2" t="s">
        <v>2522</v>
      </c>
      <c r="AP5976" s="6" t="s">
        <v>2400</v>
      </c>
    </row>
    <row r="5977" spans="41:42" x14ac:dyDescent="0.3">
      <c r="AO5977" s="2" t="s">
        <v>2797</v>
      </c>
      <c r="AP5977" s="6" t="s">
        <v>2739</v>
      </c>
    </row>
    <row r="5978" spans="41:42" x14ac:dyDescent="0.3">
      <c r="AO5978" s="2" t="s">
        <v>2798</v>
      </c>
      <c r="AP5978" s="6" t="s">
        <v>2739</v>
      </c>
    </row>
    <row r="5979" spans="41:42" x14ac:dyDescent="0.3">
      <c r="AO5979" s="2" t="s">
        <v>2316</v>
      </c>
      <c r="AP5979" s="6" t="s">
        <v>2315</v>
      </c>
    </row>
    <row r="5980" spans="41:42" x14ac:dyDescent="0.3">
      <c r="AO5980" s="2" t="s">
        <v>2317</v>
      </c>
      <c r="AP5980" s="6" t="s">
        <v>2315</v>
      </c>
    </row>
    <row r="5981" spans="41:42" x14ac:dyDescent="0.3">
      <c r="AO5981" s="2" t="s">
        <v>2318</v>
      </c>
      <c r="AP5981" s="6" t="s">
        <v>2315</v>
      </c>
    </row>
    <row r="5982" spans="41:42" x14ac:dyDescent="0.3">
      <c r="AO5982" s="2" t="s">
        <v>2319</v>
      </c>
      <c r="AP5982" s="6" t="s">
        <v>2315</v>
      </c>
    </row>
    <row r="5983" spans="41:42" x14ac:dyDescent="0.3">
      <c r="AO5983" s="2" t="s">
        <v>2320</v>
      </c>
      <c r="AP5983" s="6" t="s">
        <v>2315</v>
      </c>
    </row>
    <row r="5984" spans="41:42" x14ac:dyDescent="0.3">
      <c r="AO5984" s="2" t="s">
        <v>2321</v>
      </c>
      <c r="AP5984" s="6" t="s">
        <v>2315</v>
      </c>
    </row>
    <row r="5985" spans="41:42" x14ac:dyDescent="0.3">
      <c r="AO5985" s="2" t="s">
        <v>2322</v>
      </c>
      <c r="AP5985" s="6" t="s">
        <v>2315</v>
      </c>
    </row>
    <row r="5986" spans="41:42" x14ac:dyDescent="0.3">
      <c r="AO5986" s="2" t="s">
        <v>2323</v>
      </c>
      <c r="AP5986" s="6" t="s">
        <v>2315</v>
      </c>
    </row>
    <row r="5987" spans="41:42" x14ac:dyDescent="0.3">
      <c r="AO5987" s="2" t="s">
        <v>2523</v>
      </c>
      <c r="AP5987" s="6" t="s">
        <v>2400</v>
      </c>
    </row>
    <row r="5988" spans="41:42" x14ac:dyDescent="0.3">
      <c r="AO5988" s="2" t="s">
        <v>2324</v>
      </c>
      <c r="AP5988" s="6" t="s">
        <v>2315</v>
      </c>
    </row>
    <row r="5989" spans="41:42" x14ac:dyDescent="0.3">
      <c r="AO5989" s="2" t="s">
        <v>2325</v>
      </c>
      <c r="AP5989" s="6" t="s">
        <v>2315</v>
      </c>
    </row>
    <row r="5990" spans="41:42" x14ac:dyDescent="0.3">
      <c r="AO5990" s="2" t="s">
        <v>2326</v>
      </c>
      <c r="AP5990" s="6" t="s">
        <v>2315</v>
      </c>
    </row>
    <row r="5991" spans="41:42" x14ac:dyDescent="0.3">
      <c r="AO5991" s="2" t="s">
        <v>2327</v>
      </c>
      <c r="AP5991" s="6" t="s">
        <v>2315</v>
      </c>
    </row>
    <row r="5992" spans="41:42" x14ac:dyDescent="0.3">
      <c r="AO5992" s="2" t="s">
        <v>2328</v>
      </c>
      <c r="AP5992" s="6" t="s">
        <v>2315</v>
      </c>
    </row>
    <row r="5993" spans="41:42" x14ac:dyDescent="0.3">
      <c r="AO5993" s="2" t="s">
        <v>2329</v>
      </c>
      <c r="AP5993" s="6" t="s">
        <v>2315</v>
      </c>
    </row>
    <row r="5994" spans="41:42" x14ac:dyDescent="0.3">
      <c r="AO5994" s="2" t="s">
        <v>2330</v>
      </c>
      <c r="AP5994" s="6" t="s">
        <v>2315</v>
      </c>
    </row>
    <row r="5995" spans="41:42" x14ac:dyDescent="0.3">
      <c r="AO5995" s="2" t="s">
        <v>2331</v>
      </c>
      <c r="AP5995" s="6" t="s">
        <v>2315</v>
      </c>
    </row>
    <row r="5996" spans="41:42" x14ac:dyDescent="0.3">
      <c r="AO5996" s="2" t="s">
        <v>2332</v>
      </c>
      <c r="AP5996" s="6" t="s">
        <v>2315</v>
      </c>
    </row>
    <row r="5997" spans="41:42" x14ac:dyDescent="0.3">
      <c r="AO5997" s="2" t="s">
        <v>2333</v>
      </c>
      <c r="AP5997" s="6" t="s">
        <v>2315</v>
      </c>
    </row>
    <row r="5998" spans="41:42" x14ac:dyDescent="0.3">
      <c r="AO5998" s="2" t="s">
        <v>2524</v>
      </c>
      <c r="AP5998" s="6" t="s">
        <v>2400</v>
      </c>
    </row>
    <row r="5999" spans="41:42" x14ac:dyDescent="0.3">
      <c r="AO5999" s="2" t="s">
        <v>2334</v>
      </c>
      <c r="AP5999" s="6" t="s">
        <v>2315</v>
      </c>
    </row>
    <row r="6000" spans="41:42" x14ac:dyDescent="0.3">
      <c r="AO6000" s="2" t="s">
        <v>2335</v>
      </c>
      <c r="AP6000" s="6" t="s">
        <v>2315</v>
      </c>
    </row>
    <row r="6001" spans="41:42" x14ac:dyDescent="0.3">
      <c r="AO6001" s="2" t="s">
        <v>2336</v>
      </c>
      <c r="AP6001" s="6" t="s">
        <v>2315</v>
      </c>
    </row>
    <row r="6002" spans="41:42" x14ac:dyDescent="0.3">
      <c r="AO6002" s="2" t="s">
        <v>2337</v>
      </c>
      <c r="AP6002" s="6" t="s">
        <v>2315</v>
      </c>
    </row>
    <row r="6003" spans="41:42" x14ac:dyDescent="0.3">
      <c r="AO6003" s="2" t="s">
        <v>2338</v>
      </c>
      <c r="AP6003" s="6" t="s">
        <v>2315</v>
      </c>
    </row>
    <row r="6004" spans="41:42" x14ac:dyDescent="0.3">
      <c r="AO6004" s="2" t="s">
        <v>2339</v>
      </c>
      <c r="AP6004" s="6" t="s">
        <v>2315</v>
      </c>
    </row>
    <row r="6005" spans="41:42" x14ac:dyDescent="0.3">
      <c r="AO6005" s="2" t="s">
        <v>2340</v>
      </c>
      <c r="AP6005" s="6" t="s">
        <v>2315</v>
      </c>
    </row>
    <row r="6006" spans="41:42" x14ac:dyDescent="0.3">
      <c r="AO6006" s="2" t="s">
        <v>2341</v>
      </c>
      <c r="AP6006" s="6" t="s">
        <v>2315</v>
      </c>
    </row>
    <row r="6007" spans="41:42" x14ac:dyDescent="0.3">
      <c r="AO6007" s="2" t="s">
        <v>2342</v>
      </c>
      <c r="AP6007" s="6" t="s">
        <v>2315</v>
      </c>
    </row>
    <row r="6008" spans="41:42" x14ac:dyDescent="0.3">
      <c r="AO6008" s="2" t="s">
        <v>2343</v>
      </c>
      <c r="AP6008" s="6" t="s">
        <v>2315</v>
      </c>
    </row>
    <row r="6009" spans="41:42" x14ac:dyDescent="0.3">
      <c r="AO6009" s="2" t="s">
        <v>2525</v>
      </c>
      <c r="AP6009" s="6" t="s">
        <v>2400</v>
      </c>
    </row>
    <row r="6010" spans="41:42" x14ac:dyDescent="0.3">
      <c r="AO6010" s="2" t="s">
        <v>2344</v>
      </c>
      <c r="AP6010" s="6" t="s">
        <v>2315</v>
      </c>
    </row>
    <row r="6011" spans="41:42" x14ac:dyDescent="0.3">
      <c r="AO6011" s="2" t="s">
        <v>2345</v>
      </c>
      <c r="AP6011" s="6" t="s">
        <v>2315</v>
      </c>
    </row>
    <row r="6012" spans="41:42" x14ac:dyDescent="0.3">
      <c r="AO6012" s="2" t="s">
        <v>2346</v>
      </c>
      <c r="AP6012" s="6" t="s">
        <v>2315</v>
      </c>
    </row>
    <row r="6013" spans="41:42" x14ac:dyDescent="0.3">
      <c r="AO6013" s="2" t="s">
        <v>2347</v>
      </c>
      <c r="AP6013" s="6" t="s">
        <v>2315</v>
      </c>
    </row>
    <row r="6014" spans="41:42" x14ac:dyDescent="0.3">
      <c r="AO6014" s="2" t="s">
        <v>2348</v>
      </c>
      <c r="AP6014" s="6" t="s">
        <v>2315</v>
      </c>
    </row>
    <row r="6015" spans="41:42" x14ac:dyDescent="0.3">
      <c r="AO6015" s="2" t="s">
        <v>2349</v>
      </c>
      <c r="AP6015" s="6" t="s">
        <v>2315</v>
      </c>
    </row>
    <row r="6016" spans="41:42" x14ac:dyDescent="0.3">
      <c r="AO6016" s="2" t="s">
        <v>2350</v>
      </c>
      <c r="AP6016" s="6" t="s">
        <v>2315</v>
      </c>
    </row>
    <row r="6017" spans="41:42" x14ac:dyDescent="0.3">
      <c r="AO6017" s="2" t="s">
        <v>2351</v>
      </c>
      <c r="AP6017" s="6" t="s">
        <v>2315</v>
      </c>
    </row>
    <row r="6018" spans="41:42" x14ac:dyDescent="0.3">
      <c r="AO6018" s="2" t="s">
        <v>2352</v>
      </c>
      <c r="AP6018" s="6" t="s">
        <v>2315</v>
      </c>
    </row>
    <row r="6019" spans="41:42" x14ac:dyDescent="0.3">
      <c r="AO6019" s="2" t="s">
        <v>2353</v>
      </c>
      <c r="AP6019" s="6" t="s">
        <v>2315</v>
      </c>
    </row>
    <row r="6020" spans="41:42" x14ac:dyDescent="0.3">
      <c r="AO6020" s="2" t="s">
        <v>2526</v>
      </c>
      <c r="AP6020" s="6" t="s">
        <v>2400</v>
      </c>
    </row>
    <row r="6021" spans="41:42" x14ac:dyDescent="0.3">
      <c r="AO6021" s="2" t="s">
        <v>2354</v>
      </c>
      <c r="AP6021" s="6" t="s">
        <v>2315</v>
      </c>
    </row>
    <row r="6022" spans="41:42" x14ac:dyDescent="0.3">
      <c r="AO6022" s="2" t="s">
        <v>2355</v>
      </c>
      <c r="AP6022" s="6" t="s">
        <v>2315</v>
      </c>
    </row>
    <row r="6023" spans="41:42" x14ac:dyDescent="0.3">
      <c r="AO6023" s="2" t="s">
        <v>2356</v>
      </c>
      <c r="AP6023" s="6" t="s">
        <v>2315</v>
      </c>
    </row>
    <row r="6024" spans="41:42" x14ac:dyDescent="0.3">
      <c r="AO6024" s="2" t="s">
        <v>2357</v>
      </c>
      <c r="AP6024" s="6" t="s">
        <v>2315</v>
      </c>
    </row>
    <row r="6025" spans="41:42" x14ac:dyDescent="0.3">
      <c r="AO6025" s="2" t="s">
        <v>2358</v>
      </c>
      <c r="AP6025" s="6" t="s">
        <v>2315</v>
      </c>
    </row>
    <row r="6026" spans="41:42" x14ac:dyDescent="0.3">
      <c r="AO6026" s="2" t="s">
        <v>2359</v>
      </c>
      <c r="AP6026" s="6" t="s">
        <v>2315</v>
      </c>
    </row>
    <row r="6027" spans="41:42" x14ac:dyDescent="0.3">
      <c r="AO6027" s="2" t="s">
        <v>2360</v>
      </c>
      <c r="AP6027" s="6" t="s">
        <v>2315</v>
      </c>
    </row>
    <row r="6028" spans="41:42" x14ac:dyDescent="0.3">
      <c r="AO6028" s="2" t="s">
        <v>2361</v>
      </c>
      <c r="AP6028" s="6" t="s">
        <v>2315</v>
      </c>
    </row>
    <row r="6029" spans="41:42" x14ac:dyDescent="0.3">
      <c r="AO6029" s="2" t="s">
        <v>2362</v>
      </c>
      <c r="AP6029" s="6" t="s">
        <v>2315</v>
      </c>
    </row>
    <row r="6030" spans="41:42" x14ac:dyDescent="0.3">
      <c r="AO6030" s="2" t="s">
        <v>2363</v>
      </c>
      <c r="AP6030" s="6" t="s">
        <v>2315</v>
      </c>
    </row>
    <row r="6031" spans="41:42" x14ac:dyDescent="0.3">
      <c r="AO6031" s="2" t="s">
        <v>2527</v>
      </c>
      <c r="AP6031" s="6" t="s">
        <v>2400</v>
      </c>
    </row>
    <row r="6032" spans="41:42" x14ac:dyDescent="0.3">
      <c r="AO6032" s="2" t="s">
        <v>2364</v>
      </c>
      <c r="AP6032" s="6" t="s">
        <v>2315</v>
      </c>
    </row>
    <row r="6033" spans="41:42" x14ac:dyDescent="0.3">
      <c r="AO6033" s="2" t="s">
        <v>2365</v>
      </c>
      <c r="AP6033" s="6" t="s">
        <v>2315</v>
      </c>
    </row>
    <row r="6034" spans="41:42" x14ac:dyDescent="0.3">
      <c r="AO6034" s="2" t="s">
        <v>2366</v>
      </c>
      <c r="AP6034" s="6" t="s">
        <v>2315</v>
      </c>
    </row>
    <row r="6035" spans="41:42" x14ac:dyDescent="0.3">
      <c r="AO6035" s="2" t="s">
        <v>2367</v>
      </c>
      <c r="AP6035" s="6" t="s">
        <v>2315</v>
      </c>
    </row>
    <row r="6036" spans="41:42" x14ac:dyDescent="0.3">
      <c r="AO6036" s="2" t="s">
        <v>2368</v>
      </c>
      <c r="AP6036" s="6" t="s">
        <v>2315</v>
      </c>
    </row>
    <row r="6037" spans="41:42" x14ac:dyDescent="0.3">
      <c r="AO6037" s="2" t="s">
        <v>2369</v>
      </c>
      <c r="AP6037" s="6" t="s">
        <v>2315</v>
      </c>
    </row>
    <row r="6038" spans="41:42" x14ac:dyDescent="0.3">
      <c r="AO6038" s="2" t="s">
        <v>2046</v>
      </c>
      <c r="AP6038" s="6" t="s">
        <v>1888</v>
      </c>
    </row>
    <row r="6039" spans="41:42" x14ac:dyDescent="0.3">
      <c r="AO6039" s="2" t="s">
        <v>2047</v>
      </c>
      <c r="AP6039" s="6" t="s">
        <v>1888</v>
      </c>
    </row>
    <row r="6040" spans="41:42" x14ac:dyDescent="0.3">
      <c r="AO6040" s="2" t="s">
        <v>2048</v>
      </c>
      <c r="AP6040" s="6" t="s">
        <v>1888</v>
      </c>
    </row>
    <row r="6041" spans="41:42" x14ac:dyDescent="0.3">
      <c r="AO6041" s="2" t="s">
        <v>2049</v>
      </c>
      <c r="AP6041" s="6" t="s">
        <v>1888</v>
      </c>
    </row>
    <row r="6042" spans="41:42" x14ac:dyDescent="0.3">
      <c r="AO6042" s="2" t="s">
        <v>2528</v>
      </c>
      <c r="AP6042" s="6" t="s">
        <v>2400</v>
      </c>
    </row>
    <row r="6043" spans="41:42" x14ac:dyDescent="0.3">
      <c r="AO6043" s="2" t="s">
        <v>2050</v>
      </c>
      <c r="AP6043" s="6" t="s">
        <v>1888</v>
      </c>
    </row>
    <row r="6044" spans="41:42" x14ac:dyDescent="0.3">
      <c r="AO6044" s="2" t="s">
        <v>2051</v>
      </c>
      <c r="AP6044" s="6" t="s">
        <v>1888</v>
      </c>
    </row>
    <row r="6045" spans="41:42" x14ac:dyDescent="0.3">
      <c r="AO6045" s="2" t="s">
        <v>2052</v>
      </c>
      <c r="AP6045" s="6" t="s">
        <v>1888</v>
      </c>
    </row>
    <row r="6046" spans="41:42" x14ac:dyDescent="0.3">
      <c r="AO6046" s="2" t="s">
        <v>2053</v>
      </c>
      <c r="AP6046" s="6" t="s">
        <v>1888</v>
      </c>
    </row>
    <row r="6047" spans="41:42" x14ac:dyDescent="0.3">
      <c r="AO6047" s="2" t="s">
        <v>2054</v>
      </c>
      <c r="AP6047" s="6" t="s">
        <v>1888</v>
      </c>
    </row>
    <row r="6048" spans="41:42" x14ac:dyDescent="0.3">
      <c r="AO6048" s="2" t="s">
        <v>2055</v>
      </c>
      <c r="AP6048" s="6" t="s">
        <v>1888</v>
      </c>
    </row>
    <row r="6049" spans="41:42" x14ac:dyDescent="0.3">
      <c r="AO6049" s="2" t="s">
        <v>2056</v>
      </c>
      <c r="AP6049" s="6" t="s">
        <v>1888</v>
      </c>
    </row>
    <row r="6050" spans="41:42" x14ac:dyDescent="0.3">
      <c r="AO6050" s="2" t="s">
        <v>2057</v>
      </c>
      <c r="AP6050" s="6" t="s">
        <v>1888</v>
      </c>
    </row>
    <row r="6051" spans="41:42" x14ac:dyDescent="0.3">
      <c r="AO6051" s="2" t="s">
        <v>2058</v>
      </c>
      <c r="AP6051" s="6" t="s">
        <v>1888</v>
      </c>
    </row>
    <row r="6052" spans="41:42" x14ac:dyDescent="0.3">
      <c r="AO6052" s="2" t="s">
        <v>2059</v>
      </c>
      <c r="AP6052" s="6" t="s">
        <v>1888</v>
      </c>
    </row>
    <row r="6053" spans="41:42" x14ac:dyDescent="0.3">
      <c r="AO6053" s="2" t="s">
        <v>2413</v>
      </c>
      <c r="AP6053" s="6" t="s">
        <v>2400</v>
      </c>
    </row>
    <row r="6054" spans="41:42" x14ac:dyDescent="0.3">
      <c r="AO6054" s="2" t="s">
        <v>2529</v>
      </c>
      <c r="AP6054" s="6" t="s">
        <v>2400</v>
      </c>
    </row>
    <row r="6055" spans="41:42" x14ac:dyDescent="0.3">
      <c r="AO6055" s="2" t="s">
        <v>2060</v>
      </c>
      <c r="AP6055" s="6" t="s">
        <v>1888</v>
      </c>
    </row>
    <row r="6056" spans="41:42" x14ac:dyDescent="0.3">
      <c r="AO6056" s="2" t="s">
        <v>2061</v>
      </c>
      <c r="AP6056" s="6" t="s">
        <v>1888</v>
      </c>
    </row>
    <row r="6057" spans="41:42" x14ac:dyDescent="0.3">
      <c r="AO6057" s="2" t="s">
        <v>2062</v>
      </c>
      <c r="AP6057" s="6" t="s">
        <v>1888</v>
      </c>
    </row>
    <row r="6058" spans="41:42" x14ac:dyDescent="0.3">
      <c r="AO6058" s="2" t="s">
        <v>2063</v>
      </c>
      <c r="AP6058" s="6" t="s">
        <v>1888</v>
      </c>
    </row>
    <row r="6059" spans="41:42" x14ac:dyDescent="0.3">
      <c r="AO6059" s="2" t="s">
        <v>2064</v>
      </c>
      <c r="AP6059" s="6" t="s">
        <v>1888</v>
      </c>
    </row>
    <row r="6060" spans="41:42" x14ac:dyDescent="0.3">
      <c r="AO6060" s="2" t="s">
        <v>2065</v>
      </c>
      <c r="AP6060" s="6" t="s">
        <v>1888</v>
      </c>
    </row>
    <row r="6061" spans="41:42" x14ac:dyDescent="0.3">
      <c r="AO6061" s="2" t="s">
        <v>2066</v>
      </c>
      <c r="AP6061" s="6" t="s">
        <v>1888</v>
      </c>
    </row>
    <row r="6062" spans="41:42" x14ac:dyDescent="0.3">
      <c r="AO6062" s="2" t="s">
        <v>2067</v>
      </c>
      <c r="AP6062" s="6" t="s">
        <v>1888</v>
      </c>
    </row>
    <row r="6063" spans="41:42" x14ac:dyDescent="0.3">
      <c r="AO6063" s="2" t="s">
        <v>2068</v>
      </c>
      <c r="AP6063" s="6" t="s">
        <v>1888</v>
      </c>
    </row>
    <row r="6064" spans="41:42" x14ac:dyDescent="0.3">
      <c r="AO6064" s="2" t="s">
        <v>2069</v>
      </c>
      <c r="AP6064" s="6" t="s">
        <v>1888</v>
      </c>
    </row>
    <row r="6065" spans="41:42" x14ac:dyDescent="0.3">
      <c r="AO6065" s="2" t="s">
        <v>2530</v>
      </c>
      <c r="AP6065" s="6" t="s">
        <v>2400</v>
      </c>
    </row>
    <row r="6066" spans="41:42" x14ac:dyDescent="0.3">
      <c r="AO6066" s="2" t="s">
        <v>2070</v>
      </c>
      <c r="AP6066" s="6" t="s">
        <v>1888</v>
      </c>
    </row>
    <row r="6067" spans="41:42" x14ac:dyDescent="0.3">
      <c r="AO6067" s="2" t="s">
        <v>2071</v>
      </c>
      <c r="AP6067" s="6" t="s">
        <v>1888</v>
      </c>
    </row>
    <row r="6068" spans="41:42" x14ac:dyDescent="0.3">
      <c r="AO6068" s="2" t="s">
        <v>2072</v>
      </c>
      <c r="AP6068" s="6" t="s">
        <v>1888</v>
      </c>
    </row>
    <row r="6069" spans="41:42" x14ac:dyDescent="0.3">
      <c r="AO6069" s="2" t="s">
        <v>2073</v>
      </c>
      <c r="AP6069" s="6" t="s">
        <v>1888</v>
      </c>
    </row>
    <row r="6070" spans="41:42" x14ac:dyDescent="0.3">
      <c r="AO6070" s="2" t="s">
        <v>2074</v>
      </c>
      <c r="AP6070" s="6" t="s">
        <v>1888</v>
      </c>
    </row>
    <row r="6071" spans="41:42" x14ac:dyDescent="0.3">
      <c r="AO6071" s="2" t="s">
        <v>2075</v>
      </c>
      <c r="AP6071" s="6" t="s">
        <v>1888</v>
      </c>
    </row>
    <row r="6072" spans="41:42" x14ac:dyDescent="0.3">
      <c r="AO6072" s="2" t="s">
        <v>2076</v>
      </c>
      <c r="AP6072" s="6" t="s">
        <v>1888</v>
      </c>
    </row>
    <row r="6073" spans="41:42" x14ac:dyDescent="0.3">
      <c r="AO6073" s="2" t="s">
        <v>2077</v>
      </c>
      <c r="AP6073" s="6" t="s">
        <v>1888</v>
      </c>
    </row>
    <row r="6074" spans="41:42" x14ac:dyDescent="0.3">
      <c r="AO6074" s="2" t="s">
        <v>2078</v>
      </c>
      <c r="AP6074" s="6" t="s">
        <v>1888</v>
      </c>
    </row>
    <row r="6075" spans="41:42" x14ac:dyDescent="0.3">
      <c r="AO6075" s="2" t="s">
        <v>2079</v>
      </c>
      <c r="AP6075" s="6" t="s">
        <v>1888</v>
      </c>
    </row>
    <row r="6076" spans="41:42" x14ac:dyDescent="0.3">
      <c r="AO6076" s="2" t="s">
        <v>2531</v>
      </c>
      <c r="AP6076" s="6" t="s">
        <v>2400</v>
      </c>
    </row>
    <row r="6077" spans="41:42" x14ac:dyDescent="0.3">
      <c r="AO6077" s="2" t="s">
        <v>2080</v>
      </c>
      <c r="AP6077" s="6" t="s">
        <v>1888</v>
      </c>
    </row>
    <row r="6078" spans="41:42" x14ac:dyDescent="0.3">
      <c r="AO6078" s="2" t="s">
        <v>2081</v>
      </c>
      <c r="AP6078" s="6" t="s">
        <v>1888</v>
      </c>
    </row>
    <row r="6079" spans="41:42" x14ac:dyDescent="0.3">
      <c r="AO6079" s="2" t="s">
        <v>2082</v>
      </c>
      <c r="AP6079" s="6" t="s">
        <v>1888</v>
      </c>
    </row>
    <row r="6080" spans="41:42" x14ac:dyDescent="0.3">
      <c r="AO6080" s="2" t="s">
        <v>2083</v>
      </c>
      <c r="AP6080" s="6" t="s">
        <v>1888</v>
      </c>
    </row>
    <row r="6081" spans="41:42" x14ac:dyDescent="0.3">
      <c r="AO6081" s="2" t="s">
        <v>2084</v>
      </c>
      <c r="AP6081" s="6" t="s">
        <v>1888</v>
      </c>
    </row>
    <row r="6082" spans="41:42" x14ac:dyDescent="0.3">
      <c r="AO6082" s="2" t="s">
        <v>2085</v>
      </c>
      <c r="AP6082" s="6" t="s">
        <v>1888</v>
      </c>
    </row>
    <row r="6083" spans="41:42" x14ac:dyDescent="0.3">
      <c r="AO6083" s="2" t="s">
        <v>2086</v>
      </c>
      <c r="AP6083" s="6" t="s">
        <v>1888</v>
      </c>
    </row>
    <row r="6084" spans="41:42" x14ac:dyDescent="0.3">
      <c r="AO6084" s="2" t="s">
        <v>2087</v>
      </c>
      <c r="AP6084" s="6" t="s">
        <v>1888</v>
      </c>
    </row>
    <row r="6085" spans="41:42" x14ac:dyDescent="0.3">
      <c r="AO6085" s="2" t="s">
        <v>2088</v>
      </c>
      <c r="AP6085" s="6" t="s">
        <v>1888</v>
      </c>
    </row>
    <row r="6086" spans="41:42" x14ac:dyDescent="0.3">
      <c r="AO6086" s="2" t="s">
        <v>2089</v>
      </c>
      <c r="AP6086" s="6" t="s">
        <v>1888</v>
      </c>
    </row>
    <row r="6087" spans="41:42" x14ac:dyDescent="0.3">
      <c r="AO6087" s="2" t="s">
        <v>2532</v>
      </c>
      <c r="AP6087" s="6" t="s">
        <v>2400</v>
      </c>
    </row>
    <row r="6088" spans="41:42" x14ac:dyDescent="0.3">
      <c r="AO6088" s="2" t="s">
        <v>2090</v>
      </c>
      <c r="AP6088" s="6" t="s">
        <v>1888</v>
      </c>
    </row>
    <row r="6089" spans="41:42" x14ac:dyDescent="0.3">
      <c r="AO6089" s="2" t="s">
        <v>2091</v>
      </c>
      <c r="AP6089" s="6" t="s">
        <v>1888</v>
      </c>
    </row>
    <row r="6090" spans="41:42" x14ac:dyDescent="0.3">
      <c r="AO6090" s="2" t="s">
        <v>2092</v>
      </c>
      <c r="AP6090" s="6" t="s">
        <v>1888</v>
      </c>
    </row>
    <row r="6091" spans="41:42" x14ac:dyDescent="0.3">
      <c r="AO6091" s="2" t="s">
        <v>2093</v>
      </c>
      <c r="AP6091" s="6" t="s">
        <v>1888</v>
      </c>
    </row>
    <row r="6092" spans="41:42" x14ac:dyDescent="0.3">
      <c r="AO6092" s="2" t="s">
        <v>2094</v>
      </c>
      <c r="AP6092" s="6" t="s">
        <v>1888</v>
      </c>
    </row>
    <row r="6093" spans="41:42" x14ac:dyDescent="0.3">
      <c r="AO6093" s="2" t="s">
        <v>2095</v>
      </c>
      <c r="AP6093" s="6" t="s">
        <v>1888</v>
      </c>
    </row>
    <row r="6094" spans="41:42" x14ac:dyDescent="0.3">
      <c r="AO6094" s="2" t="s">
        <v>2096</v>
      </c>
      <c r="AP6094" s="6" t="s">
        <v>1888</v>
      </c>
    </row>
    <row r="6095" spans="41:42" x14ac:dyDescent="0.3">
      <c r="AO6095" s="2" t="s">
        <v>2097</v>
      </c>
      <c r="AP6095" s="6" t="s">
        <v>1888</v>
      </c>
    </row>
    <row r="6096" spans="41:42" x14ac:dyDescent="0.3">
      <c r="AO6096" s="2" t="s">
        <v>2098</v>
      </c>
      <c r="AP6096" s="6" t="s">
        <v>1888</v>
      </c>
    </row>
    <row r="6097" spans="41:42" x14ac:dyDescent="0.3">
      <c r="AO6097" s="2" t="s">
        <v>2099</v>
      </c>
      <c r="AP6097" s="6" t="s">
        <v>1888</v>
      </c>
    </row>
    <row r="6098" spans="41:42" x14ac:dyDescent="0.3">
      <c r="AO6098" s="2" t="s">
        <v>2533</v>
      </c>
      <c r="AP6098" s="6" t="s">
        <v>2400</v>
      </c>
    </row>
    <row r="6099" spans="41:42" x14ac:dyDescent="0.3">
      <c r="AO6099" s="2" t="s">
        <v>2100</v>
      </c>
      <c r="AP6099" s="6" t="s">
        <v>1888</v>
      </c>
    </row>
    <row r="6100" spans="41:42" x14ac:dyDescent="0.3">
      <c r="AO6100" s="2" t="s">
        <v>2101</v>
      </c>
      <c r="AP6100" s="6" t="s">
        <v>1888</v>
      </c>
    </row>
    <row r="6101" spans="41:42" x14ac:dyDescent="0.3">
      <c r="AO6101" s="2" t="s">
        <v>2102</v>
      </c>
      <c r="AP6101" s="6" t="s">
        <v>1888</v>
      </c>
    </row>
    <row r="6102" spans="41:42" x14ac:dyDescent="0.3">
      <c r="AO6102" s="2" t="s">
        <v>2103</v>
      </c>
      <c r="AP6102" s="6" t="s">
        <v>1888</v>
      </c>
    </row>
    <row r="6103" spans="41:42" x14ac:dyDescent="0.3">
      <c r="AO6103" s="2" t="s">
        <v>2104</v>
      </c>
      <c r="AP6103" s="6" t="s">
        <v>1888</v>
      </c>
    </row>
    <row r="6104" spans="41:42" x14ac:dyDescent="0.3">
      <c r="AO6104" s="2" t="s">
        <v>2105</v>
      </c>
      <c r="AP6104" s="6" t="s">
        <v>1888</v>
      </c>
    </row>
    <row r="6105" spans="41:42" x14ac:dyDescent="0.3">
      <c r="AO6105" s="2" t="s">
        <v>2106</v>
      </c>
      <c r="AP6105" s="6" t="s">
        <v>1888</v>
      </c>
    </row>
    <row r="6106" spans="41:42" x14ac:dyDescent="0.3">
      <c r="AO6106" s="2" t="s">
        <v>2107</v>
      </c>
      <c r="AP6106" s="6" t="s">
        <v>1888</v>
      </c>
    </row>
    <row r="6107" spans="41:42" x14ac:dyDescent="0.3">
      <c r="AO6107" s="2" t="s">
        <v>2108</v>
      </c>
      <c r="AP6107" s="6" t="s">
        <v>1888</v>
      </c>
    </row>
    <row r="6108" spans="41:42" x14ac:dyDescent="0.3">
      <c r="AO6108" s="2" t="s">
        <v>2109</v>
      </c>
      <c r="AP6108" s="6" t="s">
        <v>1888</v>
      </c>
    </row>
    <row r="6109" spans="41:42" x14ac:dyDescent="0.3">
      <c r="AO6109" s="2" t="s">
        <v>2534</v>
      </c>
      <c r="AP6109" s="6" t="s">
        <v>2400</v>
      </c>
    </row>
    <row r="6110" spans="41:42" x14ac:dyDescent="0.3">
      <c r="AO6110" s="2" t="s">
        <v>2110</v>
      </c>
      <c r="AP6110" s="6" t="s">
        <v>1888</v>
      </c>
    </row>
    <row r="6111" spans="41:42" x14ac:dyDescent="0.3">
      <c r="AO6111" s="2" t="s">
        <v>2111</v>
      </c>
      <c r="AP6111" s="6" t="s">
        <v>1888</v>
      </c>
    </row>
    <row r="6112" spans="41:42" x14ac:dyDescent="0.3">
      <c r="AO6112" s="2" t="s">
        <v>2112</v>
      </c>
      <c r="AP6112" s="6" t="s">
        <v>1888</v>
      </c>
    </row>
    <row r="6113" spans="41:42" x14ac:dyDescent="0.3">
      <c r="AO6113" s="2" t="s">
        <v>2113</v>
      </c>
      <c r="AP6113" s="6" t="s">
        <v>1888</v>
      </c>
    </row>
    <row r="6114" spans="41:42" x14ac:dyDescent="0.3">
      <c r="AO6114" s="2" t="s">
        <v>2114</v>
      </c>
      <c r="AP6114" s="6" t="s">
        <v>1888</v>
      </c>
    </row>
    <row r="6115" spans="41:42" x14ac:dyDescent="0.3">
      <c r="AO6115" s="2" t="s">
        <v>2115</v>
      </c>
      <c r="AP6115" s="6" t="s">
        <v>1888</v>
      </c>
    </row>
    <row r="6116" spans="41:42" x14ac:dyDescent="0.3">
      <c r="AO6116" s="2" t="s">
        <v>1662</v>
      </c>
      <c r="AP6116" s="6" t="s">
        <v>1634</v>
      </c>
    </row>
    <row r="6117" spans="41:42" x14ac:dyDescent="0.3">
      <c r="AO6117" s="2" t="s">
        <v>1663</v>
      </c>
      <c r="AP6117" s="6" t="s">
        <v>1634</v>
      </c>
    </row>
    <row r="6118" spans="41:42" x14ac:dyDescent="0.3">
      <c r="AO6118" s="2" t="s">
        <v>1664</v>
      </c>
      <c r="AP6118" s="6" t="s">
        <v>1634</v>
      </c>
    </row>
    <row r="6119" spans="41:42" x14ac:dyDescent="0.3">
      <c r="AO6119" s="2" t="s">
        <v>1665</v>
      </c>
      <c r="AP6119" s="6" t="s">
        <v>1634</v>
      </c>
    </row>
    <row r="6120" spans="41:42" x14ac:dyDescent="0.3">
      <c r="AO6120" s="2" t="s">
        <v>2535</v>
      </c>
      <c r="AP6120" s="6" t="s">
        <v>2400</v>
      </c>
    </row>
    <row r="6121" spans="41:42" x14ac:dyDescent="0.3">
      <c r="AO6121" s="2" t="s">
        <v>1666</v>
      </c>
      <c r="AP6121" s="6" t="s">
        <v>1634</v>
      </c>
    </row>
    <row r="6122" spans="41:42" x14ac:dyDescent="0.3">
      <c r="AO6122" s="2" t="s">
        <v>1667</v>
      </c>
      <c r="AP6122" s="6" t="s">
        <v>1634</v>
      </c>
    </row>
    <row r="6123" spans="41:42" x14ac:dyDescent="0.3">
      <c r="AO6123" s="2" t="s">
        <v>1668</v>
      </c>
      <c r="AP6123" s="6" t="s">
        <v>1634</v>
      </c>
    </row>
    <row r="6124" spans="41:42" x14ac:dyDescent="0.3">
      <c r="AO6124" s="2" t="s">
        <v>1669</v>
      </c>
      <c r="AP6124" s="6" t="s">
        <v>1634</v>
      </c>
    </row>
    <row r="6125" spans="41:42" x14ac:dyDescent="0.3">
      <c r="AO6125" s="2" t="s">
        <v>1670</v>
      </c>
      <c r="AP6125" s="6" t="s">
        <v>1634</v>
      </c>
    </row>
    <row r="6126" spans="41:42" x14ac:dyDescent="0.3">
      <c r="AO6126" s="2" t="s">
        <v>1671</v>
      </c>
      <c r="AP6126" s="6" t="s">
        <v>1634</v>
      </c>
    </row>
    <row r="6127" spans="41:42" x14ac:dyDescent="0.3">
      <c r="AO6127" s="2" t="s">
        <v>1672</v>
      </c>
      <c r="AP6127" s="6" t="s">
        <v>1634</v>
      </c>
    </row>
    <row r="6128" spans="41:42" x14ac:dyDescent="0.3">
      <c r="AO6128" s="2" t="s">
        <v>1673</v>
      </c>
      <c r="AP6128" s="6" t="s">
        <v>1634</v>
      </c>
    </row>
    <row r="6129" spans="41:42" x14ac:dyDescent="0.3">
      <c r="AO6129" s="2" t="s">
        <v>1674</v>
      </c>
      <c r="AP6129" s="6" t="s">
        <v>1634</v>
      </c>
    </row>
    <row r="6130" spans="41:42" x14ac:dyDescent="0.3">
      <c r="AO6130" s="2" t="s">
        <v>1675</v>
      </c>
      <c r="AP6130" s="6" t="s">
        <v>1634</v>
      </c>
    </row>
    <row r="6131" spans="41:42" x14ac:dyDescent="0.3">
      <c r="AO6131" s="2" t="s">
        <v>2536</v>
      </c>
      <c r="AP6131" s="6" t="s">
        <v>2400</v>
      </c>
    </row>
    <row r="6132" spans="41:42" x14ac:dyDescent="0.3">
      <c r="AO6132" s="2" t="s">
        <v>1676</v>
      </c>
      <c r="AP6132" s="6" t="s">
        <v>1634</v>
      </c>
    </row>
    <row r="6133" spans="41:42" x14ac:dyDescent="0.3">
      <c r="AO6133" s="2" t="s">
        <v>1677</v>
      </c>
      <c r="AP6133" s="6" t="s">
        <v>1634</v>
      </c>
    </row>
    <row r="6134" spans="41:42" x14ac:dyDescent="0.3">
      <c r="AO6134" s="2" t="s">
        <v>1678</v>
      </c>
      <c r="AP6134" s="6" t="s">
        <v>1634</v>
      </c>
    </row>
    <row r="6135" spans="41:42" x14ac:dyDescent="0.3">
      <c r="AO6135" s="2" t="s">
        <v>1679</v>
      </c>
      <c r="AP6135" s="6" t="s">
        <v>1634</v>
      </c>
    </row>
    <row r="6136" spans="41:42" x14ac:dyDescent="0.3">
      <c r="AO6136" s="2" t="s">
        <v>1680</v>
      </c>
      <c r="AP6136" s="6" t="s">
        <v>1634</v>
      </c>
    </row>
    <row r="6137" spans="41:42" x14ac:dyDescent="0.3">
      <c r="AO6137" s="2" t="s">
        <v>1681</v>
      </c>
      <c r="AP6137" s="6" t="s">
        <v>1634</v>
      </c>
    </row>
    <row r="6138" spans="41:42" x14ac:dyDescent="0.3">
      <c r="AO6138" s="2" t="s">
        <v>1682</v>
      </c>
      <c r="AP6138" s="6" t="s">
        <v>1634</v>
      </c>
    </row>
    <row r="6139" spans="41:42" x14ac:dyDescent="0.3">
      <c r="AO6139" s="2" t="s">
        <v>1683</v>
      </c>
      <c r="AP6139" s="6" t="s">
        <v>1634</v>
      </c>
    </row>
    <row r="6140" spans="41:42" x14ac:dyDescent="0.3">
      <c r="AO6140" s="2" t="s">
        <v>1684</v>
      </c>
      <c r="AP6140" s="6" t="s">
        <v>1634</v>
      </c>
    </row>
    <row r="6141" spans="41:42" x14ac:dyDescent="0.3">
      <c r="AO6141" s="2" t="s">
        <v>1685</v>
      </c>
      <c r="AP6141" s="6" t="s">
        <v>1634</v>
      </c>
    </row>
    <row r="6142" spans="41:42" x14ac:dyDescent="0.3">
      <c r="AO6142" s="2" t="s">
        <v>2537</v>
      </c>
      <c r="AP6142" s="6" t="s">
        <v>2400</v>
      </c>
    </row>
    <row r="6143" spans="41:42" x14ac:dyDescent="0.3">
      <c r="AO6143" s="2" t="s">
        <v>1686</v>
      </c>
      <c r="AP6143" s="6" t="s">
        <v>1634</v>
      </c>
    </row>
    <row r="6144" spans="41:42" x14ac:dyDescent="0.3">
      <c r="AO6144" s="2" t="s">
        <v>1687</v>
      </c>
      <c r="AP6144" s="6" t="s">
        <v>1634</v>
      </c>
    </row>
    <row r="6145" spans="41:42" x14ac:dyDescent="0.3">
      <c r="AO6145" s="2" t="s">
        <v>1688</v>
      </c>
      <c r="AP6145" s="6" t="s">
        <v>1634</v>
      </c>
    </row>
    <row r="6146" spans="41:42" x14ac:dyDescent="0.3">
      <c r="AO6146" s="2" t="s">
        <v>1689</v>
      </c>
      <c r="AP6146" s="6" t="s">
        <v>1634</v>
      </c>
    </row>
    <row r="6147" spans="41:42" x14ac:dyDescent="0.3">
      <c r="AO6147" s="2" t="s">
        <v>1690</v>
      </c>
      <c r="AP6147" s="6" t="s">
        <v>1634</v>
      </c>
    </row>
    <row r="6148" spans="41:42" x14ac:dyDescent="0.3">
      <c r="AO6148" s="2" t="s">
        <v>1691</v>
      </c>
      <c r="AP6148" s="6" t="s">
        <v>1634</v>
      </c>
    </row>
    <row r="6149" spans="41:42" x14ac:dyDescent="0.3">
      <c r="AO6149" s="2" t="s">
        <v>1692</v>
      </c>
      <c r="AP6149" s="6" t="s">
        <v>1634</v>
      </c>
    </row>
    <row r="6150" spans="41:42" x14ac:dyDescent="0.3">
      <c r="AO6150" s="2" t="s">
        <v>1693</v>
      </c>
      <c r="AP6150" s="6" t="s">
        <v>1634</v>
      </c>
    </row>
    <row r="6151" spans="41:42" x14ac:dyDescent="0.3">
      <c r="AO6151" s="2" t="s">
        <v>1694</v>
      </c>
      <c r="AP6151" s="6" t="s">
        <v>1634</v>
      </c>
    </row>
    <row r="6152" spans="41:42" x14ac:dyDescent="0.3">
      <c r="AO6152" s="2" t="s">
        <v>1695</v>
      </c>
      <c r="AP6152" s="6" t="s">
        <v>1634</v>
      </c>
    </row>
    <row r="6153" spans="41:42" x14ac:dyDescent="0.3">
      <c r="AO6153" s="2" t="s">
        <v>2538</v>
      </c>
      <c r="AP6153" s="6" t="s">
        <v>2400</v>
      </c>
    </row>
    <row r="6154" spans="41:42" x14ac:dyDescent="0.3">
      <c r="AO6154" s="2" t="s">
        <v>1696</v>
      </c>
      <c r="AP6154" s="6" t="s">
        <v>1634</v>
      </c>
    </row>
    <row r="6155" spans="41:42" x14ac:dyDescent="0.3">
      <c r="AO6155" s="2" t="s">
        <v>1697</v>
      </c>
      <c r="AP6155" s="6" t="s">
        <v>1634</v>
      </c>
    </row>
    <row r="6156" spans="41:42" x14ac:dyDescent="0.3">
      <c r="AO6156" s="2" t="s">
        <v>1698</v>
      </c>
      <c r="AP6156" s="6" t="s">
        <v>1634</v>
      </c>
    </row>
    <row r="6157" spans="41:42" x14ac:dyDescent="0.3">
      <c r="AO6157" s="2" t="s">
        <v>1699</v>
      </c>
      <c r="AP6157" s="6" t="s">
        <v>1634</v>
      </c>
    </row>
    <row r="6158" spans="41:42" x14ac:dyDescent="0.3">
      <c r="AO6158" s="2" t="s">
        <v>1700</v>
      </c>
      <c r="AP6158" s="6" t="s">
        <v>1634</v>
      </c>
    </row>
    <row r="6159" spans="41:42" x14ac:dyDescent="0.3">
      <c r="AO6159" s="2" t="s">
        <v>1701</v>
      </c>
      <c r="AP6159" s="6" t="s">
        <v>1634</v>
      </c>
    </row>
    <row r="6160" spans="41:42" x14ac:dyDescent="0.3">
      <c r="AO6160" s="2" t="s">
        <v>1702</v>
      </c>
      <c r="AP6160" s="6" t="s">
        <v>1634</v>
      </c>
    </row>
    <row r="6161" spans="41:42" x14ac:dyDescent="0.3">
      <c r="AO6161" s="2" t="s">
        <v>1703</v>
      </c>
      <c r="AP6161" s="6" t="s">
        <v>1634</v>
      </c>
    </row>
    <row r="6162" spans="41:42" x14ac:dyDescent="0.3">
      <c r="AO6162" s="2" t="s">
        <v>1704</v>
      </c>
      <c r="AP6162" s="6" t="s">
        <v>1634</v>
      </c>
    </row>
    <row r="6163" spans="41:42" x14ac:dyDescent="0.3">
      <c r="AO6163" s="2" t="s">
        <v>1705</v>
      </c>
      <c r="AP6163" s="6" t="s">
        <v>1634</v>
      </c>
    </row>
    <row r="6164" spans="41:42" x14ac:dyDescent="0.3">
      <c r="AO6164" s="2" t="s">
        <v>2414</v>
      </c>
      <c r="AP6164" s="6" t="s">
        <v>2400</v>
      </c>
    </row>
    <row r="6165" spans="41:42" x14ac:dyDescent="0.3">
      <c r="AO6165" s="2" t="s">
        <v>2539</v>
      </c>
      <c r="AP6165" s="6" t="s">
        <v>2400</v>
      </c>
    </row>
    <row r="6166" spans="41:42" x14ac:dyDescent="0.3">
      <c r="AO6166" s="2" t="s">
        <v>1706</v>
      </c>
      <c r="AP6166" s="6" t="s">
        <v>1634</v>
      </c>
    </row>
    <row r="6167" spans="41:42" x14ac:dyDescent="0.3">
      <c r="AO6167" s="2" t="s">
        <v>1707</v>
      </c>
      <c r="AP6167" s="6" t="s">
        <v>1634</v>
      </c>
    </row>
    <row r="6168" spans="41:42" x14ac:dyDescent="0.3">
      <c r="AO6168" s="2" t="s">
        <v>1708</v>
      </c>
      <c r="AP6168" s="6" t="s">
        <v>1634</v>
      </c>
    </row>
    <row r="6169" spans="41:42" x14ac:dyDescent="0.3">
      <c r="AO6169" s="2" t="s">
        <v>2876</v>
      </c>
      <c r="AP6169" s="6" t="s">
        <v>2808</v>
      </c>
    </row>
    <row r="6170" spans="41:42" x14ac:dyDescent="0.3">
      <c r="AO6170" s="2" t="s">
        <v>3063</v>
      </c>
      <c r="AP6170" s="6" t="s">
        <v>3062</v>
      </c>
    </row>
    <row r="6171" spans="41:42" x14ac:dyDescent="0.3">
      <c r="AO6171" s="2" t="s">
        <v>3064</v>
      </c>
      <c r="AP6171" s="6" t="s">
        <v>3062</v>
      </c>
    </row>
    <row r="6172" spans="41:42" x14ac:dyDescent="0.3">
      <c r="AO6172" s="2" t="s">
        <v>3065</v>
      </c>
      <c r="AP6172" s="6" t="s">
        <v>3062</v>
      </c>
    </row>
    <row r="6173" spans="41:42" x14ac:dyDescent="0.3">
      <c r="AO6173" s="2" t="s">
        <v>3066</v>
      </c>
      <c r="AP6173" s="6" t="s">
        <v>3062</v>
      </c>
    </row>
    <row r="6174" spans="41:42" x14ac:dyDescent="0.3">
      <c r="AO6174" s="2" t="s">
        <v>3067</v>
      </c>
      <c r="AP6174" s="6" t="s">
        <v>3062</v>
      </c>
    </row>
    <row r="6175" spans="41:42" x14ac:dyDescent="0.3">
      <c r="AO6175" s="2" t="s">
        <v>3068</v>
      </c>
      <c r="AP6175" s="6" t="s">
        <v>3062</v>
      </c>
    </row>
    <row r="6176" spans="41:42" x14ac:dyDescent="0.3">
      <c r="AO6176" s="2" t="s">
        <v>2540</v>
      </c>
      <c r="AP6176" s="6" t="s">
        <v>2400</v>
      </c>
    </row>
    <row r="6177" spans="41:42" x14ac:dyDescent="0.3">
      <c r="AO6177" s="2" t="s">
        <v>3069</v>
      </c>
      <c r="AP6177" s="6" t="s">
        <v>3062</v>
      </c>
    </row>
    <row r="6178" spans="41:42" x14ac:dyDescent="0.3">
      <c r="AO6178" s="2" t="s">
        <v>3070</v>
      </c>
      <c r="AP6178" s="6" t="s">
        <v>3062</v>
      </c>
    </row>
    <row r="6179" spans="41:42" x14ac:dyDescent="0.3">
      <c r="AO6179" s="2" t="s">
        <v>3071</v>
      </c>
      <c r="AP6179" s="6" t="s">
        <v>3062</v>
      </c>
    </row>
    <row r="6180" spans="41:42" x14ac:dyDescent="0.3">
      <c r="AO6180" s="2" t="s">
        <v>3072</v>
      </c>
      <c r="AP6180" s="6" t="s">
        <v>3062</v>
      </c>
    </row>
    <row r="6181" spans="41:42" x14ac:dyDescent="0.3">
      <c r="AO6181" s="2" t="s">
        <v>3073</v>
      </c>
      <c r="AP6181" s="6" t="s">
        <v>3062</v>
      </c>
    </row>
    <row r="6182" spans="41:42" x14ac:dyDescent="0.3">
      <c r="AO6182" s="2" t="s">
        <v>3074</v>
      </c>
      <c r="AP6182" s="6" t="s">
        <v>3062</v>
      </c>
    </row>
    <row r="6183" spans="41:42" x14ac:dyDescent="0.3">
      <c r="AO6183" s="2" t="s">
        <v>3075</v>
      </c>
      <c r="AP6183" s="6" t="s">
        <v>3062</v>
      </c>
    </row>
    <row r="6184" spans="41:42" x14ac:dyDescent="0.3">
      <c r="AO6184" s="2" t="s">
        <v>3076</v>
      </c>
      <c r="AP6184" s="6" t="s">
        <v>3062</v>
      </c>
    </row>
    <row r="6185" spans="41:42" x14ac:dyDescent="0.3">
      <c r="AO6185" s="2" t="s">
        <v>3077</v>
      </c>
      <c r="AP6185" s="6" t="s">
        <v>3062</v>
      </c>
    </row>
    <row r="6186" spans="41:42" x14ac:dyDescent="0.3">
      <c r="AO6186" s="2" t="s">
        <v>3078</v>
      </c>
      <c r="AP6186" s="6" t="s">
        <v>3062</v>
      </c>
    </row>
    <row r="6187" spans="41:42" x14ac:dyDescent="0.3">
      <c r="AO6187" s="2" t="s">
        <v>2541</v>
      </c>
      <c r="AP6187" s="6" t="s">
        <v>2400</v>
      </c>
    </row>
    <row r="6188" spans="41:42" x14ac:dyDescent="0.3">
      <c r="AO6188" s="2" t="s">
        <v>3079</v>
      </c>
      <c r="AP6188" s="6" t="s">
        <v>3062</v>
      </c>
    </row>
    <row r="6189" spans="41:42" x14ac:dyDescent="0.3">
      <c r="AO6189" s="2" t="s">
        <v>3080</v>
      </c>
      <c r="AP6189" s="6" t="s">
        <v>3062</v>
      </c>
    </row>
    <row r="6190" spans="41:42" x14ac:dyDescent="0.3">
      <c r="AO6190" s="2" t="s">
        <v>3081</v>
      </c>
      <c r="AP6190" s="6" t="s">
        <v>3062</v>
      </c>
    </row>
    <row r="6191" spans="41:42" x14ac:dyDescent="0.3">
      <c r="AO6191" s="2" t="s">
        <v>3082</v>
      </c>
      <c r="AP6191" s="6" t="s">
        <v>3062</v>
      </c>
    </row>
    <row r="6192" spans="41:42" x14ac:dyDescent="0.3">
      <c r="AO6192" s="2" t="s">
        <v>3083</v>
      </c>
      <c r="AP6192" s="6" t="s">
        <v>3062</v>
      </c>
    </row>
    <row r="6193" spans="41:42" x14ac:dyDescent="0.3">
      <c r="AO6193" s="2" t="s">
        <v>3084</v>
      </c>
      <c r="AP6193" s="6" t="s">
        <v>3062</v>
      </c>
    </row>
    <row r="6194" spans="41:42" x14ac:dyDescent="0.3">
      <c r="AO6194" s="2" t="s">
        <v>3085</v>
      </c>
      <c r="AP6194" s="6" t="s">
        <v>3062</v>
      </c>
    </row>
    <row r="6195" spans="41:42" x14ac:dyDescent="0.3">
      <c r="AO6195" s="2" t="s">
        <v>1709</v>
      </c>
      <c r="AP6195" s="6" t="s">
        <v>1634</v>
      </c>
    </row>
    <row r="6196" spans="41:42" x14ac:dyDescent="0.3">
      <c r="AO6196" s="2" t="s">
        <v>1710</v>
      </c>
      <c r="AP6196" s="6" t="s">
        <v>1634</v>
      </c>
    </row>
    <row r="6197" spans="41:42" x14ac:dyDescent="0.3">
      <c r="AO6197" s="2" t="s">
        <v>1711</v>
      </c>
      <c r="AP6197" s="6" t="s">
        <v>1634</v>
      </c>
    </row>
    <row r="6198" spans="41:42" x14ac:dyDescent="0.3">
      <c r="AO6198" s="2" t="s">
        <v>2542</v>
      </c>
      <c r="AP6198" s="6" t="s">
        <v>2400</v>
      </c>
    </row>
    <row r="6199" spans="41:42" x14ac:dyDescent="0.3">
      <c r="AO6199" s="2" t="s">
        <v>1712</v>
      </c>
      <c r="AP6199" s="6" t="s">
        <v>1634</v>
      </c>
    </row>
    <row r="6200" spans="41:42" x14ac:dyDescent="0.3">
      <c r="AO6200" s="2" t="s">
        <v>1713</v>
      </c>
      <c r="AP6200" s="6" t="s">
        <v>1634</v>
      </c>
    </row>
    <row r="6201" spans="41:42" x14ac:dyDescent="0.3">
      <c r="AO6201" s="2" t="s">
        <v>1714</v>
      </c>
      <c r="AP6201" s="6" t="s">
        <v>1634</v>
      </c>
    </row>
    <row r="6202" spans="41:42" x14ac:dyDescent="0.3">
      <c r="AO6202" s="2" t="s">
        <v>1715</v>
      </c>
      <c r="AP6202" s="6" t="s">
        <v>1634</v>
      </c>
    </row>
    <row r="6203" spans="41:42" x14ac:dyDescent="0.3">
      <c r="AO6203" s="2" t="s">
        <v>1716</v>
      </c>
      <c r="AP6203" s="6" t="s">
        <v>1634</v>
      </c>
    </row>
    <row r="6204" spans="41:42" x14ac:dyDescent="0.3">
      <c r="AO6204" s="2" t="s">
        <v>1717</v>
      </c>
      <c r="AP6204" s="6" t="s">
        <v>1634</v>
      </c>
    </row>
    <row r="6205" spans="41:42" x14ac:dyDescent="0.3">
      <c r="AO6205" s="2" t="s">
        <v>1718</v>
      </c>
      <c r="AP6205" s="6" t="s">
        <v>1634</v>
      </c>
    </row>
    <row r="6206" spans="41:42" x14ac:dyDescent="0.3">
      <c r="AO6206" s="2" t="s">
        <v>1719</v>
      </c>
      <c r="AP6206" s="6" t="s">
        <v>1634</v>
      </c>
    </row>
    <row r="6207" spans="41:42" x14ac:dyDescent="0.3">
      <c r="AO6207" s="2" t="s">
        <v>1720</v>
      </c>
      <c r="AP6207" s="6" t="s">
        <v>1634</v>
      </c>
    </row>
    <row r="6208" spans="41:42" x14ac:dyDescent="0.3">
      <c r="AO6208" s="2" t="s">
        <v>1721</v>
      </c>
      <c r="AP6208" s="6" t="s">
        <v>1634</v>
      </c>
    </row>
    <row r="6209" spans="41:42" x14ac:dyDescent="0.3">
      <c r="AO6209" s="2" t="s">
        <v>2543</v>
      </c>
      <c r="AP6209" s="6" t="s">
        <v>2400</v>
      </c>
    </row>
    <row r="6210" spans="41:42" x14ac:dyDescent="0.3">
      <c r="AO6210" s="2" t="s">
        <v>1722</v>
      </c>
      <c r="AP6210" s="6" t="s">
        <v>1634</v>
      </c>
    </row>
    <row r="6211" spans="41:42" x14ac:dyDescent="0.3">
      <c r="AO6211" s="2" t="s">
        <v>1723</v>
      </c>
      <c r="AP6211" s="6" t="s">
        <v>1634</v>
      </c>
    </row>
    <row r="6212" spans="41:42" x14ac:dyDescent="0.3">
      <c r="AO6212" s="2" t="s">
        <v>1724</v>
      </c>
      <c r="AP6212" s="6" t="s">
        <v>1634</v>
      </c>
    </row>
    <row r="6213" spans="41:42" x14ac:dyDescent="0.3">
      <c r="AO6213" s="2" t="s">
        <v>1725</v>
      </c>
      <c r="AP6213" s="6" t="s">
        <v>1634</v>
      </c>
    </row>
    <row r="6214" spans="41:42" x14ac:dyDescent="0.3">
      <c r="AO6214" s="2" t="s">
        <v>1726</v>
      </c>
      <c r="AP6214" s="6" t="s">
        <v>1634</v>
      </c>
    </row>
    <row r="6215" spans="41:42" x14ac:dyDescent="0.3">
      <c r="AO6215" s="2" t="s">
        <v>1727</v>
      </c>
      <c r="AP6215" s="6" t="s">
        <v>1634</v>
      </c>
    </row>
    <row r="6216" spans="41:42" x14ac:dyDescent="0.3">
      <c r="AO6216" s="2" t="s">
        <v>1728</v>
      </c>
      <c r="AP6216" s="6" t="s">
        <v>1634</v>
      </c>
    </row>
    <row r="6217" spans="41:42" x14ac:dyDescent="0.3">
      <c r="AO6217" s="2" t="s">
        <v>1729</v>
      </c>
      <c r="AP6217" s="6" t="s">
        <v>1634</v>
      </c>
    </row>
    <row r="6218" spans="41:42" x14ac:dyDescent="0.3">
      <c r="AO6218" s="2" t="s">
        <v>1730</v>
      </c>
      <c r="AP6218" s="6" t="s">
        <v>1634</v>
      </c>
    </row>
    <row r="6219" spans="41:42" x14ac:dyDescent="0.3">
      <c r="AO6219" s="2" t="s">
        <v>1731</v>
      </c>
      <c r="AP6219" s="6" t="s">
        <v>1634</v>
      </c>
    </row>
    <row r="6220" spans="41:42" x14ac:dyDescent="0.3">
      <c r="AO6220" s="2" t="s">
        <v>2544</v>
      </c>
      <c r="AP6220" s="6" t="s">
        <v>2400</v>
      </c>
    </row>
    <row r="6221" spans="41:42" x14ac:dyDescent="0.3">
      <c r="AO6221" s="2" t="s">
        <v>1732</v>
      </c>
      <c r="AP6221" s="6" t="s">
        <v>1634</v>
      </c>
    </row>
    <row r="6222" spans="41:42" x14ac:dyDescent="0.3">
      <c r="AO6222" s="2" t="s">
        <v>1733</v>
      </c>
      <c r="AP6222" s="6" t="s">
        <v>1634</v>
      </c>
    </row>
    <row r="6223" spans="41:42" x14ac:dyDescent="0.3">
      <c r="AO6223" s="2" t="s">
        <v>1734</v>
      </c>
      <c r="AP6223" s="6" t="s">
        <v>1634</v>
      </c>
    </row>
    <row r="6224" spans="41:42" x14ac:dyDescent="0.3">
      <c r="AO6224" s="2" t="s">
        <v>1735</v>
      </c>
      <c r="AP6224" s="6" t="s">
        <v>1634</v>
      </c>
    </row>
    <row r="6225" spans="41:42" x14ac:dyDescent="0.3">
      <c r="AO6225" s="2" t="s">
        <v>1736</v>
      </c>
      <c r="AP6225" s="6" t="s">
        <v>1634</v>
      </c>
    </row>
    <row r="6226" spans="41:42" x14ac:dyDescent="0.3">
      <c r="AO6226" s="2" t="s">
        <v>1737</v>
      </c>
      <c r="AP6226" s="6" t="s">
        <v>1634</v>
      </c>
    </row>
    <row r="6227" spans="41:42" x14ac:dyDescent="0.3">
      <c r="AO6227" s="2" t="s">
        <v>4939</v>
      </c>
      <c r="AP6227" s="6" t="s">
        <v>4938</v>
      </c>
    </row>
    <row r="6228" spans="41:42" x14ac:dyDescent="0.3">
      <c r="AO6228" s="2" t="s">
        <v>4940</v>
      </c>
      <c r="AP6228" s="6" t="s">
        <v>4938</v>
      </c>
    </row>
    <row r="6229" spans="41:42" x14ac:dyDescent="0.3">
      <c r="AO6229" s="2" t="s">
        <v>4941</v>
      </c>
      <c r="AP6229" s="6" t="s">
        <v>4938</v>
      </c>
    </row>
    <row r="6230" spans="41:42" x14ac:dyDescent="0.3">
      <c r="AO6230" s="2" t="s">
        <v>4942</v>
      </c>
      <c r="AP6230" s="6" t="s">
        <v>4938</v>
      </c>
    </row>
    <row r="6231" spans="41:42" x14ac:dyDescent="0.3">
      <c r="AO6231" s="2" t="s">
        <v>2545</v>
      </c>
      <c r="AP6231" s="6" t="s">
        <v>2400</v>
      </c>
    </row>
    <row r="6232" spans="41:42" x14ac:dyDescent="0.3">
      <c r="AO6232" s="2" t="s">
        <v>4943</v>
      </c>
      <c r="AP6232" s="6" t="s">
        <v>4938</v>
      </c>
    </row>
    <row r="6233" spans="41:42" x14ac:dyDescent="0.3">
      <c r="AO6233" s="2" t="s">
        <v>4944</v>
      </c>
      <c r="AP6233" s="6" t="s">
        <v>4938</v>
      </c>
    </row>
    <row r="6234" spans="41:42" x14ac:dyDescent="0.3">
      <c r="AO6234" s="2" t="s">
        <v>4945</v>
      </c>
      <c r="AP6234" s="6" t="s">
        <v>4938</v>
      </c>
    </row>
    <row r="6235" spans="41:42" x14ac:dyDescent="0.3">
      <c r="AO6235" s="2" t="s">
        <v>4946</v>
      </c>
      <c r="AP6235" s="6" t="s">
        <v>4938</v>
      </c>
    </row>
    <row r="6236" spans="41:42" x14ac:dyDescent="0.3">
      <c r="AO6236" s="2" t="s">
        <v>4947</v>
      </c>
      <c r="AP6236" s="6" t="s">
        <v>4938</v>
      </c>
    </row>
    <row r="6237" spans="41:42" x14ac:dyDescent="0.3">
      <c r="AO6237" s="2" t="s">
        <v>4948</v>
      </c>
      <c r="AP6237" s="6" t="s">
        <v>4938</v>
      </c>
    </row>
    <row r="6238" spans="41:42" x14ac:dyDescent="0.3">
      <c r="AO6238" s="2" t="s">
        <v>4949</v>
      </c>
      <c r="AP6238" s="6" t="s">
        <v>4938</v>
      </c>
    </row>
    <row r="6239" spans="41:42" x14ac:dyDescent="0.3">
      <c r="AO6239" s="2" t="s">
        <v>4950</v>
      </c>
      <c r="AP6239" s="6" t="s">
        <v>4938</v>
      </c>
    </row>
    <row r="6240" spans="41:42" x14ac:dyDescent="0.3">
      <c r="AO6240" s="2" t="s">
        <v>4951</v>
      </c>
      <c r="AP6240" s="6" t="s">
        <v>4938</v>
      </c>
    </row>
    <row r="6241" spans="41:42" x14ac:dyDescent="0.3">
      <c r="AO6241" s="2" t="s">
        <v>4952</v>
      </c>
      <c r="AP6241" s="6" t="s">
        <v>4938</v>
      </c>
    </row>
    <row r="6242" spans="41:42" x14ac:dyDescent="0.3">
      <c r="AO6242" s="2" t="s">
        <v>2546</v>
      </c>
      <c r="AP6242" s="6" t="s">
        <v>2400</v>
      </c>
    </row>
    <row r="6243" spans="41:42" x14ac:dyDescent="0.3">
      <c r="AO6243" s="2" t="s">
        <v>4953</v>
      </c>
      <c r="AP6243" s="6" t="s">
        <v>4938</v>
      </c>
    </row>
    <row r="6244" spans="41:42" x14ac:dyDescent="0.3">
      <c r="AO6244" s="2" t="s">
        <v>4954</v>
      </c>
      <c r="AP6244" s="6" t="s">
        <v>4938</v>
      </c>
    </row>
    <row r="6245" spans="41:42" x14ac:dyDescent="0.3">
      <c r="AO6245" s="2" t="s">
        <v>4955</v>
      </c>
      <c r="AP6245" s="6" t="s">
        <v>4938</v>
      </c>
    </row>
    <row r="6246" spans="41:42" x14ac:dyDescent="0.3">
      <c r="AO6246" s="2" t="s">
        <v>4956</v>
      </c>
      <c r="AP6246" s="6" t="s">
        <v>4938</v>
      </c>
    </row>
    <row r="6247" spans="41:42" x14ac:dyDescent="0.3">
      <c r="AO6247" s="2" t="s">
        <v>4957</v>
      </c>
      <c r="AP6247" s="6" t="s">
        <v>4938</v>
      </c>
    </row>
    <row r="6248" spans="41:42" x14ac:dyDescent="0.3">
      <c r="AO6248" s="2" t="s">
        <v>4958</v>
      </c>
      <c r="AP6248" s="6" t="s">
        <v>4938</v>
      </c>
    </row>
    <row r="6249" spans="41:42" x14ac:dyDescent="0.3">
      <c r="AO6249" s="2" t="s">
        <v>4959</v>
      </c>
      <c r="AP6249" s="6" t="s">
        <v>4938</v>
      </c>
    </row>
    <row r="6250" spans="41:42" x14ac:dyDescent="0.3">
      <c r="AO6250" s="2" t="s">
        <v>4960</v>
      </c>
      <c r="AP6250" s="6" t="s">
        <v>4938</v>
      </c>
    </row>
    <row r="6251" spans="41:42" x14ac:dyDescent="0.3">
      <c r="AO6251" s="2" t="s">
        <v>4961</v>
      </c>
      <c r="AP6251" s="6" t="s">
        <v>4938</v>
      </c>
    </row>
    <row r="6252" spans="41:42" x14ac:dyDescent="0.3">
      <c r="AO6252" s="2" t="s">
        <v>4962</v>
      </c>
      <c r="AP6252" s="6" t="s">
        <v>4938</v>
      </c>
    </row>
    <row r="6253" spans="41:42" x14ac:dyDescent="0.3">
      <c r="AO6253" s="2" t="s">
        <v>2547</v>
      </c>
      <c r="AP6253" s="6" t="s">
        <v>2400</v>
      </c>
    </row>
    <row r="6254" spans="41:42" x14ac:dyDescent="0.3">
      <c r="AO6254" s="2" t="s">
        <v>4963</v>
      </c>
      <c r="AP6254" s="6" t="s">
        <v>4938</v>
      </c>
    </row>
    <row r="6255" spans="41:42" x14ac:dyDescent="0.3">
      <c r="AO6255" s="2" t="s">
        <v>4964</v>
      </c>
      <c r="AP6255" s="6" t="s">
        <v>4938</v>
      </c>
    </row>
    <row r="6256" spans="41:42" x14ac:dyDescent="0.3">
      <c r="AO6256" s="2" t="s">
        <v>4965</v>
      </c>
      <c r="AP6256" s="6" t="s">
        <v>4938</v>
      </c>
    </row>
    <row r="6257" spans="41:42" x14ac:dyDescent="0.3">
      <c r="AO6257" s="2" t="s">
        <v>4966</v>
      </c>
      <c r="AP6257" s="6" t="s">
        <v>4938</v>
      </c>
    </row>
    <row r="6258" spans="41:42" x14ac:dyDescent="0.3">
      <c r="AO6258" s="2" t="s">
        <v>4967</v>
      </c>
      <c r="AP6258" s="6" t="s">
        <v>4938</v>
      </c>
    </row>
    <row r="6259" spans="41:42" x14ac:dyDescent="0.3">
      <c r="AO6259" s="2" t="s">
        <v>4968</v>
      </c>
      <c r="AP6259" s="6" t="s">
        <v>4938</v>
      </c>
    </row>
    <row r="6260" spans="41:42" x14ac:dyDescent="0.3">
      <c r="AO6260" s="2" t="s">
        <v>4969</v>
      </c>
      <c r="AP6260" s="6" t="s">
        <v>4938</v>
      </c>
    </row>
    <row r="6261" spans="41:42" x14ac:dyDescent="0.3">
      <c r="AO6261" s="2" t="s">
        <v>4970</v>
      </c>
      <c r="AP6261" s="6" t="s">
        <v>4938</v>
      </c>
    </row>
    <row r="6262" spans="41:42" x14ac:dyDescent="0.3">
      <c r="AO6262" s="2" t="s">
        <v>4971</v>
      </c>
      <c r="AP6262" s="6" t="s">
        <v>4938</v>
      </c>
    </row>
    <row r="6263" spans="41:42" x14ac:dyDescent="0.3">
      <c r="AO6263" s="2" t="s">
        <v>4972</v>
      </c>
      <c r="AP6263" s="6" t="s">
        <v>4938</v>
      </c>
    </row>
    <row r="6264" spans="41:42" x14ac:dyDescent="0.3">
      <c r="AO6264" s="2" t="s">
        <v>2548</v>
      </c>
      <c r="AP6264" s="6" t="s">
        <v>2400</v>
      </c>
    </row>
    <row r="6265" spans="41:42" x14ac:dyDescent="0.3">
      <c r="AO6265" s="2" t="s">
        <v>3086</v>
      </c>
      <c r="AP6265" s="6" t="s">
        <v>3062</v>
      </c>
    </row>
    <row r="6266" spans="41:42" x14ac:dyDescent="0.3">
      <c r="AO6266" s="2" t="s">
        <v>3087</v>
      </c>
      <c r="AP6266" s="6" t="s">
        <v>3062</v>
      </c>
    </row>
    <row r="6267" spans="41:42" x14ac:dyDescent="0.3">
      <c r="AO6267" s="2" t="s">
        <v>3088</v>
      </c>
      <c r="AP6267" s="6" t="s">
        <v>3062</v>
      </c>
    </row>
    <row r="6268" spans="41:42" x14ac:dyDescent="0.3">
      <c r="AO6268" s="2" t="s">
        <v>3089</v>
      </c>
      <c r="AP6268" s="6" t="s">
        <v>3062</v>
      </c>
    </row>
    <row r="6269" spans="41:42" x14ac:dyDescent="0.3">
      <c r="AO6269" s="2" t="s">
        <v>3090</v>
      </c>
      <c r="AP6269" s="6" t="s">
        <v>3062</v>
      </c>
    </row>
    <row r="6270" spans="41:42" x14ac:dyDescent="0.3">
      <c r="AO6270" s="2" t="s">
        <v>3091</v>
      </c>
      <c r="AP6270" s="6" t="s">
        <v>3062</v>
      </c>
    </row>
    <row r="6271" spans="41:42" x14ac:dyDescent="0.3">
      <c r="AO6271" s="2" t="s">
        <v>3092</v>
      </c>
      <c r="AP6271" s="6" t="s">
        <v>3062</v>
      </c>
    </row>
    <row r="6272" spans="41:42" x14ac:dyDescent="0.3">
      <c r="AO6272" s="2" t="s">
        <v>3093</v>
      </c>
      <c r="AP6272" s="6" t="s">
        <v>3062</v>
      </c>
    </row>
    <row r="6273" spans="41:42" x14ac:dyDescent="0.3">
      <c r="AO6273" s="2" t="s">
        <v>3094</v>
      </c>
      <c r="AP6273" s="6" t="s">
        <v>3062</v>
      </c>
    </row>
    <row r="6274" spans="41:42" x14ac:dyDescent="0.3">
      <c r="AO6274" s="2" t="s">
        <v>3095</v>
      </c>
      <c r="AP6274" s="6" t="s">
        <v>3062</v>
      </c>
    </row>
    <row r="6275" spans="41:42" x14ac:dyDescent="0.3">
      <c r="AO6275" s="2" t="s">
        <v>2415</v>
      </c>
      <c r="AP6275" s="6" t="s">
        <v>2400</v>
      </c>
    </row>
    <row r="6276" spans="41:42" x14ac:dyDescent="0.3">
      <c r="AO6276" s="2" t="s">
        <v>2549</v>
      </c>
      <c r="AP6276" s="6" t="s">
        <v>2400</v>
      </c>
    </row>
    <row r="6277" spans="41:42" x14ac:dyDescent="0.3">
      <c r="AO6277" s="2" t="s">
        <v>3096</v>
      </c>
      <c r="AP6277" s="6" t="s">
        <v>3062</v>
      </c>
    </row>
    <row r="6278" spans="41:42" x14ac:dyDescent="0.3">
      <c r="AO6278" s="2" t="s">
        <v>3097</v>
      </c>
      <c r="AP6278" s="6" t="s">
        <v>3062</v>
      </c>
    </row>
    <row r="6279" spans="41:42" x14ac:dyDescent="0.3">
      <c r="AO6279" s="2" t="s">
        <v>3098</v>
      </c>
      <c r="AP6279" s="6" t="s">
        <v>3062</v>
      </c>
    </row>
    <row r="6280" spans="41:42" x14ac:dyDescent="0.3">
      <c r="AO6280" s="2" t="s">
        <v>3099</v>
      </c>
      <c r="AP6280" s="6" t="s">
        <v>3062</v>
      </c>
    </row>
    <row r="6281" spans="41:42" x14ac:dyDescent="0.3">
      <c r="AO6281" s="2" t="s">
        <v>3100</v>
      </c>
      <c r="AP6281" s="6" t="s">
        <v>3062</v>
      </c>
    </row>
    <row r="6282" spans="41:42" x14ac:dyDescent="0.3">
      <c r="AO6282" s="2" t="s">
        <v>3101</v>
      </c>
      <c r="AP6282" s="6" t="s">
        <v>3062</v>
      </c>
    </row>
    <row r="6283" spans="41:42" x14ac:dyDescent="0.3">
      <c r="AO6283" s="2" t="s">
        <v>3102</v>
      </c>
      <c r="AP6283" s="6" t="s">
        <v>3062</v>
      </c>
    </row>
    <row r="6284" spans="41:42" x14ac:dyDescent="0.3">
      <c r="AO6284" s="2" t="s">
        <v>3103</v>
      </c>
      <c r="AP6284" s="6" t="s">
        <v>3062</v>
      </c>
    </row>
    <row r="6285" spans="41:42" x14ac:dyDescent="0.3">
      <c r="AO6285" s="2" t="s">
        <v>3104</v>
      </c>
      <c r="AP6285" s="6" t="s">
        <v>3062</v>
      </c>
    </row>
    <row r="6286" spans="41:42" x14ac:dyDescent="0.3">
      <c r="AO6286" s="2" t="s">
        <v>3105</v>
      </c>
      <c r="AP6286" s="6" t="s">
        <v>3062</v>
      </c>
    </row>
    <row r="6287" spans="41:42" x14ac:dyDescent="0.3">
      <c r="AO6287" s="2" t="s">
        <v>2550</v>
      </c>
      <c r="AP6287" s="6" t="s">
        <v>2400</v>
      </c>
    </row>
    <row r="6288" spans="41:42" x14ac:dyDescent="0.3">
      <c r="AO6288" s="2" t="s">
        <v>3106</v>
      </c>
      <c r="AP6288" s="6" t="s">
        <v>3062</v>
      </c>
    </row>
    <row r="6289" spans="41:42" x14ac:dyDescent="0.3">
      <c r="AO6289" s="2" t="s">
        <v>3107</v>
      </c>
      <c r="AP6289" s="6" t="s">
        <v>3062</v>
      </c>
    </row>
    <row r="6290" spans="41:42" x14ac:dyDescent="0.3">
      <c r="AO6290" s="2" t="s">
        <v>3108</v>
      </c>
      <c r="AP6290" s="6" t="s">
        <v>3062</v>
      </c>
    </row>
    <row r="6291" spans="41:42" x14ac:dyDescent="0.3">
      <c r="AO6291" s="2" t="s">
        <v>3109</v>
      </c>
      <c r="AP6291" s="6" t="s">
        <v>3062</v>
      </c>
    </row>
    <row r="6292" spans="41:42" x14ac:dyDescent="0.3">
      <c r="AO6292" s="2" t="s">
        <v>3110</v>
      </c>
      <c r="AP6292" s="6" t="s">
        <v>3062</v>
      </c>
    </row>
    <row r="6293" spans="41:42" x14ac:dyDescent="0.3">
      <c r="AO6293" s="2" t="s">
        <v>3111</v>
      </c>
      <c r="AP6293" s="6" t="s">
        <v>3062</v>
      </c>
    </row>
    <row r="6294" spans="41:42" x14ac:dyDescent="0.3">
      <c r="AO6294" s="2" t="s">
        <v>3112</v>
      </c>
      <c r="AP6294" s="6" t="s">
        <v>3062</v>
      </c>
    </row>
    <row r="6295" spans="41:42" x14ac:dyDescent="0.3">
      <c r="AO6295" s="2" t="s">
        <v>3113</v>
      </c>
      <c r="AP6295" s="6" t="s">
        <v>3062</v>
      </c>
    </row>
    <row r="6296" spans="41:42" x14ac:dyDescent="0.3">
      <c r="AO6296" s="2" t="s">
        <v>3114</v>
      </c>
      <c r="AP6296" s="6" t="s">
        <v>3062</v>
      </c>
    </row>
    <row r="6297" spans="41:42" x14ac:dyDescent="0.3">
      <c r="AO6297" s="2" t="s">
        <v>3115</v>
      </c>
      <c r="AP6297" s="6" t="s">
        <v>3062</v>
      </c>
    </row>
    <row r="6298" spans="41:42" x14ac:dyDescent="0.3">
      <c r="AO6298" s="2" t="s">
        <v>2551</v>
      </c>
      <c r="AP6298" s="6" t="s">
        <v>2400</v>
      </c>
    </row>
    <row r="6299" spans="41:42" x14ac:dyDescent="0.3">
      <c r="AO6299" s="2" t="s">
        <v>3116</v>
      </c>
      <c r="AP6299" s="6" t="s">
        <v>3062</v>
      </c>
    </row>
    <row r="6300" spans="41:42" x14ac:dyDescent="0.3">
      <c r="AO6300" s="2" t="s">
        <v>3117</v>
      </c>
      <c r="AP6300" s="6" t="s">
        <v>3062</v>
      </c>
    </row>
    <row r="6301" spans="41:42" x14ac:dyDescent="0.3">
      <c r="AO6301" s="2" t="s">
        <v>3118</v>
      </c>
      <c r="AP6301" s="6" t="s">
        <v>3062</v>
      </c>
    </row>
    <row r="6302" spans="41:42" x14ac:dyDescent="0.3">
      <c r="AO6302" s="2" t="s">
        <v>3119</v>
      </c>
      <c r="AP6302" s="6" t="s">
        <v>3062</v>
      </c>
    </row>
    <row r="6303" spans="41:42" x14ac:dyDescent="0.3">
      <c r="AO6303" s="2" t="s">
        <v>3120</v>
      </c>
      <c r="AP6303" s="6" t="s">
        <v>3062</v>
      </c>
    </row>
    <row r="6304" spans="41:42" x14ac:dyDescent="0.3">
      <c r="AO6304" s="2" t="s">
        <v>3121</v>
      </c>
      <c r="AP6304" s="6" t="s">
        <v>3062</v>
      </c>
    </row>
    <row r="6305" spans="41:42" x14ac:dyDescent="0.3">
      <c r="AO6305" s="2" t="s">
        <v>3122</v>
      </c>
      <c r="AP6305" s="6" t="s">
        <v>3062</v>
      </c>
    </row>
    <row r="6306" spans="41:42" x14ac:dyDescent="0.3">
      <c r="AO6306" s="2" t="s">
        <v>3123</v>
      </c>
      <c r="AP6306" s="6" t="s">
        <v>3062</v>
      </c>
    </row>
    <row r="6307" spans="41:42" x14ac:dyDescent="0.3">
      <c r="AO6307" s="2" t="s">
        <v>3124</v>
      </c>
      <c r="AP6307" s="6" t="s">
        <v>3062</v>
      </c>
    </row>
    <row r="6308" spans="41:42" x14ac:dyDescent="0.3">
      <c r="AO6308" s="2" t="s">
        <v>3125</v>
      </c>
      <c r="AP6308" s="6" t="s">
        <v>3062</v>
      </c>
    </row>
    <row r="6309" spans="41:42" x14ac:dyDescent="0.3">
      <c r="AO6309" s="2" t="s">
        <v>2552</v>
      </c>
      <c r="AP6309" s="6" t="s">
        <v>2400</v>
      </c>
    </row>
    <row r="6310" spans="41:42" x14ac:dyDescent="0.3">
      <c r="AO6310" s="2" t="s">
        <v>3126</v>
      </c>
      <c r="AP6310" s="6" t="s">
        <v>3062</v>
      </c>
    </row>
    <row r="6311" spans="41:42" x14ac:dyDescent="0.3">
      <c r="AO6311" s="2" t="s">
        <v>3127</v>
      </c>
      <c r="AP6311" s="6" t="s">
        <v>3062</v>
      </c>
    </row>
    <row r="6312" spans="41:42" x14ac:dyDescent="0.3">
      <c r="AO6312" s="2" t="s">
        <v>3128</v>
      </c>
      <c r="AP6312" s="6" t="s">
        <v>3062</v>
      </c>
    </row>
    <row r="6313" spans="41:42" x14ac:dyDescent="0.3">
      <c r="AO6313" s="2" t="s">
        <v>3129</v>
      </c>
      <c r="AP6313" s="6" t="s">
        <v>3062</v>
      </c>
    </row>
    <row r="6314" spans="41:42" x14ac:dyDescent="0.3">
      <c r="AO6314" s="2" t="s">
        <v>3130</v>
      </c>
      <c r="AP6314" s="6" t="s">
        <v>3062</v>
      </c>
    </row>
    <row r="6315" spans="41:42" x14ac:dyDescent="0.3">
      <c r="AO6315" s="2" t="s">
        <v>3131</v>
      </c>
      <c r="AP6315" s="6" t="s">
        <v>3062</v>
      </c>
    </row>
    <row r="6316" spans="41:42" x14ac:dyDescent="0.3">
      <c r="AO6316" s="2" t="s">
        <v>3132</v>
      </c>
      <c r="AP6316" s="6" t="s">
        <v>3062</v>
      </c>
    </row>
    <row r="6317" spans="41:42" x14ac:dyDescent="0.3">
      <c r="AO6317" s="2" t="s">
        <v>3133</v>
      </c>
      <c r="AP6317" s="6" t="s">
        <v>3062</v>
      </c>
    </row>
    <row r="6318" spans="41:42" x14ac:dyDescent="0.3">
      <c r="AO6318" s="2" t="s">
        <v>3134</v>
      </c>
      <c r="AP6318" s="6" t="s">
        <v>3062</v>
      </c>
    </row>
    <row r="6319" spans="41:42" x14ac:dyDescent="0.3">
      <c r="AO6319" s="2" t="s">
        <v>3135</v>
      </c>
      <c r="AP6319" s="6" t="s">
        <v>3062</v>
      </c>
    </row>
    <row r="6320" spans="41:42" x14ac:dyDescent="0.3">
      <c r="AO6320" s="2" t="s">
        <v>2553</v>
      </c>
      <c r="AP6320" s="6" t="s">
        <v>2400</v>
      </c>
    </row>
    <row r="6321" spans="41:42" x14ac:dyDescent="0.3">
      <c r="AO6321" s="2" t="s">
        <v>3136</v>
      </c>
      <c r="AP6321" s="6" t="s">
        <v>3062</v>
      </c>
    </row>
    <row r="6322" spans="41:42" x14ac:dyDescent="0.3">
      <c r="AO6322" s="2" t="s">
        <v>3137</v>
      </c>
      <c r="AP6322" s="6" t="s">
        <v>3062</v>
      </c>
    </row>
    <row r="6323" spans="41:42" x14ac:dyDescent="0.3">
      <c r="AO6323" s="2" t="s">
        <v>3138</v>
      </c>
      <c r="AP6323" s="6" t="s">
        <v>3062</v>
      </c>
    </row>
    <row r="6324" spans="41:42" x14ac:dyDescent="0.3">
      <c r="AO6324" s="2" t="s">
        <v>3139</v>
      </c>
      <c r="AP6324" s="6" t="s">
        <v>3062</v>
      </c>
    </row>
    <row r="6325" spans="41:42" x14ac:dyDescent="0.3">
      <c r="AO6325" s="2" t="s">
        <v>3140</v>
      </c>
      <c r="AP6325" s="6" t="s">
        <v>3062</v>
      </c>
    </row>
    <row r="6326" spans="41:42" x14ac:dyDescent="0.3">
      <c r="AO6326" s="2" t="s">
        <v>3141</v>
      </c>
      <c r="AP6326" s="6" t="s">
        <v>3062</v>
      </c>
    </row>
    <row r="6327" spans="41:42" x14ac:dyDescent="0.3">
      <c r="AO6327" s="2" t="s">
        <v>3142</v>
      </c>
      <c r="AP6327" s="6" t="s">
        <v>3062</v>
      </c>
    </row>
    <row r="6328" spans="41:42" x14ac:dyDescent="0.3">
      <c r="AO6328" s="2" t="s">
        <v>3143</v>
      </c>
      <c r="AP6328" s="6" t="s">
        <v>3062</v>
      </c>
    </row>
    <row r="6329" spans="41:42" x14ac:dyDescent="0.3">
      <c r="AO6329" s="2" t="s">
        <v>3144</v>
      </c>
      <c r="AP6329" s="6" t="s">
        <v>3062</v>
      </c>
    </row>
    <row r="6330" spans="41:42" x14ac:dyDescent="0.3">
      <c r="AO6330" s="2" t="s">
        <v>3145</v>
      </c>
      <c r="AP6330" s="6" t="s">
        <v>3062</v>
      </c>
    </row>
    <row r="6331" spans="41:42" x14ac:dyDescent="0.3">
      <c r="AO6331" s="2" t="s">
        <v>2554</v>
      </c>
      <c r="AP6331" s="6" t="s">
        <v>2400</v>
      </c>
    </row>
    <row r="6332" spans="41:42" x14ac:dyDescent="0.3">
      <c r="AO6332" s="2" t="s">
        <v>3146</v>
      </c>
      <c r="AP6332" s="6" t="s">
        <v>3062</v>
      </c>
    </row>
    <row r="6333" spans="41:42" x14ac:dyDescent="0.3">
      <c r="AO6333" s="2" t="s">
        <v>3147</v>
      </c>
      <c r="AP6333" s="6" t="s">
        <v>3062</v>
      </c>
    </row>
    <row r="6334" spans="41:42" x14ac:dyDescent="0.3">
      <c r="AO6334" s="2" t="s">
        <v>3148</v>
      </c>
      <c r="AP6334" s="6" t="s">
        <v>3062</v>
      </c>
    </row>
    <row r="6335" spans="41:42" x14ac:dyDescent="0.3">
      <c r="AO6335" s="2" t="s">
        <v>3149</v>
      </c>
      <c r="AP6335" s="6" t="s">
        <v>3062</v>
      </c>
    </row>
    <row r="6336" spans="41:42" x14ac:dyDescent="0.3">
      <c r="AO6336" s="2" t="s">
        <v>3150</v>
      </c>
      <c r="AP6336" s="6" t="s">
        <v>3062</v>
      </c>
    </row>
    <row r="6337" spans="41:42" x14ac:dyDescent="0.3">
      <c r="AO6337" s="2" t="s">
        <v>2116</v>
      </c>
      <c r="AP6337" s="6" t="s">
        <v>1888</v>
      </c>
    </row>
    <row r="6338" spans="41:42" x14ac:dyDescent="0.3">
      <c r="AO6338" s="2" t="s">
        <v>2117</v>
      </c>
      <c r="AP6338" s="6" t="s">
        <v>1888</v>
      </c>
    </row>
    <row r="6339" spans="41:42" x14ac:dyDescent="0.3">
      <c r="AO6339" s="2" t="s">
        <v>2118</v>
      </c>
      <c r="AP6339" s="6" t="s">
        <v>1888</v>
      </c>
    </row>
    <row r="6340" spans="41:42" x14ac:dyDescent="0.3">
      <c r="AO6340" s="2" t="s">
        <v>8061</v>
      </c>
      <c r="AP6340" s="6" t="s">
        <v>105</v>
      </c>
    </row>
    <row r="6341" spans="41:42" x14ac:dyDescent="0.3">
      <c r="AO6341" s="2" t="s">
        <v>8062</v>
      </c>
      <c r="AP6341" s="6" t="s">
        <v>105</v>
      </c>
    </row>
    <row r="6342" spans="41:42" x14ac:dyDescent="0.3">
      <c r="AO6342" s="2" t="s">
        <v>2555</v>
      </c>
      <c r="AP6342" s="6" t="s">
        <v>2400</v>
      </c>
    </row>
    <row r="6343" spans="41:42" x14ac:dyDescent="0.3">
      <c r="AO6343" s="2" t="s">
        <v>8063</v>
      </c>
      <c r="AP6343" s="6" t="s">
        <v>105</v>
      </c>
    </row>
    <row r="6344" spans="41:42" x14ac:dyDescent="0.3">
      <c r="AO6344" s="2" t="s">
        <v>8064</v>
      </c>
      <c r="AP6344" s="6" t="s">
        <v>105</v>
      </c>
    </row>
    <row r="6345" spans="41:42" x14ac:dyDescent="0.3">
      <c r="AO6345" s="2" t="s">
        <v>8065</v>
      </c>
      <c r="AP6345" s="6" t="s">
        <v>105</v>
      </c>
    </row>
    <row r="6346" spans="41:42" x14ac:dyDescent="0.3">
      <c r="AO6346" s="2" t="s">
        <v>8066</v>
      </c>
      <c r="AP6346" s="6" t="s">
        <v>105</v>
      </c>
    </row>
    <row r="6347" spans="41:42" x14ac:dyDescent="0.3">
      <c r="AO6347" s="2" t="s">
        <v>8067</v>
      </c>
      <c r="AP6347" s="6" t="s">
        <v>105</v>
      </c>
    </row>
    <row r="6348" spans="41:42" x14ac:dyDescent="0.3">
      <c r="AO6348" s="2" t="s">
        <v>8068</v>
      </c>
      <c r="AP6348" s="6" t="s">
        <v>105</v>
      </c>
    </row>
    <row r="6349" spans="41:42" x14ac:dyDescent="0.3">
      <c r="AO6349" s="2" t="s">
        <v>8069</v>
      </c>
      <c r="AP6349" s="6" t="s">
        <v>105</v>
      </c>
    </row>
    <row r="6350" spans="41:42" x14ac:dyDescent="0.3">
      <c r="AO6350" s="2" t="s">
        <v>1431</v>
      </c>
      <c r="AP6350" s="6" t="s">
        <v>522</v>
      </c>
    </row>
    <row r="6351" spans="41:42" x14ac:dyDescent="0.3">
      <c r="AO6351" s="2" t="s">
        <v>1432</v>
      </c>
      <c r="AP6351" s="6" t="s">
        <v>522</v>
      </c>
    </row>
    <row r="6352" spans="41:42" x14ac:dyDescent="0.3">
      <c r="AO6352" s="2" t="s">
        <v>1433</v>
      </c>
      <c r="AP6352" s="6" t="s">
        <v>522</v>
      </c>
    </row>
    <row r="6353" spans="41:42" x14ac:dyDescent="0.3">
      <c r="AO6353" s="2" t="s">
        <v>2556</v>
      </c>
      <c r="AP6353" s="6" t="s">
        <v>2400</v>
      </c>
    </row>
    <row r="6354" spans="41:42" x14ac:dyDescent="0.3">
      <c r="AO6354" s="2" t="s">
        <v>1434</v>
      </c>
      <c r="AP6354" s="6" t="s">
        <v>522</v>
      </c>
    </row>
    <row r="6355" spans="41:42" x14ac:dyDescent="0.3">
      <c r="AO6355" s="2" t="s">
        <v>1435</v>
      </c>
      <c r="AP6355" s="6" t="s">
        <v>522</v>
      </c>
    </row>
    <row r="6356" spans="41:42" x14ac:dyDescent="0.3">
      <c r="AO6356" s="2" t="s">
        <v>1436</v>
      </c>
      <c r="AP6356" s="6" t="s">
        <v>522</v>
      </c>
    </row>
    <row r="6357" spans="41:42" x14ac:dyDescent="0.3">
      <c r="AO6357" s="2" t="s">
        <v>1437</v>
      </c>
      <c r="AP6357" s="6" t="s">
        <v>522</v>
      </c>
    </row>
    <row r="6358" spans="41:42" x14ac:dyDescent="0.3">
      <c r="AO6358" s="2" t="s">
        <v>1438</v>
      </c>
      <c r="AP6358" s="6" t="s">
        <v>522</v>
      </c>
    </row>
    <row r="6359" spans="41:42" x14ac:dyDescent="0.3">
      <c r="AO6359" s="2" t="s">
        <v>1439</v>
      </c>
      <c r="AP6359" s="6" t="s">
        <v>522</v>
      </c>
    </row>
    <row r="6360" spans="41:42" x14ac:dyDescent="0.3">
      <c r="AO6360" s="2" t="s">
        <v>1440</v>
      </c>
      <c r="AP6360" s="6" t="s">
        <v>522</v>
      </c>
    </row>
    <row r="6361" spans="41:42" x14ac:dyDescent="0.3">
      <c r="AO6361" s="2" t="s">
        <v>1441</v>
      </c>
      <c r="AP6361" s="6" t="s">
        <v>522</v>
      </c>
    </row>
    <row r="6362" spans="41:42" x14ac:dyDescent="0.3">
      <c r="AO6362" s="2" t="s">
        <v>1442</v>
      </c>
      <c r="AP6362" s="6" t="s">
        <v>522</v>
      </c>
    </row>
    <row r="6363" spans="41:42" x14ac:dyDescent="0.3">
      <c r="AO6363" s="2" t="s">
        <v>1443</v>
      </c>
      <c r="AP6363" s="6" t="s">
        <v>522</v>
      </c>
    </row>
    <row r="6364" spans="41:42" x14ac:dyDescent="0.3">
      <c r="AO6364" s="2" t="s">
        <v>2637</v>
      </c>
      <c r="AP6364" s="6" t="s">
        <v>2636</v>
      </c>
    </row>
    <row r="6365" spans="41:42" x14ac:dyDescent="0.3">
      <c r="AO6365" s="2" t="s">
        <v>1444</v>
      </c>
      <c r="AP6365" s="6" t="s">
        <v>522</v>
      </c>
    </row>
    <row r="6366" spans="41:42" x14ac:dyDescent="0.3">
      <c r="AO6366" s="2" t="s">
        <v>1445</v>
      </c>
      <c r="AP6366" s="6" t="s">
        <v>522</v>
      </c>
    </row>
    <row r="6367" spans="41:42" x14ac:dyDescent="0.3">
      <c r="AO6367" s="2" t="s">
        <v>1446</v>
      </c>
      <c r="AP6367" s="6" t="s">
        <v>522</v>
      </c>
    </row>
    <row r="6368" spans="41:42" x14ac:dyDescent="0.3">
      <c r="AO6368" s="2" t="s">
        <v>1447</v>
      </c>
      <c r="AP6368" s="6" t="s">
        <v>522</v>
      </c>
    </row>
    <row r="6369" spans="41:42" x14ac:dyDescent="0.3">
      <c r="AO6369" s="2" t="s">
        <v>1448</v>
      </c>
      <c r="AP6369" s="6" t="s">
        <v>522</v>
      </c>
    </row>
    <row r="6370" spans="41:42" x14ac:dyDescent="0.3">
      <c r="AO6370" s="2" t="s">
        <v>3151</v>
      </c>
      <c r="AP6370" s="6" t="s">
        <v>3062</v>
      </c>
    </row>
    <row r="6371" spans="41:42" x14ac:dyDescent="0.3">
      <c r="AO6371" s="2" t="s">
        <v>3152</v>
      </c>
      <c r="AP6371" s="6" t="s">
        <v>3062</v>
      </c>
    </row>
    <row r="6372" spans="41:42" x14ac:dyDescent="0.3">
      <c r="AO6372" s="2" t="s">
        <v>3153</v>
      </c>
      <c r="AP6372" s="6" t="s">
        <v>3062</v>
      </c>
    </row>
    <row r="6373" spans="41:42" x14ac:dyDescent="0.3">
      <c r="AO6373" s="2" t="s">
        <v>3154</v>
      </c>
      <c r="AP6373" s="6" t="s">
        <v>3062</v>
      </c>
    </row>
    <row r="6374" spans="41:42" x14ac:dyDescent="0.3">
      <c r="AO6374" s="2" t="s">
        <v>3155</v>
      </c>
      <c r="AP6374" s="6" t="s">
        <v>3062</v>
      </c>
    </row>
    <row r="6375" spans="41:42" x14ac:dyDescent="0.3">
      <c r="AO6375" s="2" t="s">
        <v>2638</v>
      </c>
      <c r="AP6375" s="6" t="s">
        <v>2636</v>
      </c>
    </row>
    <row r="6376" spans="41:42" x14ac:dyDescent="0.3">
      <c r="AO6376" s="2" t="s">
        <v>3156</v>
      </c>
      <c r="AP6376" s="6" t="s">
        <v>3062</v>
      </c>
    </row>
    <row r="6377" spans="41:42" x14ac:dyDescent="0.3">
      <c r="AO6377" s="2" t="s">
        <v>3157</v>
      </c>
      <c r="AP6377" s="6" t="s">
        <v>3062</v>
      </c>
    </row>
    <row r="6378" spans="41:42" x14ac:dyDescent="0.3">
      <c r="AO6378" s="2" t="s">
        <v>3158</v>
      </c>
      <c r="AP6378" s="6" t="s">
        <v>3062</v>
      </c>
    </row>
    <row r="6379" spans="41:42" x14ac:dyDescent="0.3">
      <c r="AO6379" s="2" t="s">
        <v>3159</v>
      </c>
      <c r="AP6379" s="6" t="s">
        <v>3062</v>
      </c>
    </row>
    <row r="6380" spans="41:42" x14ac:dyDescent="0.3">
      <c r="AO6380" s="2" t="s">
        <v>3160</v>
      </c>
      <c r="AP6380" s="6" t="s">
        <v>3062</v>
      </c>
    </row>
    <row r="6381" spans="41:42" x14ac:dyDescent="0.3">
      <c r="AO6381" s="2" t="s">
        <v>3161</v>
      </c>
      <c r="AP6381" s="6" t="s">
        <v>3062</v>
      </c>
    </row>
    <row r="6382" spans="41:42" x14ac:dyDescent="0.3">
      <c r="AO6382" s="2" t="s">
        <v>1449</v>
      </c>
      <c r="AP6382" s="6" t="s">
        <v>522</v>
      </c>
    </row>
    <row r="6383" spans="41:42" x14ac:dyDescent="0.3">
      <c r="AO6383" s="2" t="s">
        <v>1450</v>
      </c>
      <c r="AP6383" s="6" t="s">
        <v>522</v>
      </c>
    </row>
    <row r="6384" spans="41:42" x14ac:dyDescent="0.3">
      <c r="AO6384" s="2" t="s">
        <v>1451</v>
      </c>
      <c r="AP6384" s="6" t="s">
        <v>522</v>
      </c>
    </row>
    <row r="6385" spans="41:42" x14ac:dyDescent="0.3">
      <c r="AO6385" s="2" t="s">
        <v>1452</v>
      </c>
      <c r="AP6385" s="6" t="s">
        <v>522</v>
      </c>
    </row>
    <row r="6386" spans="41:42" x14ac:dyDescent="0.3">
      <c r="AO6386" s="2" t="s">
        <v>2416</v>
      </c>
      <c r="AP6386" s="6" t="s">
        <v>2400</v>
      </c>
    </row>
    <row r="6387" spans="41:42" x14ac:dyDescent="0.3">
      <c r="AO6387" s="2" t="s">
        <v>2639</v>
      </c>
      <c r="AP6387" s="6" t="s">
        <v>2636</v>
      </c>
    </row>
    <row r="6388" spans="41:42" x14ac:dyDescent="0.3">
      <c r="AO6388" s="2" t="s">
        <v>1453</v>
      </c>
      <c r="AP6388" s="6" t="s">
        <v>522</v>
      </c>
    </row>
    <row r="6389" spans="41:42" x14ac:dyDescent="0.3">
      <c r="AO6389" s="2" t="s">
        <v>1454</v>
      </c>
      <c r="AP6389" s="6" t="s">
        <v>522</v>
      </c>
    </row>
    <row r="6390" spans="41:42" x14ac:dyDescent="0.3">
      <c r="AO6390" s="2" t="s">
        <v>1455</v>
      </c>
      <c r="AP6390" s="6" t="s">
        <v>522</v>
      </c>
    </row>
    <row r="6391" spans="41:42" x14ac:dyDescent="0.3">
      <c r="AO6391" s="2" t="s">
        <v>1456</v>
      </c>
      <c r="AP6391" s="6" t="s">
        <v>522</v>
      </c>
    </row>
    <row r="6392" spans="41:42" x14ac:dyDescent="0.3">
      <c r="AO6392" s="2" t="s">
        <v>1457</v>
      </c>
      <c r="AP6392" s="6" t="s">
        <v>522</v>
      </c>
    </row>
    <row r="6393" spans="41:42" x14ac:dyDescent="0.3">
      <c r="AO6393" s="2" t="s">
        <v>1458</v>
      </c>
      <c r="AP6393" s="6" t="s">
        <v>522</v>
      </c>
    </row>
    <row r="6394" spans="41:42" x14ac:dyDescent="0.3">
      <c r="AO6394" s="2" t="s">
        <v>1459</v>
      </c>
      <c r="AP6394" s="6" t="s">
        <v>522</v>
      </c>
    </row>
    <row r="6395" spans="41:42" x14ac:dyDescent="0.3">
      <c r="AO6395" s="2" t="s">
        <v>1460</v>
      </c>
      <c r="AP6395" s="6" t="s">
        <v>522</v>
      </c>
    </row>
    <row r="6396" spans="41:42" x14ac:dyDescent="0.3">
      <c r="AO6396" s="2" t="s">
        <v>1461</v>
      </c>
      <c r="AP6396" s="6" t="s">
        <v>522</v>
      </c>
    </row>
    <row r="6397" spans="41:42" x14ac:dyDescent="0.3">
      <c r="AO6397" s="2" t="s">
        <v>1462</v>
      </c>
      <c r="AP6397" s="6" t="s">
        <v>522</v>
      </c>
    </row>
    <row r="6398" spans="41:42" x14ac:dyDescent="0.3">
      <c r="AO6398" s="2" t="s">
        <v>2640</v>
      </c>
      <c r="AP6398" s="6" t="s">
        <v>2636</v>
      </c>
    </row>
    <row r="6399" spans="41:42" x14ac:dyDescent="0.3">
      <c r="AO6399" s="2" t="s">
        <v>1463</v>
      </c>
      <c r="AP6399" s="6" t="s">
        <v>522</v>
      </c>
    </row>
    <row r="6400" spans="41:42" x14ac:dyDescent="0.3">
      <c r="AO6400" s="2" t="s">
        <v>1464</v>
      </c>
      <c r="AP6400" s="6" t="s">
        <v>522</v>
      </c>
    </row>
    <row r="6401" spans="41:42" x14ac:dyDescent="0.3">
      <c r="AO6401" s="2" t="s">
        <v>1465</v>
      </c>
      <c r="AP6401" s="6" t="s">
        <v>522</v>
      </c>
    </row>
    <row r="6402" spans="41:42" x14ac:dyDescent="0.3">
      <c r="AO6402" s="2" t="s">
        <v>1466</v>
      </c>
      <c r="AP6402" s="6" t="s">
        <v>522</v>
      </c>
    </row>
    <row r="6403" spans="41:42" x14ac:dyDescent="0.3">
      <c r="AO6403" s="2" t="s">
        <v>1467</v>
      </c>
      <c r="AP6403" s="6" t="s">
        <v>522</v>
      </c>
    </row>
    <row r="6404" spans="41:42" x14ac:dyDescent="0.3">
      <c r="AO6404" s="2" t="s">
        <v>8070</v>
      </c>
      <c r="AP6404" s="6" t="s">
        <v>105</v>
      </c>
    </row>
    <row r="6405" spans="41:42" x14ac:dyDescent="0.3">
      <c r="AO6405" s="2" t="s">
        <v>8071</v>
      </c>
      <c r="AP6405" s="6" t="s">
        <v>105</v>
      </c>
    </row>
    <row r="6406" spans="41:42" x14ac:dyDescent="0.3">
      <c r="AO6406" s="2" t="s">
        <v>8072</v>
      </c>
      <c r="AP6406" s="6" t="s">
        <v>105</v>
      </c>
    </row>
    <row r="6407" spans="41:42" x14ac:dyDescent="0.3">
      <c r="AO6407" s="2" t="s">
        <v>8073</v>
      </c>
      <c r="AP6407" s="6" t="s">
        <v>105</v>
      </c>
    </row>
    <row r="6408" spans="41:42" x14ac:dyDescent="0.3">
      <c r="AO6408" s="2" t="s">
        <v>8074</v>
      </c>
      <c r="AP6408" s="6" t="s">
        <v>105</v>
      </c>
    </row>
    <row r="6409" spans="41:42" x14ac:dyDescent="0.3">
      <c r="AO6409" s="2" t="s">
        <v>2641</v>
      </c>
      <c r="AP6409" s="6" t="s">
        <v>2636</v>
      </c>
    </row>
    <row r="6410" spans="41:42" x14ac:dyDescent="0.3">
      <c r="AO6410" s="2" t="s">
        <v>8075</v>
      </c>
      <c r="AP6410" s="6" t="s">
        <v>105</v>
      </c>
    </row>
    <row r="6411" spans="41:42" x14ac:dyDescent="0.3">
      <c r="AO6411" s="2" t="s">
        <v>8076</v>
      </c>
      <c r="AP6411" s="6" t="s">
        <v>105</v>
      </c>
    </row>
    <row r="6412" spans="41:42" x14ac:dyDescent="0.3">
      <c r="AO6412" s="2" t="s">
        <v>8077</v>
      </c>
      <c r="AP6412" s="6" t="s">
        <v>105</v>
      </c>
    </row>
    <row r="6413" spans="41:42" x14ac:dyDescent="0.3">
      <c r="AO6413" s="2" t="s">
        <v>3162</v>
      </c>
      <c r="AP6413" s="6" t="s">
        <v>3062</v>
      </c>
    </row>
    <row r="6414" spans="41:42" x14ac:dyDescent="0.3">
      <c r="AO6414" s="2" t="s">
        <v>3163</v>
      </c>
      <c r="AP6414" s="6" t="s">
        <v>3062</v>
      </c>
    </row>
    <row r="6415" spans="41:42" x14ac:dyDescent="0.3">
      <c r="AO6415" s="2" t="s">
        <v>3164</v>
      </c>
      <c r="AP6415" s="6" t="s">
        <v>3062</v>
      </c>
    </row>
    <row r="6416" spans="41:42" x14ac:dyDescent="0.3">
      <c r="AO6416" s="2" t="s">
        <v>3165</v>
      </c>
      <c r="AP6416" s="6" t="s">
        <v>3062</v>
      </c>
    </row>
    <row r="6417" spans="41:42" x14ac:dyDescent="0.3">
      <c r="AO6417" s="2" t="s">
        <v>3166</v>
      </c>
      <c r="AP6417" s="6" t="s">
        <v>3062</v>
      </c>
    </row>
    <row r="6418" spans="41:42" x14ac:dyDescent="0.3">
      <c r="AO6418" s="2" t="s">
        <v>3167</v>
      </c>
      <c r="AP6418" s="6" t="s">
        <v>3062</v>
      </c>
    </row>
    <row r="6419" spans="41:42" x14ac:dyDescent="0.3">
      <c r="AO6419" s="2" t="s">
        <v>3168</v>
      </c>
      <c r="AP6419" s="6" t="s">
        <v>3062</v>
      </c>
    </row>
    <row r="6420" spans="41:42" x14ac:dyDescent="0.3">
      <c r="AO6420" s="2" t="s">
        <v>2642</v>
      </c>
      <c r="AP6420" s="6" t="s">
        <v>2636</v>
      </c>
    </row>
    <row r="6421" spans="41:42" x14ac:dyDescent="0.3">
      <c r="AO6421" s="2" t="s">
        <v>3169</v>
      </c>
      <c r="AP6421" s="6" t="s">
        <v>3062</v>
      </c>
    </row>
    <row r="6422" spans="41:42" x14ac:dyDescent="0.3">
      <c r="AO6422" s="2" t="s">
        <v>3170</v>
      </c>
      <c r="AP6422" s="6" t="s">
        <v>3062</v>
      </c>
    </row>
    <row r="6423" spans="41:42" x14ac:dyDescent="0.3">
      <c r="AO6423" s="2" t="s">
        <v>3171</v>
      </c>
      <c r="AP6423" s="6" t="s">
        <v>3062</v>
      </c>
    </row>
    <row r="6424" spans="41:42" x14ac:dyDescent="0.3">
      <c r="AO6424" s="2" t="s">
        <v>3172</v>
      </c>
      <c r="AP6424" s="6" t="s">
        <v>3062</v>
      </c>
    </row>
    <row r="6425" spans="41:42" x14ac:dyDescent="0.3">
      <c r="AO6425" s="2" t="s">
        <v>3173</v>
      </c>
      <c r="AP6425" s="6" t="s">
        <v>3062</v>
      </c>
    </row>
    <row r="6426" spans="41:42" x14ac:dyDescent="0.3">
      <c r="AO6426" s="2" t="s">
        <v>3174</v>
      </c>
      <c r="AP6426" s="6" t="s">
        <v>3062</v>
      </c>
    </row>
    <row r="6427" spans="41:42" x14ac:dyDescent="0.3">
      <c r="AO6427" s="2" t="s">
        <v>3175</v>
      </c>
      <c r="AP6427" s="6" t="s">
        <v>3062</v>
      </c>
    </row>
    <row r="6428" spans="41:42" x14ac:dyDescent="0.3">
      <c r="AO6428" s="2" t="s">
        <v>3176</v>
      </c>
      <c r="AP6428" s="6" t="s">
        <v>3062</v>
      </c>
    </row>
    <row r="6429" spans="41:42" x14ac:dyDescent="0.3">
      <c r="AO6429" s="2" t="s">
        <v>3177</v>
      </c>
      <c r="AP6429" s="6" t="s">
        <v>3062</v>
      </c>
    </row>
    <row r="6430" spans="41:42" x14ac:dyDescent="0.3">
      <c r="AO6430" s="2" t="s">
        <v>3178</v>
      </c>
      <c r="AP6430" s="6" t="s">
        <v>3062</v>
      </c>
    </row>
    <row r="6431" spans="41:42" x14ac:dyDescent="0.3">
      <c r="AO6431" s="2" t="s">
        <v>2643</v>
      </c>
      <c r="AP6431" s="6" t="s">
        <v>2636</v>
      </c>
    </row>
    <row r="6432" spans="41:42" x14ac:dyDescent="0.3">
      <c r="AO6432" s="2" t="s">
        <v>3179</v>
      </c>
      <c r="AP6432" s="6" t="s">
        <v>3062</v>
      </c>
    </row>
    <row r="6433" spans="41:42" x14ac:dyDescent="0.3">
      <c r="AO6433" s="2" t="s">
        <v>3180</v>
      </c>
      <c r="AP6433" s="6" t="s">
        <v>3062</v>
      </c>
    </row>
    <row r="6434" spans="41:42" x14ac:dyDescent="0.3">
      <c r="AO6434" s="2" t="s">
        <v>3181</v>
      </c>
      <c r="AP6434" s="6" t="s">
        <v>3062</v>
      </c>
    </row>
    <row r="6435" spans="41:42" x14ac:dyDescent="0.3">
      <c r="AO6435" s="2" t="s">
        <v>3182</v>
      </c>
      <c r="AP6435" s="6" t="s">
        <v>3062</v>
      </c>
    </row>
    <row r="6436" spans="41:42" x14ac:dyDescent="0.3">
      <c r="AO6436" s="2" t="s">
        <v>3183</v>
      </c>
      <c r="AP6436" s="6" t="s">
        <v>3062</v>
      </c>
    </row>
    <row r="6437" spans="41:42" x14ac:dyDescent="0.3">
      <c r="AO6437" s="2" t="s">
        <v>3184</v>
      </c>
      <c r="AP6437" s="6" t="s">
        <v>3062</v>
      </c>
    </row>
    <row r="6438" spans="41:42" x14ac:dyDescent="0.3">
      <c r="AO6438" s="2" t="s">
        <v>3185</v>
      </c>
      <c r="AP6438" s="6" t="s">
        <v>3062</v>
      </c>
    </row>
    <row r="6439" spans="41:42" x14ac:dyDescent="0.3">
      <c r="AO6439" s="2" t="s">
        <v>3186</v>
      </c>
      <c r="AP6439" s="6" t="s">
        <v>3062</v>
      </c>
    </row>
    <row r="6440" spans="41:42" x14ac:dyDescent="0.3">
      <c r="AO6440" s="2" t="s">
        <v>3187</v>
      </c>
      <c r="AP6440" s="6" t="s">
        <v>3062</v>
      </c>
    </row>
    <row r="6441" spans="41:42" x14ac:dyDescent="0.3">
      <c r="AO6441" s="2" t="s">
        <v>3188</v>
      </c>
      <c r="AP6441" s="6" t="s">
        <v>3062</v>
      </c>
    </row>
    <row r="6442" spans="41:42" x14ac:dyDescent="0.3">
      <c r="AO6442" s="2" t="s">
        <v>2644</v>
      </c>
      <c r="AP6442" s="6" t="s">
        <v>2636</v>
      </c>
    </row>
    <row r="6443" spans="41:42" x14ac:dyDescent="0.3">
      <c r="AO6443" s="2" t="s">
        <v>3189</v>
      </c>
      <c r="AP6443" s="6" t="s">
        <v>3062</v>
      </c>
    </row>
    <row r="6444" spans="41:42" x14ac:dyDescent="0.3">
      <c r="AO6444" s="2" t="s">
        <v>3190</v>
      </c>
      <c r="AP6444" s="6" t="s">
        <v>3062</v>
      </c>
    </row>
    <row r="6445" spans="41:42" x14ac:dyDescent="0.3">
      <c r="AO6445" s="2" t="s">
        <v>3191</v>
      </c>
      <c r="AP6445" s="6" t="s">
        <v>3062</v>
      </c>
    </row>
    <row r="6446" spans="41:42" x14ac:dyDescent="0.3">
      <c r="AO6446" s="2" t="s">
        <v>3192</v>
      </c>
      <c r="AP6446" s="6" t="s">
        <v>3062</v>
      </c>
    </row>
    <row r="6447" spans="41:42" x14ac:dyDescent="0.3">
      <c r="AO6447" s="2" t="s">
        <v>3193</v>
      </c>
      <c r="AP6447" s="6" t="s">
        <v>3062</v>
      </c>
    </row>
    <row r="6448" spans="41:42" x14ac:dyDescent="0.3">
      <c r="AO6448" s="2" t="s">
        <v>3194</v>
      </c>
      <c r="AP6448" s="6" t="s">
        <v>3062</v>
      </c>
    </row>
    <row r="6449" spans="41:42" x14ac:dyDescent="0.3">
      <c r="AO6449" s="2" t="s">
        <v>4973</v>
      </c>
      <c r="AP6449" s="6" t="s">
        <v>4938</v>
      </c>
    </row>
    <row r="6450" spans="41:42" x14ac:dyDescent="0.3">
      <c r="AO6450" s="2" t="s">
        <v>4974</v>
      </c>
      <c r="AP6450" s="6" t="s">
        <v>4938</v>
      </c>
    </row>
    <row r="6451" spans="41:42" x14ac:dyDescent="0.3">
      <c r="AO6451" s="2" t="s">
        <v>4975</v>
      </c>
      <c r="AP6451" s="6" t="s">
        <v>4938</v>
      </c>
    </row>
    <row r="6452" spans="41:42" x14ac:dyDescent="0.3">
      <c r="AO6452" s="2" t="s">
        <v>4976</v>
      </c>
      <c r="AP6452" s="6" t="s">
        <v>4938</v>
      </c>
    </row>
    <row r="6453" spans="41:42" x14ac:dyDescent="0.3">
      <c r="AO6453" s="2" t="s">
        <v>2645</v>
      </c>
      <c r="AP6453" s="6" t="s">
        <v>2636</v>
      </c>
    </row>
    <row r="6454" spans="41:42" x14ac:dyDescent="0.3">
      <c r="AO6454" s="2" t="s">
        <v>4977</v>
      </c>
      <c r="AP6454" s="6" t="s">
        <v>4938</v>
      </c>
    </row>
    <row r="6455" spans="41:42" x14ac:dyDescent="0.3">
      <c r="AO6455" s="2" t="s">
        <v>4978</v>
      </c>
      <c r="AP6455" s="6" t="s">
        <v>4938</v>
      </c>
    </row>
    <row r="6456" spans="41:42" x14ac:dyDescent="0.3">
      <c r="AO6456" s="2" t="s">
        <v>4979</v>
      </c>
      <c r="AP6456" s="6" t="s">
        <v>4938</v>
      </c>
    </row>
    <row r="6457" spans="41:42" x14ac:dyDescent="0.3">
      <c r="AO6457" s="2" t="s">
        <v>4980</v>
      </c>
      <c r="AP6457" s="6" t="s">
        <v>4938</v>
      </c>
    </row>
    <row r="6458" spans="41:42" x14ac:dyDescent="0.3">
      <c r="AO6458" s="2" t="s">
        <v>4981</v>
      </c>
      <c r="AP6458" s="6" t="s">
        <v>4938</v>
      </c>
    </row>
    <row r="6459" spans="41:42" x14ac:dyDescent="0.3">
      <c r="AO6459" s="2" t="s">
        <v>4982</v>
      </c>
      <c r="AP6459" s="6" t="s">
        <v>4938</v>
      </c>
    </row>
    <row r="6460" spans="41:42" x14ac:dyDescent="0.3">
      <c r="AO6460" s="2" t="s">
        <v>4983</v>
      </c>
      <c r="AP6460" s="6" t="s">
        <v>4938</v>
      </c>
    </row>
    <row r="6461" spans="41:42" x14ac:dyDescent="0.3">
      <c r="AO6461" s="2" t="s">
        <v>4984</v>
      </c>
      <c r="AP6461" s="6" t="s">
        <v>4938</v>
      </c>
    </row>
    <row r="6462" spans="41:42" x14ac:dyDescent="0.3">
      <c r="AO6462" s="2" t="s">
        <v>4985</v>
      </c>
      <c r="AP6462" s="6" t="s">
        <v>4938</v>
      </c>
    </row>
    <row r="6463" spans="41:42" x14ac:dyDescent="0.3">
      <c r="AO6463" s="2" t="s">
        <v>4986</v>
      </c>
      <c r="AP6463" s="6" t="s">
        <v>4938</v>
      </c>
    </row>
    <row r="6464" spans="41:42" x14ac:dyDescent="0.3">
      <c r="AO6464" s="2" t="s">
        <v>2646</v>
      </c>
      <c r="AP6464" s="6" t="s">
        <v>2636</v>
      </c>
    </row>
    <row r="6465" spans="41:42" x14ac:dyDescent="0.3">
      <c r="AO6465" s="2" t="s">
        <v>4987</v>
      </c>
      <c r="AP6465" s="6" t="s">
        <v>4938</v>
      </c>
    </row>
    <row r="6466" spans="41:42" x14ac:dyDescent="0.3">
      <c r="AO6466" s="2" t="s">
        <v>4988</v>
      </c>
      <c r="AP6466" s="6" t="s">
        <v>4938</v>
      </c>
    </row>
    <row r="6467" spans="41:42" x14ac:dyDescent="0.3">
      <c r="AO6467" s="2" t="s">
        <v>4989</v>
      </c>
      <c r="AP6467" s="6" t="s">
        <v>4938</v>
      </c>
    </row>
    <row r="6468" spans="41:42" x14ac:dyDescent="0.3">
      <c r="AO6468" s="2" t="s">
        <v>4990</v>
      </c>
      <c r="AP6468" s="6" t="s">
        <v>4938</v>
      </c>
    </row>
    <row r="6469" spans="41:42" x14ac:dyDescent="0.3">
      <c r="AO6469" s="2" t="s">
        <v>1468</v>
      </c>
      <c r="AP6469" s="6" t="s">
        <v>522</v>
      </c>
    </row>
    <row r="6470" spans="41:42" x14ac:dyDescent="0.3">
      <c r="AO6470" s="2" t="s">
        <v>1469</v>
      </c>
      <c r="AP6470" s="6" t="s">
        <v>522</v>
      </c>
    </row>
    <row r="6471" spans="41:42" x14ac:dyDescent="0.3">
      <c r="AO6471" s="2" t="s">
        <v>1470</v>
      </c>
      <c r="AP6471" s="6" t="s">
        <v>522</v>
      </c>
    </row>
    <row r="6472" spans="41:42" x14ac:dyDescent="0.3">
      <c r="AO6472" s="2" t="s">
        <v>1471</v>
      </c>
      <c r="AP6472" s="6" t="s">
        <v>522</v>
      </c>
    </row>
    <row r="6473" spans="41:42" x14ac:dyDescent="0.3">
      <c r="AO6473" s="2" t="s">
        <v>1472</v>
      </c>
      <c r="AP6473" s="6" t="s">
        <v>522</v>
      </c>
    </row>
    <row r="6474" spans="41:42" x14ac:dyDescent="0.3">
      <c r="AO6474" s="2" t="s">
        <v>1473</v>
      </c>
      <c r="AP6474" s="6" t="s">
        <v>522</v>
      </c>
    </row>
    <row r="6475" spans="41:42" x14ac:dyDescent="0.3">
      <c r="AO6475" s="2" t="s">
        <v>2647</v>
      </c>
      <c r="AP6475" s="6" t="s">
        <v>2636</v>
      </c>
    </row>
    <row r="6476" spans="41:42" x14ac:dyDescent="0.3">
      <c r="AO6476" s="2" t="s">
        <v>1474</v>
      </c>
      <c r="AP6476" s="6" t="s">
        <v>522</v>
      </c>
    </row>
    <row r="6477" spans="41:42" x14ac:dyDescent="0.3">
      <c r="AO6477" s="2" t="s">
        <v>1475</v>
      </c>
      <c r="AP6477" s="6" t="s">
        <v>522</v>
      </c>
    </row>
    <row r="6478" spans="41:42" x14ac:dyDescent="0.3">
      <c r="AO6478" s="2" t="s">
        <v>1476</v>
      </c>
      <c r="AP6478" s="6" t="s">
        <v>522</v>
      </c>
    </row>
    <row r="6479" spans="41:42" x14ac:dyDescent="0.3">
      <c r="AO6479" s="2" t="s">
        <v>1477</v>
      </c>
      <c r="AP6479" s="6" t="s">
        <v>522</v>
      </c>
    </row>
    <row r="6480" spans="41:42" x14ac:dyDescent="0.3">
      <c r="AO6480" s="2" t="s">
        <v>1478</v>
      </c>
      <c r="AP6480" s="6" t="s">
        <v>522</v>
      </c>
    </row>
    <row r="6481" spans="41:42" x14ac:dyDescent="0.3">
      <c r="AO6481" s="2" t="s">
        <v>1479</v>
      </c>
      <c r="AP6481" s="6" t="s">
        <v>522</v>
      </c>
    </row>
    <row r="6482" spans="41:42" x14ac:dyDescent="0.3">
      <c r="AO6482" s="2" t="s">
        <v>1480</v>
      </c>
      <c r="AP6482" s="6" t="s">
        <v>522</v>
      </c>
    </row>
    <row r="6483" spans="41:42" x14ac:dyDescent="0.3">
      <c r="AO6483" s="2" t="s">
        <v>1481</v>
      </c>
      <c r="AP6483" s="6" t="s">
        <v>522</v>
      </c>
    </row>
    <row r="6484" spans="41:42" x14ac:dyDescent="0.3">
      <c r="AO6484" s="2" t="s">
        <v>4991</v>
      </c>
      <c r="AP6484" s="6" t="s">
        <v>4938</v>
      </c>
    </row>
    <row r="6485" spans="41:42" x14ac:dyDescent="0.3">
      <c r="AO6485" s="2" t="s">
        <v>4992</v>
      </c>
      <c r="AP6485" s="6" t="s">
        <v>4938</v>
      </c>
    </row>
    <row r="6486" spans="41:42" x14ac:dyDescent="0.3">
      <c r="AO6486" s="2" t="s">
        <v>2648</v>
      </c>
      <c r="AP6486" s="6" t="s">
        <v>2636</v>
      </c>
    </row>
    <row r="6487" spans="41:42" x14ac:dyDescent="0.3">
      <c r="AO6487" s="2" t="s">
        <v>4993</v>
      </c>
      <c r="AP6487" s="6" t="s">
        <v>4938</v>
      </c>
    </row>
    <row r="6488" spans="41:42" x14ac:dyDescent="0.3">
      <c r="AO6488" s="2" t="s">
        <v>4994</v>
      </c>
      <c r="AP6488" s="6" t="s">
        <v>4938</v>
      </c>
    </row>
    <row r="6489" spans="41:42" x14ac:dyDescent="0.3">
      <c r="AO6489" s="2" t="s">
        <v>4995</v>
      </c>
      <c r="AP6489" s="6" t="s">
        <v>4938</v>
      </c>
    </row>
    <row r="6490" spans="41:42" x14ac:dyDescent="0.3">
      <c r="AO6490" s="2" t="s">
        <v>4996</v>
      </c>
      <c r="AP6490" s="6" t="s">
        <v>4938</v>
      </c>
    </row>
    <row r="6491" spans="41:42" x14ac:dyDescent="0.3">
      <c r="AO6491" s="2" t="s">
        <v>4997</v>
      </c>
      <c r="AP6491" s="6" t="s">
        <v>4938</v>
      </c>
    </row>
    <row r="6492" spans="41:42" x14ac:dyDescent="0.3">
      <c r="AO6492" s="2" t="s">
        <v>4998</v>
      </c>
      <c r="AP6492" s="6" t="s">
        <v>4938</v>
      </c>
    </row>
    <row r="6493" spans="41:42" x14ac:dyDescent="0.3">
      <c r="AO6493" s="2" t="s">
        <v>4999</v>
      </c>
      <c r="AP6493" s="6" t="s">
        <v>4938</v>
      </c>
    </row>
    <row r="6494" spans="41:42" x14ac:dyDescent="0.3">
      <c r="AO6494" s="2" t="s">
        <v>5000</v>
      </c>
      <c r="AP6494" s="6" t="s">
        <v>4938</v>
      </c>
    </row>
    <row r="6495" spans="41:42" x14ac:dyDescent="0.3">
      <c r="AO6495" s="2" t="s">
        <v>5001</v>
      </c>
      <c r="AP6495" s="6" t="s">
        <v>4938</v>
      </c>
    </row>
    <row r="6496" spans="41:42" x14ac:dyDescent="0.3">
      <c r="AO6496" s="2" t="s">
        <v>5002</v>
      </c>
      <c r="AP6496" s="6" t="s">
        <v>4938</v>
      </c>
    </row>
    <row r="6497" spans="41:42" x14ac:dyDescent="0.3">
      <c r="AO6497" s="2" t="s">
        <v>2417</v>
      </c>
      <c r="AP6497" s="6" t="s">
        <v>2400</v>
      </c>
    </row>
    <row r="6498" spans="41:42" x14ac:dyDescent="0.3">
      <c r="AO6498" s="2" t="s">
        <v>2649</v>
      </c>
      <c r="AP6498" s="6" t="s">
        <v>2636</v>
      </c>
    </row>
    <row r="6499" spans="41:42" x14ac:dyDescent="0.3">
      <c r="AO6499" s="2" t="s">
        <v>5003</v>
      </c>
      <c r="AP6499" s="6" t="s">
        <v>4938</v>
      </c>
    </row>
    <row r="6500" spans="41:42" x14ac:dyDescent="0.3">
      <c r="AO6500" s="2" t="s">
        <v>5004</v>
      </c>
      <c r="AP6500" s="6" t="s">
        <v>4938</v>
      </c>
    </row>
    <row r="6501" spans="41:42" x14ac:dyDescent="0.3">
      <c r="AO6501" s="2" t="s">
        <v>5005</v>
      </c>
      <c r="AP6501" s="6" t="s">
        <v>4938</v>
      </c>
    </row>
    <row r="6502" spans="41:42" x14ac:dyDescent="0.3">
      <c r="AO6502" s="2" t="s">
        <v>5006</v>
      </c>
      <c r="AP6502" s="6" t="s">
        <v>4938</v>
      </c>
    </row>
    <row r="6503" spans="41:42" x14ac:dyDescent="0.3">
      <c r="AO6503" s="2" t="s">
        <v>5007</v>
      </c>
      <c r="AP6503" s="6" t="s">
        <v>4938</v>
      </c>
    </row>
    <row r="6504" spans="41:42" x14ac:dyDescent="0.3">
      <c r="AO6504" s="2" t="s">
        <v>5008</v>
      </c>
      <c r="AP6504" s="6" t="s">
        <v>4938</v>
      </c>
    </row>
    <row r="6505" spans="41:42" x14ac:dyDescent="0.3">
      <c r="AO6505" s="2" t="s">
        <v>5009</v>
      </c>
      <c r="AP6505" s="6" t="s">
        <v>4938</v>
      </c>
    </row>
    <row r="6506" spans="41:42" x14ac:dyDescent="0.3">
      <c r="AO6506" s="2" t="s">
        <v>5010</v>
      </c>
      <c r="AP6506" s="6" t="s">
        <v>4938</v>
      </c>
    </row>
    <row r="6507" spans="41:42" x14ac:dyDescent="0.3">
      <c r="AO6507" s="2" t="s">
        <v>5011</v>
      </c>
      <c r="AP6507" s="6" t="s">
        <v>4938</v>
      </c>
    </row>
    <row r="6508" spans="41:42" x14ac:dyDescent="0.3">
      <c r="AO6508" s="2" t="s">
        <v>5012</v>
      </c>
      <c r="AP6508" s="6" t="s">
        <v>4938</v>
      </c>
    </row>
    <row r="6509" spans="41:42" x14ac:dyDescent="0.3">
      <c r="AO6509" s="2" t="s">
        <v>2650</v>
      </c>
      <c r="AP6509" s="6" t="s">
        <v>2636</v>
      </c>
    </row>
    <row r="6510" spans="41:42" x14ac:dyDescent="0.3">
      <c r="AO6510" s="2" t="s">
        <v>5013</v>
      </c>
      <c r="AP6510" s="6" t="s">
        <v>4938</v>
      </c>
    </row>
    <row r="6511" spans="41:42" x14ac:dyDescent="0.3">
      <c r="AO6511" s="2" t="s">
        <v>5014</v>
      </c>
      <c r="AP6511" s="6" t="s">
        <v>4938</v>
      </c>
    </row>
    <row r="6512" spans="41:42" x14ac:dyDescent="0.3">
      <c r="AO6512" s="2" t="s">
        <v>5015</v>
      </c>
      <c r="AP6512" s="6" t="s">
        <v>4938</v>
      </c>
    </row>
    <row r="6513" spans="41:42" x14ac:dyDescent="0.3">
      <c r="AO6513" s="2" t="s">
        <v>5016</v>
      </c>
      <c r="AP6513" s="6" t="s">
        <v>4938</v>
      </c>
    </row>
    <row r="6514" spans="41:42" x14ac:dyDescent="0.3">
      <c r="AO6514" s="2" t="s">
        <v>5017</v>
      </c>
      <c r="AP6514" s="6" t="s">
        <v>4938</v>
      </c>
    </row>
    <row r="6515" spans="41:42" x14ac:dyDescent="0.3">
      <c r="AO6515" s="2" t="s">
        <v>5018</v>
      </c>
      <c r="AP6515" s="6" t="s">
        <v>4938</v>
      </c>
    </row>
    <row r="6516" spans="41:42" x14ac:dyDescent="0.3">
      <c r="AO6516" s="2" t="s">
        <v>5019</v>
      </c>
      <c r="AP6516" s="6" t="s">
        <v>4938</v>
      </c>
    </row>
    <row r="6517" spans="41:42" x14ac:dyDescent="0.3">
      <c r="AO6517" s="2" t="s">
        <v>5020</v>
      </c>
      <c r="AP6517" s="6" t="s">
        <v>4938</v>
      </c>
    </row>
    <row r="6518" spans="41:42" x14ac:dyDescent="0.3">
      <c r="AO6518" s="2" t="s">
        <v>5021</v>
      </c>
      <c r="AP6518" s="6" t="s">
        <v>4938</v>
      </c>
    </row>
    <row r="6519" spans="41:42" x14ac:dyDescent="0.3">
      <c r="AO6519" s="2" t="s">
        <v>5022</v>
      </c>
      <c r="AP6519" s="6" t="s">
        <v>4938</v>
      </c>
    </row>
    <row r="6520" spans="41:42" x14ac:dyDescent="0.3">
      <c r="AO6520" s="2" t="s">
        <v>2651</v>
      </c>
      <c r="AP6520" s="6" t="s">
        <v>2636</v>
      </c>
    </row>
    <row r="6521" spans="41:42" x14ac:dyDescent="0.3">
      <c r="AO6521" s="2" t="s">
        <v>5023</v>
      </c>
      <c r="AP6521" s="6" t="s">
        <v>4938</v>
      </c>
    </row>
    <row r="6522" spans="41:42" x14ac:dyDescent="0.3">
      <c r="AO6522" s="2" t="s">
        <v>5024</v>
      </c>
      <c r="AP6522" s="6" t="s">
        <v>4938</v>
      </c>
    </row>
    <row r="6523" spans="41:42" x14ac:dyDescent="0.3">
      <c r="AO6523" s="2" t="s">
        <v>5025</v>
      </c>
      <c r="AP6523" s="6" t="s">
        <v>4938</v>
      </c>
    </row>
    <row r="6524" spans="41:42" x14ac:dyDescent="0.3">
      <c r="AO6524" s="2" t="s">
        <v>5026</v>
      </c>
      <c r="AP6524" s="6" t="s">
        <v>4938</v>
      </c>
    </row>
    <row r="6525" spans="41:42" x14ac:dyDescent="0.3">
      <c r="AO6525" s="2" t="s">
        <v>5027</v>
      </c>
      <c r="AP6525" s="6" t="s">
        <v>4938</v>
      </c>
    </row>
    <row r="6526" spans="41:42" x14ac:dyDescent="0.3">
      <c r="AO6526" s="2" t="s">
        <v>5028</v>
      </c>
      <c r="AP6526" s="6" t="s">
        <v>4938</v>
      </c>
    </row>
    <row r="6527" spans="41:42" x14ac:dyDescent="0.3">
      <c r="AO6527" s="2" t="s">
        <v>5029</v>
      </c>
      <c r="AP6527" s="6" t="s">
        <v>4938</v>
      </c>
    </row>
    <row r="6528" spans="41:42" x14ac:dyDescent="0.3">
      <c r="AO6528" s="2" t="s">
        <v>5030</v>
      </c>
      <c r="AP6528" s="6" t="s">
        <v>4938</v>
      </c>
    </row>
    <row r="6529" spans="41:42" x14ac:dyDescent="0.3">
      <c r="AO6529" s="2" t="s">
        <v>5031</v>
      </c>
      <c r="AP6529" s="6" t="s">
        <v>4938</v>
      </c>
    </row>
    <row r="6530" spans="41:42" x14ac:dyDescent="0.3">
      <c r="AO6530" s="2" t="s">
        <v>5032</v>
      </c>
      <c r="AP6530" s="6" t="s">
        <v>4938</v>
      </c>
    </row>
    <row r="6531" spans="41:42" x14ac:dyDescent="0.3">
      <c r="AO6531" s="2" t="s">
        <v>2652</v>
      </c>
      <c r="AP6531" s="6" t="s">
        <v>2636</v>
      </c>
    </row>
    <row r="6532" spans="41:42" x14ac:dyDescent="0.3">
      <c r="AO6532" s="2" t="s">
        <v>5033</v>
      </c>
      <c r="AP6532" s="6" t="s">
        <v>4938</v>
      </c>
    </row>
    <row r="6533" spans="41:42" x14ac:dyDescent="0.3">
      <c r="AO6533" s="2" t="s">
        <v>5034</v>
      </c>
      <c r="AP6533" s="6" t="s">
        <v>4938</v>
      </c>
    </row>
    <row r="6534" spans="41:42" x14ac:dyDescent="0.3">
      <c r="AO6534" s="2" t="s">
        <v>5035</v>
      </c>
      <c r="AP6534" s="6" t="s">
        <v>4938</v>
      </c>
    </row>
    <row r="6535" spans="41:42" x14ac:dyDescent="0.3">
      <c r="AO6535" s="2" t="s">
        <v>2370</v>
      </c>
      <c r="AP6535" s="6" t="s">
        <v>2315</v>
      </c>
    </row>
    <row r="6536" spans="41:42" x14ac:dyDescent="0.3">
      <c r="AO6536" s="2" t="s">
        <v>8078</v>
      </c>
      <c r="AP6536" s="6" t="s">
        <v>105</v>
      </c>
    </row>
    <row r="6537" spans="41:42" x14ac:dyDescent="0.3">
      <c r="AO6537" s="2" t="s">
        <v>8079</v>
      </c>
      <c r="AP6537" s="6" t="s">
        <v>105</v>
      </c>
    </row>
    <row r="6538" spans="41:42" x14ac:dyDescent="0.3">
      <c r="AO6538" s="2" t="s">
        <v>1738</v>
      </c>
      <c r="AP6538" s="6" t="s">
        <v>1634</v>
      </c>
    </row>
    <row r="6539" spans="41:42" x14ac:dyDescent="0.3">
      <c r="AO6539" s="2" t="s">
        <v>1739</v>
      </c>
      <c r="AP6539" s="6" t="s">
        <v>1634</v>
      </c>
    </row>
    <row r="6540" spans="41:42" x14ac:dyDescent="0.3">
      <c r="AO6540" s="2" t="s">
        <v>1740</v>
      </c>
      <c r="AP6540" s="6" t="s">
        <v>1634</v>
      </c>
    </row>
    <row r="6541" spans="41:42" x14ac:dyDescent="0.3">
      <c r="AO6541" s="2" t="s">
        <v>2371</v>
      </c>
      <c r="AP6541" s="6" t="s">
        <v>2315</v>
      </c>
    </row>
    <row r="6542" spans="41:42" x14ac:dyDescent="0.3">
      <c r="AO6542" s="2" t="s">
        <v>2653</v>
      </c>
      <c r="AP6542" s="6" t="s">
        <v>2636</v>
      </c>
    </row>
    <row r="6543" spans="41:42" x14ac:dyDescent="0.3">
      <c r="AO6543" s="2" t="s">
        <v>2372</v>
      </c>
      <c r="AP6543" s="6" t="s">
        <v>2315</v>
      </c>
    </row>
    <row r="6544" spans="41:42" x14ac:dyDescent="0.3">
      <c r="AO6544" s="2" t="s">
        <v>2877</v>
      </c>
      <c r="AP6544" s="6" t="s">
        <v>2808</v>
      </c>
    </row>
    <row r="6545" spans="41:42" x14ac:dyDescent="0.3">
      <c r="AO6545" s="2" t="s">
        <v>2119</v>
      </c>
      <c r="AP6545" s="6" t="s">
        <v>1888</v>
      </c>
    </row>
    <row r="6546" spans="41:42" x14ac:dyDescent="0.3">
      <c r="AO6546" s="2" t="s">
        <v>2120</v>
      </c>
      <c r="AP6546" s="6" t="s">
        <v>1888</v>
      </c>
    </row>
    <row r="6547" spans="41:42" x14ac:dyDescent="0.3">
      <c r="AO6547" s="2" t="s">
        <v>8080</v>
      </c>
      <c r="AP6547" s="6" t="s">
        <v>105</v>
      </c>
    </row>
    <row r="6548" spans="41:42" x14ac:dyDescent="0.3">
      <c r="AO6548" s="2" t="s">
        <v>8081</v>
      </c>
      <c r="AP6548" s="6" t="s">
        <v>105</v>
      </c>
    </row>
    <row r="6549" spans="41:42" x14ac:dyDescent="0.3">
      <c r="AO6549" s="2" t="s">
        <v>1482</v>
      </c>
      <c r="AP6549" s="6" t="s">
        <v>522</v>
      </c>
    </row>
    <row r="6550" spans="41:42" x14ac:dyDescent="0.3">
      <c r="AO6550" s="2" t="s">
        <v>1483</v>
      </c>
      <c r="AP6550" s="6" t="s">
        <v>522</v>
      </c>
    </row>
    <row r="6551" spans="41:42" x14ac:dyDescent="0.3">
      <c r="AO6551" s="2" t="s">
        <v>1484</v>
      </c>
      <c r="AP6551" s="6" t="s">
        <v>522</v>
      </c>
    </row>
    <row r="6552" spans="41:42" x14ac:dyDescent="0.3">
      <c r="AO6552" s="2" t="s">
        <v>1485</v>
      </c>
      <c r="AP6552" s="6" t="s">
        <v>522</v>
      </c>
    </row>
    <row r="6553" spans="41:42" x14ac:dyDescent="0.3">
      <c r="AO6553" s="2" t="s">
        <v>2654</v>
      </c>
      <c r="AP6553" s="6" t="s">
        <v>2636</v>
      </c>
    </row>
    <row r="6554" spans="41:42" x14ac:dyDescent="0.3">
      <c r="AO6554" s="2" t="s">
        <v>8082</v>
      </c>
      <c r="AP6554" s="6" t="s">
        <v>105</v>
      </c>
    </row>
    <row r="6555" spans="41:42" x14ac:dyDescent="0.3">
      <c r="AO6555" s="2" t="s">
        <v>8083</v>
      </c>
      <c r="AP6555" s="6" t="s">
        <v>105</v>
      </c>
    </row>
    <row r="6556" spans="41:42" x14ac:dyDescent="0.3">
      <c r="AO6556" s="2" t="s">
        <v>8084</v>
      </c>
      <c r="AP6556" s="6" t="s">
        <v>105</v>
      </c>
    </row>
    <row r="6557" spans="41:42" x14ac:dyDescent="0.3">
      <c r="AO6557" s="2" t="s">
        <v>8085</v>
      </c>
      <c r="AP6557" s="6" t="s">
        <v>105</v>
      </c>
    </row>
    <row r="6558" spans="41:42" x14ac:dyDescent="0.3">
      <c r="AO6558" s="2" t="s">
        <v>8086</v>
      </c>
      <c r="AP6558" s="6" t="s">
        <v>105</v>
      </c>
    </row>
    <row r="6559" spans="41:42" x14ac:dyDescent="0.3">
      <c r="AO6559" s="2" t="s">
        <v>8087</v>
      </c>
      <c r="AP6559" s="6" t="s">
        <v>105</v>
      </c>
    </row>
    <row r="6560" spans="41:42" x14ac:dyDescent="0.3">
      <c r="AO6560" s="2" t="s">
        <v>8088</v>
      </c>
      <c r="AP6560" s="6" t="s">
        <v>105</v>
      </c>
    </row>
    <row r="6561" spans="41:42" x14ac:dyDescent="0.3">
      <c r="AO6561" s="2" t="s">
        <v>8089</v>
      </c>
      <c r="AP6561" s="6" t="s">
        <v>105</v>
      </c>
    </row>
    <row r="6562" spans="41:42" x14ac:dyDescent="0.3">
      <c r="AO6562" s="2" t="s">
        <v>8090</v>
      </c>
      <c r="AP6562" s="6" t="s">
        <v>105</v>
      </c>
    </row>
    <row r="6563" spans="41:42" x14ac:dyDescent="0.3">
      <c r="AO6563" s="2" t="s">
        <v>8091</v>
      </c>
      <c r="AP6563" s="6" t="s">
        <v>105</v>
      </c>
    </row>
    <row r="6564" spans="41:42" x14ac:dyDescent="0.3">
      <c r="AO6564" s="2" t="s">
        <v>2655</v>
      </c>
      <c r="AP6564" s="6" t="s">
        <v>2636</v>
      </c>
    </row>
    <row r="6565" spans="41:42" x14ac:dyDescent="0.3">
      <c r="AO6565" s="2" t="s">
        <v>8092</v>
      </c>
      <c r="AP6565" s="6" t="s">
        <v>105</v>
      </c>
    </row>
    <row r="6566" spans="41:42" x14ac:dyDescent="0.3">
      <c r="AO6566" s="2" t="s">
        <v>8093</v>
      </c>
      <c r="AP6566" s="6" t="s">
        <v>105</v>
      </c>
    </row>
    <row r="6567" spans="41:42" x14ac:dyDescent="0.3">
      <c r="AO6567" s="2" t="s">
        <v>8094</v>
      </c>
      <c r="AP6567" s="6" t="s">
        <v>105</v>
      </c>
    </row>
    <row r="6568" spans="41:42" x14ac:dyDescent="0.3">
      <c r="AO6568" s="2" t="s">
        <v>8095</v>
      </c>
      <c r="AP6568" s="6" t="s">
        <v>105</v>
      </c>
    </row>
    <row r="6569" spans="41:42" x14ac:dyDescent="0.3">
      <c r="AO6569" s="2" t="s">
        <v>8096</v>
      </c>
      <c r="AP6569" s="6" t="s">
        <v>105</v>
      </c>
    </row>
    <row r="6570" spans="41:42" x14ac:dyDescent="0.3">
      <c r="AO6570" s="2" t="s">
        <v>8097</v>
      </c>
      <c r="AP6570" s="6" t="s">
        <v>105</v>
      </c>
    </row>
    <row r="6571" spans="41:42" x14ac:dyDescent="0.3">
      <c r="AO6571" s="2" t="s">
        <v>8098</v>
      </c>
      <c r="AP6571" s="6" t="s">
        <v>105</v>
      </c>
    </row>
    <row r="6572" spans="41:42" x14ac:dyDescent="0.3">
      <c r="AO6572" s="2" t="s">
        <v>8099</v>
      </c>
      <c r="AP6572" s="6" t="s">
        <v>105</v>
      </c>
    </row>
    <row r="6573" spans="41:42" x14ac:dyDescent="0.3">
      <c r="AO6573" s="2" t="s">
        <v>8100</v>
      </c>
      <c r="AP6573" s="6" t="s">
        <v>105</v>
      </c>
    </row>
    <row r="6574" spans="41:42" x14ac:dyDescent="0.3">
      <c r="AO6574" s="2" t="s">
        <v>8101</v>
      </c>
      <c r="AP6574" s="6" t="s">
        <v>105</v>
      </c>
    </row>
    <row r="6575" spans="41:42" x14ac:dyDescent="0.3">
      <c r="AO6575" s="2" t="s">
        <v>2656</v>
      </c>
      <c r="AP6575" s="6" t="s">
        <v>2636</v>
      </c>
    </row>
    <row r="6576" spans="41:42" x14ac:dyDescent="0.3">
      <c r="AO6576" s="2" t="s">
        <v>8102</v>
      </c>
      <c r="AP6576" s="6" t="s">
        <v>105</v>
      </c>
    </row>
    <row r="6577" spans="41:42" x14ac:dyDescent="0.3">
      <c r="AO6577" s="2" t="s">
        <v>8103</v>
      </c>
      <c r="AP6577" s="6" t="s">
        <v>105</v>
      </c>
    </row>
    <row r="6578" spans="41:42" x14ac:dyDescent="0.3">
      <c r="AO6578" s="2" t="s">
        <v>8104</v>
      </c>
      <c r="AP6578" s="6" t="s">
        <v>105</v>
      </c>
    </row>
    <row r="6579" spans="41:42" x14ac:dyDescent="0.3">
      <c r="AO6579" s="2" t="s">
        <v>8105</v>
      </c>
      <c r="AP6579" s="6" t="s">
        <v>105</v>
      </c>
    </row>
    <row r="6580" spans="41:42" x14ac:dyDescent="0.3">
      <c r="AO6580" s="2" t="s">
        <v>8106</v>
      </c>
      <c r="AP6580" s="6" t="s">
        <v>105</v>
      </c>
    </row>
    <row r="6581" spans="41:42" x14ac:dyDescent="0.3">
      <c r="AO6581" s="2" t="s">
        <v>8107</v>
      </c>
      <c r="AP6581" s="6" t="s">
        <v>105</v>
      </c>
    </row>
    <row r="6582" spans="41:42" x14ac:dyDescent="0.3">
      <c r="AO6582" s="2" t="s">
        <v>8108</v>
      </c>
      <c r="AP6582" s="6" t="s">
        <v>105</v>
      </c>
    </row>
    <row r="6583" spans="41:42" x14ac:dyDescent="0.3">
      <c r="AO6583" s="2" t="s">
        <v>8109</v>
      </c>
      <c r="AP6583" s="6" t="s">
        <v>105</v>
      </c>
    </row>
    <row r="6584" spans="41:42" x14ac:dyDescent="0.3">
      <c r="AO6584" s="2" t="s">
        <v>8110</v>
      </c>
      <c r="AP6584" s="6" t="s">
        <v>105</v>
      </c>
    </row>
    <row r="6585" spans="41:42" x14ac:dyDescent="0.3">
      <c r="AO6585" s="2" t="s">
        <v>8111</v>
      </c>
      <c r="AP6585" s="6" t="s">
        <v>105</v>
      </c>
    </row>
    <row r="6586" spans="41:42" x14ac:dyDescent="0.3">
      <c r="AO6586" s="2" t="s">
        <v>2657</v>
      </c>
      <c r="AP6586" s="6" t="s">
        <v>2636</v>
      </c>
    </row>
    <row r="6587" spans="41:42" x14ac:dyDescent="0.3">
      <c r="AO6587" s="2" t="s">
        <v>3919</v>
      </c>
      <c r="AP6587" s="6" t="s">
        <v>3918</v>
      </c>
    </row>
    <row r="6588" spans="41:42" x14ac:dyDescent="0.3">
      <c r="AO6588" s="2" t="s">
        <v>3920</v>
      </c>
      <c r="AP6588" s="6" t="s">
        <v>3918</v>
      </c>
    </row>
    <row r="6589" spans="41:42" x14ac:dyDescent="0.3">
      <c r="AO6589" s="2" t="s">
        <v>3921</v>
      </c>
      <c r="AP6589" s="6" t="s">
        <v>3918</v>
      </c>
    </row>
    <row r="6590" spans="41:42" x14ac:dyDescent="0.3">
      <c r="AO6590" s="2" t="s">
        <v>3922</v>
      </c>
      <c r="AP6590" s="6" t="s">
        <v>3918</v>
      </c>
    </row>
    <row r="6591" spans="41:42" x14ac:dyDescent="0.3">
      <c r="AO6591" s="2" t="s">
        <v>3923</v>
      </c>
      <c r="AP6591" s="6" t="s">
        <v>3918</v>
      </c>
    </row>
    <row r="6592" spans="41:42" x14ac:dyDescent="0.3">
      <c r="AO6592" s="2" t="s">
        <v>1486</v>
      </c>
      <c r="AP6592" s="6" t="s">
        <v>522</v>
      </c>
    </row>
    <row r="6593" spans="41:42" x14ac:dyDescent="0.3">
      <c r="AO6593" s="2" t="s">
        <v>1487</v>
      </c>
      <c r="AP6593" s="6" t="s">
        <v>522</v>
      </c>
    </row>
    <row r="6594" spans="41:42" x14ac:dyDescent="0.3">
      <c r="AO6594" s="2" t="s">
        <v>1488</v>
      </c>
      <c r="AP6594" s="6" t="s">
        <v>522</v>
      </c>
    </row>
    <row r="6595" spans="41:42" x14ac:dyDescent="0.3">
      <c r="AO6595" s="2" t="s">
        <v>1489</v>
      </c>
      <c r="AP6595" s="6" t="s">
        <v>522</v>
      </c>
    </row>
    <row r="6596" spans="41:42" x14ac:dyDescent="0.3">
      <c r="AO6596" s="2" t="s">
        <v>1490</v>
      </c>
      <c r="AP6596" s="6" t="s">
        <v>522</v>
      </c>
    </row>
    <row r="6597" spans="41:42" x14ac:dyDescent="0.3">
      <c r="AO6597" s="2" t="s">
        <v>2658</v>
      </c>
      <c r="AP6597" s="6" t="s">
        <v>2636</v>
      </c>
    </row>
    <row r="6598" spans="41:42" x14ac:dyDescent="0.3">
      <c r="AO6598" s="2" t="s">
        <v>1491</v>
      </c>
      <c r="AP6598" s="6" t="s">
        <v>522</v>
      </c>
    </row>
    <row r="6599" spans="41:42" x14ac:dyDescent="0.3">
      <c r="AO6599" s="2" t="s">
        <v>1492</v>
      </c>
      <c r="AP6599" s="6" t="s">
        <v>522</v>
      </c>
    </row>
    <row r="6600" spans="41:42" x14ac:dyDescent="0.3">
      <c r="AO6600" s="2" t="s">
        <v>1493</v>
      </c>
      <c r="AP6600" s="6" t="s">
        <v>522</v>
      </c>
    </row>
    <row r="6601" spans="41:42" x14ac:dyDescent="0.3">
      <c r="AO6601" s="2" t="s">
        <v>1494</v>
      </c>
      <c r="AP6601" s="6" t="s">
        <v>522</v>
      </c>
    </row>
    <row r="6602" spans="41:42" x14ac:dyDescent="0.3">
      <c r="AO6602" s="2" t="s">
        <v>1495</v>
      </c>
      <c r="AP6602" s="6" t="s">
        <v>522</v>
      </c>
    </row>
    <row r="6603" spans="41:42" x14ac:dyDescent="0.3">
      <c r="AO6603" s="2" t="s">
        <v>2878</v>
      </c>
      <c r="AP6603" s="6" t="s">
        <v>2808</v>
      </c>
    </row>
    <row r="6604" spans="41:42" x14ac:dyDescent="0.3">
      <c r="AO6604" s="2" t="s">
        <v>2879</v>
      </c>
      <c r="AP6604" s="6" t="s">
        <v>2808</v>
      </c>
    </row>
    <row r="6605" spans="41:42" x14ac:dyDescent="0.3">
      <c r="AO6605" s="2" t="s">
        <v>2880</v>
      </c>
      <c r="AP6605" s="6" t="s">
        <v>2808</v>
      </c>
    </row>
    <row r="6606" spans="41:42" x14ac:dyDescent="0.3">
      <c r="AO6606" s="2" t="s">
        <v>2881</v>
      </c>
      <c r="AP6606" s="6" t="s">
        <v>2808</v>
      </c>
    </row>
    <row r="6607" spans="41:42" x14ac:dyDescent="0.3">
      <c r="AO6607" s="2" t="s">
        <v>2882</v>
      </c>
      <c r="AP6607" s="6" t="s">
        <v>2808</v>
      </c>
    </row>
    <row r="6608" spans="41:42" x14ac:dyDescent="0.3">
      <c r="AO6608" s="2" t="s">
        <v>2418</v>
      </c>
      <c r="AP6608" s="6" t="s">
        <v>2400</v>
      </c>
    </row>
    <row r="6609" spans="41:42" x14ac:dyDescent="0.3">
      <c r="AO6609" s="2" t="s">
        <v>2659</v>
      </c>
      <c r="AP6609" s="6" t="s">
        <v>2636</v>
      </c>
    </row>
    <row r="6610" spans="41:42" x14ac:dyDescent="0.3">
      <c r="AO6610" s="2" t="s">
        <v>2883</v>
      </c>
      <c r="AP6610" s="6" t="s">
        <v>2808</v>
      </c>
    </row>
    <row r="6611" spans="41:42" x14ac:dyDescent="0.3">
      <c r="AO6611" s="2" t="s">
        <v>2884</v>
      </c>
      <c r="AP6611" s="6" t="s">
        <v>2808</v>
      </c>
    </row>
    <row r="6612" spans="41:42" x14ac:dyDescent="0.3">
      <c r="AO6612" s="2" t="s">
        <v>2885</v>
      </c>
      <c r="AP6612" s="6" t="s">
        <v>2808</v>
      </c>
    </row>
    <row r="6613" spans="41:42" x14ac:dyDescent="0.3">
      <c r="AO6613" s="2" t="s">
        <v>2886</v>
      </c>
      <c r="AP6613" s="6" t="s">
        <v>2808</v>
      </c>
    </row>
    <row r="6614" spans="41:42" x14ac:dyDescent="0.3">
      <c r="AO6614" s="2" t="s">
        <v>2887</v>
      </c>
      <c r="AP6614" s="6" t="s">
        <v>2808</v>
      </c>
    </row>
    <row r="6615" spans="41:42" x14ac:dyDescent="0.3">
      <c r="AO6615" s="2" t="s">
        <v>1496</v>
      </c>
      <c r="AP6615" s="6" t="s">
        <v>522</v>
      </c>
    </row>
    <row r="6616" spans="41:42" x14ac:dyDescent="0.3">
      <c r="AO6616" s="2" t="s">
        <v>1497</v>
      </c>
      <c r="AP6616" s="6" t="s">
        <v>522</v>
      </c>
    </row>
    <row r="6617" spans="41:42" x14ac:dyDescent="0.3">
      <c r="AO6617" s="2" t="s">
        <v>1498</v>
      </c>
      <c r="AP6617" s="6" t="s">
        <v>522</v>
      </c>
    </row>
    <row r="6618" spans="41:42" x14ac:dyDescent="0.3">
      <c r="AO6618" s="2" t="s">
        <v>1499</v>
      </c>
      <c r="AP6618" s="6" t="s">
        <v>522</v>
      </c>
    </row>
    <row r="6619" spans="41:42" x14ac:dyDescent="0.3">
      <c r="AO6619" s="2" t="s">
        <v>1500</v>
      </c>
      <c r="AP6619" s="6" t="s">
        <v>522</v>
      </c>
    </row>
    <row r="6620" spans="41:42" x14ac:dyDescent="0.3">
      <c r="AO6620" s="2" t="s">
        <v>2660</v>
      </c>
      <c r="AP6620" s="6" t="s">
        <v>2636</v>
      </c>
    </row>
    <row r="6621" spans="41:42" x14ac:dyDescent="0.3">
      <c r="AO6621" s="2" t="s">
        <v>1501</v>
      </c>
      <c r="AP6621" s="6" t="s">
        <v>522</v>
      </c>
    </row>
    <row r="6622" spans="41:42" x14ac:dyDescent="0.3">
      <c r="AO6622" s="2" t="s">
        <v>1502</v>
      </c>
      <c r="AP6622" s="6" t="s">
        <v>522</v>
      </c>
    </row>
    <row r="6623" spans="41:42" x14ac:dyDescent="0.3">
      <c r="AO6623" s="2" t="s">
        <v>2888</v>
      </c>
      <c r="AP6623" s="6" t="s">
        <v>2808</v>
      </c>
    </row>
    <row r="6624" spans="41:42" x14ac:dyDescent="0.3">
      <c r="AO6624" s="2" t="s">
        <v>2889</v>
      </c>
      <c r="AP6624" s="6" t="s">
        <v>2808</v>
      </c>
    </row>
    <row r="6625" spans="41:42" x14ac:dyDescent="0.3">
      <c r="AO6625" s="2" t="s">
        <v>2890</v>
      </c>
      <c r="AP6625" s="6" t="s">
        <v>2808</v>
      </c>
    </row>
    <row r="6626" spans="41:42" x14ac:dyDescent="0.3">
      <c r="AO6626" s="2" t="s">
        <v>2891</v>
      </c>
      <c r="AP6626" s="6" t="s">
        <v>2808</v>
      </c>
    </row>
    <row r="6627" spans="41:42" x14ac:dyDescent="0.3">
      <c r="AO6627" s="2" t="s">
        <v>2892</v>
      </c>
      <c r="AP6627" s="6" t="s">
        <v>2808</v>
      </c>
    </row>
    <row r="6628" spans="41:42" x14ac:dyDescent="0.3">
      <c r="AO6628" s="2" t="s">
        <v>2893</v>
      </c>
      <c r="AP6628" s="6" t="s">
        <v>2808</v>
      </c>
    </row>
    <row r="6629" spans="41:42" x14ac:dyDescent="0.3">
      <c r="AO6629" s="2" t="s">
        <v>2894</v>
      </c>
      <c r="AP6629" s="6" t="s">
        <v>2808</v>
      </c>
    </row>
    <row r="6630" spans="41:42" x14ac:dyDescent="0.3">
      <c r="AO6630" s="2" t="s">
        <v>2895</v>
      </c>
      <c r="AP6630" s="6" t="s">
        <v>2808</v>
      </c>
    </row>
    <row r="6631" spans="41:42" x14ac:dyDescent="0.3">
      <c r="AO6631" s="2" t="s">
        <v>2661</v>
      </c>
      <c r="AP6631" s="6" t="s">
        <v>2636</v>
      </c>
    </row>
    <row r="6632" spans="41:42" x14ac:dyDescent="0.3">
      <c r="AO6632" s="2" t="s">
        <v>2896</v>
      </c>
      <c r="AP6632" s="6" t="s">
        <v>2808</v>
      </c>
    </row>
    <row r="6633" spans="41:42" x14ac:dyDescent="0.3">
      <c r="AO6633" s="2" t="s">
        <v>2897</v>
      </c>
      <c r="AP6633" s="6" t="s">
        <v>2808</v>
      </c>
    </row>
    <row r="6634" spans="41:42" x14ac:dyDescent="0.3">
      <c r="AO6634" s="2" t="s">
        <v>2898</v>
      </c>
      <c r="AP6634" s="6" t="s">
        <v>2808</v>
      </c>
    </row>
    <row r="6635" spans="41:42" x14ac:dyDescent="0.3">
      <c r="AO6635" s="2" t="s">
        <v>2899</v>
      </c>
      <c r="AP6635" s="6" t="s">
        <v>2808</v>
      </c>
    </row>
    <row r="6636" spans="41:42" x14ac:dyDescent="0.3">
      <c r="AO6636" s="2" t="s">
        <v>2900</v>
      </c>
      <c r="AP6636" s="6" t="s">
        <v>2808</v>
      </c>
    </row>
    <row r="6637" spans="41:42" x14ac:dyDescent="0.3">
      <c r="AO6637" s="2" t="s">
        <v>2901</v>
      </c>
      <c r="AP6637" s="6" t="s">
        <v>2808</v>
      </c>
    </row>
    <row r="6638" spans="41:42" x14ac:dyDescent="0.3">
      <c r="AO6638" s="2" t="s">
        <v>2902</v>
      </c>
      <c r="AP6638" s="6" t="s">
        <v>2808</v>
      </c>
    </row>
    <row r="6639" spans="41:42" x14ac:dyDescent="0.3">
      <c r="AO6639" s="2" t="s">
        <v>2903</v>
      </c>
      <c r="AP6639" s="6" t="s">
        <v>2808</v>
      </c>
    </row>
    <row r="6640" spans="41:42" x14ac:dyDescent="0.3">
      <c r="AO6640" s="2" t="s">
        <v>3195</v>
      </c>
      <c r="AP6640" s="6" t="s">
        <v>3062</v>
      </c>
    </row>
    <row r="6641" spans="41:42" x14ac:dyDescent="0.3">
      <c r="AO6641" s="2" t="s">
        <v>3196</v>
      </c>
      <c r="AP6641" s="6" t="s">
        <v>3062</v>
      </c>
    </row>
    <row r="6642" spans="41:42" x14ac:dyDescent="0.3">
      <c r="AO6642" s="2" t="s">
        <v>2662</v>
      </c>
      <c r="AP6642" s="6" t="s">
        <v>2636</v>
      </c>
    </row>
    <row r="6643" spans="41:42" x14ac:dyDescent="0.3">
      <c r="AO6643" s="2" t="s">
        <v>3197</v>
      </c>
      <c r="AP6643" s="6" t="s">
        <v>3062</v>
      </c>
    </row>
    <row r="6644" spans="41:42" x14ac:dyDescent="0.3">
      <c r="AO6644" s="2" t="s">
        <v>3198</v>
      </c>
      <c r="AP6644" s="6" t="s">
        <v>3062</v>
      </c>
    </row>
    <row r="6645" spans="41:42" x14ac:dyDescent="0.3">
      <c r="AO6645" s="2" t="s">
        <v>5036</v>
      </c>
      <c r="AP6645" s="6" t="s">
        <v>4938</v>
      </c>
    </row>
    <row r="6646" spans="41:42" x14ac:dyDescent="0.3">
      <c r="AO6646" s="2" t="s">
        <v>5037</v>
      </c>
      <c r="AP6646" s="6" t="s">
        <v>4938</v>
      </c>
    </row>
    <row r="6647" spans="41:42" x14ac:dyDescent="0.3">
      <c r="AO6647" s="2" t="s">
        <v>5038</v>
      </c>
      <c r="AP6647" s="6" t="s">
        <v>4938</v>
      </c>
    </row>
    <row r="6648" spans="41:42" x14ac:dyDescent="0.3">
      <c r="AO6648" s="2" t="s">
        <v>2904</v>
      </c>
      <c r="AP6648" s="6" t="s">
        <v>2808</v>
      </c>
    </row>
    <row r="6649" spans="41:42" x14ac:dyDescent="0.3">
      <c r="AO6649" s="2" t="s">
        <v>2905</v>
      </c>
      <c r="AP6649" s="6" t="s">
        <v>2808</v>
      </c>
    </row>
    <row r="6650" spans="41:42" x14ac:dyDescent="0.3">
      <c r="AO6650" s="2" t="s">
        <v>2906</v>
      </c>
      <c r="AP6650" s="6" t="s">
        <v>2808</v>
      </c>
    </row>
    <row r="6651" spans="41:42" x14ac:dyDescent="0.3">
      <c r="AO6651" s="2" t="s">
        <v>2907</v>
      </c>
      <c r="AP6651" s="6" t="s">
        <v>2808</v>
      </c>
    </row>
    <row r="6652" spans="41:42" x14ac:dyDescent="0.3">
      <c r="AO6652" s="2" t="s">
        <v>2908</v>
      </c>
      <c r="AP6652" s="6" t="s">
        <v>2808</v>
      </c>
    </row>
    <row r="6653" spans="41:42" x14ac:dyDescent="0.3">
      <c r="AO6653" s="2" t="s">
        <v>2663</v>
      </c>
      <c r="AP6653" s="6" t="s">
        <v>2636</v>
      </c>
    </row>
    <row r="6654" spans="41:42" x14ac:dyDescent="0.3">
      <c r="AO6654" s="2" t="s">
        <v>2909</v>
      </c>
      <c r="AP6654" s="6" t="s">
        <v>2808</v>
      </c>
    </row>
    <row r="6655" spans="41:42" x14ac:dyDescent="0.3">
      <c r="AO6655" s="2" t="s">
        <v>2910</v>
      </c>
      <c r="AP6655" s="6" t="s">
        <v>2808</v>
      </c>
    </row>
    <row r="6656" spans="41:42" x14ac:dyDescent="0.3">
      <c r="AO6656" s="2" t="s">
        <v>2696</v>
      </c>
      <c r="AP6656" s="6" t="s">
        <v>2636</v>
      </c>
    </row>
    <row r="6657" spans="41:42" x14ac:dyDescent="0.3">
      <c r="AO6657" s="2" t="s">
        <v>2697</v>
      </c>
      <c r="AP6657" s="6" t="s">
        <v>2636</v>
      </c>
    </row>
    <row r="6658" spans="41:42" x14ac:dyDescent="0.3">
      <c r="AO6658" s="2" t="s">
        <v>2698</v>
      </c>
      <c r="AP6658" s="6" t="s">
        <v>2636</v>
      </c>
    </row>
    <row r="6659" spans="41:42" x14ac:dyDescent="0.3">
      <c r="AO6659" s="2" t="s">
        <v>2699</v>
      </c>
      <c r="AP6659" s="6" t="s">
        <v>2636</v>
      </c>
    </row>
    <row r="6660" spans="41:42" x14ac:dyDescent="0.3">
      <c r="AO6660" s="2" t="s">
        <v>2700</v>
      </c>
      <c r="AP6660" s="6" t="s">
        <v>2636</v>
      </c>
    </row>
    <row r="6661" spans="41:42" x14ac:dyDescent="0.3">
      <c r="AO6661" s="2" t="s">
        <v>2701</v>
      </c>
      <c r="AP6661" s="6" t="s">
        <v>2636</v>
      </c>
    </row>
    <row r="6662" spans="41:42" x14ac:dyDescent="0.3">
      <c r="AO6662" s="2" t="s">
        <v>2702</v>
      </c>
      <c r="AP6662" s="6" t="s">
        <v>2636</v>
      </c>
    </row>
    <row r="6663" spans="41:42" x14ac:dyDescent="0.3">
      <c r="AO6663" s="2" t="s">
        <v>2703</v>
      </c>
      <c r="AP6663" s="6" t="s">
        <v>2636</v>
      </c>
    </row>
    <row r="6664" spans="41:42" x14ac:dyDescent="0.3">
      <c r="AO6664" s="2" t="s">
        <v>2664</v>
      </c>
      <c r="AP6664" s="6" t="s">
        <v>2636</v>
      </c>
    </row>
    <row r="6665" spans="41:42" x14ac:dyDescent="0.3">
      <c r="AO6665" s="2" t="s">
        <v>2704</v>
      </c>
      <c r="AP6665" s="6" t="s">
        <v>2636</v>
      </c>
    </row>
    <row r="6666" spans="41:42" x14ac:dyDescent="0.3">
      <c r="AO6666" s="2" t="s">
        <v>2705</v>
      </c>
      <c r="AP6666" s="6" t="s">
        <v>2636</v>
      </c>
    </row>
    <row r="6667" spans="41:42" x14ac:dyDescent="0.3">
      <c r="AO6667" s="2" t="s">
        <v>2706</v>
      </c>
      <c r="AP6667" s="6" t="s">
        <v>2636</v>
      </c>
    </row>
    <row r="6668" spans="41:42" x14ac:dyDescent="0.3">
      <c r="AO6668" s="2" t="s">
        <v>2707</v>
      </c>
      <c r="AP6668" s="6" t="s">
        <v>2636</v>
      </c>
    </row>
    <row r="6669" spans="41:42" x14ac:dyDescent="0.3">
      <c r="AO6669" s="2" t="s">
        <v>4379</v>
      </c>
      <c r="AP6669" s="6" t="s">
        <v>4295</v>
      </c>
    </row>
    <row r="6670" spans="41:42" x14ac:dyDescent="0.3">
      <c r="AO6670" s="2" t="s">
        <v>4380</v>
      </c>
      <c r="AP6670" s="6" t="s">
        <v>4295</v>
      </c>
    </row>
    <row r="6671" spans="41:42" x14ac:dyDescent="0.3">
      <c r="AO6671" s="2" t="s">
        <v>4381</v>
      </c>
      <c r="AP6671" s="6" t="s">
        <v>4295</v>
      </c>
    </row>
    <row r="6672" spans="41:42" x14ac:dyDescent="0.3">
      <c r="AO6672" s="2" t="s">
        <v>4382</v>
      </c>
      <c r="AP6672" s="6" t="s">
        <v>4295</v>
      </c>
    </row>
    <row r="6673" spans="41:42" x14ac:dyDescent="0.3">
      <c r="AO6673" s="2" t="s">
        <v>4383</v>
      </c>
      <c r="AP6673" s="6" t="s">
        <v>4295</v>
      </c>
    </row>
    <row r="6674" spans="41:42" x14ac:dyDescent="0.3">
      <c r="AO6674" s="2" t="s">
        <v>4384</v>
      </c>
      <c r="AP6674" s="6" t="s">
        <v>4295</v>
      </c>
    </row>
    <row r="6675" spans="41:42" x14ac:dyDescent="0.3">
      <c r="AO6675" s="2" t="s">
        <v>2665</v>
      </c>
      <c r="AP6675" s="6" t="s">
        <v>2636</v>
      </c>
    </row>
    <row r="6676" spans="41:42" x14ac:dyDescent="0.3">
      <c r="AO6676" s="2" t="s">
        <v>4385</v>
      </c>
      <c r="AP6676" s="6" t="s">
        <v>4295</v>
      </c>
    </row>
    <row r="6677" spans="41:42" x14ac:dyDescent="0.3">
      <c r="AO6677" s="2" t="s">
        <v>4386</v>
      </c>
      <c r="AP6677" s="6" t="s">
        <v>4295</v>
      </c>
    </row>
    <row r="6678" spans="41:42" x14ac:dyDescent="0.3">
      <c r="AO6678" s="2" t="s">
        <v>4387</v>
      </c>
      <c r="AP6678" s="6" t="s">
        <v>4295</v>
      </c>
    </row>
    <row r="6679" spans="41:42" x14ac:dyDescent="0.3">
      <c r="AO6679" s="2" t="s">
        <v>4388</v>
      </c>
      <c r="AP6679" s="6" t="s">
        <v>4295</v>
      </c>
    </row>
    <row r="6680" spans="41:42" x14ac:dyDescent="0.3">
      <c r="AO6680" s="2" t="s">
        <v>4389</v>
      </c>
      <c r="AP6680" s="6" t="s">
        <v>4295</v>
      </c>
    </row>
    <row r="6681" spans="41:42" x14ac:dyDescent="0.3">
      <c r="AO6681" s="2" t="s">
        <v>4390</v>
      </c>
      <c r="AP6681" s="6" t="s">
        <v>4295</v>
      </c>
    </row>
    <row r="6682" spans="41:42" x14ac:dyDescent="0.3">
      <c r="AO6682" s="2" t="s">
        <v>4391</v>
      </c>
      <c r="AP6682" s="6" t="s">
        <v>4295</v>
      </c>
    </row>
    <row r="6683" spans="41:42" x14ac:dyDescent="0.3">
      <c r="AO6683" s="2" t="s">
        <v>4392</v>
      </c>
      <c r="AP6683" s="6" t="s">
        <v>4295</v>
      </c>
    </row>
    <row r="6684" spans="41:42" x14ac:dyDescent="0.3">
      <c r="AO6684" s="2" t="s">
        <v>4393</v>
      </c>
      <c r="AP6684" s="6" t="s">
        <v>4295</v>
      </c>
    </row>
    <row r="6685" spans="41:42" x14ac:dyDescent="0.3">
      <c r="AO6685" s="2" t="s">
        <v>4394</v>
      </c>
      <c r="AP6685" s="6" t="s">
        <v>4295</v>
      </c>
    </row>
    <row r="6686" spans="41:42" x14ac:dyDescent="0.3">
      <c r="AO6686" s="2" t="s">
        <v>2666</v>
      </c>
      <c r="AP6686" s="6" t="s">
        <v>2636</v>
      </c>
    </row>
    <row r="6687" spans="41:42" x14ac:dyDescent="0.3">
      <c r="AO6687" s="2" t="s">
        <v>4395</v>
      </c>
      <c r="AP6687" s="6" t="s">
        <v>4295</v>
      </c>
    </row>
    <row r="6688" spans="41:42" x14ac:dyDescent="0.3">
      <c r="AO6688" s="2" t="s">
        <v>4396</v>
      </c>
      <c r="AP6688" s="6" t="s">
        <v>4295</v>
      </c>
    </row>
    <row r="6689" spans="41:42" x14ac:dyDescent="0.3">
      <c r="AO6689" s="2" t="s">
        <v>4397</v>
      </c>
      <c r="AP6689" s="6" t="s">
        <v>4295</v>
      </c>
    </row>
    <row r="6690" spans="41:42" x14ac:dyDescent="0.3">
      <c r="AO6690" s="2" t="s">
        <v>4398</v>
      </c>
      <c r="AP6690" s="6" t="s">
        <v>4295</v>
      </c>
    </row>
    <row r="6691" spans="41:42" x14ac:dyDescent="0.3">
      <c r="AO6691" s="2" t="s">
        <v>4399</v>
      </c>
      <c r="AP6691" s="6" t="s">
        <v>4295</v>
      </c>
    </row>
    <row r="6692" spans="41:42" x14ac:dyDescent="0.3">
      <c r="AO6692" s="2" t="s">
        <v>4400</v>
      </c>
      <c r="AP6692" s="6" t="s">
        <v>4295</v>
      </c>
    </row>
    <row r="6693" spans="41:42" x14ac:dyDescent="0.3">
      <c r="AO6693" s="2" t="s">
        <v>4401</v>
      </c>
      <c r="AP6693" s="6" t="s">
        <v>4295</v>
      </c>
    </row>
    <row r="6694" spans="41:42" x14ac:dyDescent="0.3">
      <c r="AO6694" s="2" t="s">
        <v>4402</v>
      </c>
      <c r="AP6694" s="6" t="s">
        <v>4295</v>
      </c>
    </row>
    <row r="6695" spans="41:42" x14ac:dyDescent="0.3">
      <c r="AO6695" s="2" t="s">
        <v>4403</v>
      </c>
      <c r="AP6695" s="6" t="s">
        <v>4295</v>
      </c>
    </row>
    <row r="6696" spans="41:42" x14ac:dyDescent="0.3">
      <c r="AO6696" s="2" t="s">
        <v>4404</v>
      </c>
      <c r="AP6696" s="6" t="s">
        <v>4295</v>
      </c>
    </row>
    <row r="6697" spans="41:42" x14ac:dyDescent="0.3">
      <c r="AO6697" s="2" t="s">
        <v>2667</v>
      </c>
      <c r="AP6697" s="6" t="s">
        <v>2636</v>
      </c>
    </row>
    <row r="6698" spans="41:42" x14ac:dyDescent="0.3">
      <c r="AO6698" s="2" t="s">
        <v>4405</v>
      </c>
      <c r="AP6698" s="6" t="s">
        <v>4295</v>
      </c>
    </row>
    <row r="6699" spans="41:42" x14ac:dyDescent="0.3">
      <c r="AO6699" s="2" t="s">
        <v>4406</v>
      </c>
      <c r="AP6699" s="6" t="s">
        <v>4295</v>
      </c>
    </row>
    <row r="6700" spans="41:42" x14ac:dyDescent="0.3">
      <c r="AO6700" s="2" t="s">
        <v>4407</v>
      </c>
      <c r="AP6700" s="6" t="s">
        <v>4295</v>
      </c>
    </row>
    <row r="6701" spans="41:42" x14ac:dyDescent="0.3">
      <c r="AO6701" s="2" t="s">
        <v>4408</v>
      </c>
      <c r="AP6701" s="6" t="s">
        <v>4295</v>
      </c>
    </row>
    <row r="6702" spans="41:42" x14ac:dyDescent="0.3">
      <c r="AO6702" s="2" t="s">
        <v>4409</v>
      </c>
      <c r="AP6702" s="6" t="s">
        <v>4295</v>
      </c>
    </row>
    <row r="6703" spans="41:42" x14ac:dyDescent="0.3">
      <c r="AO6703" s="2" t="s">
        <v>4410</v>
      </c>
      <c r="AP6703" s="6" t="s">
        <v>4295</v>
      </c>
    </row>
    <row r="6704" spans="41:42" x14ac:dyDescent="0.3">
      <c r="AO6704" s="2" t="s">
        <v>4411</v>
      </c>
      <c r="AP6704" s="6" t="s">
        <v>4295</v>
      </c>
    </row>
    <row r="6705" spans="41:42" x14ac:dyDescent="0.3">
      <c r="AO6705" s="2" t="s">
        <v>4412</v>
      </c>
      <c r="AP6705" s="6" t="s">
        <v>4295</v>
      </c>
    </row>
    <row r="6706" spans="41:42" x14ac:dyDescent="0.3">
      <c r="AO6706" s="2" t="s">
        <v>4413</v>
      </c>
      <c r="AP6706" s="6" t="s">
        <v>4295</v>
      </c>
    </row>
    <row r="6707" spans="41:42" x14ac:dyDescent="0.3">
      <c r="AO6707" s="2" t="s">
        <v>4414</v>
      </c>
      <c r="AP6707" s="6" t="s">
        <v>4295</v>
      </c>
    </row>
    <row r="6708" spans="41:42" x14ac:dyDescent="0.3">
      <c r="AO6708" s="2" t="s">
        <v>2668</v>
      </c>
      <c r="AP6708" s="6" t="s">
        <v>2636</v>
      </c>
    </row>
    <row r="6709" spans="41:42" x14ac:dyDescent="0.3">
      <c r="AO6709" s="2" t="s">
        <v>4415</v>
      </c>
      <c r="AP6709" s="6" t="s">
        <v>4295</v>
      </c>
    </row>
    <row r="6710" spans="41:42" x14ac:dyDescent="0.3">
      <c r="AO6710" s="2" t="s">
        <v>4416</v>
      </c>
      <c r="AP6710" s="6" t="s">
        <v>4295</v>
      </c>
    </row>
    <row r="6711" spans="41:42" x14ac:dyDescent="0.3">
      <c r="AO6711" s="2" t="s">
        <v>4417</v>
      </c>
      <c r="AP6711" s="6" t="s">
        <v>4295</v>
      </c>
    </row>
    <row r="6712" spans="41:42" x14ac:dyDescent="0.3">
      <c r="AO6712" s="2" t="s">
        <v>4418</v>
      </c>
      <c r="AP6712" s="6" t="s">
        <v>4295</v>
      </c>
    </row>
    <row r="6713" spans="41:42" x14ac:dyDescent="0.3">
      <c r="AO6713" s="2" t="s">
        <v>4419</v>
      </c>
      <c r="AP6713" s="6" t="s">
        <v>4295</v>
      </c>
    </row>
    <row r="6714" spans="41:42" x14ac:dyDescent="0.3">
      <c r="AO6714" s="2" t="s">
        <v>4420</v>
      </c>
      <c r="AP6714" s="6" t="s">
        <v>4295</v>
      </c>
    </row>
    <row r="6715" spans="41:42" x14ac:dyDescent="0.3">
      <c r="AO6715" s="2" t="s">
        <v>2708</v>
      </c>
      <c r="AP6715" s="6" t="s">
        <v>2636</v>
      </c>
    </row>
    <row r="6716" spans="41:42" x14ac:dyDescent="0.3">
      <c r="AO6716" s="2" t="s">
        <v>2709</v>
      </c>
      <c r="AP6716" s="6" t="s">
        <v>2636</v>
      </c>
    </row>
    <row r="6717" spans="41:42" x14ac:dyDescent="0.3">
      <c r="AO6717" s="2" t="s">
        <v>2710</v>
      </c>
      <c r="AP6717" s="6" t="s">
        <v>2636</v>
      </c>
    </row>
    <row r="6718" spans="41:42" x14ac:dyDescent="0.3">
      <c r="AO6718" s="2" t="s">
        <v>2711</v>
      </c>
      <c r="AP6718" s="6" t="s">
        <v>2636</v>
      </c>
    </row>
    <row r="6719" spans="41:42" x14ac:dyDescent="0.3">
      <c r="AO6719" s="2" t="s">
        <v>2419</v>
      </c>
      <c r="AP6719" s="6" t="s">
        <v>2400</v>
      </c>
    </row>
    <row r="6720" spans="41:42" x14ac:dyDescent="0.3">
      <c r="AO6720" s="2" t="s">
        <v>2669</v>
      </c>
      <c r="AP6720" s="6" t="s">
        <v>2636</v>
      </c>
    </row>
    <row r="6721" spans="41:42" x14ac:dyDescent="0.3">
      <c r="AO6721" s="2" t="s">
        <v>2712</v>
      </c>
      <c r="AP6721" s="6" t="s">
        <v>2636</v>
      </c>
    </row>
    <row r="6722" spans="41:42" x14ac:dyDescent="0.3">
      <c r="AO6722" s="2" t="s">
        <v>2713</v>
      </c>
      <c r="AP6722" s="6" t="s">
        <v>2636</v>
      </c>
    </row>
    <row r="6723" spans="41:42" x14ac:dyDescent="0.3">
      <c r="AO6723" s="2" t="s">
        <v>2714</v>
      </c>
      <c r="AP6723" s="6" t="s">
        <v>2636</v>
      </c>
    </row>
    <row r="6724" spans="41:42" x14ac:dyDescent="0.3">
      <c r="AO6724" s="2" t="s">
        <v>2715</v>
      </c>
      <c r="AP6724" s="6" t="s">
        <v>2636</v>
      </c>
    </row>
    <row r="6725" spans="41:42" x14ac:dyDescent="0.3">
      <c r="AO6725" s="2" t="s">
        <v>2716</v>
      </c>
      <c r="AP6725" s="6" t="s">
        <v>2636</v>
      </c>
    </row>
    <row r="6726" spans="41:42" x14ac:dyDescent="0.3">
      <c r="AO6726" s="2" t="s">
        <v>2717</v>
      </c>
      <c r="AP6726" s="6" t="s">
        <v>2636</v>
      </c>
    </row>
    <row r="6727" spans="41:42" x14ac:dyDescent="0.3">
      <c r="AO6727" s="2" t="s">
        <v>3827</v>
      </c>
      <c r="AP6727" s="6" t="s">
        <v>3826</v>
      </c>
    </row>
    <row r="6728" spans="41:42" x14ac:dyDescent="0.3">
      <c r="AO6728" s="2" t="s">
        <v>3828</v>
      </c>
      <c r="AP6728" s="6" t="s">
        <v>3826</v>
      </c>
    </row>
    <row r="6729" spans="41:42" x14ac:dyDescent="0.3">
      <c r="AO6729" s="2" t="s">
        <v>3829</v>
      </c>
      <c r="AP6729" s="6" t="s">
        <v>3826</v>
      </c>
    </row>
    <row r="6730" spans="41:42" x14ac:dyDescent="0.3">
      <c r="AO6730" s="2" t="s">
        <v>3830</v>
      </c>
      <c r="AP6730" s="6" t="s">
        <v>3826</v>
      </c>
    </row>
    <row r="6731" spans="41:42" x14ac:dyDescent="0.3">
      <c r="AO6731" s="2" t="s">
        <v>2670</v>
      </c>
      <c r="AP6731" s="6" t="s">
        <v>2636</v>
      </c>
    </row>
    <row r="6732" spans="41:42" x14ac:dyDescent="0.3">
      <c r="AO6732" s="2" t="s">
        <v>3831</v>
      </c>
      <c r="AP6732" s="6" t="s">
        <v>3826</v>
      </c>
    </row>
    <row r="6733" spans="41:42" x14ac:dyDescent="0.3">
      <c r="AO6733" s="2" t="s">
        <v>3832</v>
      </c>
      <c r="AP6733" s="6" t="s">
        <v>3826</v>
      </c>
    </row>
    <row r="6734" spans="41:42" x14ac:dyDescent="0.3">
      <c r="AO6734" s="2" t="s">
        <v>3833</v>
      </c>
      <c r="AP6734" s="6" t="s">
        <v>3826</v>
      </c>
    </row>
    <row r="6735" spans="41:42" x14ac:dyDescent="0.3">
      <c r="AO6735" s="2" t="s">
        <v>3834</v>
      </c>
      <c r="AP6735" s="6" t="s">
        <v>3826</v>
      </c>
    </row>
    <row r="6736" spans="41:42" x14ac:dyDescent="0.3">
      <c r="AO6736" s="2" t="s">
        <v>3835</v>
      </c>
      <c r="AP6736" s="6" t="s">
        <v>3826</v>
      </c>
    </row>
    <row r="6737" spans="41:42" x14ac:dyDescent="0.3">
      <c r="AO6737" s="2" t="s">
        <v>3836</v>
      </c>
      <c r="AP6737" s="6" t="s">
        <v>3826</v>
      </c>
    </row>
    <row r="6738" spans="41:42" x14ac:dyDescent="0.3">
      <c r="AO6738" s="2" t="s">
        <v>3837</v>
      </c>
      <c r="AP6738" s="6" t="s">
        <v>3826</v>
      </c>
    </row>
    <row r="6739" spans="41:42" x14ac:dyDescent="0.3">
      <c r="AO6739" s="2" t="s">
        <v>3838</v>
      </c>
      <c r="AP6739" s="6" t="s">
        <v>3826</v>
      </c>
    </row>
    <row r="6740" spans="41:42" x14ac:dyDescent="0.3">
      <c r="AO6740" s="2" t="s">
        <v>3839</v>
      </c>
      <c r="AP6740" s="6" t="s">
        <v>3826</v>
      </c>
    </row>
    <row r="6741" spans="41:42" x14ac:dyDescent="0.3">
      <c r="AO6741" s="2" t="s">
        <v>3840</v>
      </c>
      <c r="AP6741" s="6" t="s">
        <v>3826</v>
      </c>
    </row>
    <row r="6742" spans="41:42" x14ac:dyDescent="0.3">
      <c r="AO6742" s="2" t="s">
        <v>2671</v>
      </c>
      <c r="AP6742" s="6" t="s">
        <v>2636</v>
      </c>
    </row>
    <row r="6743" spans="41:42" x14ac:dyDescent="0.3">
      <c r="AO6743" s="2" t="s">
        <v>3841</v>
      </c>
      <c r="AP6743" s="6" t="s">
        <v>3826</v>
      </c>
    </row>
    <row r="6744" spans="41:42" x14ac:dyDescent="0.3">
      <c r="AO6744" s="2" t="s">
        <v>3842</v>
      </c>
      <c r="AP6744" s="6" t="s">
        <v>3826</v>
      </c>
    </row>
    <row r="6745" spans="41:42" x14ac:dyDescent="0.3">
      <c r="AO6745" s="2" t="s">
        <v>3843</v>
      </c>
      <c r="AP6745" s="6" t="s">
        <v>3826</v>
      </c>
    </row>
    <row r="6746" spans="41:42" x14ac:dyDescent="0.3">
      <c r="AO6746" s="2" t="s">
        <v>3844</v>
      </c>
      <c r="AP6746" s="6" t="s">
        <v>3826</v>
      </c>
    </row>
    <row r="6747" spans="41:42" x14ac:dyDescent="0.3">
      <c r="AO6747" s="2" t="s">
        <v>3845</v>
      </c>
      <c r="AP6747" s="6" t="s">
        <v>3826</v>
      </c>
    </row>
    <row r="6748" spans="41:42" x14ac:dyDescent="0.3">
      <c r="AO6748" s="2" t="s">
        <v>3846</v>
      </c>
      <c r="AP6748" s="6" t="s">
        <v>3826</v>
      </c>
    </row>
    <row r="6749" spans="41:42" x14ac:dyDescent="0.3">
      <c r="AO6749" s="2" t="s">
        <v>2718</v>
      </c>
      <c r="AP6749" s="6" t="s">
        <v>2636</v>
      </c>
    </row>
    <row r="6750" spans="41:42" x14ac:dyDescent="0.3">
      <c r="AO6750" s="2" t="s">
        <v>2719</v>
      </c>
      <c r="AP6750" s="6" t="s">
        <v>2636</v>
      </c>
    </row>
    <row r="6751" spans="41:42" x14ac:dyDescent="0.3">
      <c r="AO6751" s="2" t="s">
        <v>2720</v>
      </c>
      <c r="AP6751" s="6" t="s">
        <v>2636</v>
      </c>
    </row>
    <row r="6752" spans="41:42" x14ac:dyDescent="0.3">
      <c r="AO6752" s="2" t="s">
        <v>2721</v>
      </c>
      <c r="AP6752" s="6" t="s">
        <v>2636</v>
      </c>
    </row>
    <row r="6753" spans="41:42" x14ac:dyDescent="0.3">
      <c r="AO6753" s="2" t="s">
        <v>2672</v>
      </c>
      <c r="AP6753" s="6" t="s">
        <v>2636</v>
      </c>
    </row>
    <row r="6754" spans="41:42" x14ac:dyDescent="0.3">
      <c r="AO6754" s="2" t="s">
        <v>2722</v>
      </c>
      <c r="AP6754" s="6" t="s">
        <v>2636</v>
      </c>
    </row>
    <row r="6755" spans="41:42" x14ac:dyDescent="0.3">
      <c r="AO6755" s="2" t="s">
        <v>2723</v>
      </c>
      <c r="AP6755" s="6" t="s">
        <v>2636</v>
      </c>
    </row>
    <row r="6756" spans="41:42" x14ac:dyDescent="0.3">
      <c r="AO6756" s="2" t="s">
        <v>2724</v>
      </c>
      <c r="AP6756" s="6" t="s">
        <v>2636</v>
      </c>
    </row>
    <row r="6757" spans="41:42" x14ac:dyDescent="0.3">
      <c r="AO6757" s="2" t="s">
        <v>2725</v>
      </c>
      <c r="AP6757" s="6" t="s">
        <v>2636</v>
      </c>
    </row>
    <row r="6758" spans="41:42" x14ac:dyDescent="0.3">
      <c r="AO6758" s="2" t="s">
        <v>2726</v>
      </c>
      <c r="AP6758" s="6" t="s">
        <v>2636</v>
      </c>
    </row>
    <row r="6759" spans="41:42" x14ac:dyDescent="0.3">
      <c r="AO6759" s="2" t="s">
        <v>2727</v>
      </c>
      <c r="AP6759" s="6" t="s">
        <v>2636</v>
      </c>
    </row>
    <row r="6760" spans="41:42" x14ac:dyDescent="0.3">
      <c r="AO6760" s="2" t="s">
        <v>2728</v>
      </c>
      <c r="AP6760" s="6" t="s">
        <v>2636</v>
      </c>
    </row>
    <row r="6761" spans="41:42" x14ac:dyDescent="0.3">
      <c r="AO6761" s="2" t="s">
        <v>3847</v>
      </c>
      <c r="AP6761" s="6" t="s">
        <v>3826</v>
      </c>
    </row>
    <row r="6762" spans="41:42" x14ac:dyDescent="0.3">
      <c r="AO6762" s="2" t="s">
        <v>3848</v>
      </c>
      <c r="AP6762" s="6" t="s">
        <v>3826</v>
      </c>
    </row>
    <row r="6763" spans="41:42" x14ac:dyDescent="0.3">
      <c r="AO6763" s="2" t="s">
        <v>3849</v>
      </c>
      <c r="AP6763" s="6" t="s">
        <v>3826</v>
      </c>
    </row>
    <row r="6764" spans="41:42" x14ac:dyDescent="0.3">
      <c r="AO6764" s="2" t="s">
        <v>2673</v>
      </c>
      <c r="AP6764" s="6" t="s">
        <v>2636</v>
      </c>
    </row>
    <row r="6765" spans="41:42" x14ac:dyDescent="0.3">
      <c r="AO6765" s="2" t="s">
        <v>3850</v>
      </c>
      <c r="AP6765" s="6" t="s">
        <v>3826</v>
      </c>
    </row>
    <row r="6766" spans="41:42" x14ac:dyDescent="0.3">
      <c r="AO6766" s="2" t="s">
        <v>3851</v>
      </c>
      <c r="AP6766" s="6" t="s">
        <v>3826</v>
      </c>
    </row>
    <row r="6767" spans="41:42" x14ac:dyDescent="0.3">
      <c r="AO6767" s="2" t="s">
        <v>3852</v>
      </c>
      <c r="AP6767" s="6" t="s">
        <v>3826</v>
      </c>
    </row>
    <row r="6768" spans="41:42" x14ac:dyDescent="0.3">
      <c r="AO6768" s="2" t="s">
        <v>3853</v>
      </c>
      <c r="AP6768" s="6" t="s">
        <v>3826</v>
      </c>
    </row>
    <row r="6769" spans="41:42" x14ac:dyDescent="0.3">
      <c r="AO6769" s="2" t="s">
        <v>3854</v>
      </c>
      <c r="AP6769" s="6" t="s">
        <v>3826</v>
      </c>
    </row>
    <row r="6770" spans="41:42" x14ac:dyDescent="0.3">
      <c r="AO6770" s="2" t="s">
        <v>3855</v>
      </c>
      <c r="AP6770" s="6" t="s">
        <v>3826</v>
      </c>
    </row>
    <row r="6771" spans="41:42" x14ac:dyDescent="0.3">
      <c r="AO6771" s="2" t="s">
        <v>3856</v>
      </c>
      <c r="AP6771" s="6" t="s">
        <v>3826</v>
      </c>
    </row>
    <row r="6772" spans="41:42" x14ac:dyDescent="0.3">
      <c r="AO6772" s="2" t="s">
        <v>3857</v>
      </c>
      <c r="AP6772" s="6" t="s">
        <v>3826</v>
      </c>
    </row>
    <row r="6773" spans="41:42" x14ac:dyDescent="0.3">
      <c r="AO6773" s="2" t="s">
        <v>3858</v>
      </c>
      <c r="AP6773" s="6" t="s">
        <v>3826</v>
      </c>
    </row>
    <row r="6774" spans="41:42" x14ac:dyDescent="0.3">
      <c r="AO6774" s="2" t="s">
        <v>3859</v>
      </c>
      <c r="AP6774" s="6" t="s">
        <v>3826</v>
      </c>
    </row>
    <row r="6775" spans="41:42" x14ac:dyDescent="0.3">
      <c r="AO6775" s="2" t="s">
        <v>2674</v>
      </c>
      <c r="AP6775" s="6" t="s">
        <v>2636</v>
      </c>
    </row>
    <row r="6776" spans="41:42" x14ac:dyDescent="0.3">
      <c r="AO6776" s="2" t="s">
        <v>3860</v>
      </c>
      <c r="AP6776" s="6" t="s">
        <v>3826</v>
      </c>
    </row>
    <row r="6777" spans="41:42" x14ac:dyDescent="0.3">
      <c r="AO6777" s="2" t="s">
        <v>3861</v>
      </c>
      <c r="AP6777" s="6" t="s">
        <v>3826</v>
      </c>
    </row>
    <row r="6778" spans="41:42" x14ac:dyDescent="0.3">
      <c r="AO6778" s="2" t="s">
        <v>3862</v>
      </c>
      <c r="AP6778" s="6" t="s">
        <v>3826</v>
      </c>
    </row>
    <row r="6779" spans="41:42" x14ac:dyDescent="0.3">
      <c r="AO6779" s="2" t="s">
        <v>3863</v>
      </c>
      <c r="AP6779" s="6" t="s">
        <v>3826</v>
      </c>
    </row>
    <row r="6780" spans="41:42" x14ac:dyDescent="0.3">
      <c r="AO6780" s="2" t="s">
        <v>3864</v>
      </c>
      <c r="AP6780" s="6" t="s">
        <v>3826</v>
      </c>
    </row>
    <row r="6781" spans="41:42" x14ac:dyDescent="0.3">
      <c r="AO6781" s="2" t="s">
        <v>3865</v>
      </c>
      <c r="AP6781" s="6" t="s">
        <v>3826</v>
      </c>
    </row>
    <row r="6782" spans="41:42" x14ac:dyDescent="0.3">
      <c r="AO6782" s="2" t="s">
        <v>3866</v>
      </c>
      <c r="AP6782" s="6" t="s">
        <v>3826</v>
      </c>
    </row>
    <row r="6783" spans="41:42" x14ac:dyDescent="0.3">
      <c r="AO6783" s="2" t="s">
        <v>2121</v>
      </c>
      <c r="AP6783" s="6" t="s">
        <v>1888</v>
      </c>
    </row>
    <row r="6784" spans="41:42" x14ac:dyDescent="0.3">
      <c r="AO6784" s="2" t="s">
        <v>2122</v>
      </c>
      <c r="AP6784" s="6" t="s">
        <v>1888</v>
      </c>
    </row>
    <row r="6785" spans="41:42" x14ac:dyDescent="0.3">
      <c r="AO6785" s="2" t="s">
        <v>2123</v>
      </c>
      <c r="AP6785" s="6" t="s">
        <v>1888</v>
      </c>
    </row>
    <row r="6786" spans="41:42" x14ac:dyDescent="0.3">
      <c r="AO6786" s="2" t="s">
        <v>2675</v>
      </c>
      <c r="AP6786" s="6" t="s">
        <v>2636</v>
      </c>
    </row>
    <row r="6787" spans="41:42" x14ac:dyDescent="0.3">
      <c r="AO6787" s="2" t="s">
        <v>2124</v>
      </c>
      <c r="AP6787" s="6" t="s">
        <v>1888</v>
      </c>
    </row>
    <row r="6788" spans="41:42" x14ac:dyDescent="0.3">
      <c r="AO6788" s="2" t="s">
        <v>2799</v>
      </c>
      <c r="AP6788" s="6" t="s">
        <v>2739</v>
      </c>
    </row>
    <row r="6789" spans="41:42" x14ac:dyDescent="0.3">
      <c r="AO6789" s="2" t="s">
        <v>2800</v>
      </c>
      <c r="AP6789" s="6" t="s">
        <v>2739</v>
      </c>
    </row>
    <row r="6790" spans="41:42" x14ac:dyDescent="0.3">
      <c r="AO6790" s="2" t="s">
        <v>2801</v>
      </c>
      <c r="AP6790" s="6" t="s">
        <v>2739</v>
      </c>
    </row>
    <row r="6791" spans="41:42" x14ac:dyDescent="0.3">
      <c r="AO6791" s="2" t="s">
        <v>2802</v>
      </c>
      <c r="AP6791" s="6" t="s">
        <v>2739</v>
      </c>
    </row>
    <row r="6792" spans="41:42" x14ac:dyDescent="0.3">
      <c r="AO6792" s="2" t="s">
        <v>2803</v>
      </c>
      <c r="AP6792" s="6" t="s">
        <v>2739</v>
      </c>
    </row>
    <row r="6793" spans="41:42" x14ac:dyDescent="0.3">
      <c r="AO6793" s="2" t="s">
        <v>2804</v>
      </c>
      <c r="AP6793" s="6" t="s">
        <v>2739</v>
      </c>
    </row>
    <row r="6794" spans="41:42" x14ac:dyDescent="0.3">
      <c r="AO6794" s="2" t="s">
        <v>2805</v>
      </c>
      <c r="AP6794" s="6" t="s">
        <v>2739</v>
      </c>
    </row>
    <row r="6795" spans="41:42" x14ac:dyDescent="0.3">
      <c r="AO6795" s="2" t="s">
        <v>2806</v>
      </c>
      <c r="AP6795" s="6" t="s">
        <v>2739</v>
      </c>
    </row>
    <row r="6796" spans="41:42" x14ac:dyDescent="0.3">
      <c r="AO6796" s="2" t="s">
        <v>2807</v>
      </c>
      <c r="AP6796" s="6" t="s">
        <v>2739</v>
      </c>
    </row>
    <row r="6797" spans="41:42" x14ac:dyDescent="0.3">
      <c r="AO6797" s="2" t="s">
        <v>2676</v>
      </c>
      <c r="AP6797" s="6" t="s">
        <v>2636</v>
      </c>
    </row>
    <row r="6798" spans="41:42" x14ac:dyDescent="0.3">
      <c r="AO6798" s="2" t="s">
        <v>1369</v>
      </c>
      <c r="AP6798" s="6" t="s">
        <v>1368</v>
      </c>
    </row>
    <row r="6799" spans="41:42" x14ac:dyDescent="0.3">
      <c r="AO6799" s="2" t="s">
        <v>1370</v>
      </c>
      <c r="AP6799" s="6" t="s">
        <v>1368</v>
      </c>
    </row>
    <row r="6800" spans="41:42" x14ac:dyDescent="0.3">
      <c r="AO6800" s="2" t="s">
        <v>1371</v>
      </c>
      <c r="AP6800" s="6" t="s">
        <v>1368</v>
      </c>
    </row>
    <row r="6801" spans="41:42" x14ac:dyDescent="0.3">
      <c r="AO6801" s="2" t="s">
        <v>1372</v>
      </c>
      <c r="AP6801" s="6" t="s">
        <v>1368</v>
      </c>
    </row>
    <row r="6802" spans="41:42" x14ac:dyDescent="0.3">
      <c r="AO6802" s="2" t="s">
        <v>1373</v>
      </c>
      <c r="AP6802" s="6" t="s">
        <v>1368</v>
      </c>
    </row>
    <row r="6803" spans="41:42" x14ac:dyDescent="0.3">
      <c r="AO6803" s="2" t="s">
        <v>1374</v>
      </c>
      <c r="AP6803" s="6" t="s">
        <v>1368</v>
      </c>
    </row>
    <row r="6804" spans="41:42" x14ac:dyDescent="0.3">
      <c r="AO6804" s="2" t="s">
        <v>1375</v>
      </c>
      <c r="AP6804" s="6" t="s">
        <v>1368</v>
      </c>
    </row>
    <row r="6805" spans="41:42" x14ac:dyDescent="0.3">
      <c r="AO6805" s="2" t="s">
        <v>1376</v>
      </c>
      <c r="AP6805" s="6" t="s">
        <v>1368</v>
      </c>
    </row>
    <row r="6806" spans="41:42" x14ac:dyDescent="0.3">
      <c r="AO6806" s="2" t="s">
        <v>1377</v>
      </c>
      <c r="AP6806" s="6" t="s">
        <v>1368</v>
      </c>
    </row>
    <row r="6807" spans="41:42" x14ac:dyDescent="0.3">
      <c r="AO6807" s="2" t="s">
        <v>1378</v>
      </c>
      <c r="AP6807" s="6" t="s">
        <v>1368</v>
      </c>
    </row>
    <row r="6808" spans="41:42" x14ac:dyDescent="0.3">
      <c r="AO6808" s="2" t="s">
        <v>2677</v>
      </c>
      <c r="AP6808" s="6" t="s">
        <v>2636</v>
      </c>
    </row>
    <row r="6809" spans="41:42" x14ac:dyDescent="0.3">
      <c r="AO6809" s="2" t="s">
        <v>1379</v>
      </c>
      <c r="AP6809" s="6" t="s">
        <v>1368</v>
      </c>
    </row>
    <row r="6810" spans="41:42" x14ac:dyDescent="0.3">
      <c r="AO6810" s="2" t="s">
        <v>1380</v>
      </c>
      <c r="AP6810" s="6" t="s">
        <v>1368</v>
      </c>
    </row>
    <row r="6811" spans="41:42" x14ac:dyDescent="0.3">
      <c r="AO6811" s="2" t="s">
        <v>1381</v>
      </c>
      <c r="AP6811" s="6" t="s">
        <v>1368</v>
      </c>
    </row>
    <row r="6812" spans="41:42" x14ac:dyDescent="0.3">
      <c r="AO6812" s="2" t="s">
        <v>4843</v>
      </c>
      <c r="AP6812" s="6" t="s">
        <v>4730</v>
      </c>
    </row>
    <row r="6813" spans="41:42" x14ac:dyDescent="0.3">
      <c r="AO6813" s="2" t="s">
        <v>4844</v>
      </c>
      <c r="AP6813" s="6" t="s">
        <v>4730</v>
      </c>
    </row>
    <row r="6814" spans="41:42" x14ac:dyDescent="0.3">
      <c r="AO6814" s="2" t="s">
        <v>4845</v>
      </c>
      <c r="AP6814" s="6" t="s">
        <v>4730</v>
      </c>
    </row>
    <row r="6815" spans="41:42" x14ac:dyDescent="0.3">
      <c r="AO6815" s="2" t="s">
        <v>4846</v>
      </c>
      <c r="AP6815" s="6" t="s">
        <v>4730</v>
      </c>
    </row>
    <row r="6816" spans="41:42" x14ac:dyDescent="0.3">
      <c r="AO6816" s="2" t="s">
        <v>4847</v>
      </c>
      <c r="AP6816" s="6" t="s">
        <v>4730</v>
      </c>
    </row>
    <row r="6817" spans="41:42" x14ac:dyDescent="0.3">
      <c r="AO6817" s="2" t="s">
        <v>4848</v>
      </c>
      <c r="AP6817" s="6" t="s">
        <v>4730</v>
      </c>
    </row>
    <row r="6818" spans="41:42" x14ac:dyDescent="0.3">
      <c r="AO6818" s="2" t="s">
        <v>4849</v>
      </c>
      <c r="AP6818" s="6" t="s">
        <v>4730</v>
      </c>
    </row>
    <row r="6819" spans="41:42" x14ac:dyDescent="0.3">
      <c r="AO6819" s="2" t="s">
        <v>2678</v>
      </c>
      <c r="AP6819" s="6" t="s">
        <v>2636</v>
      </c>
    </row>
    <row r="6820" spans="41:42" x14ac:dyDescent="0.3">
      <c r="AO6820" s="2" t="s">
        <v>4850</v>
      </c>
      <c r="AP6820" s="6" t="s">
        <v>4730</v>
      </c>
    </row>
    <row r="6821" spans="41:42" x14ac:dyDescent="0.3">
      <c r="AO6821" s="2" t="s">
        <v>4851</v>
      </c>
      <c r="AP6821" s="6" t="s">
        <v>4730</v>
      </c>
    </row>
    <row r="6822" spans="41:42" x14ac:dyDescent="0.3">
      <c r="AO6822" s="2" t="s">
        <v>2941</v>
      </c>
      <c r="AP6822" s="6" t="s">
        <v>2911</v>
      </c>
    </row>
    <row r="6823" spans="41:42" x14ac:dyDescent="0.3">
      <c r="AO6823" s="2" t="s">
        <v>2942</v>
      </c>
      <c r="AP6823" s="6" t="s">
        <v>2911</v>
      </c>
    </row>
    <row r="6824" spans="41:42" x14ac:dyDescent="0.3">
      <c r="AO6824" s="2" t="s">
        <v>8112</v>
      </c>
      <c r="AP6824" s="6" t="s">
        <v>105</v>
      </c>
    </row>
    <row r="6825" spans="41:42" x14ac:dyDescent="0.3">
      <c r="AO6825" s="2" t="s">
        <v>8113</v>
      </c>
      <c r="AP6825" s="6" t="s">
        <v>105</v>
      </c>
    </row>
    <row r="6826" spans="41:42" x14ac:dyDescent="0.3">
      <c r="AO6826" s="2" t="s">
        <v>8114</v>
      </c>
      <c r="AP6826" s="6" t="s">
        <v>105</v>
      </c>
    </row>
    <row r="6827" spans="41:42" x14ac:dyDescent="0.3">
      <c r="AO6827" s="2" t="s">
        <v>8115</v>
      </c>
      <c r="AP6827" s="6" t="s">
        <v>105</v>
      </c>
    </row>
    <row r="6828" spans="41:42" x14ac:dyDescent="0.3">
      <c r="AO6828" s="2" t="s">
        <v>8116</v>
      </c>
      <c r="AP6828" s="6" t="s">
        <v>105</v>
      </c>
    </row>
    <row r="6829" spans="41:42" x14ac:dyDescent="0.3">
      <c r="AO6829" s="2" t="s">
        <v>8117</v>
      </c>
      <c r="AP6829" s="6" t="s">
        <v>105</v>
      </c>
    </row>
    <row r="6830" spans="41:42" x14ac:dyDescent="0.3">
      <c r="AO6830" s="2" t="s">
        <v>2402</v>
      </c>
      <c r="AP6830" s="6" t="s">
        <v>2400</v>
      </c>
    </row>
    <row r="6831" spans="41:42" x14ac:dyDescent="0.3">
      <c r="AO6831" s="2" t="s">
        <v>2420</v>
      </c>
      <c r="AP6831" s="6" t="s">
        <v>2400</v>
      </c>
    </row>
    <row r="6832" spans="41:42" x14ac:dyDescent="0.3">
      <c r="AO6832" s="2" t="s">
        <v>2679</v>
      </c>
      <c r="AP6832" s="6" t="s">
        <v>2636</v>
      </c>
    </row>
    <row r="6833" spans="41:42" x14ac:dyDescent="0.3">
      <c r="AO6833" s="2" t="s">
        <v>8118</v>
      </c>
      <c r="AP6833" s="6" t="s">
        <v>105</v>
      </c>
    </row>
    <row r="6834" spans="41:42" x14ac:dyDescent="0.3">
      <c r="AO6834" s="2" t="s">
        <v>8119</v>
      </c>
      <c r="AP6834" s="6" t="s">
        <v>105</v>
      </c>
    </row>
    <row r="6835" spans="41:42" x14ac:dyDescent="0.3">
      <c r="AO6835" s="2" t="s">
        <v>8120</v>
      </c>
      <c r="AP6835" s="6" t="s">
        <v>105</v>
      </c>
    </row>
    <row r="6836" spans="41:42" x14ac:dyDescent="0.3">
      <c r="AO6836" s="2" t="s">
        <v>8121</v>
      </c>
      <c r="AP6836" s="6" t="s">
        <v>105</v>
      </c>
    </row>
    <row r="6837" spans="41:42" x14ac:dyDescent="0.3">
      <c r="AO6837" s="2" t="s">
        <v>8122</v>
      </c>
      <c r="AP6837" s="6" t="s">
        <v>105</v>
      </c>
    </row>
    <row r="6838" spans="41:42" x14ac:dyDescent="0.3">
      <c r="AO6838" s="2" t="s">
        <v>8123</v>
      </c>
      <c r="AP6838" s="6" t="s">
        <v>105</v>
      </c>
    </row>
    <row r="6839" spans="41:42" x14ac:dyDescent="0.3">
      <c r="AO6839" s="2" t="s">
        <v>8124</v>
      </c>
      <c r="AP6839" s="6" t="s">
        <v>105</v>
      </c>
    </row>
    <row r="6840" spans="41:42" x14ac:dyDescent="0.3">
      <c r="AO6840" s="2" t="s">
        <v>2943</v>
      </c>
      <c r="AP6840" s="6" t="s">
        <v>2911</v>
      </c>
    </row>
    <row r="6841" spans="41:42" x14ac:dyDescent="0.3">
      <c r="AO6841" s="2" t="s">
        <v>2944</v>
      </c>
      <c r="AP6841" s="6" t="s">
        <v>2911</v>
      </c>
    </row>
    <row r="6842" spans="41:42" x14ac:dyDescent="0.3">
      <c r="AO6842" s="2" t="s">
        <v>2945</v>
      </c>
      <c r="AP6842" s="6" t="s">
        <v>2911</v>
      </c>
    </row>
    <row r="6843" spans="41:42" x14ac:dyDescent="0.3">
      <c r="AO6843" s="2" t="s">
        <v>2680</v>
      </c>
      <c r="AP6843" s="6" t="s">
        <v>2636</v>
      </c>
    </row>
    <row r="6844" spans="41:42" x14ac:dyDescent="0.3">
      <c r="AO6844" s="2" t="s">
        <v>2946</v>
      </c>
      <c r="AP6844" s="6" t="s">
        <v>2911</v>
      </c>
    </row>
    <row r="6845" spans="41:42" x14ac:dyDescent="0.3">
      <c r="AO6845" s="2" t="s">
        <v>2947</v>
      </c>
      <c r="AP6845" s="6" t="s">
        <v>2911</v>
      </c>
    </row>
    <row r="6846" spans="41:42" x14ac:dyDescent="0.3">
      <c r="AO6846" s="2" t="s">
        <v>2948</v>
      </c>
      <c r="AP6846" s="6" t="s">
        <v>2911</v>
      </c>
    </row>
    <row r="6847" spans="41:42" x14ac:dyDescent="0.3">
      <c r="AO6847" s="2" t="s">
        <v>2949</v>
      </c>
      <c r="AP6847" s="6" t="s">
        <v>2911</v>
      </c>
    </row>
    <row r="6848" spans="41:42" x14ac:dyDescent="0.3">
      <c r="AO6848" s="2" t="s">
        <v>2950</v>
      </c>
      <c r="AP6848" s="6" t="s">
        <v>2911</v>
      </c>
    </row>
    <row r="6849" spans="41:42" x14ac:dyDescent="0.3">
      <c r="AO6849" s="2" t="s">
        <v>2951</v>
      </c>
      <c r="AP6849" s="6" t="s">
        <v>2911</v>
      </c>
    </row>
    <row r="6850" spans="41:42" x14ac:dyDescent="0.3">
      <c r="AO6850" s="2" t="s">
        <v>2952</v>
      </c>
      <c r="AP6850" s="6" t="s">
        <v>2911</v>
      </c>
    </row>
    <row r="6851" spans="41:42" x14ac:dyDescent="0.3">
      <c r="AO6851" s="2" t="s">
        <v>2953</v>
      </c>
      <c r="AP6851" s="6" t="s">
        <v>2911</v>
      </c>
    </row>
    <row r="6852" spans="41:42" x14ac:dyDescent="0.3">
      <c r="AO6852" s="2" t="s">
        <v>2954</v>
      </c>
      <c r="AP6852" s="6" t="s">
        <v>2911</v>
      </c>
    </row>
    <row r="6853" spans="41:42" x14ac:dyDescent="0.3">
      <c r="AO6853" s="2" t="s">
        <v>2955</v>
      </c>
      <c r="AP6853" s="6" t="s">
        <v>2911</v>
      </c>
    </row>
    <row r="6854" spans="41:42" x14ac:dyDescent="0.3">
      <c r="AO6854" s="2" t="s">
        <v>2681</v>
      </c>
      <c r="AP6854" s="6" t="s">
        <v>2636</v>
      </c>
    </row>
    <row r="6855" spans="41:42" x14ac:dyDescent="0.3">
      <c r="AO6855" s="2" t="s">
        <v>2956</v>
      </c>
      <c r="AP6855" s="6" t="s">
        <v>2911</v>
      </c>
    </row>
    <row r="6856" spans="41:42" x14ac:dyDescent="0.3">
      <c r="AO6856" s="2" t="s">
        <v>2957</v>
      </c>
      <c r="AP6856" s="6" t="s">
        <v>2911</v>
      </c>
    </row>
    <row r="6857" spans="41:42" x14ac:dyDescent="0.3">
      <c r="AO6857" s="2" t="s">
        <v>2958</v>
      </c>
      <c r="AP6857" s="6" t="s">
        <v>2911</v>
      </c>
    </row>
    <row r="6858" spans="41:42" x14ac:dyDescent="0.3">
      <c r="AO6858" s="2" t="s">
        <v>2959</v>
      </c>
      <c r="AP6858" s="6" t="s">
        <v>2911</v>
      </c>
    </row>
    <row r="6859" spans="41:42" x14ac:dyDescent="0.3">
      <c r="AO6859" s="2" t="s">
        <v>2960</v>
      </c>
      <c r="AP6859" s="6" t="s">
        <v>2911</v>
      </c>
    </row>
    <row r="6860" spans="41:42" x14ac:dyDescent="0.3">
      <c r="AO6860" s="2" t="s">
        <v>2961</v>
      </c>
      <c r="AP6860" s="6" t="s">
        <v>2911</v>
      </c>
    </row>
    <row r="6861" spans="41:42" x14ac:dyDescent="0.3">
      <c r="AO6861" s="2" t="s">
        <v>2962</v>
      </c>
      <c r="AP6861" s="6" t="s">
        <v>2911</v>
      </c>
    </row>
    <row r="6862" spans="41:42" x14ac:dyDescent="0.3">
      <c r="AO6862" s="2" t="s">
        <v>2963</v>
      </c>
      <c r="AP6862" s="6" t="s">
        <v>2911</v>
      </c>
    </row>
    <row r="6863" spans="41:42" x14ac:dyDescent="0.3">
      <c r="AO6863" s="2" t="s">
        <v>2964</v>
      </c>
      <c r="AP6863" s="6" t="s">
        <v>2911</v>
      </c>
    </row>
    <row r="6864" spans="41:42" x14ac:dyDescent="0.3">
      <c r="AO6864" s="2" t="s">
        <v>2965</v>
      </c>
      <c r="AP6864" s="6" t="s">
        <v>2911</v>
      </c>
    </row>
    <row r="6865" spans="41:42" x14ac:dyDescent="0.3">
      <c r="AO6865" s="2" t="s">
        <v>2682</v>
      </c>
      <c r="AP6865" s="6" t="s">
        <v>2636</v>
      </c>
    </row>
    <row r="6866" spans="41:42" x14ac:dyDescent="0.3">
      <c r="AO6866" s="2" t="s">
        <v>2966</v>
      </c>
      <c r="AP6866" s="6" t="s">
        <v>2911</v>
      </c>
    </row>
    <row r="6867" spans="41:42" x14ac:dyDescent="0.3">
      <c r="AO6867" s="2" t="s">
        <v>2967</v>
      </c>
      <c r="AP6867" s="6" t="s">
        <v>2911</v>
      </c>
    </row>
    <row r="6868" spans="41:42" x14ac:dyDescent="0.3">
      <c r="AO6868" s="2" t="s">
        <v>2968</v>
      </c>
      <c r="AP6868" s="6" t="s">
        <v>2911</v>
      </c>
    </row>
    <row r="6869" spans="41:42" x14ac:dyDescent="0.3">
      <c r="AO6869" s="2" t="s">
        <v>2969</v>
      </c>
      <c r="AP6869" s="6" t="s">
        <v>2911</v>
      </c>
    </row>
    <row r="6870" spans="41:42" x14ac:dyDescent="0.3">
      <c r="AO6870" s="2" t="s">
        <v>2970</v>
      </c>
      <c r="AP6870" s="6" t="s">
        <v>2911</v>
      </c>
    </row>
    <row r="6871" spans="41:42" x14ac:dyDescent="0.3">
      <c r="AO6871" s="2" t="s">
        <v>2971</v>
      </c>
      <c r="AP6871" s="6" t="s">
        <v>2911</v>
      </c>
    </row>
    <row r="6872" spans="41:42" x14ac:dyDescent="0.3">
      <c r="AO6872" s="2" t="s">
        <v>2972</v>
      </c>
      <c r="AP6872" s="6" t="s">
        <v>2911</v>
      </c>
    </row>
    <row r="6873" spans="41:42" x14ac:dyDescent="0.3">
      <c r="AO6873" s="2" t="s">
        <v>1382</v>
      </c>
      <c r="AP6873" s="6" t="s">
        <v>1368</v>
      </c>
    </row>
    <row r="6874" spans="41:42" x14ac:dyDescent="0.3">
      <c r="AO6874" s="2" t="s">
        <v>1383</v>
      </c>
      <c r="AP6874" s="6" t="s">
        <v>1368</v>
      </c>
    </row>
    <row r="6875" spans="41:42" x14ac:dyDescent="0.3">
      <c r="AO6875" s="2" t="s">
        <v>1384</v>
      </c>
      <c r="AP6875" s="6" t="s">
        <v>1368</v>
      </c>
    </row>
    <row r="6876" spans="41:42" x14ac:dyDescent="0.3">
      <c r="AO6876" s="2" t="s">
        <v>2683</v>
      </c>
      <c r="AP6876" s="6" t="s">
        <v>2636</v>
      </c>
    </row>
    <row r="6877" spans="41:42" x14ac:dyDescent="0.3">
      <c r="AO6877" s="2" t="s">
        <v>1385</v>
      </c>
      <c r="AP6877" s="6" t="s">
        <v>1368</v>
      </c>
    </row>
    <row r="6878" spans="41:42" x14ac:dyDescent="0.3">
      <c r="AO6878" s="2" t="s">
        <v>1386</v>
      </c>
      <c r="AP6878" s="6" t="s">
        <v>1368</v>
      </c>
    </row>
    <row r="6879" spans="41:42" x14ac:dyDescent="0.3">
      <c r="AO6879" s="2" t="s">
        <v>1387</v>
      </c>
      <c r="AP6879" s="6" t="s">
        <v>1368</v>
      </c>
    </row>
    <row r="6880" spans="41:42" x14ac:dyDescent="0.3">
      <c r="AO6880" s="2" t="s">
        <v>1388</v>
      </c>
      <c r="AP6880" s="6" t="s">
        <v>1368</v>
      </c>
    </row>
    <row r="6881" spans="41:42" x14ac:dyDescent="0.3">
      <c r="AO6881" s="2" t="s">
        <v>1389</v>
      </c>
      <c r="AP6881" s="6" t="s">
        <v>1368</v>
      </c>
    </row>
    <row r="6882" spans="41:42" x14ac:dyDescent="0.3">
      <c r="AO6882" s="2" t="s">
        <v>1390</v>
      </c>
      <c r="AP6882" s="6" t="s">
        <v>1368</v>
      </c>
    </row>
    <row r="6883" spans="41:42" x14ac:dyDescent="0.3">
      <c r="AO6883" s="2" t="s">
        <v>1391</v>
      </c>
      <c r="AP6883" s="6" t="s">
        <v>1368</v>
      </c>
    </row>
    <row r="6884" spans="41:42" x14ac:dyDescent="0.3">
      <c r="AO6884" s="2" t="s">
        <v>1392</v>
      </c>
      <c r="AP6884" s="6" t="s">
        <v>1368</v>
      </c>
    </row>
    <row r="6885" spans="41:42" x14ac:dyDescent="0.3">
      <c r="AO6885" s="2" t="s">
        <v>1393</v>
      </c>
      <c r="AP6885" s="6" t="s">
        <v>1368</v>
      </c>
    </row>
    <row r="6886" spans="41:42" x14ac:dyDescent="0.3">
      <c r="AO6886" s="2" t="s">
        <v>1394</v>
      </c>
      <c r="AP6886" s="6" t="s">
        <v>1368</v>
      </c>
    </row>
    <row r="6887" spans="41:42" x14ac:dyDescent="0.3">
      <c r="AO6887" s="2" t="s">
        <v>2684</v>
      </c>
      <c r="AP6887" s="6" t="s">
        <v>2636</v>
      </c>
    </row>
    <row r="6888" spans="41:42" x14ac:dyDescent="0.3">
      <c r="AO6888" s="2" t="s">
        <v>1395</v>
      </c>
      <c r="AP6888" s="6" t="s">
        <v>1368</v>
      </c>
    </row>
    <row r="6889" spans="41:42" x14ac:dyDescent="0.3">
      <c r="AO6889" s="2" t="s">
        <v>1396</v>
      </c>
      <c r="AP6889" s="6" t="s">
        <v>1368</v>
      </c>
    </row>
    <row r="6890" spans="41:42" x14ac:dyDescent="0.3">
      <c r="AO6890" s="2" t="s">
        <v>1397</v>
      </c>
      <c r="AP6890" s="6" t="s">
        <v>1368</v>
      </c>
    </row>
    <row r="6891" spans="41:42" x14ac:dyDescent="0.3">
      <c r="AO6891" s="2" t="s">
        <v>1398</v>
      </c>
      <c r="AP6891" s="6" t="s">
        <v>1368</v>
      </c>
    </row>
    <row r="6892" spans="41:42" x14ac:dyDescent="0.3">
      <c r="AO6892" s="2" t="s">
        <v>1399</v>
      </c>
      <c r="AP6892" s="6" t="s">
        <v>1368</v>
      </c>
    </row>
    <row r="6893" spans="41:42" x14ac:dyDescent="0.3">
      <c r="AO6893" s="2" t="s">
        <v>1400</v>
      </c>
      <c r="AP6893" s="6" t="s">
        <v>1368</v>
      </c>
    </row>
    <row r="6894" spans="41:42" x14ac:dyDescent="0.3">
      <c r="AO6894" s="2" t="s">
        <v>1401</v>
      </c>
      <c r="AP6894" s="6" t="s">
        <v>1368</v>
      </c>
    </row>
    <row r="6895" spans="41:42" x14ac:dyDescent="0.3">
      <c r="AO6895" s="2" t="s">
        <v>1402</v>
      </c>
      <c r="AP6895" s="6" t="s">
        <v>1368</v>
      </c>
    </row>
    <row r="6896" spans="41:42" x14ac:dyDescent="0.3">
      <c r="AO6896" s="2" t="s">
        <v>1403</v>
      </c>
      <c r="AP6896" s="6" t="s">
        <v>1368</v>
      </c>
    </row>
    <row r="6897" spans="41:42" x14ac:dyDescent="0.3">
      <c r="AO6897" s="2" t="s">
        <v>1404</v>
      </c>
      <c r="AP6897" s="6" t="s">
        <v>1368</v>
      </c>
    </row>
    <row r="6898" spans="41:42" x14ac:dyDescent="0.3">
      <c r="AO6898" s="2" t="s">
        <v>2685</v>
      </c>
      <c r="AP6898" s="6" t="s">
        <v>2636</v>
      </c>
    </row>
    <row r="6899" spans="41:42" x14ac:dyDescent="0.3">
      <c r="AO6899" s="2" t="s">
        <v>1405</v>
      </c>
      <c r="AP6899" s="6" t="s">
        <v>1368</v>
      </c>
    </row>
    <row r="6900" spans="41:42" x14ac:dyDescent="0.3">
      <c r="AO6900" s="2" t="s">
        <v>1406</v>
      </c>
      <c r="AP6900" s="6" t="s">
        <v>1368</v>
      </c>
    </row>
    <row r="6901" spans="41:42" x14ac:dyDescent="0.3">
      <c r="AO6901" s="2" t="s">
        <v>1407</v>
      </c>
      <c r="AP6901" s="6" t="s">
        <v>1368</v>
      </c>
    </row>
    <row r="6902" spans="41:42" x14ac:dyDescent="0.3">
      <c r="AO6902" s="2" t="s">
        <v>1408</v>
      </c>
      <c r="AP6902" s="6" t="s">
        <v>1368</v>
      </c>
    </row>
    <row r="6903" spans="41:42" x14ac:dyDescent="0.3">
      <c r="AO6903" s="2" t="s">
        <v>1409</v>
      </c>
      <c r="AP6903" s="6" t="s">
        <v>1368</v>
      </c>
    </row>
    <row r="6904" spans="41:42" x14ac:dyDescent="0.3">
      <c r="AO6904" s="2" t="s">
        <v>1410</v>
      </c>
      <c r="AP6904" s="6" t="s">
        <v>1368</v>
      </c>
    </row>
    <row r="6905" spans="41:42" x14ac:dyDescent="0.3">
      <c r="AO6905" s="2" t="s">
        <v>1411</v>
      </c>
      <c r="AP6905" s="6" t="s">
        <v>1368</v>
      </c>
    </row>
    <row r="6906" spans="41:42" x14ac:dyDescent="0.3">
      <c r="AO6906" s="2" t="s">
        <v>1412</v>
      </c>
      <c r="AP6906" s="6" t="s">
        <v>1368</v>
      </c>
    </row>
    <row r="6907" spans="41:42" x14ac:dyDescent="0.3">
      <c r="AO6907" s="2" t="s">
        <v>1413</v>
      </c>
      <c r="AP6907" s="6" t="s">
        <v>1368</v>
      </c>
    </row>
    <row r="6908" spans="41:42" x14ac:dyDescent="0.3">
      <c r="AO6908" s="2" t="s">
        <v>1414</v>
      </c>
      <c r="AP6908" s="6" t="s">
        <v>1368</v>
      </c>
    </row>
    <row r="6909" spans="41:42" x14ac:dyDescent="0.3">
      <c r="AO6909" s="2" t="s">
        <v>2686</v>
      </c>
      <c r="AP6909" s="6" t="s">
        <v>2636</v>
      </c>
    </row>
    <row r="6910" spans="41:42" x14ac:dyDescent="0.3">
      <c r="AO6910" s="2" t="s">
        <v>1415</v>
      </c>
      <c r="AP6910" s="6" t="s">
        <v>1368</v>
      </c>
    </row>
    <row r="6911" spans="41:42" x14ac:dyDescent="0.3">
      <c r="AO6911" s="2" t="s">
        <v>1416</v>
      </c>
      <c r="AP6911" s="6" t="s">
        <v>1368</v>
      </c>
    </row>
    <row r="6912" spans="41:42" x14ac:dyDescent="0.3">
      <c r="AO6912" s="2" t="s">
        <v>1417</v>
      </c>
      <c r="AP6912" s="6" t="s">
        <v>1368</v>
      </c>
    </row>
    <row r="6913" spans="41:42" x14ac:dyDescent="0.3">
      <c r="AO6913" s="2" t="s">
        <v>1742</v>
      </c>
      <c r="AP6913" s="6" t="s">
        <v>1741</v>
      </c>
    </row>
    <row r="6914" spans="41:42" x14ac:dyDescent="0.3">
      <c r="AO6914" s="2" t="s">
        <v>1743</v>
      </c>
      <c r="AP6914" s="6" t="s">
        <v>1741</v>
      </c>
    </row>
    <row r="6915" spans="41:42" x14ac:dyDescent="0.3">
      <c r="AO6915" s="2" t="s">
        <v>1744</v>
      </c>
      <c r="AP6915" s="6" t="s">
        <v>1741</v>
      </c>
    </row>
    <row r="6916" spans="41:42" x14ac:dyDescent="0.3">
      <c r="AO6916" s="2" t="s">
        <v>1745</v>
      </c>
      <c r="AP6916" s="6" t="s">
        <v>1741</v>
      </c>
    </row>
    <row r="6917" spans="41:42" x14ac:dyDescent="0.3">
      <c r="AO6917" s="2" t="s">
        <v>1746</v>
      </c>
      <c r="AP6917" s="6" t="s">
        <v>1741</v>
      </c>
    </row>
    <row r="6918" spans="41:42" x14ac:dyDescent="0.3">
      <c r="AO6918" s="2" t="s">
        <v>1747</v>
      </c>
      <c r="AP6918" s="6" t="s">
        <v>1741</v>
      </c>
    </row>
    <row r="6919" spans="41:42" x14ac:dyDescent="0.3">
      <c r="AO6919" s="2" t="s">
        <v>1748</v>
      </c>
      <c r="AP6919" s="6" t="s">
        <v>1741</v>
      </c>
    </row>
    <row r="6920" spans="41:42" x14ac:dyDescent="0.3">
      <c r="AO6920" s="2" t="s">
        <v>2687</v>
      </c>
      <c r="AP6920" s="6" t="s">
        <v>2636</v>
      </c>
    </row>
    <row r="6921" spans="41:42" x14ac:dyDescent="0.3">
      <c r="AO6921" s="2" t="s">
        <v>1749</v>
      </c>
      <c r="AP6921" s="6" t="s">
        <v>1741</v>
      </c>
    </row>
    <row r="6922" spans="41:42" x14ac:dyDescent="0.3">
      <c r="AO6922" s="2" t="s">
        <v>1750</v>
      </c>
      <c r="AP6922" s="6" t="s">
        <v>1741</v>
      </c>
    </row>
    <row r="6923" spans="41:42" x14ac:dyDescent="0.3">
      <c r="AO6923" s="2" t="s">
        <v>1751</v>
      </c>
      <c r="AP6923" s="6" t="s">
        <v>1741</v>
      </c>
    </row>
    <row r="6924" spans="41:42" x14ac:dyDescent="0.3">
      <c r="AO6924" s="2" t="s">
        <v>1752</v>
      </c>
      <c r="AP6924" s="6" t="s">
        <v>1741</v>
      </c>
    </row>
    <row r="6925" spans="41:42" x14ac:dyDescent="0.3">
      <c r="AO6925" s="2" t="s">
        <v>1753</v>
      </c>
      <c r="AP6925" s="6" t="s">
        <v>1741</v>
      </c>
    </row>
    <row r="6926" spans="41:42" x14ac:dyDescent="0.3">
      <c r="AO6926" s="2" t="s">
        <v>1754</v>
      </c>
      <c r="AP6926" s="6" t="s">
        <v>1741</v>
      </c>
    </row>
    <row r="6927" spans="41:42" x14ac:dyDescent="0.3">
      <c r="AO6927" s="2" t="s">
        <v>1755</v>
      </c>
      <c r="AP6927" s="6" t="s">
        <v>1741</v>
      </c>
    </row>
    <row r="6928" spans="41:42" x14ac:dyDescent="0.3">
      <c r="AO6928" s="2" t="s">
        <v>1756</v>
      </c>
      <c r="AP6928" s="6" t="s">
        <v>1741</v>
      </c>
    </row>
    <row r="6929" spans="41:42" x14ac:dyDescent="0.3">
      <c r="AO6929" s="2" t="s">
        <v>1757</v>
      </c>
      <c r="AP6929" s="6" t="s">
        <v>1741</v>
      </c>
    </row>
    <row r="6930" spans="41:42" x14ac:dyDescent="0.3">
      <c r="AO6930" s="2" t="s">
        <v>1758</v>
      </c>
      <c r="AP6930" s="6" t="s">
        <v>1741</v>
      </c>
    </row>
    <row r="6931" spans="41:42" x14ac:dyDescent="0.3">
      <c r="AO6931" s="2" t="s">
        <v>2688</v>
      </c>
      <c r="AP6931" s="6" t="s">
        <v>2636</v>
      </c>
    </row>
    <row r="6932" spans="41:42" x14ac:dyDescent="0.3">
      <c r="AO6932" s="2" t="s">
        <v>1759</v>
      </c>
      <c r="AP6932" s="6" t="s">
        <v>1741</v>
      </c>
    </row>
    <row r="6933" spans="41:42" x14ac:dyDescent="0.3">
      <c r="AO6933" s="2" t="s">
        <v>1760</v>
      </c>
      <c r="AP6933" s="6" t="s">
        <v>1741</v>
      </c>
    </row>
    <row r="6934" spans="41:42" x14ac:dyDescent="0.3">
      <c r="AO6934" s="2" t="s">
        <v>1761</v>
      </c>
      <c r="AP6934" s="6" t="s">
        <v>1741</v>
      </c>
    </row>
    <row r="6935" spans="41:42" x14ac:dyDescent="0.3">
      <c r="AO6935" s="2" t="s">
        <v>1762</v>
      </c>
      <c r="AP6935" s="6" t="s">
        <v>1741</v>
      </c>
    </row>
    <row r="6936" spans="41:42" x14ac:dyDescent="0.3">
      <c r="AO6936" s="2" t="s">
        <v>1763</v>
      </c>
      <c r="AP6936" s="6" t="s">
        <v>1741</v>
      </c>
    </row>
    <row r="6937" spans="41:42" x14ac:dyDescent="0.3">
      <c r="AO6937" s="2" t="s">
        <v>1764</v>
      </c>
      <c r="AP6937" s="6" t="s">
        <v>1741</v>
      </c>
    </row>
    <row r="6938" spans="41:42" x14ac:dyDescent="0.3">
      <c r="AO6938" s="2" t="s">
        <v>1765</v>
      </c>
      <c r="AP6938" s="6" t="s">
        <v>1741</v>
      </c>
    </row>
    <row r="6939" spans="41:42" x14ac:dyDescent="0.3">
      <c r="AO6939" s="2" t="s">
        <v>1766</v>
      </c>
      <c r="AP6939" s="6" t="s">
        <v>1741</v>
      </c>
    </row>
    <row r="6940" spans="41:42" x14ac:dyDescent="0.3">
      <c r="AO6940" s="2" t="s">
        <v>1767</v>
      </c>
      <c r="AP6940" s="6" t="s">
        <v>1741</v>
      </c>
    </row>
    <row r="6941" spans="41:42" x14ac:dyDescent="0.3">
      <c r="AO6941" s="2" t="s">
        <v>1768</v>
      </c>
      <c r="AP6941" s="6" t="s">
        <v>1741</v>
      </c>
    </row>
    <row r="6942" spans="41:42" x14ac:dyDescent="0.3">
      <c r="AO6942" s="2" t="s">
        <v>2421</v>
      </c>
      <c r="AP6942" s="6" t="s">
        <v>2400</v>
      </c>
    </row>
    <row r="6943" spans="41:42" x14ac:dyDescent="0.3">
      <c r="AO6943" s="2" t="s">
        <v>2689</v>
      </c>
      <c r="AP6943" s="6" t="s">
        <v>2636</v>
      </c>
    </row>
    <row r="6944" spans="41:42" x14ac:dyDescent="0.3">
      <c r="AO6944" s="2" t="s">
        <v>1769</v>
      </c>
      <c r="AP6944" s="6" t="s">
        <v>1741</v>
      </c>
    </row>
    <row r="6945" spans="41:42" x14ac:dyDescent="0.3">
      <c r="AO6945" s="2" t="s">
        <v>1770</v>
      </c>
      <c r="AP6945" s="6" t="s">
        <v>1741</v>
      </c>
    </row>
    <row r="6946" spans="41:42" x14ac:dyDescent="0.3">
      <c r="AO6946" s="2" t="s">
        <v>1771</v>
      </c>
      <c r="AP6946" s="6" t="s">
        <v>1741</v>
      </c>
    </row>
    <row r="6947" spans="41:42" x14ac:dyDescent="0.3">
      <c r="AO6947" s="2" t="s">
        <v>1772</v>
      </c>
      <c r="AP6947" s="6" t="s">
        <v>1741</v>
      </c>
    </row>
    <row r="6948" spans="41:42" x14ac:dyDescent="0.3">
      <c r="AO6948" s="2" t="s">
        <v>1773</v>
      </c>
      <c r="AP6948" s="6" t="s">
        <v>1741</v>
      </c>
    </row>
    <row r="6949" spans="41:42" x14ac:dyDescent="0.3">
      <c r="AO6949" s="2" t="s">
        <v>1774</v>
      </c>
      <c r="AP6949" s="6" t="s">
        <v>1741</v>
      </c>
    </row>
    <row r="6950" spans="41:42" x14ac:dyDescent="0.3">
      <c r="AO6950" s="2" t="s">
        <v>1775</v>
      </c>
      <c r="AP6950" s="6" t="s">
        <v>1741</v>
      </c>
    </row>
    <row r="6951" spans="41:42" x14ac:dyDescent="0.3">
      <c r="AO6951" s="2" t="s">
        <v>2973</v>
      </c>
      <c r="AP6951" s="6" t="s">
        <v>2911</v>
      </c>
    </row>
    <row r="6952" spans="41:42" x14ac:dyDescent="0.3">
      <c r="AO6952" s="2" t="s">
        <v>2974</v>
      </c>
      <c r="AP6952" s="6" t="s">
        <v>2911</v>
      </c>
    </row>
    <row r="6953" spans="41:42" x14ac:dyDescent="0.3">
      <c r="AO6953" s="2" t="s">
        <v>2975</v>
      </c>
      <c r="AP6953" s="6" t="s">
        <v>2911</v>
      </c>
    </row>
    <row r="6954" spans="41:42" x14ac:dyDescent="0.3">
      <c r="AO6954" s="2" t="s">
        <v>2690</v>
      </c>
      <c r="AP6954" s="6" t="s">
        <v>2636</v>
      </c>
    </row>
    <row r="6955" spans="41:42" x14ac:dyDescent="0.3">
      <c r="AO6955" s="2" t="s">
        <v>2976</v>
      </c>
      <c r="AP6955" s="6" t="s">
        <v>2911</v>
      </c>
    </row>
    <row r="6956" spans="41:42" x14ac:dyDescent="0.3">
      <c r="AO6956" s="2" t="s">
        <v>2977</v>
      </c>
      <c r="AP6956" s="6" t="s">
        <v>2911</v>
      </c>
    </row>
    <row r="6957" spans="41:42" x14ac:dyDescent="0.3">
      <c r="AO6957" s="2" t="s">
        <v>2978</v>
      </c>
      <c r="AP6957" s="6" t="s">
        <v>2911</v>
      </c>
    </row>
    <row r="6958" spans="41:42" x14ac:dyDescent="0.3">
      <c r="AO6958" s="2" t="s">
        <v>2979</v>
      </c>
      <c r="AP6958" s="6" t="s">
        <v>2911</v>
      </c>
    </row>
    <row r="6959" spans="41:42" x14ac:dyDescent="0.3">
      <c r="AO6959" s="2" t="s">
        <v>2980</v>
      </c>
      <c r="AP6959" s="6" t="s">
        <v>2911</v>
      </c>
    </row>
    <row r="6960" spans="41:42" x14ac:dyDescent="0.3">
      <c r="AO6960" s="2" t="s">
        <v>2981</v>
      </c>
      <c r="AP6960" s="6" t="s">
        <v>2911</v>
      </c>
    </row>
    <row r="6961" spans="41:42" x14ac:dyDescent="0.3">
      <c r="AO6961" s="2" t="s">
        <v>2982</v>
      </c>
      <c r="AP6961" s="6" t="s">
        <v>2911</v>
      </c>
    </row>
    <row r="6962" spans="41:42" x14ac:dyDescent="0.3">
      <c r="AO6962" s="2" t="s">
        <v>2983</v>
      </c>
      <c r="AP6962" s="6" t="s">
        <v>2911</v>
      </c>
    </row>
    <row r="6963" spans="41:42" x14ac:dyDescent="0.3">
      <c r="AO6963" s="2" t="s">
        <v>2984</v>
      </c>
      <c r="AP6963" s="6" t="s">
        <v>2911</v>
      </c>
    </row>
    <row r="6964" spans="41:42" x14ac:dyDescent="0.3">
      <c r="AO6964" s="2" t="s">
        <v>2985</v>
      </c>
      <c r="AP6964" s="6" t="s">
        <v>2911</v>
      </c>
    </row>
    <row r="6965" spans="41:42" x14ac:dyDescent="0.3">
      <c r="AO6965" s="2" t="s">
        <v>2691</v>
      </c>
      <c r="AP6965" s="6" t="s">
        <v>2636</v>
      </c>
    </row>
    <row r="6966" spans="41:42" x14ac:dyDescent="0.3">
      <c r="AO6966" s="2" t="s">
        <v>2986</v>
      </c>
      <c r="AP6966" s="6" t="s">
        <v>2911</v>
      </c>
    </row>
    <row r="6967" spans="41:42" x14ac:dyDescent="0.3">
      <c r="AO6967" s="2" t="s">
        <v>2987</v>
      </c>
      <c r="AP6967" s="6" t="s">
        <v>2911</v>
      </c>
    </row>
    <row r="6968" spans="41:42" x14ac:dyDescent="0.3">
      <c r="AO6968" s="2" t="s">
        <v>2988</v>
      </c>
      <c r="AP6968" s="6" t="s">
        <v>2911</v>
      </c>
    </row>
    <row r="6969" spans="41:42" x14ac:dyDescent="0.3">
      <c r="AO6969" s="2" t="s">
        <v>2989</v>
      </c>
      <c r="AP6969" s="6" t="s">
        <v>2911</v>
      </c>
    </row>
    <row r="6970" spans="41:42" x14ac:dyDescent="0.3">
      <c r="AO6970" s="2" t="s">
        <v>2990</v>
      </c>
      <c r="AP6970" s="6" t="s">
        <v>2911</v>
      </c>
    </row>
    <row r="6971" spans="41:42" x14ac:dyDescent="0.3">
      <c r="AO6971" s="2" t="s">
        <v>1776</v>
      </c>
      <c r="AP6971" s="6" t="s">
        <v>1741</v>
      </c>
    </row>
    <row r="6972" spans="41:42" x14ac:dyDescent="0.3">
      <c r="AO6972" s="2" t="s">
        <v>1777</v>
      </c>
      <c r="AP6972" s="6" t="s">
        <v>1741</v>
      </c>
    </row>
    <row r="6973" spans="41:42" x14ac:dyDescent="0.3">
      <c r="AO6973" s="2" t="s">
        <v>1778</v>
      </c>
      <c r="AP6973" s="6" t="s">
        <v>1741</v>
      </c>
    </row>
    <row r="6974" spans="41:42" x14ac:dyDescent="0.3">
      <c r="AO6974" s="2" t="s">
        <v>1779</v>
      </c>
      <c r="AP6974" s="6" t="s">
        <v>1741</v>
      </c>
    </row>
    <row r="6975" spans="41:42" x14ac:dyDescent="0.3">
      <c r="AO6975" s="2" t="s">
        <v>2692</v>
      </c>
      <c r="AP6975" s="6" t="s">
        <v>2636</v>
      </c>
    </row>
    <row r="6976" spans="41:42" x14ac:dyDescent="0.3">
      <c r="AO6976" s="2" t="s">
        <v>1780</v>
      </c>
      <c r="AP6976" s="6" t="s">
        <v>1741</v>
      </c>
    </row>
    <row r="6977" spans="41:42" x14ac:dyDescent="0.3">
      <c r="AO6977" s="2" t="s">
        <v>1781</v>
      </c>
      <c r="AP6977" s="6" t="s">
        <v>1741</v>
      </c>
    </row>
    <row r="6978" spans="41:42" x14ac:dyDescent="0.3">
      <c r="AO6978" s="2" t="s">
        <v>1782</v>
      </c>
      <c r="AP6978" s="6" t="s">
        <v>1741</v>
      </c>
    </row>
    <row r="6979" spans="41:42" x14ac:dyDescent="0.3">
      <c r="AO6979" s="2" t="s">
        <v>1783</v>
      </c>
      <c r="AP6979" s="6" t="s">
        <v>1741</v>
      </c>
    </row>
    <row r="6980" spans="41:42" x14ac:dyDescent="0.3">
      <c r="AO6980" s="2" t="s">
        <v>1784</v>
      </c>
      <c r="AP6980" s="6" t="s">
        <v>1741</v>
      </c>
    </row>
    <row r="6981" spans="41:42" x14ac:dyDescent="0.3">
      <c r="AO6981" s="2" t="s">
        <v>1785</v>
      </c>
      <c r="AP6981" s="6" t="s">
        <v>1741</v>
      </c>
    </row>
    <row r="6982" spans="41:42" x14ac:dyDescent="0.3">
      <c r="AO6982" s="2" t="s">
        <v>1786</v>
      </c>
      <c r="AP6982" s="6" t="s">
        <v>1741</v>
      </c>
    </row>
    <row r="6983" spans="41:42" x14ac:dyDescent="0.3">
      <c r="AO6983" s="2" t="s">
        <v>1787</v>
      </c>
      <c r="AP6983" s="6" t="s">
        <v>1741</v>
      </c>
    </row>
    <row r="6984" spans="41:42" x14ac:dyDescent="0.3">
      <c r="AO6984" s="2" t="s">
        <v>1788</v>
      </c>
      <c r="AP6984" s="6" t="s">
        <v>1741</v>
      </c>
    </row>
    <row r="6985" spans="41:42" x14ac:dyDescent="0.3">
      <c r="AO6985" s="2" t="s">
        <v>1789</v>
      </c>
      <c r="AP6985" s="6" t="s">
        <v>1741</v>
      </c>
    </row>
    <row r="6986" spans="41:42" x14ac:dyDescent="0.3">
      <c r="AO6986" s="2" t="s">
        <v>2693</v>
      </c>
      <c r="AP6986" s="6" t="s">
        <v>2636</v>
      </c>
    </row>
    <row r="6987" spans="41:42" x14ac:dyDescent="0.3">
      <c r="AO6987" s="2" t="s">
        <v>1790</v>
      </c>
      <c r="AP6987" s="6" t="s">
        <v>1741</v>
      </c>
    </row>
    <row r="6988" spans="41:42" x14ac:dyDescent="0.3">
      <c r="AO6988" s="2" t="s">
        <v>1791</v>
      </c>
      <c r="AP6988" s="6" t="s">
        <v>1741</v>
      </c>
    </row>
    <row r="6989" spans="41:42" x14ac:dyDescent="0.3">
      <c r="AO6989" s="2" t="s">
        <v>1792</v>
      </c>
      <c r="AP6989" s="6" t="s">
        <v>1741</v>
      </c>
    </row>
    <row r="6990" spans="41:42" x14ac:dyDescent="0.3">
      <c r="AO6990" s="2" t="s">
        <v>1793</v>
      </c>
      <c r="AP6990" s="6" t="s">
        <v>1741</v>
      </c>
    </row>
    <row r="6991" spans="41:42" x14ac:dyDescent="0.3">
      <c r="AO6991" s="2" t="s">
        <v>1794</v>
      </c>
      <c r="AP6991" s="6" t="s">
        <v>1741</v>
      </c>
    </row>
    <row r="6992" spans="41:42" x14ac:dyDescent="0.3">
      <c r="AO6992" s="2" t="s">
        <v>1795</v>
      </c>
      <c r="AP6992" s="6" t="s">
        <v>1741</v>
      </c>
    </row>
    <row r="6993" spans="41:42" x14ac:dyDescent="0.3">
      <c r="AO6993" s="2" t="s">
        <v>1796</v>
      </c>
      <c r="AP6993" s="6" t="s">
        <v>1741</v>
      </c>
    </row>
    <row r="6994" spans="41:42" x14ac:dyDescent="0.3">
      <c r="AO6994" s="2" t="s">
        <v>1797</v>
      </c>
      <c r="AP6994" s="6" t="s">
        <v>1741</v>
      </c>
    </row>
    <row r="6995" spans="41:42" x14ac:dyDescent="0.3">
      <c r="AO6995" s="2" t="s">
        <v>1798</v>
      </c>
      <c r="AP6995" s="6" t="s">
        <v>1741</v>
      </c>
    </row>
    <row r="6996" spans="41:42" x14ac:dyDescent="0.3">
      <c r="AO6996" s="2" t="s">
        <v>1799</v>
      </c>
      <c r="AP6996" s="6" t="s">
        <v>1741</v>
      </c>
    </row>
    <row r="6997" spans="41:42" x14ac:dyDescent="0.3">
      <c r="AO6997" s="2" t="s">
        <v>2694</v>
      </c>
      <c r="AP6997" s="6" t="s">
        <v>2636</v>
      </c>
    </row>
    <row r="6998" spans="41:42" x14ac:dyDescent="0.3">
      <c r="AO6998" s="2" t="s">
        <v>1800</v>
      </c>
      <c r="AP6998" s="6" t="s">
        <v>1741</v>
      </c>
    </row>
    <row r="6999" spans="41:42" x14ac:dyDescent="0.3">
      <c r="AO6999" s="2" t="s">
        <v>1801</v>
      </c>
      <c r="AP6999" s="6" t="s">
        <v>1741</v>
      </c>
    </row>
    <row r="7000" spans="41:42" x14ac:dyDescent="0.3">
      <c r="AO7000" s="2" t="s">
        <v>1802</v>
      </c>
      <c r="AP7000" s="6" t="s">
        <v>1741</v>
      </c>
    </row>
    <row r="7001" spans="41:42" x14ac:dyDescent="0.3">
      <c r="AO7001" s="2" t="s">
        <v>1803</v>
      </c>
      <c r="AP7001" s="6" t="s">
        <v>1741</v>
      </c>
    </row>
    <row r="7002" spans="41:42" x14ac:dyDescent="0.3">
      <c r="AO7002" s="2" t="s">
        <v>1804</v>
      </c>
      <c r="AP7002" s="6" t="s">
        <v>1741</v>
      </c>
    </row>
    <row r="7003" spans="41:42" x14ac:dyDescent="0.3">
      <c r="AO7003" s="2" t="s">
        <v>1805</v>
      </c>
      <c r="AP7003" s="6" t="s">
        <v>1741</v>
      </c>
    </row>
    <row r="7004" spans="41:42" x14ac:dyDescent="0.3">
      <c r="AO7004" s="2" t="s">
        <v>2991</v>
      </c>
      <c r="AP7004" s="6" t="s">
        <v>2911</v>
      </c>
    </row>
    <row r="7005" spans="41:42" x14ac:dyDescent="0.3">
      <c r="AO7005" s="2" t="s">
        <v>2992</v>
      </c>
      <c r="AP7005" s="6" t="s">
        <v>2911</v>
      </c>
    </row>
    <row r="7006" spans="41:42" x14ac:dyDescent="0.3">
      <c r="AO7006" s="2" t="s">
        <v>2993</v>
      </c>
      <c r="AP7006" s="6" t="s">
        <v>2911</v>
      </c>
    </row>
    <row r="7007" spans="41:42" x14ac:dyDescent="0.3">
      <c r="AO7007" s="2" t="s">
        <v>2994</v>
      </c>
      <c r="AP7007" s="6" t="s">
        <v>2911</v>
      </c>
    </row>
    <row r="7008" spans="41:42" x14ac:dyDescent="0.3">
      <c r="AO7008" s="2" t="s">
        <v>2695</v>
      </c>
      <c r="AP7008" s="6" t="s">
        <v>2636</v>
      </c>
    </row>
    <row r="7009" spans="41:42" x14ac:dyDescent="0.3">
      <c r="AO7009" s="2" t="s">
        <v>2995</v>
      </c>
      <c r="AP7009" s="6" t="s">
        <v>2911</v>
      </c>
    </row>
    <row r="7010" spans="41:42" x14ac:dyDescent="0.3">
      <c r="AO7010" s="2" t="s">
        <v>2996</v>
      </c>
      <c r="AP7010" s="6" t="s">
        <v>2911</v>
      </c>
    </row>
    <row r="7011" spans="41:42" x14ac:dyDescent="0.3">
      <c r="AO7011" s="2" t="s">
        <v>2997</v>
      </c>
      <c r="AP7011" s="6" t="s">
        <v>2911</v>
      </c>
    </row>
    <row r="7012" spans="41:42" x14ac:dyDescent="0.3">
      <c r="AO7012" s="2" t="s">
        <v>2998</v>
      </c>
      <c r="AP7012" s="6" t="s">
        <v>2911</v>
      </c>
    </row>
    <row r="7013" spans="41:42" x14ac:dyDescent="0.3">
      <c r="AO7013" s="2" t="s">
        <v>2999</v>
      </c>
      <c r="AP7013" s="6" t="s">
        <v>2911</v>
      </c>
    </row>
    <row r="7014" spans="41:42" x14ac:dyDescent="0.3">
      <c r="AO7014" s="2" t="s">
        <v>3000</v>
      </c>
      <c r="AP7014" s="6" t="s">
        <v>2911</v>
      </c>
    </row>
    <row r="7015" spans="41:42" x14ac:dyDescent="0.3">
      <c r="AO7015" s="2" t="s">
        <v>3001</v>
      </c>
      <c r="AP7015" s="6" t="s">
        <v>2911</v>
      </c>
    </row>
    <row r="7016" spans="41:42" x14ac:dyDescent="0.3">
      <c r="AO7016" s="2" t="s">
        <v>3002</v>
      </c>
      <c r="AP7016" s="6" t="s">
        <v>2911</v>
      </c>
    </row>
    <row r="7017" spans="41:42" x14ac:dyDescent="0.3">
      <c r="AO7017" s="2" t="s">
        <v>3003</v>
      </c>
      <c r="AP7017" s="6" t="s">
        <v>2911</v>
      </c>
    </row>
    <row r="7018" spans="41:42" x14ac:dyDescent="0.3">
      <c r="AO7018" s="2" t="s">
        <v>3004</v>
      </c>
      <c r="AP7018" s="6" t="s">
        <v>2911</v>
      </c>
    </row>
    <row r="7019" spans="41:42" x14ac:dyDescent="0.3">
      <c r="AO7019" s="2" t="s">
        <v>2557</v>
      </c>
      <c r="AP7019" s="6" t="s">
        <v>2400</v>
      </c>
    </row>
    <row r="7020" spans="41:42" x14ac:dyDescent="0.3">
      <c r="AO7020" s="2" t="s">
        <v>1806</v>
      </c>
      <c r="AP7020" s="6" t="s">
        <v>1741</v>
      </c>
    </row>
    <row r="7021" spans="41:42" x14ac:dyDescent="0.3">
      <c r="AO7021" s="2" t="s">
        <v>1807</v>
      </c>
      <c r="AP7021" s="6" t="s">
        <v>1741</v>
      </c>
    </row>
    <row r="7022" spans="41:42" x14ac:dyDescent="0.3">
      <c r="AO7022" s="2" t="s">
        <v>1808</v>
      </c>
      <c r="AP7022" s="6" t="s">
        <v>1741</v>
      </c>
    </row>
    <row r="7023" spans="41:42" x14ac:dyDescent="0.3">
      <c r="AO7023" s="2" t="s">
        <v>1809</v>
      </c>
      <c r="AP7023" s="6" t="s">
        <v>1741</v>
      </c>
    </row>
    <row r="7024" spans="41:42" x14ac:dyDescent="0.3">
      <c r="AO7024" s="2" t="s">
        <v>1810</v>
      </c>
      <c r="AP7024" s="6" t="s">
        <v>1741</v>
      </c>
    </row>
    <row r="7025" spans="41:42" x14ac:dyDescent="0.3">
      <c r="AO7025" s="2" t="s">
        <v>1418</v>
      </c>
      <c r="AP7025" s="6" t="s">
        <v>1368</v>
      </c>
    </row>
    <row r="7026" spans="41:42" x14ac:dyDescent="0.3">
      <c r="AO7026" s="2" t="s">
        <v>1419</v>
      </c>
      <c r="AP7026" s="6" t="s">
        <v>1368</v>
      </c>
    </row>
    <row r="7027" spans="41:42" x14ac:dyDescent="0.3">
      <c r="AO7027" s="2" t="s">
        <v>1420</v>
      </c>
      <c r="AP7027" s="6" t="s">
        <v>1368</v>
      </c>
    </row>
    <row r="7028" spans="41:42" x14ac:dyDescent="0.3">
      <c r="AO7028" s="2" t="s">
        <v>1421</v>
      </c>
      <c r="AP7028" s="6" t="s">
        <v>1368</v>
      </c>
    </row>
    <row r="7029" spans="41:42" x14ac:dyDescent="0.3">
      <c r="AO7029" s="2" t="s">
        <v>2558</v>
      </c>
      <c r="AP7029" s="6" t="s">
        <v>2400</v>
      </c>
    </row>
    <row r="7030" spans="41:42" x14ac:dyDescent="0.3">
      <c r="AO7030" s="2" t="s">
        <v>1422</v>
      </c>
      <c r="AP7030" s="6" t="s">
        <v>1368</v>
      </c>
    </row>
    <row r="7031" spans="41:42" x14ac:dyDescent="0.3">
      <c r="AO7031" s="2" t="s">
        <v>1423</v>
      </c>
      <c r="AP7031" s="6" t="s">
        <v>1368</v>
      </c>
    </row>
    <row r="7032" spans="41:42" x14ac:dyDescent="0.3">
      <c r="AO7032" s="2" t="s">
        <v>1424</v>
      </c>
      <c r="AP7032" s="6" t="s">
        <v>1368</v>
      </c>
    </row>
    <row r="7033" spans="41:42" x14ac:dyDescent="0.3">
      <c r="AO7033" s="2" t="s">
        <v>1425</v>
      </c>
      <c r="AP7033" s="6" t="s">
        <v>1368</v>
      </c>
    </row>
    <row r="7034" spans="41:42" x14ac:dyDescent="0.3">
      <c r="AO7034" s="2" t="s">
        <v>1426</v>
      </c>
      <c r="AP7034" s="6" t="s">
        <v>1368</v>
      </c>
    </row>
    <row r="7035" spans="41:42" x14ac:dyDescent="0.3">
      <c r="AO7035" s="2" t="s">
        <v>1427</v>
      </c>
      <c r="AP7035" s="6" t="s">
        <v>1368</v>
      </c>
    </row>
    <row r="7036" spans="41:42" x14ac:dyDescent="0.3">
      <c r="AO7036" s="2" t="s">
        <v>1428</v>
      </c>
      <c r="AP7036" s="6" t="s">
        <v>1368</v>
      </c>
    </row>
    <row r="7037" spans="41:42" x14ac:dyDescent="0.3">
      <c r="AO7037" s="2" t="s">
        <v>1429</v>
      </c>
      <c r="AP7037" s="6" t="s">
        <v>1368</v>
      </c>
    </row>
    <row r="7038" spans="41:42" x14ac:dyDescent="0.3">
      <c r="AO7038" s="2" t="s">
        <v>1430</v>
      </c>
      <c r="AP7038" s="6" t="s">
        <v>1368</v>
      </c>
    </row>
    <row r="7039" spans="41:42" x14ac:dyDescent="0.3">
      <c r="AO7039" s="2" t="s">
        <v>1811</v>
      </c>
      <c r="AP7039" s="6" t="s">
        <v>1741</v>
      </c>
    </row>
    <row r="7040" spans="41:42" x14ac:dyDescent="0.3">
      <c r="AO7040" s="2" t="s">
        <v>2559</v>
      </c>
      <c r="AP7040" s="6" t="s">
        <v>2400</v>
      </c>
    </row>
    <row r="7041" spans="41:42" x14ac:dyDescent="0.3">
      <c r="AO7041" s="2" t="s">
        <v>1812</v>
      </c>
      <c r="AP7041" s="6" t="s">
        <v>1741</v>
      </c>
    </row>
    <row r="7042" spans="41:42" x14ac:dyDescent="0.3">
      <c r="AO7042" s="2" t="s">
        <v>1813</v>
      </c>
      <c r="AP7042" s="6" t="s">
        <v>1741</v>
      </c>
    </row>
    <row r="7043" spans="41:42" x14ac:dyDescent="0.3">
      <c r="AO7043" s="2" t="s">
        <v>1814</v>
      </c>
      <c r="AP7043" s="6" t="s">
        <v>1741</v>
      </c>
    </row>
    <row r="7044" spans="41:42" x14ac:dyDescent="0.3">
      <c r="AO7044" s="2" t="s">
        <v>1815</v>
      </c>
      <c r="AP7044" s="6" t="s">
        <v>1741</v>
      </c>
    </row>
    <row r="7045" spans="41:42" x14ac:dyDescent="0.3">
      <c r="AO7045" s="2" t="s">
        <v>1816</v>
      </c>
      <c r="AP7045" s="6" t="s">
        <v>1741</v>
      </c>
    </row>
    <row r="7046" spans="41:42" x14ac:dyDescent="0.3">
      <c r="AO7046" s="2" t="s">
        <v>1817</v>
      </c>
      <c r="AP7046" s="6" t="s">
        <v>1741</v>
      </c>
    </row>
    <row r="7047" spans="41:42" x14ac:dyDescent="0.3">
      <c r="AO7047" s="2" t="s">
        <v>1818</v>
      </c>
      <c r="AP7047" s="6" t="s">
        <v>1741</v>
      </c>
    </row>
    <row r="7048" spans="41:42" x14ac:dyDescent="0.3">
      <c r="AO7048" s="2" t="s">
        <v>1819</v>
      </c>
      <c r="AP7048" s="6" t="s">
        <v>1741</v>
      </c>
    </row>
    <row r="7049" spans="41:42" x14ac:dyDescent="0.3">
      <c r="AO7049" s="2" t="s">
        <v>1820</v>
      </c>
      <c r="AP7049" s="6" t="s">
        <v>1741</v>
      </c>
    </row>
    <row r="7050" spans="41:42" x14ac:dyDescent="0.3">
      <c r="AO7050" s="2" t="s">
        <v>1821</v>
      </c>
      <c r="AP7050" s="6" t="s">
        <v>1741</v>
      </c>
    </row>
    <row r="7051" spans="41:42" x14ac:dyDescent="0.3">
      <c r="AO7051" s="2" t="s">
        <v>2422</v>
      </c>
      <c r="AP7051" s="6" t="s">
        <v>2400</v>
      </c>
    </row>
    <row r="7052" spans="41:42" x14ac:dyDescent="0.3">
      <c r="AO7052" s="2" t="s">
        <v>2560</v>
      </c>
      <c r="AP7052" s="6" t="s">
        <v>2400</v>
      </c>
    </row>
    <row r="7053" spans="41:42" x14ac:dyDescent="0.3">
      <c r="AO7053" s="2" t="s">
        <v>1822</v>
      </c>
      <c r="AP7053" s="6" t="s">
        <v>1741</v>
      </c>
    </row>
    <row r="7054" spans="41:42" x14ac:dyDescent="0.3">
      <c r="AO7054" s="2" t="s">
        <v>1823</v>
      </c>
      <c r="AP7054" s="6" t="s">
        <v>1741</v>
      </c>
    </row>
    <row r="7055" spans="41:42" x14ac:dyDescent="0.3">
      <c r="AO7055" s="2" t="s">
        <v>1824</v>
      </c>
      <c r="AP7055" s="6" t="s">
        <v>1741</v>
      </c>
    </row>
    <row r="7056" spans="41:42" x14ac:dyDescent="0.3">
      <c r="AO7056" s="2" t="s">
        <v>1825</v>
      </c>
      <c r="AP7056" s="6" t="s">
        <v>1741</v>
      </c>
    </row>
    <row r="7057" spans="41:42" x14ac:dyDescent="0.3">
      <c r="AO7057" s="2" t="s">
        <v>1826</v>
      </c>
      <c r="AP7057" s="6" t="s">
        <v>1741</v>
      </c>
    </row>
    <row r="7058" spans="41:42" x14ac:dyDescent="0.3">
      <c r="AO7058" s="2" t="s">
        <v>1827</v>
      </c>
      <c r="AP7058" s="6" t="s">
        <v>1741</v>
      </c>
    </row>
    <row r="7059" spans="41:42" x14ac:dyDescent="0.3">
      <c r="AO7059" s="2" t="s">
        <v>1828</v>
      </c>
      <c r="AP7059" s="6" t="s">
        <v>1741</v>
      </c>
    </row>
    <row r="7060" spans="41:42" x14ac:dyDescent="0.3">
      <c r="AO7060" s="2" t="s">
        <v>1829</v>
      </c>
      <c r="AP7060" s="6" t="s">
        <v>1741</v>
      </c>
    </row>
    <row r="7061" spans="41:42" x14ac:dyDescent="0.3">
      <c r="AO7061" s="2" t="s">
        <v>1830</v>
      </c>
      <c r="AP7061" s="6" t="s">
        <v>1741</v>
      </c>
    </row>
    <row r="7062" spans="41:42" x14ac:dyDescent="0.3">
      <c r="AO7062" s="2" t="s">
        <v>1831</v>
      </c>
      <c r="AP7062" s="6" t="s">
        <v>1741</v>
      </c>
    </row>
    <row r="7063" spans="41:42" x14ac:dyDescent="0.3">
      <c r="AO7063" s="2" t="s">
        <v>2561</v>
      </c>
      <c r="AP7063" s="6" t="s">
        <v>2400</v>
      </c>
    </row>
    <row r="7064" spans="41:42" x14ac:dyDescent="0.3">
      <c r="AO7064" s="2" t="s">
        <v>1832</v>
      </c>
      <c r="AP7064" s="6" t="s">
        <v>1741</v>
      </c>
    </row>
    <row r="7065" spans="41:42" x14ac:dyDescent="0.3">
      <c r="AO7065" s="2" t="s">
        <v>1833</v>
      </c>
      <c r="AP7065" s="6" t="s">
        <v>1741</v>
      </c>
    </row>
    <row r="7066" spans="41:42" x14ac:dyDescent="0.3">
      <c r="AO7066" s="2" t="s">
        <v>1834</v>
      </c>
      <c r="AP7066" s="6" t="s">
        <v>1741</v>
      </c>
    </row>
    <row r="7067" spans="41:42" x14ac:dyDescent="0.3">
      <c r="AO7067" s="2" t="s">
        <v>1835</v>
      </c>
      <c r="AP7067" s="6" t="s">
        <v>1741</v>
      </c>
    </row>
    <row r="7068" spans="41:42" x14ac:dyDescent="0.3">
      <c r="AO7068" s="2" t="s">
        <v>1836</v>
      </c>
      <c r="AP7068" s="6" t="s">
        <v>1741</v>
      </c>
    </row>
    <row r="7069" spans="41:42" x14ac:dyDescent="0.3">
      <c r="AO7069" s="2" t="s">
        <v>1837</v>
      </c>
      <c r="AP7069" s="6" t="s">
        <v>1741</v>
      </c>
    </row>
    <row r="7070" spans="41:42" x14ac:dyDescent="0.3">
      <c r="AO7070" s="2" t="s">
        <v>3924</v>
      </c>
      <c r="AP7070" s="6" t="s">
        <v>3918</v>
      </c>
    </row>
    <row r="7071" spans="41:42" x14ac:dyDescent="0.3">
      <c r="AO7071" s="2" t="s">
        <v>2562</v>
      </c>
      <c r="AP7071" s="6" t="s">
        <v>2400</v>
      </c>
    </row>
    <row r="7072" spans="41:42" x14ac:dyDescent="0.3">
      <c r="AO7072" s="2" t="s">
        <v>3925</v>
      </c>
      <c r="AP7072" s="6" t="s">
        <v>3918</v>
      </c>
    </row>
    <row r="7073" spans="41:42" x14ac:dyDescent="0.3">
      <c r="AO7073" s="2" t="s">
        <v>3926</v>
      </c>
      <c r="AP7073" s="6" t="s">
        <v>3918</v>
      </c>
    </row>
    <row r="7074" spans="41:42" x14ac:dyDescent="0.3">
      <c r="AO7074" s="2" t="s">
        <v>3927</v>
      </c>
      <c r="AP7074" s="6" t="s">
        <v>3918</v>
      </c>
    </row>
    <row r="7075" spans="41:42" x14ac:dyDescent="0.3">
      <c r="AO7075" s="2" t="s">
        <v>3928</v>
      </c>
      <c r="AP7075" s="6" t="s">
        <v>3918</v>
      </c>
    </row>
    <row r="7076" spans="41:42" x14ac:dyDescent="0.3">
      <c r="AO7076" s="2" t="s">
        <v>3929</v>
      </c>
      <c r="AP7076" s="6" t="s">
        <v>3918</v>
      </c>
    </row>
    <row r="7077" spans="41:42" x14ac:dyDescent="0.3">
      <c r="AO7077" s="2" t="s">
        <v>3930</v>
      </c>
      <c r="AP7077" s="6" t="s">
        <v>3918</v>
      </c>
    </row>
    <row r="7078" spans="41:42" x14ac:dyDescent="0.3">
      <c r="AO7078" s="2" t="s">
        <v>3931</v>
      </c>
      <c r="AP7078" s="6" t="s">
        <v>3918</v>
      </c>
    </row>
    <row r="7079" spans="41:42" x14ac:dyDescent="0.3">
      <c r="AO7079" s="2" t="s">
        <v>4218</v>
      </c>
      <c r="AP7079" s="6" t="s">
        <v>4217</v>
      </c>
    </row>
    <row r="7080" spans="41:42" x14ac:dyDescent="0.3">
      <c r="AO7080" s="2" t="s">
        <v>4219</v>
      </c>
      <c r="AP7080" s="6" t="s">
        <v>4217</v>
      </c>
    </row>
    <row r="7081" spans="41:42" x14ac:dyDescent="0.3">
      <c r="AO7081" s="2" t="s">
        <v>4220</v>
      </c>
      <c r="AP7081" s="6" t="s">
        <v>4217</v>
      </c>
    </row>
    <row r="7082" spans="41:42" x14ac:dyDescent="0.3">
      <c r="AO7082" s="2" t="s">
        <v>2563</v>
      </c>
      <c r="AP7082" s="6" t="s">
        <v>2400</v>
      </c>
    </row>
    <row r="7083" spans="41:42" x14ac:dyDescent="0.3">
      <c r="AO7083" s="2" t="s">
        <v>4221</v>
      </c>
      <c r="AP7083" s="6" t="s">
        <v>4217</v>
      </c>
    </row>
    <row r="7084" spans="41:42" x14ac:dyDescent="0.3">
      <c r="AO7084" s="2" t="s">
        <v>4222</v>
      </c>
      <c r="AP7084" s="6" t="s">
        <v>4217</v>
      </c>
    </row>
    <row r="7085" spans="41:42" x14ac:dyDescent="0.3">
      <c r="AO7085" s="2" t="s">
        <v>4223</v>
      </c>
      <c r="AP7085" s="6" t="s">
        <v>4217</v>
      </c>
    </row>
    <row r="7086" spans="41:42" x14ac:dyDescent="0.3">
      <c r="AO7086" s="2" t="s">
        <v>4224</v>
      </c>
      <c r="AP7086" s="6" t="s">
        <v>4217</v>
      </c>
    </row>
    <row r="7087" spans="41:42" x14ac:dyDescent="0.3">
      <c r="AO7087" s="2" t="s">
        <v>4225</v>
      </c>
      <c r="AP7087" s="6" t="s">
        <v>4217</v>
      </c>
    </row>
    <row r="7088" spans="41:42" x14ac:dyDescent="0.3">
      <c r="AO7088" s="2" t="s">
        <v>4226</v>
      </c>
      <c r="AP7088" s="6" t="s">
        <v>4217</v>
      </c>
    </row>
    <row r="7089" spans="41:42" x14ac:dyDescent="0.3">
      <c r="AO7089" s="2" t="s">
        <v>4227</v>
      </c>
      <c r="AP7089" s="6" t="s">
        <v>4217</v>
      </c>
    </row>
    <row r="7090" spans="41:42" x14ac:dyDescent="0.3">
      <c r="AO7090" s="2" t="s">
        <v>4228</v>
      </c>
      <c r="AP7090" s="6" t="s">
        <v>4217</v>
      </c>
    </row>
    <row r="7091" spans="41:42" x14ac:dyDescent="0.3">
      <c r="AO7091" s="2" t="s">
        <v>4229</v>
      </c>
      <c r="AP7091" s="6" t="s">
        <v>4217</v>
      </c>
    </row>
    <row r="7092" spans="41:42" x14ac:dyDescent="0.3">
      <c r="AO7092" s="2" t="s">
        <v>4230</v>
      </c>
      <c r="AP7092" s="6" t="s">
        <v>4217</v>
      </c>
    </row>
    <row r="7093" spans="41:42" x14ac:dyDescent="0.3">
      <c r="AO7093" s="2" t="s">
        <v>2564</v>
      </c>
      <c r="AP7093" s="6" t="s">
        <v>2400</v>
      </c>
    </row>
    <row r="7094" spans="41:42" x14ac:dyDescent="0.3">
      <c r="AO7094" s="2" t="s">
        <v>4231</v>
      </c>
      <c r="AP7094" s="6" t="s">
        <v>4217</v>
      </c>
    </row>
    <row r="7095" spans="41:42" x14ac:dyDescent="0.3">
      <c r="AO7095" s="2" t="s">
        <v>4232</v>
      </c>
      <c r="AP7095" s="6" t="s">
        <v>4217</v>
      </c>
    </row>
    <row r="7096" spans="41:42" x14ac:dyDescent="0.3">
      <c r="AO7096" s="2" t="s">
        <v>4233</v>
      </c>
      <c r="AP7096" s="6" t="s">
        <v>4217</v>
      </c>
    </row>
    <row r="7097" spans="41:42" x14ac:dyDescent="0.3">
      <c r="AO7097" s="2" t="s">
        <v>4234</v>
      </c>
      <c r="AP7097" s="6" t="s">
        <v>4217</v>
      </c>
    </row>
    <row r="7098" spans="41:42" x14ac:dyDescent="0.3">
      <c r="AO7098" s="2" t="s">
        <v>4235</v>
      </c>
      <c r="AP7098" s="6" t="s">
        <v>4217</v>
      </c>
    </row>
    <row r="7099" spans="41:42" x14ac:dyDescent="0.3">
      <c r="AO7099" s="2" t="s">
        <v>4236</v>
      </c>
      <c r="AP7099" s="6" t="s">
        <v>4217</v>
      </c>
    </row>
    <row r="7100" spans="41:42" x14ac:dyDescent="0.3">
      <c r="AO7100" s="2" t="s">
        <v>4237</v>
      </c>
      <c r="AP7100" s="6" t="s">
        <v>4217</v>
      </c>
    </row>
    <row r="7101" spans="41:42" x14ac:dyDescent="0.3">
      <c r="AO7101" s="2" t="s">
        <v>4238</v>
      </c>
      <c r="AP7101" s="6" t="s">
        <v>4217</v>
      </c>
    </row>
    <row r="7102" spans="41:42" x14ac:dyDescent="0.3">
      <c r="AO7102" s="2" t="s">
        <v>4239</v>
      </c>
      <c r="AP7102" s="6" t="s">
        <v>4217</v>
      </c>
    </row>
    <row r="7103" spans="41:42" x14ac:dyDescent="0.3">
      <c r="AO7103" s="2" t="s">
        <v>4240</v>
      </c>
      <c r="AP7103" s="6" t="s">
        <v>4217</v>
      </c>
    </row>
    <row r="7104" spans="41:42" x14ac:dyDescent="0.3">
      <c r="AO7104" s="2" t="s">
        <v>2565</v>
      </c>
      <c r="AP7104" s="6" t="s">
        <v>2400</v>
      </c>
    </row>
    <row r="7105" spans="41:42" x14ac:dyDescent="0.3">
      <c r="AO7105" s="2" t="s">
        <v>4241</v>
      </c>
      <c r="AP7105" s="6" t="s">
        <v>4217</v>
      </c>
    </row>
    <row r="7106" spans="41:42" x14ac:dyDescent="0.3">
      <c r="AO7106" s="2" t="s">
        <v>4242</v>
      </c>
      <c r="AP7106" s="6" t="s">
        <v>4217</v>
      </c>
    </row>
    <row r="7107" spans="41:42" x14ac:dyDescent="0.3">
      <c r="AO7107" s="2" t="s">
        <v>4243</v>
      </c>
      <c r="AP7107" s="6" t="s">
        <v>4217</v>
      </c>
    </row>
    <row r="7108" spans="41:42" x14ac:dyDescent="0.3">
      <c r="AO7108" s="2" t="s">
        <v>4244</v>
      </c>
      <c r="AP7108" s="6" t="s">
        <v>4217</v>
      </c>
    </row>
    <row r="7109" spans="41:42" x14ac:dyDescent="0.3">
      <c r="AO7109" s="2" t="s">
        <v>4245</v>
      </c>
      <c r="AP7109" s="6" t="s">
        <v>4217</v>
      </c>
    </row>
    <row r="7110" spans="41:42" x14ac:dyDescent="0.3">
      <c r="AO7110" s="2" t="s">
        <v>4246</v>
      </c>
      <c r="AP7110" s="6" t="s">
        <v>4217</v>
      </c>
    </row>
    <row r="7111" spans="41:42" x14ac:dyDescent="0.3">
      <c r="AO7111" s="2" t="s">
        <v>4247</v>
      </c>
      <c r="AP7111" s="6" t="s">
        <v>4217</v>
      </c>
    </row>
    <row r="7112" spans="41:42" x14ac:dyDescent="0.3">
      <c r="AO7112" s="2" t="s">
        <v>4248</v>
      </c>
      <c r="AP7112" s="6" t="s">
        <v>4217</v>
      </c>
    </row>
    <row r="7113" spans="41:42" x14ac:dyDescent="0.3">
      <c r="AO7113" s="2" t="s">
        <v>4249</v>
      </c>
      <c r="AP7113" s="6" t="s">
        <v>4217</v>
      </c>
    </row>
    <row r="7114" spans="41:42" x14ac:dyDescent="0.3">
      <c r="AO7114" s="2" t="s">
        <v>4250</v>
      </c>
      <c r="AP7114" s="6" t="s">
        <v>4217</v>
      </c>
    </row>
    <row r="7115" spans="41:42" x14ac:dyDescent="0.3">
      <c r="AO7115" s="2" t="s">
        <v>2566</v>
      </c>
      <c r="AP7115" s="6" t="s">
        <v>2400</v>
      </c>
    </row>
    <row r="7116" spans="41:42" x14ac:dyDescent="0.3">
      <c r="AO7116" s="2" t="s">
        <v>4251</v>
      </c>
      <c r="AP7116" s="6" t="s">
        <v>4217</v>
      </c>
    </row>
    <row r="7117" spans="41:42" x14ac:dyDescent="0.3">
      <c r="AO7117" s="2" t="s">
        <v>4252</v>
      </c>
      <c r="AP7117" s="6" t="s">
        <v>4217</v>
      </c>
    </row>
    <row r="7118" spans="41:42" x14ac:dyDescent="0.3">
      <c r="AO7118" s="2" t="s">
        <v>4253</v>
      </c>
      <c r="AP7118" s="6" t="s">
        <v>4217</v>
      </c>
    </row>
    <row r="7119" spans="41:42" x14ac:dyDescent="0.3">
      <c r="AO7119" s="2" t="s">
        <v>4254</v>
      </c>
      <c r="AP7119" s="6" t="s">
        <v>4217</v>
      </c>
    </row>
    <row r="7120" spans="41:42" x14ac:dyDescent="0.3">
      <c r="AO7120" s="2" t="s">
        <v>4255</v>
      </c>
      <c r="AP7120" s="6" t="s">
        <v>4217</v>
      </c>
    </row>
    <row r="7121" spans="41:42" x14ac:dyDescent="0.3">
      <c r="AO7121" s="2" t="s">
        <v>4256</v>
      </c>
      <c r="AP7121" s="6" t="s">
        <v>4217</v>
      </c>
    </row>
    <row r="7122" spans="41:42" x14ac:dyDescent="0.3">
      <c r="AO7122" s="2" t="s">
        <v>4257</v>
      </c>
      <c r="AP7122" s="6" t="s">
        <v>4217</v>
      </c>
    </row>
    <row r="7123" spans="41:42" x14ac:dyDescent="0.3">
      <c r="AO7123" s="2" t="s">
        <v>4258</v>
      </c>
      <c r="AP7123" s="6" t="s">
        <v>4217</v>
      </c>
    </row>
    <row r="7124" spans="41:42" x14ac:dyDescent="0.3">
      <c r="AO7124" s="2" t="s">
        <v>4259</v>
      </c>
      <c r="AP7124" s="6" t="s">
        <v>4217</v>
      </c>
    </row>
    <row r="7125" spans="41:42" x14ac:dyDescent="0.3">
      <c r="AO7125" s="2" t="s">
        <v>4260</v>
      </c>
      <c r="AP7125" s="6" t="s">
        <v>4217</v>
      </c>
    </row>
    <row r="7126" spans="41:42" x14ac:dyDescent="0.3">
      <c r="AO7126" s="2" t="s">
        <v>2567</v>
      </c>
      <c r="AP7126" s="6" t="s">
        <v>2400</v>
      </c>
    </row>
    <row r="7127" spans="41:42" x14ac:dyDescent="0.3">
      <c r="AO7127" s="2" t="s">
        <v>4261</v>
      </c>
      <c r="AP7127" s="6" t="s">
        <v>4217</v>
      </c>
    </row>
    <row r="7128" spans="41:42" x14ac:dyDescent="0.3">
      <c r="AO7128" s="2" t="s">
        <v>4262</v>
      </c>
      <c r="AP7128" s="6" t="s">
        <v>4217</v>
      </c>
    </row>
    <row r="7129" spans="41:42" x14ac:dyDescent="0.3">
      <c r="AO7129" s="2" t="s">
        <v>4263</v>
      </c>
      <c r="AP7129" s="6" t="s">
        <v>4217</v>
      </c>
    </row>
    <row r="7130" spans="41:42" x14ac:dyDescent="0.3">
      <c r="AO7130" s="2" t="s">
        <v>4264</v>
      </c>
      <c r="AP7130" s="6" t="s">
        <v>4217</v>
      </c>
    </row>
    <row r="7131" spans="41:42" x14ac:dyDescent="0.3">
      <c r="AO7131" s="2" t="s">
        <v>4265</v>
      </c>
      <c r="AP7131" s="6" t="s">
        <v>4217</v>
      </c>
    </row>
    <row r="7132" spans="41:42" x14ac:dyDescent="0.3">
      <c r="AO7132" s="2" t="s">
        <v>4266</v>
      </c>
      <c r="AP7132" s="6" t="s">
        <v>4217</v>
      </c>
    </row>
    <row r="7133" spans="41:42" x14ac:dyDescent="0.3">
      <c r="AO7133" s="2" t="s">
        <v>4267</v>
      </c>
      <c r="AP7133" s="6" t="s">
        <v>4217</v>
      </c>
    </row>
    <row r="7134" spans="41:42" x14ac:dyDescent="0.3">
      <c r="AO7134" s="2" t="s">
        <v>4268</v>
      </c>
      <c r="AP7134" s="6" t="s">
        <v>4217</v>
      </c>
    </row>
    <row r="7135" spans="41:42" x14ac:dyDescent="0.3">
      <c r="AO7135" s="2" t="s">
        <v>4269</v>
      </c>
      <c r="AP7135" s="6" t="s">
        <v>4217</v>
      </c>
    </row>
    <row r="7136" spans="41:42" x14ac:dyDescent="0.3">
      <c r="AO7136" s="2" t="s">
        <v>4270</v>
      </c>
      <c r="AP7136" s="6" t="s">
        <v>4217</v>
      </c>
    </row>
    <row r="7137" spans="41:42" x14ac:dyDescent="0.3">
      <c r="AO7137" s="2" t="s">
        <v>2568</v>
      </c>
      <c r="AP7137" s="6" t="s">
        <v>2400</v>
      </c>
    </row>
    <row r="7138" spans="41:42" x14ac:dyDescent="0.3">
      <c r="AO7138" s="2" t="s">
        <v>4271</v>
      </c>
      <c r="AP7138" s="6" t="s">
        <v>4217</v>
      </c>
    </row>
    <row r="7139" spans="41:42" x14ac:dyDescent="0.3">
      <c r="AO7139" s="2" t="s">
        <v>4272</v>
      </c>
      <c r="AP7139" s="6" t="s">
        <v>4217</v>
      </c>
    </row>
    <row r="7140" spans="41:42" x14ac:dyDescent="0.3">
      <c r="AO7140" s="2" t="s">
        <v>4273</v>
      </c>
      <c r="AP7140" s="6" t="s">
        <v>4217</v>
      </c>
    </row>
    <row r="7141" spans="41:42" x14ac:dyDescent="0.3">
      <c r="AO7141" s="2" t="s">
        <v>8125</v>
      </c>
      <c r="AP7141" s="6" t="s">
        <v>105</v>
      </c>
    </row>
    <row r="7142" spans="41:42" x14ac:dyDescent="0.3">
      <c r="AO7142" s="2" t="s">
        <v>8126</v>
      </c>
      <c r="AP7142" s="6" t="s">
        <v>105</v>
      </c>
    </row>
    <row r="7143" spans="41:42" x14ac:dyDescent="0.3">
      <c r="AO7143" s="2" t="s">
        <v>8127</v>
      </c>
      <c r="AP7143" s="6" t="s">
        <v>105</v>
      </c>
    </row>
    <row r="7144" spans="41:42" x14ac:dyDescent="0.3">
      <c r="AO7144" s="2" t="s">
        <v>8128</v>
      </c>
      <c r="AP7144" s="6" t="s">
        <v>105</v>
      </c>
    </row>
    <row r="7145" spans="41:42" x14ac:dyDescent="0.3">
      <c r="AO7145" s="2" t="s">
        <v>1503</v>
      </c>
      <c r="AP7145" s="6" t="s">
        <v>522</v>
      </c>
    </row>
    <row r="7146" spans="41:42" x14ac:dyDescent="0.3">
      <c r="AO7146" s="2" t="s">
        <v>1504</v>
      </c>
      <c r="AP7146" s="6" t="s">
        <v>522</v>
      </c>
    </row>
    <row r="7147" spans="41:42" x14ac:dyDescent="0.3">
      <c r="AO7147" s="2" t="s">
        <v>1505</v>
      </c>
      <c r="AP7147" s="6" t="s">
        <v>522</v>
      </c>
    </row>
    <row r="7148" spans="41:42" x14ac:dyDescent="0.3">
      <c r="AO7148" s="2" t="s">
        <v>2569</v>
      </c>
      <c r="AP7148" s="6" t="s">
        <v>2400</v>
      </c>
    </row>
    <row r="7149" spans="41:42" x14ac:dyDescent="0.3">
      <c r="AO7149" s="2" t="s">
        <v>1506</v>
      </c>
      <c r="AP7149" s="6" t="s">
        <v>522</v>
      </c>
    </row>
    <row r="7150" spans="41:42" x14ac:dyDescent="0.3">
      <c r="AO7150" s="2" t="s">
        <v>1507</v>
      </c>
      <c r="AP7150" s="6" t="s">
        <v>522</v>
      </c>
    </row>
    <row r="7151" spans="41:42" x14ac:dyDescent="0.3">
      <c r="AO7151" s="2" t="s">
        <v>1508</v>
      </c>
      <c r="AP7151" s="6" t="s">
        <v>522</v>
      </c>
    </row>
    <row r="7152" spans="41:42" x14ac:dyDescent="0.3">
      <c r="AO7152" s="2" t="s">
        <v>1509</v>
      </c>
      <c r="AP7152" s="6" t="s">
        <v>522</v>
      </c>
    </row>
    <row r="7153" spans="41:42" x14ac:dyDescent="0.3">
      <c r="AO7153" s="2" t="s">
        <v>1510</v>
      </c>
      <c r="AP7153" s="6" t="s">
        <v>522</v>
      </c>
    </row>
    <row r="7154" spans="41:42" x14ac:dyDescent="0.3">
      <c r="AO7154" s="2" t="s">
        <v>1511</v>
      </c>
      <c r="AP7154" s="6" t="s">
        <v>522</v>
      </c>
    </row>
    <row r="7155" spans="41:42" x14ac:dyDescent="0.3">
      <c r="AO7155" s="2" t="s">
        <v>1512</v>
      </c>
      <c r="AP7155" s="6" t="s">
        <v>522</v>
      </c>
    </row>
    <row r="7156" spans="41:42" x14ac:dyDescent="0.3">
      <c r="AO7156" s="2" t="s">
        <v>1513</v>
      </c>
      <c r="AP7156" s="6" t="s">
        <v>522</v>
      </c>
    </row>
    <row r="7157" spans="41:42" x14ac:dyDescent="0.3">
      <c r="AO7157" s="2" t="s">
        <v>1514</v>
      </c>
      <c r="AP7157" s="6" t="s">
        <v>522</v>
      </c>
    </row>
    <row r="7158" spans="41:42" x14ac:dyDescent="0.3">
      <c r="AO7158" s="2" t="s">
        <v>1515</v>
      </c>
      <c r="AP7158" s="6" t="s">
        <v>522</v>
      </c>
    </row>
    <row r="7159" spans="41:42" x14ac:dyDescent="0.3">
      <c r="AO7159" s="2" t="s">
        <v>2423</v>
      </c>
      <c r="AP7159" s="6" t="s">
        <v>2400</v>
      </c>
    </row>
    <row r="7160" spans="41:42" x14ac:dyDescent="0.3">
      <c r="AO7160" s="2" t="s">
        <v>2570</v>
      </c>
      <c r="AP7160" s="6" t="s">
        <v>2400</v>
      </c>
    </row>
    <row r="7161" spans="41:42" x14ac:dyDescent="0.3">
      <c r="AO7161" s="2" t="s">
        <v>1516</v>
      </c>
      <c r="AP7161" s="6" t="s">
        <v>522</v>
      </c>
    </row>
    <row r="7162" spans="41:42" x14ac:dyDescent="0.3">
      <c r="AO7162" s="2" t="s">
        <v>1517</v>
      </c>
      <c r="AP7162" s="6" t="s">
        <v>522</v>
      </c>
    </row>
    <row r="7163" spans="41:42" x14ac:dyDescent="0.3">
      <c r="AO7163" s="2" t="s">
        <v>1518</v>
      </c>
      <c r="AP7163" s="6" t="s">
        <v>522</v>
      </c>
    </row>
    <row r="7164" spans="41:42" x14ac:dyDescent="0.3">
      <c r="AO7164" s="2" t="s">
        <v>1519</v>
      </c>
      <c r="AP7164" s="6" t="s">
        <v>522</v>
      </c>
    </row>
    <row r="7165" spans="41:42" x14ac:dyDescent="0.3">
      <c r="AO7165" s="2" t="s">
        <v>1520</v>
      </c>
      <c r="AP7165" s="6" t="s">
        <v>522</v>
      </c>
    </row>
    <row r="7166" spans="41:42" x14ac:dyDescent="0.3">
      <c r="AO7166" s="2" t="s">
        <v>1521</v>
      </c>
      <c r="AP7166" s="6" t="s">
        <v>522</v>
      </c>
    </row>
    <row r="7167" spans="41:42" x14ac:dyDescent="0.3">
      <c r="AO7167" s="2" t="s">
        <v>1522</v>
      </c>
      <c r="AP7167" s="6" t="s">
        <v>522</v>
      </c>
    </row>
    <row r="7168" spans="41:42" x14ac:dyDescent="0.3">
      <c r="AO7168" s="2" t="s">
        <v>1523</v>
      </c>
      <c r="AP7168" s="6" t="s">
        <v>522</v>
      </c>
    </row>
    <row r="7169" spans="41:42" x14ac:dyDescent="0.3">
      <c r="AO7169" s="2" t="s">
        <v>1524</v>
      </c>
      <c r="AP7169" s="6" t="s">
        <v>522</v>
      </c>
    </row>
    <row r="7170" spans="41:42" x14ac:dyDescent="0.3">
      <c r="AO7170" s="2" t="s">
        <v>4274</v>
      </c>
      <c r="AP7170" s="6" t="s">
        <v>4217</v>
      </c>
    </row>
    <row r="7171" spans="41:42" x14ac:dyDescent="0.3">
      <c r="AO7171" s="2" t="s">
        <v>2571</v>
      </c>
      <c r="AP7171" s="6" t="s">
        <v>2400</v>
      </c>
    </row>
    <row r="7172" spans="41:42" x14ac:dyDescent="0.3">
      <c r="AO7172" s="2" t="s">
        <v>4275</v>
      </c>
      <c r="AP7172" s="6" t="s">
        <v>4217</v>
      </c>
    </row>
    <row r="7173" spans="41:42" x14ac:dyDescent="0.3">
      <c r="AO7173" s="2" t="s">
        <v>4276</v>
      </c>
      <c r="AP7173" s="6" t="s">
        <v>4217</v>
      </c>
    </row>
    <row r="7174" spans="41:42" x14ac:dyDescent="0.3">
      <c r="AO7174" s="2" t="s">
        <v>4277</v>
      </c>
      <c r="AP7174" s="6" t="s">
        <v>4217</v>
      </c>
    </row>
    <row r="7175" spans="41:42" x14ac:dyDescent="0.3">
      <c r="AO7175" s="2" t="s">
        <v>4278</v>
      </c>
      <c r="AP7175" s="6" t="s">
        <v>4217</v>
      </c>
    </row>
    <row r="7176" spans="41:42" x14ac:dyDescent="0.3">
      <c r="AO7176" s="2" t="s">
        <v>4279</v>
      </c>
      <c r="AP7176" s="6" t="s">
        <v>4217</v>
      </c>
    </row>
    <row r="7177" spans="41:42" x14ac:dyDescent="0.3">
      <c r="AO7177" s="2" t="s">
        <v>4280</v>
      </c>
      <c r="AP7177" s="6" t="s">
        <v>4217</v>
      </c>
    </row>
    <row r="7178" spans="41:42" x14ac:dyDescent="0.3">
      <c r="AO7178" s="2" t="s">
        <v>4281</v>
      </c>
      <c r="AP7178" s="6" t="s">
        <v>4217</v>
      </c>
    </row>
    <row r="7179" spans="41:42" x14ac:dyDescent="0.3">
      <c r="AO7179" s="2" t="s">
        <v>4282</v>
      </c>
      <c r="AP7179" s="6" t="s">
        <v>4217</v>
      </c>
    </row>
    <row r="7180" spans="41:42" x14ac:dyDescent="0.3">
      <c r="AO7180" s="2" t="s">
        <v>4283</v>
      </c>
      <c r="AP7180" s="6" t="s">
        <v>4217</v>
      </c>
    </row>
    <row r="7181" spans="41:42" x14ac:dyDescent="0.3">
      <c r="AO7181" s="2" t="s">
        <v>4284</v>
      </c>
      <c r="AP7181" s="6" t="s">
        <v>4217</v>
      </c>
    </row>
    <row r="7182" spans="41:42" x14ac:dyDescent="0.3">
      <c r="AO7182" s="2" t="s">
        <v>2572</v>
      </c>
      <c r="AP7182" s="6" t="s">
        <v>2400</v>
      </c>
    </row>
    <row r="7183" spans="41:42" x14ac:dyDescent="0.3">
      <c r="AO7183" s="2" t="s">
        <v>2125</v>
      </c>
      <c r="AP7183" s="6" t="s">
        <v>1888</v>
      </c>
    </row>
    <row r="7184" spans="41:42" x14ac:dyDescent="0.3">
      <c r="AO7184" s="2" t="s">
        <v>2126</v>
      </c>
      <c r="AP7184" s="6" t="s">
        <v>1888</v>
      </c>
    </row>
    <row r="7185" spans="41:42" x14ac:dyDescent="0.3">
      <c r="AO7185" s="2" t="s">
        <v>2127</v>
      </c>
      <c r="AP7185" s="6" t="s">
        <v>1888</v>
      </c>
    </row>
    <row r="7186" spans="41:42" x14ac:dyDescent="0.3">
      <c r="AO7186" s="2" t="s">
        <v>2128</v>
      </c>
      <c r="AP7186" s="6" t="s">
        <v>1888</v>
      </c>
    </row>
    <row r="7187" spans="41:42" x14ac:dyDescent="0.3">
      <c r="AO7187" s="2" t="s">
        <v>2129</v>
      </c>
      <c r="AP7187" s="6" t="s">
        <v>1888</v>
      </c>
    </row>
    <row r="7188" spans="41:42" x14ac:dyDescent="0.3">
      <c r="AO7188" s="2" t="s">
        <v>1525</v>
      </c>
      <c r="AP7188" s="6" t="s">
        <v>522</v>
      </c>
    </row>
    <row r="7189" spans="41:42" x14ac:dyDescent="0.3">
      <c r="AO7189" s="2" t="s">
        <v>1526</v>
      </c>
      <c r="AP7189" s="6" t="s">
        <v>522</v>
      </c>
    </row>
    <row r="7190" spans="41:42" x14ac:dyDescent="0.3">
      <c r="AO7190" s="2" t="s">
        <v>1527</v>
      </c>
      <c r="AP7190" s="6" t="s">
        <v>522</v>
      </c>
    </row>
    <row r="7191" spans="41:42" x14ac:dyDescent="0.3">
      <c r="AO7191" s="2" t="s">
        <v>1528</v>
      </c>
      <c r="AP7191" s="6" t="s">
        <v>522</v>
      </c>
    </row>
    <row r="7192" spans="41:42" x14ac:dyDescent="0.3">
      <c r="AO7192" s="2" t="s">
        <v>1529</v>
      </c>
      <c r="AP7192" s="6" t="s">
        <v>522</v>
      </c>
    </row>
    <row r="7193" spans="41:42" x14ac:dyDescent="0.3">
      <c r="AO7193" s="2" t="s">
        <v>8039</v>
      </c>
      <c r="AP7193" s="6" t="s">
        <v>105</v>
      </c>
    </row>
    <row r="7194" spans="41:42" x14ac:dyDescent="0.3">
      <c r="AO7194" s="2" t="s">
        <v>1530</v>
      </c>
      <c r="AP7194" s="6" t="s">
        <v>522</v>
      </c>
    </row>
    <row r="7195" spans="41:42" x14ac:dyDescent="0.3">
      <c r="AO7195" s="2" t="s">
        <v>1531</v>
      </c>
      <c r="AP7195" s="6" t="s">
        <v>522</v>
      </c>
    </row>
    <row r="7196" spans="41:42" x14ac:dyDescent="0.3">
      <c r="AO7196" s="2" t="s">
        <v>1532</v>
      </c>
      <c r="AP7196" s="6" t="s">
        <v>522</v>
      </c>
    </row>
    <row r="7197" spans="41:42" x14ac:dyDescent="0.3">
      <c r="AO7197" s="2" t="s">
        <v>1533</v>
      </c>
      <c r="AP7197" s="6" t="s">
        <v>522</v>
      </c>
    </row>
    <row r="7198" spans="41:42" x14ac:dyDescent="0.3">
      <c r="AO7198" s="2" t="s">
        <v>1534</v>
      </c>
      <c r="AP7198" s="6" t="s">
        <v>522</v>
      </c>
    </row>
    <row r="7199" spans="41:42" x14ac:dyDescent="0.3">
      <c r="AO7199" s="2" t="s">
        <v>1535</v>
      </c>
      <c r="AP7199" s="6" t="s">
        <v>522</v>
      </c>
    </row>
    <row r="7200" spans="41:42" x14ac:dyDescent="0.3">
      <c r="AO7200" s="2" t="s">
        <v>1536</v>
      </c>
      <c r="AP7200" s="6" t="s">
        <v>522</v>
      </c>
    </row>
    <row r="7201" spans="41:42" x14ac:dyDescent="0.3">
      <c r="AO7201" s="2" t="s">
        <v>1537</v>
      </c>
      <c r="AP7201" s="6" t="s">
        <v>522</v>
      </c>
    </row>
    <row r="7202" spans="41:42" x14ac:dyDescent="0.3">
      <c r="AO7202" s="2" t="s">
        <v>1538</v>
      </c>
      <c r="AP7202" s="6" t="s">
        <v>522</v>
      </c>
    </row>
    <row r="7203" spans="41:42" x14ac:dyDescent="0.3">
      <c r="AO7203" s="2" t="s">
        <v>1539</v>
      </c>
      <c r="AP7203" s="6" t="s">
        <v>522</v>
      </c>
    </row>
    <row r="7204" spans="41:42" x14ac:dyDescent="0.3">
      <c r="AO7204" s="2" t="s">
        <v>8040</v>
      </c>
      <c r="AP7204" s="6" t="s">
        <v>105</v>
      </c>
    </row>
    <row r="7205" spans="41:42" x14ac:dyDescent="0.3">
      <c r="AO7205" s="2" t="s">
        <v>1540</v>
      </c>
      <c r="AP7205" s="6" t="s">
        <v>522</v>
      </c>
    </row>
    <row r="7206" spans="41:42" x14ac:dyDescent="0.3">
      <c r="AO7206" s="2" t="s">
        <v>1541</v>
      </c>
      <c r="AP7206" s="6" t="s">
        <v>522</v>
      </c>
    </row>
    <row r="7207" spans="41:42" x14ac:dyDescent="0.3">
      <c r="AO7207" s="2" t="s">
        <v>1542</v>
      </c>
      <c r="AP7207" s="6" t="s">
        <v>522</v>
      </c>
    </row>
    <row r="7208" spans="41:42" x14ac:dyDescent="0.3">
      <c r="AO7208" s="2" t="s">
        <v>1543</v>
      </c>
      <c r="AP7208" s="6" t="s">
        <v>522</v>
      </c>
    </row>
    <row r="7209" spans="41:42" x14ac:dyDescent="0.3">
      <c r="AO7209" s="2" t="s">
        <v>1544</v>
      </c>
      <c r="AP7209" s="6" t="s">
        <v>522</v>
      </c>
    </row>
    <row r="7210" spans="41:42" x14ac:dyDescent="0.3">
      <c r="AO7210" s="2" t="s">
        <v>1545</v>
      </c>
      <c r="AP7210" s="6" t="s">
        <v>522</v>
      </c>
    </row>
    <row r="7211" spans="41:42" x14ac:dyDescent="0.3">
      <c r="AO7211" s="2" t="s">
        <v>1546</v>
      </c>
      <c r="AP7211" s="6" t="s">
        <v>522</v>
      </c>
    </row>
    <row r="7212" spans="41:42" x14ac:dyDescent="0.3">
      <c r="AO7212" s="2" t="s">
        <v>1547</v>
      </c>
      <c r="AP7212" s="6" t="s">
        <v>522</v>
      </c>
    </row>
    <row r="7213" spans="41:42" x14ac:dyDescent="0.3">
      <c r="AO7213" s="2" t="s">
        <v>1548</v>
      </c>
      <c r="AP7213" s="6" t="s">
        <v>522</v>
      </c>
    </row>
    <row r="7214" spans="41:42" x14ac:dyDescent="0.3">
      <c r="AO7214" s="2" t="s">
        <v>1549</v>
      </c>
      <c r="AP7214" s="6" t="s">
        <v>522</v>
      </c>
    </row>
    <row r="7215" spans="41:42" x14ac:dyDescent="0.3">
      <c r="AO7215" s="2" t="s">
        <v>8041</v>
      </c>
      <c r="AP7215" s="6" t="s">
        <v>105</v>
      </c>
    </row>
    <row r="7216" spans="41:42" x14ac:dyDescent="0.3">
      <c r="AO7216" s="2" t="s">
        <v>1550</v>
      </c>
      <c r="AP7216" s="6" t="s">
        <v>522</v>
      </c>
    </row>
    <row r="7217" spans="41:42" x14ac:dyDescent="0.3">
      <c r="AO7217" s="2" t="s">
        <v>1551</v>
      </c>
      <c r="AP7217" s="6" t="s">
        <v>522</v>
      </c>
    </row>
    <row r="7218" spans="41:42" x14ac:dyDescent="0.3">
      <c r="AO7218" s="2" t="s">
        <v>1552</v>
      </c>
      <c r="AP7218" s="6" t="s">
        <v>522</v>
      </c>
    </row>
    <row r="7219" spans="41:42" x14ac:dyDescent="0.3">
      <c r="AO7219" s="2" t="s">
        <v>1553</v>
      </c>
      <c r="AP7219" s="6" t="s">
        <v>522</v>
      </c>
    </row>
    <row r="7220" spans="41:42" x14ac:dyDescent="0.3">
      <c r="AO7220" s="2" t="s">
        <v>1554</v>
      </c>
      <c r="AP7220" s="6" t="s">
        <v>522</v>
      </c>
    </row>
    <row r="7221" spans="41:42" x14ac:dyDescent="0.3">
      <c r="AO7221" s="2" t="s">
        <v>1555</v>
      </c>
      <c r="AP7221" s="6" t="s">
        <v>522</v>
      </c>
    </row>
    <row r="7222" spans="41:42" x14ac:dyDescent="0.3">
      <c r="AO7222" s="2" t="s">
        <v>1556</v>
      </c>
      <c r="AP7222" s="6" t="s">
        <v>522</v>
      </c>
    </row>
    <row r="7223" spans="41:42" x14ac:dyDescent="0.3">
      <c r="AO7223" s="2" t="s">
        <v>1557</v>
      </c>
      <c r="AP7223" s="6" t="s">
        <v>522</v>
      </c>
    </row>
    <row r="7224" spans="41:42" x14ac:dyDescent="0.3">
      <c r="AO7224" s="2" t="s">
        <v>1558</v>
      </c>
      <c r="AP7224" s="6" t="s">
        <v>522</v>
      </c>
    </row>
    <row r="7225" spans="41:42" x14ac:dyDescent="0.3">
      <c r="AO7225" s="2" t="s">
        <v>1559</v>
      </c>
      <c r="AP7225" s="6" t="s">
        <v>522</v>
      </c>
    </row>
    <row r="7226" spans="41:42" x14ac:dyDescent="0.3">
      <c r="AO7226" s="2" t="s">
        <v>8042</v>
      </c>
      <c r="AP7226" s="6" t="s">
        <v>105</v>
      </c>
    </row>
    <row r="7227" spans="41:42" x14ac:dyDescent="0.3">
      <c r="AO7227" s="2" t="s">
        <v>1560</v>
      </c>
      <c r="AP7227" s="6" t="s">
        <v>522</v>
      </c>
    </row>
    <row r="7228" spans="41:42" x14ac:dyDescent="0.3">
      <c r="AO7228" s="2" t="s">
        <v>1561</v>
      </c>
      <c r="AP7228" s="6" t="s">
        <v>522</v>
      </c>
    </row>
    <row r="7229" spans="41:42" x14ac:dyDescent="0.3">
      <c r="AO7229" s="2" t="s">
        <v>1562</v>
      </c>
      <c r="AP7229" s="6" t="s">
        <v>522</v>
      </c>
    </row>
    <row r="7230" spans="41:42" x14ac:dyDescent="0.3">
      <c r="AO7230" s="2" t="s">
        <v>1563</v>
      </c>
      <c r="AP7230" s="6" t="s">
        <v>522</v>
      </c>
    </row>
    <row r="7231" spans="41:42" x14ac:dyDescent="0.3">
      <c r="AO7231" s="2" t="s">
        <v>1564</v>
      </c>
      <c r="AP7231" s="6" t="s">
        <v>522</v>
      </c>
    </row>
    <row r="7232" spans="41:42" x14ac:dyDescent="0.3">
      <c r="AO7232" s="2" t="s">
        <v>1565</v>
      </c>
      <c r="AP7232" s="6" t="s">
        <v>522</v>
      </c>
    </row>
    <row r="7233" spans="41:42" x14ac:dyDescent="0.3">
      <c r="AO7233" s="2" t="s">
        <v>1566</v>
      </c>
      <c r="AP7233" s="6" t="s">
        <v>522</v>
      </c>
    </row>
    <row r="7234" spans="41:42" x14ac:dyDescent="0.3">
      <c r="AO7234" s="2" t="s">
        <v>1567</v>
      </c>
      <c r="AP7234" s="6" t="s">
        <v>522</v>
      </c>
    </row>
    <row r="7235" spans="41:42" x14ac:dyDescent="0.3">
      <c r="AO7235" s="2" t="s">
        <v>1568</v>
      </c>
      <c r="AP7235" s="6" t="s">
        <v>522</v>
      </c>
    </row>
    <row r="7236" spans="41:42" x14ac:dyDescent="0.3">
      <c r="AO7236" s="2" t="s">
        <v>1569</v>
      </c>
      <c r="AP7236" s="6" t="s">
        <v>522</v>
      </c>
    </row>
    <row r="7237" spans="41:42" x14ac:dyDescent="0.3">
      <c r="AO7237" s="2" t="s">
        <v>4102</v>
      </c>
      <c r="AP7237" s="6" t="s">
        <v>4101</v>
      </c>
    </row>
    <row r="7238" spans="41:42" x14ac:dyDescent="0.3">
      <c r="AO7238" s="2" t="s">
        <v>1570</v>
      </c>
      <c r="AP7238" s="6" t="s">
        <v>522</v>
      </c>
    </row>
    <row r="7239" spans="41:42" x14ac:dyDescent="0.3">
      <c r="AO7239" s="2" t="s">
        <v>1571</v>
      </c>
      <c r="AP7239" s="6" t="s">
        <v>522</v>
      </c>
    </row>
    <row r="7240" spans="41:42" x14ac:dyDescent="0.3">
      <c r="AO7240" s="2" t="s">
        <v>1572</v>
      </c>
      <c r="AP7240" s="6" t="s">
        <v>522</v>
      </c>
    </row>
    <row r="7241" spans="41:42" x14ac:dyDescent="0.3">
      <c r="AO7241" s="2" t="s">
        <v>4285</v>
      </c>
      <c r="AP7241" s="6" t="s">
        <v>4217</v>
      </c>
    </row>
    <row r="7242" spans="41:42" x14ac:dyDescent="0.3">
      <c r="AO7242" s="2" t="s">
        <v>4286</v>
      </c>
      <c r="AP7242" s="6" t="s">
        <v>4217</v>
      </c>
    </row>
    <row r="7243" spans="41:42" x14ac:dyDescent="0.3">
      <c r="AO7243" s="2" t="s">
        <v>4287</v>
      </c>
      <c r="AP7243" s="6" t="s">
        <v>4217</v>
      </c>
    </row>
    <row r="7244" spans="41:42" x14ac:dyDescent="0.3">
      <c r="AO7244" s="2" t="s">
        <v>4288</v>
      </c>
      <c r="AP7244" s="6" t="s">
        <v>4217</v>
      </c>
    </row>
    <row r="7245" spans="41:42" x14ac:dyDescent="0.3">
      <c r="AO7245" s="2" t="s">
        <v>4289</v>
      </c>
      <c r="AP7245" s="6" t="s">
        <v>4217</v>
      </c>
    </row>
    <row r="7246" spans="41:42" x14ac:dyDescent="0.3">
      <c r="AO7246" s="2" t="s">
        <v>4290</v>
      </c>
      <c r="AP7246" s="6" t="s">
        <v>4217</v>
      </c>
    </row>
    <row r="7247" spans="41:42" x14ac:dyDescent="0.3">
      <c r="AO7247" s="2" t="s">
        <v>4291</v>
      </c>
      <c r="AP7247" s="6" t="s">
        <v>4217</v>
      </c>
    </row>
    <row r="7248" spans="41:42" x14ac:dyDescent="0.3">
      <c r="AO7248" s="2" t="s">
        <v>4103</v>
      </c>
      <c r="AP7248" s="6" t="s">
        <v>4101</v>
      </c>
    </row>
    <row r="7249" spans="41:42" x14ac:dyDescent="0.3">
      <c r="AO7249" s="2" t="s">
        <v>4292</v>
      </c>
      <c r="AP7249" s="6" t="s">
        <v>4217</v>
      </c>
    </row>
    <row r="7250" spans="41:42" x14ac:dyDescent="0.3">
      <c r="AO7250" s="2" t="s">
        <v>4293</v>
      </c>
      <c r="AP7250" s="6" t="s">
        <v>4217</v>
      </c>
    </row>
    <row r="7251" spans="41:42" x14ac:dyDescent="0.3">
      <c r="AO7251" s="2" t="s">
        <v>2130</v>
      </c>
      <c r="AP7251" s="6" t="s">
        <v>1888</v>
      </c>
    </row>
    <row r="7252" spans="41:42" x14ac:dyDescent="0.3">
      <c r="AO7252" s="2" t="s">
        <v>2131</v>
      </c>
      <c r="AP7252" s="6" t="s">
        <v>1888</v>
      </c>
    </row>
    <row r="7253" spans="41:42" x14ac:dyDescent="0.3">
      <c r="AO7253" s="2" t="s">
        <v>2132</v>
      </c>
      <c r="AP7253" s="6" t="s">
        <v>1888</v>
      </c>
    </row>
    <row r="7254" spans="41:42" x14ac:dyDescent="0.3">
      <c r="AO7254" s="2" t="s">
        <v>2133</v>
      </c>
      <c r="AP7254" s="6" t="s">
        <v>1888</v>
      </c>
    </row>
    <row r="7255" spans="41:42" x14ac:dyDescent="0.3">
      <c r="AO7255" s="2" t="s">
        <v>2134</v>
      </c>
      <c r="AP7255" s="6" t="s">
        <v>1888</v>
      </c>
    </row>
    <row r="7256" spans="41:42" x14ac:dyDescent="0.3">
      <c r="AO7256" s="2" t="s">
        <v>2135</v>
      </c>
      <c r="AP7256" s="6" t="s">
        <v>1888</v>
      </c>
    </row>
    <row r="7257" spans="41:42" x14ac:dyDescent="0.3">
      <c r="AO7257" s="2" t="s">
        <v>2136</v>
      </c>
      <c r="AP7257" s="6" t="s">
        <v>1888</v>
      </c>
    </row>
    <row r="7258" spans="41:42" x14ac:dyDescent="0.3">
      <c r="AO7258" s="2" t="s">
        <v>2137</v>
      </c>
      <c r="AP7258" s="6" t="s">
        <v>1888</v>
      </c>
    </row>
    <row r="7259" spans="41:42" x14ac:dyDescent="0.3">
      <c r="AO7259" s="2" t="s">
        <v>4104</v>
      </c>
      <c r="AP7259" s="6" t="s">
        <v>4101</v>
      </c>
    </row>
    <row r="7260" spans="41:42" x14ac:dyDescent="0.3">
      <c r="AO7260" s="2" t="s">
        <v>2138</v>
      </c>
      <c r="AP7260" s="6" t="s">
        <v>1888</v>
      </c>
    </row>
    <row r="7261" spans="41:42" x14ac:dyDescent="0.3">
      <c r="AO7261" s="2" t="s">
        <v>2139</v>
      </c>
      <c r="AP7261" s="6" t="s">
        <v>1888</v>
      </c>
    </row>
    <row r="7262" spans="41:42" x14ac:dyDescent="0.3">
      <c r="AO7262" s="2" t="s">
        <v>2140</v>
      </c>
      <c r="AP7262" s="6" t="s">
        <v>1888</v>
      </c>
    </row>
    <row r="7263" spans="41:42" x14ac:dyDescent="0.3">
      <c r="AO7263" s="2" t="s">
        <v>2141</v>
      </c>
      <c r="AP7263" s="6" t="s">
        <v>1888</v>
      </c>
    </row>
    <row r="7264" spans="41:42" x14ac:dyDescent="0.3">
      <c r="AO7264" s="2" t="s">
        <v>2142</v>
      </c>
      <c r="AP7264" s="6" t="s">
        <v>1888</v>
      </c>
    </row>
    <row r="7265" spans="41:42" x14ac:dyDescent="0.3">
      <c r="AO7265" s="2" t="s">
        <v>2143</v>
      </c>
      <c r="AP7265" s="6" t="s">
        <v>1888</v>
      </c>
    </row>
    <row r="7266" spans="41:42" x14ac:dyDescent="0.3">
      <c r="AO7266" s="2" t="s">
        <v>2144</v>
      </c>
      <c r="AP7266" s="6" t="s">
        <v>1888</v>
      </c>
    </row>
    <row r="7267" spans="41:42" x14ac:dyDescent="0.3">
      <c r="AO7267" s="2" t="s">
        <v>2145</v>
      </c>
      <c r="AP7267" s="6" t="s">
        <v>1888</v>
      </c>
    </row>
    <row r="7268" spans="41:42" x14ac:dyDescent="0.3">
      <c r="AO7268" s="2" t="s">
        <v>2146</v>
      </c>
      <c r="AP7268" s="6" t="s">
        <v>1888</v>
      </c>
    </row>
    <row r="7269" spans="41:42" x14ac:dyDescent="0.3">
      <c r="AO7269" s="2" t="s">
        <v>2147</v>
      </c>
      <c r="AP7269" s="6" t="s">
        <v>1888</v>
      </c>
    </row>
    <row r="7270" spans="41:42" x14ac:dyDescent="0.3">
      <c r="AO7270" s="2" t="s">
        <v>2424</v>
      </c>
      <c r="AP7270" s="6" t="s">
        <v>2400</v>
      </c>
    </row>
    <row r="7271" spans="41:42" x14ac:dyDescent="0.3">
      <c r="AO7271" s="2" t="s">
        <v>4105</v>
      </c>
      <c r="AP7271" s="6" t="s">
        <v>4101</v>
      </c>
    </row>
    <row r="7272" spans="41:42" x14ac:dyDescent="0.3">
      <c r="AO7272" s="2" t="s">
        <v>2148</v>
      </c>
      <c r="AP7272" s="6" t="s">
        <v>1888</v>
      </c>
    </row>
    <row r="7273" spans="41:42" x14ac:dyDescent="0.3">
      <c r="AO7273" s="2" t="s">
        <v>2149</v>
      </c>
      <c r="AP7273" s="6" t="s">
        <v>1888</v>
      </c>
    </row>
    <row r="7274" spans="41:42" x14ac:dyDescent="0.3">
      <c r="AO7274" s="2" t="s">
        <v>2150</v>
      </c>
      <c r="AP7274" s="6" t="s">
        <v>1888</v>
      </c>
    </row>
    <row r="7275" spans="41:42" x14ac:dyDescent="0.3">
      <c r="AO7275" s="2" t="s">
        <v>2151</v>
      </c>
      <c r="AP7275" s="6" t="s">
        <v>1888</v>
      </c>
    </row>
    <row r="7276" spans="41:42" x14ac:dyDescent="0.3">
      <c r="AO7276" s="2" t="s">
        <v>2152</v>
      </c>
      <c r="AP7276" s="6" t="s">
        <v>1888</v>
      </c>
    </row>
    <row r="7277" spans="41:42" x14ac:dyDescent="0.3">
      <c r="AO7277" s="2" t="s">
        <v>2153</v>
      </c>
      <c r="AP7277" s="6" t="s">
        <v>1888</v>
      </c>
    </row>
    <row r="7278" spans="41:42" x14ac:dyDescent="0.3">
      <c r="AO7278" s="2" t="s">
        <v>2154</v>
      </c>
      <c r="AP7278" s="6" t="s">
        <v>1888</v>
      </c>
    </row>
    <row r="7279" spans="41:42" x14ac:dyDescent="0.3">
      <c r="AO7279" s="2" t="s">
        <v>2155</v>
      </c>
      <c r="AP7279" s="6" t="s">
        <v>1888</v>
      </c>
    </row>
    <row r="7280" spans="41:42" x14ac:dyDescent="0.3">
      <c r="AO7280" s="2" t="s">
        <v>2156</v>
      </c>
      <c r="AP7280" s="6" t="s">
        <v>1888</v>
      </c>
    </row>
    <row r="7281" spans="41:42" x14ac:dyDescent="0.3">
      <c r="AO7281" s="2" t="s">
        <v>4294</v>
      </c>
      <c r="AP7281" s="6" t="s">
        <v>4217</v>
      </c>
    </row>
    <row r="7282" spans="41:42" x14ac:dyDescent="0.3">
      <c r="AO7282" s="2" t="s">
        <v>4106</v>
      </c>
      <c r="AP7282" s="6" t="s">
        <v>4101</v>
      </c>
    </row>
    <row r="7283" spans="41:42" x14ac:dyDescent="0.3">
      <c r="AO7283" s="2" t="s">
        <v>2157</v>
      </c>
      <c r="AP7283" s="6" t="s">
        <v>1888</v>
      </c>
    </row>
    <row r="7284" spans="41:42" x14ac:dyDescent="0.3">
      <c r="AO7284" s="2" t="s">
        <v>2158</v>
      </c>
      <c r="AP7284" s="6" t="s">
        <v>1888</v>
      </c>
    </row>
    <row r="7285" spans="41:42" x14ac:dyDescent="0.3">
      <c r="AO7285" s="2" t="s">
        <v>2159</v>
      </c>
      <c r="AP7285" s="6" t="s">
        <v>1888</v>
      </c>
    </row>
    <row r="7286" spans="41:42" x14ac:dyDescent="0.3">
      <c r="AO7286" s="2" t="s">
        <v>2160</v>
      </c>
      <c r="AP7286" s="6" t="s">
        <v>1888</v>
      </c>
    </row>
    <row r="7287" spans="41:42" x14ac:dyDescent="0.3">
      <c r="AO7287" s="2" t="s">
        <v>2161</v>
      </c>
      <c r="AP7287" s="6" t="s">
        <v>1888</v>
      </c>
    </row>
    <row r="7288" spans="41:42" x14ac:dyDescent="0.3">
      <c r="AO7288" s="2" t="s">
        <v>2162</v>
      </c>
      <c r="AP7288" s="6" t="s">
        <v>1888</v>
      </c>
    </row>
    <row r="7289" spans="41:42" x14ac:dyDescent="0.3">
      <c r="AO7289" s="2" t="s">
        <v>2163</v>
      </c>
      <c r="AP7289" s="6" t="s">
        <v>1888</v>
      </c>
    </row>
    <row r="7290" spans="41:42" x14ac:dyDescent="0.3">
      <c r="AO7290" s="2" t="s">
        <v>2164</v>
      </c>
      <c r="AP7290" s="6" t="s">
        <v>1888</v>
      </c>
    </row>
    <row r="7291" spans="41:42" x14ac:dyDescent="0.3">
      <c r="AO7291" s="2" t="s">
        <v>2165</v>
      </c>
      <c r="AP7291" s="6" t="s">
        <v>1888</v>
      </c>
    </row>
    <row r="7292" spans="41:42" x14ac:dyDescent="0.3">
      <c r="AO7292" s="2" t="s">
        <v>2166</v>
      </c>
      <c r="AP7292" s="6" t="s">
        <v>1888</v>
      </c>
    </row>
    <row r="7293" spans="41:42" x14ac:dyDescent="0.3">
      <c r="AO7293" s="2" t="s">
        <v>4107</v>
      </c>
      <c r="AP7293" s="6" t="s">
        <v>4101</v>
      </c>
    </row>
    <row r="7294" spans="41:42" x14ac:dyDescent="0.3">
      <c r="AO7294" s="2" t="s">
        <v>2167</v>
      </c>
      <c r="AP7294" s="6" t="s">
        <v>1888</v>
      </c>
    </row>
    <row r="7295" spans="41:42" x14ac:dyDescent="0.3">
      <c r="AO7295" s="2" t="s">
        <v>2168</v>
      </c>
      <c r="AP7295" s="6" t="s">
        <v>1888</v>
      </c>
    </row>
    <row r="7296" spans="41:42" x14ac:dyDescent="0.3">
      <c r="AO7296" s="2" t="s">
        <v>2169</v>
      </c>
      <c r="AP7296" s="6" t="s">
        <v>1888</v>
      </c>
    </row>
    <row r="7297" spans="41:42" x14ac:dyDescent="0.3">
      <c r="AO7297" s="2" t="s">
        <v>2170</v>
      </c>
      <c r="AP7297" s="6" t="s">
        <v>1888</v>
      </c>
    </row>
    <row r="7298" spans="41:42" x14ac:dyDescent="0.3">
      <c r="AO7298" s="2" t="s">
        <v>2171</v>
      </c>
      <c r="AP7298" s="6" t="s">
        <v>1888</v>
      </c>
    </row>
    <row r="7299" spans="41:42" x14ac:dyDescent="0.3">
      <c r="AO7299" s="2" t="s">
        <v>2172</v>
      </c>
      <c r="AP7299" s="6" t="s">
        <v>1888</v>
      </c>
    </row>
    <row r="7300" spans="41:42" x14ac:dyDescent="0.3">
      <c r="AO7300" s="2" t="s">
        <v>2173</v>
      </c>
      <c r="AP7300" s="6" t="s">
        <v>1888</v>
      </c>
    </row>
    <row r="7301" spans="41:42" x14ac:dyDescent="0.3">
      <c r="AO7301" s="2" t="s">
        <v>2174</v>
      </c>
      <c r="AP7301" s="6" t="s">
        <v>1888</v>
      </c>
    </row>
    <row r="7302" spans="41:42" x14ac:dyDescent="0.3">
      <c r="AO7302" s="2" t="s">
        <v>2175</v>
      </c>
      <c r="AP7302" s="6" t="s">
        <v>1888</v>
      </c>
    </row>
    <row r="7303" spans="41:42" x14ac:dyDescent="0.3">
      <c r="AO7303" s="2" t="s">
        <v>4108</v>
      </c>
      <c r="AP7303" s="6" t="s">
        <v>4101</v>
      </c>
    </row>
    <row r="7304" spans="41:42" x14ac:dyDescent="0.3">
      <c r="AO7304" s="2" t="s">
        <v>2176</v>
      </c>
      <c r="AP7304" s="6" t="s">
        <v>1888</v>
      </c>
    </row>
    <row r="7305" spans="41:42" x14ac:dyDescent="0.3">
      <c r="AO7305" s="2" t="s">
        <v>2177</v>
      </c>
      <c r="AP7305" s="6" t="s">
        <v>1888</v>
      </c>
    </row>
    <row r="7306" spans="41:42" x14ac:dyDescent="0.3">
      <c r="AO7306" s="2" t="s">
        <v>2178</v>
      </c>
      <c r="AP7306" s="6" t="s">
        <v>1888</v>
      </c>
    </row>
    <row r="7307" spans="41:42" x14ac:dyDescent="0.3">
      <c r="AO7307" s="2" t="s">
        <v>2179</v>
      </c>
      <c r="AP7307" s="6" t="s">
        <v>1888</v>
      </c>
    </row>
    <row r="7308" spans="41:42" x14ac:dyDescent="0.3">
      <c r="AO7308" s="2" t="s">
        <v>2180</v>
      </c>
      <c r="AP7308" s="6" t="s">
        <v>1888</v>
      </c>
    </row>
    <row r="7309" spans="41:42" x14ac:dyDescent="0.3">
      <c r="AO7309" s="2" t="s">
        <v>2181</v>
      </c>
      <c r="AP7309" s="6" t="s">
        <v>1888</v>
      </c>
    </row>
    <row r="7310" spans="41:42" x14ac:dyDescent="0.3">
      <c r="AO7310" s="2" t="s">
        <v>2182</v>
      </c>
      <c r="AP7310" s="6" t="s">
        <v>1888</v>
      </c>
    </row>
    <row r="7311" spans="41:42" x14ac:dyDescent="0.3">
      <c r="AO7311" s="2" t="s">
        <v>2183</v>
      </c>
      <c r="AP7311" s="6" t="s">
        <v>1888</v>
      </c>
    </row>
    <row r="7312" spans="41:42" x14ac:dyDescent="0.3">
      <c r="AO7312" s="2" t="s">
        <v>4109</v>
      </c>
      <c r="AP7312" s="6" t="s">
        <v>4101</v>
      </c>
    </row>
    <row r="7313" spans="41:42" x14ac:dyDescent="0.3">
      <c r="AO7313" s="2" t="s">
        <v>2184</v>
      </c>
      <c r="AP7313" s="6" t="s">
        <v>1888</v>
      </c>
    </row>
    <row r="7314" spans="41:42" x14ac:dyDescent="0.3">
      <c r="AO7314" s="2" t="s">
        <v>2185</v>
      </c>
      <c r="AP7314" s="6" t="s">
        <v>1888</v>
      </c>
    </row>
    <row r="7315" spans="41:42" x14ac:dyDescent="0.3">
      <c r="AO7315" s="2" t="s">
        <v>2186</v>
      </c>
      <c r="AP7315" s="6" t="s">
        <v>1888</v>
      </c>
    </row>
    <row r="7316" spans="41:42" x14ac:dyDescent="0.3">
      <c r="AO7316" s="2" t="s">
        <v>2187</v>
      </c>
      <c r="AP7316" s="6" t="s">
        <v>1888</v>
      </c>
    </row>
    <row r="7317" spans="41:42" x14ac:dyDescent="0.3">
      <c r="AO7317" s="2" t="s">
        <v>2188</v>
      </c>
      <c r="AP7317" s="6" t="s">
        <v>1888</v>
      </c>
    </row>
    <row r="7318" spans="41:42" x14ac:dyDescent="0.3">
      <c r="AO7318" s="2" t="s">
        <v>2189</v>
      </c>
      <c r="AP7318" s="6" t="s">
        <v>1888</v>
      </c>
    </row>
    <row r="7319" spans="41:42" x14ac:dyDescent="0.3">
      <c r="AO7319" s="2" t="s">
        <v>2190</v>
      </c>
      <c r="AP7319" s="6" t="s">
        <v>1888</v>
      </c>
    </row>
    <row r="7320" spans="41:42" x14ac:dyDescent="0.3">
      <c r="AO7320" s="2" t="s">
        <v>2191</v>
      </c>
      <c r="AP7320" s="6" t="s">
        <v>1888</v>
      </c>
    </row>
    <row r="7321" spans="41:42" x14ac:dyDescent="0.3">
      <c r="AO7321" s="2" t="s">
        <v>2192</v>
      </c>
      <c r="AP7321" s="6" t="s">
        <v>1888</v>
      </c>
    </row>
    <row r="7322" spans="41:42" x14ac:dyDescent="0.3">
      <c r="AO7322" s="2" t="s">
        <v>2193</v>
      </c>
      <c r="AP7322" s="6" t="s">
        <v>1888</v>
      </c>
    </row>
    <row r="7323" spans="41:42" x14ac:dyDescent="0.3">
      <c r="AO7323" s="2" t="s">
        <v>4110</v>
      </c>
      <c r="AP7323" s="6" t="s">
        <v>4101</v>
      </c>
    </row>
    <row r="7324" spans="41:42" x14ac:dyDescent="0.3">
      <c r="AO7324" s="2" t="s">
        <v>2194</v>
      </c>
      <c r="AP7324" s="6" t="s">
        <v>1888</v>
      </c>
    </row>
    <row r="7325" spans="41:42" x14ac:dyDescent="0.3">
      <c r="AO7325" s="2" t="s">
        <v>2195</v>
      </c>
      <c r="AP7325" s="6" t="s">
        <v>1888</v>
      </c>
    </row>
    <row r="7326" spans="41:42" x14ac:dyDescent="0.3">
      <c r="AO7326" s="2" t="s">
        <v>2196</v>
      </c>
      <c r="AP7326" s="6" t="s">
        <v>1888</v>
      </c>
    </row>
    <row r="7327" spans="41:42" x14ac:dyDescent="0.3">
      <c r="AO7327" s="2" t="s">
        <v>2197</v>
      </c>
      <c r="AP7327" s="6" t="s">
        <v>1888</v>
      </c>
    </row>
    <row r="7328" spans="41:42" x14ac:dyDescent="0.3">
      <c r="AO7328" s="2" t="s">
        <v>2198</v>
      </c>
      <c r="AP7328" s="6" t="s">
        <v>1888</v>
      </c>
    </row>
    <row r="7329" spans="41:42" x14ac:dyDescent="0.3">
      <c r="AO7329" s="2" t="s">
        <v>2199</v>
      </c>
      <c r="AP7329" s="6" t="s">
        <v>1888</v>
      </c>
    </row>
    <row r="7330" spans="41:42" x14ac:dyDescent="0.3">
      <c r="AO7330" s="2" t="s">
        <v>2200</v>
      </c>
      <c r="AP7330" s="6" t="s">
        <v>1888</v>
      </c>
    </row>
    <row r="7331" spans="41:42" x14ac:dyDescent="0.3">
      <c r="AO7331" s="2" t="s">
        <v>2201</v>
      </c>
      <c r="AP7331" s="6" t="s">
        <v>1888</v>
      </c>
    </row>
    <row r="7332" spans="41:42" x14ac:dyDescent="0.3">
      <c r="AO7332" s="2" t="s">
        <v>2202</v>
      </c>
      <c r="AP7332" s="6" t="s">
        <v>1888</v>
      </c>
    </row>
    <row r="7333" spans="41:42" x14ac:dyDescent="0.3">
      <c r="AO7333" s="2" t="s">
        <v>2203</v>
      </c>
      <c r="AP7333" s="6" t="s">
        <v>1888</v>
      </c>
    </row>
    <row r="7334" spans="41:42" x14ac:dyDescent="0.3">
      <c r="AO7334" s="2" t="s">
        <v>4111</v>
      </c>
      <c r="AP7334" s="6" t="s">
        <v>4101</v>
      </c>
    </row>
    <row r="7335" spans="41:42" x14ac:dyDescent="0.3">
      <c r="AO7335" s="2" t="s">
        <v>2204</v>
      </c>
      <c r="AP7335" s="6" t="s">
        <v>1888</v>
      </c>
    </row>
    <row r="7336" spans="41:42" x14ac:dyDescent="0.3">
      <c r="AO7336" s="2" t="s">
        <v>2205</v>
      </c>
      <c r="AP7336" s="6" t="s">
        <v>1888</v>
      </c>
    </row>
    <row r="7337" spans="41:42" x14ac:dyDescent="0.3">
      <c r="AO7337" s="2" t="s">
        <v>2206</v>
      </c>
      <c r="AP7337" s="6" t="s">
        <v>1888</v>
      </c>
    </row>
    <row r="7338" spans="41:42" x14ac:dyDescent="0.3">
      <c r="AO7338" s="2" t="s">
        <v>2207</v>
      </c>
      <c r="AP7338" s="6" t="s">
        <v>1888</v>
      </c>
    </row>
    <row r="7339" spans="41:42" x14ac:dyDescent="0.3">
      <c r="AO7339" s="2" t="s">
        <v>2208</v>
      </c>
      <c r="AP7339" s="6" t="s">
        <v>1888</v>
      </c>
    </row>
    <row r="7340" spans="41:42" x14ac:dyDescent="0.3">
      <c r="AO7340" s="2" t="s">
        <v>2209</v>
      </c>
      <c r="AP7340" s="6" t="s">
        <v>1888</v>
      </c>
    </row>
    <row r="7341" spans="41:42" x14ac:dyDescent="0.3">
      <c r="AO7341" s="2" t="s">
        <v>2210</v>
      </c>
      <c r="AP7341" s="6" t="s">
        <v>1888</v>
      </c>
    </row>
    <row r="7342" spans="41:42" x14ac:dyDescent="0.3">
      <c r="AO7342" s="2" t="s">
        <v>2211</v>
      </c>
      <c r="AP7342" s="6" t="s">
        <v>1888</v>
      </c>
    </row>
    <row r="7343" spans="41:42" x14ac:dyDescent="0.3">
      <c r="AO7343" s="2" t="s">
        <v>2212</v>
      </c>
      <c r="AP7343" s="6" t="s">
        <v>1888</v>
      </c>
    </row>
    <row r="7344" spans="41:42" x14ac:dyDescent="0.3">
      <c r="AO7344" s="2" t="s">
        <v>2213</v>
      </c>
      <c r="AP7344" s="6" t="s">
        <v>1888</v>
      </c>
    </row>
    <row r="7345" spans="41:42" x14ac:dyDescent="0.3">
      <c r="AO7345" s="2" t="s">
        <v>4112</v>
      </c>
      <c r="AP7345" s="6" t="s">
        <v>4101</v>
      </c>
    </row>
    <row r="7346" spans="41:42" x14ac:dyDescent="0.3">
      <c r="AO7346" s="2" t="s">
        <v>2214</v>
      </c>
      <c r="AP7346" s="6" t="s">
        <v>1888</v>
      </c>
    </row>
    <row r="7347" spans="41:42" x14ac:dyDescent="0.3">
      <c r="AO7347" s="2" t="s">
        <v>2215</v>
      </c>
      <c r="AP7347" s="6" t="s">
        <v>1888</v>
      </c>
    </row>
    <row r="7348" spans="41:42" x14ac:dyDescent="0.3">
      <c r="AO7348" s="2" t="s">
        <v>2216</v>
      </c>
      <c r="AP7348" s="6" t="s">
        <v>1888</v>
      </c>
    </row>
    <row r="7349" spans="41:42" x14ac:dyDescent="0.3">
      <c r="AO7349" s="2" t="s">
        <v>2217</v>
      </c>
      <c r="AP7349" s="6" t="s">
        <v>1888</v>
      </c>
    </row>
    <row r="7350" spans="41:42" x14ac:dyDescent="0.3">
      <c r="AO7350" s="2" t="s">
        <v>2218</v>
      </c>
      <c r="AP7350" s="6" t="s">
        <v>1888</v>
      </c>
    </row>
    <row r="7351" spans="41:42" x14ac:dyDescent="0.3">
      <c r="AO7351" s="2" t="s">
        <v>2219</v>
      </c>
      <c r="AP7351" s="6" t="s">
        <v>1888</v>
      </c>
    </row>
    <row r="7352" spans="41:42" x14ac:dyDescent="0.3">
      <c r="AO7352" s="2" t="s">
        <v>2220</v>
      </c>
      <c r="AP7352" s="6" t="s">
        <v>1888</v>
      </c>
    </row>
    <row r="7353" spans="41:42" x14ac:dyDescent="0.3">
      <c r="AO7353" s="2" t="s">
        <v>2221</v>
      </c>
      <c r="AP7353" s="6" t="s">
        <v>1888</v>
      </c>
    </row>
    <row r="7354" spans="41:42" x14ac:dyDescent="0.3">
      <c r="AO7354" s="2" t="s">
        <v>2222</v>
      </c>
      <c r="AP7354" s="6" t="s">
        <v>1888</v>
      </c>
    </row>
    <row r="7355" spans="41:42" x14ac:dyDescent="0.3">
      <c r="AO7355" s="2" t="s">
        <v>2223</v>
      </c>
      <c r="AP7355" s="6" t="s">
        <v>1888</v>
      </c>
    </row>
    <row r="7356" spans="41:42" x14ac:dyDescent="0.3">
      <c r="AO7356" s="2" t="s">
        <v>4113</v>
      </c>
      <c r="AP7356" s="6" t="s">
        <v>4101</v>
      </c>
    </row>
    <row r="7357" spans="41:42" x14ac:dyDescent="0.3">
      <c r="AO7357" s="2" t="s">
        <v>2224</v>
      </c>
      <c r="AP7357" s="6" t="s">
        <v>1888</v>
      </c>
    </row>
    <row r="7358" spans="41:42" x14ac:dyDescent="0.3">
      <c r="AO7358" s="2" t="s">
        <v>2225</v>
      </c>
      <c r="AP7358" s="6" t="s">
        <v>1888</v>
      </c>
    </row>
    <row r="7359" spans="41:42" x14ac:dyDescent="0.3">
      <c r="AO7359" s="2" t="s">
        <v>2226</v>
      </c>
      <c r="AP7359" s="6" t="s">
        <v>1888</v>
      </c>
    </row>
    <row r="7360" spans="41:42" x14ac:dyDescent="0.3">
      <c r="AO7360" s="2" t="s">
        <v>2227</v>
      </c>
      <c r="AP7360" s="6" t="s">
        <v>1888</v>
      </c>
    </row>
    <row r="7361" spans="41:42" x14ac:dyDescent="0.3">
      <c r="AO7361" s="2" t="s">
        <v>2228</v>
      </c>
      <c r="AP7361" s="6" t="s">
        <v>1888</v>
      </c>
    </row>
    <row r="7362" spans="41:42" x14ac:dyDescent="0.3">
      <c r="AO7362" s="2" t="s">
        <v>2229</v>
      </c>
      <c r="AP7362" s="6" t="s">
        <v>1888</v>
      </c>
    </row>
    <row r="7363" spans="41:42" x14ac:dyDescent="0.3">
      <c r="AO7363" s="2" t="s">
        <v>2230</v>
      </c>
      <c r="AP7363" s="6" t="s">
        <v>1888</v>
      </c>
    </row>
    <row r="7364" spans="41:42" x14ac:dyDescent="0.3">
      <c r="AO7364" s="2" t="s">
        <v>2231</v>
      </c>
      <c r="AP7364" s="6" t="s">
        <v>1888</v>
      </c>
    </row>
    <row r="7365" spans="41:42" x14ac:dyDescent="0.3">
      <c r="AO7365" s="2" t="s">
        <v>2232</v>
      </c>
      <c r="AP7365" s="6" t="s">
        <v>1888</v>
      </c>
    </row>
    <row r="7366" spans="41:42" x14ac:dyDescent="0.3">
      <c r="AO7366" s="2" t="s">
        <v>2233</v>
      </c>
      <c r="AP7366" s="6" t="s">
        <v>1888</v>
      </c>
    </row>
    <row r="7367" spans="41:42" x14ac:dyDescent="0.3">
      <c r="AO7367" s="2" t="s">
        <v>4114</v>
      </c>
      <c r="AP7367" s="6" t="s">
        <v>4101</v>
      </c>
    </row>
    <row r="7368" spans="41:42" x14ac:dyDescent="0.3">
      <c r="AO7368" s="2" t="s">
        <v>2234</v>
      </c>
      <c r="AP7368" s="6" t="s">
        <v>1888</v>
      </c>
    </row>
    <row r="7369" spans="41:42" x14ac:dyDescent="0.3">
      <c r="AO7369" s="2" t="s">
        <v>2235</v>
      </c>
      <c r="AP7369" s="6" t="s">
        <v>1888</v>
      </c>
    </row>
    <row r="7370" spans="41:42" x14ac:dyDescent="0.3">
      <c r="AO7370" s="2" t="s">
        <v>2236</v>
      </c>
      <c r="AP7370" s="6" t="s">
        <v>1888</v>
      </c>
    </row>
    <row r="7371" spans="41:42" x14ac:dyDescent="0.3">
      <c r="AO7371" s="2" t="s">
        <v>2237</v>
      </c>
      <c r="AP7371" s="6" t="s">
        <v>1888</v>
      </c>
    </row>
    <row r="7372" spans="41:42" x14ac:dyDescent="0.3">
      <c r="AO7372" s="2" t="s">
        <v>2238</v>
      </c>
      <c r="AP7372" s="6" t="s">
        <v>1888</v>
      </c>
    </row>
    <row r="7373" spans="41:42" x14ac:dyDescent="0.3">
      <c r="AO7373" s="2" t="s">
        <v>2239</v>
      </c>
      <c r="AP7373" s="6" t="s">
        <v>1888</v>
      </c>
    </row>
    <row r="7374" spans="41:42" x14ac:dyDescent="0.3">
      <c r="AO7374" s="2" t="s">
        <v>2240</v>
      </c>
      <c r="AP7374" s="6" t="s">
        <v>1888</v>
      </c>
    </row>
    <row r="7375" spans="41:42" x14ac:dyDescent="0.3">
      <c r="AO7375" s="2" t="s">
        <v>2241</v>
      </c>
      <c r="AP7375" s="6" t="s">
        <v>1888</v>
      </c>
    </row>
    <row r="7376" spans="41:42" x14ac:dyDescent="0.3">
      <c r="AO7376" s="2" t="s">
        <v>2242</v>
      </c>
      <c r="AP7376" s="6" t="s">
        <v>1888</v>
      </c>
    </row>
    <row r="7377" spans="41:42" x14ac:dyDescent="0.3">
      <c r="AO7377" s="2" t="s">
        <v>2243</v>
      </c>
      <c r="AP7377" s="6" t="s">
        <v>1888</v>
      </c>
    </row>
    <row r="7378" spans="41:42" x14ac:dyDescent="0.3">
      <c r="AO7378" s="2" t="s">
        <v>2425</v>
      </c>
      <c r="AP7378" s="6" t="s">
        <v>2400</v>
      </c>
    </row>
    <row r="7379" spans="41:42" x14ac:dyDescent="0.3">
      <c r="AO7379" s="2" t="s">
        <v>4115</v>
      </c>
      <c r="AP7379" s="6" t="s">
        <v>4101</v>
      </c>
    </row>
    <row r="7380" spans="41:42" x14ac:dyDescent="0.3">
      <c r="AO7380" s="2" t="s">
        <v>2244</v>
      </c>
      <c r="AP7380" s="6" t="s">
        <v>1888</v>
      </c>
    </row>
    <row r="7381" spans="41:42" x14ac:dyDescent="0.3">
      <c r="AO7381" s="2" t="s">
        <v>2245</v>
      </c>
      <c r="AP7381" s="6" t="s">
        <v>1888</v>
      </c>
    </row>
    <row r="7382" spans="41:42" x14ac:dyDescent="0.3">
      <c r="AO7382" s="2" t="s">
        <v>2246</v>
      </c>
      <c r="AP7382" s="6" t="s">
        <v>1888</v>
      </c>
    </row>
    <row r="7383" spans="41:42" x14ac:dyDescent="0.3">
      <c r="AO7383" s="2" t="s">
        <v>2247</v>
      </c>
      <c r="AP7383" s="6" t="s">
        <v>1888</v>
      </c>
    </row>
    <row r="7384" spans="41:42" x14ac:dyDescent="0.3">
      <c r="AO7384" s="2" t="s">
        <v>2248</v>
      </c>
      <c r="AP7384" s="6" t="s">
        <v>1888</v>
      </c>
    </row>
    <row r="7385" spans="41:42" x14ac:dyDescent="0.3">
      <c r="AO7385" s="2" t="s">
        <v>2249</v>
      </c>
      <c r="AP7385" s="6" t="s">
        <v>1888</v>
      </c>
    </row>
    <row r="7386" spans="41:42" x14ac:dyDescent="0.3">
      <c r="AO7386" s="2" t="s">
        <v>2250</v>
      </c>
      <c r="AP7386" s="6" t="s">
        <v>1888</v>
      </c>
    </row>
    <row r="7387" spans="41:42" x14ac:dyDescent="0.3">
      <c r="AO7387" s="2" t="s">
        <v>2251</v>
      </c>
      <c r="AP7387" s="6" t="s">
        <v>1888</v>
      </c>
    </row>
    <row r="7388" spans="41:42" x14ac:dyDescent="0.3">
      <c r="AO7388" s="2" t="s">
        <v>2252</v>
      </c>
      <c r="AP7388" s="6" t="s">
        <v>1888</v>
      </c>
    </row>
    <row r="7389" spans="41:42" x14ac:dyDescent="0.3">
      <c r="AO7389" s="2" t="s">
        <v>2253</v>
      </c>
      <c r="AP7389" s="6" t="s">
        <v>1888</v>
      </c>
    </row>
    <row r="7390" spans="41:42" x14ac:dyDescent="0.3">
      <c r="AO7390" s="2" t="s">
        <v>4116</v>
      </c>
      <c r="AP7390" s="6" t="s">
        <v>4101</v>
      </c>
    </row>
    <row r="7391" spans="41:42" x14ac:dyDescent="0.3">
      <c r="AO7391" s="2" t="s">
        <v>2254</v>
      </c>
      <c r="AP7391" s="6" t="s">
        <v>1888</v>
      </c>
    </row>
    <row r="7392" spans="41:42" x14ac:dyDescent="0.3">
      <c r="AO7392" s="2" t="s">
        <v>2255</v>
      </c>
      <c r="AP7392" s="6" t="s">
        <v>1888</v>
      </c>
    </row>
    <row r="7393" spans="41:42" x14ac:dyDescent="0.3">
      <c r="AO7393" s="2" t="s">
        <v>2256</v>
      </c>
      <c r="AP7393" s="6" t="s">
        <v>1888</v>
      </c>
    </row>
    <row r="7394" spans="41:42" x14ac:dyDescent="0.3">
      <c r="AO7394" s="2" t="s">
        <v>2257</v>
      </c>
      <c r="AP7394" s="6" t="s">
        <v>1888</v>
      </c>
    </row>
    <row r="7395" spans="41:42" x14ac:dyDescent="0.3">
      <c r="AO7395" s="2" t="s">
        <v>2258</v>
      </c>
      <c r="AP7395" s="6" t="s">
        <v>1888</v>
      </c>
    </row>
    <row r="7396" spans="41:42" x14ac:dyDescent="0.3">
      <c r="AO7396" s="2" t="s">
        <v>1573</v>
      </c>
      <c r="AP7396" s="6" t="s">
        <v>522</v>
      </c>
    </row>
    <row r="7397" spans="41:42" x14ac:dyDescent="0.3">
      <c r="AO7397" s="2" t="s">
        <v>1574</v>
      </c>
      <c r="AP7397" s="6" t="s">
        <v>522</v>
      </c>
    </row>
    <row r="7398" spans="41:42" x14ac:dyDescent="0.3">
      <c r="AO7398" s="2" t="s">
        <v>1575</v>
      </c>
      <c r="AP7398" s="6" t="s">
        <v>522</v>
      </c>
    </row>
    <row r="7399" spans="41:42" x14ac:dyDescent="0.3">
      <c r="AO7399" s="2" t="s">
        <v>1576</v>
      </c>
      <c r="AP7399" s="6" t="s">
        <v>522</v>
      </c>
    </row>
    <row r="7400" spans="41:42" x14ac:dyDescent="0.3">
      <c r="AO7400" s="2" t="s">
        <v>1577</v>
      </c>
      <c r="AP7400" s="6" t="s">
        <v>522</v>
      </c>
    </row>
    <row r="7401" spans="41:42" x14ac:dyDescent="0.3">
      <c r="AO7401" s="2" t="s">
        <v>4117</v>
      </c>
      <c r="AP7401" s="6" t="s">
        <v>4101</v>
      </c>
    </row>
    <row r="7402" spans="41:42" x14ac:dyDescent="0.3">
      <c r="AO7402" s="2" t="s">
        <v>1578</v>
      </c>
      <c r="AP7402" s="6" t="s">
        <v>522</v>
      </c>
    </row>
    <row r="7403" spans="41:42" x14ac:dyDescent="0.3">
      <c r="AO7403" s="2" t="s">
        <v>1579</v>
      </c>
      <c r="AP7403" s="6" t="s">
        <v>522</v>
      </c>
    </row>
    <row r="7404" spans="41:42" x14ac:dyDescent="0.3">
      <c r="AO7404" s="2" t="s">
        <v>1580</v>
      </c>
      <c r="AP7404" s="6" t="s">
        <v>522</v>
      </c>
    </row>
    <row r="7405" spans="41:42" x14ac:dyDescent="0.3">
      <c r="AO7405" s="2" t="s">
        <v>1581</v>
      </c>
      <c r="AP7405" s="6" t="s">
        <v>522</v>
      </c>
    </row>
    <row r="7406" spans="41:42" x14ac:dyDescent="0.3">
      <c r="AO7406" s="2" t="s">
        <v>1582</v>
      </c>
      <c r="AP7406" s="6" t="s">
        <v>522</v>
      </c>
    </row>
    <row r="7407" spans="41:42" x14ac:dyDescent="0.3">
      <c r="AO7407" s="2" t="s">
        <v>1583</v>
      </c>
      <c r="AP7407" s="6" t="s">
        <v>522</v>
      </c>
    </row>
    <row r="7408" spans="41:42" x14ac:dyDescent="0.3">
      <c r="AO7408" s="2" t="s">
        <v>1584</v>
      </c>
      <c r="AP7408" s="6" t="s">
        <v>522</v>
      </c>
    </row>
    <row r="7409" spans="41:42" x14ac:dyDescent="0.3">
      <c r="AO7409" s="2" t="s">
        <v>1585</v>
      </c>
      <c r="AP7409" s="6" t="s">
        <v>522</v>
      </c>
    </row>
    <row r="7410" spans="41:42" x14ac:dyDescent="0.3">
      <c r="AO7410" s="2" t="s">
        <v>1586</v>
      </c>
      <c r="AP7410" s="6" t="s">
        <v>522</v>
      </c>
    </row>
    <row r="7411" spans="41:42" x14ac:dyDescent="0.3">
      <c r="AO7411" s="2" t="s">
        <v>1587</v>
      </c>
      <c r="AP7411" s="6" t="s">
        <v>522</v>
      </c>
    </row>
    <row r="7412" spans="41:42" x14ac:dyDescent="0.3">
      <c r="AO7412" s="2" t="s">
        <v>4118</v>
      </c>
      <c r="AP7412" s="6" t="s">
        <v>4101</v>
      </c>
    </row>
    <row r="7413" spans="41:42" x14ac:dyDescent="0.3">
      <c r="AO7413" s="2" t="s">
        <v>1588</v>
      </c>
      <c r="AP7413" s="6" t="s">
        <v>522</v>
      </c>
    </row>
    <row r="7414" spans="41:42" x14ac:dyDescent="0.3">
      <c r="AO7414" s="2" t="s">
        <v>1589</v>
      </c>
      <c r="AP7414" s="6" t="s">
        <v>522</v>
      </c>
    </row>
    <row r="7415" spans="41:42" x14ac:dyDescent="0.3">
      <c r="AO7415" s="2" t="s">
        <v>1590</v>
      </c>
      <c r="AP7415" s="6" t="s">
        <v>522</v>
      </c>
    </row>
    <row r="7416" spans="41:42" x14ac:dyDescent="0.3">
      <c r="AO7416" s="2" t="s">
        <v>1591</v>
      </c>
      <c r="AP7416" s="6" t="s">
        <v>522</v>
      </c>
    </row>
    <row r="7417" spans="41:42" x14ac:dyDescent="0.3">
      <c r="AO7417" s="2" t="s">
        <v>1592</v>
      </c>
      <c r="AP7417" s="6" t="s">
        <v>522</v>
      </c>
    </row>
    <row r="7418" spans="41:42" x14ac:dyDescent="0.3">
      <c r="AO7418" s="2" t="s">
        <v>1593</v>
      </c>
      <c r="AP7418" s="6" t="s">
        <v>522</v>
      </c>
    </row>
    <row r="7419" spans="41:42" x14ac:dyDescent="0.3">
      <c r="AO7419" s="2" t="s">
        <v>1594</v>
      </c>
      <c r="AP7419" s="6" t="s">
        <v>522</v>
      </c>
    </row>
    <row r="7420" spans="41:42" x14ac:dyDescent="0.3">
      <c r="AO7420" s="2" t="s">
        <v>1595</v>
      </c>
      <c r="AP7420" s="6" t="s">
        <v>522</v>
      </c>
    </row>
    <row r="7421" spans="41:42" x14ac:dyDescent="0.3">
      <c r="AO7421" s="2" t="s">
        <v>1596</v>
      </c>
      <c r="AP7421" s="6" t="s">
        <v>522</v>
      </c>
    </row>
    <row r="7422" spans="41:42" x14ac:dyDescent="0.3">
      <c r="AO7422" s="2" t="s">
        <v>1597</v>
      </c>
      <c r="AP7422" s="6" t="s">
        <v>522</v>
      </c>
    </row>
    <row r="7423" spans="41:42" x14ac:dyDescent="0.3">
      <c r="AO7423" s="2" t="s">
        <v>4119</v>
      </c>
      <c r="AP7423" s="6" t="s">
        <v>4101</v>
      </c>
    </row>
    <row r="7424" spans="41:42" x14ac:dyDescent="0.3">
      <c r="AO7424" s="2" t="s">
        <v>1598</v>
      </c>
      <c r="AP7424" s="6" t="s">
        <v>522</v>
      </c>
    </row>
    <row r="7425" spans="41:42" x14ac:dyDescent="0.3">
      <c r="AO7425" s="2" t="s">
        <v>1599</v>
      </c>
      <c r="AP7425" s="6" t="s">
        <v>522</v>
      </c>
    </row>
    <row r="7426" spans="41:42" x14ac:dyDescent="0.3">
      <c r="AO7426" s="2" t="s">
        <v>1600</v>
      </c>
      <c r="AP7426" s="6" t="s">
        <v>522</v>
      </c>
    </row>
    <row r="7427" spans="41:42" x14ac:dyDescent="0.3">
      <c r="AO7427" s="2" t="s">
        <v>1601</v>
      </c>
      <c r="AP7427" s="6" t="s">
        <v>522</v>
      </c>
    </row>
    <row r="7428" spans="41:42" x14ac:dyDescent="0.3">
      <c r="AO7428" s="2" t="s">
        <v>1602</v>
      </c>
      <c r="AP7428" s="6" t="s">
        <v>522</v>
      </c>
    </row>
    <row r="7429" spans="41:42" x14ac:dyDescent="0.3">
      <c r="AO7429" s="2" t="s">
        <v>1603</v>
      </c>
      <c r="AP7429" s="6" t="s">
        <v>522</v>
      </c>
    </row>
    <row r="7430" spans="41:42" x14ac:dyDescent="0.3">
      <c r="AO7430" s="2" t="s">
        <v>1604</v>
      </c>
      <c r="AP7430" s="6" t="s">
        <v>522</v>
      </c>
    </row>
    <row r="7431" spans="41:42" x14ac:dyDescent="0.3">
      <c r="AO7431" s="2" t="s">
        <v>1605</v>
      </c>
      <c r="AP7431" s="6" t="s">
        <v>522</v>
      </c>
    </row>
    <row r="7432" spans="41:42" x14ac:dyDescent="0.3">
      <c r="AO7432" s="2" t="s">
        <v>1606</v>
      </c>
      <c r="AP7432" s="6" t="s">
        <v>522</v>
      </c>
    </row>
    <row r="7433" spans="41:42" x14ac:dyDescent="0.3">
      <c r="AO7433" s="2" t="s">
        <v>1607</v>
      </c>
      <c r="AP7433" s="6" t="s">
        <v>522</v>
      </c>
    </row>
    <row r="7434" spans="41:42" x14ac:dyDescent="0.3">
      <c r="AO7434" s="2" t="s">
        <v>4120</v>
      </c>
      <c r="AP7434" s="6" t="s">
        <v>4101</v>
      </c>
    </row>
    <row r="7435" spans="41:42" x14ac:dyDescent="0.3">
      <c r="AO7435" s="2" t="s">
        <v>1608</v>
      </c>
      <c r="AP7435" s="6" t="s">
        <v>522</v>
      </c>
    </row>
    <row r="7436" spans="41:42" x14ac:dyDescent="0.3">
      <c r="AO7436" s="2" t="s">
        <v>1609</v>
      </c>
      <c r="AP7436" s="6" t="s">
        <v>522</v>
      </c>
    </row>
    <row r="7437" spans="41:42" x14ac:dyDescent="0.3">
      <c r="AO7437" s="2" t="s">
        <v>1610</v>
      </c>
      <c r="AP7437" s="6" t="s">
        <v>522</v>
      </c>
    </row>
    <row r="7438" spans="41:42" x14ac:dyDescent="0.3">
      <c r="AO7438" s="2" t="s">
        <v>1611</v>
      </c>
      <c r="AP7438" s="6" t="s">
        <v>522</v>
      </c>
    </row>
    <row r="7439" spans="41:42" x14ac:dyDescent="0.3">
      <c r="AO7439" s="2" t="s">
        <v>1612</v>
      </c>
      <c r="AP7439" s="6" t="s">
        <v>522</v>
      </c>
    </row>
    <row r="7440" spans="41:42" x14ac:dyDescent="0.3">
      <c r="AO7440" s="2" t="s">
        <v>1613</v>
      </c>
      <c r="AP7440" s="6" t="s">
        <v>522</v>
      </c>
    </row>
    <row r="7441" spans="41:42" x14ac:dyDescent="0.3">
      <c r="AO7441" s="2" t="s">
        <v>1614</v>
      </c>
      <c r="AP7441" s="6" t="s">
        <v>522</v>
      </c>
    </row>
    <row r="7442" spans="41:42" x14ac:dyDescent="0.3">
      <c r="AO7442" s="2" t="s">
        <v>1615</v>
      </c>
      <c r="AP7442" s="6" t="s">
        <v>522</v>
      </c>
    </row>
    <row r="7443" spans="41:42" x14ac:dyDescent="0.3">
      <c r="AO7443" s="2" t="s">
        <v>1616</v>
      </c>
      <c r="AP7443" s="6" t="s">
        <v>522</v>
      </c>
    </row>
    <row r="7444" spans="41:42" x14ac:dyDescent="0.3">
      <c r="AO7444" s="2" t="s">
        <v>1617</v>
      </c>
      <c r="AP7444" s="6" t="s">
        <v>522</v>
      </c>
    </row>
    <row r="7445" spans="41:42" x14ac:dyDescent="0.3">
      <c r="AO7445" s="2" t="s">
        <v>4121</v>
      </c>
      <c r="AP7445" s="6" t="s">
        <v>4101</v>
      </c>
    </row>
    <row r="7446" spans="41:42" x14ac:dyDescent="0.3">
      <c r="AO7446" s="2" t="s">
        <v>1618</v>
      </c>
      <c r="AP7446" s="6" t="s">
        <v>522</v>
      </c>
    </row>
    <row r="7447" spans="41:42" x14ac:dyDescent="0.3">
      <c r="AO7447" s="2" t="s">
        <v>1619</v>
      </c>
      <c r="AP7447" s="6" t="s">
        <v>522</v>
      </c>
    </row>
    <row r="7448" spans="41:42" x14ac:dyDescent="0.3">
      <c r="AO7448" s="2" t="s">
        <v>1620</v>
      </c>
      <c r="AP7448" s="6" t="s">
        <v>522</v>
      </c>
    </row>
    <row r="7449" spans="41:42" x14ac:dyDescent="0.3">
      <c r="AO7449" s="2" t="s">
        <v>1621</v>
      </c>
      <c r="AP7449" s="6" t="s">
        <v>522</v>
      </c>
    </row>
    <row r="7450" spans="41:42" x14ac:dyDescent="0.3">
      <c r="AO7450" s="2" t="s">
        <v>1622</v>
      </c>
      <c r="AP7450" s="6" t="s">
        <v>522</v>
      </c>
    </row>
    <row r="7451" spans="41:42" x14ac:dyDescent="0.3">
      <c r="AO7451" s="2" t="s">
        <v>1623</v>
      </c>
      <c r="AP7451" s="6" t="s">
        <v>522</v>
      </c>
    </row>
    <row r="7452" spans="41:42" x14ac:dyDescent="0.3">
      <c r="AO7452" s="2" t="s">
        <v>1624</v>
      </c>
      <c r="AP7452" s="6" t="s">
        <v>522</v>
      </c>
    </row>
    <row r="7453" spans="41:42" x14ac:dyDescent="0.3">
      <c r="AO7453" s="2" t="s">
        <v>1625</v>
      </c>
      <c r="AP7453" s="6" t="s">
        <v>522</v>
      </c>
    </row>
    <row r="7454" spans="41:42" x14ac:dyDescent="0.3">
      <c r="AO7454" s="2" t="s">
        <v>1626</v>
      </c>
      <c r="AP7454" s="6" t="s">
        <v>522</v>
      </c>
    </row>
    <row r="7455" spans="41:42" x14ac:dyDescent="0.3">
      <c r="AO7455" s="2" t="s">
        <v>8129</v>
      </c>
      <c r="AP7455" s="6" t="s">
        <v>105</v>
      </c>
    </row>
    <row r="7456" spans="41:42" x14ac:dyDescent="0.3">
      <c r="AO7456" s="2" t="s">
        <v>4122</v>
      </c>
      <c r="AP7456" s="6" t="s">
        <v>4101</v>
      </c>
    </row>
    <row r="7457" spans="41:42" x14ac:dyDescent="0.3">
      <c r="AO7457" s="2" t="s">
        <v>8130</v>
      </c>
      <c r="AP7457" s="6" t="s">
        <v>105</v>
      </c>
    </row>
    <row r="7458" spans="41:42" x14ac:dyDescent="0.3">
      <c r="AO7458" s="2" t="s">
        <v>2259</v>
      </c>
      <c r="AP7458" s="6" t="s">
        <v>1888</v>
      </c>
    </row>
    <row r="7459" spans="41:42" x14ac:dyDescent="0.3">
      <c r="AO7459" s="2" t="s">
        <v>2260</v>
      </c>
      <c r="AP7459" s="6" t="s">
        <v>1888</v>
      </c>
    </row>
    <row r="7460" spans="41:42" x14ac:dyDescent="0.3">
      <c r="AO7460" s="2" t="s">
        <v>2261</v>
      </c>
      <c r="AP7460" s="6" t="s">
        <v>1888</v>
      </c>
    </row>
    <row r="7461" spans="41:42" x14ac:dyDescent="0.3">
      <c r="AO7461" s="2" t="s">
        <v>2262</v>
      </c>
      <c r="AP7461" s="6" t="s">
        <v>1888</v>
      </c>
    </row>
    <row r="7462" spans="41:42" x14ac:dyDescent="0.3">
      <c r="AO7462" s="2" t="s">
        <v>2263</v>
      </c>
      <c r="AP7462" s="6" t="s">
        <v>1888</v>
      </c>
    </row>
    <row r="7463" spans="41:42" x14ac:dyDescent="0.3">
      <c r="AO7463" s="2" t="s">
        <v>2264</v>
      </c>
      <c r="AP7463" s="6" t="s">
        <v>1888</v>
      </c>
    </row>
    <row r="7464" spans="41:42" x14ac:dyDescent="0.3">
      <c r="AO7464" s="2" t="s">
        <v>2265</v>
      </c>
      <c r="AP7464" s="6" t="s">
        <v>1888</v>
      </c>
    </row>
    <row r="7465" spans="41:42" x14ac:dyDescent="0.3">
      <c r="AO7465" s="2" t="s">
        <v>2266</v>
      </c>
      <c r="AP7465" s="6" t="s">
        <v>1888</v>
      </c>
    </row>
    <row r="7466" spans="41:42" x14ac:dyDescent="0.3">
      <c r="AO7466" s="2" t="s">
        <v>2267</v>
      </c>
      <c r="AP7466" s="6" t="s">
        <v>1888</v>
      </c>
    </row>
    <row r="7467" spans="41:42" x14ac:dyDescent="0.3">
      <c r="AO7467" s="2" t="s">
        <v>4123</v>
      </c>
      <c r="AP7467" s="6" t="s">
        <v>4101</v>
      </c>
    </row>
    <row r="7468" spans="41:42" x14ac:dyDescent="0.3">
      <c r="AO7468" s="2" t="s">
        <v>2268</v>
      </c>
      <c r="AP7468" s="6" t="s">
        <v>1888</v>
      </c>
    </row>
    <row r="7469" spans="41:42" x14ac:dyDescent="0.3">
      <c r="AO7469" s="2" t="s">
        <v>2269</v>
      </c>
      <c r="AP7469" s="6" t="s">
        <v>1888</v>
      </c>
    </row>
    <row r="7470" spans="41:42" x14ac:dyDescent="0.3">
      <c r="AO7470" s="2" t="s">
        <v>2270</v>
      </c>
      <c r="AP7470" s="6" t="s">
        <v>1888</v>
      </c>
    </row>
    <row r="7471" spans="41:42" x14ac:dyDescent="0.3">
      <c r="AO7471" s="2" t="s">
        <v>2271</v>
      </c>
      <c r="AP7471" s="6" t="s">
        <v>1888</v>
      </c>
    </row>
    <row r="7472" spans="41:42" x14ac:dyDescent="0.3">
      <c r="AO7472" s="2" t="s">
        <v>2272</v>
      </c>
      <c r="AP7472" s="6" t="s">
        <v>1888</v>
      </c>
    </row>
    <row r="7473" spans="41:42" x14ac:dyDescent="0.3">
      <c r="AO7473" s="2" t="s">
        <v>2273</v>
      </c>
      <c r="AP7473" s="6" t="s">
        <v>1888</v>
      </c>
    </row>
    <row r="7474" spans="41:42" x14ac:dyDescent="0.3">
      <c r="AO7474" s="2" t="s">
        <v>2274</v>
      </c>
      <c r="AP7474" s="6" t="s">
        <v>1888</v>
      </c>
    </row>
    <row r="7475" spans="41:42" x14ac:dyDescent="0.3">
      <c r="AO7475" s="2" t="s">
        <v>2275</v>
      </c>
      <c r="AP7475" s="6" t="s">
        <v>1888</v>
      </c>
    </row>
    <row r="7476" spans="41:42" x14ac:dyDescent="0.3">
      <c r="AO7476" s="2" t="s">
        <v>2276</v>
      </c>
      <c r="AP7476" s="6" t="s">
        <v>1888</v>
      </c>
    </row>
    <row r="7477" spans="41:42" x14ac:dyDescent="0.3">
      <c r="AO7477" s="2" t="s">
        <v>2277</v>
      </c>
      <c r="AP7477" s="6" t="s">
        <v>1888</v>
      </c>
    </row>
    <row r="7478" spans="41:42" x14ac:dyDescent="0.3">
      <c r="AO7478" s="2" t="s">
        <v>4124</v>
      </c>
      <c r="AP7478" s="6" t="s">
        <v>4101</v>
      </c>
    </row>
    <row r="7479" spans="41:42" x14ac:dyDescent="0.3">
      <c r="AO7479" s="2" t="s">
        <v>2278</v>
      </c>
      <c r="AP7479" s="6" t="s">
        <v>1888</v>
      </c>
    </row>
    <row r="7480" spans="41:42" x14ac:dyDescent="0.3">
      <c r="AO7480" s="2" t="s">
        <v>2279</v>
      </c>
      <c r="AP7480" s="6" t="s">
        <v>1888</v>
      </c>
    </row>
    <row r="7481" spans="41:42" x14ac:dyDescent="0.3">
      <c r="AO7481" s="2" t="s">
        <v>2280</v>
      </c>
      <c r="AP7481" s="6" t="s">
        <v>1888</v>
      </c>
    </row>
    <row r="7482" spans="41:42" x14ac:dyDescent="0.3">
      <c r="AO7482" s="2" t="s">
        <v>2281</v>
      </c>
      <c r="AP7482" s="6" t="s">
        <v>1888</v>
      </c>
    </row>
    <row r="7483" spans="41:42" x14ac:dyDescent="0.3">
      <c r="AO7483" s="2" t="s">
        <v>2282</v>
      </c>
      <c r="AP7483" s="6" t="s">
        <v>1888</v>
      </c>
    </row>
    <row r="7484" spans="41:42" x14ac:dyDescent="0.3">
      <c r="AO7484" s="2" t="s">
        <v>2283</v>
      </c>
      <c r="AP7484" s="6" t="s">
        <v>1888</v>
      </c>
    </row>
    <row r="7485" spans="41:42" x14ac:dyDescent="0.3">
      <c r="AO7485" s="2" t="s">
        <v>2284</v>
      </c>
      <c r="AP7485" s="6" t="s">
        <v>1888</v>
      </c>
    </row>
    <row r="7486" spans="41:42" x14ac:dyDescent="0.3">
      <c r="AO7486" s="2" t="s">
        <v>2285</v>
      </c>
      <c r="AP7486" s="6" t="s">
        <v>1888</v>
      </c>
    </row>
    <row r="7487" spans="41:42" x14ac:dyDescent="0.3">
      <c r="AO7487" s="2" t="s">
        <v>2286</v>
      </c>
      <c r="AP7487" s="6" t="s">
        <v>1888</v>
      </c>
    </row>
    <row r="7488" spans="41:42" x14ac:dyDescent="0.3">
      <c r="AO7488" s="2" t="s">
        <v>2287</v>
      </c>
      <c r="AP7488" s="6" t="s">
        <v>1888</v>
      </c>
    </row>
    <row r="7489" spans="41:42" x14ac:dyDescent="0.3">
      <c r="AO7489" s="2" t="s">
        <v>2426</v>
      </c>
      <c r="AP7489" s="6" t="s">
        <v>2400</v>
      </c>
    </row>
    <row r="7490" spans="41:42" x14ac:dyDescent="0.3">
      <c r="AO7490" s="2" t="s">
        <v>4125</v>
      </c>
      <c r="AP7490" s="6" t="s">
        <v>4101</v>
      </c>
    </row>
    <row r="7491" spans="41:42" x14ac:dyDescent="0.3">
      <c r="AO7491" s="2" t="s">
        <v>2288</v>
      </c>
      <c r="AP7491" s="6" t="s">
        <v>1888</v>
      </c>
    </row>
    <row r="7492" spans="41:42" x14ac:dyDescent="0.3">
      <c r="AO7492" s="2" t="s">
        <v>2289</v>
      </c>
      <c r="AP7492" s="6" t="s">
        <v>1888</v>
      </c>
    </row>
    <row r="7493" spans="41:42" x14ac:dyDescent="0.3">
      <c r="AO7493" s="2" t="s">
        <v>2290</v>
      </c>
      <c r="AP7493" s="6" t="s">
        <v>1888</v>
      </c>
    </row>
    <row r="7494" spans="41:42" x14ac:dyDescent="0.3">
      <c r="AO7494" s="2" t="s">
        <v>2291</v>
      </c>
      <c r="AP7494" s="6" t="s">
        <v>1888</v>
      </c>
    </row>
    <row r="7495" spans="41:42" x14ac:dyDescent="0.3">
      <c r="AO7495" s="2" t="s">
        <v>2292</v>
      </c>
      <c r="AP7495" s="6" t="s">
        <v>1888</v>
      </c>
    </row>
    <row r="7496" spans="41:42" x14ac:dyDescent="0.3">
      <c r="AO7496" s="2" t="s">
        <v>2293</v>
      </c>
      <c r="AP7496" s="6" t="s">
        <v>1888</v>
      </c>
    </row>
    <row r="7497" spans="41:42" x14ac:dyDescent="0.3">
      <c r="AO7497" s="2" t="s">
        <v>2294</v>
      </c>
      <c r="AP7497" s="6" t="s">
        <v>1888</v>
      </c>
    </row>
    <row r="7498" spans="41:42" x14ac:dyDescent="0.3">
      <c r="AO7498" s="2" t="s">
        <v>2295</v>
      </c>
      <c r="AP7498" s="6" t="s">
        <v>1888</v>
      </c>
    </row>
    <row r="7499" spans="41:42" x14ac:dyDescent="0.3">
      <c r="AO7499" s="2" t="s">
        <v>2296</v>
      </c>
      <c r="AP7499" s="6" t="s">
        <v>1888</v>
      </c>
    </row>
    <row r="7500" spans="41:42" x14ac:dyDescent="0.3">
      <c r="AO7500" s="2" t="s">
        <v>2297</v>
      </c>
      <c r="AP7500" s="6" t="s">
        <v>1888</v>
      </c>
    </row>
    <row r="7501" spans="41:42" x14ac:dyDescent="0.3">
      <c r="AO7501" s="2" t="s">
        <v>4126</v>
      </c>
      <c r="AP7501" s="6" t="s">
        <v>4101</v>
      </c>
    </row>
    <row r="7502" spans="41:42" x14ac:dyDescent="0.3">
      <c r="AO7502" s="2" t="s">
        <v>2298</v>
      </c>
      <c r="AP7502" s="6" t="s">
        <v>1888</v>
      </c>
    </row>
    <row r="7503" spans="41:42" x14ac:dyDescent="0.3">
      <c r="AO7503" s="2" t="s">
        <v>2299</v>
      </c>
      <c r="AP7503" s="6" t="s">
        <v>1888</v>
      </c>
    </row>
    <row r="7504" spans="41:42" x14ac:dyDescent="0.3">
      <c r="AO7504" s="2" t="s">
        <v>2300</v>
      </c>
      <c r="AP7504" s="6" t="s">
        <v>1888</v>
      </c>
    </row>
    <row r="7505" spans="41:42" x14ac:dyDescent="0.3">
      <c r="AO7505" s="2" t="s">
        <v>2301</v>
      </c>
      <c r="AP7505" s="6" t="s">
        <v>1888</v>
      </c>
    </row>
    <row r="7506" spans="41:42" x14ac:dyDescent="0.3">
      <c r="AO7506" s="2" t="s">
        <v>2302</v>
      </c>
      <c r="AP7506" s="6" t="s">
        <v>1888</v>
      </c>
    </row>
    <row r="7507" spans="41:42" x14ac:dyDescent="0.3">
      <c r="AO7507" s="2" t="s">
        <v>2303</v>
      </c>
      <c r="AP7507" s="6" t="s">
        <v>1888</v>
      </c>
    </row>
    <row r="7508" spans="41:42" x14ac:dyDescent="0.3">
      <c r="AO7508" s="2" t="s">
        <v>2304</v>
      </c>
      <c r="AP7508" s="6" t="s">
        <v>1888</v>
      </c>
    </row>
    <row r="7509" spans="41:42" x14ac:dyDescent="0.3">
      <c r="AO7509" s="2" t="s">
        <v>2305</v>
      </c>
      <c r="AP7509" s="6" t="s">
        <v>1888</v>
      </c>
    </row>
    <row r="7510" spans="41:42" x14ac:dyDescent="0.3">
      <c r="AO7510" s="2" t="s">
        <v>3199</v>
      </c>
      <c r="AP7510" s="6" t="s">
        <v>3062</v>
      </c>
    </row>
    <row r="7511" spans="41:42" x14ac:dyDescent="0.3">
      <c r="AO7511" s="2" t="s">
        <v>3200</v>
      </c>
      <c r="AP7511" s="6" t="s">
        <v>3062</v>
      </c>
    </row>
    <row r="7512" spans="41:42" x14ac:dyDescent="0.3">
      <c r="AO7512" s="2" t="s">
        <v>4127</v>
      </c>
      <c r="AP7512" s="6" t="s">
        <v>4101</v>
      </c>
    </row>
    <row r="7513" spans="41:42" x14ac:dyDescent="0.3">
      <c r="AO7513" s="2" t="s">
        <v>3201</v>
      </c>
      <c r="AP7513" s="6" t="s">
        <v>3062</v>
      </c>
    </row>
    <row r="7514" spans="41:42" x14ac:dyDescent="0.3">
      <c r="AO7514" s="2" t="s">
        <v>3202</v>
      </c>
      <c r="AP7514" s="6" t="s">
        <v>3062</v>
      </c>
    </row>
    <row r="7515" spans="41:42" x14ac:dyDescent="0.3">
      <c r="AO7515" s="2" t="s">
        <v>3203</v>
      </c>
      <c r="AP7515" s="6" t="s">
        <v>3062</v>
      </c>
    </row>
    <row r="7516" spans="41:42" x14ac:dyDescent="0.3">
      <c r="AO7516" s="2" t="s">
        <v>3204</v>
      </c>
      <c r="AP7516" s="6" t="s">
        <v>3062</v>
      </c>
    </row>
    <row r="7517" spans="41:42" x14ac:dyDescent="0.3">
      <c r="AO7517" s="2" t="s">
        <v>3205</v>
      </c>
      <c r="AP7517" s="6" t="s">
        <v>3062</v>
      </c>
    </row>
    <row r="7518" spans="41:42" x14ac:dyDescent="0.3">
      <c r="AO7518" s="2" t="s">
        <v>3206</v>
      </c>
      <c r="AP7518" s="6" t="s">
        <v>3062</v>
      </c>
    </row>
    <row r="7519" spans="41:42" x14ac:dyDescent="0.3">
      <c r="AO7519" s="2" t="s">
        <v>3207</v>
      </c>
      <c r="AP7519" s="6" t="s">
        <v>3062</v>
      </c>
    </row>
    <row r="7520" spans="41:42" x14ac:dyDescent="0.3">
      <c r="AO7520" s="2" t="s">
        <v>3208</v>
      </c>
      <c r="AP7520" s="6" t="s">
        <v>3062</v>
      </c>
    </row>
    <row r="7521" spans="41:42" x14ac:dyDescent="0.3">
      <c r="AO7521" s="2" t="s">
        <v>3209</v>
      </c>
      <c r="AP7521" s="6" t="s">
        <v>3062</v>
      </c>
    </row>
    <row r="7522" spans="41:42" x14ac:dyDescent="0.3">
      <c r="AO7522" s="2" t="s">
        <v>3210</v>
      </c>
      <c r="AP7522" s="6" t="s">
        <v>3062</v>
      </c>
    </row>
    <row r="7523" spans="41:42" x14ac:dyDescent="0.3">
      <c r="AO7523" s="2" t="s">
        <v>4128</v>
      </c>
      <c r="AP7523" s="6" t="s">
        <v>4101</v>
      </c>
    </row>
    <row r="7524" spans="41:42" x14ac:dyDescent="0.3">
      <c r="AO7524" s="2" t="s">
        <v>3211</v>
      </c>
      <c r="AP7524" s="6" t="s">
        <v>3062</v>
      </c>
    </row>
    <row r="7525" spans="41:42" x14ac:dyDescent="0.3">
      <c r="AO7525" s="2" t="s">
        <v>3212</v>
      </c>
      <c r="AP7525" s="6" t="s">
        <v>3062</v>
      </c>
    </row>
    <row r="7526" spans="41:42" x14ac:dyDescent="0.3">
      <c r="AO7526" s="2" t="s">
        <v>3213</v>
      </c>
      <c r="AP7526" s="6" t="s">
        <v>3062</v>
      </c>
    </row>
    <row r="7527" spans="41:42" x14ac:dyDescent="0.3">
      <c r="AO7527" s="2" t="s">
        <v>3214</v>
      </c>
      <c r="AP7527" s="6" t="s">
        <v>3062</v>
      </c>
    </row>
    <row r="7528" spans="41:42" x14ac:dyDescent="0.3">
      <c r="AO7528" s="2" t="s">
        <v>3215</v>
      </c>
      <c r="AP7528" s="6" t="s">
        <v>3062</v>
      </c>
    </row>
    <row r="7529" spans="41:42" x14ac:dyDescent="0.3">
      <c r="AO7529" s="2" t="s">
        <v>3216</v>
      </c>
      <c r="AP7529" s="6" t="s">
        <v>3062</v>
      </c>
    </row>
    <row r="7530" spans="41:42" x14ac:dyDescent="0.3">
      <c r="AO7530" s="2" t="s">
        <v>3217</v>
      </c>
      <c r="AP7530" s="6" t="s">
        <v>3062</v>
      </c>
    </row>
    <row r="7531" spans="41:42" x14ac:dyDescent="0.3">
      <c r="AO7531" s="2" t="s">
        <v>3218</v>
      </c>
      <c r="AP7531" s="6" t="s">
        <v>3062</v>
      </c>
    </row>
    <row r="7532" spans="41:42" x14ac:dyDescent="0.3">
      <c r="AO7532" s="2" t="s">
        <v>3219</v>
      </c>
      <c r="AP7532" s="6" t="s">
        <v>3062</v>
      </c>
    </row>
    <row r="7533" spans="41:42" x14ac:dyDescent="0.3">
      <c r="AO7533" s="2" t="s">
        <v>3220</v>
      </c>
      <c r="AP7533" s="6" t="s">
        <v>3062</v>
      </c>
    </row>
    <row r="7534" spans="41:42" x14ac:dyDescent="0.3">
      <c r="AO7534" s="2" t="s">
        <v>4129</v>
      </c>
      <c r="AP7534" s="6" t="s">
        <v>4101</v>
      </c>
    </row>
    <row r="7535" spans="41:42" x14ac:dyDescent="0.3">
      <c r="AO7535" s="2" t="s">
        <v>3221</v>
      </c>
      <c r="AP7535" s="6" t="s">
        <v>3062</v>
      </c>
    </row>
    <row r="7536" spans="41:42" x14ac:dyDescent="0.3">
      <c r="AO7536" s="2" t="s">
        <v>3222</v>
      </c>
      <c r="AP7536" s="6" t="s">
        <v>3062</v>
      </c>
    </row>
    <row r="7537" spans="41:42" x14ac:dyDescent="0.3">
      <c r="AO7537" s="2" t="s">
        <v>3223</v>
      </c>
      <c r="AP7537" s="6" t="s">
        <v>3062</v>
      </c>
    </row>
    <row r="7538" spans="41:42" x14ac:dyDescent="0.3">
      <c r="AO7538" s="2" t="s">
        <v>3224</v>
      </c>
      <c r="AP7538" s="6" t="s">
        <v>3062</v>
      </c>
    </row>
    <row r="7539" spans="41:42" x14ac:dyDescent="0.3">
      <c r="AO7539" s="2" t="s">
        <v>3225</v>
      </c>
      <c r="AP7539" s="6" t="s">
        <v>3062</v>
      </c>
    </row>
    <row r="7540" spans="41:42" x14ac:dyDescent="0.3">
      <c r="AO7540" s="2" t="s">
        <v>3226</v>
      </c>
      <c r="AP7540" s="6" t="s">
        <v>3062</v>
      </c>
    </row>
    <row r="7541" spans="41:42" x14ac:dyDescent="0.3">
      <c r="AO7541" s="2" t="s">
        <v>3227</v>
      </c>
      <c r="AP7541" s="6" t="s">
        <v>3062</v>
      </c>
    </row>
    <row r="7542" spans="41:42" x14ac:dyDescent="0.3">
      <c r="AO7542" s="2" t="s">
        <v>3228</v>
      </c>
      <c r="AP7542" s="6" t="s">
        <v>3062</v>
      </c>
    </row>
    <row r="7543" spans="41:42" x14ac:dyDescent="0.3">
      <c r="AO7543" s="2" t="s">
        <v>3229</v>
      </c>
      <c r="AP7543" s="6" t="s">
        <v>3062</v>
      </c>
    </row>
    <row r="7544" spans="41:42" x14ac:dyDescent="0.3">
      <c r="AO7544" s="2" t="s">
        <v>3230</v>
      </c>
      <c r="AP7544" s="6" t="s">
        <v>3062</v>
      </c>
    </row>
    <row r="7545" spans="41:42" x14ac:dyDescent="0.3">
      <c r="AO7545" s="2" t="s">
        <v>4130</v>
      </c>
      <c r="AP7545" s="6" t="s">
        <v>4101</v>
      </c>
    </row>
    <row r="7546" spans="41:42" x14ac:dyDescent="0.3">
      <c r="AO7546" s="2" t="s">
        <v>3231</v>
      </c>
      <c r="AP7546" s="6" t="s">
        <v>3062</v>
      </c>
    </row>
    <row r="7547" spans="41:42" x14ac:dyDescent="0.3">
      <c r="AO7547" s="2" t="s">
        <v>3232</v>
      </c>
      <c r="AP7547" s="6" t="s">
        <v>3062</v>
      </c>
    </row>
    <row r="7548" spans="41:42" x14ac:dyDescent="0.3">
      <c r="AO7548" s="2" t="s">
        <v>3233</v>
      </c>
      <c r="AP7548" s="6" t="s">
        <v>3062</v>
      </c>
    </row>
    <row r="7549" spans="41:42" x14ac:dyDescent="0.3">
      <c r="AO7549" s="2" t="s">
        <v>3234</v>
      </c>
      <c r="AP7549" s="6" t="s">
        <v>3062</v>
      </c>
    </row>
    <row r="7550" spans="41:42" x14ac:dyDescent="0.3">
      <c r="AO7550" s="2" t="s">
        <v>3235</v>
      </c>
      <c r="AP7550" s="6" t="s">
        <v>3062</v>
      </c>
    </row>
    <row r="7551" spans="41:42" x14ac:dyDescent="0.3">
      <c r="AO7551" s="2" t="s">
        <v>3236</v>
      </c>
      <c r="AP7551" s="6" t="s">
        <v>3062</v>
      </c>
    </row>
    <row r="7552" spans="41:42" x14ac:dyDescent="0.3">
      <c r="AO7552" s="2" t="s">
        <v>3237</v>
      </c>
      <c r="AP7552" s="6" t="s">
        <v>3062</v>
      </c>
    </row>
    <row r="7553" spans="41:42" x14ac:dyDescent="0.3">
      <c r="AO7553" s="2" t="s">
        <v>3238</v>
      </c>
      <c r="AP7553" s="6" t="s">
        <v>3062</v>
      </c>
    </row>
    <row r="7554" spans="41:42" x14ac:dyDescent="0.3">
      <c r="AO7554" s="2" t="s">
        <v>3239</v>
      </c>
      <c r="AP7554" s="6" t="s">
        <v>3062</v>
      </c>
    </row>
    <row r="7555" spans="41:42" x14ac:dyDescent="0.3">
      <c r="AO7555" s="2" t="s">
        <v>3240</v>
      </c>
      <c r="AP7555" s="6" t="s">
        <v>3062</v>
      </c>
    </row>
    <row r="7556" spans="41:42" x14ac:dyDescent="0.3">
      <c r="AO7556" s="2" t="s">
        <v>4131</v>
      </c>
      <c r="AP7556" s="6" t="s">
        <v>4101</v>
      </c>
    </row>
    <row r="7557" spans="41:42" x14ac:dyDescent="0.3">
      <c r="AO7557" s="2" t="s">
        <v>3241</v>
      </c>
      <c r="AP7557" s="6" t="s">
        <v>3062</v>
      </c>
    </row>
    <row r="7558" spans="41:42" x14ac:dyDescent="0.3">
      <c r="AO7558" s="2" t="s">
        <v>3242</v>
      </c>
      <c r="AP7558" s="6" t="s">
        <v>3062</v>
      </c>
    </row>
    <row r="7559" spans="41:42" x14ac:dyDescent="0.3">
      <c r="AO7559" s="2" t="s">
        <v>3243</v>
      </c>
      <c r="AP7559" s="6" t="s">
        <v>3062</v>
      </c>
    </row>
    <row r="7560" spans="41:42" x14ac:dyDescent="0.3">
      <c r="AO7560" s="2" t="s">
        <v>3244</v>
      </c>
      <c r="AP7560" s="6" t="s">
        <v>3062</v>
      </c>
    </row>
    <row r="7561" spans="41:42" x14ac:dyDescent="0.3">
      <c r="AO7561" s="2" t="s">
        <v>3245</v>
      </c>
      <c r="AP7561" s="6" t="s">
        <v>3062</v>
      </c>
    </row>
    <row r="7562" spans="41:42" x14ac:dyDescent="0.3">
      <c r="AO7562" s="2" t="s">
        <v>3246</v>
      </c>
      <c r="AP7562" s="6" t="s">
        <v>3062</v>
      </c>
    </row>
    <row r="7563" spans="41:42" x14ac:dyDescent="0.3">
      <c r="AO7563" s="2" t="s">
        <v>3247</v>
      </c>
      <c r="AP7563" s="6" t="s">
        <v>3062</v>
      </c>
    </row>
    <row r="7564" spans="41:42" x14ac:dyDescent="0.3">
      <c r="AO7564" s="2" t="s">
        <v>3248</v>
      </c>
      <c r="AP7564" s="6" t="s">
        <v>3062</v>
      </c>
    </row>
    <row r="7565" spans="41:42" x14ac:dyDescent="0.3">
      <c r="AO7565" s="2" t="s">
        <v>3249</v>
      </c>
      <c r="AP7565" s="6" t="s">
        <v>3062</v>
      </c>
    </row>
    <row r="7566" spans="41:42" x14ac:dyDescent="0.3">
      <c r="AO7566" s="2" t="s">
        <v>3250</v>
      </c>
      <c r="AP7566" s="6" t="s">
        <v>3062</v>
      </c>
    </row>
    <row r="7567" spans="41:42" x14ac:dyDescent="0.3">
      <c r="AO7567" s="2" t="s">
        <v>4132</v>
      </c>
      <c r="AP7567" s="6" t="s">
        <v>4101</v>
      </c>
    </row>
    <row r="7568" spans="41:42" x14ac:dyDescent="0.3">
      <c r="AO7568" s="2" t="s">
        <v>3251</v>
      </c>
      <c r="AP7568" s="6" t="s">
        <v>3062</v>
      </c>
    </row>
    <row r="7569" spans="41:42" x14ac:dyDescent="0.3">
      <c r="AO7569" s="2" t="s">
        <v>3252</v>
      </c>
      <c r="AP7569" s="6" t="s">
        <v>3062</v>
      </c>
    </row>
    <row r="7570" spans="41:42" x14ac:dyDescent="0.3">
      <c r="AO7570" s="2" t="s">
        <v>3253</v>
      </c>
      <c r="AP7570" s="6" t="s">
        <v>3062</v>
      </c>
    </row>
    <row r="7571" spans="41:42" x14ac:dyDescent="0.3">
      <c r="AO7571" s="2" t="s">
        <v>3254</v>
      </c>
      <c r="AP7571" s="6" t="s">
        <v>3062</v>
      </c>
    </row>
    <row r="7572" spans="41:42" x14ac:dyDescent="0.3">
      <c r="AO7572" s="2" t="s">
        <v>3255</v>
      </c>
      <c r="AP7572" s="6" t="s">
        <v>3062</v>
      </c>
    </row>
    <row r="7573" spans="41:42" x14ac:dyDescent="0.3">
      <c r="AO7573" s="2" t="s">
        <v>3256</v>
      </c>
      <c r="AP7573" s="6" t="s">
        <v>3062</v>
      </c>
    </row>
    <row r="7574" spans="41:42" x14ac:dyDescent="0.3">
      <c r="AO7574" s="2" t="s">
        <v>3257</v>
      </c>
      <c r="AP7574" s="6" t="s">
        <v>3062</v>
      </c>
    </row>
    <row r="7575" spans="41:42" x14ac:dyDescent="0.3">
      <c r="AO7575" s="2" t="s">
        <v>3258</v>
      </c>
      <c r="AP7575" s="6" t="s">
        <v>3062</v>
      </c>
    </row>
    <row r="7576" spans="41:42" x14ac:dyDescent="0.3">
      <c r="AO7576" s="2" t="s">
        <v>3259</v>
      </c>
      <c r="AP7576" s="6" t="s">
        <v>3062</v>
      </c>
    </row>
    <row r="7577" spans="41:42" x14ac:dyDescent="0.3">
      <c r="AO7577" s="2" t="s">
        <v>3260</v>
      </c>
      <c r="AP7577" s="6" t="s">
        <v>3062</v>
      </c>
    </row>
    <row r="7578" spans="41:42" x14ac:dyDescent="0.3">
      <c r="AO7578" s="2" t="s">
        <v>4133</v>
      </c>
      <c r="AP7578" s="6" t="s">
        <v>4101</v>
      </c>
    </row>
    <row r="7579" spans="41:42" x14ac:dyDescent="0.3">
      <c r="AO7579" s="2" t="s">
        <v>3261</v>
      </c>
      <c r="AP7579" s="6" t="s">
        <v>3062</v>
      </c>
    </row>
    <row r="7580" spans="41:42" x14ac:dyDescent="0.3">
      <c r="AO7580" s="2" t="s">
        <v>3262</v>
      </c>
      <c r="AP7580" s="6" t="s">
        <v>3062</v>
      </c>
    </row>
    <row r="7581" spans="41:42" x14ac:dyDescent="0.3">
      <c r="AO7581" s="2" t="s">
        <v>3263</v>
      </c>
      <c r="AP7581" s="6" t="s">
        <v>3062</v>
      </c>
    </row>
    <row r="7582" spans="41:42" x14ac:dyDescent="0.3">
      <c r="AO7582" s="2" t="s">
        <v>3264</v>
      </c>
      <c r="AP7582" s="6" t="s">
        <v>3062</v>
      </c>
    </row>
    <row r="7583" spans="41:42" x14ac:dyDescent="0.3">
      <c r="AO7583" s="2" t="s">
        <v>3265</v>
      </c>
      <c r="AP7583" s="6" t="s">
        <v>3062</v>
      </c>
    </row>
    <row r="7584" spans="41:42" x14ac:dyDescent="0.3">
      <c r="AO7584" s="2" t="s">
        <v>3266</v>
      </c>
      <c r="AP7584" s="6" t="s">
        <v>3062</v>
      </c>
    </row>
    <row r="7585" spans="41:42" x14ac:dyDescent="0.3">
      <c r="AO7585" s="2" t="s">
        <v>3267</v>
      </c>
      <c r="AP7585" s="6" t="s">
        <v>3062</v>
      </c>
    </row>
    <row r="7586" spans="41:42" x14ac:dyDescent="0.3">
      <c r="AO7586" s="2" t="s">
        <v>3268</v>
      </c>
      <c r="AP7586" s="6" t="s">
        <v>3062</v>
      </c>
    </row>
    <row r="7587" spans="41:42" x14ac:dyDescent="0.3">
      <c r="AO7587" s="2" t="s">
        <v>3269</v>
      </c>
      <c r="AP7587" s="6" t="s">
        <v>3062</v>
      </c>
    </row>
    <row r="7588" spans="41:42" x14ac:dyDescent="0.3">
      <c r="AO7588" s="2" t="s">
        <v>3270</v>
      </c>
      <c r="AP7588" s="6" t="s">
        <v>3062</v>
      </c>
    </row>
    <row r="7589" spans="41:42" x14ac:dyDescent="0.3">
      <c r="AO7589" s="2" t="s">
        <v>4134</v>
      </c>
      <c r="AP7589" s="6" t="s">
        <v>4101</v>
      </c>
    </row>
    <row r="7590" spans="41:42" x14ac:dyDescent="0.3">
      <c r="AO7590" s="2" t="s">
        <v>3271</v>
      </c>
      <c r="AP7590" s="6" t="s">
        <v>3062</v>
      </c>
    </row>
    <row r="7591" spans="41:42" x14ac:dyDescent="0.3">
      <c r="AO7591" s="2" t="s">
        <v>3272</v>
      </c>
      <c r="AP7591" s="6" t="s">
        <v>3062</v>
      </c>
    </row>
    <row r="7592" spans="41:42" x14ac:dyDescent="0.3">
      <c r="AO7592" s="2" t="s">
        <v>3273</v>
      </c>
      <c r="AP7592" s="6" t="s">
        <v>3062</v>
      </c>
    </row>
    <row r="7593" spans="41:42" x14ac:dyDescent="0.3">
      <c r="AO7593" s="2" t="s">
        <v>3274</v>
      </c>
      <c r="AP7593" s="6" t="s">
        <v>3062</v>
      </c>
    </row>
    <row r="7594" spans="41:42" x14ac:dyDescent="0.3">
      <c r="AO7594" s="2" t="s">
        <v>3275</v>
      </c>
      <c r="AP7594" s="6" t="s">
        <v>3062</v>
      </c>
    </row>
    <row r="7595" spans="41:42" x14ac:dyDescent="0.3">
      <c r="AO7595" s="2" t="s">
        <v>3276</v>
      </c>
      <c r="AP7595" s="6" t="s">
        <v>3062</v>
      </c>
    </row>
    <row r="7596" spans="41:42" x14ac:dyDescent="0.3">
      <c r="AO7596" s="2" t="s">
        <v>3277</v>
      </c>
      <c r="AP7596" s="6" t="s">
        <v>3062</v>
      </c>
    </row>
    <row r="7597" spans="41:42" x14ac:dyDescent="0.3">
      <c r="AO7597" s="2" t="s">
        <v>3278</v>
      </c>
      <c r="AP7597" s="6" t="s">
        <v>3062</v>
      </c>
    </row>
    <row r="7598" spans="41:42" x14ac:dyDescent="0.3">
      <c r="AO7598" s="2" t="s">
        <v>3279</v>
      </c>
      <c r="AP7598" s="6" t="s">
        <v>3062</v>
      </c>
    </row>
    <row r="7599" spans="41:42" x14ac:dyDescent="0.3">
      <c r="AO7599" s="2" t="s">
        <v>3280</v>
      </c>
      <c r="AP7599" s="6" t="s">
        <v>3062</v>
      </c>
    </row>
    <row r="7600" spans="41:42" x14ac:dyDescent="0.3">
      <c r="AO7600" s="2" t="s">
        <v>2427</v>
      </c>
      <c r="AP7600" s="6" t="s">
        <v>2400</v>
      </c>
    </row>
    <row r="7601" spans="41:42" x14ac:dyDescent="0.3">
      <c r="AO7601" s="2" t="s">
        <v>4135</v>
      </c>
      <c r="AP7601" s="6" t="s">
        <v>4101</v>
      </c>
    </row>
    <row r="7602" spans="41:42" x14ac:dyDescent="0.3">
      <c r="AO7602" s="2" t="s">
        <v>3281</v>
      </c>
      <c r="AP7602" s="6" t="s">
        <v>3062</v>
      </c>
    </row>
    <row r="7603" spans="41:42" x14ac:dyDescent="0.3">
      <c r="AO7603" s="2" t="s">
        <v>3282</v>
      </c>
      <c r="AP7603" s="6" t="s">
        <v>3062</v>
      </c>
    </row>
    <row r="7604" spans="41:42" x14ac:dyDescent="0.3">
      <c r="AO7604" s="2" t="s">
        <v>3283</v>
      </c>
      <c r="AP7604" s="6" t="s">
        <v>3062</v>
      </c>
    </row>
    <row r="7605" spans="41:42" x14ac:dyDescent="0.3">
      <c r="AO7605" s="2" t="s">
        <v>3284</v>
      </c>
      <c r="AP7605" s="6" t="s">
        <v>3062</v>
      </c>
    </row>
    <row r="7606" spans="41:42" x14ac:dyDescent="0.3">
      <c r="AO7606" s="2" t="s">
        <v>3285</v>
      </c>
      <c r="AP7606" s="6" t="s">
        <v>3062</v>
      </c>
    </row>
    <row r="7607" spans="41:42" x14ac:dyDescent="0.3">
      <c r="AO7607" s="2" t="s">
        <v>3286</v>
      </c>
      <c r="AP7607" s="6" t="s">
        <v>3062</v>
      </c>
    </row>
    <row r="7608" spans="41:42" x14ac:dyDescent="0.3">
      <c r="AO7608" s="2" t="s">
        <v>3287</v>
      </c>
      <c r="AP7608" s="6" t="s">
        <v>3062</v>
      </c>
    </row>
    <row r="7609" spans="41:42" x14ac:dyDescent="0.3">
      <c r="AO7609" s="2" t="s">
        <v>3288</v>
      </c>
      <c r="AP7609" s="6" t="s">
        <v>3062</v>
      </c>
    </row>
    <row r="7610" spans="41:42" x14ac:dyDescent="0.3">
      <c r="AO7610" s="2" t="s">
        <v>3289</v>
      </c>
      <c r="AP7610" s="6" t="s">
        <v>3062</v>
      </c>
    </row>
    <row r="7611" spans="41:42" x14ac:dyDescent="0.3">
      <c r="AO7611" s="2" t="s">
        <v>3290</v>
      </c>
      <c r="AP7611" s="6" t="s">
        <v>3062</v>
      </c>
    </row>
    <row r="7612" spans="41:42" x14ac:dyDescent="0.3">
      <c r="AO7612" s="2" t="s">
        <v>4136</v>
      </c>
      <c r="AP7612" s="6" t="s">
        <v>4101</v>
      </c>
    </row>
    <row r="7613" spans="41:42" x14ac:dyDescent="0.3">
      <c r="AO7613" s="2" t="s">
        <v>3291</v>
      </c>
      <c r="AP7613" s="6" t="s">
        <v>3062</v>
      </c>
    </row>
    <row r="7614" spans="41:42" x14ac:dyDescent="0.3">
      <c r="AO7614" s="2" t="s">
        <v>3292</v>
      </c>
      <c r="AP7614" s="6" t="s">
        <v>3062</v>
      </c>
    </row>
    <row r="7615" spans="41:42" x14ac:dyDescent="0.3">
      <c r="AO7615" s="2" t="s">
        <v>3293</v>
      </c>
      <c r="AP7615" s="6" t="s">
        <v>3062</v>
      </c>
    </row>
    <row r="7616" spans="41:42" x14ac:dyDescent="0.3">
      <c r="AO7616" s="2" t="s">
        <v>3294</v>
      </c>
      <c r="AP7616" s="6" t="s">
        <v>3062</v>
      </c>
    </row>
    <row r="7617" spans="41:42" x14ac:dyDescent="0.3">
      <c r="AO7617" s="2" t="s">
        <v>3295</v>
      </c>
      <c r="AP7617" s="6" t="s">
        <v>3062</v>
      </c>
    </row>
    <row r="7618" spans="41:42" x14ac:dyDescent="0.3">
      <c r="AO7618" s="2" t="s">
        <v>3296</v>
      </c>
      <c r="AP7618" s="6" t="s">
        <v>3062</v>
      </c>
    </row>
    <row r="7619" spans="41:42" x14ac:dyDescent="0.3">
      <c r="AO7619" s="2" t="s">
        <v>3297</v>
      </c>
      <c r="AP7619" s="6" t="s">
        <v>3062</v>
      </c>
    </row>
    <row r="7620" spans="41:42" x14ac:dyDescent="0.3">
      <c r="AO7620" s="2" t="s">
        <v>3298</v>
      </c>
      <c r="AP7620" s="6" t="s">
        <v>3062</v>
      </c>
    </row>
    <row r="7621" spans="41:42" x14ac:dyDescent="0.3">
      <c r="AO7621" s="2" t="s">
        <v>3299</v>
      </c>
      <c r="AP7621" s="6" t="s">
        <v>3062</v>
      </c>
    </row>
    <row r="7622" spans="41:42" x14ac:dyDescent="0.3">
      <c r="AO7622" s="2" t="s">
        <v>3300</v>
      </c>
      <c r="AP7622" s="6" t="s">
        <v>3062</v>
      </c>
    </row>
    <row r="7623" spans="41:42" x14ac:dyDescent="0.3">
      <c r="AO7623" s="2" t="s">
        <v>4137</v>
      </c>
      <c r="AP7623" s="6" t="s">
        <v>4101</v>
      </c>
    </row>
    <row r="7624" spans="41:42" x14ac:dyDescent="0.3">
      <c r="AO7624" s="2" t="s">
        <v>3301</v>
      </c>
      <c r="AP7624" s="6" t="s">
        <v>3062</v>
      </c>
    </row>
    <row r="7625" spans="41:42" x14ac:dyDescent="0.3">
      <c r="AO7625" s="2" t="s">
        <v>3302</v>
      </c>
      <c r="AP7625" s="6" t="s">
        <v>3062</v>
      </c>
    </row>
    <row r="7626" spans="41:42" x14ac:dyDescent="0.3">
      <c r="AO7626" s="2" t="s">
        <v>3303</v>
      </c>
      <c r="AP7626" s="6" t="s">
        <v>3062</v>
      </c>
    </row>
    <row r="7627" spans="41:42" x14ac:dyDescent="0.3">
      <c r="AO7627" s="2" t="s">
        <v>3005</v>
      </c>
      <c r="AP7627" s="6" t="s">
        <v>2911</v>
      </c>
    </row>
    <row r="7628" spans="41:42" x14ac:dyDescent="0.3">
      <c r="AO7628" s="2" t="s">
        <v>3006</v>
      </c>
      <c r="AP7628" s="6" t="s">
        <v>2911</v>
      </c>
    </row>
    <row r="7629" spans="41:42" x14ac:dyDescent="0.3">
      <c r="AO7629" s="2" t="s">
        <v>3007</v>
      </c>
      <c r="AP7629" s="6" t="s">
        <v>2911</v>
      </c>
    </row>
    <row r="7630" spans="41:42" x14ac:dyDescent="0.3">
      <c r="AO7630" s="2" t="s">
        <v>3008</v>
      </c>
      <c r="AP7630" s="6" t="s">
        <v>2911</v>
      </c>
    </row>
    <row r="7631" spans="41:42" x14ac:dyDescent="0.3">
      <c r="AO7631" s="2" t="s">
        <v>3009</v>
      </c>
      <c r="AP7631" s="6" t="s">
        <v>2911</v>
      </c>
    </row>
    <row r="7632" spans="41:42" x14ac:dyDescent="0.3">
      <c r="AO7632" s="2" t="s">
        <v>3010</v>
      </c>
      <c r="AP7632" s="6" t="s">
        <v>2911</v>
      </c>
    </row>
    <row r="7633" spans="41:42" x14ac:dyDescent="0.3">
      <c r="AO7633" s="2" t="s">
        <v>3011</v>
      </c>
      <c r="AP7633" s="6" t="s">
        <v>2911</v>
      </c>
    </row>
    <row r="7634" spans="41:42" x14ac:dyDescent="0.3">
      <c r="AO7634" s="2" t="s">
        <v>4138</v>
      </c>
      <c r="AP7634" s="6" t="s">
        <v>4101</v>
      </c>
    </row>
    <row r="7635" spans="41:42" x14ac:dyDescent="0.3">
      <c r="AO7635" s="2" t="s">
        <v>3304</v>
      </c>
      <c r="AP7635" s="6" t="s">
        <v>3062</v>
      </c>
    </row>
    <row r="7636" spans="41:42" x14ac:dyDescent="0.3">
      <c r="AO7636" s="2" t="s">
        <v>3305</v>
      </c>
      <c r="AP7636" s="6" t="s">
        <v>3062</v>
      </c>
    </row>
    <row r="7637" spans="41:42" x14ac:dyDescent="0.3">
      <c r="AO7637" s="2" t="s">
        <v>3306</v>
      </c>
      <c r="AP7637" s="6" t="s">
        <v>3062</v>
      </c>
    </row>
    <row r="7638" spans="41:42" x14ac:dyDescent="0.3">
      <c r="AO7638" s="2" t="s">
        <v>3307</v>
      </c>
      <c r="AP7638" s="6" t="s">
        <v>3062</v>
      </c>
    </row>
    <row r="7639" spans="41:42" x14ac:dyDescent="0.3">
      <c r="AO7639" s="2" t="s">
        <v>3308</v>
      </c>
      <c r="AP7639" s="6" t="s">
        <v>3062</v>
      </c>
    </row>
    <row r="7640" spans="41:42" x14ac:dyDescent="0.3">
      <c r="AO7640" s="2" t="s">
        <v>3012</v>
      </c>
      <c r="AP7640" s="6" t="s">
        <v>2911</v>
      </c>
    </row>
    <row r="7641" spans="41:42" x14ac:dyDescent="0.3">
      <c r="AO7641" s="2" t="s">
        <v>3013</v>
      </c>
      <c r="AP7641" s="6" t="s">
        <v>2911</v>
      </c>
    </row>
    <row r="7642" spans="41:42" x14ac:dyDescent="0.3">
      <c r="AO7642" s="2" t="s">
        <v>3014</v>
      </c>
      <c r="AP7642" s="6" t="s">
        <v>2911</v>
      </c>
    </row>
    <row r="7643" spans="41:42" x14ac:dyDescent="0.3">
      <c r="AO7643" s="2" t="s">
        <v>3015</v>
      </c>
      <c r="AP7643" s="6" t="s">
        <v>2911</v>
      </c>
    </row>
    <row r="7644" spans="41:42" x14ac:dyDescent="0.3">
      <c r="AO7644" s="2" t="s">
        <v>3016</v>
      </c>
      <c r="AP7644" s="6" t="s">
        <v>2911</v>
      </c>
    </row>
    <row r="7645" spans="41:42" x14ac:dyDescent="0.3">
      <c r="AO7645" s="2" t="s">
        <v>4139</v>
      </c>
      <c r="AP7645" s="6" t="s">
        <v>4101</v>
      </c>
    </row>
    <row r="7646" spans="41:42" x14ac:dyDescent="0.3">
      <c r="AO7646" s="2" t="s">
        <v>3017</v>
      </c>
      <c r="AP7646" s="6" t="s">
        <v>2911</v>
      </c>
    </row>
    <row r="7647" spans="41:42" x14ac:dyDescent="0.3">
      <c r="AO7647" s="2" t="s">
        <v>3018</v>
      </c>
      <c r="AP7647" s="6" t="s">
        <v>2911</v>
      </c>
    </row>
    <row r="7648" spans="41:42" x14ac:dyDescent="0.3">
      <c r="AO7648" s="2" t="s">
        <v>3019</v>
      </c>
      <c r="AP7648" s="6" t="s">
        <v>2911</v>
      </c>
    </row>
    <row r="7649" spans="41:42" x14ac:dyDescent="0.3">
      <c r="AO7649" s="2" t="s">
        <v>3020</v>
      </c>
      <c r="AP7649" s="6" t="s">
        <v>2911</v>
      </c>
    </row>
    <row r="7650" spans="41:42" x14ac:dyDescent="0.3">
      <c r="AO7650" s="2" t="s">
        <v>3021</v>
      </c>
      <c r="AP7650" s="6" t="s">
        <v>2911</v>
      </c>
    </row>
    <row r="7651" spans="41:42" x14ac:dyDescent="0.3">
      <c r="AO7651" s="2" t="s">
        <v>3022</v>
      </c>
      <c r="AP7651" s="6" t="s">
        <v>2911</v>
      </c>
    </row>
    <row r="7652" spans="41:42" x14ac:dyDescent="0.3">
      <c r="AO7652" s="2" t="s">
        <v>3023</v>
      </c>
      <c r="AP7652" s="6" t="s">
        <v>2911</v>
      </c>
    </row>
    <row r="7653" spans="41:42" x14ac:dyDescent="0.3">
      <c r="AO7653" s="2" t="s">
        <v>3024</v>
      </c>
      <c r="AP7653" s="6" t="s">
        <v>2911</v>
      </c>
    </row>
    <row r="7654" spans="41:42" x14ac:dyDescent="0.3">
      <c r="AO7654" s="2" t="s">
        <v>3025</v>
      </c>
      <c r="AP7654" s="6" t="s">
        <v>2911</v>
      </c>
    </row>
    <row r="7655" spans="41:42" x14ac:dyDescent="0.3">
      <c r="AO7655" s="2" t="s">
        <v>3026</v>
      </c>
      <c r="AP7655" s="6" t="s">
        <v>2911</v>
      </c>
    </row>
    <row r="7656" spans="41:42" x14ac:dyDescent="0.3">
      <c r="AO7656" s="2" t="s">
        <v>4140</v>
      </c>
      <c r="AP7656" s="6" t="s">
        <v>4101</v>
      </c>
    </row>
    <row r="7657" spans="41:42" x14ac:dyDescent="0.3">
      <c r="AO7657" s="2" t="s">
        <v>8131</v>
      </c>
      <c r="AP7657" s="6" t="s">
        <v>105</v>
      </c>
    </row>
    <row r="7658" spans="41:42" x14ac:dyDescent="0.3">
      <c r="AO7658" s="2" t="s">
        <v>8132</v>
      </c>
      <c r="AP7658" s="6" t="s">
        <v>105</v>
      </c>
    </row>
    <row r="7659" spans="41:42" x14ac:dyDescent="0.3">
      <c r="AO7659" s="2" t="s">
        <v>8133</v>
      </c>
      <c r="AP7659" s="6" t="s">
        <v>105</v>
      </c>
    </row>
    <row r="7660" spans="41:42" x14ac:dyDescent="0.3">
      <c r="AO7660" s="2" t="s">
        <v>8134</v>
      </c>
      <c r="AP7660" s="6" t="s">
        <v>105</v>
      </c>
    </row>
    <row r="7661" spans="41:42" x14ac:dyDescent="0.3">
      <c r="AO7661" s="2" t="s">
        <v>8135</v>
      </c>
      <c r="AP7661" s="6" t="s">
        <v>105</v>
      </c>
    </row>
    <row r="7662" spans="41:42" x14ac:dyDescent="0.3">
      <c r="AO7662" s="2" t="s">
        <v>3309</v>
      </c>
      <c r="AP7662" s="6" t="s">
        <v>3062</v>
      </c>
    </row>
    <row r="7663" spans="41:42" x14ac:dyDescent="0.3">
      <c r="AO7663" s="2" t="s">
        <v>3310</v>
      </c>
      <c r="AP7663" s="6" t="s">
        <v>3062</v>
      </c>
    </row>
    <row r="7664" spans="41:42" x14ac:dyDescent="0.3">
      <c r="AO7664" s="2" t="s">
        <v>3311</v>
      </c>
      <c r="AP7664" s="6" t="s">
        <v>3062</v>
      </c>
    </row>
    <row r="7665" spans="41:42" x14ac:dyDescent="0.3">
      <c r="AO7665" s="2" t="s">
        <v>3312</v>
      </c>
      <c r="AP7665" s="6" t="s">
        <v>3062</v>
      </c>
    </row>
    <row r="7666" spans="41:42" x14ac:dyDescent="0.3">
      <c r="AO7666" s="2" t="s">
        <v>3313</v>
      </c>
      <c r="AP7666" s="6" t="s">
        <v>3062</v>
      </c>
    </row>
    <row r="7667" spans="41:42" x14ac:dyDescent="0.3">
      <c r="AO7667" s="2" t="s">
        <v>4141</v>
      </c>
      <c r="AP7667" s="6" t="s">
        <v>4101</v>
      </c>
    </row>
    <row r="7668" spans="41:42" x14ac:dyDescent="0.3">
      <c r="AO7668" s="2" t="s">
        <v>3314</v>
      </c>
      <c r="AP7668" s="6" t="s">
        <v>3062</v>
      </c>
    </row>
    <row r="7669" spans="41:42" x14ac:dyDescent="0.3">
      <c r="AO7669" s="2" t="s">
        <v>3315</v>
      </c>
      <c r="AP7669" s="6" t="s">
        <v>3062</v>
      </c>
    </row>
    <row r="7670" spans="41:42" x14ac:dyDescent="0.3">
      <c r="AO7670" s="2" t="s">
        <v>3316</v>
      </c>
      <c r="AP7670" s="6" t="s">
        <v>3062</v>
      </c>
    </row>
    <row r="7671" spans="41:42" x14ac:dyDescent="0.3">
      <c r="AO7671" s="2" t="s">
        <v>3317</v>
      </c>
      <c r="AP7671" s="6" t="s">
        <v>3062</v>
      </c>
    </row>
    <row r="7672" spans="41:42" x14ac:dyDescent="0.3">
      <c r="AO7672" s="2" t="s">
        <v>3318</v>
      </c>
      <c r="AP7672" s="6" t="s">
        <v>3062</v>
      </c>
    </row>
    <row r="7673" spans="41:42" x14ac:dyDescent="0.3">
      <c r="AO7673" s="2" t="s">
        <v>3319</v>
      </c>
      <c r="AP7673" s="6" t="s">
        <v>3062</v>
      </c>
    </row>
    <row r="7674" spans="41:42" x14ac:dyDescent="0.3">
      <c r="AO7674" s="2" t="s">
        <v>3320</v>
      </c>
      <c r="AP7674" s="6" t="s">
        <v>3062</v>
      </c>
    </row>
    <row r="7675" spans="41:42" x14ac:dyDescent="0.3">
      <c r="AO7675" s="2" t="s">
        <v>3321</v>
      </c>
      <c r="AP7675" s="6" t="s">
        <v>3062</v>
      </c>
    </row>
    <row r="7676" spans="41:42" x14ac:dyDescent="0.3">
      <c r="AO7676" s="2" t="s">
        <v>2306</v>
      </c>
      <c r="AP7676" s="6" t="s">
        <v>1888</v>
      </c>
    </row>
    <row r="7677" spans="41:42" x14ac:dyDescent="0.3">
      <c r="AO7677" s="2" t="s">
        <v>2307</v>
      </c>
      <c r="AP7677" s="6" t="s">
        <v>1888</v>
      </c>
    </row>
    <row r="7678" spans="41:42" x14ac:dyDescent="0.3">
      <c r="AO7678" s="2" t="s">
        <v>4142</v>
      </c>
      <c r="AP7678" s="6" t="s">
        <v>4101</v>
      </c>
    </row>
    <row r="7679" spans="41:42" x14ac:dyDescent="0.3">
      <c r="AO7679" s="2" t="s">
        <v>2308</v>
      </c>
      <c r="AP7679" s="6" t="s">
        <v>1888</v>
      </c>
    </row>
    <row r="7680" spans="41:42" x14ac:dyDescent="0.3">
      <c r="AO7680" s="2" t="s">
        <v>2309</v>
      </c>
      <c r="AP7680" s="6" t="s">
        <v>1888</v>
      </c>
    </row>
    <row r="7681" spans="41:42" x14ac:dyDescent="0.3">
      <c r="AO7681" s="2" t="s">
        <v>2310</v>
      </c>
      <c r="AP7681" s="6" t="s">
        <v>1888</v>
      </c>
    </row>
    <row r="7682" spans="41:42" x14ac:dyDescent="0.3">
      <c r="AO7682" s="2" t="s">
        <v>2311</v>
      </c>
      <c r="AP7682" s="6" t="s">
        <v>1888</v>
      </c>
    </row>
    <row r="7683" spans="41:42" x14ac:dyDescent="0.3">
      <c r="AO7683" s="2" t="s">
        <v>2312</v>
      </c>
      <c r="AP7683" s="6" t="s">
        <v>1888</v>
      </c>
    </row>
    <row r="7684" spans="41:42" x14ac:dyDescent="0.3">
      <c r="AO7684" s="2" t="s">
        <v>2313</v>
      </c>
      <c r="AP7684" s="6" t="s">
        <v>1888</v>
      </c>
    </row>
    <row r="7685" spans="41:42" x14ac:dyDescent="0.3">
      <c r="AO7685" s="2" t="s">
        <v>2314</v>
      </c>
      <c r="AP7685" s="6" t="s">
        <v>1888</v>
      </c>
    </row>
    <row r="7686" spans="41:42" x14ac:dyDescent="0.3">
      <c r="AO7686" s="2" t="s">
        <v>8136</v>
      </c>
      <c r="AP7686" s="6" t="s">
        <v>105</v>
      </c>
    </row>
    <row r="7687" spans="41:42" x14ac:dyDescent="0.3">
      <c r="AO7687" s="2" t="s">
        <v>8137</v>
      </c>
      <c r="AP7687" s="6" t="s">
        <v>105</v>
      </c>
    </row>
    <row r="7688" spans="41:42" x14ac:dyDescent="0.3">
      <c r="AO7688" s="2" t="s">
        <v>8138</v>
      </c>
      <c r="AP7688" s="6" t="s">
        <v>105</v>
      </c>
    </row>
    <row r="7689" spans="41:42" x14ac:dyDescent="0.3">
      <c r="AO7689" s="2" t="s">
        <v>4143</v>
      </c>
      <c r="AP7689" s="6" t="s">
        <v>4101</v>
      </c>
    </row>
    <row r="7690" spans="41:42" x14ac:dyDescent="0.3">
      <c r="AO7690" s="2" t="s">
        <v>1627</v>
      </c>
      <c r="AP7690" s="6" t="s">
        <v>522</v>
      </c>
    </row>
    <row r="7691" spans="41:42" x14ac:dyDescent="0.3">
      <c r="AO7691" s="2" t="s">
        <v>1628</v>
      </c>
      <c r="AP7691" s="6" t="s">
        <v>522</v>
      </c>
    </row>
    <row r="7692" spans="41:42" x14ac:dyDescent="0.3">
      <c r="AO7692" s="2" t="s">
        <v>1629</v>
      </c>
      <c r="AP7692" s="6" t="s">
        <v>522</v>
      </c>
    </row>
    <row r="7693" spans="41:42" x14ac:dyDescent="0.3">
      <c r="AO7693" s="2" t="s">
        <v>1630</v>
      </c>
      <c r="AP7693" s="6" t="s">
        <v>522</v>
      </c>
    </row>
    <row r="7694" spans="41:42" x14ac:dyDescent="0.3">
      <c r="AO7694" s="2" t="s">
        <v>1631</v>
      </c>
      <c r="AP7694" s="6" t="s">
        <v>522</v>
      </c>
    </row>
    <row r="7695" spans="41:42" x14ac:dyDescent="0.3">
      <c r="AO7695" s="2" t="s">
        <v>1632</v>
      </c>
      <c r="AP7695" s="6" t="s">
        <v>522</v>
      </c>
    </row>
    <row r="7696" spans="41:42" x14ac:dyDescent="0.3">
      <c r="AO7696" s="2" t="s">
        <v>1633</v>
      </c>
      <c r="AP7696" s="6" t="s">
        <v>522</v>
      </c>
    </row>
    <row r="7697" spans="41:42" x14ac:dyDescent="0.3">
      <c r="AO7697" s="2" t="s">
        <v>8139</v>
      </c>
      <c r="AP7697" s="6" t="s">
        <v>105</v>
      </c>
    </row>
    <row r="7698" spans="41:42" x14ac:dyDescent="0.3">
      <c r="AO7698" s="2" t="s">
        <v>8140</v>
      </c>
      <c r="AP7698" s="6" t="s">
        <v>105</v>
      </c>
    </row>
    <row r="7699" spans="41:42" x14ac:dyDescent="0.3">
      <c r="AO7699" s="2" t="s">
        <v>8141</v>
      </c>
      <c r="AP7699" s="6" t="s">
        <v>105</v>
      </c>
    </row>
    <row r="7700" spans="41:42" x14ac:dyDescent="0.3">
      <c r="AO7700" s="2" t="s">
        <v>4144</v>
      </c>
      <c r="AP7700" s="6" t="s">
        <v>4101</v>
      </c>
    </row>
    <row r="7701" spans="41:42" x14ac:dyDescent="0.3">
      <c r="AO7701" s="2" t="s">
        <v>8142</v>
      </c>
      <c r="AP7701" s="6" t="s">
        <v>105</v>
      </c>
    </row>
    <row r="7702" spans="41:42" x14ac:dyDescent="0.3">
      <c r="AO7702" s="2" t="s">
        <v>8143</v>
      </c>
      <c r="AP7702" s="6" t="s">
        <v>105</v>
      </c>
    </row>
    <row r="7703" spans="41:42" x14ac:dyDescent="0.3">
      <c r="AO7703" s="2" t="s">
        <v>8144</v>
      </c>
      <c r="AP7703" s="6" t="s">
        <v>105</v>
      </c>
    </row>
    <row r="7704" spans="41:42" x14ac:dyDescent="0.3">
      <c r="AO7704" s="2" t="s">
        <v>8145</v>
      </c>
      <c r="AP7704" s="6" t="s">
        <v>105</v>
      </c>
    </row>
    <row r="7705" spans="41:42" x14ac:dyDescent="0.3">
      <c r="AO7705" s="2" t="s">
        <v>8146</v>
      </c>
      <c r="AP7705" s="6" t="s">
        <v>105</v>
      </c>
    </row>
    <row r="7706" spans="41:42" x14ac:dyDescent="0.3">
      <c r="AO7706" s="2" t="s">
        <v>8147</v>
      </c>
      <c r="AP7706" s="6" t="s">
        <v>105</v>
      </c>
    </row>
    <row r="7707" spans="41:42" x14ac:dyDescent="0.3">
      <c r="AO7707" s="2" t="s">
        <v>8148</v>
      </c>
      <c r="AP7707" s="6" t="s">
        <v>105</v>
      </c>
    </row>
    <row r="7708" spans="41:42" x14ac:dyDescent="0.3">
      <c r="AO7708" s="2" t="s">
        <v>8149</v>
      </c>
      <c r="AP7708" s="6" t="s">
        <v>105</v>
      </c>
    </row>
    <row r="7709" spans="41:42" x14ac:dyDescent="0.3">
      <c r="AO7709" s="2" t="s">
        <v>3322</v>
      </c>
      <c r="AP7709" s="6" t="s">
        <v>3062</v>
      </c>
    </row>
    <row r="7710" spans="41:42" x14ac:dyDescent="0.3">
      <c r="AO7710" s="2" t="s">
        <v>1838</v>
      </c>
      <c r="AP7710" s="6" t="s">
        <v>1741</v>
      </c>
    </row>
    <row r="7711" spans="41:42" x14ac:dyDescent="0.3">
      <c r="AO7711" s="2" t="s">
        <v>2428</v>
      </c>
      <c r="AP7711" s="6" t="s">
        <v>2400</v>
      </c>
    </row>
    <row r="7712" spans="41:42" x14ac:dyDescent="0.3">
      <c r="AO7712" s="2" t="s">
        <v>4145</v>
      </c>
      <c r="AP7712" s="6" t="s">
        <v>4101</v>
      </c>
    </row>
    <row r="7713" spans="41:42" x14ac:dyDescent="0.3">
      <c r="AO7713" s="2" t="s">
        <v>1839</v>
      </c>
      <c r="AP7713" s="6" t="s">
        <v>1741</v>
      </c>
    </row>
    <row r="7714" spans="41:42" x14ac:dyDescent="0.3">
      <c r="AO7714" s="2" t="s">
        <v>1840</v>
      </c>
      <c r="AP7714" s="6" t="s">
        <v>1741</v>
      </c>
    </row>
    <row r="7715" spans="41:42" x14ac:dyDescent="0.3">
      <c r="AO7715" s="2" t="s">
        <v>1841</v>
      </c>
      <c r="AP7715" s="6" t="s">
        <v>1741</v>
      </c>
    </row>
    <row r="7716" spans="41:42" x14ac:dyDescent="0.3">
      <c r="AO7716" s="2" t="s">
        <v>1842</v>
      </c>
      <c r="AP7716" s="6" t="s">
        <v>1741</v>
      </c>
    </row>
    <row r="7717" spans="41:42" x14ac:dyDescent="0.3">
      <c r="AO7717" s="2" t="s">
        <v>1843</v>
      </c>
      <c r="AP7717" s="6" t="s">
        <v>1741</v>
      </c>
    </row>
    <row r="7718" spans="41:42" x14ac:dyDescent="0.3">
      <c r="AO7718" s="2" t="s">
        <v>1844</v>
      </c>
      <c r="AP7718" s="6" t="s">
        <v>1741</v>
      </c>
    </row>
    <row r="7719" spans="41:42" x14ac:dyDescent="0.3">
      <c r="AO7719" s="2" t="s">
        <v>1845</v>
      </c>
      <c r="AP7719" s="6" t="s">
        <v>1741</v>
      </c>
    </row>
    <row r="7720" spans="41:42" x14ac:dyDescent="0.3">
      <c r="AO7720" s="2" t="s">
        <v>1846</v>
      </c>
      <c r="AP7720" s="6" t="s">
        <v>1741</v>
      </c>
    </row>
    <row r="7721" spans="41:42" x14ac:dyDescent="0.3">
      <c r="AO7721" s="2" t="s">
        <v>1847</v>
      </c>
      <c r="AP7721" s="6" t="s">
        <v>1741</v>
      </c>
    </row>
    <row r="7722" spans="41:42" x14ac:dyDescent="0.3">
      <c r="AO7722" s="2" t="s">
        <v>1848</v>
      </c>
      <c r="AP7722" s="6" t="s">
        <v>1741</v>
      </c>
    </row>
    <row r="7723" spans="41:42" x14ac:dyDescent="0.3">
      <c r="AO7723" s="2" t="s">
        <v>4146</v>
      </c>
      <c r="AP7723" s="6" t="s">
        <v>4101</v>
      </c>
    </row>
    <row r="7724" spans="41:42" x14ac:dyDescent="0.3">
      <c r="AO7724" s="2" t="s">
        <v>1849</v>
      </c>
      <c r="AP7724" s="6" t="s">
        <v>1741</v>
      </c>
    </row>
    <row r="7725" spans="41:42" x14ac:dyDescent="0.3">
      <c r="AO7725" s="2" t="s">
        <v>1850</v>
      </c>
      <c r="AP7725" s="6" t="s">
        <v>1741</v>
      </c>
    </row>
    <row r="7726" spans="41:42" x14ac:dyDescent="0.3">
      <c r="AO7726" s="2" t="s">
        <v>1851</v>
      </c>
      <c r="AP7726" s="6" t="s">
        <v>1741</v>
      </c>
    </row>
    <row r="7727" spans="41:42" x14ac:dyDescent="0.3">
      <c r="AO7727" s="2" t="s">
        <v>1852</v>
      </c>
      <c r="AP7727" s="6" t="s">
        <v>1741</v>
      </c>
    </row>
    <row r="7728" spans="41:42" x14ac:dyDescent="0.3">
      <c r="AO7728" s="2" t="s">
        <v>1853</v>
      </c>
      <c r="AP7728" s="6" t="s">
        <v>1741</v>
      </c>
    </row>
    <row r="7729" spans="41:42" x14ac:dyDescent="0.3">
      <c r="AO7729" s="2" t="s">
        <v>1854</v>
      </c>
      <c r="AP7729" s="6" t="s">
        <v>1741</v>
      </c>
    </row>
    <row r="7730" spans="41:42" x14ac:dyDescent="0.3">
      <c r="AO7730" s="2" t="s">
        <v>1855</v>
      </c>
      <c r="AP7730" s="6" t="s">
        <v>1741</v>
      </c>
    </row>
    <row r="7731" spans="41:42" x14ac:dyDescent="0.3">
      <c r="AO7731" s="2" t="s">
        <v>1856</v>
      </c>
      <c r="AP7731" s="6" t="s">
        <v>1741</v>
      </c>
    </row>
    <row r="7732" spans="41:42" x14ac:dyDescent="0.3">
      <c r="AO7732" s="2" t="s">
        <v>1857</v>
      </c>
      <c r="AP7732" s="6" t="s">
        <v>1741</v>
      </c>
    </row>
    <row r="7733" spans="41:42" x14ac:dyDescent="0.3">
      <c r="AO7733" s="2" t="s">
        <v>1858</v>
      </c>
      <c r="AP7733" s="6" t="s">
        <v>1741</v>
      </c>
    </row>
    <row r="7734" spans="41:42" x14ac:dyDescent="0.3">
      <c r="AO7734" s="2" t="s">
        <v>4147</v>
      </c>
      <c r="AP7734" s="6" t="s">
        <v>4101</v>
      </c>
    </row>
    <row r="7735" spans="41:42" x14ac:dyDescent="0.3">
      <c r="AO7735" s="2" t="s">
        <v>1859</v>
      </c>
      <c r="AP7735" s="6" t="s">
        <v>1741</v>
      </c>
    </row>
    <row r="7736" spans="41:42" x14ac:dyDescent="0.3">
      <c r="AO7736" s="2" t="s">
        <v>1860</v>
      </c>
      <c r="AP7736" s="6" t="s">
        <v>1741</v>
      </c>
    </row>
    <row r="7737" spans="41:42" x14ac:dyDescent="0.3">
      <c r="AO7737" s="2" t="s">
        <v>1861</v>
      </c>
      <c r="AP7737" s="6" t="s">
        <v>1741</v>
      </c>
    </row>
    <row r="7738" spans="41:42" x14ac:dyDescent="0.3">
      <c r="AO7738" s="2" t="s">
        <v>1862</v>
      </c>
      <c r="AP7738" s="6" t="s">
        <v>1741</v>
      </c>
    </row>
    <row r="7739" spans="41:42" x14ac:dyDescent="0.3">
      <c r="AO7739" s="2" t="s">
        <v>1863</v>
      </c>
      <c r="AP7739" s="6" t="s">
        <v>1741</v>
      </c>
    </row>
    <row r="7740" spans="41:42" x14ac:dyDescent="0.3">
      <c r="AO7740" s="2" t="s">
        <v>1864</v>
      </c>
      <c r="AP7740" s="6" t="s">
        <v>1741</v>
      </c>
    </row>
    <row r="7741" spans="41:42" x14ac:dyDescent="0.3">
      <c r="AO7741" s="2" t="s">
        <v>1865</v>
      </c>
      <c r="AP7741" s="6" t="s">
        <v>1741</v>
      </c>
    </row>
    <row r="7742" spans="41:42" x14ac:dyDescent="0.3">
      <c r="AO7742" s="2" t="s">
        <v>1866</v>
      </c>
      <c r="AP7742" s="6" t="s">
        <v>1741</v>
      </c>
    </row>
    <row r="7743" spans="41:42" x14ac:dyDescent="0.3">
      <c r="AO7743" s="2" t="s">
        <v>1867</v>
      </c>
      <c r="AP7743" s="6" t="s">
        <v>1741</v>
      </c>
    </row>
    <row r="7744" spans="41:42" x14ac:dyDescent="0.3">
      <c r="AO7744" s="2" t="s">
        <v>1868</v>
      </c>
      <c r="AP7744" s="6" t="s">
        <v>1741</v>
      </c>
    </row>
    <row r="7745" spans="41:42" x14ac:dyDescent="0.3">
      <c r="AO7745" s="2" t="s">
        <v>4148</v>
      </c>
      <c r="AP7745" s="6" t="s">
        <v>4101</v>
      </c>
    </row>
    <row r="7746" spans="41:42" x14ac:dyDescent="0.3">
      <c r="AO7746" s="2" t="s">
        <v>1869</v>
      </c>
      <c r="AP7746" s="6" t="s">
        <v>1741</v>
      </c>
    </row>
    <row r="7747" spans="41:42" x14ac:dyDescent="0.3">
      <c r="AO7747" s="2" t="s">
        <v>1870</v>
      </c>
      <c r="AP7747" s="6" t="s">
        <v>1741</v>
      </c>
    </row>
    <row r="7748" spans="41:42" x14ac:dyDescent="0.3">
      <c r="AO7748" s="2" t="s">
        <v>1871</v>
      </c>
      <c r="AP7748" s="6" t="s">
        <v>1741</v>
      </c>
    </row>
    <row r="7749" spans="41:42" x14ac:dyDescent="0.3">
      <c r="AO7749" s="2" t="s">
        <v>1872</v>
      </c>
      <c r="AP7749" s="6" t="s">
        <v>1741</v>
      </c>
    </row>
    <row r="7750" spans="41:42" x14ac:dyDescent="0.3">
      <c r="AO7750" s="2" t="s">
        <v>1873</v>
      </c>
      <c r="AP7750" s="6" t="s">
        <v>1741</v>
      </c>
    </row>
    <row r="7751" spans="41:42" x14ac:dyDescent="0.3">
      <c r="AO7751" s="2" t="s">
        <v>1874</v>
      </c>
      <c r="AP7751" s="6" t="s">
        <v>1741</v>
      </c>
    </row>
    <row r="7752" spans="41:42" x14ac:dyDescent="0.3">
      <c r="AO7752" s="2" t="s">
        <v>1875</v>
      </c>
      <c r="AP7752" s="6" t="s">
        <v>1741</v>
      </c>
    </row>
    <row r="7753" spans="41:42" x14ac:dyDescent="0.3">
      <c r="AO7753" s="2" t="s">
        <v>1876</v>
      </c>
      <c r="AP7753" s="6" t="s">
        <v>1741</v>
      </c>
    </row>
    <row r="7754" spans="41:42" x14ac:dyDescent="0.3">
      <c r="AO7754" s="2" t="s">
        <v>8150</v>
      </c>
      <c r="AP7754" s="6" t="s">
        <v>105</v>
      </c>
    </row>
    <row r="7755" spans="41:42" x14ac:dyDescent="0.3">
      <c r="AO7755" s="2" t="s">
        <v>8151</v>
      </c>
      <c r="AP7755" s="6" t="s">
        <v>105</v>
      </c>
    </row>
    <row r="7756" spans="41:42" x14ac:dyDescent="0.3">
      <c r="AO7756" s="2" t="s">
        <v>4149</v>
      </c>
      <c r="AP7756" s="6" t="s">
        <v>4101</v>
      </c>
    </row>
    <row r="7757" spans="41:42" x14ac:dyDescent="0.3">
      <c r="AO7757" s="2" t="s">
        <v>1877</v>
      </c>
      <c r="AP7757" s="6" t="s">
        <v>1741</v>
      </c>
    </row>
    <row r="7758" spans="41:42" x14ac:dyDescent="0.3">
      <c r="AO7758" s="2" t="s">
        <v>1878</v>
      </c>
      <c r="AP7758" s="6" t="s">
        <v>1741</v>
      </c>
    </row>
    <row r="7759" spans="41:42" x14ac:dyDescent="0.3">
      <c r="AO7759" s="2" t="s">
        <v>1879</v>
      </c>
      <c r="AP7759" s="6" t="s">
        <v>1741</v>
      </c>
    </row>
    <row r="7760" spans="41:42" x14ac:dyDescent="0.3">
      <c r="AO7760" s="2" t="s">
        <v>1880</v>
      </c>
      <c r="AP7760" s="6" t="s">
        <v>1741</v>
      </c>
    </row>
    <row r="7761" spans="41:42" x14ac:dyDescent="0.3">
      <c r="AO7761" s="2" t="s">
        <v>1881</v>
      </c>
      <c r="AP7761" s="6" t="s">
        <v>1741</v>
      </c>
    </row>
    <row r="7762" spans="41:42" x14ac:dyDescent="0.3">
      <c r="AO7762" s="2" t="s">
        <v>1882</v>
      </c>
      <c r="AP7762" s="6" t="s">
        <v>1741</v>
      </c>
    </row>
    <row r="7763" spans="41:42" x14ac:dyDescent="0.3">
      <c r="AO7763" s="2" t="s">
        <v>1883</v>
      </c>
      <c r="AP7763" s="6" t="s">
        <v>1741</v>
      </c>
    </row>
    <row r="7764" spans="41:42" x14ac:dyDescent="0.3">
      <c r="AO7764" s="2" t="s">
        <v>1884</v>
      </c>
      <c r="AP7764" s="6" t="s">
        <v>1741</v>
      </c>
    </row>
    <row r="7765" spans="41:42" x14ac:dyDescent="0.3">
      <c r="AO7765" s="2" t="s">
        <v>1885</v>
      </c>
      <c r="AP7765" s="6" t="s">
        <v>1741</v>
      </c>
    </row>
    <row r="7766" spans="41:42" x14ac:dyDescent="0.3">
      <c r="AO7766" s="2" t="s">
        <v>1886</v>
      </c>
      <c r="AP7766" s="6" t="s">
        <v>1741</v>
      </c>
    </row>
    <row r="7767" spans="41:42" x14ac:dyDescent="0.3">
      <c r="AO7767" s="2" t="s">
        <v>4150</v>
      </c>
      <c r="AP7767" s="6" t="s">
        <v>4101</v>
      </c>
    </row>
    <row r="7768" spans="41:42" x14ac:dyDescent="0.3">
      <c r="AO7768" s="2" t="s">
        <v>1887</v>
      </c>
      <c r="AP7768" s="6" t="s">
        <v>1741</v>
      </c>
    </row>
    <row r="7769" spans="41:42" x14ac:dyDescent="0.3">
      <c r="AO7769" s="2" t="s">
        <v>7094</v>
      </c>
      <c r="AP7769" s="6" t="s">
        <v>7093</v>
      </c>
    </row>
    <row r="7770" spans="41:42" x14ac:dyDescent="0.3">
      <c r="AO7770" s="2" t="s">
        <v>7095</v>
      </c>
      <c r="AP7770" s="6" t="s">
        <v>7093</v>
      </c>
    </row>
    <row r="7771" spans="41:42" x14ac:dyDescent="0.3">
      <c r="AO7771" s="2" t="s">
        <v>7096</v>
      </c>
      <c r="AP7771" s="6" t="s">
        <v>7093</v>
      </c>
    </row>
    <row r="7772" spans="41:42" x14ac:dyDescent="0.3">
      <c r="AO7772" s="2" t="s">
        <v>7097</v>
      </c>
      <c r="AP7772" s="6" t="s">
        <v>7093</v>
      </c>
    </row>
    <row r="7773" spans="41:42" x14ac:dyDescent="0.3">
      <c r="AO7773" s="2" t="s">
        <v>7098</v>
      </c>
      <c r="AP7773" s="6" t="s">
        <v>7093</v>
      </c>
    </row>
    <row r="7774" spans="41:42" x14ac:dyDescent="0.3">
      <c r="AO7774" s="2" t="s">
        <v>7099</v>
      </c>
      <c r="AP7774" s="6" t="s">
        <v>7093</v>
      </c>
    </row>
    <row r="7775" spans="41:42" x14ac:dyDescent="0.3">
      <c r="AO7775" s="2" t="s">
        <v>7100</v>
      </c>
      <c r="AP7775" s="6" t="s">
        <v>7093</v>
      </c>
    </row>
    <row r="7776" spans="41:42" x14ac:dyDescent="0.3">
      <c r="AO7776" s="2" t="s">
        <v>7101</v>
      </c>
      <c r="AP7776" s="6" t="s">
        <v>7093</v>
      </c>
    </row>
    <row r="7777" spans="41:42" x14ac:dyDescent="0.3">
      <c r="AO7777" s="2" t="s">
        <v>7102</v>
      </c>
      <c r="AP7777" s="6" t="s">
        <v>7093</v>
      </c>
    </row>
    <row r="7778" spans="41:42" x14ac:dyDescent="0.3">
      <c r="AO7778" s="2" t="s">
        <v>4151</v>
      </c>
      <c r="AP7778" s="6" t="s">
        <v>4101</v>
      </c>
    </row>
    <row r="7779" spans="41:42" x14ac:dyDescent="0.3">
      <c r="AO7779" s="2" t="s">
        <v>7103</v>
      </c>
      <c r="AP7779" s="6" t="s">
        <v>7093</v>
      </c>
    </row>
    <row r="7780" spans="41:42" x14ac:dyDescent="0.3">
      <c r="AO7780" s="2" t="s">
        <v>7104</v>
      </c>
      <c r="AP7780" s="6" t="s">
        <v>7093</v>
      </c>
    </row>
    <row r="7781" spans="41:42" x14ac:dyDescent="0.3">
      <c r="AO7781" s="2" t="s">
        <v>7105</v>
      </c>
      <c r="AP7781" s="6" t="s">
        <v>7093</v>
      </c>
    </row>
    <row r="7782" spans="41:42" x14ac:dyDescent="0.3">
      <c r="AO7782" s="2" t="s">
        <v>7106</v>
      </c>
      <c r="AP7782" s="6" t="s">
        <v>7093</v>
      </c>
    </row>
    <row r="7783" spans="41:42" x14ac:dyDescent="0.3">
      <c r="AO7783" s="2" t="s">
        <v>7107</v>
      </c>
      <c r="AP7783" s="6" t="s">
        <v>7093</v>
      </c>
    </row>
    <row r="7784" spans="41:42" x14ac:dyDescent="0.3">
      <c r="AO7784" s="2" t="s">
        <v>7108</v>
      </c>
      <c r="AP7784" s="6" t="s">
        <v>7093</v>
      </c>
    </row>
    <row r="7785" spans="41:42" x14ac:dyDescent="0.3">
      <c r="AO7785" s="2" t="s">
        <v>7109</v>
      </c>
      <c r="AP7785" s="6" t="s">
        <v>7093</v>
      </c>
    </row>
    <row r="7786" spans="41:42" x14ac:dyDescent="0.3">
      <c r="AO7786" s="2" t="s">
        <v>7110</v>
      </c>
      <c r="AP7786" s="6" t="s">
        <v>7093</v>
      </c>
    </row>
    <row r="7787" spans="41:42" x14ac:dyDescent="0.3">
      <c r="AO7787" s="2" t="s">
        <v>7111</v>
      </c>
      <c r="AP7787" s="6" t="s">
        <v>7093</v>
      </c>
    </row>
    <row r="7788" spans="41:42" x14ac:dyDescent="0.3">
      <c r="AO7788" s="2" t="s">
        <v>7112</v>
      </c>
      <c r="AP7788" s="6" t="s">
        <v>7093</v>
      </c>
    </row>
    <row r="7789" spans="41:42" x14ac:dyDescent="0.3">
      <c r="AO7789" s="2" t="s">
        <v>4152</v>
      </c>
      <c r="AP7789" s="6" t="s">
        <v>4101</v>
      </c>
    </row>
    <row r="7790" spans="41:42" x14ac:dyDescent="0.3">
      <c r="AO7790" s="2" t="s">
        <v>7113</v>
      </c>
      <c r="AP7790" s="6" t="s">
        <v>7093</v>
      </c>
    </row>
    <row r="7791" spans="41:42" x14ac:dyDescent="0.3">
      <c r="AO7791" s="2" t="s">
        <v>7114</v>
      </c>
      <c r="AP7791" s="6" t="s">
        <v>7093</v>
      </c>
    </row>
    <row r="7792" spans="41:42" x14ac:dyDescent="0.3">
      <c r="AO7792" s="2" t="s">
        <v>7115</v>
      </c>
      <c r="AP7792" s="6" t="s">
        <v>7093</v>
      </c>
    </row>
    <row r="7793" spans="41:42" x14ac:dyDescent="0.3">
      <c r="AO7793" s="2" t="s">
        <v>7116</v>
      </c>
      <c r="AP7793" s="6" t="s">
        <v>7093</v>
      </c>
    </row>
    <row r="7794" spans="41:42" x14ac:dyDescent="0.3">
      <c r="AO7794" s="2" t="s">
        <v>7117</v>
      </c>
      <c r="AP7794" s="6" t="s">
        <v>7093</v>
      </c>
    </row>
    <row r="7795" spans="41:42" x14ac:dyDescent="0.3">
      <c r="AO7795" s="2" t="s">
        <v>7118</v>
      </c>
      <c r="AP7795" s="6" t="s">
        <v>7093</v>
      </c>
    </row>
    <row r="7796" spans="41:42" x14ac:dyDescent="0.3">
      <c r="AO7796" s="2" t="s">
        <v>7119</v>
      </c>
      <c r="AP7796" s="6" t="s">
        <v>7093</v>
      </c>
    </row>
    <row r="7797" spans="41:42" x14ac:dyDescent="0.3">
      <c r="AO7797" s="2" t="s">
        <v>7120</v>
      </c>
      <c r="AP7797" s="6" t="s">
        <v>7093</v>
      </c>
    </row>
    <row r="7798" spans="41:42" x14ac:dyDescent="0.3">
      <c r="AO7798" s="2" t="s">
        <v>7121</v>
      </c>
      <c r="AP7798" s="6" t="s">
        <v>7093</v>
      </c>
    </row>
    <row r="7799" spans="41:42" x14ac:dyDescent="0.3">
      <c r="AO7799" s="2" t="s">
        <v>7122</v>
      </c>
      <c r="AP7799" s="6" t="s">
        <v>7093</v>
      </c>
    </row>
    <row r="7800" spans="41:42" x14ac:dyDescent="0.3">
      <c r="AO7800" s="2" t="s">
        <v>4153</v>
      </c>
      <c r="AP7800" s="6" t="s">
        <v>4101</v>
      </c>
    </row>
    <row r="7801" spans="41:42" x14ac:dyDescent="0.3">
      <c r="AO7801" s="2" t="s">
        <v>7123</v>
      </c>
      <c r="AP7801" s="6" t="s">
        <v>7093</v>
      </c>
    </row>
    <row r="7802" spans="41:42" x14ac:dyDescent="0.3">
      <c r="AO7802" s="2" t="s">
        <v>7124</v>
      </c>
      <c r="AP7802" s="6" t="s">
        <v>7093</v>
      </c>
    </row>
    <row r="7803" spans="41:42" x14ac:dyDescent="0.3">
      <c r="AO7803" s="2" t="s">
        <v>7762</v>
      </c>
      <c r="AP7803" s="6" t="s">
        <v>7761</v>
      </c>
    </row>
    <row r="7804" spans="41:42" x14ac:dyDescent="0.3">
      <c r="AO7804" s="2" t="s">
        <v>7763</v>
      </c>
      <c r="AP7804" s="6" t="s">
        <v>7761</v>
      </c>
    </row>
    <row r="7805" spans="41:42" x14ac:dyDescent="0.3">
      <c r="AO7805" s="2" t="s">
        <v>7764</v>
      </c>
      <c r="AP7805" s="6" t="s">
        <v>7761</v>
      </c>
    </row>
    <row r="7806" spans="41:42" x14ac:dyDescent="0.3">
      <c r="AO7806" s="2" t="s">
        <v>7765</v>
      </c>
      <c r="AP7806" s="6" t="s">
        <v>7761</v>
      </c>
    </row>
    <row r="7807" spans="41:42" x14ac:dyDescent="0.3">
      <c r="AO7807" s="2" t="s">
        <v>7766</v>
      </c>
      <c r="AP7807" s="6" t="s">
        <v>7761</v>
      </c>
    </row>
    <row r="7808" spans="41:42" x14ac:dyDescent="0.3">
      <c r="AO7808" s="2" t="s">
        <v>7767</v>
      </c>
      <c r="AP7808" s="6" t="s">
        <v>7761</v>
      </c>
    </row>
    <row r="7809" spans="41:42" x14ac:dyDescent="0.3">
      <c r="AO7809" s="2" t="s">
        <v>7768</v>
      </c>
      <c r="AP7809" s="6" t="s">
        <v>7761</v>
      </c>
    </row>
    <row r="7810" spans="41:42" x14ac:dyDescent="0.3">
      <c r="AO7810" s="2" t="s">
        <v>7769</v>
      </c>
      <c r="AP7810" s="6" t="s">
        <v>7761</v>
      </c>
    </row>
    <row r="7811" spans="41:42" x14ac:dyDescent="0.3">
      <c r="AO7811" s="2" t="s">
        <v>4154</v>
      </c>
      <c r="AP7811" s="6" t="s">
        <v>4101</v>
      </c>
    </row>
    <row r="7812" spans="41:42" x14ac:dyDescent="0.3">
      <c r="AO7812" s="2" t="s">
        <v>7770</v>
      </c>
      <c r="AP7812" s="6" t="s">
        <v>7761</v>
      </c>
    </row>
    <row r="7813" spans="41:42" x14ac:dyDescent="0.3">
      <c r="AO7813" s="2" t="s">
        <v>7771</v>
      </c>
      <c r="AP7813" s="6" t="s">
        <v>7761</v>
      </c>
    </row>
    <row r="7814" spans="41:42" x14ac:dyDescent="0.3">
      <c r="AO7814" s="2" t="s">
        <v>7772</v>
      </c>
      <c r="AP7814" s="6" t="s">
        <v>7761</v>
      </c>
    </row>
    <row r="7815" spans="41:42" x14ac:dyDescent="0.3">
      <c r="AO7815" s="2" t="s">
        <v>7773</v>
      </c>
      <c r="AP7815" s="6" t="s">
        <v>7761</v>
      </c>
    </row>
    <row r="7816" spans="41:42" x14ac:dyDescent="0.3">
      <c r="AO7816" s="2" t="s">
        <v>7774</v>
      </c>
      <c r="AP7816" s="6" t="s">
        <v>7761</v>
      </c>
    </row>
    <row r="7817" spans="41:42" x14ac:dyDescent="0.3">
      <c r="AO7817" s="2" t="s">
        <v>7775</v>
      </c>
      <c r="AP7817" s="6" t="s">
        <v>7761</v>
      </c>
    </row>
    <row r="7818" spans="41:42" x14ac:dyDescent="0.3">
      <c r="AO7818" s="2" t="s">
        <v>7776</v>
      </c>
      <c r="AP7818" s="6" t="s">
        <v>7761</v>
      </c>
    </row>
    <row r="7819" spans="41:42" x14ac:dyDescent="0.3">
      <c r="AO7819" s="2" t="s">
        <v>7777</v>
      </c>
      <c r="AP7819" s="6" t="s">
        <v>7761</v>
      </c>
    </row>
    <row r="7820" spans="41:42" x14ac:dyDescent="0.3">
      <c r="AO7820" s="2" t="s">
        <v>7778</v>
      </c>
      <c r="AP7820" s="6" t="s">
        <v>7761</v>
      </c>
    </row>
    <row r="7821" spans="41:42" x14ac:dyDescent="0.3">
      <c r="AO7821" s="2" t="s">
        <v>7779</v>
      </c>
      <c r="AP7821" s="6" t="s">
        <v>7761</v>
      </c>
    </row>
    <row r="7822" spans="41:42" x14ac:dyDescent="0.3">
      <c r="AO7822" s="2" t="s">
        <v>2429</v>
      </c>
      <c r="AP7822" s="6" t="s">
        <v>2400</v>
      </c>
    </row>
    <row r="7823" spans="41:42" x14ac:dyDescent="0.3">
      <c r="AO7823" s="2" t="s">
        <v>4155</v>
      </c>
      <c r="AP7823" s="6" t="s">
        <v>4101</v>
      </c>
    </row>
    <row r="7824" spans="41:42" x14ac:dyDescent="0.3">
      <c r="AO7824" s="2" t="s">
        <v>7780</v>
      </c>
      <c r="AP7824" s="6" t="s">
        <v>7761</v>
      </c>
    </row>
    <row r="7825" spans="41:42" x14ac:dyDescent="0.3">
      <c r="AO7825" s="2" t="s">
        <v>7781</v>
      </c>
      <c r="AP7825" s="6" t="s">
        <v>7761</v>
      </c>
    </row>
    <row r="7826" spans="41:42" x14ac:dyDescent="0.3">
      <c r="AO7826" s="2" t="s">
        <v>7782</v>
      </c>
      <c r="AP7826" s="6" t="s">
        <v>7761</v>
      </c>
    </row>
    <row r="7827" spans="41:42" x14ac:dyDescent="0.3">
      <c r="AO7827" s="2" t="s">
        <v>7783</v>
      </c>
      <c r="AP7827" s="6" t="s">
        <v>7761</v>
      </c>
    </row>
    <row r="7828" spans="41:42" x14ac:dyDescent="0.3">
      <c r="AO7828" s="2" t="s">
        <v>7784</v>
      </c>
      <c r="AP7828" s="6" t="s">
        <v>7761</v>
      </c>
    </row>
    <row r="7829" spans="41:42" x14ac:dyDescent="0.3">
      <c r="AO7829" s="2" t="s">
        <v>7785</v>
      </c>
      <c r="AP7829" s="6" t="s">
        <v>7761</v>
      </c>
    </row>
    <row r="7830" spans="41:42" x14ac:dyDescent="0.3">
      <c r="AO7830" s="2" t="s">
        <v>7786</v>
      </c>
      <c r="AP7830" s="6" t="s">
        <v>7761</v>
      </c>
    </row>
    <row r="7831" spans="41:42" x14ac:dyDescent="0.3">
      <c r="AO7831" s="2" t="s">
        <v>7787</v>
      </c>
      <c r="AP7831" s="6" t="s">
        <v>7761</v>
      </c>
    </row>
    <row r="7832" spans="41:42" x14ac:dyDescent="0.3">
      <c r="AO7832" s="2" t="s">
        <v>7788</v>
      </c>
      <c r="AP7832" s="6" t="s">
        <v>7761</v>
      </c>
    </row>
    <row r="7833" spans="41:42" x14ac:dyDescent="0.3">
      <c r="AO7833" s="2" t="s">
        <v>7789</v>
      </c>
      <c r="AP7833" s="6" t="s">
        <v>7761</v>
      </c>
    </row>
    <row r="7834" spans="41:42" x14ac:dyDescent="0.3">
      <c r="AO7834" s="2" t="s">
        <v>4156</v>
      </c>
      <c r="AP7834" s="6" t="s">
        <v>4101</v>
      </c>
    </row>
    <row r="7835" spans="41:42" x14ac:dyDescent="0.3">
      <c r="AO7835" s="2" t="s">
        <v>7790</v>
      </c>
      <c r="AP7835" s="6" t="s">
        <v>7761</v>
      </c>
    </row>
    <row r="7836" spans="41:42" x14ac:dyDescent="0.3">
      <c r="AO7836" s="2" t="s">
        <v>7791</v>
      </c>
      <c r="AP7836" s="6" t="s">
        <v>7761</v>
      </c>
    </row>
    <row r="7837" spans="41:42" x14ac:dyDescent="0.3">
      <c r="AO7837" s="2" t="s">
        <v>7792</v>
      </c>
      <c r="AP7837" s="6" t="s">
        <v>7761</v>
      </c>
    </row>
    <row r="7838" spans="41:42" x14ac:dyDescent="0.3">
      <c r="AO7838" s="2" t="s">
        <v>7793</v>
      </c>
      <c r="AP7838" s="6" t="s">
        <v>7761</v>
      </c>
    </row>
    <row r="7839" spans="41:42" x14ac:dyDescent="0.3">
      <c r="AO7839" s="2" t="s">
        <v>7794</v>
      </c>
      <c r="AP7839" s="6" t="s">
        <v>7761</v>
      </c>
    </row>
    <row r="7840" spans="41:42" x14ac:dyDescent="0.3">
      <c r="AO7840" s="2" t="s">
        <v>7795</v>
      </c>
      <c r="AP7840" s="6" t="s">
        <v>7761</v>
      </c>
    </row>
    <row r="7841" spans="41:42" x14ac:dyDescent="0.3">
      <c r="AO7841" s="2" t="s">
        <v>7796</v>
      </c>
      <c r="AP7841" s="6" t="s">
        <v>7761</v>
      </c>
    </row>
    <row r="7842" spans="41:42" x14ac:dyDescent="0.3">
      <c r="AO7842" s="2" t="s">
        <v>7797</v>
      </c>
      <c r="AP7842" s="6" t="s">
        <v>7761</v>
      </c>
    </row>
    <row r="7843" spans="41:42" x14ac:dyDescent="0.3">
      <c r="AO7843" s="2" t="s">
        <v>7798</v>
      </c>
      <c r="AP7843" s="6" t="s">
        <v>7761</v>
      </c>
    </row>
    <row r="7844" spans="41:42" x14ac:dyDescent="0.3">
      <c r="AO7844" s="2" t="s">
        <v>7799</v>
      </c>
      <c r="AP7844" s="6" t="s">
        <v>7761</v>
      </c>
    </row>
    <row r="7845" spans="41:42" x14ac:dyDescent="0.3">
      <c r="AO7845" s="2" t="s">
        <v>4157</v>
      </c>
      <c r="AP7845" s="6" t="s">
        <v>4101</v>
      </c>
    </row>
    <row r="7846" spans="41:42" x14ac:dyDescent="0.3">
      <c r="AO7846" s="2" t="s">
        <v>7800</v>
      </c>
      <c r="AP7846" s="6" t="s">
        <v>7761</v>
      </c>
    </row>
    <row r="7847" spans="41:42" x14ac:dyDescent="0.3">
      <c r="AO7847" s="2" t="s">
        <v>7801</v>
      </c>
      <c r="AP7847" s="6" t="s">
        <v>7761</v>
      </c>
    </row>
    <row r="7848" spans="41:42" x14ac:dyDescent="0.3">
      <c r="AO7848" s="2" t="s">
        <v>7802</v>
      </c>
      <c r="AP7848" s="6" t="s">
        <v>7761</v>
      </c>
    </row>
    <row r="7849" spans="41:42" x14ac:dyDescent="0.3">
      <c r="AO7849" s="2" t="s">
        <v>7803</v>
      </c>
      <c r="AP7849" s="6" t="s">
        <v>7761</v>
      </c>
    </row>
    <row r="7850" spans="41:42" x14ac:dyDescent="0.3">
      <c r="AO7850" s="2" t="s">
        <v>7804</v>
      </c>
      <c r="AP7850" s="6" t="s">
        <v>7761</v>
      </c>
    </row>
    <row r="7851" spans="41:42" x14ac:dyDescent="0.3">
      <c r="AO7851" s="2" t="s">
        <v>7805</v>
      </c>
      <c r="AP7851" s="6" t="s">
        <v>7761</v>
      </c>
    </row>
    <row r="7852" spans="41:42" x14ac:dyDescent="0.3">
      <c r="AO7852" s="2" t="s">
        <v>7806</v>
      </c>
      <c r="AP7852" s="6" t="s">
        <v>7761</v>
      </c>
    </row>
    <row r="7853" spans="41:42" x14ac:dyDescent="0.3">
      <c r="AO7853" s="2" t="s">
        <v>7807</v>
      </c>
      <c r="AP7853" s="6" t="s">
        <v>7761</v>
      </c>
    </row>
    <row r="7854" spans="41:42" x14ac:dyDescent="0.3">
      <c r="AO7854" s="2" t="s">
        <v>7808</v>
      </c>
      <c r="AP7854" s="6" t="s">
        <v>7761</v>
      </c>
    </row>
    <row r="7855" spans="41:42" x14ac:dyDescent="0.3">
      <c r="AO7855" s="2" t="s">
        <v>7809</v>
      </c>
      <c r="AP7855" s="6" t="s">
        <v>7761</v>
      </c>
    </row>
    <row r="7856" spans="41:42" x14ac:dyDescent="0.3">
      <c r="AO7856" s="2" t="s">
        <v>4158</v>
      </c>
      <c r="AP7856" s="6" t="s">
        <v>4101</v>
      </c>
    </row>
    <row r="7857" spans="41:42" x14ac:dyDescent="0.3">
      <c r="AO7857" s="2" t="s">
        <v>7810</v>
      </c>
      <c r="AP7857" s="6" t="s">
        <v>7761</v>
      </c>
    </row>
    <row r="7858" spans="41:42" x14ac:dyDescent="0.3">
      <c r="AO7858" s="2" t="s">
        <v>7811</v>
      </c>
      <c r="AP7858" s="6" t="s">
        <v>7761</v>
      </c>
    </row>
    <row r="7859" spans="41:42" x14ac:dyDescent="0.3">
      <c r="AO7859" s="2" t="s">
        <v>7812</v>
      </c>
      <c r="AP7859" s="6" t="s">
        <v>7761</v>
      </c>
    </row>
    <row r="7860" spans="41:42" x14ac:dyDescent="0.3">
      <c r="AO7860" s="2" t="s">
        <v>7813</v>
      </c>
      <c r="AP7860" s="6" t="s">
        <v>7761</v>
      </c>
    </row>
    <row r="7861" spans="41:42" x14ac:dyDescent="0.3">
      <c r="AO7861" s="2" t="s">
        <v>7814</v>
      </c>
      <c r="AP7861" s="6" t="s">
        <v>7761</v>
      </c>
    </row>
    <row r="7862" spans="41:42" x14ac:dyDescent="0.3">
      <c r="AO7862" s="2" t="s">
        <v>7815</v>
      </c>
      <c r="AP7862" s="6" t="s">
        <v>7761</v>
      </c>
    </row>
    <row r="7863" spans="41:42" x14ac:dyDescent="0.3">
      <c r="AO7863" s="2" t="s">
        <v>7816</v>
      </c>
      <c r="AP7863" s="6" t="s">
        <v>7761</v>
      </c>
    </row>
    <row r="7864" spans="41:42" x14ac:dyDescent="0.3">
      <c r="AO7864" s="2" t="s">
        <v>7817</v>
      </c>
      <c r="AP7864" s="6" t="s">
        <v>7761</v>
      </c>
    </row>
    <row r="7865" spans="41:42" x14ac:dyDescent="0.3">
      <c r="AO7865" s="2" t="s">
        <v>7818</v>
      </c>
      <c r="AP7865" s="6" t="s">
        <v>7761</v>
      </c>
    </row>
    <row r="7866" spans="41:42" x14ac:dyDescent="0.3">
      <c r="AO7866" s="2" t="s">
        <v>7819</v>
      </c>
      <c r="AP7866" s="6" t="s">
        <v>7761</v>
      </c>
    </row>
    <row r="7867" spans="41:42" x14ac:dyDescent="0.3">
      <c r="AO7867" s="2" t="s">
        <v>4159</v>
      </c>
      <c r="AP7867" s="6" t="s">
        <v>4101</v>
      </c>
    </row>
    <row r="7868" spans="41:42" x14ac:dyDescent="0.3">
      <c r="AO7868" s="2" t="s">
        <v>7820</v>
      </c>
      <c r="AP7868" s="6" t="s">
        <v>7761</v>
      </c>
    </row>
    <row r="7869" spans="41:42" x14ac:dyDescent="0.3">
      <c r="AO7869" s="2" t="s">
        <v>7821</v>
      </c>
      <c r="AP7869" s="6" t="s">
        <v>7761</v>
      </c>
    </row>
    <row r="7870" spans="41:42" x14ac:dyDescent="0.3">
      <c r="AO7870" s="2" t="s">
        <v>7822</v>
      </c>
      <c r="AP7870" s="6" t="s">
        <v>7761</v>
      </c>
    </row>
    <row r="7871" spans="41:42" x14ac:dyDescent="0.3">
      <c r="AO7871" s="2" t="s">
        <v>7823</v>
      </c>
      <c r="AP7871" s="6" t="s">
        <v>7761</v>
      </c>
    </row>
    <row r="7872" spans="41:42" x14ac:dyDescent="0.3">
      <c r="AO7872" s="2" t="s">
        <v>7824</v>
      </c>
      <c r="AP7872" s="6" t="s">
        <v>7761</v>
      </c>
    </row>
    <row r="7873" spans="41:42" x14ac:dyDescent="0.3">
      <c r="AO7873" s="2" t="s">
        <v>7825</v>
      </c>
      <c r="AP7873" s="6" t="s">
        <v>7761</v>
      </c>
    </row>
    <row r="7874" spans="41:42" x14ac:dyDescent="0.3">
      <c r="AO7874" s="2" t="s">
        <v>7826</v>
      </c>
      <c r="AP7874" s="6" t="s">
        <v>7761</v>
      </c>
    </row>
    <row r="7875" spans="41:42" x14ac:dyDescent="0.3">
      <c r="AO7875" s="2" t="s">
        <v>7827</v>
      </c>
      <c r="AP7875" s="6" t="s">
        <v>7761</v>
      </c>
    </row>
    <row r="7876" spans="41:42" x14ac:dyDescent="0.3">
      <c r="AO7876" s="2" t="s">
        <v>7828</v>
      </c>
      <c r="AP7876" s="6" t="s">
        <v>7761</v>
      </c>
    </row>
    <row r="7877" spans="41:42" x14ac:dyDescent="0.3">
      <c r="AO7877" s="2" t="s">
        <v>7829</v>
      </c>
      <c r="AP7877" s="6" t="s">
        <v>7761</v>
      </c>
    </row>
    <row r="7878" spans="41:42" x14ac:dyDescent="0.3">
      <c r="AO7878" s="2" t="s">
        <v>4160</v>
      </c>
      <c r="AP7878" s="6" t="s">
        <v>4101</v>
      </c>
    </row>
    <row r="7879" spans="41:42" x14ac:dyDescent="0.3">
      <c r="AO7879" s="2" t="s">
        <v>7830</v>
      </c>
      <c r="AP7879" s="6" t="s">
        <v>7761</v>
      </c>
    </row>
    <row r="7880" spans="41:42" x14ac:dyDescent="0.3">
      <c r="AO7880" s="2" t="s">
        <v>7831</v>
      </c>
      <c r="AP7880" s="6" t="s">
        <v>7761</v>
      </c>
    </row>
    <row r="7881" spans="41:42" x14ac:dyDescent="0.3">
      <c r="AO7881" s="2" t="s">
        <v>7832</v>
      </c>
      <c r="AP7881" s="6" t="s">
        <v>7761</v>
      </c>
    </row>
    <row r="7882" spans="41:42" x14ac:dyDescent="0.3">
      <c r="AO7882" s="2" t="s">
        <v>7833</v>
      </c>
      <c r="AP7882" s="6" t="s">
        <v>7761</v>
      </c>
    </row>
    <row r="7883" spans="41:42" x14ac:dyDescent="0.3">
      <c r="AO7883" s="2" t="s">
        <v>7834</v>
      </c>
      <c r="AP7883" s="6" t="s">
        <v>7761</v>
      </c>
    </row>
    <row r="7884" spans="41:42" x14ac:dyDescent="0.3">
      <c r="AO7884" s="2" t="s">
        <v>7835</v>
      </c>
      <c r="AP7884" s="6" t="s">
        <v>7761</v>
      </c>
    </row>
    <row r="7885" spans="41:42" x14ac:dyDescent="0.3">
      <c r="AO7885" s="2" t="s">
        <v>7836</v>
      </c>
      <c r="AP7885" s="6" t="s">
        <v>7761</v>
      </c>
    </row>
    <row r="7886" spans="41:42" x14ac:dyDescent="0.3">
      <c r="AO7886" s="2" t="s">
        <v>7837</v>
      </c>
      <c r="AP7886" s="6" t="s">
        <v>7761</v>
      </c>
    </row>
    <row r="7887" spans="41:42" x14ac:dyDescent="0.3">
      <c r="AO7887" s="2" t="s">
        <v>7838</v>
      </c>
      <c r="AP7887" s="6" t="s">
        <v>7761</v>
      </c>
    </row>
    <row r="7888" spans="41:42" x14ac:dyDescent="0.3">
      <c r="AO7888" s="2" t="s">
        <v>7839</v>
      </c>
      <c r="AP7888" s="6" t="s">
        <v>7761</v>
      </c>
    </row>
    <row r="7889" spans="41:42" x14ac:dyDescent="0.3">
      <c r="AO7889" s="2" t="s">
        <v>4161</v>
      </c>
      <c r="AP7889" s="6" t="s">
        <v>4101</v>
      </c>
    </row>
    <row r="7890" spans="41:42" x14ac:dyDescent="0.3">
      <c r="AO7890" s="2" t="s">
        <v>7840</v>
      </c>
      <c r="AP7890" s="6" t="s">
        <v>7761</v>
      </c>
    </row>
    <row r="7891" spans="41:42" x14ac:dyDescent="0.3">
      <c r="AO7891" s="2" t="s">
        <v>7841</v>
      </c>
      <c r="AP7891" s="6" t="s">
        <v>7761</v>
      </c>
    </row>
    <row r="7892" spans="41:42" x14ac:dyDescent="0.3">
      <c r="AO7892" s="2" t="s">
        <v>7842</v>
      </c>
      <c r="AP7892" s="6" t="s">
        <v>7761</v>
      </c>
    </row>
    <row r="7893" spans="41:42" x14ac:dyDescent="0.3">
      <c r="AO7893" s="2" t="s">
        <v>7843</v>
      </c>
      <c r="AP7893" s="6" t="s">
        <v>7761</v>
      </c>
    </row>
    <row r="7894" spans="41:42" x14ac:dyDescent="0.3">
      <c r="AO7894" s="2" t="s">
        <v>7844</v>
      </c>
      <c r="AP7894" s="6" t="s">
        <v>7761</v>
      </c>
    </row>
    <row r="7895" spans="41:42" x14ac:dyDescent="0.3">
      <c r="AO7895" s="2" t="s">
        <v>7845</v>
      </c>
      <c r="AP7895" s="6" t="s">
        <v>7761</v>
      </c>
    </row>
    <row r="7896" spans="41:42" x14ac:dyDescent="0.3">
      <c r="AO7896" s="2" t="s">
        <v>7846</v>
      </c>
      <c r="AP7896" s="6" t="s">
        <v>7761</v>
      </c>
    </row>
    <row r="7897" spans="41:42" x14ac:dyDescent="0.3">
      <c r="AO7897" s="2" t="s">
        <v>7847</v>
      </c>
      <c r="AP7897" s="6" t="s">
        <v>7761</v>
      </c>
    </row>
    <row r="7898" spans="41:42" x14ac:dyDescent="0.3">
      <c r="AO7898" s="2" t="s">
        <v>7848</v>
      </c>
      <c r="AP7898" s="6" t="s">
        <v>7761</v>
      </c>
    </row>
    <row r="7899" spans="41:42" x14ac:dyDescent="0.3">
      <c r="AO7899" s="2" t="s">
        <v>7849</v>
      </c>
      <c r="AP7899" s="6" t="s">
        <v>7761</v>
      </c>
    </row>
    <row r="7900" spans="41:42" x14ac:dyDescent="0.3">
      <c r="AO7900" s="2" t="s">
        <v>4162</v>
      </c>
      <c r="AP7900" s="6" t="s">
        <v>4101</v>
      </c>
    </row>
    <row r="7901" spans="41:42" x14ac:dyDescent="0.3">
      <c r="AO7901" s="2" t="s">
        <v>7850</v>
      </c>
      <c r="AP7901" s="6" t="s">
        <v>7761</v>
      </c>
    </row>
    <row r="7902" spans="41:42" x14ac:dyDescent="0.3">
      <c r="AO7902" s="2" t="s">
        <v>7851</v>
      </c>
      <c r="AP7902" s="6" t="s">
        <v>7761</v>
      </c>
    </row>
    <row r="7903" spans="41:42" x14ac:dyDescent="0.3">
      <c r="AO7903" s="2" t="s">
        <v>7852</v>
      </c>
      <c r="AP7903" s="6" t="s">
        <v>7761</v>
      </c>
    </row>
    <row r="7904" spans="41:42" x14ac:dyDescent="0.3">
      <c r="AO7904" s="2" t="s">
        <v>7853</v>
      </c>
      <c r="AP7904" s="6" t="s">
        <v>7761</v>
      </c>
    </row>
    <row r="7905" spans="41:42" x14ac:dyDescent="0.3">
      <c r="AO7905" s="2" t="s">
        <v>7854</v>
      </c>
      <c r="AP7905" s="6" t="s">
        <v>7761</v>
      </c>
    </row>
    <row r="7906" spans="41:42" x14ac:dyDescent="0.3">
      <c r="AO7906" s="2" t="s">
        <v>7855</v>
      </c>
      <c r="AP7906" s="6" t="s">
        <v>7761</v>
      </c>
    </row>
    <row r="7907" spans="41:42" x14ac:dyDescent="0.3">
      <c r="AO7907" s="2" t="s">
        <v>7856</v>
      </c>
      <c r="AP7907" s="6" t="s">
        <v>7761</v>
      </c>
    </row>
    <row r="7908" spans="41:42" x14ac:dyDescent="0.3">
      <c r="AO7908" s="2" t="s">
        <v>7857</v>
      </c>
      <c r="AP7908" s="6" t="s">
        <v>7761</v>
      </c>
    </row>
    <row r="7909" spans="41:42" x14ac:dyDescent="0.3">
      <c r="AO7909" s="2" t="s">
        <v>7858</v>
      </c>
      <c r="AP7909" s="6" t="s">
        <v>7761</v>
      </c>
    </row>
    <row r="7910" spans="41:42" x14ac:dyDescent="0.3">
      <c r="AO7910" s="2" t="s">
        <v>7859</v>
      </c>
      <c r="AP7910" s="6" t="s">
        <v>7761</v>
      </c>
    </row>
    <row r="7911" spans="41:42" x14ac:dyDescent="0.3">
      <c r="AO7911" s="2" t="s">
        <v>4163</v>
      </c>
      <c r="AP7911" s="6" t="s">
        <v>4101</v>
      </c>
    </row>
    <row r="7912" spans="41:42" x14ac:dyDescent="0.3">
      <c r="AO7912" s="2" t="s">
        <v>7860</v>
      </c>
      <c r="AP7912" s="6" t="s">
        <v>7761</v>
      </c>
    </row>
    <row r="7913" spans="41:42" x14ac:dyDescent="0.3">
      <c r="AO7913" s="2" t="s">
        <v>7861</v>
      </c>
      <c r="AP7913" s="6" t="s">
        <v>7761</v>
      </c>
    </row>
    <row r="7914" spans="41:42" x14ac:dyDescent="0.3">
      <c r="AO7914" s="2" t="s">
        <v>7862</v>
      </c>
      <c r="AP7914" s="6" t="s">
        <v>7761</v>
      </c>
    </row>
    <row r="7915" spans="41:42" x14ac:dyDescent="0.3">
      <c r="AO7915" s="2" t="s">
        <v>7863</v>
      </c>
      <c r="AP7915" s="6" t="s">
        <v>7761</v>
      </c>
    </row>
    <row r="7916" spans="41:42" x14ac:dyDescent="0.3">
      <c r="AO7916" s="2" t="s">
        <v>7864</v>
      </c>
      <c r="AP7916" s="6" t="s">
        <v>7761</v>
      </c>
    </row>
    <row r="7917" spans="41:42" x14ac:dyDescent="0.3">
      <c r="AO7917" s="2" t="s">
        <v>7865</v>
      </c>
      <c r="AP7917" s="6" t="s">
        <v>7761</v>
      </c>
    </row>
    <row r="7918" spans="41:42" x14ac:dyDescent="0.3">
      <c r="AO7918" s="2" t="s">
        <v>7866</v>
      </c>
      <c r="AP7918" s="6" t="s">
        <v>7761</v>
      </c>
    </row>
    <row r="7919" spans="41:42" x14ac:dyDescent="0.3">
      <c r="AO7919" s="2" t="s">
        <v>7867</v>
      </c>
      <c r="AP7919" s="6" t="s">
        <v>7761</v>
      </c>
    </row>
    <row r="7920" spans="41:42" x14ac:dyDescent="0.3">
      <c r="AO7920" s="2" t="s">
        <v>7868</v>
      </c>
      <c r="AP7920" s="6" t="s">
        <v>7761</v>
      </c>
    </row>
    <row r="7921" spans="41:42" x14ac:dyDescent="0.3">
      <c r="AO7921" s="2" t="s">
        <v>7869</v>
      </c>
      <c r="AP7921" s="6" t="s">
        <v>7761</v>
      </c>
    </row>
    <row r="7922" spans="41:42" x14ac:dyDescent="0.3">
      <c r="AO7922" s="2" t="s">
        <v>4164</v>
      </c>
      <c r="AP7922" s="6" t="s">
        <v>4101</v>
      </c>
    </row>
    <row r="7923" spans="41:42" x14ac:dyDescent="0.3">
      <c r="AO7923" s="2" t="s">
        <v>7870</v>
      </c>
      <c r="AP7923" s="6" t="s">
        <v>7761</v>
      </c>
    </row>
    <row r="7924" spans="41:42" x14ac:dyDescent="0.3">
      <c r="AO7924" s="2" t="s">
        <v>7871</v>
      </c>
      <c r="AP7924" s="6" t="s">
        <v>7761</v>
      </c>
    </row>
    <row r="7925" spans="41:42" x14ac:dyDescent="0.3">
      <c r="AO7925" s="2" t="s">
        <v>7872</v>
      </c>
      <c r="AP7925" s="6" t="s">
        <v>7761</v>
      </c>
    </row>
    <row r="7926" spans="41:42" x14ac:dyDescent="0.3">
      <c r="AO7926" s="2" t="s">
        <v>7873</v>
      </c>
      <c r="AP7926" s="6" t="s">
        <v>7761</v>
      </c>
    </row>
    <row r="7927" spans="41:42" x14ac:dyDescent="0.3">
      <c r="AO7927" s="2" t="s">
        <v>7874</v>
      </c>
      <c r="AP7927" s="6" t="s">
        <v>7761</v>
      </c>
    </row>
    <row r="7928" spans="41:42" x14ac:dyDescent="0.3">
      <c r="AO7928" s="2" t="s">
        <v>7875</v>
      </c>
      <c r="AP7928" s="6" t="s">
        <v>7761</v>
      </c>
    </row>
    <row r="7929" spans="41:42" x14ac:dyDescent="0.3">
      <c r="AO7929" s="2" t="s">
        <v>7876</v>
      </c>
      <c r="AP7929" s="6" t="s">
        <v>7761</v>
      </c>
    </row>
    <row r="7930" spans="41:42" x14ac:dyDescent="0.3">
      <c r="AO7930" s="2" t="s">
        <v>7877</v>
      </c>
      <c r="AP7930" s="6" t="s">
        <v>7761</v>
      </c>
    </row>
    <row r="7931" spans="41:42" x14ac:dyDescent="0.3">
      <c r="AO7931" s="2" t="s">
        <v>7878</v>
      </c>
      <c r="AP7931" s="6" t="s">
        <v>7761</v>
      </c>
    </row>
    <row r="7932" spans="41:42" x14ac:dyDescent="0.3">
      <c r="AO7932" s="2" t="s">
        <v>7879</v>
      </c>
      <c r="AP7932" s="6" t="s">
        <v>7761</v>
      </c>
    </row>
    <row r="7933" spans="41:42" x14ac:dyDescent="0.3">
      <c r="AO7933" s="2" t="s">
        <v>2403</v>
      </c>
      <c r="AP7933" s="6" t="s">
        <v>2400</v>
      </c>
    </row>
    <row r="7934" spans="41:42" x14ac:dyDescent="0.3">
      <c r="AO7934" s="2" t="s">
        <v>2430</v>
      </c>
      <c r="AP7934" s="6" t="s">
        <v>2400</v>
      </c>
    </row>
    <row r="7935" spans="41:42" x14ac:dyDescent="0.3">
      <c r="AO7935" s="2" t="s">
        <v>4165</v>
      </c>
      <c r="AP7935" s="6" t="s">
        <v>4101</v>
      </c>
    </row>
    <row r="7936" spans="41:42" x14ac:dyDescent="0.3">
      <c r="AO7936" s="2" t="s">
        <v>7880</v>
      </c>
      <c r="AP7936" s="6" t="s">
        <v>7761</v>
      </c>
    </row>
    <row r="7937" spans="41:42" x14ac:dyDescent="0.3">
      <c r="AO7937" s="2" t="s">
        <v>7881</v>
      </c>
      <c r="AP7937" s="6" t="s">
        <v>7761</v>
      </c>
    </row>
    <row r="7938" spans="41:42" x14ac:dyDescent="0.3">
      <c r="AO7938" s="2" t="s">
        <v>7882</v>
      </c>
      <c r="AP7938" s="6" t="s">
        <v>7761</v>
      </c>
    </row>
    <row r="7939" spans="41:42" x14ac:dyDescent="0.3">
      <c r="AO7939" s="2" t="s">
        <v>7883</v>
      </c>
      <c r="AP7939" s="6" t="s">
        <v>7761</v>
      </c>
    </row>
    <row r="7940" spans="41:42" x14ac:dyDescent="0.3">
      <c r="AO7940" s="2" t="s">
        <v>7884</v>
      </c>
      <c r="AP7940" s="6" t="s">
        <v>7761</v>
      </c>
    </row>
    <row r="7941" spans="41:42" x14ac:dyDescent="0.3">
      <c r="AO7941" s="2" t="s">
        <v>7885</v>
      </c>
      <c r="AP7941" s="6" t="s">
        <v>7761</v>
      </c>
    </row>
    <row r="7942" spans="41:42" x14ac:dyDescent="0.3">
      <c r="AO7942" s="2" t="s">
        <v>7886</v>
      </c>
      <c r="AP7942" s="6" t="s">
        <v>7761</v>
      </c>
    </row>
    <row r="7943" spans="41:42" x14ac:dyDescent="0.3">
      <c r="AO7943" s="2" t="s">
        <v>7887</v>
      </c>
      <c r="AP7943" s="6" t="s">
        <v>7761</v>
      </c>
    </row>
    <row r="7944" spans="41:42" x14ac:dyDescent="0.3">
      <c r="AO7944" s="2" t="s">
        <v>7888</v>
      </c>
      <c r="AP7944" s="6" t="s">
        <v>7761</v>
      </c>
    </row>
    <row r="7945" spans="41:42" x14ac:dyDescent="0.3">
      <c r="AO7945" s="2" t="s">
        <v>7889</v>
      </c>
      <c r="AP7945" s="6" t="s">
        <v>7761</v>
      </c>
    </row>
    <row r="7946" spans="41:42" x14ac:dyDescent="0.3">
      <c r="AO7946" s="2" t="s">
        <v>4296</v>
      </c>
      <c r="AP7946" s="6" t="s">
        <v>4295</v>
      </c>
    </row>
    <row r="7947" spans="41:42" x14ac:dyDescent="0.3">
      <c r="AO7947" s="2" t="s">
        <v>7890</v>
      </c>
      <c r="AP7947" s="6" t="s">
        <v>7761</v>
      </c>
    </row>
    <row r="7948" spans="41:42" x14ac:dyDescent="0.3">
      <c r="AO7948" s="2" t="s">
        <v>7891</v>
      </c>
      <c r="AP7948" s="6" t="s">
        <v>7761</v>
      </c>
    </row>
    <row r="7949" spans="41:42" x14ac:dyDescent="0.3">
      <c r="AO7949" s="2" t="s">
        <v>7892</v>
      </c>
      <c r="AP7949" s="6" t="s">
        <v>7761</v>
      </c>
    </row>
    <row r="7950" spans="41:42" x14ac:dyDescent="0.3">
      <c r="AO7950" s="2" t="s">
        <v>7893</v>
      </c>
      <c r="AP7950" s="6" t="s">
        <v>7761</v>
      </c>
    </row>
    <row r="7951" spans="41:42" x14ac:dyDescent="0.3">
      <c r="AO7951" s="2" t="s">
        <v>7894</v>
      </c>
      <c r="AP7951" s="6" t="s">
        <v>7761</v>
      </c>
    </row>
    <row r="7952" spans="41:42" x14ac:dyDescent="0.3">
      <c r="AO7952" s="2" t="s">
        <v>7895</v>
      </c>
      <c r="AP7952" s="6" t="s">
        <v>7761</v>
      </c>
    </row>
    <row r="7953" spans="41:42" x14ac:dyDescent="0.3">
      <c r="AO7953" s="2" t="s">
        <v>7896</v>
      </c>
      <c r="AP7953" s="6" t="s">
        <v>7761</v>
      </c>
    </row>
    <row r="7954" spans="41:42" x14ac:dyDescent="0.3">
      <c r="AO7954" s="2" t="s">
        <v>7897</v>
      </c>
      <c r="AP7954" s="6" t="s">
        <v>7761</v>
      </c>
    </row>
    <row r="7955" spans="41:42" x14ac:dyDescent="0.3">
      <c r="AO7955" s="2" t="s">
        <v>7898</v>
      </c>
      <c r="AP7955" s="6" t="s">
        <v>7761</v>
      </c>
    </row>
    <row r="7956" spans="41:42" x14ac:dyDescent="0.3">
      <c r="AO7956" s="2" t="s">
        <v>7899</v>
      </c>
      <c r="AP7956" s="6" t="s">
        <v>7761</v>
      </c>
    </row>
    <row r="7957" spans="41:42" x14ac:dyDescent="0.3">
      <c r="AO7957" s="2" t="s">
        <v>4297</v>
      </c>
      <c r="AP7957" s="6" t="s">
        <v>4295</v>
      </c>
    </row>
    <row r="7958" spans="41:42" x14ac:dyDescent="0.3">
      <c r="AO7958" s="2" t="s">
        <v>7900</v>
      </c>
      <c r="AP7958" s="6" t="s">
        <v>7761</v>
      </c>
    </row>
    <row r="7959" spans="41:42" x14ac:dyDescent="0.3">
      <c r="AO7959" s="2" t="s">
        <v>7901</v>
      </c>
      <c r="AP7959" s="6" t="s">
        <v>7761</v>
      </c>
    </row>
    <row r="7960" spans="41:42" x14ac:dyDescent="0.3">
      <c r="AO7960" s="2" t="s">
        <v>7902</v>
      </c>
      <c r="AP7960" s="6" t="s">
        <v>7761</v>
      </c>
    </row>
    <row r="7961" spans="41:42" x14ac:dyDescent="0.3">
      <c r="AO7961" s="2" t="s">
        <v>7903</v>
      </c>
      <c r="AP7961" s="6" t="s">
        <v>7761</v>
      </c>
    </row>
    <row r="7962" spans="41:42" x14ac:dyDescent="0.3">
      <c r="AO7962" s="2" t="s">
        <v>7904</v>
      </c>
      <c r="AP7962" s="6" t="s">
        <v>7761</v>
      </c>
    </row>
    <row r="7963" spans="41:42" x14ac:dyDescent="0.3">
      <c r="AO7963" s="2" t="s">
        <v>7905</v>
      </c>
      <c r="AP7963" s="6" t="s">
        <v>7761</v>
      </c>
    </row>
    <row r="7964" spans="41:42" x14ac:dyDescent="0.3">
      <c r="AO7964" s="2" t="s">
        <v>7906</v>
      </c>
      <c r="AP7964" s="6" t="s">
        <v>7761</v>
      </c>
    </row>
    <row r="7965" spans="41:42" x14ac:dyDescent="0.3">
      <c r="AO7965" s="2" t="s">
        <v>7907</v>
      </c>
      <c r="AP7965" s="6" t="s">
        <v>7761</v>
      </c>
    </row>
    <row r="7966" spans="41:42" x14ac:dyDescent="0.3">
      <c r="AO7966" s="2" t="s">
        <v>7908</v>
      </c>
      <c r="AP7966" s="6" t="s">
        <v>7761</v>
      </c>
    </row>
    <row r="7967" spans="41:42" x14ac:dyDescent="0.3">
      <c r="AO7967" s="2" t="s">
        <v>7909</v>
      </c>
      <c r="AP7967" s="6" t="s">
        <v>7761</v>
      </c>
    </row>
    <row r="7968" spans="41:42" x14ac:dyDescent="0.3">
      <c r="AO7968" s="2" t="s">
        <v>4298</v>
      </c>
      <c r="AP7968" s="6" t="s">
        <v>4295</v>
      </c>
    </row>
    <row r="7969" spans="41:42" x14ac:dyDescent="0.3">
      <c r="AO7969" s="2" t="s">
        <v>7910</v>
      </c>
      <c r="AP7969" s="6" t="s">
        <v>7761</v>
      </c>
    </row>
    <row r="7970" spans="41:42" x14ac:dyDescent="0.3">
      <c r="AO7970" s="2" t="s">
        <v>7911</v>
      </c>
      <c r="AP7970" s="6" t="s">
        <v>7761</v>
      </c>
    </row>
    <row r="7971" spans="41:42" x14ac:dyDescent="0.3">
      <c r="AO7971" s="2" t="s">
        <v>7912</v>
      </c>
      <c r="AP7971" s="6" t="s">
        <v>7761</v>
      </c>
    </row>
    <row r="7972" spans="41:42" x14ac:dyDescent="0.3">
      <c r="AO7972" s="2" t="s">
        <v>7913</v>
      </c>
      <c r="AP7972" s="6" t="s">
        <v>7761</v>
      </c>
    </row>
    <row r="7973" spans="41:42" x14ac:dyDescent="0.3">
      <c r="AO7973" s="2" t="s">
        <v>7914</v>
      </c>
      <c r="AP7973" s="6" t="s">
        <v>7761</v>
      </c>
    </row>
    <row r="7974" spans="41:42" x14ac:dyDescent="0.3">
      <c r="AO7974" s="2" t="s">
        <v>7915</v>
      </c>
      <c r="AP7974" s="6" t="s">
        <v>7761</v>
      </c>
    </row>
    <row r="7975" spans="41:42" x14ac:dyDescent="0.3">
      <c r="AO7975" s="2" t="s">
        <v>7916</v>
      </c>
      <c r="AP7975" s="6" t="s">
        <v>7761</v>
      </c>
    </row>
    <row r="7976" spans="41:42" x14ac:dyDescent="0.3">
      <c r="AO7976" s="2" t="s">
        <v>7917</v>
      </c>
      <c r="AP7976" s="6" t="s">
        <v>7761</v>
      </c>
    </row>
    <row r="7977" spans="41:42" x14ac:dyDescent="0.3">
      <c r="AO7977" s="2" t="s">
        <v>7918</v>
      </c>
      <c r="AP7977" s="6" t="s">
        <v>7761</v>
      </c>
    </row>
    <row r="7978" spans="41:42" x14ac:dyDescent="0.3">
      <c r="AO7978" s="2" t="s">
        <v>7919</v>
      </c>
      <c r="AP7978" s="6" t="s">
        <v>7761</v>
      </c>
    </row>
    <row r="7979" spans="41:42" x14ac:dyDescent="0.3">
      <c r="AO7979" s="2" t="s">
        <v>4299</v>
      </c>
      <c r="AP7979" s="6" t="s">
        <v>4295</v>
      </c>
    </row>
    <row r="7980" spans="41:42" x14ac:dyDescent="0.3">
      <c r="AO7980" s="2" t="s">
        <v>7920</v>
      </c>
      <c r="AP7980" s="6" t="s">
        <v>7761</v>
      </c>
    </row>
    <row r="7981" spans="41:42" x14ac:dyDescent="0.3">
      <c r="AO7981" s="2" t="s">
        <v>7921</v>
      </c>
      <c r="AP7981" s="6" t="s">
        <v>7761</v>
      </c>
    </row>
    <row r="7982" spans="41:42" x14ac:dyDescent="0.3">
      <c r="AO7982" s="2" t="s">
        <v>7922</v>
      </c>
      <c r="AP7982" s="6" t="s">
        <v>7761</v>
      </c>
    </row>
    <row r="7983" spans="41:42" x14ac:dyDescent="0.3">
      <c r="AO7983" s="2" t="s">
        <v>7923</v>
      </c>
      <c r="AP7983" s="6" t="s">
        <v>7761</v>
      </c>
    </row>
    <row r="7984" spans="41:42" x14ac:dyDescent="0.3">
      <c r="AO7984" s="2" t="s">
        <v>7924</v>
      </c>
      <c r="AP7984" s="6" t="s">
        <v>7761</v>
      </c>
    </row>
    <row r="7985" spans="41:42" x14ac:dyDescent="0.3">
      <c r="AO7985" s="2" t="s">
        <v>7925</v>
      </c>
      <c r="AP7985" s="6" t="s">
        <v>7761</v>
      </c>
    </row>
    <row r="7986" spans="41:42" x14ac:dyDescent="0.3">
      <c r="AO7986" s="2" t="s">
        <v>7926</v>
      </c>
      <c r="AP7986" s="6" t="s">
        <v>7761</v>
      </c>
    </row>
    <row r="7987" spans="41:42" x14ac:dyDescent="0.3">
      <c r="AO7987" s="2" t="s">
        <v>7927</v>
      </c>
      <c r="AP7987" s="6" t="s">
        <v>7761</v>
      </c>
    </row>
    <row r="7988" spans="41:42" x14ac:dyDescent="0.3">
      <c r="AO7988" s="2" t="s">
        <v>8152</v>
      </c>
      <c r="AP7988" s="6" t="s">
        <v>105</v>
      </c>
    </row>
    <row r="7989" spans="41:42" x14ac:dyDescent="0.3">
      <c r="AO7989" s="2" t="s">
        <v>8153</v>
      </c>
      <c r="AP7989" s="6" t="s">
        <v>105</v>
      </c>
    </row>
    <row r="7990" spans="41:42" x14ac:dyDescent="0.3">
      <c r="AO7990" s="2" t="s">
        <v>4300</v>
      </c>
      <c r="AP7990" s="6" t="s">
        <v>4295</v>
      </c>
    </row>
    <row r="7991" spans="41:42" x14ac:dyDescent="0.3">
      <c r="AO7991" s="2" t="s">
        <v>8154</v>
      </c>
      <c r="AP7991" s="6" t="s">
        <v>105</v>
      </c>
    </row>
    <row r="7992" spans="41:42" x14ac:dyDescent="0.3">
      <c r="AO7992" s="2" t="s">
        <v>8155</v>
      </c>
      <c r="AP7992" s="6" t="s">
        <v>105</v>
      </c>
    </row>
    <row r="7993" spans="41:42" x14ac:dyDescent="0.3">
      <c r="AO7993" s="2" t="s">
        <v>8156</v>
      </c>
      <c r="AP7993" s="6" t="s">
        <v>105</v>
      </c>
    </row>
    <row r="7994" spans="41:42" x14ac:dyDescent="0.3">
      <c r="AO7994" s="2" t="s">
        <v>8157</v>
      </c>
      <c r="AP7994" s="6" t="s">
        <v>105</v>
      </c>
    </row>
    <row r="7995" spans="41:42" x14ac:dyDescent="0.3">
      <c r="AO7995" s="2" t="s">
        <v>8158</v>
      </c>
      <c r="AP7995" s="6" t="s">
        <v>105</v>
      </c>
    </row>
    <row r="7996" spans="41:42" x14ac:dyDescent="0.3">
      <c r="AO7996" s="2" t="s">
        <v>8159</v>
      </c>
      <c r="AP7996" s="6" t="s">
        <v>105</v>
      </c>
    </row>
    <row r="7997" spans="41:42" x14ac:dyDescent="0.3">
      <c r="AO7997" s="2" t="s">
        <v>8160</v>
      </c>
      <c r="AP7997" s="6" t="s">
        <v>105</v>
      </c>
    </row>
    <row r="7998" spans="41:42" x14ac:dyDescent="0.3">
      <c r="AO7998" s="2" t="s">
        <v>8161</v>
      </c>
      <c r="AP7998" s="6" t="s">
        <v>105</v>
      </c>
    </row>
    <row r="7999" spans="41:42" x14ac:dyDescent="0.3">
      <c r="AO7999" s="2" t="s">
        <v>8162</v>
      </c>
      <c r="AP7999" s="6" t="s">
        <v>105</v>
      </c>
    </row>
    <row r="8000" spans="41:42" x14ac:dyDescent="0.3">
      <c r="AO8000" s="2" t="s">
        <v>8163</v>
      </c>
      <c r="AP8000" s="6" t="s">
        <v>105</v>
      </c>
    </row>
    <row r="8001" spans="41:42" x14ac:dyDescent="0.3">
      <c r="AO8001" s="2" t="s">
        <v>4301</v>
      </c>
      <c r="AP8001" s="6" t="s">
        <v>4295</v>
      </c>
    </row>
    <row r="8002" spans="41:42" x14ac:dyDescent="0.3">
      <c r="AO8002" s="2" t="s">
        <v>8164</v>
      </c>
      <c r="AP8002" s="6" t="s">
        <v>105</v>
      </c>
    </row>
    <row r="8003" spans="41:42" x14ac:dyDescent="0.3">
      <c r="AO8003" s="2" t="s">
        <v>8165</v>
      </c>
      <c r="AP8003" s="6" t="s">
        <v>105</v>
      </c>
    </row>
    <row r="8004" spans="41:42" x14ac:dyDescent="0.3">
      <c r="AO8004" s="2" t="s">
        <v>8166</v>
      </c>
      <c r="AP8004" s="6" t="s">
        <v>105</v>
      </c>
    </row>
    <row r="8005" spans="41:42" x14ac:dyDescent="0.3">
      <c r="AO8005" s="2" t="s">
        <v>8167</v>
      </c>
      <c r="AP8005" s="6" t="s">
        <v>105</v>
      </c>
    </row>
    <row r="8006" spans="41:42" x14ac:dyDescent="0.3">
      <c r="AO8006" s="2" t="s">
        <v>8168</v>
      </c>
      <c r="AP8006" s="6" t="s">
        <v>105</v>
      </c>
    </row>
    <row r="8007" spans="41:42" x14ac:dyDescent="0.3">
      <c r="AO8007" s="2" t="s">
        <v>8169</v>
      </c>
      <c r="AP8007" s="6" t="s">
        <v>105</v>
      </c>
    </row>
    <row r="8008" spans="41:42" x14ac:dyDescent="0.3">
      <c r="AO8008" s="2" t="s">
        <v>8170</v>
      </c>
      <c r="AP8008" s="6" t="s">
        <v>105</v>
      </c>
    </row>
    <row r="8009" spans="41:42" x14ac:dyDescent="0.3">
      <c r="AO8009" s="2" t="s">
        <v>8171</v>
      </c>
      <c r="AP8009" s="6" t="s">
        <v>105</v>
      </c>
    </row>
    <row r="8010" spans="41:42" x14ac:dyDescent="0.3">
      <c r="AO8010" s="2" t="s">
        <v>8172</v>
      </c>
      <c r="AP8010" s="6" t="s">
        <v>105</v>
      </c>
    </row>
    <row r="8011" spans="41:42" x14ac:dyDescent="0.3">
      <c r="AO8011" s="2" t="s">
        <v>8173</v>
      </c>
      <c r="AP8011" s="6" t="s">
        <v>105</v>
      </c>
    </row>
    <row r="8012" spans="41:42" x14ac:dyDescent="0.3">
      <c r="AO8012" s="2" t="s">
        <v>4302</v>
      </c>
      <c r="AP8012" s="6" t="s">
        <v>4295</v>
      </c>
    </row>
    <row r="8013" spans="41:42" x14ac:dyDescent="0.3">
      <c r="AO8013" s="2" t="s">
        <v>8174</v>
      </c>
      <c r="AP8013" s="6" t="s">
        <v>105</v>
      </c>
    </row>
    <row r="8014" spans="41:42" x14ac:dyDescent="0.3">
      <c r="AO8014" s="2" t="s">
        <v>8175</v>
      </c>
      <c r="AP8014" s="6" t="s">
        <v>105</v>
      </c>
    </row>
    <row r="8015" spans="41:42" x14ac:dyDescent="0.3">
      <c r="AO8015" s="2" t="s">
        <v>8176</v>
      </c>
      <c r="AP8015" s="6" t="s">
        <v>105</v>
      </c>
    </row>
    <row r="8016" spans="41:42" x14ac:dyDescent="0.3">
      <c r="AO8016" s="2" t="s">
        <v>8177</v>
      </c>
      <c r="AP8016" s="6" t="s">
        <v>105</v>
      </c>
    </row>
    <row r="8017" spans="41:42" x14ac:dyDescent="0.3">
      <c r="AO8017" s="2" t="s">
        <v>8178</v>
      </c>
      <c r="AP8017" s="6" t="s">
        <v>105</v>
      </c>
    </row>
    <row r="8018" spans="41:42" x14ac:dyDescent="0.3">
      <c r="AO8018" s="2" t="s">
        <v>8179</v>
      </c>
      <c r="AP8018" s="6" t="s">
        <v>105</v>
      </c>
    </row>
    <row r="8019" spans="41:42" x14ac:dyDescent="0.3">
      <c r="AO8019" s="2" t="s">
        <v>8180</v>
      </c>
      <c r="AP8019" s="6" t="s">
        <v>105</v>
      </c>
    </row>
    <row r="8020" spans="41:42" x14ac:dyDescent="0.3">
      <c r="AO8020" s="2" t="s">
        <v>8181</v>
      </c>
      <c r="AP8020" s="6" t="s">
        <v>105</v>
      </c>
    </row>
    <row r="8021" spans="41:42" x14ac:dyDescent="0.3">
      <c r="AO8021" s="2" t="s">
        <v>8182</v>
      </c>
      <c r="AP8021" s="6" t="s">
        <v>105</v>
      </c>
    </row>
    <row r="8022" spans="41:42" x14ac:dyDescent="0.3">
      <c r="AO8022" s="2" t="s">
        <v>8183</v>
      </c>
      <c r="AP8022" s="6" t="s">
        <v>105</v>
      </c>
    </row>
    <row r="8023" spans="41:42" x14ac:dyDescent="0.3">
      <c r="AO8023" s="2" t="s">
        <v>4303</v>
      </c>
      <c r="AP8023" s="6" t="s">
        <v>4295</v>
      </c>
    </row>
    <row r="8024" spans="41:42" x14ac:dyDescent="0.3">
      <c r="AO8024" s="2" t="s">
        <v>8184</v>
      </c>
      <c r="AP8024" s="6" t="s">
        <v>105</v>
      </c>
    </row>
    <row r="8025" spans="41:42" x14ac:dyDescent="0.3">
      <c r="AO8025" s="2" t="s">
        <v>8185</v>
      </c>
      <c r="AP8025" s="6" t="s">
        <v>105</v>
      </c>
    </row>
    <row r="8026" spans="41:42" x14ac:dyDescent="0.3">
      <c r="AO8026" s="2" t="s">
        <v>8186</v>
      </c>
      <c r="AP8026" s="6" t="s">
        <v>105</v>
      </c>
    </row>
    <row r="8027" spans="41:42" x14ac:dyDescent="0.3">
      <c r="AO8027" s="2" t="s">
        <v>8187</v>
      </c>
      <c r="AP8027" s="6" t="s">
        <v>105</v>
      </c>
    </row>
    <row r="8028" spans="41:42" x14ac:dyDescent="0.3">
      <c r="AO8028" s="2" t="s">
        <v>3677</v>
      </c>
      <c r="AP8028" s="6" t="s">
        <v>3676</v>
      </c>
    </row>
    <row r="8029" spans="41:42" x14ac:dyDescent="0.3">
      <c r="AO8029" s="2" t="s">
        <v>3678</v>
      </c>
      <c r="AP8029" s="6" t="s">
        <v>3676</v>
      </c>
    </row>
    <row r="8030" spans="41:42" x14ac:dyDescent="0.3">
      <c r="AO8030" s="2" t="s">
        <v>3679</v>
      </c>
      <c r="AP8030" s="6" t="s">
        <v>3676</v>
      </c>
    </row>
    <row r="8031" spans="41:42" x14ac:dyDescent="0.3">
      <c r="AO8031" s="2" t="s">
        <v>3680</v>
      </c>
      <c r="AP8031" s="6" t="s">
        <v>3676</v>
      </c>
    </row>
    <row r="8032" spans="41:42" x14ac:dyDescent="0.3">
      <c r="AO8032" s="2" t="s">
        <v>3681</v>
      </c>
      <c r="AP8032" s="6" t="s">
        <v>3676</v>
      </c>
    </row>
    <row r="8033" spans="41:42" x14ac:dyDescent="0.3">
      <c r="AO8033" s="2" t="s">
        <v>3682</v>
      </c>
      <c r="AP8033" s="6" t="s">
        <v>3676</v>
      </c>
    </row>
    <row r="8034" spans="41:42" x14ac:dyDescent="0.3">
      <c r="AO8034" s="2" t="s">
        <v>4304</v>
      </c>
      <c r="AP8034" s="6" t="s">
        <v>4295</v>
      </c>
    </row>
    <row r="8035" spans="41:42" x14ac:dyDescent="0.3">
      <c r="AO8035" s="2" t="s">
        <v>3683</v>
      </c>
      <c r="AP8035" s="6" t="s">
        <v>3676</v>
      </c>
    </row>
    <row r="8036" spans="41:42" x14ac:dyDescent="0.3">
      <c r="AO8036" s="2" t="s">
        <v>3684</v>
      </c>
      <c r="AP8036" s="6" t="s">
        <v>3676</v>
      </c>
    </row>
    <row r="8037" spans="41:42" x14ac:dyDescent="0.3">
      <c r="AO8037" s="2" t="s">
        <v>3685</v>
      </c>
      <c r="AP8037" s="6" t="s">
        <v>3676</v>
      </c>
    </row>
    <row r="8038" spans="41:42" x14ac:dyDescent="0.3">
      <c r="AO8038" s="2" t="s">
        <v>3686</v>
      </c>
      <c r="AP8038" s="6" t="s">
        <v>3676</v>
      </c>
    </row>
    <row r="8039" spans="41:42" x14ac:dyDescent="0.3">
      <c r="AO8039" s="2" t="s">
        <v>3687</v>
      </c>
      <c r="AP8039" s="6" t="s">
        <v>3676</v>
      </c>
    </row>
    <row r="8040" spans="41:42" x14ac:dyDescent="0.3">
      <c r="AO8040" s="2" t="s">
        <v>3688</v>
      </c>
      <c r="AP8040" s="6" t="s">
        <v>3676</v>
      </c>
    </row>
    <row r="8041" spans="41:42" x14ac:dyDescent="0.3">
      <c r="AO8041" s="2" t="s">
        <v>3689</v>
      </c>
      <c r="AP8041" s="6" t="s">
        <v>3676</v>
      </c>
    </row>
    <row r="8042" spans="41:42" x14ac:dyDescent="0.3">
      <c r="AO8042" s="2" t="s">
        <v>3690</v>
      </c>
      <c r="AP8042" s="6" t="s">
        <v>3676</v>
      </c>
    </row>
    <row r="8043" spans="41:42" x14ac:dyDescent="0.3">
      <c r="AO8043" s="2" t="s">
        <v>3691</v>
      </c>
      <c r="AP8043" s="6" t="s">
        <v>3676</v>
      </c>
    </row>
    <row r="8044" spans="41:42" x14ac:dyDescent="0.3">
      <c r="AO8044" s="2" t="s">
        <v>3692</v>
      </c>
      <c r="AP8044" s="6" t="s">
        <v>3676</v>
      </c>
    </row>
    <row r="8045" spans="41:42" x14ac:dyDescent="0.3">
      <c r="AO8045" s="2" t="s">
        <v>2431</v>
      </c>
      <c r="AP8045" s="6" t="s">
        <v>2400</v>
      </c>
    </row>
    <row r="8046" spans="41:42" x14ac:dyDescent="0.3">
      <c r="AO8046" s="2" t="s">
        <v>4305</v>
      </c>
      <c r="AP8046" s="6" t="s">
        <v>4295</v>
      </c>
    </row>
    <row r="8047" spans="41:42" x14ac:dyDescent="0.3">
      <c r="AO8047" s="2" t="s">
        <v>3693</v>
      </c>
      <c r="AP8047" s="6" t="s">
        <v>3676</v>
      </c>
    </row>
    <row r="8048" spans="41:42" x14ac:dyDescent="0.3">
      <c r="AO8048" s="2" t="s">
        <v>8188</v>
      </c>
      <c r="AP8048" s="6" t="s">
        <v>105</v>
      </c>
    </row>
    <row r="8049" spans="41:42" x14ac:dyDescent="0.3">
      <c r="AO8049" s="2" t="s">
        <v>7928</v>
      </c>
      <c r="AP8049" s="6" t="s">
        <v>7761</v>
      </c>
    </row>
    <row r="8050" spans="41:42" x14ac:dyDescent="0.3">
      <c r="AO8050" s="2" t="s">
        <v>7929</v>
      </c>
      <c r="AP8050" s="6" t="s">
        <v>7761</v>
      </c>
    </row>
    <row r="8051" spans="41:42" x14ac:dyDescent="0.3">
      <c r="AO8051" s="2" t="s">
        <v>7930</v>
      </c>
      <c r="AP8051" s="6" t="s">
        <v>7761</v>
      </c>
    </row>
    <row r="8052" spans="41:42" x14ac:dyDescent="0.3">
      <c r="AO8052" s="2" t="s">
        <v>7931</v>
      </c>
      <c r="AP8052" s="6" t="s">
        <v>7761</v>
      </c>
    </row>
    <row r="8053" spans="41:42" x14ac:dyDescent="0.3">
      <c r="AO8053" s="2" t="s">
        <v>7932</v>
      </c>
      <c r="AP8053" s="6" t="s">
        <v>7761</v>
      </c>
    </row>
    <row r="8054" spans="41:42" x14ac:dyDescent="0.3">
      <c r="AO8054" s="2" t="s">
        <v>7933</v>
      </c>
      <c r="AP8054" s="6" t="s">
        <v>7761</v>
      </c>
    </row>
    <row r="8055" spans="41:42" x14ac:dyDescent="0.3">
      <c r="AO8055" s="2" t="s">
        <v>7934</v>
      </c>
      <c r="AP8055" s="6" t="s">
        <v>7761</v>
      </c>
    </row>
    <row r="8056" spans="41:42" x14ac:dyDescent="0.3">
      <c r="AO8056" s="2" t="s">
        <v>7935</v>
      </c>
      <c r="AP8056" s="6" t="s">
        <v>7761</v>
      </c>
    </row>
    <row r="8057" spans="41:42" x14ac:dyDescent="0.3">
      <c r="AO8057" s="2" t="s">
        <v>4306</v>
      </c>
      <c r="AP8057" s="6" t="s">
        <v>4295</v>
      </c>
    </row>
    <row r="8058" spans="41:42" x14ac:dyDescent="0.3">
      <c r="AO8058" s="2" t="s">
        <v>7936</v>
      </c>
      <c r="AP8058" s="6" t="s">
        <v>7761</v>
      </c>
    </row>
    <row r="8059" spans="41:42" x14ac:dyDescent="0.3">
      <c r="AO8059" s="2" t="s">
        <v>7937</v>
      </c>
      <c r="AP8059" s="6" t="s">
        <v>7761</v>
      </c>
    </row>
    <row r="8060" spans="41:42" x14ac:dyDescent="0.3">
      <c r="AO8060" s="2" t="s">
        <v>7938</v>
      </c>
      <c r="AP8060" s="6" t="s">
        <v>7761</v>
      </c>
    </row>
    <row r="8061" spans="41:42" x14ac:dyDescent="0.3">
      <c r="AO8061" s="2" t="s">
        <v>7939</v>
      </c>
      <c r="AP8061" s="6" t="s">
        <v>7761</v>
      </c>
    </row>
    <row r="8062" spans="41:42" x14ac:dyDescent="0.3">
      <c r="AO8062" s="2" t="s">
        <v>7940</v>
      </c>
      <c r="AP8062" s="6" t="s">
        <v>7761</v>
      </c>
    </row>
    <row r="8063" spans="41:42" x14ac:dyDescent="0.3">
      <c r="AO8063" s="2" t="s">
        <v>7941</v>
      </c>
      <c r="AP8063" s="6" t="s">
        <v>7761</v>
      </c>
    </row>
    <row r="8064" spans="41:42" x14ac:dyDescent="0.3">
      <c r="AO8064" s="2" t="s">
        <v>7942</v>
      </c>
      <c r="AP8064" s="6" t="s">
        <v>7761</v>
      </c>
    </row>
    <row r="8065" spans="41:42" x14ac:dyDescent="0.3">
      <c r="AO8065" s="2" t="s">
        <v>7943</v>
      </c>
      <c r="AP8065" s="6" t="s">
        <v>7761</v>
      </c>
    </row>
    <row r="8066" spans="41:42" x14ac:dyDescent="0.3">
      <c r="AO8066" s="2" t="s">
        <v>7944</v>
      </c>
      <c r="AP8066" s="6" t="s">
        <v>7761</v>
      </c>
    </row>
    <row r="8067" spans="41:42" x14ac:dyDescent="0.3">
      <c r="AO8067" s="2" t="s">
        <v>7945</v>
      </c>
      <c r="AP8067" s="6" t="s">
        <v>7761</v>
      </c>
    </row>
    <row r="8068" spans="41:42" x14ac:dyDescent="0.3">
      <c r="AO8068" s="2" t="s">
        <v>4307</v>
      </c>
      <c r="AP8068" s="6" t="s">
        <v>4295</v>
      </c>
    </row>
    <row r="8069" spans="41:42" x14ac:dyDescent="0.3">
      <c r="AO8069" s="2" t="s">
        <v>7946</v>
      </c>
      <c r="AP8069" s="6" t="s">
        <v>7761</v>
      </c>
    </row>
    <row r="8070" spans="41:42" x14ac:dyDescent="0.3">
      <c r="AO8070" s="2" t="s">
        <v>7947</v>
      </c>
      <c r="AP8070" s="6" t="s">
        <v>7761</v>
      </c>
    </row>
    <row r="8071" spans="41:42" x14ac:dyDescent="0.3">
      <c r="AO8071" s="2" t="s">
        <v>7948</v>
      </c>
      <c r="AP8071" s="6" t="s">
        <v>7761</v>
      </c>
    </row>
    <row r="8072" spans="41:42" x14ac:dyDescent="0.3">
      <c r="AO8072" s="2" t="s">
        <v>7949</v>
      </c>
      <c r="AP8072" s="6" t="s">
        <v>7761</v>
      </c>
    </row>
    <row r="8073" spans="41:42" x14ac:dyDescent="0.3">
      <c r="AO8073" s="2" t="s">
        <v>7950</v>
      </c>
      <c r="AP8073" s="6" t="s">
        <v>7761</v>
      </c>
    </row>
    <row r="8074" spans="41:42" x14ac:dyDescent="0.3">
      <c r="AO8074" s="2" t="s">
        <v>7951</v>
      </c>
      <c r="AP8074" s="6" t="s">
        <v>7761</v>
      </c>
    </row>
    <row r="8075" spans="41:42" x14ac:dyDescent="0.3">
      <c r="AO8075" s="2" t="s">
        <v>7952</v>
      </c>
      <c r="AP8075" s="6" t="s">
        <v>7761</v>
      </c>
    </row>
    <row r="8076" spans="41:42" x14ac:dyDescent="0.3">
      <c r="AO8076" s="2" t="s">
        <v>7953</v>
      </c>
      <c r="AP8076" s="6" t="s">
        <v>7761</v>
      </c>
    </row>
    <row r="8077" spans="41:42" x14ac:dyDescent="0.3">
      <c r="AO8077" s="2" t="s">
        <v>7954</v>
      </c>
      <c r="AP8077" s="6" t="s">
        <v>7761</v>
      </c>
    </row>
    <row r="8078" spans="41:42" x14ac:dyDescent="0.3">
      <c r="AO8078" s="2" t="s">
        <v>7955</v>
      </c>
      <c r="AP8078" s="6" t="s">
        <v>7761</v>
      </c>
    </row>
    <row r="8079" spans="41:42" x14ac:dyDescent="0.3">
      <c r="AO8079" s="2" t="s">
        <v>4308</v>
      </c>
      <c r="AP8079" s="6" t="s">
        <v>4295</v>
      </c>
    </row>
    <row r="8080" spans="41:42" x14ac:dyDescent="0.3">
      <c r="AO8080" s="2" t="s">
        <v>7956</v>
      </c>
      <c r="AP8080" s="6" t="s">
        <v>7761</v>
      </c>
    </row>
    <row r="8081" spans="41:42" x14ac:dyDescent="0.3">
      <c r="AO8081" s="2" t="s">
        <v>7957</v>
      </c>
      <c r="AP8081" s="6" t="s">
        <v>7761</v>
      </c>
    </row>
    <row r="8082" spans="41:42" x14ac:dyDescent="0.3">
      <c r="AO8082" s="2" t="s">
        <v>7958</v>
      </c>
      <c r="AP8082" s="6" t="s">
        <v>7761</v>
      </c>
    </row>
    <row r="8083" spans="41:42" x14ac:dyDescent="0.3">
      <c r="AO8083" s="2" t="s">
        <v>7959</v>
      </c>
      <c r="AP8083" s="6" t="s">
        <v>7761</v>
      </c>
    </row>
    <row r="8084" spans="41:42" x14ac:dyDescent="0.3">
      <c r="AO8084" s="2" t="s">
        <v>7960</v>
      </c>
      <c r="AP8084" s="6" t="s">
        <v>7761</v>
      </c>
    </row>
    <row r="8085" spans="41:42" x14ac:dyDescent="0.3">
      <c r="AO8085" s="2" t="s">
        <v>7961</v>
      </c>
      <c r="AP8085" s="6" t="s">
        <v>7761</v>
      </c>
    </row>
    <row r="8086" spans="41:42" x14ac:dyDescent="0.3">
      <c r="AO8086" s="2" t="s">
        <v>7962</v>
      </c>
      <c r="AP8086" s="6" t="s">
        <v>7761</v>
      </c>
    </row>
    <row r="8087" spans="41:42" x14ac:dyDescent="0.3">
      <c r="AO8087" s="2" t="s">
        <v>7963</v>
      </c>
      <c r="AP8087" s="6" t="s">
        <v>7761</v>
      </c>
    </row>
    <row r="8088" spans="41:42" x14ac:dyDescent="0.3">
      <c r="AO8088" s="2" t="s">
        <v>7964</v>
      </c>
      <c r="AP8088" s="6" t="s">
        <v>7761</v>
      </c>
    </row>
    <row r="8089" spans="41:42" x14ac:dyDescent="0.3">
      <c r="AO8089" s="2" t="s">
        <v>7965</v>
      </c>
      <c r="AP8089" s="6" t="s">
        <v>7761</v>
      </c>
    </row>
    <row r="8090" spans="41:42" x14ac:dyDescent="0.3">
      <c r="AO8090" s="2" t="s">
        <v>4309</v>
      </c>
      <c r="AP8090" s="6" t="s">
        <v>4295</v>
      </c>
    </row>
    <row r="8091" spans="41:42" x14ac:dyDescent="0.3">
      <c r="AO8091" s="2" t="s">
        <v>7966</v>
      </c>
      <c r="AP8091" s="6" t="s">
        <v>7761</v>
      </c>
    </row>
    <row r="8092" spans="41:42" x14ac:dyDescent="0.3">
      <c r="AO8092" s="2" t="s">
        <v>7967</v>
      </c>
      <c r="AP8092" s="6" t="s">
        <v>7761</v>
      </c>
    </row>
    <row r="8093" spans="41:42" x14ac:dyDescent="0.3">
      <c r="AO8093" s="2" t="s">
        <v>7968</v>
      </c>
      <c r="AP8093" s="6" t="s">
        <v>7761</v>
      </c>
    </row>
    <row r="8094" spans="41:42" x14ac:dyDescent="0.3">
      <c r="AO8094" s="2" t="s">
        <v>7969</v>
      </c>
      <c r="AP8094" s="6" t="s">
        <v>7761</v>
      </c>
    </row>
    <row r="8095" spans="41:42" x14ac:dyDescent="0.3">
      <c r="AO8095" s="2" t="s">
        <v>7970</v>
      </c>
      <c r="AP8095" s="6" t="s">
        <v>7761</v>
      </c>
    </row>
    <row r="8096" spans="41:42" x14ac:dyDescent="0.3">
      <c r="AO8096" s="2" t="s">
        <v>7971</v>
      </c>
      <c r="AP8096" s="6" t="s">
        <v>7761</v>
      </c>
    </row>
    <row r="8097" spans="41:42" x14ac:dyDescent="0.3">
      <c r="AO8097" s="2" t="s">
        <v>7972</v>
      </c>
      <c r="AP8097" s="6" t="s">
        <v>7761</v>
      </c>
    </row>
    <row r="8098" spans="41:42" x14ac:dyDescent="0.3">
      <c r="AO8098" s="2" t="s">
        <v>7973</v>
      </c>
      <c r="AP8098" s="6" t="s">
        <v>7761</v>
      </c>
    </row>
    <row r="8099" spans="41:42" x14ac:dyDescent="0.3">
      <c r="AO8099" s="2" t="s">
        <v>7974</v>
      </c>
      <c r="AP8099" s="6" t="s">
        <v>7761</v>
      </c>
    </row>
    <row r="8100" spans="41:42" x14ac:dyDescent="0.3">
      <c r="AO8100" s="2" t="s">
        <v>7975</v>
      </c>
      <c r="AP8100" s="6" t="s">
        <v>7761</v>
      </c>
    </row>
    <row r="8101" spans="41:42" x14ac:dyDescent="0.3">
      <c r="AO8101" s="2" t="s">
        <v>4310</v>
      </c>
      <c r="AP8101" s="6" t="s">
        <v>4295</v>
      </c>
    </row>
    <row r="8102" spans="41:42" x14ac:dyDescent="0.3">
      <c r="AO8102" s="2" t="s">
        <v>7976</v>
      </c>
      <c r="AP8102" s="6" t="s">
        <v>7761</v>
      </c>
    </row>
    <row r="8103" spans="41:42" x14ac:dyDescent="0.3">
      <c r="AO8103" s="2" t="s">
        <v>7977</v>
      </c>
      <c r="AP8103" s="6" t="s">
        <v>7761</v>
      </c>
    </row>
    <row r="8104" spans="41:42" x14ac:dyDescent="0.3">
      <c r="AO8104" s="2" t="s">
        <v>7978</v>
      </c>
      <c r="AP8104" s="6" t="s">
        <v>7761</v>
      </c>
    </row>
    <row r="8105" spans="41:42" x14ac:dyDescent="0.3">
      <c r="AO8105" s="2" t="s">
        <v>7979</v>
      </c>
      <c r="AP8105" s="6" t="s">
        <v>7761</v>
      </c>
    </row>
    <row r="8106" spans="41:42" x14ac:dyDescent="0.3">
      <c r="AO8106" s="2" t="s">
        <v>7980</v>
      </c>
      <c r="AP8106" s="6" t="s">
        <v>7761</v>
      </c>
    </row>
    <row r="8107" spans="41:42" x14ac:dyDescent="0.3">
      <c r="AO8107" s="2" t="s">
        <v>7981</v>
      </c>
      <c r="AP8107" s="6" t="s">
        <v>7761</v>
      </c>
    </row>
    <row r="8108" spans="41:42" x14ac:dyDescent="0.3">
      <c r="AO8108" s="2" t="s">
        <v>7982</v>
      </c>
      <c r="AP8108" s="6" t="s">
        <v>7761</v>
      </c>
    </row>
    <row r="8109" spans="41:42" x14ac:dyDescent="0.3">
      <c r="AO8109" s="2" t="s">
        <v>7983</v>
      </c>
      <c r="AP8109" s="6" t="s">
        <v>7761</v>
      </c>
    </row>
    <row r="8110" spans="41:42" x14ac:dyDescent="0.3">
      <c r="AO8110" s="2" t="s">
        <v>7984</v>
      </c>
      <c r="AP8110" s="6" t="s">
        <v>7761</v>
      </c>
    </row>
    <row r="8111" spans="41:42" x14ac:dyDescent="0.3">
      <c r="AO8111" s="2" t="s">
        <v>7985</v>
      </c>
      <c r="AP8111" s="6" t="s">
        <v>7761</v>
      </c>
    </row>
    <row r="8112" spans="41:42" x14ac:dyDescent="0.3">
      <c r="AO8112" s="2" t="s">
        <v>4311</v>
      </c>
      <c r="AP8112" s="6" t="s">
        <v>4295</v>
      </c>
    </row>
    <row r="8113" spans="41:42" x14ac:dyDescent="0.3">
      <c r="AO8113" s="2" t="s">
        <v>7986</v>
      </c>
      <c r="AP8113" s="6" t="s">
        <v>7761</v>
      </c>
    </row>
    <row r="8114" spans="41:42" x14ac:dyDescent="0.3">
      <c r="AO8114" s="2" t="s">
        <v>7987</v>
      </c>
      <c r="AP8114" s="6" t="s">
        <v>7761</v>
      </c>
    </row>
    <row r="8115" spans="41:42" x14ac:dyDescent="0.3">
      <c r="AO8115" s="2" t="s">
        <v>7988</v>
      </c>
      <c r="AP8115" s="6" t="s">
        <v>7761</v>
      </c>
    </row>
    <row r="8116" spans="41:42" x14ac:dyDescent="0.3">
      <c r="AO8116" s="2" t="s">
        <v>7989</v>
      </c>
      <c r="AP8116" s="6" t="s">
        <v>7761</v>
      </c>
    </row>
    <row r="8117" spans="41:42" x14ac:dyDescent="0.3">
      <c r="AO8117" s="2" t="s">
        <v>7990</v>
      </c>
      <c r="AP8117" s="6" t="s">
        <v>7761</v>
      </c>
    </row>
    <row r="8118" spans="41:42" x14ac:dyDescent="0.3">
      <c r="AO8118" s="2" t="s">
        <v>7991</v>
      </c>
      <c r="AP8118" s="6" t="s">
        <v>7761</v>
      </c>
    </row>
    <row r="8119" spans="41:42" x14ac:dyDescent="0.3">
      <c r="AO8119" s="2" t="s">
        <v>7992</v>
      </c>
      <c r="AP8119" s="6" t="s">
        <v>7761</v>
      </c>
    </row>
    <row r="8120" spans="41:42" x14ac:dyDescent="0.3">
      <c r="AO8120" s="2" t="s">
        <v>7993</v>
      </c>
      <c r="AP8120" s="6" t="s">
        <v>7761</v>
      </c>
    </row>
    <row r="8121" spans="41:42" x14ac:dyDescent="0.3">
      <c r="AO8121" s="2" t="s">
        <v>7994</v>
      </c>
      <c r="AP8121" s="6" t="s">
        <v>7761</v>
      </c>
    </row>
    <row r="8122" spans="41:42" x14ac:dyDescent="0.3">
      <c r="AO8122" s="2" t="s">
        <v>7995</v>
      </c>
      <c r="AP8122" s="6" t="s">
        <v>7761</v>
      </c>
    </row>
    <row r="8123" spans="41:42" x14ac:dyDescent="0.3">
      <c r="AO8123" s="2" t="s">
        <v>4312</v>
      </c>
      <c r="AP8123" s="6" t="s">
        <v>4295</v>
      </c>
    </row>
    <row r="8124" spans="41:42" x14ac:dyDescent="0.3">
      <c r="AO8124" s="2" t="s">
        <v>3694</v>
      </c>
      <c r="AP8124" s="6" t="s">
        <v>3676</v>
      </c>
    </row>
    <row r="8125" spans="41:42" x14ac:dyDescent="0.3">
      <c r="AO8125" s="2" t="s">
        <v>3695</v>
      </c>
      <c r="AP8125" s="6" t="s">
        <v>3676</v>
      </c>
    </row>
    <row r="8126" spans="41:42" x14ac:dyDescent="0.3">
      <c r="AO8126" s="2" t="s">
        <v>3696</v>
      </c>
      <c r="AP8126" s="6" t="s">
        <v>3676</v>
      </c>
    </row>
    <row r="8127" spans="41:42" x14ac:dyDescent="0.3">
      <c r="AO8127" s="2" t="s">
        <v>3697</v>
      </c>
      <c r="AP8127" s="6" t="s">
        <v>3676</v>
      </c>
    </row>
    <row r="8128" spans="41:42" x14ac:dyDescent="0.3">
      <c r="AO8128" s="2" t="s">
        <v>3698</v>
      </c>
      <c r="AP8128" s="6" t="s">
        <v>3676</v>
      </c>
    </row>
    <row r="8129" spans="41:42" x14ac:dyDescent="0.3">
      <c r="AO8129" s="2" t="s">
        <v>3699</v>
      </c>
      <c r="AP8129" s="6" t="s">
        <v>3676</v>
      </c>
    </row>
    <row r="8130" spans="41:42" x14ac:dyDescent="0.3">
      <c r="AO8130" s="2" t="s">
        <v>3700</v>
      </c>
      <c r="AP8130" s="6" t="s">
        <v>3676</v>
      </c>
    </row>
    <row r="8131" spans="41:42" x14ac:dyDescent="0.3">
      <c r="AO8131" s="2" t="s">
        <v>7996</v>
      </c>
      <c r="AP8131" s="6" t="s">
        <v>7761</v>
      </c>
    </row>
    <row r="8132" spans="41:42" x14ac:dyDescent="0.3">
      <c r="AO8132" s="2" t="s">
        <v>7997</v>
      </c>
      <c r="AP8132" s="6" t="s">
        <v>7761</v>
      </c>
    </row>
    <row r="8133" spans="41:42" x14ac:dyDescent="0.3">
      <c r="AO8133" s="2" t="s">
        <v>7998</v>
      </c>
      <c r="AP8133" s="6" t="s">
        <v>7761</v>
      </c>
    </row>
    <row r="8134" spans="41:42" x14ac:dyDescent="0.3">
      <c r="AO8134" s="2" t="s">
        <v>4313</v>
      </c>
      <c r="AP8134" s="6" t="s">
        <v>4295</v>
      </c>
    </row>
    <row r="8135" spans="41:42" x14ac:dyDescent="0.3">
      <c r="AO8135" s="2" t="s">
        <v>7999</v>
      </c>
      <c r="AP8135" s="6" t="s">
        <v>7761</v>
      </c>
    </row>
    <row r="8136" spans="41:42" x14ac:dyDescent="0.3">
      <c r="AO8136" s="2" t="s">
        <v>8000</v>
      </c>
      <c r="AP8136" s="6" t="s">
        <v>7761</v>
      </c>
    </row>
    <row r="8137" spans="41:42" x14ac:dyDescent="0.3">
      <c r="AO8137" s="2" t="s">
        <v>8001</v>
      </c>
      <c r="AP8137" s="6" t="s">
        <v>7761</v>
      </c>
    </row>
    <row r="8138" spans="41:42" x14ac:dyDescent="0.3">
      <c r="AO8138" s="2" t="s">
        <v>5477</v>
      </c>
      <c r="AP8138" s="6" t="s">
        <v>5476</v>
      </c>
    </row>
    <row r="8139" spans="41:42" x14ac:dyDescent="0.3">
      <c r="AO8139" s="2" t="s">
        <v>8189</v>
      </c>
      <c r="AP8139" s="6" t="s">
        <v>105</v>
      </c>
    </row>
    <row r="8140" spans="41:42" x14ac:dyDescent="0.3">
      <c r="AO8140" s="2" t="s">
        <v>8190</v>
      </c>
      <c r="AP8140" s="6" t="s">
        <v>105</v>
      </c>
    </row>
    <row r="8141" spans="41:42" x14ac:dyDescent="0.3">
      <c r="AO8141" s="2" t="s">
        <v>7125</v>
      </c>
      <c r="AP8141" s="6" t="s">
        <v>7093</v>
      </c>
    </row>
    <row r="8142" spans="41:42" x14ac:dyDescent="0.3">
      <c r="AO8142" s="2" t="s">
        <v>7126</v>
      </c>
      <c r="AP8142" s="6" t="s">
        <v>7093</v>
      </c>
    </row>
    <row r="8143" spans="41:42" x14ac:dyDescent="0.3">
      <c r="AO8143" s="2" t="s">
        <v>7127</v>
      </c>
      <c r="AP8143" s="6" t="s">
        <v>7093</v>
      </c>
    </row>
    <row r="8144" spans="41:42" x14ac:dyDescent="0.3">
      <c r="AO8144" s="2" t="s">
        <v>7128</v>
      </c>
      <c r="AP8144" s="6" t="s">
        <v>7093</v>
      </c>
    </row>
    <row r="8145" spans="41:42" x14ac:dyDescent="0.3">
      <c r="AO8145" s="2" t="s">
        <v>4314</v>
      </c>
      <c r="AP8145" s="6" t="s">
        <v>4295</v>
      </c>
    </row>
    <row r="8146" spans="41:42" x14ac:dyDescent="0.3">
      <c r="AO8146" s="2" t="s">
        <v>7129</v>
      </c>
      <c r="AP8146" s="6" t="s">
        <v>7093</v>
      </c>
    </row>
    <row r="8147" spans="41:42" x14ac:dyDescent="0.3">
      <c r="AO8147" s="2" t="s">
        <v>7130</v>
      </c>
      <c r="AP8147" s="6" t="s">
        <v>7093</v>
      </c>
    </row>
    <row r="8148" spans="41:42" x14ac:dyDescent="0.3">
      <c r="AO8148" s="2" t="s">
        <v>7131</v>
      </c>
      <c r="AP8148" s="6" t="s">
        <v>7093</v>
      </c>
    </row>
    <row r="8149" spans="41:42" x14ac:dyDescent="0.3">
      <c r="AO8149" s="2" t="s">
        <v>7132</v>
      </c>
      <c r="AP8149" s="6" t="s">
        <v>7093</v>
      </c>
    </row>
    <row r="8150" spans="41:42" x14ac:dyDescent="0.3">
      <c r="AO8150" s="2" t="s">
        <v>7133</v>
      </c>
      <c r="AP8150" s="6" t="s">
        <v>7093</v>
      </c>
    </row>
    <row r="8151" spans="41:42" x14ac:dyDescent="0.3">
      <c r="AO8151" s="2" t="s">
        <v>7134</v>
      </c>
      <c r="AP8151" s="6" t="s">
        <v>7093</v>
      </c>
    </row>
    <row r="8152" spans="41:42" x14ac:dyDescent="0.3">
      <c r="AO8152" s="2" t="s">
        <v>7135</v>
      </c>
      <c r="AP8152" s="6" t="s">
        <v>7093</v>
      </c>
    </row>
    <row r="8153" spans="41:42" x14ac:dyDescent="0.3">
      <c r="AO8153" s="2" t="s">
        <v>7136</v>
      </c>
      <c r="AP8153" s="6" t="s">
        <v>7093</v>
      </c>
    </row>
    <row r="8154" spans="41:42" x14ac:dyDescent="0.3">
      <c r="AO8154" s="2" t="s">
        <v>7137</v>
      </c>
      <c r="AP8154" s="6" t="s">
        <v>7093</v>
      </c>
    </row>
    <row r="8155" spans="41:42" x14ac:dyDescent="0.3">
      <c r="AO8155" s="2" t="s">
        <v>7138</v>
      </c>
      <c r="AP8155" s="6" t="s">
        <v>7093</v>
      </c>
    </row>
    <row r="8156" spans="41:42" x14ac:dyDescent="0.3">
      <c r="AO8156" s="2" t="s">
        <v>2432</v>
      </c>
      <c r="AP8156" s="6" t="s">
        <v>2400</v>
      </c>
    </row>
    <row r="8157" spans="41:42" x14ac:dyDescent="0.3">
      <c r="AO8157" s="2" t="s">
        <v>4315</v>
      </c>
      <c r="AP8157" s="6" t="s">
        <v>4295</v>
      </c>
    </row>
    <row r="8158" spans="41:42" x14ac:dyDescent="0.3">
      <c r="AO8158" s="2" t="s">
        <v>7139</v>
      </c>
      <c r="AP8158" s="6" t="s">
        <v>7093</v>
      </c>
    </row>
    <row r="8159" spans="41:42" x14ac:dyDescent="0.3">
      <c r="AO8159" s="2" t="s">
        <v>7140</v>
      </c>
      <c r="AP8159" s="6" t="s">
        <v>7093</v>
      </c>
    </row>
    <row r="8160" spans="41:42" x14ac:dyDescent="0.3">
      <c r="AO8160" s="2" t="s">
        <v>7141</v>
      </c>
      <c r="AP8160" s="6" t="s">
        <v>7093</v>
      </c>
    </row>
    <row r="8161" spans="41:42" x14ac:dyDescent="0.3">
      <c r="AO8161" s="2" t="s">
        <v>7142</v>
      </c>
      <c r="AP8161" s="6" t="s">
        <v>7093</v>
      </c>
    </row>
    <row r="8162" spans="41:42" x14ac:dyDescent="0.3">
      <c r="AO8162" s="2" t="s">
        <v>7143</v>
      </c>
      <c r="AP8162" s="6" t="s">
        <v>7093</v>
      </c>
    </row>
    <row r="8163" spans="41:42" x14ac:dyDescent="0.3">
      <c r="AO8163" s="2" t="s">
        <v>7144</v>
      </c>
      <c r="AP8163" s="6" t="s">
        <v>7093</v>
      </c>
    </row>
    <row r="8164" spans="41:42" x14ac:dyDescent="0.3">
      <c r="AO8164" s="2" t="s">
        <v>7145</v>
      </c>
      <c r="AP8164" s="6" t="s">
        <v>7093</v>
      </c>
    </row>
    <row r="8165" spans="41:42" x14ac:dyDescent="0.3">
      <c r="AO8165" s="2" t="s">
        <v>7146</v>
      </c>
      <c r="AP8165" s="6" t="s">
        <v>7093</v>
      </c>
    </row>
    <row r="8166" spans="41:42" x14ac:dyDescent="0.3">
      <c r="AO8166" s="2" t="s">
        <v>7147</v>
      </c>
      <c r="AP8166" s="6" t="s">
        <v>7093</v>
      </c>
    </row>
    <row r="8167" spans="41:42" x14ac:dyDescent="0.3">
      <c r="AO8167" s="2" t="s">
        <v>7148</v>
      </c>
      <c r="AP8167" s="6" t="s">
        <v>7093</v>
      </c>
    </row>
    <row r="8168" spans="41:42" x14ac:dyDescent="0.3">
      <c r="AO8168" s="2" t="s">
        <v>4316</v>
      </c>
      <c r="AP8168" s="6" t="s">
        <v>4295</v>
      </c>
    </row>
    <row r="8169" spans="41:42" x14ac:dyDescent="0.3">
      <c r="AO8169" s="2" t="s">
        <v>7149</v>
      </c>
      <c r="AP8169" s="6" t="s">
        <v>7093</v>
      </c>
    </row>
    <row r="8170" spans="41:42" x14ac:dyDescent="0.3">
      <c r="AO8170" s="2" t="s">
        <v>7150</v>
      </c>
      <c r="AP8170" s="6" t="s">
        <v>7093</v>
      </c>
    </row>
    <row r="8171" spans="41:42" x14ac:dyDescent="0.3">
      <c r="AO8171" s="2" t="s">
        <v>7151</v>
      </c>
      <c r="AP8171" s="6" t="s">
        <v>7093</v>
      </c>
    </row>
    <row r="8172" spans="41:42" x14ac:dyDescent="0.3">
      <c r="AO8172" s="2" t="s">
        <v>7084</v>
      </c>
      <c r="AP8172" s="6" t="s">
        <v>7083</v>
      </c>
    </row>
    <row r="8173" spans="41:42" x14ac:dyDescent="0.3">
      <c r="AO8173" s="2" t="s">
        <v>7085</v>
      </c>
      <c r="AP8173" s="6" t="s">
        <v>7083</v>
      </c>
    </row>
    <row r="8174" spans="41:42" x14ac:dyDescent="0.3">
      <c r="AO8174" s="2" t="s">
        <v>7086</v>
      </c>
      <c r="AP8174" s="6" t="s">
        <v>7083</v>
      </c>
    </row>
    <row r="8175" spans="41:42" x14ac:dyDescent="0.3">
      <c r="AO8175" s="2" t="s">
        <v>8191</v>
      </c>
      <c r="AP8175" s="6" t="s">
        <v>105</v>
      </c>
    </row>
    <row r="8176" spans="41:42" x14ac:dyDescent="0.3">
      <c r="AO8176" s="2" t="s">
        <v>8192</v>
      </c>
      <c r="AP8176" s="6" t="s">
        <v>105</v>
      </c>
    </row>
    <row r="8177" spans="41:42" x14ac:dyDescent="0.3">
      <c r="AO8177" s="2" t="s">
        <v>8193</v>
      </c>
      <c r="AP8177" s="6" t="s">
        <v>105</v>
      </c>
    </row>
    <row r="8178" spans="41:42" x14ac:dyDescent="0.3">
      <c r="AO8178" s="2" t="s">
        <v>8194</v>
      </c>
      <c r="AP8178" s="6" t="s">
        <v>105</v>
      </c>
    </row>
    <row r="8179" spans="41:42" x14ac:dyDescent="0.3">
      <c r="AO8179" s="2" t="s">
        <v>4317</v>
      </c>
      <c r="AP8179" s="6" t="s">
        <v>4295</v>
      </c>
    </row>
    <row r="8180" spans="41:42" x14ac:dyDescent="0.3">
      <c r="AO8180" s="2" t="s">
        <v>8195</v>
      </c>
      <c r="AP8180" s="6" t="s">
        <v>105</v>
      </c>
    </row>
    <row r="8181" spans="41:42" x14ac:dyDescent="0.3">
      <c r="AO8181" s="2" t="s">
        <v>8196</v>
      </c>
      <c r="AP8181" s="6" t="s">
        <v>105</v>
      </c>
    </row>
    <row r="8182" spans="41:42" x14ac:dyDescent="0.3">
      <c r="AO8182" s="2" t="s">
        <v>8197</v>
      </c>
      <c r="AP8182" s="6" t="s">
        <v>105</v>
      </c>
    </row>
    <row r="8183" spans="41:42" x14ac:dyDescent="0.3">
      <c r="AO8183" s="2" t="s">
        <v>8198</v>
      </c>
      <c r="AP8183" s="6" t="s">
        <v>105</v>
      </c>
    </row>
    <row r="8184" spans="41:42" x14ac:dyDescent="0.3">
      <c r="AO8184" s="2" t="s">
        <v>8002</v>
      </c>
      <c r="AP8184" s="6" t="s">
        <v>7761</v>
      </c>
    </row>
    <row r="8185" spans="41:42" x14ac:dyDescent="0.3">
      <c r="AO8185" s="2" t="s">
        <v>8003</v>
      </c>
      <c r="AP8185" s="6" t="s">
        <v>7761</v>
      </c>
    </row>
    <row r="8186" spans="41:42" x14ac:dyDescent="0.3">
      <c r="AO8186" s="2" t="s">
        <v>7152</v>
      </c>
      <c r="AP8186" s="6" t="s">
        <v>7093</v>
      </c>
    </row>
    <row r="8187" spans="41:42" x14ac:dyDescent="0.3">
      <c r="AO8187" s="2" t="s">
        <v>7153</v>
      </c>
      <c r="AP8187" s="6" t="s">
        <v>7093</v>
      </c>
    </row>
    <row r="8188" spans="41:42" x14ac:dyDescent="0.3">
      <c r="AO8188" s="2" t="s">
        <v>7154</v>
      </c>
      <c r="AP8188" s="6" t="s">
        <v>7093</v>
      </c>
    </row>
    <row r="8189" spans="41:42" x14ac:dyDescent="0.3">
      <c r="AO8189" s="2" t="s">
        <v>7155</v>
      </c>
      <c r="AP8189" s="6" t="s">
        <v>7093</v>
      </c>
    </row>
    <row r="8190" spans="41:42" x14ac:dyDescent="0.3">
      <c r="AO8190" s="2" t="s">
        <v>4318</v>
      </c>
      <c r="AP8190" s="6" t="s">
        <v>4295</v>
      </c>
    </row>
    <row r="8191" spans="41:42" x14ac:dyDescent="0.3">
      <c r="AO8191" s="2" t="s">
        <v>7156</v>
      </c>
      <c r="AP8191" s="6" t="s">
        <v>7093</v>
      </c>
    </row>
    <row r="8192" spans="41:42" x14ac:dyDescent="0.3">
      <c r="AO8192" s="2" t="s">
        <v>7157</v>
      </c>
      <c r="AP8192" s="6" t="s">
        <v>7093</v>
      </c>
    </row>
    <row r="8193" spans="41:42" x14ac:dyDescent="0.3">
      <c r="AO8193" s="2" t="s">
        <v>7158</v>
      </c>
      <c r="AP8193" s="6" t="s">
        <v>7093</v>
      </c>
    </row>
    <row r="8194" spans="41:42" x14ac:dyDescent="0.3">
      <c r="AO8194" s="2" t="s">
        <v>7159</v>
      </c>
      <c r="AP8194" s="6" t="s">
        <v>7093</v>
      </c>
    </row>
    <row r="8195" spans="41:42" x14ac:dyDescent="0.3">
      <c r="AO8195" s="2" t="s">
        <v>7160</v>
      </c>
      <c r="AP8195" s="6" t="s">
        <v>7093</v>
      </c>
    </row>
    <row r="8196" spans="41:42" x14ac:dyDescent="0.3">
      <c r="AO8196" s="2" t="s">
        <v>7161</v>
      </c>
      <c r="AP8196" s="6" t="s">
        <v>7093</v>
      </c>
    </row>
    <row r="8197" spans="41:42" x14ac:dyDescent="0.3">
      <c r="AO8197" s="2" t="s">
        <v>7162</v>
      </c>
      <c r="AP8197" s="6" t="s">
        <v>7093</v>
      </c>
    </row>
    <row r="8198" spans="41:42" x14ac:dyDescent="0.3">
      <c r="AO8198" s="2" t="s">
        <v>7163</v>
      </c>
      <c r="AP8198" s="6" t="s">
        <v>7093</v>
      </c>
    </row>
    <row r="8199" spans="41:42" x14ac:dyDescent="0.3">
      <c r="AO8199" s="2" t="s">
        <v>7164</v>
      </c>
      <c r="AP8199" s="6" t="s">
        <v>7093</v>
      </c>
    </row>
    <row r="8200" spans="41:42" x14ac:dyDescent="0.3">
      <c r="AO8200" s="2" t="s">
        <v>7165</v>
      </c>
      <c r="AP8200" s="6" t="s">
        <v>7093</v>
      </c>
    </row>
    <row r="8201" spans="41:42" x14ac:dyDescent="0.3">
      <c r="AO8201" s="2" t="s">
        <v>4319</v>
      </c>
      <c r="AP8201" s="6" t="s">
        <v>4295</v>
      </c>
    </row>
    <row r="8202" spans="41:42" x14ac:dyDescent="0.3">
      <c r="AO8202" s="2" t="s">
        <v>7166</v>
      </c>
      <c r="AP8202" s="6" t="s">
        <v>7093</v>
      </c>
    </row>
    <row r="8203" spans="41:42" x14ac:dyDescent="0.3">
      <c r="AO8203" s="2" t="s">
        <v>7167</v>
      </c>
      <c r="AP8203" s="6" t="s">
        <v>7093</v>
      </c>
    </row>
    <row r="8204" spans="41:42" x14ac:dyDescent="0.3">
      <c r="AO8204" s="2" t="s">
        <v>7168</v>
      </c>
      <c r="AP8204" s="6" t="s">
        <v>7093</v>
      </c>
    </row>
    <row r="8205" spans="41:42" x14ac:dyDescent="0.3">
      <c r="AO8205" s="2" t="s">
        <v>7169</v>
      </c>
      <c r="AP8205" s="6" t="s">
        <v>7093</v>
      </c>
    </row>
    <row r="8206" spans="41:42" x14ac:dyDescent="0.3">
      <c r="AO8206" s="2" t="s">
        <v>7170</v>
      </c>
      <c r="AP8206" s="6" t="s">
        <v>7093</v>
      </c>
    </row>
    <row r="8207" spans="41:42" x14ac:dyDescent="0.3">
      <c r="AO8207" s="2" t="s">
        <v>7171</v>
      </c>
      <c r="AP8207" s="6" t="s">
        <v>7093</v>
      </c>
    </row>
    <row r="8208" spans="41:42" x14ac:dyDescent="0.3">
      <c r="AO8208" s="2" t="s">
        <v>7172</v>
      </c>
      <c r="AP8208" s="6" t="s">
        <v>7093</v>
      </c>
    </row>
    <row r="8209" spans="41:42" x14ac:dyDescent="0.3">
      <c r="AO8209" s="2" t="s">
        <v>7173</v>
      </c>
      <c r="AP8209" s="6" t="s">
        <v>7093</v>
      </c>
    </row>
    <row r="8210" spans="41:42" x14ac:dyDescent="0.3">
      <c r="AO8210" s="2" t="s">
        <v>7174</v>
      </c>
      <c r="AP8210" s="6" t="s">
        <v>7093</v>
      </c>
    </row>
    <row r="8211" spans="41:42" x14ac:dyDescent="0.3">
      <c r="AO8211" s="2" t="s">
        <v>7175</v>
      </c>
      <c r="AP8211" s="6" t="s">
        <v>7093</v>
      </c>
    </row>
    <row r="8212" spans="41:42" x14ac:dyDescent="0.3">
      <c r="AO8212" s="2" t="s">
        <v>4320</v>
      </c>
      <c r="AP8212" s="6" t="s">
        <v>4295</v>
      </c>
    </row>
    <row r="8213" spans="41:42" x14ac:dyDescent="0.3">
      <c r="AO8213" s="2" t="s">
        <v>3482</v>
      </c>
      <c r="AP8213" s="6" t="s">
        <v>3481</v>
      </c>
    </row>
    <row r="8214" spans="41:42" x14ac:dyDescent="0.3">
      <c r="AO8214" s="2" t="s">
        <v>3483</v>
      </c>
      <c r="AP8214" s="6" t="s">
        <v>3481</v>
      </c>
    </row>
    <row r="8215" spans="41:42" x14ac:dyDescent="0.3">
      <c r="AO8215" s="2" t="s">
        <v>3484</v>
      </c>
      <c r="AP8215" s="6" t="s">
        <v>3481</v>
      </c>
    </row>
    <row r="8216" spans="41:42" x14ac:dyDescent="0.3">
      <c r="AO8216" s="2" t="s">
        <v>3485</v>
      </c>
      <c r="AP8216" s="6" t="s">
        <v>3481</v>
      </c>
    </row>
    <row r="8217" spans="41:42" x14ac:dyDescent="0.3">
      <c r="AO8217" s="2" t="s">
        <v>3486</v>
      </c>
      <c r="AP8217" s="6" t="s">
        <v>3481</v>
      </c>
    </row>
    <row r="8218" spans="41:42" x14ac:dyDescent="0.3">
      <c r="AO8218" s="2" t="s">
        <v>3487</v>
      </c>
      <c r="AP8218" s="6" t="s">
        <v>3481</v>
      </c>
    </row>
    <row r="8219" spans="41:42" x14ac:dyDescent="0.3">
      <c r="AO8219" s="2" t="s">
        <v>3488</v>
      </c>
      <c r="AP8219" s="6" t="s">
        <v>3481</v>
      </c>
    </row>
    <row r="8220" spans="41:42" x14ac:dyDescent="0.3">
      <c r="AO8220" s="2" t="s">
        <v>3489</v>
      </c>
      <c r="AP8220" s="6" t="s">
        <v>3481</v>
      </c>
    </row>
    <row r="8221" spans="41:42" x14ac:dyDescent="0.3">
      <c r="AO8221" s="2" t="s">
        <v>3490</v>
      </c>
      <c r="AP8221" s="6" t="s">
        <v>3481</v>
      </c>
    </row>
    <row r="8222" spans="41:42" x14ac:dyDescent="0.3">
      <c r="AO8222" s="2" t="s">
        <v>3491</v>
      </c>
      <c r="AP8222" s="6" t="s">
        <v>3481</v>
      </c>
    </row>
    <row r="8223" spans="41:42" x14ac:dyDescent="0.3">
      <c r="AO8223" s="2" t="s">
        <v>4321</v>
      </c>
      <c r="AP8223" s="6" t="s">
        <v>4295</v>
      </c>
    </row>
    <row r="8224" spans="41:42" x14ac:dyDescent="0.3">
      <c r="AO8224" s="2" t="s">
        <v>3492</v>
      </c>
      <c r="AP8224" s="6" t="s">
        <v>3481</v>
      </c>
    </row>
    <row r="8225" spans="41:42" x14ac:dyDescent="0.3">
      <c r="AO8225" s="2" t="s">
        <v>3493</v>
      </c>
      <c r="AP8225" s="6" t="s">
        <v>3481</v>
      </c>
    </row>
    <row r="8226" spans="41:42" x14ac:dyDescent="0.3">
      <c r="AO8226" s="2" t="s">
        <v>3494</v>
      </c>
      <c r="AP8226" s="6" t="s">
        <v>3481</v>
      </c>
    </row>
    <row r="8227" spans="41:42" x14ac:dyDescent="0.3">
      <c r="AO8227" s="2" t="s">
        <v>3495</v>
      </c>
      <c r="AP8227" s="6" t="s">
        <v>3481</v>
      </c>
    </row>
    <row r="8228" spans="41:42" x14ac:dyDescent="0.3">
      <c r="AO8228" s="2" t="s">
        <v>3496</v>
      </c>
      <c r="AP8228" s="6" t="s">
        <v>3481</v>
      </c>
    </row>
    <row r="8229" spans="41:42" x14ac:dyDescent="0.3">
      <c r="AO8229" s="2" t="s">
        <v>3497</v>
      </c>
      <c r="AP8229" s="6" t="s">
        <v>3481</v>
      </c>
    </row>
    <row r="8230" spans="41:42" x14ac:dyDescent="0.3">
      <c r="AO8230" s="2" t="s">
        <v>3498</v>
      </c>
      <c r="AP8230" s="6" t="s">
        <v>3481</v>
      </c>
    </row>
    <row r="8231" spans="41:42" x14ac:dyDescent="0.3">
      <c r="AO8231" s="2" t="s">
        <v>3499</v>
      </c>
      <c r="AP8231" s="6" t="s">
        <v>3481</v>
      </c>
    </row>
    <row r="8232" spans="41:42" x14ac:dyDescent="0.3">
      <c r="AO8232" s="2" t="s">
        <v>3500</v>
      </c>
      <c r="AP8232" s="6" t="s">
        <v>3481</v>
      </c>
    </row>
    <row r="8233" spans="41:42" x14ac:dyDescent="0.3">
      <c r="AO8233" s="2" t="s">
        <v>3501</v>
      </c>
      <c r="AP8233" s="6" t="s">
        <v>3481</v>
      </c>
    </row>
    <row r="8234" spans="41:42" x14ac:dyDescent="0.3">
      <c r="AO8234" s="2" t="s">
        <v>4322</v>
      </c>
      <c r="AP8234" s="6" t="s">
        <v>4295</v>
      </c>
    </row>
    <row r="8235" spans="41:42" x14ac:dyDescent="0.3">
      <c r="AO8235" s="2" t="s">
        <v>3502</v>
      </c>
      <c r="AP8235" s="6" t="s">
        <v>3481</v>
      </c>
    </row>
    <row r="8236" spans="41:42" x14ac:dyDescent="0.3">
      <c r="AO8236" s="2" t="s">
        <v>3503</v>
      </c>
      <c r="AP8236" s="6" t="s">
        <v>3481</v>
      </c>
    </row>
    <row r="8237" spans="41:42" x14ac:dyDescent="0.3">
      <c r="AO8237" s="2" t="s">
        <v>3504</v>
      </c>
      <c r="AP8237" s="6" t="s">
        <v>3481</v>
      </c>
    </row>
    <row r="8238" spans="41:42" x14ac:dyDescent="0.3">
      <c r="AO8238" s="2" t="s">
        <v>3505</v>
      </c>
      <c r="AP8238" s="6" t="s">
        <v>3481</v>
      </c>
    </row>
    <row r="8239" spans="41:42" x14ac:dyDescent="0.3">
      <c r="AO8239" s="2" t="s">
        <v>3506</v>
      </c>
      <c r="AP8239" s="6" t="s">
        <v>3481</v>
      </c>
    </row>
    <row r="8240" spans="41:42" x14ac:dyDescent="0.3">
      <c r="AO8240" s="2" t="s">
        <v>3507</v>
      </c>
      <c r="AP8240" s="6" t="s">
        <v>3481</v>
      </c>
    </row>
    <row r="8241" spans="41:42" x14ac:dyDescent="0.3">
      <c r="AO8241" s="2" t="s">
        <v>3508</v>
      </c>
      <c r="AP8241" s="6" t="s">
        <v>3481</v>
      </c>
    </row>
    <row r="8242" spans="41:42" x14ac:dyDescent="0.3">
      <c r="AO8242" s="2" t="s">
        <v>3509</v>
      </c>
      <c r="AP8242" s="6" t="s">
        <v>3481</v>
      </c>
    </row>
    <row r="8243" spans="41:42" x14ac:dyDescent="0.3">
      <c r="AO8243" s="2" t="s">
        <v>3510</v>
      </c>
      <c r="AP8243" s="6" t="s">
        <v>3481</v>
      </c>
    </row>
    <row r="8244" spans="41:42" x14ac:dyDescent="0.3">
      <c r="AO8244" s="2" t="s">
        <v>3511</v>
      </c>
      <c r="AP8244" s="6" t="s">
        <v>3481</v>
      </c>
    </row>
    <row r="8245" spans="41:42" x14ac:dyDescent="0.3">
      <c r="AO8245" s="2" t="s">
        <v>4323</v>
      </c>
      <c r="AP8245" s="6" t="s">
        <v>4295</v>
      </c>
    </row>
    <row r="8246" spans="41:42" x14ac:dyDescent="0.3">
      <c r="AO8246" s="2" t="s">
        <v>7176</v>
      </c>
      <c r="AP8246" s="6" t="s">
        <v>7093</v>
      </c>
    </row>
    <row r="8247" spans="41:42" x14ac:dyDescent="0.3">
      <c r="AO8247" s="2" t="s">
        <v>8199</v>
      </c>
      <c r="AP8247" s="6" t="s">
        <v>105</v>
      </c>
    </row>
    <row r="8248" spans="41:42" x14ac:dyDescent="0.3">
      <c r="AO8248" s="2" t="s">
        <v>8200</v>
      </c>
      <c r="AP8248" s="6" t="s">
        <v>105</v>
      </c>
    </row>
    <row r="8249" spans="41:42" x14ac:dyDescent="0.3">
      <c r="AO8249" s="2" t="s">
        <v>8201</v>
      </c>
      <c r="AP8249" s="6" t="s">
        <v>105</v>
      </c>
    </row>
    <row r="8250" spans="41:42" x14ac:dyDescent="0.3">
      <c r="AO8250" s="2" t="s">
        <v>8202</v>
      </c>
      <c r="AP8250" s="6" t="s">
        <v>105</v>
      </c>
    </row>
    <row r="8251" spans="41:42" x14ac:dyDescent="0.3">
      <c r="AO8251" s="2" t="s">
        <v>8203</v>
      </c>
      <c r="AP8251" s="6" t="s">
        <v>105</v>
      </c>
    </row>
    <row r="8252" spans="41:42" x14ac:dyDescent="0.3">
      <c r="AO8252" s="2" t="s">
        <v>3512</v>
      </c>
      <c r="AP8252" s="6" t="s">
        <v>3481</v>
      </c>
    </row>
    <row r="8253" spans="41:42" x14ac:dyDescent="0.3">
      <c r="AO8253" s="2" t="s">
        <v>3513</v>
      </c>
      <c r="AP8253" s="6" t="s">
        <v>3481</v>
      </c>
    </row>
    <row r="8254" spans="41:42" x14ac:dyDescent="0.3">
      <c r="AO8254" s="2" t="s">
        <v>3514</v>
      </c>
      <c r="AP8254" s="6" t="s">
        <v>3481</v>
      </c>
    </row>
    <row r="8255" spans="41:42" x14ac:dyDescent="0.3">
      <c r="AO8255" s="2" t="s">
        <v>3515</v>
      </c>
      <c r="AP8255" s="6" t="s">
        <v>3481</v>
      </c>
    </row>
    <row r="8256" spans="41:42" x14ac:dyDescent="0.3">
      <c r="AO8256" s="2" t="s">
        <v>4324</v>
      </c>
      <c r="AP8256" s="6" t="s">
        <v>4295</v>
      </c>
    </row>
    <row r="8257" spans="41:42" x14ac:dyDescent="0.3">
      <c r="AO8257" s="2" t="s">
        <v>3516</v>
      </c>
      <c r="AP8257" s="6" t="s">
        <v>3481</v>
      </c>
    </row>
    <row r="8258" spans="41:42" x14ac:dyDescent="0.3">
      <c r="AO8258" s="2" t="s">
        <v>3517</v>
      </c>
      <c r="AP8258" s="6" t="s">
        <v>3481</v>
      </c>
    </row>
    <row r="8259" spans="41:42" x14ac:dyDescent="0.3">
      <c r="AO8259" s="2" t="s">
        <v>3518</v>
      </c>
      <c r="AP8259" s="6" t="s">
        <v>3481</v>
      </c>
    </row>
    <row r="8260" spans="41:42" x14ac:dyDescent="0.3">
      <c r="AO8260" s="2" t="s">
        <v>3519</v>
      </c>
      <c r="AP8260" s="6" t="s">
        <v>3481</v>
      </c>
    </row>
    <row r="8261" spans="41:42" x14ac:dyDescent="0.3">
      <c r="AO8261" s="2" t="s">
        <v>3520</v>
      </c>
      <c r="AP8261" s="6" t="s">
        <v>3481</v>
      </c>
    </row>
    <row r="8262" spans="41:42" x14ac:dyDescent="0.3">
      <c r="AO8262" s="2" t="s">
        <v>3521</v>
      </c>
      <c r="AP8262" s="6" t="s">
        <v>3481</v>
      </c>
    </row>
    <row r="8263" spans="41:42" x14ac:dyDescent="0.3">
      <c r="AO8263" s="2" t="s">
        <v>3522</v>
      </c>
      <c r="AP8263" s="6" t="s">
        <v>3481</v>
      </c>
    </row>
    <row r="8264" spans="41:42" x14ac:dyDescent="0.3">
      <c r="AO8264" s="2" t="s">
        <v>3523</v>
      </c>
      <c r="AP8264" s="6" t="s">
        <v>3481</v>
      </c>
    </row>
    <row r="8265" spans="41:42" x14ac:dyDescent="0.3">
      <c r="AO8265" s="2" t="s">
        <v>3524</v>
      </c>
      <c r="AP8265" s="6" t="s">
        <v>3481</v>
      </c>
    </row>
    <row r="8266" spans="41:42" x14ac:dyDescent="0.3">
      <c r="AO8266" s="2" t="s">
        <v>3525</v>
      </c>
      <c r="AP8266" s="6" t="s">
        <v>3481</v>
      </c>
    </row>
    <row r="8267" spans="41:42" x14ac:dyDescent="0.3">
      <c r="AO8267" s="2" t="s">
        <v>2433</v>
      </c>
      <c r="AP8267" s="6" t="s">
        <v>2400</v>
      </c>
    </row>
    <row r="8268" spans="41:42" x14ac:dyDescent="0.3">
      <c r="AO8268" s="2" t="s">
        <v>4325</v>
      </c>
      <c r="AP8268" s="6" t="s">
        <v>4295</v>
      </c>
    </row>
    <row r="8269" spans="41:42" x14ac:dyDescent="0.3">
      <c r="AO8269" s="2" t="s">
        <v>3526</v>
      </c>
      <c r="AP8269" s="6" t="s">
        <v>3481</v>
      </c>
    </row>
    <row r="8270" spans="41:42" x14ac:dyDescent="0.3">
      <c r="AO8270" s="2" t="s">
        <v>3527</v>
      </c>
      <c r="AP8270" s="6" t="s">
        <v>3481</v>
      </c>
    </row>
    <row r="8271" spans="41:42" x14ac:dyDescent="0.3">
      <c r="AO8271" s="2" t="s">
        <v>3528</v>
      </c>
      <c r="AP8271" s="6" t="s">
        <v>3481</v>
      </c>
    </row>
    <row r="8272" spans="41:42" x14ac:dyDescent="0.3">
      <c r="AO8272" s="2" t="s">
        <v>7002</v>
      </c>
      <c r="AP8272" s="6" t="s">
        <v>7001</v>
      </c>
    </row>
    <row r="8273" spans="41:42" x14ac:dyDescent="0.3">
      <c r="AO8273" s="2" t="s">
        <v>7003</v>
      </c>
      <c r="AP8273" s="6" t="s">
        <v>7001</v>
      </c>
    </row>
    <row r="8274" spans="41:42" x14ac:dyDescent="0.3">
      <c r="AO8274" s="2" t="s">
        <v>7004</v>
      </c>
      <c r="AP8274" s="6" t="s">
        <v>7001</v>
      </c>
    </row>
    <row r="8275" spans="41:42" x14ac:dyDescent="0.3">
      <c r="AO8275" s="2" t="s">
        <v>7005</v>
      </c>
      <c r="AP8275" s="6" t="s">
        <v>7001</v>
      </c>
    </row>
    <row r="8276" spans="41:42" x14ac:dyDescent="0.3">
      <c r="AO8276" s="2" t="s">
        <v>7006</v>
      </c>
      <c r="AP8276" s="6" t="s">
        <v>7001</v>
      </c>
    </row>
    <row r="8277" spans="41:42" x14ac:dyDescent="0.3">
      <c r="AO8277" s="2" t="s">
        <v>7007</v>
      </c>
      <c r="AP8277" s="6" t="s">
        <v>7001</v>
      </c>
    </row>
    <row r="8278" spans="41:42" x14ac:dyDescent="0.3">
      <c r="AO8278" s="2" t="s">
        <v>7008</v>
      </c>
      <c r="AP8278" s="6" t="s">
        <v>7001</v>
      </c>
    </row>
    <row r="8279" spans="41:42" x14ac:dyDescent="0.3">
      <c r="AO8279" s="2" t="s">
        <v>4326</v>
      </c>
      <c r="AP8279" s="6" t="s">
        <v>4295</v>
      </c>
    </row>
    <row r="8280" spans="41:42" x14ac:dyDescent="0.3">
      <c r="AO8280" s="2" t="s">
        <v>7009</v>
      </c>
      <c r="AP8280" s="6" t="s">
        <v>7001</v>
      </c>
    </row>
    <row r="8281" spans="41:42" x14ac:dyDescent="0.3">
      <c r="AO8281" s="2" t="s">
        <v>7010</v>
      </c>
      <c r="AP8281" s="6" t="s">
        <v>7001</v>
      </c>
    </row>
    <row r="8282" spans="41:42" x14ac:dyDescent="0.3">
      <c r="AO8282" s="2" t="s">
        <v>7011</v>
      </c>
      <c r="AP8282" s="6" t="s">
        <v>7001</v>
      </c>
    </row>
    <row r="8283" spans="41:42" x14ac:dyDescent="0.3">
      <c r="AO8283" s="2" t="s">
        <v>7012</v>
      </c>
      <c r="AP8283" s="6" t="s">
        <v>7001</v>
      </c>
    </row>
    <row r="8284" spans="41:42" x14ac:dyDescent="0.3">
      <c r="AO8284" s="2" t="s">
        <v>7013</v>
      </c>
      <c r="AP8284" s="6" t="s">
        <v>7001</v>
      </c>
    </row>
    <row r="8285" spans="41:42" x14ac:dyDescent="0.3">
      <c r="AO8285" s="2" t="s">
        <v>7014</v>
      </c>
      <c r="AP8285" s="6" t="s">
        <v>7001</v>
      </c>
    </row>
    <row r="8286" spans="41:42" x14ac:dyDescent="0.3">
      <c r="AO8286" s="2" t="s">
        <v>7015</v>
      </c>
      <c r="AP8286" s="6" t="s">
        <v>7001</v>
      </c>
    </row>
    <row r="8287" spans="41:42" x14ac:dyDescent="0.3">
      <c r="AO8287" s="2" t="s">
        <v>7016</v>
      </c>
      <c r="AP8287" s="6" t="s">
        <v>7001</v>
      </c>
    </row>
    <row r="8288" spans="41:42" x14ac:dyDescent="0.3">
      <c r="AO8288" s="2" t="s">
        <v>7017</v>
      </c>
      <c r="AP8288" s="6" t="s">
        <v>7001</v>
      </c>
    </row>
    <row r="8289" spans="41:42" x14ac:dyDescent="0.3">
      <c r="AO8289" s="2" t="s">
        <v>7018</v>
      </c>
      <c r="AP8289" s="6" t="s">
        <v>7001</v>
      </c>
    </row>
    <row r="8290" spans="41:42" x14ac:dyDescent="0.3">
      <c r="AO8290" s="2" t="s">
        <v>4327</v>
      </c>
      <c r="AP8290" s="6" t="s">
        <v>4295</v>
      </c>
    </row>
    <row r="8291" spans="41:42" x14ac:dyDescent="0.3">
      <c r="AO8291" s="2" t="s">
        <v>7019</v>
      </c>
      <c r="AP8291" s="6" t="s">
        <v>7001</v>
      </c>
    </row>
    <row r="8292" spans="41:42" x14ac:dyDescent="0.3">
      <c r="AO8292" s="2" t="s">
        <v>7020</v>
      </c>
      <c r="AP8292" s="6" t="s">
        <v>7001</v>
      </c>
    </row>
    <row r="8293" spans="41:42" x14ac:dyDescent="0.3">
      <c r="AO8293" s="2" t="s">
        <v>3474</v>
      </c>
      <c r="AP8293" s="6" t="s">
        <v>3473</v>
      </c>
    </row>
    <row r="8294" spans="41:42" x14ac:dyDescent="0.3">
      <c r="AO8294" s="2" t="s">
        <v>7021</v>
      </c>
      <c r="AP8294" s="6" t="s">
        <v>7001</v>
      </c>
    </row>
    <row r="8295" spans="41:42" x14ac:dyDescent="0.3">
      <c r="AO8295" s="2" t="s">
        <v>7022</v>
      </c>
      <c r="AP8295" s="6" t="s">
        <v>7001</v>
      </c>
    </row>
    <row r="8296" spans="41:42" x14ac:dyDescent="0.3">
      <c r="AO8296" s="2" t="s">
        <v>7023</v>
      </c>
      <c r="AP8296" s="6" t="s">
        <v>7001</v>
      </c>
    </row>
    <row r="8297" spans="41:42" x14ac:dyDescent="0.3">
      <c r="AO8297" s="2" t="s">
        <v>7024</v>
      </c>
      <c r="AP8297" s="6" t="s">
        <v>7001</v>
      </c>
    </row>
    <row r="8298" spans="41:42" x14ac:dyDescent="0.3">
      <c r="AO8298" s="2" t="s">
        <v>7025</v>
      </c>
      <c r="AP8298" s="6" t="s">
        <v>7001</v>
      </c>
    </row>
    <row r="8299" spans="41:42" x14ac:dyDescent="0.3">
      <c r="AO8299" s="2" t="s">
        <v>7026</v>
      </c>
      <c r="AP8299" s="6" t="s">
        <v>7001</v>
      </c>
    </row>
    <row r="8300" spans="41:42" x14ac:dyDescent="0.3">
      <c r="AO8300" s="2" t="s">
        <v>7027</v>
      </c>
      <c r="AP8300" s="6" t="s">
        <v>7001</v>
      </c>
    </row>
    <row r="8301" spans="41:42" x14ac:dyDescent="0.3">
      <c r="AO8301" s="2" t="s">
        <v>4328</v>
      </c>
      <c r="AP8301" s="6" t="s">
        <v>4295</v>
      </c>
    </row>
    <row r="8302" spans="41:42" x14ac:dyDescent="0.3">
      <c r="AO8302" s="2" t="s">
        <v>7028</v>
      </c>
      <c r="AP8302" s="6" t="s">
        <v>7001</v>
      </c>
    </row>
    <row r="8303" spans="41:42" x14ac:dyDescent="0.3">
      <c r="AO8303" s="2" t="s">
        <v>7029</v>
      </c>
      <c r="AP8303" s="6" t="s">
        <v>7001</v>
      </c>
    </row>
    <row r="8304" spans="41:42" x14ac:dyDescent="0.3">
      <c r="AO8304" s="2" t="s">
        <v>7030</v>
      </c>
      <c r="AP8304" s="6" t="s">
        <v>7001</v>
      </c>
    </row>
    <row r="8305" spans="41:42" x14ac:dyDescent="0.3">
      <c r="AO8305" s="2" t="s">
        <v>7031</v>
      </c>
      <c r="AP8305" s="6" t="s">
        <v>7001</v>
      </c>
    </row>
    <row r="8306" spans="41:42" x14ac:dyDescent="0.3">
      <c r="AO8306" s="2" t="s">
        <v>7032</v>
      </c>
      <c r="AP8306" s="6" t="s">
        <v>7001</v>
      </c>
    </row>
    <row r="8307" spans="41:42" x14ac:dyDescent="0.3">
      <c r="AO8307" s="2" t="s">
        <v>7033</v>
      </c>
      <c r="AP8307" s="6" t="s">
        <v>7001</v>
      </c>
    </row>
    <row r="8308" spans="41:42" x14ac:dyDescent="0.3">
      <c r="AO8308" s="2" t="s">
        <v>7034</v>
      </c>
      <c r="AP8308" s="6" t="s">
        <v>7001</v>
      </c>
    </row>
    <row r="8309" spans="41:42" x14ac:dyDescent="0.3">
      <c r="AO8309" s="2" t="s">
        <v>7035</v>
      </c>
      <c r="AP8309" s="6" t="s">
        <v>7001</v>
      </c>
    </row>
    <row r="8310" spans="41:42" x14ac:dyDescent="0.3">
      <c r="AO8310" s="2" t="s">
        <v>7036</v>
      </c>
      <c r="AP8310" s="6" t="s">
        <v>7001</v>
      </c>
    </row>
    <row r="8311" spans="41:42" x14ac:dyDescent="0.3">
      <c r="AO8311" s="2" t="s">
        <v>7037</v>
      </c>
      <c r="AP8311" s="6" t="s">
        <v>7001</v>
      </c>
    </row>
    <row r="8312" spans="41:42" x14ac:dyDescent="0.3">
      <c r="AO8312" s="2" t="s">
        <v>4329</v>
      </c>
      <c r="AP8312" s="6" t="s">
        <v>4295</v>
      </c>
    </row>
    <row r="8313" spans="41:42" x14ac:dyDescent="0.3">
      <c r="AO8313" s="2" t="s">
        <v>7038</v>
      </c>
      <c r="AP8313" s="6" t="s">
        <v>7001</v>
      </c>
    </row>
    <row r="8314" spans="41:42" x14ac:dyDescent="0.3">
      <c r="AO8314" s="2" t="s">
        <v>7039</v>
      </c>
      <c r="AP8314" s="6" t="s">
        <v>7001</v>
      </c>
    </row>
    <row r="8315" spans="41:42" x14ac:dyDescent="0.3">
      <c r="AO8315" s="2" t="s">
        <v>7040</v>
      </c>
      <c r="AP8315" s="6" t="s">
        <v>7001</v>
      </c>
    </row>
    <row r="8316" spans="41:42" x14ac:dyDescent="0.3">
      <c r="AO8316" s="2" t="s">
        <v>7041</v>
      </c>
      <c r="AP8316" s="6" t="s">
        <v>7001</v>
      </c>
    </row>
    <row r="8317" spans="41:42" x14ac:dyDescent="0.3">
      <c r="AO8317" s="2" t="s">
        <v>7042</v>
      </c>
      <c r="AP8317" s="6" t="s">
        <v>7001</v>
      </c>
    </row>
    <row r="8318" spans="41:42" x14ac:dyDescent="0.3">
      <c r="AO8318" s="2" t="s">
        <v>7043</v>
      </c>
      <c r="AP8318" s="6" t="s">
        <v>7001</v>
      </c>
    </row>
    <row r="8319" spans="41:42" x14ac:dyDescent="0.3">
      <c r="AO8319" s="2" t="s">
        <v>7044</v>
      </c>
      <c r="AP8319" s="6" t="s">
        <v>7001</v>
      </c>
    </row>
    <row r="8320" spans="41:42" x14ac:dyDescent="0.3">
      <c r="AO8320" s="2" t="s">
        <v>7045</v>
      </c>
      <c r="AP8320" s="6" t="s">
        <v>7001</v>
      </c>
    </row>
    <row r="8321" spans="41:42" x14ac:dyDescent="0.3">
      <c r="AO8321" s="2" t="s">
        <v>7046</v>
      </c>
      <c r="AP8321" s="6" t="s">
        <v>7001</v>
      </c>
    </row>
    <row r="8322" spans="41:42" x14ac:dyDescent="0.3">
      <c r="AO8322" s="2" t="s">
        <v>7047</v>
      </c>
      <c r="AP8322" s="6" t="s">
        <v>7001</v>
      </c>
    </row>
    <row r="8323" spans="41:42" x14ac:dyDescent="0.3">
      <c r="AO8323" s="2" t="s">
        <v>4330</v>
      </c>
      <c r="AP8323" s="6" t="s">
        <v>4295</v>
      </c>
    </row>
    <row r="8324" spans="41:42" x14ac:dyDescent="0.3">
      <c r="AO8324" s="2" t="s">
        <v>7048</v>
      </c>
      <c r="AP8324" s="6" t="s">
        <v>7001</v>
      </c>
    </row>
    <row r="8325" spans="41:42" x14ac:dyDescent="0.3">
      <c r="AO8325" s="2" t="s">
        <v>7049</v>
      </c>
      <c r="AP8325" s="6" t="s">
        <v>7001</v>
      </c>
    </row>
    <row r="8326" spans="41:42" x14ac:dyDescent="0.3">
      <c r="AO8326" s="2" t="s">
        <v>7050</v>
      </c>
      <c r="AP8326" s="6" t="s">
        <v>7001</v>
      </c>
    </row>
    <row r="8327" spans="41:42" x14ac:dyDescent="0.3">
      <c r="AO8327" s="2" t="s">
        <v>7051</v>
      </c>
      <c r="AP8327" s="6" t="s">
        <v>7001</v>
      </c>
    </row>
    <row r="8328" spans="41:42" x14ac:dyDescent="0.3">
      <c r="AO8328" s="2" t="s">
        <v>7052</v>
      </c>
      <c r="AP8328" s="6" t="s">
        <v>7001</v>
      </c>
    </row>
    <row r="8329" spans="41:42" x14ac:dyDescent="0.3">
      <c r="AO8329" s="2" t="s">
        <v>7053</v>
      </c>
      <c r="AP8329" s="6" t="s">
        <v>7001</v>
      </c>
    </row>
    <row r="8330" spans="41:42" x14ac:dyDescent="0.3">
      <c r="AO8330" s="2" t="s">
        <v>7054</v>
      </c>
      <c r="AP8330" s="6" t="s">
        <v>7001</v>
      </c>
    </row>
    <row r="8331" spans="41:42" x14ac:dyDescent="0.3">
      <c r="AO8331" s="2" t="s">
        <v>7055</v>
      </c>
      <c r="AP8331" s="6" t="s">
        <v>7001</v>
      </c>
    </row>
    <row r="8332" spans="41:42" x14ac:dyDescent="0.3">
      <c r="AO8332" s="2" t="s">
        <v>7056</v>
      </c>
      <c r="AP8332" s="6" t="s">
        <v>7001</v>
      </c>
    </row>
    <row r="8333" spans="41:42" x14ac:dyDescent="0.3">
      <c r="AO8333" s="2" t="s">
        <v>7057</v>
      </c>
      <c r="AP8333" s="6" t="s">
        <v>7001</v>
      </c>
    </row>
    <row r="8334" spans="41:42" x14ac:dyDescent="0.3">
      <c r="AO8334" s="2" t="s">
        <v>4331</v>
      </c>
      <c r="AP8334" s="6" t="s">
        <v>4295</v>
      </c>
    </row>
    <row r="8335" spans="41:42" x14ac:dyDescent="0.3">
      <c r="AO8335" s="2" t="s">
        <v>7058</v>
      </c>
      <c r="AP8335" s="6" t="s">
        <v>7001</v>
      </c>
    </row>
    <row r="8336" spans="41:42" x14ac:dyDescent="0.3">
      <c r="AO8336" s="2" t="s">
        <v>7059</v>
      </c>
      <c r="AP8336" s="6" t="s">
        <v>7001</v>
      </c>
    </row>
    <row r="8337" spans="41:42" x14ac:dyDescent="0.3">
      <c r="AO8337" s="2" t="s">
        <v>7060</v>
      </c>
      <c r="AP8337" s="6" t="s">
        <v>7001</v>
      </c>
    </row>
    <row r="8338" spans="41:42" x14ac:dyDescent="0.3">
      <c r="AO8338" s="2" t="s">
        <v>7061</v>
      </c>
      <c r="AP8338" s="6" t="s">
        <v>7001</v>
      </c>
    </row>
    <row r="8339" spans="41:42" x14ac:dyDescent="0.3">
      <c r="AO8339" s="2" t="s">
        <v>7062</v>
      </c>
      <c r="AP8339" s="6" t="s">
        <v>7001</v>
      </c>
    </row>
    <row r="8340" spans="41:42" x14ac:dyDescent="0.3">
      <c r="AO8340" s="2" t="s">
        <v>7063</v>
      </c>
      <c r="AP8340" s="6" t="s">
        <v>7001</v>
      </c>
    </row>
    <row r="8341" spans="41:42" x14ac:dyDescent="0.3">
      <c r="AO8341" s="2" t="s">
        <v>5478</v>
      </c>
      <c r="AP8341" s="6" t="s">
        <v>5476</v>
      </c>
    </row>
    <row r="8342" spans="41:42" x14ac:dyDescent="0.3">
      <c r="AO8342" s="2" t="s">
        <v>5479</v>
      </c>
      <c r="AP8342" s="6" t="s">
        <v>5476</v>
      </c>
    </row>
    <row r="8343" spans="41:42" x14ac:dyDescent="0.3">
      <c r="AO8343" s="2" t="s">
        <v>5480</v>
      </c>
      <c r="AP8343" s="6" t="s">
        <v>5476</v>
      </c>
    </row>
    <row r="8344" spans="41:42" x14ac:dyDescent="0.3">
      <c r="AO8344" s="2" t="s">
        <v>5481</v>
      </c>
      <c r="AP8344" s="6" t="s">
        <v>5476</v>
      </c>
    </row>
    <row r="8345" spans="41:42" x14ac:dyDescent="0.3">
      <c r="AO8345" s="2" t="s">
        <v>4332</v>
      </c>
      <c r="AP8345" s="6" t="s">
        <v>4295</v>
      </c>
    </row>
    <row r="8346" spans="41:42" x14ac:dyDescent="0.3">
      <c r="AO8346" s="2" t="s">
        <v>5482</v>
      </c>
      <c r="AP8346" s="6" t="s">
        <v>5476</v>
      </c>
    </row>
    <row r="8347" spans="41:42" x14ac:dyDescent="0.3">
      <c r="AO8347" s="2" t="s">
        <v>5483</v>
      </c>
      <c r="AP8347" s="6" t="s">
        <v>5476</v>
      </c>
    </row>
    <row r="8348" spans="41:42" x14ac:dyDescent="0.3">
      <c r="AO8348" s="2" t="s">
        <v>5484</v>
      </c>
      <c r="AP8348" s="6" t="s">
        <v>5476</v>
      </c>
    </row>
    <row r="8349" spans="41:42" x14ac:dyDescent="0.3">
      <c r="AO8349" s="2" t="s">
        <v>5485</v>
      </c>
      <c r="AP8349" s="6" t="s">
        <v>5476</v>
      </c>
    </row>
    <row r="8350" spans="41:42" x14ac:dyDescent="0.3">
      <c r="AO8350" s="2" t="s">
        <v>5486</v>
      </c>
      <c r="AP8350" s="6" t="s">
        <v>5476</v>
      </c>
    </row>
    <row r="8351" spans="41:42" x14ac:dyDescent="0.3">
      <c r="AO8351" s="2" t="s">
        <v>5487</v>
      </c>
      <c r="AP8351" s="6" t="s">
        <v>5476</v>
      </c>
    </row>
    <row r="8352" spans="41:42" x14ac:dyDescent="0.3">
      <c r="AO8352" s="2" t="s">
        <v>5488</v>
      </c>
      <c r="AP8352" s="6" t="s">
        <v>5476</v>
      </c>
    </row>
    <row r="8353" spans="41:42" x14ac:dyDescent="0.3">
      <c r="AO8353" s="2" t="s">
        <v>5489</v>
      </c>
      <c r="AP8353" s="6" t="s">
        <v>5476</v>
      </c>
    </row>
    <row r="8354" spans="41:42" x14ac:dyDescent="0.3">
      <c r="AO8354" s="2" t="s">
        <v>5490</v>
      </c>
      <c r="AP8354" s="6" t="s">
        <v>5476</v>
      </c>
    </row>
    <row r="8355" spans="41:42" x14ac:dyDescent="0.3">
      <c r="AO8355" s="2" t="s">
        <v>5491</v>
      </c>
      <c r="AP8355" s="6" t="s">
        <v>5476</v>
      </c>
    </row>
    <row r="8356" spans="41:42" x14ac:dyDescent="0.3">
      <c r="AO8356" s="2" t="s">
        <v>4333</v>
      </c>
      <c r="AP8356" s="6" t="s">
        <v>4295</v>
      </c>
    </row>
    <row r="8357" spans="41:42" x14ac:dyDescent="0.3">
      <c r="AO8357" s="2" t="s">
        <v>5492</v>
      </c>
      <c r="AP8357" s="6" t="s">
        <v>5476</v>
      </c>
    </row>
    <row r="8358" spans="41:42" x14ac:dyDescent="0.3">
      <c r="AO8358" s="2" t="s">
        <v>5493</v>
      </c>
      <c r="AP8358" s="6" t="s">
        <v>5476</v>
      </c>
    </row>
    <row r="8359" spans="41:42" x14ac:dyDescent="0.3">
      <c r="AO8359" s="2" t="s">
        <v>5494</v>
      </c>
      <c r="AP8359" s="6" t="s">
        <v>5476</v>
      </c>
    </row>
    <row r="8360" spans="41:42" x14ac:dyDescent="0.3">
      <c r="AO8360" s="2" t="s">
        <v>5495</v>
      </c>
      <c r="AP8360" s="6" t="s">
        <v>5476</v>
      </c>
    </row>
    <row r="8361" spans="41:42" x14ac:dyDescent="0.3">
      <c r="AO8361" s="2" t="s">
        <v>5496</v>
      </c>
      <c r="AP8361" s="6" t="s">
        <v>5476</v>
      </c>
    </row>
    <row r="8362" spans="41:42" x14ac:dyDescent="0.3">
      <c r="AO8362" s="2" t="s">
        <v>5497</v>
      </c>
      <c r="AP8362" s="6" t="s">
        <v>5476</v>
      </c>
    </row>
    <row r="8363" spans="41:42" x14ac:dyDescent="0.3">
      <c r="AO8363" s="2" t="s">
        <v>5498</v>
      </c>
      <c r="AP8363" s="6" t="s">
        <v>5476</v>
      </c>
    </row>
    <row r="8364" spans="41:42" x14ac:dyDescent="0.3">
      <c r="AO8364" s="2" t="s">
        <v>5499</v>
      </c>
      <c r="AP8364" s="6" t="s">
        <v>5476</v>
      </c>
    </row>
    <row r="8365" spans="41:42" x14ac:dyDescent="0.3">
      <c r="AO8365" s="2" t="s">
        <v>5500</v>
      </c>
      <c r="AP8365" s="6" t="s">
        <v>5476</v>
      </c>
    </row>
    <row r="8366" spans="41:42" x14ac:dyDescent="0.3">
      <c r="AO8366" s="2" t="s">
        <v>5501</v>
      </c>
      <c r="AP8366" s="6" t="s">
        <v>5476</v>
      </c>
    </row>
    <row r="8367" spans="41:42" x14ac:dyDescent="0.3">
      <c r="AO8367" s="2" t="s">
        <v>4334</v>
      </c>
      <c r="AP8367" s="6" t="s">
        <v>4295</v>
      </c>
    </row>
    <row r="8368" spans="41:42" x14ac:dyDescent="0.3">
      <c r="AO8368" s="2" t="s">
        <v>5502</v>
      </c>
      <c r="AP8368" s="6" t="s">
        <v>5476</v>
      </c>
    </row>
    <row r="8369" spans="41:42" x14ac:dyDescent="0.3">
      <c r="AO8369" s="2" t="s">
        <v>5503</v>
      </c>
      <c r="AP8369" s="6" t="s">
        <v>5476</v>
      </c>
    </row>
    <row r="8370" spans="41:42" x14ac:dyDescent="0.3">
      <c r="AO8370" s="2" t="s">
        <v>5504</v>
      </c>
      <c r="AP8370" s="6" t="s">
        <v>5476</v>
      </c>
    </row>
    <row r="8371" spans="41:42" x14ac:dyDescent="0.3">
      <c r="AO8371" s="2" t="s">
        <v>5505</v>
      </c>
      <c r="AP8371" s="6" t="s">
        <v>5476</v>
      </c>
    </row>
    <row r="8372" spans="41:42" x14ac:dyDescent="0.3">
      <c r="AO8372" s="2" t="s">
        <v>5506</v>
      </c>
      <c r="AP8372" s="6" t="s">
        <v>5476</v>
      </c>
    </row>
    <row r="8373" spans="41:42" x14ac:dyDescent="0.3">
      <c r="AO8373" s="2" t="s">
        <v>5507</v>
      </c>
      <c r="AP8373" s="6" t="s">
        <v>5476</v>
      </c>
    </row>
    <row r="8374" spans="41:42" x14ac:dyDescent="0.3">
      <c r="AO8374" s="2" t="s">
        <v>5508</v>
      </c>
      <c r="AP8374" s="6" t="s">
        <v>5476</v>
      </c>
    </row>
    <row r="8375" spans="41:42" x14ac:dyDescent="0.3">
      <c r="AO8375" s="2" t="s">
        <v>5509</v>
      </c>
      <c r="AP8375" s="6" t="s">
        <v>5476</v>
      </c>
    </row>
    <row r="8376" spans="41:42" x14ac:dyDescent="0.3">
      <c r="AO8376" s="2" t="s">
        <v>5510</v>
      </c>
      <c r="AP8376" s="6" t="s">
        <v>5476</v>
      </c>
    </row>
    <row r="8377" spans="41:42" x14ac:dyDescent="0.3">
      <c r="AO8377" s="2" t="s">
        <v>5511</v>
      </c>
      <c r="AP8377" s="6" t="s">
        <v>5476</v>
      </c>
    </row>
    <row r="8378" spans="41:42" x14ac:dyDescent="0.3">
      <c r="AO8378" s="2" t="s">
        <v>2434</v>
      </c>
      <c r="AP8378" s="6" t="s">
        <v>2400</v>
      </c>
    </row>
    <row r="8379" spans="41:42" x14ac:dyDescent="0.3">
      <c r="AO8379" s="2" t="s">
        <v>4335</v>
      </c>
      <c r="AP8379" s="6" t="s">
        <v>4295</v>
      </c>
    </row>
    <row r="8380" spans="41:42" x14ac:dyDescent="0.3">
      <c r="AO8380" s="2" t="s">
        <v>5512</v>
      </c>
      <c r="AP8380" s="6" t="s">
        <v>5476</v>
      </c>
    </row>
    <row r="8381" spans="41:42" x14ac:dyDescent="0.3">
      <c r="AO8381" s="2" t="s">
        <v>5513</v>
      </c>
      <c r="AP8381" s="6" t="s">
        <v>5476</v>
      </c>
    </row>
    <row r="8382" spans="41:42" x14ac:dyDescent="0.3">
      <c r="AO8382" s="2" t="s">
        <v>5514</v>
      </c>
      <c r="AP8382" s="6" t="s">
        <v>5476</v>
      </c>
    </row>
    <row r="8383" spans="41:42" x14ac:dyDescent="0.3">
      <c r="AO8383" s="2" t="s">
        <v>5515</v>
      </c>
      <c r="AP8383" s="6" t="s">
        <v>5476</v>
      </c>
    </row>
    <row r="8384" spans="41:42" x14ac:dyDescent="0.3">
      <c r="AO8384" s="2" t="s">
        <v>5516</v>
      </c>
      <c r="AP8384" s="6" t="s">
        <v>5476</v>
      </c>
    </row>
    <row r="8385" spans="41:42" x14ac:dyDescent="0.3">
      <c r="AO8385" s="2" t="s">
        <v>5517</v>
      </c>
      <c r="AP8385" s="6" t="s">
        <v>5476</v>
      </c>
    </row>
    <row r="8386" spans="41:42" x14ac:dyDescent="0.3">
      <c r="AO8386" s="2" t="s">
        <v>5518</v>
      </c>
      <c r="AP8386" s="6" t="s">
        <v>5476</v>
      </c>
    </row>
    <row r="8387" spans="41:42" x14ac:dyDescent="0.3">
      <c r="AO8387" s="2" t="s">
        <v>5519</v>
      </c>
      <c r="AP8387" s="6" t="s">
        <v>5476</v>
      </c>
    </row>
    <row r="8388" spans="41:42" x14ac:dyDescent="0.3">
      <c r="AO8388" s="2" t="s">
        <v>5520</v>
      </c>
      <c r="AP8388" s="6" t="s">
        <v>5476</v>
      </c>
    </row>
    <row r="8389" spans="41:42" x14ac:dyDescent="0.3">
      <c r="AO8389" s="2" t="s">
        <v>5521</v>
      </c>
      <c r="AP8389" s="6" t="s">
        <v>5476</v>
      </c>
    </row>
    <row r="8390" spans="41:42" x14ac:dyDescent="0.3">
      <c r="AO8390" s="2" t="s">
        <v>4336</v>
      </c>
      <c r="AP8390" s="6" t="s">
        <v>4295</v>
      </c>
    </row>
    <row r="8391" spans="41:42" x14ac:dyDescent="0.3">
      <c r="AO8391" s="2" t="s">
        <v>5522</v>
      </c>
      <c r="AP8391" s="6" t="s">
        <v>5476</v>
      </c>
    </row>
    <row r="8392" spans="41:42" x14ac:dyDescent="0.3">
      <c r="AO8392" s="2" t="s">
        <v>5523</v>
      </c>
      <c r="AP8392" s="6" t="s">
        <v>5476</v>
      </c>
    </row>
    <row r="8393" spans="41:42" x14ac:dyDescent="0.3">
      <c r="AO8393" s="2" t="s">
        <v>5524</v>
      </c>
      <c r="AP8393" s="6" t="s">
        <v>5476</v>
      </c>
    </row>
    <row r="8394" spans="41:42" x14ac:dyDescent="0.3">
      <c r="AO8394" s="2" t="s">
        <v>5525</v>
      </c>
      <c r="AP8394" s="6" t="s">
        <v>5476</v>
      </c>
    </row>
    <row r="8395" spans="41:42" x14ac:dyDescent="0.3">
      <c r="AO8395" s="2" t="s">
        <v>5526</v>
      </c>
      <c r="AP8395" s="6" t="s">
        <v>5476</v>
      </c>
    </row>
    <row r="8396" spans="41:42" x14ac:dyDescent="0.3">
      <c r="AO8396" s="2" t="s">
        <v>5527</v>
      </c>
      <c r="AP8396" s="6" t="s">
        <v>5476</v>
      </c>
    </row>
    <row r="8397" spans="41:42" x14ac:dyDescent="0.3">
      <c r="AO8397" s="2" t="s">
        <v>5528</v>
      </c>
      <c r="AP8397" s="6" t="s">
        <v>5476</v>
      </c>
    </row>
    <row r="8398" spans="41:42" x14ac:dyDescent="0.3">
      <c r="AO8398" s="2" t="s">
        <v>5529</v>
      </c>
      <c r="AP8398" s="6" t="s">
        <v>5476</v>
      </c>
    </row>
    <row r="8399" spans="41:42" x14ac:dyDescent="0.3">
      <c r="AO8399" s="2" t="s">
        <v>5530</v>
      </c>
      <c r="AP8399" s="6" t="s">
        <v>5476</v>
      </c>
    </row>
    <row r="8400" spans="41:42" x14ac:dyDescent="0.3">
      <c r="AO8400" s="2" t="s">
        <v>5531</v>
      </c>
      <c r="AP8400" s="6" t="s">
        <v>5476</v>
      </c>
    </row>
    <row r="8401" spans="41:42" x14ac:dyDescent="0.3">
      <c r="AO8401" s="2" t="s">
        <v>4337</v>
      </c>
      <c r="AP8401" s="6" t="s">
        <v>4295</v>
      </c>
    </row>
    <row r="8402" spans="41:42" x14ac:dyDescent="0.3">
      <c r="AO8402" s="2" t="s">
        <v>5532</v>
      </c>
      <c r="AP8402" s="6" t="s">
        <v>5476</v>
      </c>
    </row>
    <row r="8403" spans="41:42" x14ac:dyDescent="0.3">
      <c r="AO8403" s="2" t="s">
        <v>5533</v>
      </c>
      <c r="AP8403" s="6" t="s">
        <v>5476</v>
      </c>
    </row>
    <row r="8404" spans="41:42" x14ac:dyDescent="0.3">
      <c r="AO8404" s="2" t="s">
        <v>5534</v>
      </c>
      <c r="AP8404" s="6" t="s">
        <v>5476</v>
      </c>
    </row>
    <row r="8405" spans="41:42" x14ac:dyDescent="0.3">
      <c r="AO8405" s="2" t="s">
        <v>5535</v>
      </c>
      <c r="AP8405" s="6" t="s">
        <v>5476</v>
      </c>
    </row>
    <row r="8406" spans="41:42" x14ac:dyDescent="0.3">
      <c r="AO8406" s="2" t="s">
        <v>5536</v>
      </c>
      <c r="AP8406" s="6" t="s">
        <v>5476</v>
      </c>
    </row>
    <row r="8407" spans="41:42" x14ac:dyDescent="0.3">
      <c r="AO8407" s="2" t="s">
        <v>5537</v>
      </c>
      <c r="AP8407" s="6" t="s">
        <v>5476</v>
      </c>
    </row>
    <row r="8408" spans="41:42" x14ac:dyDescent="0.3">
      <c r="AO8408" s="2" t="s">
        <v>5538</v>
      </c>
      <c r="AP8408" s="6" t="s">
        <v>5476</v>
      </c>
    </row>
    <row r="8409" spans="41:42" x14ac:dyDescent="0.3">
      <c r="AO8409" s="2" t="s">
        <v>5539</v>
      </c>
      <c r="AP8409" s="6" t="s">
        <v>5476</v>
      </c>
    </row>
    <row r="8410" spans="41:42" x14ac:dyDescent="0.3">
      <c r="AO8410" s="2" t="s">
        <v>5540</v>
      </c>
      <c r="AP8410" s="6" t="s">
        <v>5476</v>
      </c>
    </row>
    <row r="8411" spans="41:42" x14ac:dyDescent="0.3">
      <c r="AO8411" s="2" t="s">
        <v>5541</v>
      </c>
      <c r="AP8411" s="6" t="s">
        <v>5476</v>
      </c>
    </row>
    <row r="8412" spans="41:42" x14ac:dyDescent="0.3">
      <c r="AO8412" s="2" t="s">
        <v>4338</v>
      </c>
      <c r="AP8412" s="6" t="s">
        <v>4295</v>
      </c>
    </row>
    <row r="8413" spans="41:42" x14ac:dyDescent="0.3">
      <c r="AO8413" s="2" t="s">
        <v>5542</v>
      </c>
      <c r="AP8413" s="6" t="s">
        <v>5476</v>
      </c>
    </row>
    <row r="8414" spans="41:42" x14ac:dyDescent="0.3">
      <c r="AO8414" s="2" t="s">
        <v>5543</v>
      </c>
      <c r="AP8414" s="6" t="s">
        <v>5476</v>
      </c>
    </row>
    <row r="8415" spans="41:42" x14ac:dyDescent="0.3">
      <c r="AO8415" s="2" t="s">
        <v>5544</v>
      </c>
      <c r="AP8415" s="6" t="s">
        <v>5476</v>
      </c>
    </row>
    <row r="8416" spans="41:42" x14ac:dyDescent="0.3">
      <c r="AO8416" s="2" t="s">
        <v>5545</v>
      </c>
      <c r="AP8416" s="6" t="s">
        <v>5476</v>
      </c>
    </row>
    <row r="8417" spans="41:42" x14ac:dyDescent="0.3">
      <c r="AO8417" s="2" t="s">
        <v>5546</v>
      </c>
      <c r="AP8417" s="6" t="s">
        <v>5476</v>
      </c>
    </row>
    <row r="8418" spans="41:42" x14ac:dyDescent="0.3">
      <c r="AO8418" s="2" t="s">
        <v>5547</v>
      </c>
      <c r="AP8418" s="6" t="s">
        <v>5476</v>
      </c>
    </row>
    <row r="8419" spans="41:42" x14ac:dyDescent="0.3">
      <c r="AO8419" s="2" t="s">
        <v>5548</v>
      </c>
      <c r="AP8419" s="6" t="s">
        <v>5476</v>
      </c>
    </row>
    <row r="8420" spans="41:42" x14ac:dyDescent="0.3">
      <c r="AO8420" s="2" t="s">
        <v>5549</v>
      </c>
      <c r="AP8420" s="6" t="s">
        <v>5476</v>
      </c>
    </row>
    <row r="8421" spans="41:42" x14ac:dyDescent="0.3">
      <c r="AO8421" s="2" t="s">
        <v>5550</v>
      </c>
      <c r="AP8421" s="6" t="s">
        <v>5476</v>
      </c>
    </row>
    <row r="8422" spans="41:42" x14ac:dyDescent="0.3">
      <c r="AO8422" s="2" t="s">
        <v>5551</v>
      </c>
      <c r="AP8422" s="6" t="s">
        <v>5476</v>
      </c>
    </row>
    <row r="8423" spans="41:42" x14ac:dyDescent="0.3">
      <c r="AO8423" s="2" t="s">
        <v>4339</v>
      </c>
      <c r="AP8423" s="6" t="s">
        <v>4295</v>
      </c>
    </row>
    <row r="8424" spans="41:42" x14ac:dyDescent="0.3">
      <c r="AO8424" s="2" t="s">
        <v>5552</v>
      </c>
      <c r="AP8424" s="6" t="s">
        <v>5476</v>
      </c>
    </row>
    <row r="8425" spans="41:42" x14ac:dyDescent="0.3">
      <c r="AO8425" s="2" t="s">
        <v>5553</v>
      </c>
      <c r="AP8425" s="6" t="s">
        <v>5476</v>
      </c>
    </row>
    <row r="8426" spans="41:42" x14ac:dyDescent="0.3">
      <c r="AO8426" s="2" t="s">
        <v>5554</v>
      </c>
      <c r="AP8426" s="6" t="s">
        <v>5476</v>
      </c>
    </row>
    <row r="8427" spans="41:42" x14ac:dyDescent="0.3">
      <c r="AO8427" s="2" t="s">
        <v>5555</v>
      </c>
      <c r="AP8427" s="6" t="s">
        <v>5476</v>
      </c>
    </row>
    <row r="8428" spans="41:42" x14ac:dyDescent="0.3">
      <c r="AO8428" s="2" t="s">
        <v>5556</v>
      </c>
      <c r="AP8428" s="6" t="s">
        <v>5476</v>
      </c>
    </row>
    <row r="8429" spans="41:42" x14ac:dyDescent="0.3">
      <c r="AO8429" s="2" t="s">
        <v>5557</v>
      </c>
      <c r="AP8429" s="6" t="s">
        <v>5476</v>
      </c>
    </row>
    <row r="8430" spans="41:42" x14ac:dyDescent="0.3">
      <c r="AO8430" s="2" t="s">
        <v>5558</v>
      </c>
      <c r="AP8430" s="6" t="s">
        <v>5476</v>
      </c>
    </row>
    <row r="8431" spans="41:42" x14ac:dyDescent="0.3">
      <c r="AO8431" s="2" t="s">
        <v>5559</v>
      </c>
      <c r="AP8431" s="6" t="s">
        <v>5476</v>
      </c>
    </row>
    <row r="8432" spans="41:42" x14ac:dyDescent="0.3">
      <c r="AO8432" s="2" t="s">
        <v>5560</v>
      </c>
      <c r="AP8432" s="6" t="s">
        <v>5476</v>
      </c>
    </row>
    <row r="8433" spans="41:42" x14ac:dyDescent="0.3">
      <c r="AO8433" s="2" t="s">
        <v>5561</v>
      </c>
      <c r="AP8433" s="6" t="s">
        <v>5476</v>
      </c>
    </row>
    <row r="8434" spans="41:42" x14ac:dyDescent="0.3">
      <c r="AO8434" s="2" t="s">
        <v>4340</v>
      </c>
      <c r="AP8434" s="6" t="s">
        <v>4295</v>
      </c>
    </row>
    <row r="8435" spans="41:42" x14ac:dyDescent="0.3">
      <c r="AO8435" s="2" t="s">
        <v>5562</v>
      </c>
      <c r="AP8435" s="6" t="s">
        <v>5476</v>
      </c>
    </row>
    <row r="8436" spans="41:42" x14ac:dyDescent="0.3">
      <c r="AO8436" s="2" t="s">
        <v>5563</v>
      </c>
      <c r="AP8436" s="6" t="s">
        <v>5476</v>
      </c>
    </row>
    <row r="8437" spans="41:42" x14ac:dyDescent="0.3">
      <c r="AO8437" s="2" t="s">
        <v>5564</v>
      </c>
      <c r="AP8437" s="6" t="s">
        <v>5476</v>
      </c>
    </row>
    <row r="8438" spans="41:42" x14ac:dyDescent="0.3">
      <c r="AO8438" s="2" t="s">
        <v>5565</v>
      </c>
      <c r="AP8438" s="6" t="s">
        <v>5476</v>
      </c>
    </row>
    <row r="8439" spans="41:42" x14ac:dyDescent="0.3">
      <c r="AO8439" s="2" t="s">
        <v>5566</v>
      </c>
      <c r="AP8439" s="6" t="s">
        <v>5476</v>
      </c>
    </row>
    <row r="8440" spans="41:42" x14ac:dyDescent="0.3">
      <c r="AO8440" s="2" t="s">
        <v>5567</v>
      </c>
      <c r="AP8440" s="6" t="s">
        <v>5476</v>
      </c>
    </row>
    <row r="8441" spans="41:42" x14ac:dyDescent="0.3">
      <c r="AO8441" s="2" t="s">
        <v>5568</v>
      </c>
      <c r="AP8441" s="6" t="s">
        <v>5476</v>
      </c>
    </row>
    <row r="8442" spans="41:42" x14ac:dyDescent="0.3">
      <c r="AO8442" s="2" t="s">
        <v>5569</v>
      </c>
      <c r="AP8442" s="6" t="s">
        <v>5476</v>
      </c>
    </row>
    <row r="8443" spans="41:42" x14ac:dyDescent="0.3">
      <c r="AO8443" s="2" t="s">
        <v>5570</v>
      </c>
      <c r="AP8443" s="6" t="s">
        <v>5476</v>
      </c>
    </row>
    <row r="8444" spans="41:42" x14ac:dyDescent="0.3">
      <c r="AO8444" s="2" t="s">
        <v>5571</v>
      </c>
      <c r="AP8444" s="6" t="s">
        <v>5476</v>
      </c>
    </row>
    <row r="8445" spans="41:42" x14ac:dyDescent="0.3">
      <c r="AO8445" s="2" t="s">
        <v>4341</v>
      </c>
      <c r="AP8445" s="6" t="s">
        <v>4295</v>
      </c>
    </row>
    <row r="8446" spans="41:42" x14ac:dyDescent="0.3">
      <c r="AO8446" s="2" t="s">
        <v>5572</v>
      </c>
      <c r="AP8446" s="6" t="s">
        <v>5476</v>
      </c>
    </row>
    <row r="8447" spans="41:42" x14ac:dyDescent="0.3">
      <c r="AO8447" s="2" t="s">
        <v>5573</v>
      </c>
      <c r="AP8447" s="6" t="s">
        <v>5476</v>
      </c>
    </row>
    <row r="8448" spans="41:42" x14ac:dyDescent="0.3">
      <c r="AO8448" s="2" t="s">
        <v>5574</v>
      </c>
      <c r="AP8448" s="6" t="s">
        <v>5476</v>
      </c>
    </row>
    <row r="8449" spans="41:42" x14ac:dyDescent="0.3">
      <c r="AO8449" s="2" t="s">
        <v>5575</v>
      </c>
      <c r="AP8449" s="6" t="s">
        <v>5476</v>
      </c>
    </row>
    <row r="8450" spans="41:42" x14ac:dyDescent="0.3">
      <c r="AO8450" s="2" t="s">
        <v>5576</v>
      </c>
      <c r="AP8450" s="6" t="s">
        <v>5476</v>
      </c>
    </row>
    <row r="8451" spans="41:42" x14ac:dyDescent="0.3">
      <c r="AO8451" s="2" t="s">
        <v>5577</v>
      </c>
      <c r="AP8451" s="6" t="s">
        <v>5476</v>
      </c>
    </row>
    <row r="8452" spans="41:42" x14ac:dyDescent="0.3">
      <c r="AO8452" s="2" t="s">
        <v>5578</v>
      </c>
      <c r="AP8452" s="6" t="s">
        <v>5476</v>
      </c>
    </row>
    <row r="8453" spans="41:42" x14ac:dyDescent="0.3">
      <c r="AO8453" s="2" t="s">
        <v>5579</v>
      </c>
      <c r="AP8453" s="6" t="s">
        <v>5476</v>
      </c>
    </row>
    <row r="8454" spans="41:42" x14ac:dyDescent="0.3">
      <c r="AO8454" s="2" t="s">
        <v>5580</v>
      </c>
      <c r="AP8454" s="6" t="s">
        <v>5476</v>
      </c>
    </row>
    <row r="8455" spans="41:42" x14ac:dyDescent="0.3">
      <c r="AO8455" s="2" t="s">
        <v>5581</v>
      </c>
      <c r="AP8455" s="6" t="s">
        <v>5476</v>
      </c>
    </row>
    <row r="8456" spans="41:42" x14ac:dyDescent="0.3">
      <c r="AO8456" s="2" t="s">
        <v>4342</v>
      </c>
      <c r="AP8456" s="6" t="s">
        <v>4295</v>
      </c>
    </row>
    <row r="8457" spans="41:42" x14ac:dyDescent="0.3">
      <c r="AO8457" s="2" t="s">
        <v>5582</v>
      </c>
      <c r="AP8457" s="6" t="s">
        <v>5476</v>
      </c>
    </row>
    <row r="8458" spans="41:42" x14ac:dyDescent="0.3">
      <c r="AO8458" s="2" t="s">
        <v>5583</v>
      </c>
      <c r="AP8458" s="6" t="s">
        <v>5476</v>
      </c>
    </row>
    <row r="8459" spans="41:42" x14ac:dyDescent="0.3">
      <c r="AO8459" s="2" t="s">
        <v>5584</v>
      </c>
      <c r="AP8459" s="6" t="s">
        <v>5476</v>
      </c>
    </row>
    <row r="8460" spans="41:42" x14ac:dyDescent="0.3">
      <c r="AO8460" s="2" t="s">
        <v>5585</v>
      </c>
      <c r="AP8460" s="6" t="s">
        <v>5476</v>
      </c>
    </row>
    <row r="8461" spans="41:42" x14ac:dyDescent="0.3">
      <c r="AO8461" s="2" t="s">
        <v>5586</v>
      </c>
      <c r="AP8461" s="6" t="s">
        <v>5476</v>
      </c>
    </row>
    <row r="8462" spans="41:42" x14ac:dyDescent="0.3">
      <c r="AO8462" s="2" t="s">
        <v>5587</v>
      </c>
      <c r="AP8462" s="6" t="s">
        <v>5476</v>
      </c>
    </row>
    <row r="8463" spans="41:42" x14ac:dyDescent="0.3">
      <c r="AO8463" s="2" t="s">
        <v>5588</v>
      </c>
      <c r="AP8463" s="6" t="s">
        <v>5476</v>
      </c>
    </row>
    <row r="8464" spans="41:42" x14ac:dyDescent="0.3">
      <c r="AO8464" s="2" t="s">
        <v>5589</v>
      </c>
      <c r="AP8464" s="6" t="s">
        <v>5476</v>
      </c>
    </row>
    <row r="8465" spans="41:42" x14ac:dyDescent="0.3">
      <c r="AO8465" s="2" t="s">
        <v>5590</v>
      </c>
      <c r="AP8465" s="6" t="s">
        <v>5476</v>
      </c>
    </row>
    <row r="8466" spans="41:42" x14ac:dyDescent="0.3">
      <c r="AO8466" s="2" t="s">
        <v>5591</v>
      </c>
      <c r="AP8466" s="6" t="s">
        <v>5476</v>
      </c>
    </row>
    <row r="8467" spans="41:42" x14ac:dyDescent="0.3">
      <c r="AO8467" s="2" t="s">
        <v>4343</v>
      </c>
      <c r="AP8467" s="6" t="s">
        <v>4295</v>
      </c>
    </row>
    <row r="8468" spans="41:42" x14ac:dyDescent="0.3">
      <c r="AO8468" s="2" t="s">
        <v>5592</v>
      </c>
      <c r="AP8468" s="6" t="s">
        <v>5476</v>
      </c>
    </row>
    <row r="8469" spans="41:42" x14ac:dyDescent="0.3">
      <c r="AO8469" s="2" t="s">
        <v>5593</v>
      </c>
      <c r="AP8469" s="6" t="s">
        <v>5476</v>
      </c>
    </row>
    <row r="8470" spans="41:42" x14ac:dyDescent="0.3">
      <c r="AO8470" s="2" t="s">
        <v>5594</v>
      </c>
      <c r="AP8470" s="6" t="s">
        <v>5476</v>
      </c>
    </row>
    <row r="8471" spans="41:42" x14ac:dyDescent="0.3">
      <c r="AO8471" s="2" t="s">
        <v>5595</v>
      </c>
      <c r="AP8471" s="6" t="s">
        <v>5476</v>
      </c>
    </row>
    <row r="8472" spans="41:42" x14ac:dyDescent="0.3">
      <c r="AO8472" s="2" t="s">
        <v>5596</v>
      </c>
      <c r="AP8472" s="6" t="s">
        <v>5476</v>
      </c>
    </row>
    <row r="8473" spans="41:42" x14ac:dyDescent="0.3">
      <c r="AO8473" s="2" t="s">
        <v>5597</v>
      </c>
      <c r="AP8473" s="6" t="s">
        <v>5476</v>
      </c>
    </row>
    <row r="8474" spans="41:42" x14ac:dyDescent="0.3">
      <c r="AO8474" s="2" t="s">
        <v>5598</v>
      </c>
      <c r="AP8474" s="6" t="s">
        <v>5476</v>
      </c>
    </row>
    <row r="8475" spans="41:42" x14ac:dyDescent="0.3">
      <c r="AO8475" s="2" t="s">
        <v>5599</v>
      </c>
      <c r="AP8475" s="6" t="s">
        <v>5476</v>
      </c>
    </row>
    <row r="8476" spans="41:42" x14ac:dyDescent="0.3">
      <c r="AO8476" s="2" t="s">
        <v>5600</v>
      </c>
      <c r="AP8476" s="6" t="s">
        <v>5476</v>
      </c>
    </row>
    <row r="8477" spans="41:42" x14ac:dyDescent="0.3">
      <c r="AO8477" s="2" t="s">
        <v>5601</v>
      </c>
      <c r="AP8477" s="6" t="s">
        <v>5476</v>
      </c>
    </row>
    <row r="8478" spans="41:42" x14ac:dyDescent="0.3">
      <c r="AO8478" s="2" t="s">
        <v>4344</v>
      </c>
      <c r="AP8478" s="6" t="s">
        <v>4295</v>
      </c>
    </row>
    <row r="8479" spans="41:42" x14ac:dyDescent="0.3">
      <c r="AO8479" s="2" t="s">
        <v>5602</v>
      </c>
      <c r="AP8479" s="6" t="s">
        <v>5476</v>
      </c>
    </row>
    <row r="8480" spans="41:42" x14ac:dyDescent="0.3">
      <c r="AO8480" s="2" t="s">
        <v>5603</v>
      </c>
      <c r="AP8480" s="6" t="s">
        <v>5476</v>
      </c>
    </row>
    <row r="8481" spans="41:42" x14ac:dyDescent="0.3">
      <c r="AO8481" s="2" t="s">
        <v>5604</v>
      </c>
      <c r="AP8481" s="6" t="s">
        <v>5476</v>
      </c>
    </row>
    <row r="8482" spans="41:42" x14ac:dyDescent="0.3">
      <c r="AO8482" s="2" t="s">
        <v>5605</v>
      </c>
      <c r="AP8482" s="6" t="s">
        <v>5476</v>
      </c>
    </row>
    <row r="8483" spans="41:42" x14ac:dyDescent="0.3">
      <c r="AO8483" s="2" t="s">
        <v>5606</v>
      </c>
      <c r="AP8483" s="6" t="s">
        <v>5476</v>
      </c>
    </row>
    <row r="8484" spans="41:42" x14ac:dyDescent="0.3">
      <c r="AO8484" s="2" t="s">
        <v>5607</v>
      </c>
      <c r="AP8484" s="6" t="s">
        <v>5476</v>
      </c>
    </row>
    <row r="8485" spans="41:42" x14ac:dyDescent="0.3">
      <c r="AO8485" s="2" t="s">
        <v>5608</v>
      </c>
      <c r="AP8485" s="6" t="s">
        <v>5476</v>
      </c>
    </row>
    <row r="8486" spans="41:42" x14ac:dyDescent="0.3">
      <c r="AO8486" s="2" t="s">
        <v>5609</v>
      </c>
      <c r="AP8486" s="6" t="s">
        <v>5476</v>
      </c>
    </row>
    <row r="8487" spans="41:42" x14ac:dyDescent="0.3">
      <c r="AO8487" s="2" t="s">
        <v>5610</v>
      </c>
      <c r="AP8487" s="6" t="s">
        <v>5476</v>
      </c>
    </row>
    <row r="8488" spans="41:42" x14ac:dyDescent="0.3">
      <c r="AO8488" s="2" t="s">
        <v>5611</v>
      </c>
      <c r="AP8488" s="6" t="s">
        <v>5476</v>
      </c>
    </row>
    <row r="8489" spans="41:42" x14ac:dyDescent="0.3">
      <c r="AO8489" s="2" t="s">
        <v>2435</v>
      </c>
      <c r="AP8489" s="6" t="s">
        <v>2400</v>
      </c>
    </row>
    <row r="8490" spans="41:42" x14ac:dyDescent="0.3">
      <c r="AO8490" s="2" t="s">
        <v>4345</v>
      </c>
      <c r="AP8490" s="6" t="s">
        <v>4295</v>
      </c>
    </row>
    <row r="8491" spans="41:42" x14ac:dyDescent="0.3">
      <c r="AO8491" s="2" t="s">
        <v>5612</v>
      </c>
      <c r="AP8491" s="6" t="s">
        <v>5476</v>
      </c>
    </row>
    <row r="8492" spans="41:42" x14ac:dyDescent="0.3">
      <c r="AO8492" s="2" t="s">
        <v>5613</v>
      </c>
      <c r="AP8492" s="6" t="s">
        <v>5476</v>
      </c>
    </row>
    <row r="8493" spans="41:42" x14ac:dyDescent="0.3">
      <c r="AO8493" s="2" t="s">
        <v>5614</v>
      </c>
      <c r="AP8493" s="6" t="s">
        <v>5476</v>
      </c>
    </row>
    <row r="8494" spans="41:42" x14ac:dyDescent="0.3">
      <c r="AO8494" s="2" t="s">
        <v>5615</v>
      </c>
      <c r="AP8494" s="6" t="s">
        <v>5476</v>
      </c>
    </row>
    <row r="8495" spans="41:42" x14ac:dyDescent="0.3">
      <c r="AO8495" s="2" t="s">
        <v>5616</v>
      </c>
      <c r="AP8495" s="6" t="s">
        <v>5476</v>
      </c>
    </row>
    <row r="8496" spans="41:42" x14ac:dyDescent="0.3">
      <c r="AO8496" s="2" t="s">
        <v>5617</v>
      </c>
      <c r="AP8496" s="6" t="s">
        <v>5476</v>
      </c>
    </row>
    <row r="8497" spans="41:42" x14ac:dyDescent="0.3">
      <c r="AO8497" s="2" t="s">
        <v>5618</v>
      </c>
      <c r="AP8497" s="6" t="s">
        <v>5476</v>
      </c>
    </row>
    <row r="8498" spans="41:42" x14ac:dyDescent="0.3">
      <c r="AO8498" s="2" t="s">
        <v>5619</v>
      </c>
      <c r="AP8498" s="6" t="s">
        <v>5476</v>
      </c>
    </row>
    <row r="8499" spans="41:42" x14ac:dyDescent="0.3">
      <c r="AO8499" s="2" t="s">
        <v>5620</v>
      </c>
      <c r="AP8499" s="6" t="s">
        <v>5476</v>
      </c>
    </row>
    <row r="8500" spans="41:42" x14ac:dyDescent="0.3">
      <c r="AO8500" s="2" t="s">
        <v>5621</v>
      </c>
      <c r="AP8500" s="6" t="s">
        <v>5476</v>
      </c>
    </row>
    <row r="8501" spans="41:42" x14ac:dyDescent="0.3">
      <c r="AO8501" s="2" t="s">
        <v>4346</v>
      </c>
      <c r="AP8501" s="6" t="s">
        <v>4295</v>
      </c>
    </row>
    <row r="8502" spans="41:42" x14ac:dyDescent="0.3">
      <c r="AO8502" s="2" t="s">
        <v>5622</v>
      </c>
      <c r="AP8502" s="6" t="s">
        <v>5476</v>
      </c>
    </row>
    <row r="8503" spans="41:42" x14ac:dyDescent="0.3">
      <c r="AO8503" s="2" t="s">
        <v>5623</v>
      </c>
      <c r="AP8503" s="6" t="s">
        <v>5476</v>
      </c>
    </row>
    <row r="8504" spans="41:42" x14ac:dyDescent="0.3">
      <c r="AO8504" s="2" t="s">
        <v>5624</v>
      </c>
      <c r="AP8504" s="6" t="s">
        <v>5476</v>
      </c>
    </row>
    <row r="8505" spans="41:42" x14ac:dyDescent="0.3">
      <c r="AO8505" s="2" t="s">
        <v>5625</v>
      </c>
      <c r="AP8505" s="6" t="s">
        <v>5476</v>
      </c>
    </row>
    <row r="8506" spans="41:42" x14ac:dyDescent="0.3">
      <c r="AO8506" s="2" t="s">
        <v>5626</v>
      </c>
      <c r="AP8506" s="6" t="s">
        <v>5476</v>
      </c>
    </row>
    <row r="8507" spans="41:42" x14ac:dyDescent="0.3">
      <c r="AO8507" s="2" t="s">
        <v>5627</v>
      </c>
      <c r="AP8507" s="6" t="s">
        <v>5476</v>
      </c>
    </row>
    <row r="8508" spans="41:42" x14ac:dyDescent="0.3">
      <c r="AO8508" s="2" t="s">
        <v>5628</v>
      </c>
      <c r="AP8508" s="6" t="s">
        <v>5476</v>
      </c>
    </row>
    <row r="8509" spans="41:42" x14ac:dyDescent="0.3">
      <c r="AO8509" s="2" t="s">
        <v>5629</v>
      </c>
      <c r="AP8509" s="6" t="s">
        <v>5476</v>
      </c>
    </row>
    <row r="8510" spans="41:42" x14ac:dyDescent="0.3">
      <c r="AO8510" s="2" t="s">
        <v>5630</v>
      </c>
      <c r="AP8510" s="6" t="s">
        <v>5476</v>
      </c>
    </row>
    <row r="8511" spans="41:42" x14ac:dyDescent="0.3">
      <c r="AO8511" s="2" t="s">
        <v>5631</v>
      </c>
      <c r="AP8511" s="6" t="s">
        <v>5476</v>
      </c>
    </row>
    <row r="8512" spans="41:42" x14ac:dyDescent="0.3">
      <c r="AO8512" s="2" t="s">
        <v>4347</v>
      </c>
      <c r="AP8512" s="6" t="s">
        <v>4295</v>
      </c>
    </row>
    <row r="8513" spans="41:42" x14ac:dyDescent="0.3">
      <c r="AO8513" s="2" t="s">
        <v>5632</v>
      </c>
      <c r="AP8513" s="6" t="s">
        <v>5476</v>
      </c>
    </row>
    <row r="8514" spans="41:42" x14ac:dyDescent="0.3">
      <c r="AO8514" s="2" t="s">
        <v>5633</v>
      </c>
      <c r="AP8514" s="6" t="s">
        <v>5476</v>
      </c>
    </row>
    <row r="8515" spans="41:42" x14ac:dyDescent="0.3">
      <c r="AO8515" s="2" t="s">
        <v>5634</v>
      </c>
      <c r="AP8515" s="6" t="s">
        <v>5476</v>
      </c>
    </row>
    <row r="8516" spans="41:42" x14ac:dyDescent="0.3">
      <c r="AO8516" s="2" t="s">
        <v>5635</v>
      </c>
      <c r="AP8516" s="6" t="s">
        <v>5476</v>
      </c>
    </row>
    <row r="8517" spans="41:42" x14ac:dyDescent="0.3">
      <c r="AO8517" s="2" t="s">
        <v>5636</v>
      </c>
      <c r="AP8517" s="6" t="s">
        <v>5476</v>
      </c>
    </row>
    <row r="8518" spans="41:42" x14ac:dyDescent="0.3">
      <c r="AO8518" s="2" t="s">
        <v>5637</v>
      </c>
      <c r="AP8518" s="6" t="s">
        <v>5476</v>
      </c>
    </row>
    <row r="8519" spans="41:42" x14ac:dyDescent="0.3">
      <c r="AO8519" s="2" t="s">
        <v>5638</v>
      </c>
      <c r="AP8519" s="6" t="s">
        <v>5476</v>
      </c>
    </row>
    <row r="8520" spans="41:42" x14ac:dyDescent="0.3">
      <c r="AO8520" s="2" t="s">
        <v>5639</v>
      </c>
      <c r="AP8520" s="6" t="s">
        <v>5476</v>
      </c>
    </row>
    <row r="8521" spans="41:42" x14ac:dyDescent="0.3">
      <c r="AO8521" s="2" t="s">
        <v>5640</v>
      </c>
      <c r="AP8521" s="6" t="s">
        <v>5476</v>
      </c>
    </row>
    <row r="8522" spans="41:42" x14ac:dyDescent="0.3">
      <c r="AO8522" s="2" t="s">
        <v>5641</v>
      </c>
      <c r="AP8522" s="6" t="s">
        <v>5476</v>
      </c>
    </row>
    <row r="8523" spans="41:42" x14ac:dyDescent="0.3">
      <c r="AO8523" s="2" t="s">
        <v>4348</v>
      </c>
      <c r="AP8523" s="6" t="s">
        <v>4295</v>
      </c>
    </row>
    <row r="8524" spans="41:42" x14ac:dyDescent="0.3">
      <c r="AO8524" s="2" t="s">
        <v>5642</v>
      </c>
      <c r="AP8524" s="6" t="s">
        <v>5476</v>
      </c>
    </row>
    <row r="8525" spans="41:42" x14ac:dyDescent="0.3">
      <c r="AO8525" s="2" t="s">
        <v>5643</v>
      </c>
      <c r="AP8525" s="6" t="s">
        <v>5476</v>
      </c>
    </row>
    <row r="8526" spans="41:42" x14ac:dyDescent="0.3">
      <c r="AO8526" s="2" t="s">
        <v>5644</v>
      </c>
      <c r="AP8526" s="6" t="s">
        <v>5476</v>
      </c>
    </row>
    <row r="8527" spans="41:42" x14ac:dyDescent="0.3">
      <c r="AO8527" s="2" t="s">
        <v>5645</v>
      </c>
      <c r="AP8527" s="6" t="s">
        <v>5476</v>
      </c>
    </row>
    <row r="8528" spans="41:42" x14ac:dyDescent="0.3">
      <c r="AO8528" s="2" t="s">
        <v>5646</v>
      </c>
      <c r="AP8528" s="6" t="s">
        <v>5476</v>
      </c>
    </row>
    <row r="8529" spans="41:42" x14ac:dyDescent="0.3">
      <c r="AO8529" s="2" t="s">
        <v>5647</v>
      </c>
      <c r="AP8529" s="6" t="s">
        <v>5476</v>
      </c>
    </row>
    <row r="8530" spans="41:42" x14ac:dyDescent="0.3">
      <c r="AO8530" s="2" t="s">
        <v>5648</v>
      </c>
      <c r="AP8530" s="6" t="s">
        <v>5476</v>
      </c>
    </row>
    <row r="8531" spans="41:42" x14ac:dyDescent="0.3">
      <c r="AO8531" s="2" t="s">
        <v>5649</v>
      </c>
      <c r="AP8531" s="6" t="s">
        <v>5476</v>
      </c>
    </row>
    <row r="8532" spans="41:42" x14ac:dyDescent="0.3">
      <c r="AO8532" s="2" t="s">
        <v>5650</v>
      </c>
      <c r="AP8532" s="6" t="s">
        <v>5476</v>
      </c>
    </row>
    <row r="8533" spans="41:42" x14ac:dyDescent="0.3">
      <c r="AO8533" s="2" t="s">
        <v>5651</v>
      </c>
      <c r="AP8533" s="6" t="s">
        <v>5476</v>
      </c>
    </row>
    <row r="8534" spans="41:42" x14ac:dyDescent="0.3">
      <c r="AO8534" s="2" t="s">
        <v>4349</v>
      </c>
      <c r="AP8534" s="6" t="s">
        <v>4295</v>
      </c>
    </row>
    <row r="8535" spans="41:42" x14ac:dyDescent="0.3">
      <c r="AO8535" s="2" t="s">
        <v>5652</v>
      </c>
      <c r="AP8535" s="6" t="s">
        <v>5476</v>
      </c>
    </row>
    <row r="8536" spans="41:42" x14ac:dyDescent="0.3">
      <c r="AO8536" s="2" t="s">
        <v>5653</v>
      </c>
      <c r="AP8536" s="6" t="s">
        <v>5476</v>
      </c>
    </row>
    <row r="8537" spans="41:42" x14ac:dyDescent="0.3">
      <c r="AO8537" s="2" t="s">
        <v>5654</v>
      </c>
      <c r="AP8537" s="6" t="s">
        <v>5476</v>
      </c>
    </row>
    <row r="8538" spans="41:42" x14ac:dyDescent="0.3">
      <c r="AO8538" s="2" t="s">
        <v>5655</v>
      </c>
      <c r="AP8538" s="6" t="s">
        <v>5476</v>
      </c>
    </row>
    <row r="8539" spans="41:42" x14ac:dyDescent="0.3">
      <c r="AO8539" s="2" t="s">
        <v>5656</v>
      </c>
      <c r="AP8539" s="6" t="s">
        <v>5476</v>
      </c>
    </row>
    <row r="8540" spans="41:42" x14ac:dyDescent="0.3">
      <c r="AO8540" s="2" t="s">
        <v>5657</v>
      </c>
      <c r="AP8540" s="6" t="s">
        <v>5476</v>
      </c>
    </row>
    <row r="8541" spans="41:42" x14ac:dyDescent="0.3">
      <c r="AO8541" s="2" t="s">
        <v>5658</v>
      </c>
      <c r="AP8541" s="6" t="s">
        <v>5476</v>
      </c>
    </row>
    <row r="8542" spans="41:42" x14ac:dyDescent="0.3">
      <c r="AO8542" s="2" t="s">
        <v>5659</v>
      </c>
      <c r="AP8542" s="6" t="s">
        <v>5476</v>
      </c>
    </row>
    <row r="8543" spans="41:42" x14ac:dyDescent="0.3">
      <c r="AO8543" s="2" t="s">
        <v>5660</v>
      </c>
      <c r="AP8543" s="6" t="s">
        <v>5476</v>
      </c>
    </row>
    <row r="8544" spans="41:42" x14ac:dyDescent="0.3">
      <c r="AO8544" s="2" t="s">
        <v>5661</v>
      </c>
      <c r="AP8544" s="6" t="s">
        <v>5476</v>
      </c>
    </row>
    <row r="8545" spans="41:42" x14ac:dyDescent="0.3">
      <c r="AO8545" s="2" t="s">
        <v>4350</v>
      </c>
      <c r="AP8545" s="6" t="s">
        <v>4295</v>
      </c>
    </row>
    <row r="8546" spans="41:42" x14ac:dyDescent="0.3">
      <c r="AO8546" s="2" t="s">
        <v>5662</v>
      </c>
      <c r="AP8546" s="6" t="s">
        <v>5476</v>
      </c>
    </row>
    <row r="8547" spans="41:42" x14ac:dyDescent="0.3">
      <c r="AO8547" s="2" t="s">
        <v>5663</v>
      </c>
      <c r="AP8547" s="6" t="s">
        <v>5476</v>
      </c>
    </row>
    <row r="8548" spans="41:42" x14ac:dyDescent="0.3">
      <c r="AO8548" s="2" t="s">
        <v>5664</v>
      </c>
      <c r="AP8548" s="6" t="s">
        <v>5476</v>
      </c>
    </row>
    <row r="8549" spans="41:42" x14ac:dyDescent="0.3">
      <c r="AO8549" s="2" t="s">
        <v>5665</v>
      </c>
      <c r="AP8549" s="6" t="s">
        <v>5476</v>
      </c>
    </row>
    <row r="8550" spans="41:42" x14ac:dyDescent="0.3">
      <c r="AO8550" s="2" t="s">
        <v>5666</v>
      </c>
      <c r="AP8550" s="6" t="s">
        <v>5476</v>
      </c>
    </row>
    <row r="8551" spans="41:42" x14ac:dyDescent="0.3">
      <c r="AO8551" s="2" t="s">
        <v>5667</v>
      </c>
      <c r="AP8551" s="6" t="s">
        <v>5476</v>
      </c>
    </row>
    <row r="8552" spans="41:42" x14ac:dyDescent="0.3">
      <c r="AO8552" s="2" t="s">
        <v>5668</v>
      </c>
      <c r="AP8552" s="6" t="s">
        <v>5476</v>
      </c>
    </row>
    <row r="8553" spans="41:42" x14ac:dyDescent="0.3">
      <c r="AO8553" s="2" t="s">
        <v>5669</v>
      </c>
      <c r="AP8553" s="6" t="s">
        <v>5476</v>
      </c>
    </row>
    <row r="8554" spans="41:42" x14ac:dyDescent="0.3">
      <c r="AO8554" s="2" t="s">
        <v>5670</v>
      </c>
      <c r="AP8554" s="6" t="s">
        <v>5476</v>
      </c>
    </row>
    <row r="8555" spans="41:42" x14ac:dyDescent="0.3">
      <c r="AO8555" s="2" t="s">
        <v>5671</v>
      </c>
      <c r="AP8555" s="6" t="s">
        <v>5476</v>
      </c>
    </row>
    <row r="8556" spans="41:42" x14ac:dyDescent="0.3">
      <c r="AO8556" s="2" t="s">
        <v>4351</v>
      </c>
      <c r="AP8556" s="6" t="s">
        <v>4295</v>
      </c>
    </row>
    <row r="8557" spans="41:42" x14ac:dyDescent="0.3">
      <c r="AO8557" s="2" t="s">
        <v>5672</v>
      </c>
      <c r="AP8557" s="6" t="s">
        <v>5476</v>
      </c>
    </row>
    <row r="8558" spans="41:42" x14ac:dyDescent="0.3">
      <c r="AO8558" s="2" t="s">
        <v>5673</v>
      </c>
      <c r="AP8558" s="6" t="s">
        <v>5476</v>
      </c>
    </row>
    <row r="8559" spans="41:42" x14ac:dyDescent="0.3">
      <c r="AO8559" s="2" t="s">
        <v>5674</v>
      </c>
      <c r="AP8559" s="6" t="s">
        <v>5476</v>
      </c>
    </row>
    <row r="8560" spans="41:42" x14ac:dyDescent="0.3">
      <c r="AO8560" s="2" t="s">
        <v>5675</v>
      </c>
      <c r="AP8560" s="6" t="s">
        <v>5476</v>
      </c>
    </row>
    <row r="8561" spans="41:42" x14ac:dyDescent="0.3">
      <c r="AO8561" s="2" t="s">
        <v>5676</v>
      </c>
      <c r="AP8561" s="6" t="s">
        <v>5476</v>
      </c>
    </row>
    <row r="8562" spans="41:42" x14ac:dyDescent="0.3">
      <c r="AO8562" s="2" t="s">
        <v>5677</v>
      </c>
      <c r="AP8562" s="6" t="s">
        <v>5476</v>
      </c>
    </row>
    <row r="8563" spans="41:42" x14ac:dyDescent="0.3">
      <c r="AO8563" s="2" t="s">
        <v>5678</v>
      </c>
      <c r="AP8563" s="6" t="s">
        <v>5476</v>
      </c>
    </row>
    <row r="8564" spans="41:42" x14ac:dyDescent="0.3">
      <c r="AO8564" s="2" t="s">
        <v>5679</v>
      </c>
      <c r="AP8564" s="6" t="s">
        <v>5476</v>
      </c>
    </row>
    <row r="8565" spans="41:42" x14ac:dyDescent="0.3">
      <c r="AO8565" s="2" t="s">
        <v>5680</v>
      </c>
      <c r="AP8565" s="6" t="s">
        <v>5476</v>
      </c>
    </row>
    <row r="8566" spans="41:42" x14ac:dyDescent="0.3">
      <c r="AO8566" s="2" t="s">
        <v>5681</v>
      </c>
      <c r="AP8566" s="6" t="s">
        <v>5476</v>
      </c>
    </row>
    <row r="8567" spans="41:42" x14ac:dyDescent="0.3">
      <c r="AO8567" s="2" t="s">
        <v>4352</v>
      </c>
      <c r="AP8567" s="6" t="s">
        <v>4295</v>
      </c>
    </row>
    <row r="8568" spans="41:42" x14ac:dyDescent="0.3">
      <c r="AO8568" s="2" t="s">
        <v>5682</v>
      </c>
      <c r="AP8568" s="6" t="s">
        <v>5476</v>
      </c>
    </row>
    <row r="8569" spans="41:42" x14ac:dyDescent="0.3">
      <c r="AO8569" s="2" t="s">
        <v>5683</v>
      </c>
      <c r="AP8569" s="6" t="s">
        <v>5476</v>
      </c>
    </row>
    <row r="8570" spans="41:42" x14ac:dyDescent="0.3">
      <c r="AO8570" s="2" t="s">
        <v>5684</v>
      </c>
      <c r="AP8570" s="6" t="s">
        <v>5476</v>
      </c>
    </row>
    <row r="8571" spans="41:42" x14ac:dyDescent="0.3">
      <c r="AO8571" s="2" t="s">
        <v>5685</v>
      </c>
      <c r="AP8571" s="6" t="s">
        <v>5476</v>
      </c>
    </row>
    <row r="8572" spans="41:42" x14ac:dyDescent="0.3">
      <c r="AO8572" s="2" t="s">
        <v>5686</v>
      </c>
      <c r="AP8572" s="6" t="s">
        <v>5476</v>
      </c>
    </row>
    <row r="8573" spans="41:42" x14ac:dyDescent="0.3">
      <c r="AO8573" s="2" t="s">
        <v>5687</v>
      </c>
      <c r="AP8573" s="6" t="s">
        <v>5476</v>
      </c>
    </row>
    <row r="8574" spans="41:42" x14ac:dyDescent="0.3">
      <c r="AO8574" s="2" t="s">
        <v>5688</v>
      </c>
      <c r="AP8574" s="6" t="s">
        <v>5476</v>
      </c>
    </row>
    <row r="8575" spans="41:42" x14ac:dyDescent="0.3">
      <c r="AO8575" s="2" t="s">
        <v>5689</v>
      </c>
      <c r="AP8575" s="6" t="s">
        <v>5476</v>
      </c>
    </row>
    <row r="8576" spans="41:42" x14ac:dyDescent="0.3">
      <c r="AO8576" s="2" t="s">
        <v>5690</v>
      </c>
      <c r="AP8576" s="6" t="s">
        <v>5476</v>
      </c>
    </row>
    <row r="8577" spans="41:42" x14ac:dyDescent="0.3">
      <c r="AO8577" s="2" t="s">
        <v>5691</v>
      </c>
      <c r="AP8577" s="6" t="s">
        <v>5476</v>
      </c>
    </row>
    <row r="8578" spans="41:42" x14ac:dyDescent="0.3">
      <c r="AO8578" s="2" t="s">
        <v>4353</v>
      </c>
      <c r="AP8578" s="6" t="s">
        <v>4295</v>
      </c>
    </row>
    <row r="8579" spans="41:42" x14ac:dyDescent="0.3">
      <c r="AO8579" s="2" t="s">
        <v>5692</v>
      </c>
      <c r="AP8579" s="6" t="s">
        <v>5476</v>
      </c>
    </row>
    <row r="8580" spans="41:42" x14ac:dyDescent="0.3">
      <c r="AO8580" s="2" t="s">
        <v>5693</v>
      </c>
      <c r="AP8580" s="6" t="s">
        <v>5476</v>
      </c>
    </row>
    <row r="8581" spans="41:42" x14ac:dyDescent="0.3">
      <c r="AO8581" s="2" t="s">
        <v>5694</v>
      </c>
      <c r="AP8581" s="6" t="s">
        <v>5476</v>
      </c>
    </row>
    <row r="8582" spans="41:42" x14ac:dyDescent="0.3">
      <c r="AO8582" s="2" t="s">
        <v>5695</v>
      </c>
      <c r="AP8582" s="6" t="s">
        <v>5476</v>
      </c>
    </row>
    <row r="8583" spans="41:42" x14ac:dyDescent="0.3">
      <c r="AO8583" s="2" t="s">
        <v>5040</v>
      </c>
      <c r="AP8583" s="6" t="s">
        <v>5039</v>
      </c>
    </row>
    <row r="8584" spans="41:42" x14ac:dyDescent="0.3">
      <c r="AO8584" s="2" t="s">
        <v>5041</v>
      </c>
      <c r="AP8584" s="6" t="s">
        <v>5039</v>
      </c>
    </row>
    <row r="8585" spans="41:42" x14ac:dyDescent="0.3">
      <c r="AO8585" s="2" t="s">
        <v>5042</v>
      </c>
      <c r="AP8585" s="6" t="s">
        <v>5039</v>
      </c>
    </row>
    <row r="8586" spans="41:42" x14ac:dyDescent="0.3">
      <c r="AO8586" s="2" t="s">
        <v>3324</v>
      </c>
      <c r="AP8586" s="6" t="s">
        <v>3323</v>
      </c>
    </row>
    <row r="8587" spans="41:42" x14ac:dyDescent="0.3">
      <c r="AO8587" s="2" t="s">
        <v>3325</v>
      </c>
      <c r="AP8587" s="6" t="s">
        <v>3323</v>
      </c>
    </row>
    <row r="8588" spans="41:42" x14ac:dyDescent="0.3">
      <c r="AO8588" s="2" t="s">
        <v>4354</v>
      </c>
      <c r="AP8588" s="6" t="s">
        <v>4295</v>
      </c>
    </row>
    <row r="8589" spans="41:42" x14ac:dyDescent="0.3">
      <c r="AO8589" s="2" t="s">
        <v>3326</v>
      </c>
      <c r="AP8589" s="6" t="s">
        <v>3323</v>
      </c>
    </row>
    <row r="8590" spans="41:42" x14ac:dyDescent="0.3">
      <c r="AO8590" s="2" t="s">
        <v>3327</v>
      </c>
      <c r="AP8590" s="6" t="s">
        <v>3323</v>
      </c>
    </row>
    <row r="8591" spans="41:42" x14ac:dyDescent="0.3">
      <c r="AO8591" s="2" t="s">
        <v>3328</v>
      </c>
      <c r="AP8591" s="6" t="s">
        <v>3323</v>
      </c>
    </row>
    <row r="8592" spans="41:42" x14ac:dyDescent="0.3">
      <c r="AO8592" s="2" t="s">
        <v>3329</v>
      </c>
      <c r="AP8592" s="6" t="s">
        <v>3323</v>
      </c>
    </row>
    <row r="8593" spans="41:42" x14ac:dyDescent="0.3">
      <c r="AO8593" s="2" t="s">
        <v>3330</v>
      </c>
      <c r="AP8593" s="6" t="s">
        <v>3323</v>
      </c>
    </row>
    <row r="8594" spans="41:42" x14ac:dyDescent="0.3">
      <c r="AO8594" s="2" t="s">
        <v>3331</v>
      </c>
      <c r="AP8594" s="6" t="s">
        <v>3323</v>
      </c>
    </row>
    <row r="8595" spans="41:42" x14ac:dyDescent="0.3">
      <c r="AO8595" s="2" t="s">
        <v>3332</v>
      </c>
      <c r="AP8595" s="6" t="s">
        <v>3323</v>
      </c>
    </row>
    <row r="8596" spans="41:42" x14ac:dyDescent="0.3">
      <c r="AO8596" s="2" t="s">
        <v>3333</v>
      </c>
      <c r="AP8596" s="6" t="s">
        <v>3323</v>
      </c>
    </row>
    <row r="8597" spans="41:42" x14ac:dyDescent="0.3">
      <c r="AO8597" s="2" t="s">
        <v>3334</v>
      </c>
      <c r="AP8597" s="6" t="s">
        <v>3323</v>
      </c>
    </row>
    <row r="8598" spans="41:42" x14ac:dyDescent="0.3">
      <c r="AO8598" s="2" t="s">
        <v>3335</v>
      </c>
      <c r="AP8598" s="6" t="s">
        <v>3323</v>
      </c>
    </row>
    <row r="8599" spans="41:42" x14ac:dyDescent="0.3">
      <c r="AO8599" s="2" t="s">
        <v>2436</v>
      </c>
      <c r="AP8599" s="6" t="s">
        <v>2400</v>
      </c>
    </row>
    <row r="8600" spans="41:42" x14ac:dyDescent="0.3">
      <c r="AO8600" s="2" t="s">
        <v>4355</v>
      </c>
      <c r="AP8600" s="6" t="s">
        <v>4295</v>
      </c>
    </row>
    <row r="8601" spans="41:42" x14ac:dyDescent="0.3">
      <c r="AO8601" s="2" t="s">
        <v>3336</v>
      </c>
      <c r="AP8601" s="6" t="s">
        <v>3323</v>
      </c>
    </row>
    <row r="8602" spans="41:42" x14ac:dyDescent="0.3">
      <c r="AO8602" s="2" t="s">
        <v>3337</v>
      </c>
      <c r="AP8602" s="6" t="s">
        <v>3323</v>
      </c>
    </row>
    <row r="8603" spans="41:42" x14ac:dyDescent="0.3">
      <c r="AO8603" s="2" t="s">
        <v>3338</v>
      </c>
      <c r="AP8603" s="6" t="s">
        <v>3323</v>
      </c>
    </row>
    <row r="8604" spans="41:42" x14ac:dyDescent="0.3">
      <c r="AO8604" s="2" t="s">
        <v>3339</v>
      </c>
      <c r="AP8604" s="6" t="s">
        <v>3323</v>
      </c>
    </row>
    <row r="8605" spans="41:42" x14ac:dyDescent="0.3">
      <c r="AO8605" s="2" t="s">
        <v>3340</v>
      </c>
      <c r="AP8605" s="6" t="s">
        <v>3323</v>
      </c>
    </row>
    <row r="8606" spans="41:42" x14ac:dyDescent="0.3">
      <c r="AO8606" s="2" t="s">
        <v>3341</v>
      </c>
      <c r="AP8606" s="6" t="s">
        <v>3323</v>
      </c>
    </row>
    <row r="8607" spans="41:42" x14ac:dyDescent="0.3">
      <c r="AO8607" s="2" t="s">
        <v>3342</v>
      </c>
      <c r="AP8607" s="6" t="s">
        <v>3323</v>
      </c>
    </row>
    <row r="8608" spans="41:42" x14ac:dyDescent="0.3">
      <c r="AO8608" s="2" t="s">
        <v>3343</v>
      </c>
      <c r="AP8608" s="6" t="s">
        <v>3323</v>
      </c>
    </row>
    <row r="8609" spans="41:42" x14ac:dyDescent="0.3">
      <c r="AO8609" s="2" t="s">
        <v>3344</v>
      </c>
      <c r="AP8609" s="6" t="s">
        <v>3323</v>
      </c>
    </row>
    <row r="8610" spans="41:42" x14ac:dyDescent="0.3">
      <c r="AO8610" s="2" t="s">
        <v>3345</v>
      </c>
      <c r="AP8610" s="6" t="s">
        <v>3323</v>
      </c>
    </row>
    <row r="8611" spans="41:42" x14ac:dyDescent="0.3">
      <c r="AO8611" s="2" t="s">
        <v>4356</v>
      </c>
      <c r="AP8611" s="6" t="s">
        <v>4295</v>
      </c>
    </row>
    <row r="8612" spans="41:42" x14ac:dyDescent="0.3">
      <c r="AO8612" s="2" t="s">
        <v>3346</v>
      </c>
      <c r="AP8612" s="6" t="s">
        <v>3323</v>
      </c>
    </row>
    <row r="8613" spans="41:42" x14ac:dyDescent="0.3">
      <c r="AO8613" s="2" t="s">
        <v>3347</v>
      </c>
      <c r="AP8613" s="6" t="s">
        <v>3323</v>
      </c>
    </row>
    <row r="8614" spans="41:42" x14ac:dyDescent="0.3">
      <c r="AO8614" s="2" t="s">
        <v>3348</v>
      </c>
      <c r="AP8614" s="6" t="s">
        <v>3323</v>
      </c>
    </row>
    <row r="8615" spans="41:42" x14ac:dyDescent="0.3">
      <c r="AO8615" s="2" t="s">
        <v>3349</v>
      </c>
      <c r="AP8615" s="6" t="s">
        <v>3323</v>
      </c>
    </row>
    <row r="8616" spans="41:42" x14ac:dyDescent="0.3">
      <c r="AO8616" s="2" t="s">
        <v>3350</v>
      </c>
      <c r="AP8616" s="6" t="s">
        <v>3323</v>
      </c>
    </row>
    <row r="8617" spans="41:42" x14ac:dyDescent="0.3">
      <c r="AO8617" s="2" t="s">
        <v>3351</v>
      </c>
      <c r="AP8617" s="6" t="s">
        <v>3323</v>
      </c>
    </row>
    <row r="8618" spans="41:42" x14ac:dyDescent="0.3">
      <c r="AO8618" s="2" t="s">
        <v>3352</v>
      </c>
      <c r="AP8618" s="6" t="s">
        <v>3323</v>
      </c>
    </row>
    <row r="8619" spans="41:42" x14ac:dyDescent="0.3">
      <c r="AO8619" s="2" t="s">
        <v>3353</v>
      </c>
      <c r="AP8619" s="6" t="s">
        <v>3323</v>
      </c>
    </row>
    <row r="8620" spans="41:42" x14ac:dyDescent="0.3">
      <c r="AO8620" s="2" t="s">
        <v>3354</v>
      </c>
      <c r="AP8620" s="6" t="s">
        <v>3323</v>
      </c>
    </row>
    <row r="8621" spans="41:42" x14ac:dyDescent="0.3">
      <c r="AO8621" s="2" t="s">
        <v>3355</v>
      </c>
      <c r="AP8621" s="6" t="s">
        <v>3323</v>
      </c>
    </row>
    <row r="8622" spans="41:42" x14ac:dyDescent="0.3">
      <c r="AO8622" s="2" t="s">
        <v>4357</v>
      </c>
      <c r="AP8622" s="6" t="s">
        <v>4295</v>
      </c>
    </row>
    <row r="8623" spans="41:42" x14ac:dyDescent="0.3">
      <c r="AO8623" s="2" t="s">
        <v>3356</v>
      </c>
      <c r="AP8623" s="6" t="s">
        <v>3323</v>
      </c>
    </row>
    <row r="8624" spans="41:42" x14ac:dyDescent="0.3">
      <c r="AO8624" s="2" t="s">
        <v>3357</v>
      </c>
      <c r="AP8624" s="6" t="s">
        <v>3323</v>
      </c>
    </row>
    <row r="8625" spans="41:42" x14ac:dyDescent="0.3">
      <c r="AO8625" s="2" t="s">
        <v>3358</v>
      </c>
      <c r="AP8625" s="6" t="s">
        <v>3323</v>
      </c>
    </row>
    <row r="8626" spans="41:42" x14ac:dyDescent="0.3">
      <c r="AO8626" s="2" t="s">
        <v>3359</v>
      </c>
      <c r="AP8626" s="6" t="s">
        <v>3323</v>
      </c>
    </row>
    <row r="8627" spans="41:42" x14ac:dyDescent="0.3">
      <c r="AO8627" s="2" t="s">
        <v>3360</v>
      </c>
      <c r="AP8627" s="6" t="s">
        <v>3323</v>
      </c>
    </row>
    <row r="8628" spans="41:42" x14ac:dyDescent="0.3">
      <c r="AO8628" s="2" t="s">
        <v>3361</v>
      </c>
      <c r="AP8628" s="6" t="s">
        <v>3323</v>
      </c>
    </row>
    <row r="8629" spans="41:42" x14ac:dyDescent="0.3">
      <c r="AO8629" s="2" t="s">
        <v>3362</v>
      </c>
      <c r="AP8629" s="6" t="s">
        <v>3323</v>
      </c>
    </row>
    <row r="8630" spans="41:42" x14ac:dyDescent="0.3">
      <c r="AO8630" s="2" t="s">
        <v>3363</v>
      </c>
      <c r="AP8630" s="6" t="s">
        <v>3323</v>
      </c>
    </row>
    <row r="8631" spans="41:42" x14ac:dyDescent="0.3">
      <c r="AO8631" s="2" t="s">
        <v>3364</v>
      </c>
      <c r="AP8631" s="6" t="s">
        <v>3323</v>
      </c>
    </row>
    <row r="8632" spans="41:42" x14ac:dyDescent="0.3">
      <c r="AO8632" s="2" t="s">
        <v>3365</v>
      </c>
      <c r="AP8632" s="6" t="s">
        <v>3323</v>
      </c>
    </row>
    <row r="8633" spans="41:42" x14ac:dyDescent="0.3">
      <c r="AO8633" s="2" t="s">
        <v>4358</v>
      </c>
      <c r="AP8633" s="6" t="s">
        <v>4295</v>
      </c>
    </row>
    <row r="8634" spans="41:42" x14ac:dyDescent="0.3">
      <c r="AO8634" s="2" t="s">
        <v>3366</v>
      </c>
      <c r="AP8634" s="6" t="s">
        <v>3323</v>
      </c>
    </row>
    <row r="8635" spans="41:42" x14ac:dyDescent="0.3">
      <c r="AO8635" s="2" t="s">
        <v>3367</v>
      </c>
      <c r="AP8635" s="6" t="s">
        <v>3323</v>
      </c>
    </row>
    <row r="8636" spans="41:42" x14ac:dyDescent="0.3">
      <c r="AO8636" s="2" t="s">
        <v>3368</v>
      </c>
      <c r="AP8636" s="6" t="s">
        <v>3323</v>
      </c>
    </row>
    <row r="8637" spans="41:42" x14ac:dyDescent="0.3">
      <c r="AO8637" s="2" t="s">
        <v>3369</v>
      </c>
      <c r="AP8637" s="6" t="s">
        <v>3323</v>
      </c>
    </row>
    <row r="8638" spans="41:42" x14ac:dyDescent="0.3">
      <c r="AO8638" s="2" t="s">
        <v>3370</v>
      </c>
      <c r="AP8638" s="6" t="s">
        <v>3323</v>
      </c>
    </row>
    <row r="8639" spans="41:42" x14ac:dyDescent="0.3">
      <c r="AO8639" s="2" t="s">
        <v>3371</v>
      </c>
      <c r="AP8639" s="6" t="s">
        <v>3323</v>
      </c>
    </row>
    <row r="8640" spans="41:42" x14ac:dyDescent="0.3">
      <c r="AO8640" s="2" t="s">
        <v>3372</v>
      </c>
      <c r="AP8640" s="6" t="s">
        <v>3323</v>
      </c>
    </row>
    <row r="8641" spans="41:42" x14ac:dyDescent="0.3">
      <c r="AO8641" s="2" t="s">
        <v>3373</v>
      </c>
      <c r="AP8641" s="6" t="s">
        <v>3323</v>
      </c>
    </row>
    <row r="8642" spans="41:42" x14ac:dyDescent="0.3">
      <c r="AO8642" s="2" t="s">
        <v>3374</v>
      </c>
      <c r="AP8642" s="6" t="s">
        <v>3323</v>
      </c>
    </row>
    <row r="8643" spans="41:42" x14ac:dyDescent="0.3">
      <c r="AO8643" s="2" t="s">
        <v>3375</v>
      </c>
      <c r="AP8643" s="6" t="s">
        <v>3323</v>
      </c>
    </row>
    <row r="8644" spans="41:42" x14ac:dyDescent="0.3">
      <c r="AO8644" s="2" t="s">
        <v>4359</v>
      </c>
      <c r="AP8644" s="6" t="s">
        <v>4295</v>
      </c>
    </row>
    <row r="8645" spans="41:42" x14ac:dyDescent="0.3">
      <c r="AO8645" s="2" t="s">
        <v>3376</v>
      </c>
      <c r="AP8645" s="6" t="s">
        <v>3323</v>
      </c>
    </row>
    <row r="8646" spans="41:42" x14ac:dyDescent="0.3">
      <c r="AO8646" s="2" t="s">
        <v>3377</v>
      </c>
      <c r="AP8646" s="6" t="s">
        <v>3323</v>
      </c>
    </row>
    <row r="8647" spans="41:42" x14ac:dyDescent="0.3">
      <c r="AO8647" s="2" t="s">
        <v>3378</v>
      </c>
      <c r="AP8647" s="6" t="s">
        <v>3323</v>
      </c>
    </row>
    <row r="8648" spans="41:42" x14ac:dyDescent="0.3">
      <c r="AO8648" s="2" t="s">
        <v>3379</v>
      </c>
      <c r="AP8648" s="6" t="s">
        <v>3323</v>
      </c>
    </row>
    <row r="8649" spans="41:42" x14ac:dyDescent="0.3">
      <c r="AO8649" s="2" t="s">
        <v>3380</v>
      </c>
      <c r="AP8649" s="6" t="s">
        <v>3323</v>
      </c>
    </row>
    <row r="8650" spans="41:42" x14ac:dyDescent="0.3">
      <c r="AO8650" s="2" t="s">
        <v>3381</v>
      </c>
      <c r="AP8650" s="6" t="s">
        <v>3323</v>
      </c>
    </row>
    <row r="8651" spans="41:42" x14ac:dyDescent="0.3">
      <c r="AO8651" s="2" t="s">
        <v>3382</v>
      </c>
      <c r="AP8651" s="6" t="s">
        <v>3323</v>
      </c>
    </row>
    <row r="8652" spans="41:42" x14ac:dyDescent="0.3">
      <c r="AO8652" s="2" t="s">
        <v>3383</v>
      </c>
      <c r="AP8652" s="6" t="s">
        <v>3323</v>
      </c>
    </row>
    <row r="8653" spans="41:42" x14ac:dyDescent="0.3">
      <c r="AO8653" s="2" t="s">
        <v>3384</v>
      </c>
      <c r="AP8653" s="6" t="s">
        <v>3323</v>
      </c>
    </row>
    <row r="8654" spans="41:42" x14ac:dyDescent="0.3">
      <c r="AO8654" s="2" t="s">
        <v>3385</v>
      </c>
      <c r="AP8654" s="6" t="s">
        <v>3323</v>
      </c>
    </row>
    <row r="8655" spans="41:42" x14ac:dyDescent="0.3">
      <c r="AO8655" s="2" t="s">
        <v>4360</v>
      </c>
      <c r="AP8655" s="6" t="s">
        <v>4295</v>
      </c>
    </row>
    <row r="8656" spans="41:42" x14ac:dyDescent="0.3">
      <c r="AO8656" s="2" t="s">
        <v>3386</v>
      </c>
      <c r="AP8656" s="6" t="s">
        <v>3323</v>
      </c>
    </row>
    <row r="8657" spans="41:42" x14ac:dyDescent="0.3">
      <c r="AO8657" s="2" t="s">
        <v>3387</v>
      </c>
      <c r="AP8657" s="6" t="s">
        <v>3323</v>
      </c>
    </row>
    <row r="8658" spans="41:42" x14ac:dyDescent="0.3">
      <c r="AO8658" s="2" t="s">
        <v>3388</v>
      </c>
      <c r="AP8658" s="6" t="s">
        <v>3323</v>
      </c>
    </row>
    <row r="8659" spans="41:42" x14ac:dyDescent="0.3">
      <c r="AO8659" s="2" t="s">
        <v>3389</v>
      </c>
      <c r="AP8659" s="6" t="s">
        <v>3323</v>
      </c>
    </row>
    <row r="8660" spans="41:42" x14ac:dyDescent="0.3">
      <c r="AO8660" s="2" t="s">
        <v>3390</v>
      </c>
      <c r="AP8660" s="6" t="s">
        <v>3323</v>
      </c>
    </row>
    <row r="8661" spans="41:42" x14ac:dyDescent="0.3">
      <c r="AO8661" s="2" t="s">
        <v>3391</v>
      </c>
      <c r="AP8661" s="6" t="s">
        <v>3323</v>
      </c>
    </row>
    <row r="8662" spans="41:42" x14ac:dyDescent="0.3">
      <c r="AO8662" s="2" t="s">
        <v>3392</v>
      </c>
      <c r="AP8662" s="6" t="s">
        <v>3323</v>
      </c>
    </row>
    <row r="8663" spans="41:42" x14ac:dyDescent="0.3">
      <c r="AO8663" s="2" t="s">
        <v>3393</v>
      </c>
      <c r="AP8663" s="6" t="s">
        <v>3323</v>
      </c>
    </row>
    <row r="8664" spans="41:42" x14ac:dyDescent="0.3">
      <c r="AO8664" s="2" t="s">
        <v>3394</v>
      </c>
      <c r="AP8664" s="6" t="s">
        <v>3323</v>
      </c>
    </row>
    <row r="8665" spans="41:42" x14ac:dyDescent="0.3">
      <c r="AO8665" s="2" t="s">
        <v>3395</v>
      </c>
      <c r="AP8665" s="6" t="s">
        <v>3323</v>
      </c>
    </row>
    <row r="8666" spans="41:42" x14ac:dyDescent="0.3">
      <c r="AO8666" s="2" t="s">
        <v>4361</v>
      </c>
      <c r="AP8666" s="6" t="s">
        <v>4295</v>
      </c>
    </row>
    <row r="8667" spans="41:42" x14ac:dyDescent="0.3">
      <c r="AO8667" s="2" t="s">
        <v>3396</v>
      </c>
      <c r="AP8667" s="6" t="s">
        <v>3323</v>
      </c>
    </row>
    <row r="8668" spans="41:42" x14ac:dyDescent="0.3">
      <c r="AO8668" s="2" t="s">
        <v>3397</v>
      </c>
      <c r="AP8668" s="6" t="s">
        <v>3323</v>
      </c>
    </row>
    <row r="8669" spans="41:42" x14ac:dyDescent="0.3">
      <c r="AO8669" s="2" t="s">
        <v>3398</v>
      </c>
      <c r="AP8669" s="6" t="s">
        <v>3323</v>
      </c>
    </row>
    <row r="8670" spans="41:42" x14ac:dyDescent="0.3">
      <c r="AO8670" s="2" t="s">
        <v>3399</v>
      </c>
      <c r="AP8670" s="6" t="s">
        <v>3323</v>
      </c>
    </row>
    <row r="8671" spans="41:42" x14ac:dyDescent="0.3">
      <c r="AO8671" s="2" t="s">
        <v>3400</v>
      </c>
      <c r="AP8671" s="6" t="s">
        <v>3323</v>
      </c>
    </row>
    <row r="8672" spans="41:42" x14ac:dyDescent="0.3">
      <c r="AO8672" s="2" t="s">
        <v>3401</v>
      </c>
      <c r="AP8672" s="6" t="s">
        <v>3323</v>
      </c>
    </row>
    <row r="8673" spans="41:42" x14ac:dyDescent="0.3">
      <c r="AO8673" s="2" t="s">
        <v>3402</v>
      </c>
      <c r="AP8673" s="6" t="s">
        <v>3323</v>
      </c>
    </row>
    <row r="8674" spans="41:42" x14ac:dyDescent="0.3">
      <c r="AO8674" s="2" t="s">
        <v>3403</v>
      </c>
      <c r="AP8674" s="6" t="s">
        <v>3323</v>
      </c>
    </row>
    <row r="8675" spans="41:42" x14ac:dyDescent="0.3">
      <c r="AO8675" s="2" t="s">
        <v>3404</v>
      </c>
      <c r="AP8675" s="6" t="s">
        <v>3323</v>
      </c>
    </row>
    <row r="8676" spans="41:42" x14ac:dyDescent="0.3">
      <c r="AO8676" s="2" t="s">
        <v>3405</v>
      </c>
      <c r="AP8676" s="6" t="s">
        <v>3323</v>
      </c>
    </row>
    <row r="8677" spans="41:42" x14ac:dyDescent="0.3">
      <c r="AO8677" s="2" t="s">
        <v>4362</v>
      </c>
      <c r="AP8677" s="6" t="s">
        <v>4295</v>
      </c>
    </row>
    <row r="8678" spans="41:42" x14ac:dyDescent="0.3">
      <c r="AO8678" s="2" t="s">
        <v>3406</v>
      </c>
      <c r="AP8678" s="6" t="s">
        <v>3323</v>
      </c>
    </row>
    <row r="8679" spans="41:42" x14ac:dyDescent="0.3">
      <c r="AO8679" s="2" t="s">
        <v>3407</v>
      </c>
      <c r="AP8679" s="6" t="s">
        <v>3323</v>
      </c>
    </row>
    <row r="8680" spans="41:42" x14ac:dyDescent="0.3">
      <c r="AO8680" s="2" t="s">
        <v>3408</v>
      </c>
      <c r="AP8680" s="6" t="s">
        <v>3323</v>
      </c>
    </row>
    <row r="8681" spans="41:42" x14ac:dyDescent="0.3">
      <c r="AO8681" s="2" t="s">
        <v>3409</v>
      </c>
      <c r="AP8681" s="6" t="s">
        <v>3323</v>
      </c>
    </row>
    <row r="8682" spans="41:42" x14ac:dyDescent="0.3">
      <c r="AO8682" s="2" t="s">
        <v>3447</v>
      </c>
      <c r="AP8682" s="6" t="s">
        <v>3446</v>
      </c>
    </row>
    <row r="8683" spans="41:42" x14ac:dyDescent="0.3">
      <c r="AO8683" s="2" t="s">
        <v>3448</v>
      </c>
      <c r="AP8683" s="6" t="s">
        <v>3446</v>
      </c>
    </row>
    <row r="8684" spans="41:42" x14ac:dyDescent="0.3">
      <c r="AO8684" s="2" t="s">
        <v>3449</v>
      </c>
      <c r="AP8684" s="6" t="s">
        <v>3446</v>
      </c>
    </row>
    <row r="8685" spans="41:42" x14ac:dyDescent="0.3">
      <c r="AO8685" s="2" t="s">
        <v>3450</v>
      </c>
      <c r="AP8685" s="6" t="s">
        <v>3446</v>
      </c>
    </row>
    <row r="8686" spans="41:42" x14ac:dyDescent="0.3">
      <c r="AO8686" s="2" t="s">
        <v>3451</v>
      </c>
      <c r="AP8686" s="6" t="s">
        <v>3446</v>
      </c>
    </row>
    <row r="8687" spans="41:42" x14ac:dyDescent="0.3">
      <c r="AO8687" s="2" t="s">
        <v>3452</v>
      </c>
      <c r="AP8687" s="6" t="s">
        <v>3446</v>
      </c>
    </row>
    <row r="8688" spans="41:42" x14ac:dyDescent="0.3">
      <c r="AO8688" s="2" t="s">
        <v>4363</v>
      </c>
      <c r="AP8688" s="6" t="s">
        <v>4295</v>
      </c>
    </row>
    <row r="8689" spans="41:42" x14ac:dyDescent="0.3">
      <c r="AO8689" s="2" t="s">
        <v>3453</v>
      </c>
      <c r="AP8689" s="6" t="s">
        <v>3446</v>
      </c>
    </row>
    <row r="8690" spans="41:42" x14ac:dyDescent="0.3">
      <c r="AO8690" s="2" t="s">
        <v>3454</v>
      </c>
      <c r="AP8690" s="6" t="s">
        <v>3446</v>
      </c>
    </row>
    <row r="8691" spans="41:42" x14ac:dyDescent="0.3">
      <c r="AO8691" s="2" t="s">
        <v>3455</v>
      </c>
      <c r="AP8691" s="6" t="s">
        <v>3446</v>
      </c>
    </row>
    <row r="8692" spans="41:42" x14ac:dyDescent="0.3">
      <c r="AO8692" s="2" t="s">
        <v>3456</v>
      </c>
      <c r="AP8692" s="6" t="s">
        <v>3446</v>
      </c>
    </row>
    <row r="8693" spans="41:42" x14ac:dyDescent="0.3">
      <c r="AO8693" s="2" t="s">
        <v>3457</v>
      </c>
      <c r="AP8693" s="6" t="s">
        <v>3446</v>
      </c>
    </row>
    <row r="8694" spans="41:42" x14ac:dyDescent="0.3">
      <c r="AO8694" s="2" t="s">
        <v>3458</v>
      </c>
      <c r="AP8694" s="6" t="s">
        <v>3446</v>
      </c>
    </row>
    <row r="8695" spans="41:42" x14ac:dyDescent="0.3">
      <c r="AO8695" s="2" t="s">
        <v>3459</v>
      </c>
      <c r="AP8695" s="6" t="s">
        <v>3446</v>
      </c>
    </row>
    <row r="8696" spans="41:42" x14ac:dyDescent="0.3">
      <c r="AO8696" s="2" t="s">
        <v>3460</v>
      </c>
      <c r="AP8696" s="6" t="s">
        <v>3446</v>
      </c>
    </row>
    <row r="8697" spans="41:42" x14ac:dyDescent="0.3">
      <c r="AO8697" s="2" t="s">
        <v>3461</v>
      </c>
      <c r="AP8697" s="6" t="s">
        <v>3446</v>
      </c>
    </row>
    <row r="8698" spans="41:42" x14ac:dyDescent="0.3">
      <c r="AO8698" s="2" t="s">
        <v>3462</v>
      </c>
      <c r="AP8698" s="6" t="s">
        <v>3446</v>
      </c>
    </row>
    <row r="8699" spans="41:42" x14ac:dyDescent="0.3">
      <c r="AO8699" s="2" t="s">
        <v>4364</v>
      </c>
      <c r="AP8699" s="6" t="s">
        <v>4295</v>
      </c>
    </row>
    <row r="8700" spans="41:42" x14ac:dyDescent="0.3">
      <c r="AO8700" s="2" t="s">
        <v>3463</v>
      </c>
      <c r="AP8700" s="6" t="s">
        <v>3446</v>
      </c>
    </row>
    <row r="8701" spans="41:42" x14ac:dyDescent="0.3">
      <c r="AO8701" s="2" t="s">
        <v>3464</v>
      </c>
      <c r="AP8701" s="6" t="s">
        <v>3446</v>
      </c>
    </row>
    <row r="8702" spans="41:42" x14ac:dyDescent="0.3">
      <c r="AO8702" s="2" t="s">
        <v>3465</v>
      </c>
      <c r="AP8702" s="6" t="s">
        <v>3446</v>
      </c>
    </row>
    <row r="8703" spans="41:42" x14ac:dyDescent="0.3">
      <c r="AO8703" s="2" t="s">
        <v>3466</v>
      </c>
      <c r="AP8703" s="6" t="s">
        <v>3446</v>
      </c>
    </row>
    <row r="8704" spans="41:42" x14ac:dyDescent="0.3">
      <c r="AO8704" s="2" t="s">
        <v>3467</v>
      </c>
      <c r="AP8704" s="6" t="s">
        <v>3446</v>
      </c>
    </row>
    <row r="8705" spans="41:42" x14ac:dyDescent="0.3">
      <c r="AO8705" s="2" t="s">
        <v>3468</v>
      </c>
      <c r="AP8705" s="6" t="s">
        <v>3446</v>
      </c>
    </row>
    <row r="8706" spans="41:42" x14ac:dyDescent="0.3">
      <c r="AO8706" s="2" t="s">
        <v>5043</v>
      </c>
      <c r="AP8706" s="6" t="s">
        <v>5039</v>
      </c>
    </row>
    <row r="8707" spans="41:42" x14ac:dyDescent="0.3">
      <c r="AO8707" s="2" t="s">
        <v>5044</v>
      </c>
      <c r="AP8707" s="6" t="s">
        <v>5039</v>
      </c>
    </row>
    <row r="8708" spans="41:42" x14ac:dyDescent="0.3">
      <c r="AO8708" s="2" t="s">
        <v>5045</v>
      </c>
      <c r="AP8708" s="6" t="s">
        <v>5039</v>
      </c>
    </row>
    <row r="8709" spans="41:42" x14ac:dyDescent="0.3">
      <c r="AO8709" s="2" t="s">
        <v>5046</v>
      </c>
      <c r="AP8709" s="6" t="s">
        <v>5039</v>
      </c>
    </row>
    <row r="8710" spans="41:42" x14ac:dyDescent="0.3">
      <c r="AO8710" s="2" t="s">
        <v>2437</v>
      </c>
      <c r="AP8710" s="6" t="s">
        <v>2400</v>
      </c>
    </row>
    <row r="8711" spans="41:42" x14ac:dyDescent="0.3">
      <c r="AO8711" s="2" t="s">
        <v>4365</v>
      </c>
      <c r="AP8711" s="6" t="s">
        <v>4295</v>
      </c>
    </row>
    <row r="8712" spans="41:42" x14ac:dyDescent="0.3">
      <c r="AO8712" s="2" t="s">
        <v>5047</v>
      </c>
      <c r="AP8712" s="6" t="s">
        <v>5039</v>
      </c>
    </row>
    <row r="8713" spans="41:42" x14ac:dyDescent="0.3">
      <c r="AO8713" s="2" t="s">
        <v>5048</v>
      </c>
      <c r="AP8713" s="6" t="s">
        <v>5039</v>
      </c>
    </row>
    <row r="8714" spans="41:42" x14ac:dyDescent="0.3">
      <c r="AO8714" s="2" t="s">
        <v>5049</v>
      </c>
      <c r="AP8714" s="6" t="s">
        <v>5039</v>
      </c>
    </row>
    <row r="8715" spans="41:42" x14ac:dyDescent="0.3">
      <c r="AO8715" s="2" t="s">
        <v>5050</v>
      </c>
      <c r="AP8715" s="6" t="s">
        <v>5039</v>
      </c>
    </row>
    <row r="8716" spans="41:42" x14ac:dyDescent="0.3">
      <c r="AO8716" s="2" t="s">
        <v>5051</v>
      </c>
      <c r="AP8716" s="6" t="s">
        <v>5039</v>
      </c>
    </row>
    <row r="8717" spans="41:42" x14ac:dyDescent="0.3">
      <c r="AO8717" s="2" t="s">
        <v>5052</v>
      </c>
      <c r="AP8717" s="6" t="s">
        <v>5039</v>
      </c>
    </row>
    <row r="8718" spans="41:42" x14ac:dyDescent="0.3">
      <c r="AO8718" s="2" t="s">
        <v>5053</v>
      </c>
      <c r="AP8718" s="6" t="s">
        <v>5039</v>
      </c>
    </row>
    <row r="8719" spans="41:42" x14ac:dyDescent="0.3">
      <c r="AO8719" s="2" t="s">
        <v>5054</v>
      </c>
      <c r="AP8719" s="6" t="s">
        <v>5039</v>
      </c>
    </row>
    <row r="8720" spans="41:42" x14ac:dyDescent="0.3">
      <c r="AO8720" s="2" t="s">
        <v>5055</v>
      </c>
      <c r="AP8720" s="6" t="s">
        <v>5039</v>
      </c>
    </row>
    <row r="8721" spans="41:42" x14ac:dyDescent="0.3">
      <c r="AO8721" s="2" t="s">
        <v>5056</v>
      </c>
      <c r="AP8721" s="6" t="s">
        <v>5039</v>
      </c>
    </row>
    <row r="8722" spans="41:42" x14ac:dyDescent="0.3">
      <c r="AO8722" s="2" t="s">
        <v>4366</v>
      </c>
      <c r="AP8722" s="6" t="s">
        <v>4295</v>
      </c>
    </row>
    <row r="8723" spans="41:42" x14ac:dyDescent="0.3">
      <c r="AO8723" s="2" t="s">
        <v>5057</v>
      </c>
      <c r="AP8723" s="6" t="s">
        <v>5039</v>
      </c>
    </row>
    <row r="8724" spans="41:42" x14ac:dyDescent="0.3">
      <c r="AO8724" s="2" t="s">
        <v>5058</v>
      </c>
      <c r="AP8724" s="6" t="s">
        <v>5039</v>
      </c>
    </row>
    <row r="8725" spans="41:42" x14ac:dyDescent="0.3">
      <c r="AO8725" s="2" t="s">
        <v>5059</v>
      </c>
      <c r="AP8725" s="6" t="s">
        <v>5039</v>
      </c>
    </row>
    <row r="8726" spans="41:42" x14ac:dyDescent="0.3">
      <c r="AO8726" s="2" t="s">
        <v>5060</v>
      </c>
      <c r="AP8726" s="6" t="s">
        <v>5039</v>
      </c>
    </row>
    <row r="8727" spans="41:42" x14ac:dyDescent="0.3">
      <c r="AO8727" s="2" t="s">
        <v>5061</v>
      </c>
      <c r="AP8727" s="6" t="s">
        <v>5039</v>
      </c>
    </row>
    <row r="8728" spans="41:42" x14ac:dyDescent="0.3">
      <c r="AO8728" s="2" t="s">
        <v>5062</v>
      </c>
      <c r="AP8728" s="6" t="s">
        <v>5039</v>
      </c>
    </row>
    <row r="8729" spans="41:42" x14ac:dyDescent="0.3">
      <c r="AO8729" s="2" t="s">
        <v>5063</v>
      </c>
      <c r="AP8729" s="6" t="s">
        <v>5039</v>
      </c>
    </row>
    <row r="8730" spans="41:42" x14ac:dyDescent="0.3">
      <c r="AO8730" s="2" t="s">
        <v>5064</v>
      </c>
      <c r="AP8730" s="6" t="s">
        <v>5039</v>
      </c>
    </row>
    <row r="8731" spans="41:42" x14ac:dyDescent="0.3">
      <c r="AO8731" s="2" t="s">
        <v>5065</v>
      </c>
      <c r="AP8731" s="6" t="s">
        <v>5039</v>
      </c>
    </row>
    <row r="8732" spans="41:42" x14ac:dyDescent="0.3">
      <c r="AO8732" s="2" t="s">
        <v>5066</v>
      </c>
      <c r="AP8732" s="6" t="s">
        <v>5039</v>
      </c>
    </row>
    <row r="8733" spans="41:42" x14ac:dyDescent="0.3">
      <c r="AO8733" s="2" t="s">
        <v>4367</v>
      </c>
      <c r="AP8733" s="6" t="s">
        <v>4295</v>
      </c>
    </row>
    <row r="8734" spans="41:42" x14ac:dyDescent="0.3">
      <c r="AO8734" s="2" t="s">
        <v>5067</v>
      </c>
      <c r="AP8734" s="6" t="s">
        <v>5039</v>
      </c>
    </row>
    <row r="8735" spans="41:42" x14ac:dyDescent="0.3">
      <c r="AO8735" s="2" t="s">
        <v>5068</v>
      </c>
      <c r="AP8735" s="6" t="s">
        <v>5039</v>
      </c>
    </row>
    <row r="8736" spans="41:42" x14ac:dyDescent="0.3">
      <c r="AO8736" s="2" t="s">
        <v>5069</v>
      </c>
      <c r="AP8736" s="6" t="s">
        <v>5039</v>
      </c>
    </row>
    <row r="8737" spans="41:42" x14ac:dyDescent="0.3">
      <c r="AO8737" s="2" t="s">
        <v>5070</v>
      </c>
      <c r="AP8737" s="6" t="s">
        <v>5039</v>
      </c>
    </row>
    <row r="8738" spans="41:42" x14ac:dyDescent="0.3">
      <c r="AO8738" s="2" t="s">
        <v>5071</v>
      </c>
      <c r="AP8738" s="6" t="s">
        <v>5039</v>
      </c>
    </row>
    <row r="8739" spans="41:42" x14ac:dyDescent="0.3">
      <c r="AO8739" s="2" t="s">
        <v>5072</v>
      </c>
      <c r="AP8739" s="6" t="s">
        <v>5039</v>
      </c>
    </row>
    <row r="8740" spans="41:42" x14ac:dyDescent="0.3">
      <c r="AO8740" s="2" t="s">
        <v>5073</v>
      </c>
      <c r="AP8740" s="6" t="s">
        <v>5039</v>
      </c>
    </row>
    <row r="8741" spans="41:42" x14ac:dyDescent="0.3">
      <c r="AO8741" s="2" t="s">
        <v>5074</v>
      </c>
      <c r="AP8741" s="6" t="s">
        <v>5039</v>
      </c>
    </row>
    <row r="8742" spans="41:42" x14ac:dyDescent="0.3">
      <c r="AO8742" s="2" t="s">
        <v>5075</v>
      </c>
      <c r="AP8742" s="6" t="s">
        <v>5039</v>
      </c>
    </row>
    <row r="8743" spans="41:42" x14ac:dyDescent="0.3">
      <c r="AO8743" s="2" t="s">
        <v>5076</v>
      </c>
      <c r="AP8743" s="6" t="s">
        <v>5039</v>
      </c>
    </row>
    <row r="8744" spans="41:42" x14ac:dyDescent="0.3">
      <c r="AO8744" s="2" t="s">
        <v>4368</v>
      </c>
      <c r="AP8744" s="6" t="s">
        <v>4295</v>
      </c>
    </row>
    <row r="8745" spans="41:42" x14ac:dyDescent="0.3">
      <c r="AO8745" s="2" t="s">
        <v>5077</v>
      </c>
      <c r="AP8745" s="6" t="s">
        <v>5039</v>
      </c>
    </row>
    <row r="8746" spans="41:42" x14ac:dyDescent="0.3">
      <c r="AO8746" s="2" t="s">
        <v>5078</v>
      </c>
      <c r="AP8746" s="6" t="s">
        <v>5039</v>
      </c>
    </row>
    <row r="8747" spans="41:42" x14ac:dyDescent="0.3">
      <c r="AO8747" s="2" t="s">
        <v>5079</v>
      </c>
      <c r="AP8747" s="6" t="s">
        <v>5039</v>
      </c>
    </row>
    <row r="8748" spans="41:42" x14ac:dyDescent="0.3">
      <c r="AO8748" s="2" t="s">
        <v>5080</v>
      </c>
      <c r="AP8748" s="6" t="s">
        <v>5039</v>
      </c>
    </row>
    <row r="8749" spans="41:42" x14ac:dyDescent="0.3">
      <c r="AO8749" s="2" t="s">
        <v>5081</v>
      </c>
      <c r="AP8749" s="6" t="s">
        <v>5039</v>
      </c>
    </row>
    <row r="8750" spans="41:42" x14ac:dyDescent="0.3">
      <c r="AO8750" s="2" t="s">
        <v>5082</v>
      </c>
      <c r="AP8750" s="6" t="s">
        <v>5039</v>
      </c>
    </row>
    <row r="8751" spans="41:42" x14ac:dyDescent="0.3">
      <c r="AO8751" s="2" t="s">
        <v>5083</v>
      </c>
      <c r="AP8751" s="6" t="s">
        <v>5039</v>
      </c>
    </row>
    <row r="8752" spans="41:42" x14ac:dyDescent="0.3">
      <c r="AO8752" s="2" t="s">
        <v>5084</v>
      </c>
      <c r="AP8752" s="6" t="s">
        <v>5039</v>
      </c>
    </row>
    <row r="8753" spans="41:42" x14ac:dyDescent="0.3">
      <c r="AO8753" s="2" t="s">
        <v>5085</v>
      </c>
      <c r="AP8753" s="6" t="s">
        <v>5039</v>
      </c>
    </row>
    <row r="8754" spans="41:42" x14ac:dyDescent="0.3">
      <c r="AO8754" s="2" t="s">
        <v>5086</v>
      </c>
      <c r="AP8754" s="6" t="s">
        <v>5039</v>
      </c>
    </row>
    <row r="8755" spans="41:42" x14ac:dyDescent="0.3">
      <c r="AO8755" s="2" t="s">
        <v>4369</v>
      </c>
      <c r="AP8755" s="6" t="s">
        <v>4295</v>
      </c>
    </row>
    <row r="8756" spans="41:42" x14ac:dyDescent="0.3">
      <c r="AO8756" s="2" t="s">
        <v>5087</v>
      </c>
      <c r="AP8756" s="6" t="s">
        <v>5039</v>
      </c>
    </row>
    <row r="8757" spans="41:42" x14ac:dyDescent="0.3">
      <c r="AO8757" s="2" t="s">
        <v>5088</v>
      </c>
      <c r="AP8757" s="6" t="s">
        <v>5039</v>
      </c>
    </row>
    <row r="8758" spans="41:42" x14ac:dyDescent="0.3">
      <c r="AO8758" s="2" t="s">
        <v>5089</v>
      </c>
      <c r="AP8758" s="6" t="s">
        <v>5039</v>
      </c>
    </row>
    <row r="8759" spans="41:42" x14ac:dyDescent="0.3">
      <c r="AO8759" s="2" t="s">
        <v>5090</v>
      </c>
      <c r="AP8759" s="6" t="s">
        <v>5039</v>
      </c>
    </row>
    <row r="8760" spans="41:42" x14ac:dyDescent="0.3">
      <c r="AO8760" s="2" t="s">
        <v>5091</v>
      </c>
      <c r="AP8760" s="6" t="s">
        <v>5039</v>
      </c>
    </row>
    <row r="8761" spans="41:42" x14ac:dyDescent="0.3">
      <c r="AO8761" s="2" t="s">
        <v>5092</v>
      </c>
      <c r="AP8761" s="6" t="s">
        <v>5039</v>
      </c>
    </row>
    <row r="8762" spans="41:42" x14ac:dyDescent="0.3">
      <c r="AO8762" s="2" t="s">
        <v>5093</v>
      </c>
      <c r="AP8762" s="6" t="s">
        <v>5039</v>
      </c>
    </row>
    <row r="8763" spans="41:42" x14ac:dyDescent="0.3">
      <c r="AO8763" s="2" t="s">
        <v>5094</v>
      </c>
      <c r="AP8763" s="6" t="s">
        <v>5039</v>
      </c>
    </row>
    <row r="8764" spans="41:42" x14ac:dyDescent="0.3">
      <c r="AO8764" s="2" t="s">
        <v>5095</v>
      </c>
      <c r="AP8764" s="6" t="s">
        <v>5039</v>
      </c>
    </row>
    <row r="8765" spans="41:42" x14ac:dyDescent="0.3">
      <c r="AO8765" s="2" t="s">
        <v>5096</v>
      </c>
      <c r="AP8765" s="6" t="s">
        <v>5039</v>
      </c>
    </row>
    <row r="8766" spans="41:42" x14ac:dyDescent="0.3">
      <c r="AO8766" s="2" t="s">
        <v>4370</v>
      </c>
      <c r="AP8766" s="6" t="s">
        <v>4295</v>
      </c>
    </row>
    <row r="8767" spans="41:42" x14ac:dyDescent="0.3">
      <c r="AO8767" s="2" t="s">
        <v>5097</v>
      </c>
      <c r="AP8767" s="6" t="s">
        <v>5039</v>
      </c>
    </row>
    <row r="8768" spans="41:42" x14ac:dyDescent="0.3">
      <c r="AO8768" s="2" t="s">
        <v>5098</v>
      </c>
      <c r="AP8768" s="6" t="s">
        <v>5039</v>
      </c>
    </row>
    <row r="8769" spans="41:42" x14ac:dyDescent="0.3">
      <c r="AO8769" s="2" t="s">
        <v>5099</v>
      </c>
      <c r="AP8769" s="6" t="s">
        <v>5039</v>
      </c>
    </row>
    <row r="8770" spans="41:42" x14ac:dyDescent="0.3">
      <c r="AO8770" s="2" t="s">
        <v>5100</v>
      </c>
      <c r="AP8770" s="6" t="s">
        <v>5039</v>
      </c>
    </row>
    <row r="8771" spans="41:42" x14ac:dyDescent="0.3">
      <c r="AO8771" s="2" t="s">
        <v>5101</v>
      </c>
      <c r="AP8771" s="6" t="s">
        <v>5039</v>
      </c>
    </row>
    <row r="8772" spans="41:42" x14ac:dyDescent="0.3">
      <c r="AO8772" s="2" t="s">
        <v>5102</v>
      </c>
      <c r="AP8772" s="6" t="s">
        <v>5039</v>
      </c>
    </row>
    <row r="8773" spans="41:42" x14ac:dyDescent="0.3">
      <c r="AO8773" s="2" t="s">
        <v>5103</v>
      </c>
      <c r="AP8773" s="6" t="s">
        <v>5039</v>
      </c>
    </row>
    <row r="8774" spans="41:42" x14ac:dyDescent="0.3">
      <c r="AO8774" s="2" t="s">
        <v>5104</v>
      </c>
      <c r="AP8774" s="6" t="s">
        <v>5039</v>
      </c>
    </row>
    <row r="8775" spans="41:42" x14ac:dyDescent="0.3">
      <c r="AO8775" s="2" t="s">
        <v>5105</v>
      </c>
      <c r="AP8775" s="6" t="s">
        <v>5039</v>
      </c>
    </row>
    <row r="8776" spans="41:42" x14ac:dyDescent="0.3">
      <c r="AO8776" s="2" t="s">
        <v>5106</v>
      </c>
      <c r="AP8776" s="6" t="s">
        <v>5039</v>
      </c>
    </row>
    <row r="8777" spans="41:42" x14ac:dyDescent="0.3">
      <c r="AO8777" s="2" t="s">
        <v>4371</v>
      </c>
      <c r="AP8777" s="6" t="s">
        <v>4295</v>
      </c>
    </row>
    <row r="8778" spans="41:42" x14ac:dyDescent="0.3">
      <c r="AO8778" s="2" t="s">
        <v>5107</v>
      </c>
      <c r="AP8778" s="6" t="s">
        <v>5039</v>
      </c>
    </row>
    <row r="8779" spans="41:42" x14ac:dyDescent="0.3">
      <c r="AO8779" s="2" t="s">
        <v>5108</v>
      </c>
      <c r="AP8779" s="6" t="s">
        <v>5039</v>
      </c>
    </row>
    <row r="8780" spans="41:42" x14ac:dyDescent="0.3">
      <c r="AO8780" s="2" t="s">
        <v>5109</v>
      </c>
      <c r="AP8780" s="6" t="s">
        <v>5039</v>
      </c>
    </row>
    <row r="8781" spans="41:42" x14ac:dyDescent="0.3">
      <c r="AO8781" s="2" t="s">
        <v>5110</v>
      </c>
      <c r="AP8781" s="6" t="s">
        <v>5039</v>
      </c>
    </row>
    <row r="8782" spans="41:42" x14ac:dyDescent="0.3">
      <c r="AO8782" s="2" t="s">
        <v>5111</v>
      </c>
      <c r="AP8782" s="6" t="s">
        <v>5039</v>
      </c>
    </row>
    <row r="8783" spans="41:42" x14ac:dyDescent="0.3">
      <c r="AO8783" s="2" t="s">
        <v>5112</v>
      </c>
      <c r="AP8783" s="6" t="s">
        <v>5039</v>
      </c>
    </row>
    <row r="8784" spans="41:42" x14ac:dyDescent="0.3">
      <c r="AO8784" s="2" t="s">
        <v>5113</v>
      </c>
      <c r="AP8784" s="6" t="s">
        <v>5039</v>
      </c>
    </row>
    <row r="8785" spans="41:42" x14ac:dyDescent="0.3">
      <c r="AO8785" s="2" t="s">
        <v>5114</v>
      </c>
      <c r="AP8785" s="6" t="s">
        <v>5039</v>
      </c>
    </row>
    <row r="8786" spans="41:42" x14ac:dyDescent="0.3">
      <c r="AO8786" s="2" t="s">
        <v>5115</v>
      </c>
      <c r="AP8786" s="6" t="s">
        <v>5039</v>
      </c>
    </row>
    <row r="8787" spans="41:42" x14ac:dyDescent="0.3">
      <c r="AO8787" s="2" t="s">
        <v>5116</v>
      </c>
      <c r="AP8787" s="6" t="s">
        <v>5039</v>
      </c>
    </row>
    <row r="8788" spans="41:42" x14ac:dyDescent="0.3">
      <c r="AO8788" s="2" t="s">
        <v>4372</v>
      </c>
      <c r="AP8788" s="6" t="s">
        <v>4295</v>
      </c>
    </row>
    <row r="8789" spans="41:42" x14ac:dyDescent="0.3">
      <c r="AO8789" s="2" t="s">
        <v>5117</v>
      </c>
      <c r="AP8789" s="6" t="s">
        <v>5039</v>
      </c>
    </row>
    <row r="8790" spans="41:42" x14ac:dyDescent="0.3">
      <c r="AO8790" s="2" t="s">
        <v>5118</v>
      </c>
      <c r="AP8790" s="6" t="s">
        <v>5039</v>
      </c>
    </row>
    <row r="8791" spans="41:42" x14ac:dyDescent="0.3">
      <c r="AO8791" s="2" t="s">
        <v>5119</v>
      </c>
      <c r="AP8791" s="6" t="s">
        <v>5039</v>
      </c>
    </row>
    <row r="8792" spans="41:42" x14ac:dyDescent="0.3">
      <c r="AO8792" s="2" t="s">
        <v>5120</v>
      </c>
      <c r="AP8792" s="6" t="s">
        <v>5039</v>
      </c>
    </row>
    <row r="8793" spans="41:42" x14ac:dyDescent="0.3">
      <c r="AO8793" s="2" t="s">
        <v>5121</v>
      </c>
      <c r="AP8793" s="6" t="s">
        <v>5039</v>
      </c>
    </row>
    <row r="8794" spans="41:42" x14ac:dyDescent="0.3">
      <c r="AO8794" s="2" t="s">
        <v>5122</v>
      </c>
      <c r="AP8794" s="6" t="s">
        <v>5039</v>
      </c>
    </row>
    <row r="8795" spans="41:42" x14ac:dyDescent="0.3">
      <c r="AO8795" s="2" t="s">
        <v>5123</v>
      </c>
      <c r="AP8795" s="6" t="s">
        <v>5039</v>
      </c>
    </row>
    <row r="8796" spans="41:42" x14ac:dyDescent="0.3">
      <c r="AO8796" s="2" t="s">
        <v>5124</v>
      </c>
      <c r="AP8796" s="6" t="s">
        <v>5039</v>
      </c>
    </row>
    <row r="8797" spans="41:42" x14ac:dyDescent="0.3">
      <c r="AO8797" s="2" t="s">
        <v>5125</v>
      </c>
      <c r="AP8797" s="6" t="s">
        <v>5039</v>
      </c>
    </row>
    <row r="8798" spans="41:42" x14ac:dyDescent="0.3">
      <c r="AO8798" s="2" t="s">
        <v>5126</v>
      </c>
      <c r="AP8798" s="6" t="s">
        <v>5039</v>
      </c>
    </row>
    <row r="8799" spans="41:42" x14ac:dyDescent="0.3">
      <c r="AO8799" s="2" t="s">
        <v>4373</v>
      </c>
      <c r="AP8799" s="6" t="s">
        <v>4295</v>
      </c>
    </row>
    <row r="8800" spans="41:42" x14ac:dyDescent="0.3">
      <c r="AO8800" s="2" t="s">
        <v>5127</v>
      </c>
      <c r="AP8800" s="6" t="s">
        <v>5039</v>
      </c>
    </row>
    <row r="8801" spans="41:42" x14ac:dyDescent="0.3">
      <c r="AO8801" s="2" t="s">
        <v>5128</v>
      </c>
      <c r="AP8801" s="6" t="s">
        <v>5039</v>
      </c>
    </row>
    <row r="8802" spans="41:42" x14ac:dyDescent="0.3">
      <c r="AO8802" s="2" t="s">
        <v>5129</v>
      </c>
      <c r="AP8802" s="6" t="s">
        <v>5039</v>
      </c>
    </row>
    <row r="8803" spans="41:42" x14ac:dyDescent="0.3">
      <c r="AO8803" s="2" t="s">
        <v>5130</v>
      </c>
      <c r="AP8803" s="6" t="s">
        <v>5039</v>
      </c>
    </row>
    <row r="8804" spans="41:42" x14ac:dyDescent="0.3">
      <c r="AO8804" s="2" t="s">
        <v>5131</v>
      </c>
      <c r="AP8804" s="6" t="s">
        <v>5039</v>
      </c>
    </row>
    <row r="8805" spans="41:42" x14ac:dyDescent="0.3">
      <c r="AO8805" s="2" t="s">
        <v>5132</v>
      </c>
      <c r="AP8805" s="6" t="s">
        <v>5039</v>
      </c>
    </row>
    <row r="8806" spans="41:42" x14ac:dyDescent="0.3">
      <c r="AO8806" s="2" t="s">
        <v>5133</v>
      </c>
      <c r="AP8806" s="6" t="s">
        <v>5039</v>
      </c>
    </row>
    <row r="8807" spans="41:42" x14ac:dyDescent="0.3">
      <c r="AO8807" s="2" t="s">
        <v>5134</v>
      </c>
      <c r="AP8807" s="6" t="s">
        <v>5039</v>
      </c>
    </row>
    <row r="8808" spans="41:42" x14ac:dyDescent="0.3">
      <c r="AO8808" s="2" t="s">
        <v>5135</v>
      </c>
      <c r="AP8808" s="6" t="s">
        <v>5039</v>
      </c>
    </row>
    <row r="8809" spans="41:42" x14ac:dyDescent="0.3">
      <c r="AO8809" s="2" t="s">
        <v>5136</v>
      </c>
      <c r="AP8809" s="6" t="s">
        <v>5039</v>
      </c>
    </row>
    <row r="8810" spans="41:42" x14ac:dyDescent="0.3">
      <c r="AO8810" s="2" t="s">
        <v>4374</v>
      </c>
      <c r="AP8810" s="6" t="s">
        <v>4295</v>
      </c>
    </row>
    <row r="8811" spans="41:42" x14ac:dyDescent="0.3">
      <c r="AO8811" s="2" t="s">
        <v>5137</v>
      </c>
      <c r="AP8811" s="6" t="s">
        <v>5039</v>
      </c>
    </row>
    <row r="8812" spans="41:42" x14ac:dyDescent="0.3">
      <c r="AO8812" s="2" t="s">
        <v>5138</v>
      </c>
      <c r="AP8812" s="6" t="s">
        <v>5039</v>
      </c>
    </row>
    <row r="8813" spans="41:42" x14ac:dyDescent="0.3">
      <c r="AO8813" s="2" t="s">
        <v>5139</v>
      </c>
      <c r="AP8813" s="6" t="s">
        <v>5039</v>
      </c>
    </row>
    <row r="8814" spans="41:42" x14ac:dyDescent="0.3">
      <c r="AO8814" s="2" t="s">
        <v>5140</v>
      </c>
      <c r="AP8814" s="6" t="s">
        <v>5039</v>
      </c>
    </row>
    <row r="8815" spans="41:42" x14ac:dyDescent="0.3">
      <c r="AO8815" s="2" t="s">
        <v>5141</v>
      </c>
      <c r="AP8815" s="6" t="s">
        <v>5039</v>
      </c>
    </row>
    <row r="8816" spans="41:42" x14ac:dyDescent="0.3">
      <c r="AO8816" s="2" t="s">
        <v>5142</v>
      </c>
      <c r="AP8816" s="6" t="s">
        <v>5039</v>
      </c>
    </row>
    <row r="8817" spans="41:42" x14ac:dyDescent="0.3">
      <c r="AO8817" s="2" t="s">
        <v>5143</v>
      </c>
      <c r="AP8817" s="6" t="s">
        <v>5039</v>
      </c>
    </row>
    <row r="8818" spans="41:42" x14ac:dyDescent="0.3">
      <c r="AO8818" s="2" t="s">
        <v>5144</v>
      </c>
      <c r="AP8818" s="6" t="s">
        <v>5039</v>
      </c>
    </row>
    <row r="8819" spans="41:42" x14ac:dyDescent="0.3">
      <c r="AO8819" s="2" t="s">
        <v>5145</v>
      </c>
      <c r="AP8819" s="6" t="s">
        <v>5039</v>
      </c>
    </row>
    <row r="8820" spans="41:42" x14ac:dyDescent="0.3">
      <c r="AO8820" s="2" t="s">
        <v>5146</v>
      </c>
      <c r="AP8820" s="6" t="s">
        <v>5039</v>
      </c>
    </row>
    <row r="8821" spans="41:42" x14ac:dyDescent="0.3">
      <c r="AO8821" s="2" t="s">
        <v>2438</v>
      </c>
      <c r="AP8821" s="6" t="s">
        <v>2400</v>
      </c>
    </row>
    <row r="8822" spans="41:42" x14ac:dyDescent="0.3">
      <c r="AO8822" s="2" t="s">
        <v>4375</v>
      </c>
      <c r="AP8822" s="6" t="s">
        <v>4295</v>
      </c>
    </row>
    <row r="8823" spans="41:42" x14ac:dyDescent="0.3">
      <c r="AO8823" s="2" t="s">
        <v>5147</v>
      </c>
      <c r="AP8823" s="6" t="s">
        <v>5039</v>
      </c>
    </row>
    <row r="8824" spans="41:42" x14ac:dyDescent="0.3">
      <c r="AO8824" s="2" t="s">
        <v>5148</v>
      </c>
      <c r="AP8824" s="6" t="s">
        <v>5039</v>
      </c>
    </row>
    <row r="8825" spans="41:42" x14ac:dyDescent="0.3">
      <c r="AO8825" s="2" t="s">
        <v>5149</v>
      </c>
      <c r="AP8825" s="6" t="s">
        <v>5039</v>
      </c>
    </row>
    <row r="8826" spans="41:42" x14ac:dyDescent="0.3">
      <c r="AO8826" s="2" t="s">
        <v>5150</v>
      </c>
      <c r="AP8826" s="6" t="s">
        <v>5039</v>
      </c>
    </row>
    <row r="8827" spans="41:42" x14ac:dyDescent="0.3">
      <c r="AO8827" s="2" t="s">
        <v>5151</v>
      </c>
      <c r="AP8827" s="6" t="s">
        <v>5039</v>
      </c>
    </row>
    <row r="8828" spans="41:42" x14ac:dyDescent="0.3">
      <c r="AO8828" s="2" t="s">
        <v>5152</v>
      </c>
      <c r="AP8828" s="6" t="s">
        <v>5039</v>
      </c>
    </row>
    <row r="8829" spans="41:42" x14ac:dyDescent="0.3">
      <c r="AO8829" s="2" t="s">
        <v>5153</v>
      </c>
      <c r="AP8829" s="6" t="s">
        <v>5039</v>
      </c>
    </row>
    <row r="8830" spans="41:42" x14ac:dyDescent="0.3">
      <c r="AO8830" s="2" t="s">
        <v>5154</v>
      </c>
      <c r="AP8830" s="6" t="s">
        <v>5039</v>
      </c>
    </row>
    <row r="8831" spans="41:42" x14ac:dyDescent="0.3">
      <c r="AO8831" s="2" t="s">
        <v>5155</v>
      </c>
      <c r="AP8831" s="6" t="s">
        <v>5039</v>
      </c>
    </row>
    <row r="8832" spans="41:42" x14ac:dyDescent="0.3">
      <c r="AO8832" s="2" t="s">
        <v>5156</v>
      </c>
      <c r="AP8832" s="6" t="s">
        <v>5039</v>
      </c>
    </row>
    <row r="8833" spans="41:42" x14ac:dyDescent="0.3">
      <c r="AO8833" s="2" t="s">
        <v>4376</v>
      </c>
      <c r="AP8833" s="6" t="s">
        <v>4295</v>
      </c>
    </row>
    <row r="8834" spans="41:42" x14ac:dyDescent="0.3">
      <c r="AO8834" s="2" t="s">
        <v>5157</v>
      </c>
      <c r="AP8834" s="6" t="s">
        <v>5039</v>
      </c>
    </row>
    <row r="8835" spans="41:42" x14ac:dyDescent="0.3">
      <c r="AO8835" s="2" t="s">
        <v>5158</v>
      </c>
      <c r="AP8835" s="6" t="s">
        <v>5039</v>
      </c>
    </row>
    <row r="8836" spans="41:42" x14ac:dyDescent="0.3">
      <c r="AO8836" s="2" t="s">
        <v>5159</v>
      </c>
      <c r="AP8836" s="6" t="s">
        <v>5039</v>
      </c>
    </row>
    <row r="8837" spans="41:42" x14ac:dyDescent="0.3">
      <c r="AO8837" s="2" t="s">
        <v>5160</v>
      </c>
      <c r="AP8837" s="6" t="s">
        <v>5039</v>
      </c>
    </row>
    <row r="8838" spans="41:42" x14ac:dyDescent="0.3">
      <c r="AO8838" s="2" t="s">
        <v>5161</v>
      </c>
      <c r="AP8838" s="6" t="s">
        <v>5039</v>
      </c>
    </row>
    <row r="8839" spans="41:42" x14ac:dyDescent="0.3">
      <c r="AO8839" s="2" t="s">
        <v>5162</v>
      </c>
      <c r="AP8839" s="6" t="s">
        <v>5039</v>
      </c>
    </row>
    <row r="8840" spans="41:42" x14ac:dyDescent="0.3">
      <c r="AO8840" s="2" t="s">
        <v>5163</v>
      </c>
      <c r="AP8840" s="6" t="s">
        <v>5039</v>
      </c>
    </row>
    <row r="8841" spans="41:42" x14ac:dyDescent="0.3">
      <c r="AO8841" s="2" t="s">
        <v>5164</v>
      </c>
      <c r="AP8841" s="6" t="s">
        <v>5039</v>
      </c>
    </row>
    <row r="8842" spans="41:42" x14ac:dyDescent="0.3">
      <c r="AO8842" s="2" t="s">
        <v>5165</v>
      </c>
      <c r="AP8842" s="6" t="s">
        <v>5039</v>
      </c>
    </row>
    <row r="8843" spans="41:42" x14ac:dyDescent="0.3">
      <c r="AO8843" s="2" t="s">
        <v>5166</v>
      </c>
      <c r="AP8843" s="6" t="s">
        <v>5039</v>
      </c>
    </row>
    <row r="8844" spans="41:42" x14ac:dyDescent="0.3">
      <c r="AO8844" s="2" t="s">
        <v>4377</v>
      </c>
      <c r="AP8844" s="6" t="s">
        <v>4295</v>
      </c>
    </row>
    <row r="8845" spans="41:42" x14ac:dyDescent="0.3">
      <c r="AO8845" s="2" t="s">
        <v>5167</v>
      </c>
      <c r="AP8845" s="6" t="s">
        <v>5039</v>
      </c>
    </row>
    <row r="8846" spans="41:42" x14ac:dyDescent="0.3">
      <c r="AO8846" s="2" t="s">
        <v>5168</v>
      </c>
      <c r="AP8846" s="6" t="s">
        <v>5039</v>
      </c>
    </row>
    <row r="8847" spans="41:42" x14ac:dyDescent="0.3">
      <c r="AO8847" s="2" t="s">
        <v>5169</v>
      </c>
      <c r="AP8847" s="6" t="s">
        <v>5039</v>
      </c>
    </row>
    <row r="8848" spans="41:42" x14ac:dyDescent="0.3">
      <c r="AO8848" s="2" t="s">
        <v>5170</v>
      </c>
      <c r="AP8848" s="6" t="s">
        <v>5039</v>
      </c>
    </row>
    <row r="8849" spans="41:42" x14ac:dyDescent="0.3">
      <c r="AO8849" s="2" t="s">
        <v>5171</v>
      </c>
      <c r="AP8849" s="6" t="s">
        <v>5039</v>
      </c>
    </row>
    <row r="8850" spans="41:42" x14ac:dyDescent="0.3">
      <c r="AO8850" s="2" t="s">
        <v>5172</v>
      </c>
      <c r="AP8850" s="6" t="s">
        <v>5039</v>
      </c>
    </row>
    <row r="8851" spans="41:42" x14ac:dyDescent="0.3">
      <c r="AO8851" s="2" t="s">
        <v>5173</v>
      </c>
      <c r="AP8851" s="6" t="s">
        <v>5039</v>
      </c>
    </row>
    <row r="8852" spans="41:42" x14ac:dyDescent="0.3">
      <c r="AO8852" s="2" t="s">
        <v>5174</v>
      </c>
      <c r="AP8852" s="6" t="s">
        <v>5039</v>
      </c>
    </row>
    <row r="8853" spans="41:42" x14ac:dyDescent="0.3">
      <c r="AO8853" s="2" t="s">
        <v>5175</v>
      </c>
      <c r="AP8853" s="6" t="s">
        <v>5039</v>
      </c>
    </row>
    <row r="8854" spans="41:42" x14ac:dyDescent="0.3">
      <c r="AO8854" s="2" t="s">
        <v>5176</v>
      </c>
      <c r="AP8854" s="6" t="s">
        <v>5039</v>
      </c>
    </row>
    <row r="8855" spans="41:42" x14ac:dyDescent="0.3">
      <c r="AO8855" s="2" t="s">
        <v>4378</v>
      </c>
      <c r="AP8855" s="6" t="s">
        <v>4295</v>
      </c>
    </row>
    <row r="8856" spans="41:42" x14ac:dyDescent="0.3">
      <c r="AO8856" s="2" t="s">
        <v>5177</v>
      </c>
      <c r="AP8856" s="6" t="s">
        <v>5039</v>
      </c>
    </row>
    <row r="8857" spans="41:42" x14ac:dyDescent="0.3">
      <c r="AO8857" s="2" t="s">
        <v>5178</v>
      </c>
      <c r="AP8857" s="6" t="s">
        <v>5039</v>
      </c>
    </row>
    <row r="8858" spans="41:42" x14ac:dyDescent="0.3">
      <c r="AO8858" s="2" t="s">
        <v>5179</v>
      </c>
      <c r="AP8858" s="6" t="s">
        <v>5039</v>
      </c>
    </row>
    <row r="8859" spans="41:42" x14ac:dyDescent="0.3">
      <c r="AO8859" s="2" t="s">
        <v>5180</v>
      </c>
      <c r="AP8859" s="6" t="s">
        <v>5039</v>
      </c>
    </row>
    <row r="8860" spans="41:42" x14ac:dyDescent="0.3">
      <c r="AO8860" s="2" t="s">
        <v>5181</v>
      </c>
      <c r="AP8860" s="6" t="s">
        <v>5039</v>
      </c>
    </row>
    <row r="8861" spans="41:42" x14ac:dyDescent="0.3">
      <c r="AO8861" s="2" t="s">
        <v>5182</v>
      </c>
      <c r="AP8861" s="6" t="s">
        <v>5039</v>
      </c>
    </row>
    <row r="8862" spans="41:42" x14ac:dyDescent="0.3">
      <c r="AO8862" s="2" t="s">
        <v>5183</v>
      </c>
      <c r="AP8862" s="6" t="s">
        <v>5039</v>
      </c>
    </row>
    <row r="8863" spans="41:42" x14ac:dyDescent="0.3">
      <c r="AO8863" s="2" t="s">
        <v>5184</v>
      </c>
      <c r="AP8863" s="6" t="s">
        <v>5039</v>
      </c>
    </row>
    <row r="8864" spans="41:42" x14ac:dyDescent="0.3">
      <c r="AO8864" s="2" t="s">
        <v>5185</v>
      </c>
      <c r="AP8864" s="6" t="s">
        <v>5039</v>
      </c>
    </row>
    <row r="8865" spans="41:42" x14ac:dyDescent="0.3">
      <c r="AO8865" s="2" t="s">
        <v>7087</v>
      </c>
      <c r="AP8865" s="6" t="s">
        <v>7083</v>
      </c>
    </row>
    <row r="8866" spans="41:42" x14ac:dyDescent="0.3">
      <c r="AO8866" s="2" t="s">
        <v>2573</v>
      </c>
      <c r="AP8866" s="6" t="s">
        <v>2400</v>
      </c>
    </row>
    <row r="8867" spans="41:42" x14ac:dyDescent="0.3">
      <c r="AO8867" s="2" t="s">
        <v>7088</v>
      </c>
      <c r="AP8867" s="6" t="s">
        <v>7083</v>
      </c>
    </row>
    <row r="8868" spans="41:42" x14ac:dyDescent="0.3">
      <c r="AO8868" s="2" t="s">
        <v>7089</v>
      </c>
      <c r="AP8868" s="6" t="s">
        <v>7083</v>
      </c>
    </row>
    <row r="8869" spans="41:42" x14ac:dyDescent="0.3">
      <c r="AO8869" s="2" t="s">
        <v>7090</v>
      </c>
      <c r="AP8869" s="6" t="s">
        <v>7083</v>
      </c>
    </row>
    <row r="8870" spans="41:42" x14ac:dyDescent="0.3">
      <c r="AO8870" s="2" t="s">
        <v>7091</v>
      </c>
      <c r="AP8870" s="6" t="s">
        <v>7083</v>
      </c>
    </row>
    <row r="8871" spans="41:42" x14ac:dyDescent="0.3">
      <c r="AO8871" s="2" t="s">
        <v>7092</v>
      </c>
      <c r="AP8871" s="6" t="s">
        <v>7083</v>
      </c>
    </row>
    <row r="8872" spans="41:42" x14ac:dyDescent="0.3">
      <c r="AO8872" s="2" t="s">
        <v>5696</v>
      </c>
      <c r="AP8872" s="6" t="s">
        <v>5476</v>
      </c>
    </row>
    <row r="8873" spans="41:42" x14ac:dyDescent="0.3">
      <c r="AO8873" s="2" t="s">
        <v>5697</v>
      </c>
      <c r="AP8873" s="6" t="s">
        <v>5476</v>
      </c>
    </row>
    <row r="8874" spans="41:42" x14ac:dyDescent="0.3">
      <c r="AO8874" s="2" t="s">
        <v>5698</v>
      </c>
      <c r="AP8874" s="6" t="s">
        <v>5476</v>
      </c>
    </row>
    <row r="8875" spans="41:42" x14ac:dyDescent="0.3">
      <c r="AO8875" s="2" t="s">
        <v>5699</v>
      </c>
      <c r="AP8875" s="6" t="s">
        <v>5476</v>
      </c>
    </row>
    <row r="8876" spans="41:42" x14ac:dyDescent="0.3">
      <c r="AO8876" s="2" t="s">
        <v>5700</v>
      </c>
      <c r="AP8876" s="6" t="s">
        <v>5476</v>
      </c>
    </row>
    <row r="8877" spans="41:42" x14ac:dyDescent="0.3">
      <c r="AO8877" s="2" t="s">
        <v>2574</v>
      </c>
      <c r="AP8877" s="6" t="s">
        <v>2400</v>
      </c>
    </row>
    <row r="8878" spans="41:42" x14ac:dyDescent="0.3">
      <c r="AO8878" s="2" t="s">
        <v>5701</v>
      </c>
      <c r="AP8878" s="6" t="s">
        <v>5476</v>
      </c>
    </row>
    <row r="8879" spans="41:42" x14ac:dyDescent="0.3">
      <c r="AO8879" s="2" t="s">
        <v>5702</v>
      </c>
      <c r="AP8879" s="6" t="s">
        <v>5476</v>
      </c>
    </row>
    <row r="8880" spans="41:42" x14ac:dyDescent="0.3">
      <c r="AO8880" s="2" t="s">
        <v>5703</v>
      </c>
      <c r="AP8880" s="6" t="s">
        <v>5476</v>
      </c>
    </row>
    <row r="8881" spans="41:42" x14ac:dyDescent="0.3">
      <c r="AO8881" s="2" t="s">
        <v>5704</v>
      </c>
      <c r="AP8881" s="6" t="s">
        <v>5476</v>
      </c>
    </row>
    <row r="8882" spans="41:42" x14ac:dyDescent="0.3">
      <c r="AO8882" s="2" t="s">
        <v>5705</v>
      </c>
      <c r="AP8882" s="6" t="s">
        <v>5476</v>
      </c>
    </row>
    <row r="8883" spans="41:42" x14ac:dyDescent="0.3">
      <c r="AO8883" s="2" t="s">
        <v>5706</v>
      </c>
      <c r="AP8883" s="6" t="s">
        <v>5476</v>
      </c>
    </row>
    <row r="8884" spans="41:42" x14ac:dyDescent="0.3">
      <c r="AO8884" s="2" t="s">
        <v>5707</v>
      </c>
      <c r="AP8884" s="6" t="s">
        <v>5476</v>
      </c>
    </row>
    <row r="8885" spans="41:42" x14ac:dyDescent="0.3">
      <c r="AO8885" s="2" t="s">
        <v>5708</v>
      </c>
      <c r="AP8885" s="6" t="s">
        <v>5476</v>
      </c>
    </row>
    <row r="8886" spans="41:42" x14ac:dyDescent="0.3">
      <c r="AO8886" s="2" t="s">
        <v>5709</v>
      </c>
      <c r="AP8886" s="6" t="s">
        <v>5476</v>
      </c>
    </row>
    <row r="8887" spans="41:42" x14ac:dyDescent="0.3">
      <c r="AO8887" s="2" t="s">
        <v>5710</v>
      </c>
      <c r="AP8887" s="6" t="s">
        <v>5476</v>
      </c>
    </row>
    <row r="8888" spans="41:42" x14ac:dyDescent="0.3">
      <c r="AO8888" s="2" t="s">
        <v>2575</v>
      </c>
      <c r="AP8888" s="6" t="s">
        <v>2400</v>
      </c>
    </row>
    <row r="8889" spans="41:42" x14ac:dyDescent="0.3">
      <c r="AO8889" s="2" t="s">
        <v>5711</v>
      </c>
      <c r="AP8889" s="6" t="s">
        <v>5476</v>
      </c>
    </row>
    <row r="8890" spans="41:42" x14ac:dyDescent="0.3">
      <c r="AO8890" s="2" t="s">
        <v>5712</v>
      </c>
      <c r="AP8890" s="6" t="s">
        <v>5476</v>
      </c>
    </row>
    <row r="8891" spans="41:42" x14ac:dyDescent="0.3">
      <c r="AO8891" s="2" t="s">
        <v>5713</v>
      </c>
      <c r="AP8891" s="6" t="s">
        <v>5476</v>
      </c>
    </row>
    <row r="8892" spans="41:42" x14ac:dyDescent="0.3">
      <c r="AO8892" s="2" t="s">
        <v>5714</v>
      </c>
      <c r="AP8892" s="6" t="s">
        <v>5476</v>
      </c>
    </row>
    <row r="8893" spans="41:42" x14ac:dyDescent="0.3">
      <c r="AO8893" s="2" t="s">
        <v>5715</v>
      </c>
      <c r="AP8893" s="6" t="s">
        <v>5476</v>
      </c>
    </row>
    <row r="8894" spans="41:42" x14ac:dyDescent="0.3">
      <c r="AO8894" s="2" t="s">
        <v>5716</v>
      </c>
      <c r="AP8894" s="6" t="s">
        <v>5476</v>
      </c>
    </row>
    <row r="8895" spans="41:42" x14ac:dyDescent="0.3">
      <c r="AO8895" s="2" t="s">
        <v>5717</v>
      </c>
      <c r="AP8895" s="6" t="s">
        <v>5476</v>
      </c>
    </row>
    <row r="8896" spans="41:42" x14ac:dyDescent="0.3">
      <c r="AO8896" s="2" t="s">
        <v>5718</v>
      </c>
      <c r="AP8896" s="6" t="s">
        <v>5476</v>
      </c>
    </row>
    <row r="8897" spans="41:42" x14ac:dyDescent="0.3">
      <c r="AO8897" s="2" t="s">
        <v>5719</v>
      </c>
      <c r="AP8897" s="6" t="s">
        <v>5476</v>
      </c>
    </row>
    <row r="8898" spans="41:42" x14ac:dyDescent="0.3">
      <c r="AO8898" s="2" t="s">
        <v>5720</v>
      </c>
      <c r="AP8898" s="6" t="s">
        <v>5476</v>
      </c>
    </row>
    <row r="8899" spans="41:42" x14ac:dyDescent="0.3">
      <c r="AO8899" s="2" t="s">
        <v>2576</v>
      </c>
      <c r="AP8899" s="6" t="s">
        <v>2400</v>
      </c>
    </row>
    <row r="8900" spans="41:42" x14ac:dyDescent="0.3">
      <c r="AO8900" s="2" t="s">
        <v>5721</v>
      </c>
      <c r="AP8900" s="6" t="s">
        <v>5476</v>
      </c>
    </row>
    <row r="8901" spans="41:42" x14ac:dyDescent="0.3">
      <c r="AO8901" s="2" t="s">
        <v>5722</v>
      </c>
      <c r="AP8901" s="6" t="s">
        <v>5476</v>
      </c>
    </row>
    <row r="8902" spans="41:42" x14ac:dyDescent="0.3">
      <c r="AO8902" s="2" t="s">
        <v>5723</v>
      </c>
      <c r="AP8902" s="6" t="s">
        <v>5476</v>
      </c>
    </row>
    <row r="8903" spans="41:42" x14ac:dyDescent="0.3">
      <c r="AO8903" s="2" t="s">
        <v>5724</v>
      </c>
      <c r="AP8903" s="6" t="s">
        <v>5476</v>
      </c>
    </row>
    <row r="8904" spans="41:42" x14ac:dyDescent="0.3">
      <c r="AO8904" s="2" t="s">
        <v>5725</v>
      </c>
      <c r="AP8904" s="6" t="s">
        <v>5476</v>
      </c>
    </row>
    <row r="8905" spans="41:42" x14ac:dyDescent="0.3">
      <c r="AO8905" s="2" t="s">
        <v>5726</v>
      </c>
      <c r="AP8905" s="6" t="s">
        <v>5476</v>
      </c>
    </row>
    <row r="8906" spans="41:42" x14ac:dyDescent="0.3">
      <c r="AO8906" s="2" t="s">
        <v>5727</v>
      </c>
      <c r="AP8906" s="6" t="s">
        <v>5476</v>
      </c>
    </row>
    <row r="8907" spans="41:42" x14ac:dyDescent="0.3">
      <c r="AO8907" s="2" t="s">
        <v>5728</v>
      </c>
      <c r="AP8907" s="6" t="s">
        <v>5476</v>
      </c>
    </row>
    <row r="8908" spans="41:42" x14ac:dyDescent="0.3">
      <c r="AO8908" s="2" t="s">
        <v>5729</v>
      </c>
      <c r="AP8908" s="6" t="s">
        <v>5476</v>
      </c>
    </row>
    <row r="8909" spans="41:42" x14ac:dyDescent="0.3">
      <c r="AO8909" s="2" t="s">
        <v>5730</v>
      </c>
      <c r="AP8909" s="6" t="s">
        <v>5476</v>
      </c>
    </row>
    <row r="8910" spans="41:42" x14ac:dyDescent="0.3">
      <c r="AO8910" s="2" t="s">
        <v>2577</v>
      </c>
      <c r="AP8910" s="6" t="s">
        <v>2400</v>
      </c>
    </row>
    <row r="8911" spans="41:42" x14ac:dyDescent="0.3">
      <c r="AO8911" s="2" t="s">
        <v>5731</v>
      </c>
      <c r="AP8911" s="6" t="s">
        <v>5476</v>
      </c>
    </row>
    <row r="8912" spans="41:42" x14ac:dyDescent="0.3">
      <c r="AO8912" s="2" t="s">
        <v>5732</v>
      </c>
      <c r="AP8912" s="6" t="s">
        <v>5476</v>
      </c>
    </row>
    <row r="8913" spans="41:42" x14ac:dyDescent="0.3">
      <c r="AO8913" s="2" t="s">
        <v>5733</v>
      </c>
      <c r="AP8913" s="6" t="s">
        <v>5476</v>
      </c>
    </row>
    <row r="8914" spans="41:42" x14ac:dyDescent="0.3">
      <c r="AO8914" s="2" t="s">
        <v>5734</v>
      </c>
      <c r="AP8914" s="6" t="s">
        <v>5476</v>
      </c>
    </row>
    <row r="8915" spans="41:42" x14ac:dyDescent="0.3">
      <c r="AO8915" s="2" t="s">
        <v>5735</v>
      </c>
      <c r="AP8915" s="6" t="s">
        <v>5476</v>
      </c>
    </row>
    <row r="8916" spans="41:42" x14ac:dyDescent="0.3">
      <c r="AO8916" s="2" t="s">
        <v>8204</v>
      </c>
      <c r="AP8916" s="6" t="s">
        <v>105</v>
      </c>
    </row>
    <row r="8917" spans="41:42" x14ac:dyDescent="0.3">
      <c r="AO8917" s="2" t="s">
        <v>8205</v>
      </c>
      <c r="AP8917" s="6" t="s">
        <v>105</v>
      </c>
    </row>
    <row r="8918" spans="41:42" x14ac:dyDescent="0.3">
      <c r="AO8918" s="2" t="s">
        <v>8206</v>
      </c>
      <c r="AP8918" s="6" t="s">
        <v>105</v>
      </c>
    </row>
    <row r="8919" spans="41:42" x14ac:dyDescent="0.3">
      <c r="AO8919" s="2" t="s">
        <v>8207</v>
      </c>
      <c r="AP8919" s="6" t="s">
        <v>105</v>
      </c>
    </row>
    <row r="8920" spans="41:42" x14ac:dyDescent="0.3">
      <c r="AO8920" s="2" t="s">
        <v>8208</v>
      </c>
      <c r="AP8920" s="6" t="s">
        <v>105</v>
      </c>
    </row>
    <row r="8921" spans="41:42" x14ac:dyDescent="0.3">
      <c r="AO8921" s="2" t="s">
        <v>2578</v>
      </c>
      <c r="AP8921" s="6" t="s">
        <v>2400</v>
      </c>
    </row>
    <row r="8922" spans="41:42" x14ac:dyDescent="0.3">
      <c r="AO8922" s="2" t="s">
        <v>8209</v>
      </c>
      <c r="AP8922" s="6" t="s">
        <v>105</v>
      </c>
    </row>
    <row r="8923" spans="41:42" x14ac:dyDescent="0.3">
      <c r="AO8923" s="2" t="s">
        <v>8210</v>
      </c>
      <c r="AP8923" s="6" t="s">
        <v>105</v>
      </c>
    </row>
    <row r="8924" spans="41:42" x14ac:dyDescent="0.3">
      <c r="AO8924" s="2" t="s">
        <v>8211</v>
      </c>
      <c r="AP8924" s="6" t="s">
        <v>105</v>
      </c>
    </row>
    <row r="8925" spans="41:42" x14ac:dyDescent="0.3">
      <c r="AO8925" s="2" t="s">
        <v>8212</v>
      </c>
      <c r="AP8925" s="6" t="s">
        <v>105</v>
      </c>
    </row>
    <row r="8926" spans="41:42" x14ac:dyDescent="0.3">
      <c r="AO8926" s="2" t="s">
        <v>8213</v>
      </c>
      <c r="AP8926" s="6" t="s">
        <v>105</v>
      </c>
    </row>
    <row r="8927" spans="41:42" x14ac:dyDescent="0.3">
      <c r="AO8927" s="2" t="s">
        <v>8214</v>
      </c>
      <c r="AP8927" s="6" t="s">
        <v>105</v>
      </c>
    </row>
    <row r="8928" spans="41:42" x14ac:dyDescent="0.3">
      <c r="AO8928" s="2" t="s">
        <v>8215</v>
      </c>
      <c r="AP8928" s="6" t="s">
        <v>105</v>
      </c>
    </row>
    <row r="8929" spans="41:42" x14ac:dyDescent="0.3">
      <c r="AO8929" s="2" t="s">
        <v>8216</v>
      </c>
      <c r="AP8929" s="6" t="s">
        <v>105</v>
      </c>
    </row>
    <row r="8930" spans="41:42" x14ac:dyDescent="0.3">
      <c r="AO8930" s="2" t="s">
        <v>8217</v>
      </c>
      <c r="AP8930" s="6" t="s">
        <v>105</v>
      </c>
    </row>
    <row r="8931" spans="41:42" x14ac:dyDescent="0.3">
      <c r="AO8931" s="2" t="s">
        <v>8218</v>
      </c>
      <c r="AP8931" s="6" t="s">
        <v>105</v>
      </c>
    </row>
    <row r="8932" spans="41:42" x14ac:dyDescent="0.3">
      <c r="AO8932" s="2" t="s">
        <v>2439</v>
      </c>
      <c r="AP8932" s="6" t="s">
        <v>2400</v>
      </c>
    </row>
    <row r="8933" spans="41:42" x14ac:dyDescent="0.3">
      <c r="AO8933" s="2" t="s">
        <v>2579</v>
      </c>
      <c r="AP8933" s="6" t="s">
        <v>2400</v>
      </c>
    </row>
    <row r="8934" spans="41:42" x14ac:dyDescent="0.3">
      <c r="AO8934" s="2" t="s">
        <v>8219</v>
      </c>
      <c r="AP8934" s="6" t="s">
        <v>105</v>
      </c>
    </row>
    <row r="8935" spans="41:42" x14ac:dyDescent="0.3">
      <c r="AO8935" s="2" t="s">
        <v>8220</v>
      </c>
      <c r="AP8935" s="6" t="s">
        <v>105</v>
      </c>
    </row>
    <row r="8936" spans="41:42" x14ac:dyDescent="0.3">
      <c r="AO8936" s="2" t="s">
        <v>8221</v>
      </c>
      <c r="AP8936" s="6" t="s">
        <v>105</v>
      </c>
    </row>
    <row r="8937" spans="41:42" x14ac:dyDescent="0.3">
      <c r="AO8937" s="2" t="s">
        <v>8222</v>
      </c>
      <c r="AP8937" s="6" t="s">
        <v>105</v>
      </c>
    </row>
    <row r="8938" spans="41:42" x14ac:dyDescent="0.3">
      <c r="AO8938" s="2" t="s">
        <v>8223</v>
      </c>
      <c r="AP8938" s="6" t="s">
        <v>105</v>
      </c>
    </row>
    <row r="8939" spans="41:42" x14ac:dyDescent="0.3">
      <c r="AO8939" s="2" t="s">
        <v>8224</v>
      </c>
      <c r="AP8939" s="6" t="s">
        <v>105</v>
      </c>
    </row>
    <row r="8940" spans="41:42" x14ac:dyDescent="0.3">
      <c r="AO8940" s="2" t="s">
        <v>8225</v>
      </c>
      <c r="AP8940" s="6" t="s">
        <v>105</v>
      </c>
    </row>
    <row r="8941" spans="41:42" x14ac:dyDescent="0.3">
      <c r="AO8941" s="2" t="s">
        <v>8226</v>
      </c>
      <c r="AP8941" s="6" t="s">
        <v>105</v>
      </c>
    </row>
    <row r="8942" spans="41:42" x14ac:dyDescent="0.3">
      <c r="AO8942" s="2" t="s">
        <v>8227</v>
      </c>
      <c r="AP8942" s="6" t="s">
        <v>105</v>
      </c>
    </row>
    <row r="8943" spans="41:42" x14ac:dyDescent="0.3">
      <c r="AO8943" s="2" t="s">
        <v>8228</v>
      </c>
      <c r="AP8943" s="6" t="s">
        <v>105</v>
      </c>
    </row>
    <row r="8944" spans="41:42" x14ac:dyDescent="0.3">
      <c r="AO8944" s="2" t="s">
        <v>2580</v>
      </c>
      <c r="AP8944" s="6" t="s">
        <v>2400</v>
      </c>
    </row>
    <row r="8945" spans="41:42" x14ac:dyDescent="0.3">
      <c r="AO8945" s="2" t="s">
        <v>8229</v>
      </c>
      <c r="AP8945" s="6" t="s">
        <v>105</v>
      </c>
    </row>
    <row r="8946" spans="41:42" x14ac:dyDescent="0.3">
      <c r="AO8946" s="2" t="s">
        <v>8230</v>
      </c>
      <c r="AP8946" s="6" t="s">
        <v>105</v>
      </c>
    </row>
    <row r="8947" spans="41:42" x14ac:dyDescent="0.3">
      <c r="AO8947" s="2" t="s">
        <v>8231</v>
      </c>
      <c r="AP8947" s="6" t="s">
        <v>105</v>
      </c>
    </row>
    <row r="8948" spans="41:42" x14ac:dyDescent="0.3">
      <c r="AO8948" s="2" t="s">
        <v>8232</v>
      </c>
      <c r="AP8948" s="6" t="s">
        <v>105</v>
      </c>
    </row>
    <row r="8949" spans="41:42" x14ac:dyDescent="0.3">
      <c r="AO8949" s="2" t="s">
        <v>8233</v>
      </c>
      <c r="AP8949" s="6" t="s">
        <v>105</v>
      </c>
    </row>
    <row r="8950" spans="41:42" x14ac:dyDescent="0.3">
      <c r="AO8950" s="2" t="s">
        <v>8234</v>
      </c>
      <c r="AP8950" s="6" t="s">
        <v>105</v>
      </c>
    </row>
    <row r="8951" spans="41:42" x14ac:dyDescent="0.3">
      <c r="AO8951" s="2" t="s">
        <v>8235</v>
      </c>
      <c r="AP8951" s="6" t="s">
        <v>105</v>
      </c>
    </row>
    <row r="8952" spans="41:42" x14ac:dyDescent="0.3">
      <c r="AO8952" s="2" t="s">
        <v>8236</v>
      </c>
      <c r="AP8952" s="6" t="s">
        <v>105</v>
      </c>
    </row>
    <row r="8953" spans="41:42" x14ac:dyDescent="0.3">
      <c r="AO8953" s="2" t="s">
        <v>8237</v>
      </c>
      <c r="AP8953" s="6" t="s">
        <v>105</v>
      </c>
    </row>
    <row r="8954" spans="41:42" x14ac:dyDescent="0.3">
      <c r="AO8954" s="2" t="s">
        <v>8238</v>
      </c>
      <c r="AP8954" s="6" t="s">
        <v>105</v>
      </c>
    </row>
    <row r="8955" spans="41:42" x14ac:dyDescent="0.3">
      <c r="AO8955" s="2" t="s">
        <v>2581</v>
      </c>
      <c r="AP8955" s="6" t="s">
        <v>2400</v>
      </c>
    </row>
    <row r="8956" spans="41:42" x14ac:dyDescent="0.3">
      <c r="AO8956" s="2" t="s">
        <v>8239</v>
      </c>
      <c r="AP8956" s="6" t="s">
        <v>105</v>
      </c>
    </row>
    <row r="8957" spans="41:42" x14ac:dyDescent="0.3">
      <c r="AO8957" s="2" t="s">
        <v>8240</v>
      </c>
      <c r="AP8957" s="6" t="s">
        <v>105</v>
      </c>
    </row>
    <row r="8958" spans="41:42" x14ac:dyDescent="0.3">
      <c r="AO8958" s="2" t="s">
        <v>8241</v>
      </c>
      <c r="AP8958" s="6" t="s">
        <v>105</v>
      </c>
    </row>
    <row r="8959" spans="41:42" x14ac:dyDescent="0.3">
      <c r="AO8959" s="2" t="s">
        <v>8242</v>
      </c>
      <c r="AP8959" s="6" t="s">
        <v>105</v>
      </c>
    </row>
    <row r="8960" spans="41:42" x14ac:dyDescent="0.3">
      <c r="AO8960" s="2" t="s">
        <v>8243</v>
      </c>
      <c r="AP8960" s="6" t="s">
        <v>105</v>
      </c>
    </row>
    <row r="8961" spans="41:42" x14ac:dyDescent="0.3">
      <c r="AO8961" s="2" t="s">
        <v>8244</v>
      </c>
      <c r="AP8961" s="6" t="s">
        <v>105</v>
      </c>
    </row>
    <row r="8962" spans="41:42" x14ac:dyDescent="0.3">
      <c r="AO8962" s="2" t="s">
        <v>8245</v>
      </c>
      <c r="AP8962" s="6" t="s">
        <v>105</v>
      </c>
    </row>
    <row r="8963" spans="41:42" x14ac:dyDescent="0.3">
      <c r="AO8963" s="2" t="s">
        <v>8246</v>
      </c>
      <c r="AP8963" s="6" t="s">
        <v>105</v>
      </c>
    </row>
    <row r="8964" spans="41:42" x14ac:dyDescent="0.3">
      <c r="AO8964" s="2" t="s">
        <v>8247</v>
      </c>
      <c r="AP8964" s="6" t="s">
        <v>105</v>
      </c>
    </row>
    <row r="8965" spans="41:42" x14ac:dyDescent="0.3">
      <c r="AO8965" s="2" t="s">
        <v>8248</v>
      </c>
      <c r="AP8965" s="6" t="s">
        <v>105</v>
      </c>
    </row>
    <row r="8966" spans="41:42" x14ac:dyDescent="0.3">
      <c r="AO8966" s="2" t="s">
        <v>2582</v>
      </c>
      <c r="AP8966" s="6" t="s">
        <v>2400</v>
      </c>
    </row>
    <row r="8967" spans="41:42" x14ac:dyDescent="0.3">
      <c r="AO8967" s="2" t="s">
        <v>8249</v>
      </c>
      <c r="AP8967" s="6" t="s">
        <v>105</v>
      </c>
    </row>
    <row r="8968" spans="41:42" x14ac:dyDescent="0.3">
      <c r="AO8968" s="2" t="s">
        <v>8250</v>
      </c>
      <c r="AP8968" s="6" t="s">
        <v>105</v>
      </c>
    </row>
    <row r="8969" spans="41:42" x14ac:dyDescent="0.3">
      <c r="AO8969" s="2" t="s">
        <v>8251</v>
      </c>
      <c r="AP8969" s="6" t="s">
        <v>105</v>
      </c>
    </row>
    <row r="8970" spans="41:42" x14ac:dyDescent="0.3">
      <c r="AO8970" s="2" t="s">
        <v>8252</v>
      </c>
      <c r="AP8970" s="6" t="s">
        <v>105</v>
      </c>
    </row>
    <row r="8971" spans="41:42" x14ac:dyDescent="0.3">
      <c r="AO8971" s="2" t="s">
        <v>8253</v>
      </c>
      <c r="AP8971" s="6" t="s">
        <v>105</v>
      </c>
    </row>
    <row r="8972" spans="41:42" x14ac:dyDescent="0.3">
      <c r="AO8972" s="2" t="s">
        <v>8254</v>
      </c>
      <c r="AP8972" s="6" t="s">
        <v>105</v>
      </c>
    </row>
    <row r="8973" spans="41:42" x14ac:dyDescent="0.3">
      <c r="AO8973" s="2" t="s">
        <v>8255</v>
      </c>
      <c r="AP8973" s="6" t="s">
        <v>105</v>
      </c>
    </row>
    <row r="8974" spans="41:42" x14ac:dyDescent="0.3">
      <c r="AO8974" s="2" t="s">
        <v>8256</v>
      </c>
      <c r="AP8974" s="6" t="s">
        <v>105</v>
      </c>
    </row>
    <row r="8975" spans="41:42" x14ac:dyDescent="0.3">
      <c r="AO8975" s="2" t="s">
        <v>8257</v>
      </c>
      <c r="AP8975" s="6" t="s">
        <v>105</v>
      </c>
    </row>
    <row r="8976" spans="41:42" x14ac:dyDescent="0.3">
      <c r="AO8976" s="2" t="s">
        <v>8258</v>
      </c>
      <c r="AP8976" s="6" t="s">
        <v>105</v>
      </c>
    </row>
    <row r="8977" spans="41:42" x14ac:dyDescent="0.3">
      <c r="AO8977" s="2" t="s">
        <v>2583</v>
      </c>
      <c r="AP8977" s="6" t="s">
        <v>2400</v>
      </c>
    </row>
    <row r="8978" spans="41:42" x14ac:dyDescent="0.3">
      <c r="AO8978" s="2" t="s">
        <v>8259</v>
      </c>
      <c r="AP8978" s="6" t="s">
        <v>105</v>
      </c>
    </row>
    <row r="8979" spans="41:42" x14ac:dyDescent="0.3">
      <c r="AO8979" s="2" t="s">
        <v>5736</v>
      </c>
      <c r="AP8979" s="6" t="s">
        <v>5476</v>
      </c>
    </row>
    <row r="8980" spans="41:42" x14ac:dyDescent="0.3">
      <c r="AO8980" s="2" t="s">
        <v>5737</v>
      </c>
      <c r="AP8980" s="6" t="s">
        <v>5476</v>
      </c>
    </row>
    <row r="8981" spans="41:42" x14ac:dyDescent="0.3">
      <c r="AO8981" s="2" t="s">
        <v>5738</v>
      </c>
      <c r="AP8981" s="6" t="s">
        <v>5476</v>
      </c>
    </row>
    <row r="8982" spans="41:42" x14ac:dyDescent="0.3">
      <c r="AO8982" s="2" t="s">
        <v>5739</v>
      </c>
      <c r="AP8982" s="6" t="s">
        <v>5476</v>
      </c>
    </row>
    <row r="8983" spans="41:42" x14ac:dyDescent="0.3">
      <c r="AO8983" s="2" t="s">
        <v>8260</v>
      </c>
      <c r="AP8983" s="6" t="s">
        <v>105</v>
      </c>
    </row>
    <row r="8984" spans="41:42" x14ac:dyDescent="0.3">
      <c r="AO8984" s="2" t="s">
        <v>8261</v>
      </c>
      <c r="AP8984" s="6" t="s">
        <v>105</v>
      </c>
    </row>
    <row r="8985" spans="41:42" x14ac:dyDescent="0.3">
      <c r="AO8985" s="2" t="s">
        <v>5740</v>
      </c>
      <c r="AP8985" s="6" t="s">
        <v>5476</v>
      </c>
    </row>
    <row r="8986" spans="41:42" x14ac:dyDescent="0.3">
      <c r="AO8986" s="2" t="s">
        <v>5741</v>
      </c>
      <c r="AP8986" s="6" t="s">
        <v>5476</v>
      </c>
    </row>
    <row r="8987" spans="41:42" x14ac:dyDescent="0.3">
      <c r="AO8987" s="2" t="s">
        <v>5742</v>
      </c>
      <c r="AP8987" s="6" t="s">
        <v>5476</v>
      </c>
    </row>
    <row r="8988" spans="41:42" x14ac:dyDescent="0.3">
      <c r="AO8988" s="2" t="s">
        <v>2584</v>
      </c>
      <c r="AP8988" s="6" t="s">
        <v>2400</v>
      </c>
    </row>
    <row r="8989" spans="41:42" x14ac:dyDescent="0.3">
      <c r="AO8989" s="2" t="s">
        <v>5743</v>
      </c>
      <c r="AP8989" s="6" t="s">
        <v>5476</v>
      </c>
    </row>
    <row r="8990" spans="41:42" x14ac:dyDescent="0.3">
      <c r="AO8990" s="2" t="s">
        <v>5744</v>
      </c>
      <c r="AP8990" s="6" t="s">
        <v>5476</v>
      </c>
    </row>
    <row r="8991" spans="41:42" x14ac:dyDescent="0.3">
      <c r="AO8991" s="2" t="s">
        <v>5745</v>
      </c>
      <c r="AP8991" s="6" t="s">
        <v>5476</v>
      </c>
    </row>
    <row r="8992" spans="41:42" x14ac:dyDescent="0.3">
      <c r="AO8992" s="2" t="s">
        <v>5746</v>
      </c>
      <c r="AP8992" s="6" t="s">
        <v>5476</v>
      </c>
    </row>
    <row r="8993" spans="41:42" x14ac:dyDescent="0.3">
      <c r="AO8993" s="2" t="s">
        <v>5747</v>
      </c>
      <c r="AP8993" s="6" t="s">
        <v>5476</v>
      </c>
    </row>
    <row r="8994" spans="41:42" x14ac:dyDescent="0.3">
      <c r="AO8994" s="2" t="s">
        <v>5748</v>
      </c>
      <c r="AP8994" s="6" t="s">
        <v>5476</v>
      </c>
    </row>
    <row r="8995" spans="41:42" x14ac:dyDescent="0.3">
      <c r="AO8995" s="2" t="s">
        <v>5749</v>
      </c>
      <c r="AP8995" s="6" t="s">
        <v>5476</v>
      </c>
    </row>
    <row r="8996" spans="41:42" x14ac:dyDescent="0.3">
      <c r="AO8996" s="2" t="s">
        <v>5750</v>
      </c>
      <c r="AP8996" s="6" t="s">
        <v>5476</v>
      </c>
    </row>
    <row r="8997" spans="41:42" x14ac:dyDescent="0.3">
      <c r="AO8997" s="2" t="s">
        <v>5751</v>
      </c>
      <c r="AP8997" s="6" t="s">
        <v>5476</v>
      </c>
    </row>
    <row r="8998" spans="41:42" x14ac:dyDescent="0.3">
      <c r="AO8998" s="2" t="s">
        <v>5752</v>
      </c>
      <c r="AP8998" s="6" t="s">
        <v>5476</v>
      </c>
    </row>
    <row r="8999" spans="41:42" x14ac:dyDescent="0.3">
      <c r="AO8999" s="2" t="s">
        <v>2585</v>
      </c>
      <c r="AP8999" s="6" t="s">
        <v>2400</v>
      </c>
    </row>
    <row r="9000" spans="41:42" x14ac:dyDescent="0.3">
      <c r="AO9000" s="2" t="s">
        <v>5753</v>
      </c>
      <c r="AP9000" s="6" t="s">
        <v>5476</v>
      </c>
    </row>
    <row r="9001" spans="41:42" x14ac:dyDescent="0.3">
      <c r="AO9001" s="2" t="s">
        <v>5754</v>
      </c>
      <c r="AP9001" s="6" t="s">
        <v>5476</v>
      </c>
    </row>
    <row r="9002" spans="41:42" x14ac:dyDescent="0.3">
      <c r="AO9002" s="2" t="s">
        <v>5755</v>
      </c>
      <c r="AP9002" s="6" t="s">
        <v>5476</v>
      </c>
    </row>
    <row r="9003" spans="41:42" x14ac:dyDescent="0.3">
      <c r="AO9003" s="2" t="s">
        <v>5756</v>
      </c>
      <c r="AP9003" s="6" t="s">
        <v>5476</v>
      </c>
    </row>
    <row r="9004" spans="41:42" x14ac:dyDescent="0.3">
      <c r="AO9004" s="2" t="s">
        <v>5757</v>
      </c>
      <c r="AP9004" s="6" t="s">
        <v>5476</v>
      </c>
    </row>
    <row r="9005" spans="41:42" x14ac:dyDescent="0.3">
      <c r="AO9005" s="2" t="s">
        <v>5758</v>
      </c>
      <c r="AP9005" s="6" t="s">
        <v>5476</v>
      </c>
    </row>
    <row r="9006" spans="41:42" x14ac:dyDescent="0.3">
      <c r="AO9006" s="2" t="s">
        <v>3469</v>
      </c>
      <c r="AP9006" s="6" t="s">
        <v>3446</v>
      </c>
    </row>
    <row r="9007" spans="41:42" x14ac:dyDescent="0.3">
      <c r="AO9007" s="2" t="s">
        <v>3470</v>
      </c>
      <c r="AP9007" s="6" t="s">
        <v>3446</v>
      </c>
    </row>
    <row r="9008" spans="41:42" x14ac:dyDescent="0.3">
      <c r="AO9008" s="2" t="s">
        <v>3471</v>
      </c>
      <c r="AP9008" s="6" t="s">
        <v>3446</v>
      </c>
    </row>
    <row r="9009" spans="41:42" x14ac:dyDescent="0.3">
      <c r="AO9009" s="2" t="s">
        <v>3472</v>
      </c>
      <c r="AP9009" s="6" t="s">
        <v>3446</v>
      </c>
    </row>
    <row r="9010" spans="41:42" x14ac:dyDescent="0.3">
      <c r="AO9010" s="2" t="s">
        <v>2586</v>
      </c>
      <c r="AP9010" s="6" t="s">
        <v>2400</v>
      </c>
    </row>
    <row r="9011" spans="41:42" x14ac:dyDescent="0.3">
      <c r="AO9011" s="2" t="s">
        <v>6937</v>
      </c>
      <c r="AP9011" s="6" t="s">
        <v>6936</v>
      </c>
    </row>
    <row r="9012" spans="41:42" x14ac:dyDescent="0.3">
      <c r="AO9012" s="2" t="s">
        <v>6938</v>
      </c>
      <c r="AP9012" s="6" t="s">
        <v>6936</v>
      </c>
    </row>
    <row r="9013" spans="41:42" x14ac:dyDescent="0.3">
      <c r="AO9013" s="2" t="s">
        <v>6939</v>
      </c>
      <c r="AP9013" s="6" t="s">
        <v>6936</v>
      </c>
    </row>
    <row r="9014" spans="41:42" x14ac:dyDescent="0.3">
      <c r="AO9014" s="2" t="s">
        <v>6940</v>
      </c>
      <c r="AP9014" s="6" t="s">
        <v>6936</v>
      </c>
    </row>
    <row r="9015" spans="41:42" x14ac:dyDescent="0.3">
      <c r="AO9015" s="2" t="s">
        <v>6941</v>
      </c>
      <c r="AP9015" s="6" t="s">
        <v>6936</v>
      </c>
    </row>
    <row r="9016" spans="41:42" x14ac:dyDescent="0.3">
      <c r="AO9016" s="2" t="s">
        <v>6942</v>
      </c>
      <c r="AP9016" s="6" t="s">
        <v>6936</v>
      </c>
    </row>
    <row r="9017" spans="41:42" x14ac:dyDescent="0.3">
      <c r="AO9017" s="2" t="s">
        <v>6943</v>
      </c>
      <c r="AP9017" s="6" t="s">
        <v>6936</v>
      </c>
    </row>
    <row r="9018" spans="41:42" x14ac:dyDescent="0.3">
      <c r="AO9018" s="2" t="s">
        <v>6944</v>
      </c>
      <c r="AP9018" s="6" t="s">
        <v>6936</v>
      </c>
    </row>
    <row r="9019" spans="41:42" x14ac:dyDescent="0.3">
      <c r="AO9019" s="2" t="s">
        <v>6945</v>
      </c>
      <c r="AP9019" s="6" t="s">
        <v>6936</v>
      </c>
    </row>
    <row r="9020" spans="41:42" x14ac:dyDescent="0.3">
      <c r="AO9020" s="2" t="s">
        <v>6946</v>
      </c>
      <c r="AP9020" s="6" t="s">
        <v>6936</v>
      </c>
    </row>
    <row r="9021" spans="41:42" x14ac:dyDescent="0.3">
      <c r="AO9021" s="2" t="s">
        <v>2587</v>
      </c>
      <c r="AP9021" s="6" t="s">
        <v>2400</v>
      </c>
    </row>
    <row r="9022" spans="41:42" x14ac:dyDescent="0.3">
      <c r="AO9022" s="2" t="s">
        <v>6947</v>
      </c>
      <c r="AP9022" s="6" t="s">
        <v>6936</v>
      </c>
    </row>
    <row r="9023" spans="41:42" x14ac:dyDescent="0.3">
      <c r="AO9023" s="2" t="s">
        <v>6948</v>
      </c>
      <c r="AP9023" s="6" t="s">
        <v>6936</v>
      </c>
    </row>
    <row r="9024" spans="41:42" x14ac:dyDescent="0.3">
      <c r="AO9024" s="2" t="s">
        <v>6949</v>
      </c>
      <c r="AP9024" s="6" t="s">
        <v>6936</v>
      </c>
    </row>
    <row r="9025" spans="41:42" x14ac:dyDescent="0.3">
      <c r="AO9025" s="2" t="s">
        <v>6950</v>
      </c>
      <c r="AP9025" s="6" t="s">
        <v>6936</v>
      </c>
    </row>
    <row r="9026" spans="41:42" x14ac:dyDescent="0.3">
      <c r="AO9026" s="2" t="s">
        <v>6951</v>
      </c>
      <c r="AP9026" s="6" t="s">
        <v>6936</v>
      </c>
    </row>
    <row r="9027" spans="41:42" x14ac:dyDescent="0.3">
      <c r="AO9027" s="2" t="s">
        <v>6952</v>
      </c>
      <c r="AP9027" s="6" t="s">
        <v>6936</v>
      </c>
    </row>
    <row r="9028" spans="41:42" x14ac:dyDescent="0.3">
      <c r="AO9028" s="2" t="s">
        <v>6953</v>
      </c>
      <c r="AP9028" s="6" t="s">
        <v>6936</v>
      </c>
    </row>
    <row r="9029" spans="41:42" x14ac:dyDescent="0.3">
      <c r="AO9029" s="2" t="s">
        <v>6954</v>
      </c>
      <c r="AP9029" s="6" t="s">
        <v>6936</v>
      </c>
    </row>
    <row r="9030" spans="41:42" x14ac:dyDescent="0.3">
      <c r="AO9030" s="2" t="s">
        <v>6955</v>
      </c>
      <c r="AP9030" s="6" t="s">
        <v>6936</v>
      </c>
    </row>
    <row r="9031" spans="41:42" x14ac:dyDescent="0.3">
      <c r="AO9031" s="2" t="s">
        <v>6956</v>
      </c>
      <c r="AP9031" s="6" t="s">
        <v>6936</v>
      </c>
    </row>
    <row r="9032" spans="41:42" x14ac:dyDescent="0.3">
      <c r="AO9032" s="2" t="s">
        <v>2588</v>
      </c>
      <c r="AP9032" s="6" t="s">
        <v>2400</v>
      </c>
    </row>
    <row r="9033" spans="41:42" x14ac:dyDescent="0.3">
      <c r="AO9033" s="2" t="s">
        <v>6957</v>
      </c>
      <c r="AP9033" s="6" t="s">
        <v>6936</v>
      </c>
    </row>
    <row r="9034" spans="41:42" x14ac:dyDescent="0.3">
      <c r="AO9034" s="2" t="s">
        <v>6958</v>
      </c>
      <c r="AP9034" s="6" t="s">
        <v>6936</v>
      </c>
    </row>
    <row r="9035" spans="41:42" x14ac:dyDescent="0.3">
      <c r="AO9035" s="2" t="s">
        <v>6959</v>
      </c>
      <c r="AP9035" s="6" t="s">
        <v>6936</v>
      </c>
    </row>
    <row r="9036" spans="41:42" x14ac:dyDescent="0.3">
      <c r="AO9036" s="2" t="s">
        <v>6960</v>
      </c>
      <c r="AP9036" s="6" t="s">
        <v>6936</v>
      </c>
    </row>
    <row r="9037" spans="41:42" x14ac:dyDescent="0.3">
      <c r="AO9037" s="2" t="s">
        <v>6961</v>
      </c>
      <c r="AP9037" s="6" t="s">
        <v>6936</v>
      </c>
    </row>
    <row r="9038" spans="41:42" x14ac:dyDescent="0.3">
      <c r="AO9038" s="2" t="s">
        <v>6962</v>
      </c>
      <c r="AP9038" s="6" t="s">
        <v>6936</v>
      </c>
    </row>
    <row r="9039" spans="41:42" x14ac:dyDescent="0.3">
      <c r="AO9039" s="2" t="s">
        <v>6963</v>
      </c>
      <c r="AP9039" s="6" t="s">
        <v>6936</v>
      </c>
    </row>
    <row r="9040" spans="41:42" x14ac:dyDescent="0.3">
      <c r="AO9040" s="2" t="s">
        <v>6964</v>
      </c>
      <c r="AP9040" s="6" t="s">
        <v>6936</v>
      </c>
    </row>
    <row r="9041" spans="41:42" x14ac:dyDescent="0.3">
      <c r="AO9041" s="2" t="s">
        <v>6965</v>
      </c>
      <c r="AP9041" s="6" t="s">
        <v>6936</v>
      </c>
    </row>
    <row r="9042" spans="41:42" x14ac:dyDescent="0.3">
      <c r="AO9042" s="2" t="s">
        <v>6966</v>
      </c>
      <c r="AP9042" s="6" t="s">
        <v>6936</v>
      </c>
    </row>
    <row r="9043" spans="41:42" x14ac:dyDescent="0.3">
      <c r="AO9043" s="2" t="s">
        <v>2404</v>
      </c>
      <c r="AP9043" s="6" t="s">
        <v>2400</v>
      </c>
    </row>
    <row r="9044" spans="41:42" x14ac:dyDescent="0.3">
      <c r="AO9044" s="2" t="s">
        <v>2440</v>
      </c>
      <c r="AP9044" s="6" t="s">
        <v>2400</v>
      </c>
    </row>
    <row r="9045" spans="41:42" x14ac:dyDescent="0.3">
      <c r="AO9045" s="2" t="s">
        <v>2589</v>
      </c>
      <c r="AP9045" s="6" t="s">
        <v>2400</v>
      </c>
    </row>
    <row r="9046" spans="41:42" x14ac:dyDescent="0.3">
      <c r="AO9046" s="2" t="s">
        <v>6967</v>
      </c>
      <c r="AP9046" s="6" t="s">
        <v>6936</v>
      </c>
    </row>
    <row r="9047" spans="41:42" x14ac:dyDescent="0.3">
      <c r="AO9047" s="2" t="s">
        <v>6968</v>
      </c>
      <c r="AP9047" s="6" t="s">
        <v>6936</v>
      </c>
    </row>
    <row r="9048" spans="41:42" x14ac:dyDescent="0.3">
      <c r="AO9048" s="2" t="s">
        <v>6969</v>
      </c>
      <c r="AP9048" s="6" t="s">
        <v>6936</v>
      </c>
    </row>
    <row r="9049" spans="41:42" x14ac:dyDescent="0.3">
      <c r="AO9049" s="2" t="s">
        <v>6970</v>
      </c>
      <c r="AP9049" s="6" t="s">
        <v>6936</v>
      </c>
    </row>
    <row r="9050" spans="41:42" x14ac:dyDescent="0.3">
      <c r="AO9050" s="2" t="s">
        <v>5186</v>
      </c>
      <c r="AP9050" s="6" t="s">
        <v>5039</v>
      </c>
    </row>
    <row r="9051" spans="41:42" x14ac:dyDescent="0.3">
      <c r="AO9051" s="2" t="s">
        <v>5187</v>
      </c>
      <c r="AP9051" s="6" t="s">
        <v>5039</v>
      </c>
    </row>
    <row r="9052" spans="41:42" x14ac:dyDescent="0.3">
      <c r="AO9052" s="2" t="s">
        <v>5188</v>
      </c>
      <c r="AP9052" s="6" t="s">
        <v>5039</v>
      </c>
    </row>
    <row r="9053" spans="41:42" x14ac:dyDescent="0.3">
      <c r="AO9053" s="2" t="s">
        <v>5189</v>
      </c>
      <c r="AP9053" s="6" t="s">
        <v>5039</v>
      </c>
    </row>
    <row r="9054" spans="41:42" x14ac:dyDescent="0.3">
      <c r="AO9054" s="2" t="s">
        <v>5190</v>
      </c>
      <c r="AP9054" s="6" t="s">
        <v>5039</v>
      </c>
    </row>
    <row r="9055" spans="41:42" x14ac:dyDescent="0.3">
      <c r="AO9055" s="2" t="s">
        <v>5191</v>
      </c>
      <c r="AP9055" s="6" t="s">
        <v>5039</v>
      </c>
    </row>
    <row r="9056" spans="41:42" x14ac:dyDescent="0.3">
      <c r="AO9056" s="2" t="s">
        <v>2590</v>
      </c>
      <c r="AP9056" s="6" t="s">
        <v>2400</v>
      </c>
    </row>
    <row r="9057" spans="41:42" x14ac:dyDescent="0.3">
      <c r="AO9057" s="2" t="s">
        <v>5192</v>
      </c>
      <c r="AP9057" s="6" t="s">
        <v>5039</v>
      </c>
    </row>
    <row r="9058" spans="41:42" x14ac:dyDescent="0.3">
      <c r="AO9058" s="2" t="s">
        <v>5193</v>
      </c>
      <c r="AP9058" s="6" t="s">
        <v>5039</v>
      </c>
    </row>
    <row r="9059" spans="41:42" x14ac:dyDescent="0.3">
      <c r="AO9059" s="2" t="s">
        <v>5194</v>
      </c>
      <c r="AP9059" s="6" t="s">
        <v>5039</v>
      </c>
    </row>
    <row r="9060" spans="41:42" x14ac:dyDescent="0.3">
      <c r="AO9060" s="2" t="s">
        <v>5195</v>
      </c>
      <c r="AP9060" s="6" t="s">
        <v>5039</v>
      </c>
    </row>
    <row r="9061" spans="41:42" x14ac:dyDescent="0.3">
      <c r="AO9061" s="2" t="s">
        <v>5196</v>
      </c>
      <c r="AP9061" s="6" t="s">
        <v>5039</v>
      </c>
    </row>
    <row r="9062" spans="41:42" x14ac:dyDescent="0.3">
      <c r="AO9062" s="2" t="s">
        <v>5197</v>
      </c>
      <c r="AP9062" s="6" t="s">
        <v>5039</v>
      </c>
    </row>
    <row r="9063" spans="41:42" x14ac:dyDescent="0.3">
      <c r="AO9063" s="2" t="s">
        <v>5198</v>
      </c>
      <c r="AP9063" s="6" t="s">
        <v>5039</v>
      </c>
    </row>
    <row r="9064" spans="41:42" x14ac:dyDescent="0.3">
      <c r="AO9064" s="2" t="s">
        <v>5199</v>
      </c>
      <c r="AP9064" s="6" t="s">
        <v>5039</v>
      </c>
    </row>
    <row r="9065" spans="41:42" x14ac:dyDescent="0.3">
      <c r="AO9065" s="2" t="s">
        <v>5200</v>
      </c>
      <c r="AP9065" s="6" t="s">
        <v>5039</v>
      </c>
    </row>
    <row r="9066" spans="41:42" x14ac:dyDescent="0.3">
      <c r="AO9066" s="2" t="s">
        <v>5201</v>
      </c>
      <c r="AP9066" s="6" t="s">
        <v>5039</v>
      </c>
    </row>
    <row r="9067" spans="41:42" x14ac:dyDescent="0.3">
      <c r="AO9067" s="2" t="s">
        <v>2591</v>
      </c>
      <c r="AP9067" s="6" t="s">
        <v>2400</v>
      </c>
    </row>
    <row r="9068" spans="41:42" x14ac:dyDescent="0.3">
      <c r="AO9068" s="2" t="s">
        <v>5202</v>
      </c>
      <c r="AP9068" s="6" t="s">
        <v>5039</v>
      </c>
    </row>
    <row r="9069" spans="41:42" x14ac:dyDescent="0.3">
      <c r="AO9069" s="2" t="s">
        <v>5203</v>
      </c>
      <c r="AP9069" s="6" t="s">
        <v>5039</v>
      </c>
    </row>
    <row r="9070" spans="41:42" x14ac:dyDescent="0.3">
      <c r="AO9070" s="2" t="s">
        <v>5204</v>
      </c>
      <c r="AP9070" s="6" t="s">
        <v>5039</v>
      </c>
    </row>
    <row r="9071" spans="41:42" x14ac:dyDescent="0.3">
      <c r="AO9071" s="2" t="s">
        <v>5205</v>
      </c>
      <c r="AP9071" s="6" t="s">
        <v>5039</v>
      </c>
    </row>
    <row r="9072" spans="41:42" x14ac:dyDescent="0.3">
      <c r="AO9072" s="2" t="s">
        <v>5206</v>
      </c>
      <c r="AP9072" s="6" t="s">
        <v>5039</v>
      </c>
    </row>
    <row r="9073" spans="41:42" x14ac:dyDescent="0.3">
      <c r="AO9073" s="2" t="s">
        <v>5207</v>
      </c>
      <c r="AP9073" s="6" t="s">
        <v>5039</v>
      </c>
    </row>
    <row r="9074" spans="41:42" x14ac:dyDescent="0.3">
      <c r="AO9074" s="2" t="s">
        <v>5208</v>
      </c>
      <c r="AP9074" s="6" t="s">
        <v>5039</v>
      </c>
    </row>
    <row r="9075" spans="41:42" x14ac:dyDescent="0.3">
      <c r="AO9075" s="2" t="s">
        <v>5209</v>
      </c>
      <c r="AP9075" s="6" t="s">
        <v>5039</v>
      </c>
    </row>
    <row r="9076" spans="41:42" x14ac:dyDescent="0.3">
      <c r="AO9076" s="2" t="s">
        <v>5210</v>
      </c>
      <c r="AP9076" s="6" t="s">
        <v>5039</v>
      </c>
    </row>
    <row r="9077" spans="41:42" x14ac:dyDescent="0.3">
      <c r="AO9077" s="2" t="s">
        <v>5211</v>
      </c>
      <c r="AP9077" s="6" t="s">
        <v>5039</v>
      </c>
    </row>
    <row r="9078" spans="41:42" x14ac:dyDescent="0.3">
      <c r="AO9078" s="2" t="s">
        <v>2592</v>
      </c>
      <c r="AP9078" s="6" t="s">
        <v>2400</v>
      </c>
    </row>
    <row r="9079" spans="41:42" x14ac:dyDescent="0.3">
      <c r="AO9079" s="2" t="s">
        <v>5212</v>
      </c>
      <c r="AP9079" s="6" t="s">
        <v>5039</v>
      </c>
    </row>
    <row r="9080" spans="41:42" x14ac:dyDescent="0.3">
      <c r="AO9080" s="2" t="s">
        <v>5213</v>
      </c>
      <c r="AP9080" s="6" t="s">
        <v>5039</v>
      </c>
    </row>
    <row r="9081" spans="41:42" x14ac:dyDescent="0.3">
      <c r="AO9081" s="2" t="s">
        <v>5214</v>
      </c>
      <c r="AP9081" s="6" t="s">
        <v>5039</v>
      </c>
    </row>
    <row r="9082" spans="41:42" x14ac:dyDescent="0.3">
      <c r="AO9082" s="2" t="s">
        <v>5215</v>
      </c>
      <c r="AP9082" s="6" t="s">
        <v>5039</v>
      </c>
    </row>
    <row r="9083" spans="41:42" x14ac:dyDescent="0.3">
      <c r="AO9083" s="2" t="s">
        <v>5216</v>
      </c>
      <c r="AP9083" s="6" t="s">
        <v>5039</v>
      </c>
    </row>
    <row r="9084" spans="41:42" x14ac:dyDescent="0.3">
      <c r="AO9084" s="2" t="s">
        <v>5217</v>
      </c>
      <c r="AP9084" s="6" t="s">
        <v>5039</v>
      </c>
    </row>
    <row r="9085" spans="41:42" x14ac:dyDescent="0.3">
      <c r="AO9085" s="2" t="s">
        <v>5218</v>
      </c>
      <c r="AP9085" s="6" t="s">
        <v>5039</v>
      </c>
    </row>
    <row r="9086" spans="41:42" x14ac:dyDescent="0.3">
      <c r="AO9086" s="2" t="s">
        <v>5219</v>
      </c>
      <c r="AP9086" s="6" t="s">
        <v>5039</v>
      </c>
    </row>
    <row r="9087" spans="41:42" x14ac:dyDescent="0.3">
      <c r="AO9087" s="2" t="s">
        <v>5220</v>
      </c>
      <c r="AP9087" s="6" t="s">
        <v>5039</v>
      </c>
    </row>
    <row r="9088" spans="41:42" x14ac:dyDescent="0.3">
      <c r="AO9088" s="2" t="s">
        <v>5221</v>
      </c>
      <c r="AP9088" s="6" t="s">
        <v>5039</v>
      </c>
    </row>
    <row r="9089" spans="41:42" x14ac:dyDescent="0.3">
      <c r="AO9089" s="2" t="s">
        <v>2593</v>
      </c>
      <c r="AP9089" s="6" t="s">
        <v>2400</v>
      </c>
    </row>
    <row r="9090" spans="41:42" x14ac:dyDescent="0.3">
      <c r="AO9090" s="2" t="s">
        <v>5222</v>
      </c>
      <c r="AP9090" s="6" t="s">
        <v>5039</v>
      </c>
    </row>
    <row r="9091" spans="41:42" x14ac:dyDescent="0.3">
      <c r="AO9091" s="2" t="s">
        <v>5223</v>
      </c>
      <c r="AP9091" s="6" t="s">
        <v>5039</v>
      </c>
    </row>
    <row r="9092" spans="41:42" x14ac:dyDescent="0.3">
      <c r="AO9092" s="2" t="s">
        <v>5224</v>
      </c>
      <c r="AP9092" s="6" t="s">
        <v>5039</v>
      </c>
    </row>
    <row r="9093" spans="41:42" x14ac:dyDescent="0.3">
      <c r="AO9093" s="2" t="s">
        <v>5225</v>
      </c>
      <c r="AP9093" s="6" t="s">
        <v>5039</v>
      </c>
    </row>
    <row r="9094" spans="41:42" x14ac:dyDescent="0.3">
      <c r="AO9094" s="2" t="s">
        <v>5226</v>
      </c>
      <c r="AP9094" s="6" t="s">
        <v>5039</v>
      </c>
    </row>
    <row r="9095" spans="41:42" x14ac:dyDescent="0.3">
      <c r="AO9095" s="2" t="s">
        <v>5227</v>
      </c>
      <c r="AP9095" s="6" t="s">
        <v>5039</v>
      </c>
    </row>
    <row r="9096" spans="41:42" x14ac:dyDescent="0.3">
      <c r="AO9096" s="2" t="s">
        <v>5228</v>
      </c>
      <c r="AP9096" s="6" t="s">
        <v>5039</v>
      </c>
    </row>
    <row r="9097" spans="41:42" x14ac:dyDescent="0.3">
      <c r="AO9097" s="2" t="s">
        <v>5229</v>
      </c>
      <c r="AP9097" s="6" t="s">
        <v>5039</v>
      </c>
    </row>
    <row r="9098" spans="41:42" x14ac:dyDescent="0.3">
      <c r="AO9098" s="2" t="s">
        <v>5230</v>
      </c>
      <c r="AP9098" s="6" t="s">
        <v>5039</v>
      </c>
    </row>
    <row r="9099" spans="41:42" x14ac:dyDescent="0.3">
      <c r="AO9099" s="2" t="s">
        <v>5231</v>
      </c>
      <c r="AP9099" s="6" t="s">
        <v>5039</v>
      </c>
    </row>
    <row r="9100" spans="41:42" x14ac:dyDescent="0.3">
      <c r="AO9100" s="2" t="s">
        <v>2594</v>
      </c>
      <c r="AP9100" s="6" t="s">
        <v>2400</v>
      </c>
    </row>
    <row r="9101" spans="41:42" x14ac:dyDescent="0.3">
      <c r="AO9101" s="2" t="s">
        <v>5232</v>
      </c>
      <c r="AP9101" s="6" t="s">
        <v>5039</v>
      </c>
    </row>
    <row r="9102" spans="41:42" x14ac:dyDescent="0.3">
      <c r="AO9102" s="2" t="s">
        <v>5233</v>
      </c>
      <c r="AP9102" s="6" t="s">
        <v>5039</v>
      </c>
    </row>
    <row r="9103" spans="41:42" x14ac:dyDescent="0.3">
      <c r="AO9103" s="2" t="s">
        <v>5234</v>
      </c>
      <c r="AP9103" s="6" t="s">
        <v>5039</v>
      </c>
    </row>
    <row r="9104" spans="41:42" x14ac:dyDescent="0.3">
      <c r="AO9104" s="2" t="s">
        <v>5235</v>
      </c>
      <c r="AP9104" s="6" t="s">
        <v>5039</v>
      </c>
    </row>
    <row r="9105" spans="41:42" x14ac:dyDescent="0.3">
      <c r="AO9105" s="2" t="s">
        <v>5236</v>
      </c>
      <c r="AP9105" s="6" t="s">
        <v>5039</v>
      </c>
    </row>
    <row r="9106" spans="41:42" x14ac:dyDescent="0.3">
      <c r="AO9106" s="2" t="s">
        <v>5237</v>
      </c>
      <c r="AP9106" s="6" t="s">
        <v>5039</v>
      </c>
    </row>
    <row r="9107" spans="41:42" x14ac:dyDescent="0.3">
      <c r="AO9107" s="2" t="s">
        <v>5238</v>
      </c>
      <c r="AP9107" s="6" t="s">
        <v>5039</v>
      </c>
    </row>
    <row r="9108" spans="41:42" x14ac:dyDescent="0.3">
      <c r="AO9108" s="2" t="s">
        <v>5239</v>
      </c>
      <c r="AP9108" s="6" t="s">
        <v>5039</v>
      </c>
    </row>
    <row r="9109" spans="41:42" x14ac:dyDescent="0.3">
      <c r="AO9109" s="2" t="s">
        <v>5240</v>
      </c>
      <c r="AP9109" s="6" t="s">
        <v>5039</v>
      </c>
    </row>
    <row r="9110" spans="41:42" x14ac:dyDescent="0.3">
      <c r="AO9110" s="2" t="s">
        <v>5241</v>
      </c>
      <c r="AP9110" s="6" t="s">
        <v>5039</v>
      </c>
    </row>
    <row r="9111" spans="41:42" x14ac:dyDescent="0.3">
      <c r="AO9111" s="2" t="s">
        <v>2595</v>
      </c>
      <c r="AP9111" s="6" t="s">
        <v>2400</v>
      </c>
    </row>
    <row r="9112" spans="41:42" x14ac:dyDescent="0.3">
      <c r="AO9112" s="2" t="s">
        <v>5242</v>
      </c>
      <c r="AP9112" s="6" t="s">
        <v>5039</v>
      </c>
    </row>
    <row r="9113" spans="41:42" x14ac:dyDescent="0.3">
      <c r="AO9113" s="2" t="s">
        <v>5243</v>
      </c>
      <c r="AP9113" s="6" t="s">
        <v>5039</v>
      </c>
    </row>
    <row r="9114" spans="41:42" x14ac:dyDescent="0.3">
      <c r="AO9114" s="2" t="s">
        <v>5244</v>
      </c>
      <c r="AP9114" s="6" t="s">
        <v>5039</v>
      </c>
    </row>
    <row r="9115" spans="41:42" x14ac:dyDescent="0.3">
      <c r="AO9115" s="2" t="s">
        <v>5245</v>
      </c>
      <c r="AP9115" s="6" t="s">
        <v>5039</v>
      </c>
    </row>
    <row r="9116" spans="41:42" x14ac:dyDescent="0.3">
      <c r="AO9116" s="2" t="s">
        <v>5246</v>
      </c>
      <c r="AP9116" s="6" t="s">
        <v>5039</v>
      </c>
    </row>
    <row r="9117" spans="41:42" x14ac:dyDescent="0.3">
      <c r="AO9117" s="2" t="s">
        <v>5247</v>
      </c>
      <c r="AP9117" s="6" t="s">
        <v>5039</v>
      </c>
    </row>
    <row r="9118" spans="41:42" x14ac:dyDescent="0.3">
      <c r="AO9118" s="2" t="s">
        <v>5248</v>
      </c>
      <c r="AP9118" s="6" t="s">
        <v>5039</v>
      </c>
    </row>
    <row r="9119" spans="41:42" x14ac:dyDescent="0.3">
      <c r="AO9119" s="2" t="s">
        <v>5249</v>
      </c>
      <c r="AP9119" s="6" t="s">
        <v>5039</v>
      </c>
    </row>
    <row r="9120" spans="41:42" x14ac:dyDescent="0.3">
      <c r="AO9120" s="2" t="s">
        <v>5250</v>
      </c>
      <c r="AP9120" s="6" t="s">
        <v>5039</v>
      </c>
    </row>
    <row r="9121" spans="41:42" x14ac:dyDescent="0.3">
      <c r="AO9121" s="2" t="s">
        <v>5251</v>
      </c>
      <c r="AP9121" s="6" t="s">
        <v>5039</v>
      </c>
    </row>
    <row r="9122" spans="41:42" x14ac:dyDescent="0.3">
      <c r="AO9122" s="2" t="s">
        <v>2596</v>
      </c>
      <c r="AP9122" s="6" t="s">
        <v>2400</v>
      </c>
    </row>
    <row r="9123" spans="41:42" x14ac:dyDescent="0.3">
      <c r="AO9123" s="2" t="s">
        <v>5252</v>
      </c>
      <c r="AP9123" s="6" t="s">
        <v>5039</v>
      </c>
    </row>
    <row r="9124" spans="41:42" x14ac:dyDescent="0.3">
      <c r="AO9124" s="2" t="s">
        <v>5253</v>
      </c>
      <c r="AP9124" s="6" t="s">
        <v>5039</v>
      </c>
    </row>
    <row r="9125" spans="41:42" x14ac:dyDescent="0.3">
      <c r="AO9125" s="2" t="s">
        <v>5254</v>
      </c>
      <c r="AP9125" s="6" t="s">
        <v>5039</v>
      </c>
    </row>
    <row r="9126" spans="41:42" x14ac:dyDescent="0.3">
      <c r="AO9126" s="2" t="s">
        <v>5255</v>
      </c>
      <c r="AP9126" s="6" t="s">
        <v>5039</v>
      </c>
    </row>
    <row r="9127" spans="41:42" x14ac:dyDescent="0.3">
      <c r="AO9127" s="2" t="s">
        <v>5256</v>
      </c>
      <c r="AP9127" s="6" t="s">
        <v>5039</v>
      </c>
    </row>
    <row r="9128" spans="41:42" x14ac:dyDescent="0.3">
      <c r="AO9128" s="2" t="s">
        <v>5257</v>
      </c>
      <c r="AP9128" s="6" t="s">
        <v>5039</v>
      </c>
    </row>
    <row r="9129" spans="41:42" x14ac:dyDescent="0.3">
      <c r="AO9129" s="2" t="s">
        <v>5258</v>
      </c>
      <c r="AP9129" s="6" t="s">
        <v>5039</v>
      </c>
    </row>
    <row r="9130" spans="41:42" x14ac:dyDescent="0.3">
      <c r="AO9130" s="2" t="s">
        <v>5259</v>
      </c>
      <c r="AP9130" s="6" t="s">
        <v>5039</v>
      </c>
    </row>
    <row r="9131" spans="41:42" x14ac:dyDescent="0.3">
      <c r="AO9131" s="2" t="s">
        <v>8262</v>
      </c>
      <c r="AP9131" s="6" t="s">
        <v>105</v>
      </c>
    </row>
    <row r="9132" spans="41:42" x14ac:dyDescent="0.3">
      <c r="AO9132" s="2" t="s">
        <v>8263</v>
      </c>
      <c r="AP9132" s="6" t="s">
        <v>105</v>
      </c>
    </row>
    <row r="9133" spans="41:42" x14ac:dyDescent="0.3">
      <c r="AO9133" s="2" t="s">
        <v>2597</v>
      </c>
      <c r="AP9133" s="6" t="s">
        <v>2400</v>
      </c>
    </row>
    <row r="9134" spans="41:42" x14ac:dyDescent="0.3">
      <c r="AO9134" s="2" t="s">
        <v>7071</v>
      </c>
      <c r="AP9134" s="6" t="s">
        <v>7070</v>
      </c>
    </row>
    <row r="9135" spans="41:42" x14ac:dyDescent="0.3">
      <c r="AO9135" s="2" t="s">
        <v>7072</v>
      </c>
      <c r="AP9135" s="6" t="s">
        <v>7070</v>
      </c>
    </row>
    <row r="9136" spans="41:42" x14ac:dyDescent="0.3">
      <c r="AO9136" s="2" t="s">
        <v>7073</v>
      </c>
      <c r="AP9136" s="6" t="s">
        <v>7070</v>
      </c>
    </row>
    <row r="9137" spans="41:42" x14ac:dyDescent="0.3">
      <c r="AO9137" s="2" t="s">
        <v>7074</v>
      </c>
      <c r="AP9137" s="6" t="s">
        <v>7070</v>
      </c>
    </row>
    <row r="9138" spans="41:42" x14ac:dyDescent="0.3">
      <c r="AO9138" s="2" t="s">
        <v>7075</v>
      </c>
      <c r="AP9138" s="6" t="s">
        <v>7070</v>
      </c>
    </row>
    <row r="9139" spans="41:42" x14ac:dyDescent="0.3">
      <c r="AO9139" s="2" t="s">
        <v>7076</v>
      </c>
      <c r="AP9139" s="6" t="s">
        <v>7070</v>
      </c>
    </row>
    <row r="9140" spans="41:42" x14ac:dyDescent="0.3">
      <c r="AO9140" s="2" t="s">
        <v>7077</v>
      </c>
      <c r="AP9140" s="6" t="s">
        <v>7070</v>
      </c>
    </row>
    <row r="9141" spans="41:42" x14ac:dyDescent="0.3">
      <c r="AO9141" s="2" t="s">
        <v>7064</v>
      </c>
      <c r="AP9141" s="6" t="s">
        <v>7001</v>
      </c>
    </row>
    <row r="9142" spans="41:42" x14ac:dyDescent="0.3">
      <c r="AO9142" s="2" t="s">
        <v>7065</v>
      </c>
      <c r="AP9142" s="6" t="s">
        <v>7001</v>
      </c>
    </row>
    <row r="9143" spans="41:42" x14ac:dyDescent="0.3">
      <c r="AO9143" s="2" t="s">
        <v>2598</v>
      </c>
      <c r="AP9143" s="6" t="s">
        <v>2400</v>
      </c>
    </row>
    <row r="9144" spans="41:42" x14ac:dyDescent="0.3">
      <c r="AO9144" s="2" t="s">
        <v>7066</v>
      </c>
      <c r="AP9144" s="6" t="s">
        <v>7001</v>
      </c>
    </row>
    <row r="9145" spans="41:42" x14ac:dyDescent="0.3">
      <c r="AO9145" s="2" t="s">
        <v>7067</v>
      </c>
      <c r="AP9145" s="6" t="s">
        <v>7001</v>
      </c>
    </row>
    <row r="9146" spans="41:42" x14ac:dyDescent="0.3">
      <c r="AO9146" s="2" t="s">
        <v>7068</v>
      </c>
      <c r="AP9146" s="6" t="s">
        <v>7001</v>
      </c>
    </row>
    <row r="9147" spans="41:42" x14ac:dyDescent="0.3">
      <c r="AO9147" s="2" t="s">
        <v>7069</v>
      </c>
      <c r="AP9147" s="6" t="s">
        <v>7001</v>
      </c>
    </row>
    <row r="9148" spans="41:42" x14ac:dyDescent="0.3">
      <c r="AO9148" s="2" t="s">
        <v>5805</v>
      </c>
      <c r="AP9148" s="6" t="s">
        <v>5804</v>
      </c>
    </row>
    <row r="9149" spans="41:42" x14ac:dyDescent="0.3">
      <c r="AO9149" s="2" t="s">
        <v>5806</v>
      </c>
      <c r="AP9149" s="6" t="s">
        <v>5804</v>
      </c>
    </row>
    <row r="9150" spans="41:42" x14ac:dyDescent="0.3">
      <c r="AO9150" s="2" t="s">
        <v>5807</v>
      </c>
      <c r="AP9150" s="6" t="s">
        <v>5804</v>
      </c>
    </row>
    <row r="9151" spans="41:42" x14ac:dyDescent="0.3">
      <c r="AO9151" s="2" t="s">
        <v>5808</v>
      </c>
      <c r="AP9151" s="6" t="s">
        <v>5804</v>
      </c>
    </row>
    <row r="9152" spans="41:42" x14ac:dyDescent="0.3">
      <c r="AO9152" s="2" t="s">
        <v>5809</v>
      </c>
      <c r="AP9152" s="6" t="s">
        <v>5804</v>
      </c>
    </row>
    <row r="9153" spans="41:42" x14ac:dyDescent="0.3">
      <c r="AO9153" s="2" t="s">
        <v>5810</v>
      </c>
      <c r="AP9153" s="6" t="s">
        <v>5804</v>
      </c>
    </row>
    <row r="9154" spans="41:42" x14ac:dyDescent="0.3">
      <c r="AO9154" s="2" t="s">
        <v>2441</v>
      </c>
      <c r="AP9154" s="6" t="s">
        <v>2400</v>
      </c>
    </row>
    <row r="9155" spans="41:42" x14ac:dyDescent="0.3">
      <c r="AO9155" s="2" t="s">
        <v>2599</v>
      </c>
      <c r="AP9155" s="6" t="s">
        <v>2400</v>
      </c>
    </row>
    <row r="9156" spans="41:42" x14ac:dyDescent="0.3">
      <c r="AO9156" s="2" t="s">
        <v>5811</v>
      </c>
      <c r="AP9156" s="6" t="s">
        <v>5804</v>
      </c>
    </row>
    <row r="9157" spans="41:42" x14ac:dyDescent="0.3">
      <c r="AO9157" s="2" t="s">
        <v>5812</v>
      </c>
      <c r="AP9157" s="6" t="s">
        <v>5804</v>
      </c>
    </row>
    <row r="9158" spans="41:42" x14ac:dyDescent="0.3">
      <c r="AO9158" s="2" t="s">
        <v>5813</v>
      </c>
      <c r="AP9158" s="6" t="s">
        <v>5804</v>
      </c>
    </row>
    <row r="9159" spans="41:42" x14ac:dyDescent="0.3">
      <c r="AO9159" s="2" t="s">
        <v>5814</v>
      </c>
      <c r="AP9159" s="6" t="s">
        <v>5804</v>
      </c>
    </row>
    <row r="9160" spans="41:42" x14ac:dyDescent="0.3">
      <c r="AO9160" s="2" t="s">
        <v>5815</v>
      </c>
      <c r="AP9160" s="6" t="s">
        <v>5804</v>
      </c>
    </row>
    <row r="9161" spans="41:42" x14ac:dyDescent="0.3">
      <c r="AO9161" s="2" t="s">
        <v>5816</v>
      </c>
      <c r="AP9161" s="6" t="s">
        <v>5804</v>
      </c>
    </row>
    <row r="9162" spans="41:42" x14ac:dyDescent="0.3">
      <c r="AO9162" s="2" t="s">
        <v>5817</v>
      </c>
      <c r="AP9162" s="6" t="s">
        <v>5804</v>
      </c>
    </row>
    <row r="9163" spans="41:42" x14ac:dyDescent="0.3">
      <c r="AO9163" s="2" t="s">
        <v>5818</v>
      </c>
      <c r="AP9163" s="6" t="s">
        <v>5804</v>
      </c>
    </row>
    <row r="9164" spans="41:42" x14ac:dyDescent="0.3">
      <c r="AO9164" s="2" t="s">
        <v>5819</v>
      </c>
      <c r="AP9164" s="6" t="s">
        <v>5804</v>
      </c>
    </row>
    <row r="9165" spans="41:42" x14ac:dyDescent="0.3">
      <c r="AO9165" s="2" t="s">
        <v>5820</v>
      </c>
      <c r="AP9165" s="6" t="s">
        <v>5804</v>
      </c>
    </row>
    <row r="9166" spans="41:42" x14ac:dyDescent="0.3">
      <c r="AO9166" s="2" t="s">
        <v>2600</v>
      </c>
      <c r="AP9166" s="6" t="s">
        <v>2400</v>
      </c>
    </row>
    <row r="9167" spans="41:42" x14ac:dyDescent="0.3">
      <c r="AO9167" s="2" t="s">
        <v>5821</v>
      </c>
      <c r="AP9167" s="6" t="s">
        <v>5804</v>
      </c>
    </row>
    <row r="9168" spans="41:42" x14ac:dyDescent="0.3">
      <c r="AO9168" s="2" t="s">
        <v>5822</v>
      </c>
      <c r="AP9168" s="6" t="s">
        <v>5804</v>
      </c>
    </row>
    <row r="9169" spans="41:42" x14ac:dyDescent="0.3">
      <c r="AO9169" s="2" t="s">
        <v>5823</v>
      </c>
      <c r="AP9169" s="6" t="s">
        <v>5804</v>
      </c>
    </row>
    <row r="9170" spans="41:42" x14ac:dyDescent="0.3">
      <c r="AO9170" s="2" t="s">
        <v>5824</v>
      </c>
      <c r="AP9170" s="6" t="s">
        <v>5804</v>
      </c>
    </row>
    <row r="9171" spans="41:42" x14ac:dyDescent="0.3">
      <c r="AO9171" s="2" t="s">
        <v>5825</v>
      </c>
      <c r="AP9171" s="6" t="s">
        <v>5804</v>
      </c>
    </row>
    <row r="9172" spans="41:42" x14ac:dyDescent="0.3">
      <c r="AO9172" s="2" t="s">
        <v>5826</v>
      </c>
      <c r="AP9172" s="6" t="s">
        <v>5804</v>
      </c>
    </row>
    <row r="9173" spans="41:42" x14ac:dyDescent="0.3">
      <c r="AO9173" s="2" t="s">
        <v>5827</v>
      </c>
      <c r="AP9173" s="6" t="s">
        <v>5804</v>
      </c>
    </row>
    <row r="9174" spans="41:42" x14ac:dyDescent="0.3">
      <c r="AO9174" s="2" t="s">
        <v>5828</v>
      </c>
      <c r="AP9174" s="6" t="s">
        <v>5804</v>
      </c>
    </row>
    <row r="9175" spans="41:42" x14ac:dyDescent="0.3">
      <c r="AO9175" s="2" t="s">
        <v>5829</v>
      </c>
      <c r="AP9175" s="6" t="s">
        <v>5804</v>
      </c>
    </row>
    <row r="9176" spans="41:42" x14ac:dyDescent="0.3">
      <c r="AO9176" s="2" t="s">
        <v>5830</v>
      </c>
      <c r="AP9176" s="6" t="s">
        <v>5804</v>
      </c>
    </row>
    <row r="9177" spans="41:42" x14ac:dyDescent="0.3">
      <c r="AO9177" s="2" t="s">
        <v>2601</v>
      </c>
      <c r="AP9177" s="6" t="s">
        <v>2400</v>
      </c>
    </row>
    <row r="9178" spans="41:42" x14ac:dyDescent="0.3">
      <c r="AO9178" s="2" t="s">
        <v>5831</v>
      </c>
      <c r="AP9178" s="6" t="s">
        <v>5804</v>
      </c>
    </row>
    <row r="9179" spans="41:42" x14ac:dyDescent="0.3">
      <c r="AO9179" s="2" t="s">
        <v>5832</v>
      </c>
      <c r="AP9179" s="6" t="s">
        <v>5804</v>
      </c>
    </row>
    <row r="9180" spans="41:42" x14ac:dyDescent="0.3">
      <c r="AO9180" s="2" t="s">
        <v>5833</v>
      </c>
      <c r="AP9180" s="6" t="s">
        <v>5804</v>
      </c>
    </row>
    <row r="9181" spans="41:42" x14ac:dyDescent="0.3">
      <c r="AO9181" s="2" t="s">
        <v>5834</v>
      </c>
      <c r="AP9181" s="6" t="s">
        <v>5804</v>
      </c>
    </row>
    <row r="9182" spans="41:42" x14ac:dyDescent="0.3">
      <c r="AO9182" s="2" t="s">
        <v>5835</v>
      </c>
      <c r="AP9182" s="6" t="s">
        <v>5804</v>
      </c>
    </row>
    <row r="9183" spans="41:42" x14ac:dyDescent="0.3">
      <c r="AO9183" s="2" t="s">
        <v>5836</v>
      </c>
      <c r="AP9183" s="6" t="s">
        <v>5804</v>
      </c>
    </row>
    <row r="9184" spans="41:42" x14ac:dyDescent="0.3">
      <c r="AO9184" s="2" t="s">
        <v>5837</v>
      </c>
      <c r="AP9184" s="6" t="s">
        <v>5804</v>
      </c>
    </row>
    <row r="9185" spans="41:42" x14ac:dyDescent="0.3">
      <c r="AO9185" s="2" t="s">
        <v>5838</v>
      </c>
      <c r="AP9185" s="6" t="s">
        <v>5804</v>
      </c>
    </row>
    <row r="9186" spans="41:42" x14ac:dyDescent="0.3">
      <c r="AO9186" s="2" t="s">
        <v>5839</v>
      </c>
      <c r="AP9186" s="6" t="s">
        <v>5804</v>
      </c>
    </row>
    <row r="9187" spans="41:42" x14ac:dyDescent="0.3">
      <c r="AO9187" s="2" t="s">
        <v>5840</v>
      </c>
      <c r="AP9187" s="6" t="s">
        <v>5804</v>
      </c>
    </row>
    <row r="9188" spans="41:42" x14ac:dyDescent="0.3">
      <c r="AO9188" s="2" t="s">
        <v>2602</v>
      </c>
      <c r="AP9188" s="6" t="s">
        <v>2400</v>
      </c>
    </row>
    <row r="9189" spans="41:42" x14ac:dyDescent="0.3">
      <c r="AO9189" s="2" t="s">
        <v>5841</v>
      </c>
      <c r="AP9189" s="6" t="s">
        <v>5804</v>
      </c>
    </row>
    <row r="9190" spans="41:42" x14ac:dyDescent="0.3">
      <c r="AO9190" s="2" t="s">
        <v>5842</v>
      </c>
      <c r="AP9190" s="6" t="s">
        <v>5804</v>
      </c>
    </row>
    <row r="9191" spans="41:42" x14ac:dyDescent="0.3">
      <c r="AO9191" s="2" t="s">
        <v>5843</v>
      </c>
      <c r="AP9191" s="6" t="s">
        <v>5804</v>
      </c>
    </row>
    <row r="9192" spans="41:42" x14ac:dyDescent="0.3">
      <c r="AO9192" s="2" t="s">
        <v>5844</v>
      </c>
      <c r="AP9192" s="6" t="s">
        <v>5804</v>
      </c>
    </row>
    <row r="9193" spans="41:42" x14ac:dyDescent="0.3">
      <c r="AO9193" s="2" t="s">
        <v>5845</v>
      </c>
      <c r="AP9193" s="6" t="s">
        <v>5804</v>
      </c>
    </row>
    <row r="9194" spans="41:42" x14ac:dyDescent="0.3">
      <c r="AO9194" s="2" t="s">
        <v>5846</v>
      </c>
      <c r="AP9194" s="6" t="s">
        <v>5804</v>
      </c>
    </row>
    <row r="9195" spans="41:42" x14ac:dyDescent="0.3">
      <c r="AO9195" s="2" t="s">
        <v>5847</v>
      </c>
      <c r="AP9195" s="6" t="s">
        <v>5804</v>
      </c>
    </row>
    <row r="9196" spans="41:42" x14ac:dyDescent="0.3">
      <c r="AO9196" s="2" t="s">
        <v>5848</v>
      </c>
      <c r="AP9196" s="6" t="s">
        <v>5804</v>
      </c>
    </row>
    <row r="9197" spans="41:42" x14ac:dyDescent="0.3">
      <c r="AO9197" s="2" t="s">
        <v>5849</v>
      </c>
      <c r="AP9197" s="6" t="s">
        <v>5804</v>
      </c>
    </row>
    <row r="9198" spans="41:42" x14ac:dyDescent="0.3">
      <c r="AO9198" s="2" t="s">
        <v>5850</v>
      </c>
      <c r="AP9198" s="6" t="s">
        <v>5804</v>
      </c>
    </row>
    <row r="9199" spans="41:42" x14ac:dyDescent="0.3">
      <c r="AO9199" s="2" t="s">
        <v>2603</v>
      </c>
      <c r="AP9199" s="6" t="s">
        <v>2400</v>
      </c>
    </row>
    <row r="9200" spans="41:42" x14ac:dyDescent="0.3">
      <c r="AO9200" s="2" t="s">
        <v>5851</v>
      </c>
      <c r="AP9200" s="6" t="s">
        <v>5804</v>
      </c>
    </row>
    <row r="9201" spans="41:42" x14ac:dyDescent="0.3">
      <c r="AO9201" s="2" t="s">
        <v>5852</v>
      </c>
      <c r="AP9201" s="6" t="s">
        <v>5804</v>
      </c>
    </row>
    <row r="9202" spans="41:42" x14ac:dyDescent="0.3">
      <c r="AO9202" s="2" t="s">
        <v>5853</v>
      </c>
      <c r="AP9202" s="6" t="s">
        <v>5804</v>
      </c>
    </row>
    <row r="9203" spans="41:42" x14ac:dyDescent="0.3">
      <c r="AO9203" s="2" t="s">
        <v>5854</v>
      </c>
      <c r="AP9203" s="6" t="s">
        <v>5804</v>
      </c>
    </row>
    <row r="9204" spans="41:42" x14ac:dyDescent="0.3">
      <c r="AO9204" s="2" t="s">
        <v>5855</v>
      </c>
      <c r="AP9204" s="6" t="s">
        <v>5804</v>
      </c>
    </row>
    <row r="9205" spans="41:42" x14ac:dyDescent="0.3">
      <c r="AO9205" s="2" t="s">
        <v>5856</v>
      </c>
      <c r="AP9205" s="6" t="s">
        <v>5804</v>
      </c>
    </row>
    <row r="9206" spans="41:42" x14ac:dyDescent="0.3">
      <c r="AO9206" s="2" t="s">
        <v>5857</v>
      </c>
      <c r="AP9206" s="6" t="s">
        <v>5804</v>
      </c>
    </row>
    <row r="9207" spans="41:42" x14ac:dyDescent="0.3">
      <c r="AO9207" s="2" t="s">
        <v>5858</v>
      </c>
      <c r="AP9207" s="6" t="s">
        <v>5804</v>
      </c>
    </row>
    <row r="9208" spans="41:42" x14ac:dyDescent="0.3">
      <c r="AO9208" s="2" t="s">
        <v>5859</v>
      </c>
      <c r="AP9208" s="6" t="s">
        <v>5804</v>
      </c>
    </row>
    <row r="9209" spans="41:42" x14ac:dyDescent="0.3">
      <c r="AO9209" s="2" t="s">
        <v>5860</v>
      </c>
      <c r="AP9209" s="6" t="s">
        <v>5804</v>
      </c>
    </row>
    <row r="9210" spans="41:42" x14ac:dyDescent="0.3">
      <c r="AO9210" s="2" t="s">
        <v>2604</v>
      </c>
      <c r="AP9210" s="6" t="s">
        <v>2400</v>
      </c>
    </row>
    <row r="9211" spans="41:42" x14ac:dyDescent="0.3">
      <c r="AO9211" s="2" t="s">
        <v>5861</v>
      </c>
      <c r="AP9211" s="6" t="s">
        <v>5804</v>
      </c>
    </row>
    <row r="9212" spans="41:42" x14ac:dyDescent="0.3">
      <c r="AO9212" s="2" t="s">
        <v>5862</v>
      </c>
      <c r="AP9212" s="6" t="s">
        <v>5804</v>
      </c>
    </row>
    <row r="9213" spans="41:42" x14ac:dyDescent="0.3">
      <c r="AO9213" s="2" t="s">
        <v>5863</v>
      </c>
      <c r="AP9213" s="6" t="s">
        <v>5804</v>
      </c>
    </row>
    <row r="9214" spans="41:42" x14ac:dyDescent="0.3">
      <c r="AO9214" s="2" t="s">
        <v>5864</v>
      </c>
      <c r="AP9214" s="6" t="s">
        <v>5804</v>
      </c>
    </row>
    <row r="9215" spans="41:42" x14ac:dyDescent="0.3">
      <c r="AO9215" s="2" t="s">
        <v>5865</v>
      </c>
      <c r="AP9215" s="6" t="s">
        <v>5804</v>
      </c>
    </row>
    <row r="9216" spans="41:42" x14ac:dyDescent="0.3">
      <c r="AO9216" s="2" t="s">
        <v>5866</v>
      </c>
      <c r="AP9216" s="6" t="s">
        <v>5804</v>
      </c>
    </row>
    <row r="9217" spans="41:42" x14ac:dyDescent="0.3">
      <c r="AO9217" s="2" t="s">
        <v>5867</v>
      </c>
      <c r="AP9217" s="6" t="s">
        <v>5804</v>
      </c>
    </row>
    <row r="9218" spans="41:42" x14ac:dyDescent="0.3">
      <c r="AO9218" s="2" t="s">
        <v>5868</v>
      </c>
      <c r="AP9218" s="6" t="s">
        <v>5804</v>
      </c>
    </row>
    <row r="9219" spans="41:42" x14ac:dyDescent="0.3">
      <c r="AO9219" s="2" t="s">
        <v>5869</v>
      </c>
      <c r="AP9219" s="6" t="s">
        <v>5804</v>
      </c>
    </row>
    <row r="9220" spans="41:42" x14ac:dyDescent="0.3">
      <c r="AO9220" s="2" t="s">
        <v>5870</v>
      </c>
      <c r="AP9220" s="6" t="s">
        <v>5804</v>
      </c>
    </row>
    <row r="9221" spans="41:42" x14ac:dyDescent="0.3">
      <c r="AO9221" s="2" t="s">
        <v>2605</v>
      </c>
      <c r="AP9221" s="6" t="s">
        <v>2400</v>
      </c>
    </row>
    <row r="9222" spans="41:42" x14ac:dyDescent="0.3">
      <c r="AO9222" s="2" t="s">
        <v>5871</v>
      </c>
      <c r="AP9222" s="6" t="s">
        <v>5804</v>
      </c>
    </row>
    <row r="9223" spans="41:42" x14ac:dyDescent="0.3">
      <c r="AO9223" s="2" t="s">
        <v>5872</v>
      </c>
      <c r="AP9223" s="6" t="s">
        <v>5804</v>
      </c>
    </row>
    <row r="9224" spans="41:42" x14ac:dyDescent="0.3">
      <c r="AO9224" s="2" t="s">
        <v>5873</v>
      </c>
      <c r="AP9224" s="6" t="s">
        <v>5804</v>
      </c>
    </row>
    <row r="9225" spans="41:42" x14ac:dyDescent="0.3">
      <c r="AO9225" s="2" t="s">
        <v>5874</v>
      </c>
      <c r="AP9225" s="6" t="s">
        <v>5804</v>
      </c>
    </row>
    <row r="9226" spans="41:42" x14ac:dyDescent="0.3">
      <c r="AO9226" s="2" t="s">
        <v>5875</v>
      </c>
      <c r="AP9226" s="6" t="s">
        <v>5804</v>
      </c>
    </row>
    <row r="9227" spans="41:42" x14ac:dyDescent="0.3">
      <c r="AO9227" s="2" t="s">
        <v>5876</v>
      </c>
      <c r="AP9227" s="6" t="s">
        <v>5804</v>
      </c>
    </row>
    <row r="9228" spans="41:42" x14ac:dyDescent="0.3">
      <c r="AO9228" s="2" t="s">
        <v>5877</v>
      </c>
      <c r="AP9228" s="6" t="s">
        <v>5804</v>
      </c>
    </row>
    <row r="9229" spans="41:42" x14ac:dyDescent="0.3">
      <c r="AO9229" s="2" t="s">
        <v>5878</v>
      </c>
      <c r="AP9229" s="6" t="s">
        <v>5804</v>
      </c>
    </row>
    <row r="9230" spans="41:42" x14ac:dyDescent="0.3">
      <c r="AO9230" s="2" t="s">
        <v>5879</v>
      </c>
      <c r="AP9230" s="6" t="s">
        <v>5804</v>
      </c>
    </row>
    <row r="9231" spans="41:42" x14ac:dyDescent="0.3">
      <c r="AO9231" s="2" t="s">
        <v>5880</v>
      </c>
      <c r="AP9231" s="6" t="s">
        <v>5804</v>
      </c>
    </row>
    <row r="9232" spans="41:42" x14ac:dyDescent="0.3">
      <c r="AO9232" s="2" t="s">
        <v>2606</v>
      </c>
      <c r="AP9232" s="6" t="s">
        <v>2400</v>
      </c>
    </row>
    <row r="9233" spans="41:42" x14ac:dyDescent="0.3">
      <c r="AO9233" s="2" t="s">
        <v>5881</v>
      </c>
      <c r="AP9233" s="6" t="s">
        <v>5804</v>
      </c>
    </row>
    <row r="9234" spans="41:42" x14ac:dyDescent="0.3">
      <c r="AO9234" s="2" t="s">
        <v>5882</v>
      </c>
      <c r="AP9234" s="6" t="s">
        <v>5804</v>
      </c>
    </row>
    <row r="9235" spans="41:42" x14ac:dyDescent="0.3">
      <c r="AO9235" s="2" t="s">
        <v>5883</v>
      </c>
      <c r="AP9235" s="6" t="s">
        <v>5804</v>
      </c>
    </row>
    <row r="9236" spans="41:42" x14ac:dyDescent="0.3">
      <c r="AO9236" s="2" t="s">
        <v>5884</v>
      </c>
      <c r="AP9236" s="6" t="s">
        <v>5804</v>
      </c>
    </row>
    <row r="9237" spans="41:42" x14ac:dyDescent="0.3">
      <c r="AO9237" s="2" t="s">
        <v>5885</v>
      </c>
      <c r="AP9237" s="6" t="s">
        <v>5804</v>
      </c>
    </row>
    <row r="9238" spans="41:42" x14ac:dyDescent="0.3">
      <c r="AO9238" s="2" t="s">
        <v>5886</v>
      </c>
      <c r="AP9238" s="6" t="s">
        <v>5804</v>
      </c>
    </row>
    <row r="9239" spans="41:42" x14ac:dyDescent="0.3">
      <c r="AO9239" s="2" t="s">
        <v>5887</v>
      </c>
      <c r="AP9239" s="6" t="s">
        <v>5804</v>
      </c>
    </row>
    <row r="9240" spans="41:42" x14ac:dyDescent="0.3">
      <c r="AO9240" s="2" t="s">
        <v>5888</v>
      </c>
      <c r="AP9240" s="6" t="s">
        <v>5804</v>
      </c>
    </row>
    <row r="9241" spans="41:42" x14ac:dyDescent="0.3">
      <c r="AO9241" s="2" t="s">
        <v>5889</v>
      </c>
      <c r="AP9241" s="6" t="s">
        <v>5804</v>
      </c>
    </row>
    <row r="9242" spans="41:42" x14ac:dyDescent="0.3">
      <c r="AO9242" s="2" t="s">
        <v>5890</v>
      </c>
      <c r="AP9242" s="6" t="s">
        <v>5804</v>
      </c>
    </row>
    <row r="9243" spans="41:42" x14ac:dyDescent="0.3">
      <c r="AO9243" s="2" t="s">
        <v>2607</v>
      </c>
      <c r="AP9243" s="6" t="s">
        <v>2400</v>
      </c>
    </row>
    <row r="9244" spans="41:42" x14ac:dyDescent="0.3">
      <c r="AO9244" s="2" t="s">
        <v>5891</v>
      </c>
      <c r="AP9244" s="6" t="s">
        <v>5804</v>
      </c>
    </row>
    <row r="9245" spans="41:42" x14ac:dyDescent="0.3">
      <c r="AO9245" s="2" t="s">
        <v>5892</v>
      </c>
      <c r="AP9245" s="6" t="s">
        <v>5804</v>
      </c>
    </row>
    <row r="9246" spans="41:42" x14ac:dyDescent="0.3">
      <c r="AO9246" s="2" t="s">
        <v>5893</v>
      </c>
      <c r="AP9246" s="6" t="s">
        <v>5804</v>
      </c>
    </row>
    <row r="9247" spans="41:42" x14ac:dyDescent="0.3">
      <c r="AO9247" s="2" t="s">
        <v>5894</v>
      </c>
      <c r="AP9247" s="6" t="s">
        <v>5804</v>
      </c>
    </row>
    <row r="9248" spans="41:42" x14ac:dyDescent="0.3">
      <c r="AO9248" s="2" t="s">
        <v>5895</v>
      </c>
      <c r="AP9248" s="6" t="s">
        <v>5804</v>
      </c>
    </row>
    <row r="9249" spans="41:42" x14ac:dyDescent="0.3">
      <c r="AO9249" s="2" t="s">
        <v>5896</v>
      </c>
      <c r="AP9249" s="6" t="s">
        <v>5804</v>
      </c>
    </row>
    <row r="9250" spans="41:42" x14ac:dyDescent="0.3">
      <c r="AO9250" s="2" t="s">
        <v>5897</v>
      </c>
      <c r="AP9250" s="6" t="s">
        <v>5804</v>
      </c>
    </row>
    <row r="9251" spans="41:42" x14ac:dyDescent="0.3">
      <c r="AO9251" s="2" t="s">
        <v>5898</v>
      </c>
      <c r="AP9251" s="6" t="s">
        <v>5804</v>
      </c>
    </row>
    <row r="9252" spans="41:42" x14ac:dyDescent="0.3">
      <c r="AO9252" s="2" t="s">
        <v>5899</v>
      </c>
      <c r="AP9252" s="6" t="s">
        <v>5804</v>
      </c>
    </row>
    <row r="9253" spans="41:42" x14ac:dyDescent="0.3">
      <c r="AO9253" s="2" t="s">
        <v>5900</v>
      </c>
      <c r="AP9253" s="6" t="s">
        <v>5804</v>
      </c>
    </row>
    <row r="9254" spans="41:42" x14ac:dyDescent="0.3">
      <c r="AO9254" s="2" t="s">
        <v>2608</v>
      </c>
      <c r="AP9254" s="6" t="s">
        <v>2400</v>
      </c>
    </row>
    <row r="9255" spans="41:42" x14ac:dyDescent="0.3">
      <c r="AO9255" s="2" t="s">
        <v>5901</v>
      </c>
      <c r="AP9255" s="6" t="s">
        <v>5804</v>
      </c>
    </row>
    <row r="9256" spans="41:42" x14ac:dyDescent="0.3">
      <c r="AO9256" s="2" t="s">
        <v>5902</v>
      </c>
      <c r="AP9256" s="6" t="s">
        <v>5804</v>
      </c>
    </row>
    <row r="9257" spans="41:42" x14ac:dyDescent="0.3">
      <c r="AO9257" s="2" t="s">
        <v>5903</v>
      </c>
      <c r="AP9257" s="6" t="s">
        <v>5804</v>
      </c>
    </row>
    <row r="9258" spans="41:42" x14ac:dyDescent="0.3">
      <c r="AO9258" s="2" t="s">
        <v>5904</v>
      </c>
      <c r="AP9258" s="6" t="s">
        <v>5804</v>
      </c>
    </row>
    <row r="9259" spans="41:42" x14ac:dyDescent="0.3">
      <c r="AO9259" s="2" t="s">
        <v>5905</v>
      </c>
      <c r="AP9259" s="6" t="s">
        <v>5804</v>
      </c>
    </row>
    <row r="9260" spans="41:42" x14ac:dyDescent="0.3">
      <c r="AO9260" s="2" t="s">
        <v>5906</v>
      </c>
      <c r="AP9260" s="6" t="s">
        <v>5804</v>
      </c>
    </row>
    <row r="9261" spans="41:42" x14ac:dyDescent="0.3">
      <c r="AO9261" s="2" t="s">
        <v>5907</v>
      </c>
      <c r="AP9261" s="6" t="s">
        <v>5804</v>
      </c>
    </row>
    <row r="9262" spans="41:42" x14ac:dyDescent="0.3">
      <c r="AO9262" s="2" t="s">
        <v>5908</v>
      </c>
      <c r="AP9262" s="6" t="s">
        <v>5804</v>
      </c>
    </row>
    <row r="9263" spans="41:42" x14ac:dyDescent="0.3">
      <c r="AO9263" s="2" t="s">
        <v>5909</v>
      </c>
      <c r="AP9263" s="6" t="s">
        <v>5804</v>
      </c>
    </row>
    <row r="9264" spans="41:42" x14ac:dyDescent="0.3">
      <c r="AO9264" s="2" t="s">
        <v>5910</v>
      </c>
      <c r="AP9264" s="6" t="s">
        <v>5804</v>
      </c>
    </row>
    <row r="9265" spans="41:42" x14ac:dyDescent="0.3">
      <c r="AO9265" s="2" t="s">
        <v>2442</v>
      </c>
      <c r="AP9265" s="6" t="s">
        <v>2400</v>
      </c>
    </row>
    <row r="9266" spans="41:42" x14ac:dyDescent="0.3">
      <c r="AO9266" s="2" t="s">
        <v>2609</v>
      </c>
      <c r="AP9266" s="6" t="s">
        <v>2400</v>
      </c>
    </row>
    <row r="9267" spans="41:42" x14ac:dyDescent="0.3">
      <c r="AO9267" s="2" t="s">
        <v>5911</v>
      </c>
      <c r="AP9267" s="6" t="s">
        <v>5804</v>
      </c>
    </row>
    <row r="9268" spans="41:42" x14ac:dyDescent="0.3">
      <c r="AO9268" s="2" t="s">
        <v>5912</v>
      </c>
      <c r="AP9268" s="6" t="s">
        <v>5804</v>
      </c>
    </row>
    <row r="9269" spans="41:42" x14ac:dyDescent="0.3">
      <c r="AO9269" s="2" t="s">
        <v>5913</v>
      </c>
      <c r="AP9269" s="6" t="s">
        <v>5804</v>
      </c>
    </row>
    <row r="9270" spans="41:42" x14ac:dyDescent="0.3">
      <c r="AO9270" s="2" t="s">
        <v>5914</v>
      </c>
      <c r="AP9270" s="6" t="s">
        <v>5804</v>
      </c>
    </row>
    <row r="9271" spans="41:42" x14ac:dyDescent="0.3">
      <c r="AO9271" s="2" t="s">
        <v>5915</v>
      </c>
      <c r="AP9271" s="6" t="s">
        <v>5804</v>
      </c>
    </row>
    <row r="9272" spans="41:42" x14ac:dyDescent="0.3">
      <c r="AO9272" s="2" t="s">
        <v>5916</v>
      </c>
      <c r="AP9272" s="6" t="s">
        <v>5804</v>
      </c>
    </row>
    <row r="9273" spans="41:42" x14ac:dyDescent="0.3">
      <c r="AO9273" s="2" t="s">
        <v>5917</v>
      </c>
      <c r="AP9273" s="6" t="s">
        <v>5804</v>
      </c>
    </row>
    <row r="9274" spans="41:42" x14ac:dyDescent="0.3">
      <c r="AO9274" s="2" t="s">
        <v>5918</v>
      </c>
      <c r="AP9274" s="6" t="s">
        <v>5804</v>
      </c>
    </row>
    <row r="9275" spans="41:42" x14ac:dyDescent="0.3">
      <c r="AO9275" s="2" t="s">
        <v>5919</v>
      </c>
      <c r="AP9275" s="6" t="s">
        <v>5804</v>
      </c>
    </row>
    <row r="9276" spans="41:42" x14ac:dyDescent="0.3">
      <c r="AO9276" s="2" t="s">
        <v>5920</v>
      </c>
      <c r="AP9276" s="6" t="s">
        <v>5804</v>
      </c>
    </row>
    <row r="9277" spans="41:42" x14ac:dyDescent="0.3">
      <c r="AO9277" s="2" t="s">
        <v>2610</v>
      </c>
      <c r="AP9277" s="6" t="s">
        <v>2400</v>
      </c>
    </row>
    <row r="9278" spans="41:42" x14ac:dyDescent="0.3">
      <c r="AO9278" s="2" t="s">
        <v>5921</v>
      </c>
      <c r="AP9278" s="6" t="s">
        <v>5804</v>
      </c>
    </row>
    <row r="9279" spans="41:42" x14ac:dyDescent="0.3">
      <c r="AO9279" s="2" t="s">
        <v>5922</v>
      </c>
      <c r="AP9279" s="6" t="s">
        <v>5804</v>
      </c>
    </row>
    <row r="9280" spans="41:42" x14ac:dyDescent="0.3">
      <c r="AO9280" s="2" t="s">
        <v>5923</v>
      </c>
      <c r="AP9280" s="6" t="s">
        <v>5804</v>
      </c>
    </row>
    <row r="9281" spans="41:42" x14ac:dyDescent="0.3">
      <c r="AO9281" s="2" t="s">
        <v>5924</v>
      </c>
      <c r="AP9281" s="6" t="s">
        <v>5804</v>
      </c>
    </row>
    <row r="9282" spans="41:42" x14ac:dyDescent="0.3">
      <c r="AO9282" s="2" t="s">
        <v>5925</v>
      </c>
      <c r="AP9282" s="6" t="s">
        <v>5804</v>
      </c>
    </row>
    <row r="9283" spans="41:42" x14ac:dyDescent="0.3">
      <c r="AO9283" s="2" t="s">
        <v>5926</v>
      </c>
      <c r="AP9283" s="6" t="s">
        <v>5804</v>
      </c>
    </row>
    <row r="9284" spans="41:42" x14ac:dyDescent="0.3">
      <c r="AO9284" s="2" t="s">
        <v>5927</v>
      </c>
      <c r="AP9284" s="6" t="s">
        <v>5804</v>
      </c>
    </row>
    <row r="9285" spans="41:42" x14ac:dyDescent="0.3">
      <c r="AO9285" s="2" t="s">
        <v>5928</v>
      </c>
      <c r="AP9285" s="6" t="s">
        <v>5804</v>
      </c>
    </row>
    <row r="9286" spans="41:42" x14ac:dyDescent="0.3">
      <c r="AO9286" s="2" t="s">
        <v>5929</v>
      </c>
      <c r="AP9286" s="6" t="s">
        <v>5804</v>
      </c>
    </row>
    <row r="9287" spans="41:42" x14ac:dyDescent="0.3">
      <c r="AO9287" s="2" t="s">
        <v>5930</v>
      </c>
      <c r="AP9287" s="6" t="s">
        <v>5804</v>
      </c>
    </row>
    <row r="9288" spans="41:42" x14ac:dyDescent="0.3">
      <c r="AO9288" s="2" t="s">
        <v>2611</v>
      </c>
      <c r="AP9288" s="6" t="s">
        <v>2400</v>
      </c>
    </row>
    <row r="9289" spans="41:42" x14ac:dyDescent="0.3">
      <c r="AO9289" s="2" t="s">
        <v>5931</v>
      </c>
      <c r="AP9289" s="6" t="s">
        <v>5804</v>
      </c>
    </row>
    <row r="9290" spans="41:42" x14ac:dyDescent="0.3">
      <c r="AO9290" s="2" t="s">
        <v>5932</v>
      </c>
      <c r="AP9290" s="6" t="s">
        <v>5804</v>
      </c>
    </row>
    <row r="9291" spans="41:42" x14ac:dyDescent="0.3">
      <c r="AO9291" s="2" t="s">
        <v>5933</v>
      </c>
      <c r="AP9291" s="6" t="s">
        <v>5804</v>
      </c>
    </row>
    <row r="9292" spans="41:42" x14ac:dyDescent="0.3">
      <c r="AO9292" s="2" t="s">
        <v>5934</v>
      </c>
      <c r="AP9292" s="6" t="s">
        <v>5804</v>
      </c>
    </row>
    <row r="9293" spans="41:42" x14ac:dyDescent="0.3">
      <c r="AO9293" s="2" t="s">
        <v>5935</v>
      </c>
      <c r="AP9293" s="6" t="s">
        <v>5804</v>
      </c>
    </row>
    <row r="9294" spans="41:42" x14ac:dyDescent="0.3">
      <c r="AO9294" s="2" t="s">
        <v>5936</v>
      </c>
      <c r="AP9294" s="6" t="s">
        <v>5804</v>
      </c>
    </row>
    <row r="9295" spans="41:42" x14ac:dyDescent="0.3">
      <c r="AO9295" s="2" t="s">
        <v>5937</v>
      </c>
      <c r="AP9295" s="6" t="s">
        <v>5804</v>
      </c>
    </row>
    <row r="9296" spans="41:42" x14ac:dyDescent="0.3">
      <c r="AO9296" s="2" t="s">
        <v>5938</v>
      </c>
      <c r="AP9296" s="6" t="s">
        <v>5804</v>
      </c>
    </row>
    <row r="9297" spans="41:42" x14ac:dyDescent="0.3">
      <c r="AO9297" s="2" t="s">
        <v>5939</v>
      </c>
      <c r="AP9297" s="6" t="s">
        <v>5804</v>
      </c>
    </row>
    <row r="9298" spans="41:42" x14ac:dyDescent="0.3">
      <c r="AO9298" s="2" t="s">
        <v>5940</v>
      </c>
      <c r="AP9298" s="6" t="s">
        <v>5804</v>
      </c>
    </row>
    <row r="9299" spans="41:42" x14ac:dyDescent="0.3">
      <c r="AO9299" s="2" t="s">
        <v>2612</v>
      </c>
      <c r="AP9299" s="6" t="s">
        <v>2400</v>
      </c>
    </row>
    <row r="9300" spans="41:42" x14ac:dyDescent="0.3">
      <c r="AO9300" s="2" t="s">
        <v>5941</v>
      </c>
      <c r="AP9300" s="6" t="s">
        <v>5804</v>
      </c>
    </row>
    <row r="9301" spans="41:42" x14ac:dyDescent="0.3">
      <c r="AO9301" s="2" t="s">
        <v>5942</v>
      </c>
      <c r="AP9301" s="6" t="s">
        <v>5804</v>
      </c>
    </row>
    <row r="9302" spans="41:42" x14ac:dyDescent="0.3">
      <c r="AO9302" s="2" t="s">
        <v>5943</v>
      </c>
      <c r="AP9302" s="6" t="s">
        <v>5804</v>
      </c>
    </row>
    <row r="9303" spans="41:42" x14ac:dyDescent="0.3">
      <c r="AO9303" s="2" t="s">
        <v>5944</v>
      </c>
      <c r="AP9303" s="6" t="s">
        <v>5804</v>
      </c>
    </row>
    <row r="9304" spans="41:42" x14ac:dyDescent="0.3">
      <c r="AO9304" s="2" t="s">
        <v>5945</v>
      </c>
      <c r="AP9304" s="6" t="s">
        <v>5804</v>
      </c>
    </row>
    <row r="9305" spans="41:42" x14ac:dyDescent="0.3">
      <c r="AO9305" s="2" t="s">
        <v>5946</v>
      </c>
      <c r="AP9305" s="6" t="s">
        <v>5804</v>
      </c>
    </row>
    <row r="9306" spans="41:42" x14ac:dyDescent="0.3">
      <c r="AO9306" s="2" t="s">
        <v>5947</v>
      </c>
      <c r="AP9306" s="6" t="s">
        <v>5804</v>
      </c>
    </row>
    <row r="9307" spans="41:42" x14ac:dyDescent="0.3">
      <c r="AO9307" s="2" t="s">
        <v>5948</v>
      </c>
      <c r="AP9307" s="6" t="s">
        <v>5804</v>
      </c>
    </row>
    <row r="9308" spans="41:42" x14ac:dyDescent="0.3">
      <c r="AO9308" s="2" t="s">
        <v>5949</v>
      </c>
      <c r="AP9308" s="6" t="s">
        <v>5804</v>
      </c>
    </row>
    <row r="9309" spans="41:42" x14ac:dyDescent="0.3">
      <c r="AO9309" s="2" t="s">
        <v>5950</v>
      </c>
      <c r="AP9309" s="6" t="s">
        <v>5804</v>
      </c>
    </row>
    <row r="9310" spans="41:42" x14ac:dyDescent="0.3">
      <c r="AO9310" s="2" t="s">
        <v>2613</v>
      </c>
      <c r="AP9310" s="6" t="s">
        <v>2400</v>
      </c>
    </row>
    <row r="9311" spans="41:42" x14ac:dyDescent="0.3">
      <c r="AO9311" s="2" t="s">
        <v>5951</v>
      </c>
      <c r="AP9311" s="6" t="s">
        <v>5804</v>
      </c>
    </row>
    <row r="9312" spans="41:42" x14ac:dyDescent="0.3">
      <c r="AO9312" s="2" t="s">
        <v>5952</v>
      </c>
      <c r="AP9312" s="6" t="s">
        <v>5804</v>
      </c>
    </row>
    <row r="9313" spans="41:42" x14ac:dyDescent="0.3">
      <c r="AO9313" s="2" t="s">
        <v>5953</v>
      </c>
      <c r="AP9313" s="6" t="s">
        <v>5804</v>
      </c>
    </row>
    <row r="9314" spans="41:42" x14ac:dyDescent="0.3">
      <c r="AO9314" s="2" t="s">
        <v>5954</v>
      </c>
      <c r="AP9314" s="6" t="s">
        <v>5804</v>
      </c>
    </row>
    <row r="9315" spans="41:42" x14ac:dyDescent="0.3">
      <c r="AO9315" s="2" t="s">
        <v>5955</v>
      </c>
      <c r="AP9315" s="6" t="s">
        <v>5804</v>
      </c>
    </row>
    <row r="9316" spans="41:42" x14ac:dyDescent="0.3">
      <c r="AO9316" s="2" t="s">
        <v>5956</v>
      </c>
      <c r="AP9316" s="6" t="s">
        <v>5804</v>
      </c>
    </row>
    <row r="9317" spans="41:42" x14ac:dyDescent="0.3">
      <c r="AO9317" s="2" t="s">
        <v>5957</v>
      </c>
      <c r="AP9317" s="6" t="s">
        <v>5804</v>
      </c>
    </row>
    <row r="9318" spans="41:42" x14ac:dyDescent="0.3">
      <c r="AO9318" s="2" t="s">
        <v>5958</v>
      </c>
      <c r="AP9318" s="6" t="s">
        <v>5804</v>
      </c>
    </row>
    <row r="9319" spans="41:42" x14ac:dyDescent="0.3">
      <c r="AO9319" s="2" t="s">
        <v>5959</v>
      </c>
      <c r="AP9319" s="6" t="s">
        <v>5804</v>
      </c>
    </row>
    <row r="9320" spans="41:42" x14ac:dyDescent="0.3">
      <c r="AO9320" s="2" t="s">
        <v>5960</v>
      </c>
      <c r="AP9320" s="6" t="s">
        <v>5804</v>
      </c>
    </row>
    <row r="9321" spans="41:42" x14ac:dyDescent="0.3">
      <c r="AO9321" s="2" t="s">
        <v>2614</v>
      </c>
      <c r="AP9321" s="6" t="s">
        <v>2400</v>
      </c>
    </row>
    <row r="9322" spans="41:42" x14ac:dyDescent="0.3">
      <c r="AO9322" s="2" t="s">
        <v>5961</v>
      </c>
      <c r="AP9322" s="6" t="s">
        <v>5804</v>
      </c>
    </row>
    <row r="9323" spans="41:42" x14ac:dyDescent="0.3">
      <c r="AO9323" s="2" t="s">
        <v>5962</v>
      </c>
      <c r="AP9323" s="6" t="s">
        <v>5804</v>
      </c>
    </row>
    <row r="9324" spans="41:42" x14ac:dyDescent="0.3">
      <c r="AO9324" s="2" t="s">
        <v>5963</v>
      </c>
      <c r="AP9324" s="6" t="s">
        <v>5804</v>
      </c>
    </row>
    <row r="9325" spans="41:42" x14ac:dyDescent="0.3">
      <c r="AO9325" s="2" t="s">
        <v>5964</v>
      </c>
      <c r="AP9325" s="6" t="s">
        <v>5804</v>
      </c>
    </row>
    <row r="9326" spans="41:42" x14ac:dyDescent="0.3">
      <c r="AO9326" s="2" t="s">
        <v>5965</v>
      </c>
      <c r="AP9326" s="6" t="s">
        <v>5804</v>
      </c>
    </row>
    <row r="9327" spans="41:42" x14ac:dyDescent="0.3">
      <c r="AO9327" s="2" t="s">
        <v>5966</v>
      </c>
      <c r="AP9327" s="6" t="s">
        <v>5804</v>
      </c>
    </row>
    <row r="9328" spans="41:42" x14ac:dyDescent="0.3">
      <c r="AO9328" s="2" t="s">
        <v>5967</v>
      </c>
      <c r="AP9328" s="6" t="s">
        <v>5804</v>
      </c>
    </row>
    <row r="9329" spans="41:42" x14ac:dyDescent="0.3">
      <c r="AO9329" s="2" t="s">
        <v>5968</v>
      </c>
      <c r="AP9329" s="6" t="s">
        <v>5804</v>
      </c>
    </row>
    <row r="9330" spans="41:42" x14ac:dyDescent="0.3">
      <c r="AO9330" s="2" t="s">
        <v>5969</v>
      </c>
      <c r="AP9330" s="6" t="s">
        <v>5804</v>
      </c>
    </row>
    <row r="9331" spans="41:42" x14ac:dyDescent="0.3">
      <c r="AO9331" s="2" t="s">
        <v>5970</v>
      </c>
      <c r="AP9331" s="6" t="s">
        <v>5804</v>
      </c>
    </row>
    <row r="9332" spans="41:42" x14ac:dyDescent="0.3">
      <c r="AO9332" s="2" t="s">
        <v>2615</v>
      </c>
      <c r="AP9332" s="6" t="s">
        <v>2400</v>
      </c>
    </row>
    <row r="9333" spans="41:42" x14ac:dyDescent="0.3">
      <c r="AO9333" s="2" t="s">
        <v>5971</v>
      </c>
      <c r="AP9333" s="6" t="s">
        <v>5804</v>
      </c>
    </row>
    <row r="9334" spans="41:42" x14ac:dyDescent="0.3">
      <c r="AO9334" s="2" t="s">
        <v>5972</v>
      </c>
      <c r="AP9334" s="6" t="s">
        <v>5804</v>
      </c>
    </row>
    <row r="9335" spans="41:42" x14ac:dyDescent="0.3">
      <c r="AO9335" s="2" t="s">
        <v>5973</v>
      </c>
      <c r="AP9335" s="6" t="s">
        <v>5804</v>
      </c>
    </row>
    <row r="9336" spans="41:42" x14ac:dyDescent="0.3">
      <c r="AO9336" s="2" t="s">
        <v>5974</v>
      </c>
      <c r="AP9336" s="6" t="s">
        <v>5804</v>
      </c>
    </row>
    <row r="9337" spans="41:42" x14ac:dyDescent="0.3">
      <c r="AO9337" s="2" t="s">
        <v>5975</v>
      </c>
      <c r="AP9337" s="6" t="s">
        <v>5804</v>
      </c>
    </row>
    <row r="9338" spans="41:42" x14ac:dyDescent="0.3">
      <c r="AO9338" s="2" t="s">
        <v>5976</v>
      </c>
      <c r="AP9338" s="6" t="s">
        <v>5804</v>
      </c>
    </row>
    <row r="9339" spans="41:42" x14ac:dyDescent="0.3">
      <c r="AO9339" s="2" t="s">
        <v>5977</v>
      </c>
      <c r="AP9339" s="6" t="s">
        <v>5804</v>
      </c>
    </row>
    <row r="9340" spans="41:42" x14ac:dyDescent="0.3">
      <c r="AO9340" s="2" t="s">
        <v>5978</v>
      </c>
      <c r="AP9340" s="6" t="s">
        <v>5804</v>
      </c>
    </row>
    <row r="9341" spans="41:42" x14ac:dyDescent="0.3">
      <c r="AO9341" s="2" t="s">
        <v>5979</v>
      </c>
      <c r="AP9341" s="6" t="s">
        <v>5804</v>
      </c>
    </row>
    <row r="9342" spans="41:42" x14ac:dyDescent="0.3">
      <c r="AO9342" s="2" t="s">
        <v>5980</v>
      </c>
      <c r="AP9342" s="6" t="s">
        <v>5804</v>
      </c>
    </row>
    <row r="9343" spans="41:42" x14ac:dyDescent="0.3">
      <c r="AO9343" s="2" t="s">
        <v>2616</v>
      </c>
      <c r="AP9343" s="6" t="s">
        <v>2400</v>
      </c>
    </row>
    <row r="9344" spans="41:42" x14ac:dyDescent="0.3">
      <c r="AO9344" s="2" t="s">
        <v>5981</v>
      </c>
      <c r="AP9344" s="6" t="s">
        <v>5804</v>
      </c>
    </row>
    <row r="9345" spans="41:42" x14ac:dyDescent="0.3">
      <c r="AO9345" s="2" t="s">
        <v>5982</v>
      </c>
      <c r="AP9345" s="6" t="s">
        <v>5804</v>
      </c>
    </row>
    <row r="9346" spans="41:42" x14ac:dyDescent="0.3">
      <c r="AO9346" s="2" t="s">
        <v>5983</v>
      </c>
      <c r="AP9346" s="6" t="s">
        <v>5804</v>
      </c>
    </row>
    <row r="9347" spans="41:42" x14ac:dyDescent="0.3">
      <c r="AO9347" s="2" t="s">
        <v>5984</v>
      </c>
      <c r="AP9347" s="6" t="s">
        <v>5804</v>
      </c>
    </row>
    <row r="9348" spans="41:42" x14ac:dyDescent="0.3">
      <c r="AO9348" s="2" t="s">
        <v>5985</v>
      </c>
      <c r="AP9348" s="6" t="s">
        <v>5804</v>
      </c>
    </row>
    <row r="9349" spans="41:42" x14ac:dyDescent="0.3">
      <c r="AO9349" s="2" t="s">
        <v>5986</v>
      </c>
      <c r="AP9349" s="6" t="s">
        <v>5804</v>
      </c>
    </row>
    <row r="9350" spans="41:42" x14ac:dyDescent="0.3">
      <c r="AO9350" s="2" t="s">
        <v>5987</v>
      </c>
      <c r="AP9350" s="6" t="s">
        <v>5804</v>
      </c>
    </row>
    <row r="9351" spans="41:42" x14ac:dyDescent="0.3">
      <c r="AO9351" s="2" t="s">
        <v>5988</v>
      </c>
      <c r="AP9351" s="6" t="s">
        <v>5804</v>
      </c>
    </row>
    <row r="9352" spans="41:42" x14ac:dyDescent="0.3">
      <c r="AO9352" s="2" t="s">
        <v>5989</v>
      </c>
      <c r="AP9352" s="6" t="s">
        <v>5804</v>
      </c>
    </row>
    <row r="9353" spans="41:42" x14ac:dyDescent="0.3">
      <c r="AO9353" s="2" t="s">
        <v>5990</v>
      </c>
      <c r="AP9353" s="6" t="s">
        <v>5804</v>
      </c>
    </row>
    <row r="9354" spans="41:42" x14ac:dyDescent="0.3">
      <c r="AO9354" s="2" t="s">
        <v>2617</v>
      </c>
      <c r="AP9354" s="6" t="s">
        <v>2400</v>
      </c>
    </row>
    <row r="9355" spans="41:42" x14ac:dyDescent="0.3">
      <c r="AO9355" s="2" t="s">
        <v>5991</v>
      </c>
      <c r="AP9355" s="6" t="s">
        <v>5804</v>
      </c>
    </row>
    <row r="9356" spans="41:42" x14ac:dyDescent="0.3">
      <c r="AO9356" s="2" t="s">
        <v>5992</v>
      </c>
      <c r="AP9356" s="6" t="s">
        <v>5804</v>
      </c>
    </row>
    <row r="9357" spans="41:42" x14ac:dyDescent="0.3">
      <c r="AO9357" s="2" t="s">
        <v>5993</v>
      </c>
      <c r="AP9357" s="6" t="s">
        <v>5804</v>
      </c>
    </row>
    <row r="9358" spans="41:42" x14ac:dyDescent="0.3">
      <c r="AO9358" s="2" t="s">
        <v>5994</v>
      </c>
      <c r="AP9358" s="6" t="s">
        <v>5804</v>
      </c>
    </row>
    <row r="9359" spans="41:42" x14ac:dyDescent="0.3">
      <c r="AO9359" s="2" t="s">
        <v>5995</v>
      </c>
      <c r="AP9359" s="6" t="s">
        <v>5804</v>
      </c>
    </row>
    <row r="9360" spans="41:42" x14ac:dyDescent="0.3">
      <c r="AO9360" s="2" t="s">
        <v>5996</v>
      </c>
      <c r="AP9360" s="6" t="s">
        <v>5804</v>
      </c>
    </row>
    <row r="9361" spans="41:42" x14ac:dyDescent="0.3">
      <c r="AO9361" s="2" t="s">
        <v>5997</v>
      </c>
      <c r="AP9361" s="6" t="s">
        <v>5804</v>
      </c>
    </row>
    <row r="9362" spans="41:42" x14ac:dyDescent="0.3">
      <c r="AO9362" s="2" t="s">
        <v>5998</v>
      </c>
      <c r="AP9362" s="6" t="s">
        <v>5804</v>
      </c>
    </row>
    <row r="9363" spans="41:42" x14ac:dyDescent="0.3">
      <c r="AO9363" s="2" t="s">
        <v>5999</v>
      </c>
      <c r="AP9363" s="6" t="s">
        <v>5804</v>
      </c>
    </row>
    <row r="9364" spans="41:42" x14ac:dyDescent="0.3">
      <c r="AO9364" s="2" t="s">
        <v>6000</v>
      </c>
      <c r="AP9364" s="6" t="s">
        <v>5804</v>
      </c>
    </row>
    <row r="9365" spans="41:42" x14ac:dyDescent="0.3">
      <c r="AO9365" s="2" t="s">
        <v>2618</v>
      </c>
      <c r="AP9365" s="6" t="s">
        <v>2400</v>
      </c>
    </row>
    <row r="9366" spans="41:42" x14ac:dyDescent="0.3">
      <c r="AO9366" s="2" t="s">
        <v>6001</v>
      </c>
      <c r="AP9366" s="6" t="s">
        <v>5804</v>
      </c>
    </row>
    <row r="9367" spans="41:42" x14ac:dyDescent="0.3">
      <c r="AO9367" s="2" t="s">
        <v>6002</v>
      </c>
      <c r="AP9367" s="6" t="s">
        <v>5804</v>
      </c>
    </row>
    <row r="9368" spans="41:42" x14ac:dyDescent="0.3">
      <c r="AO9368" s="2" t="s">
        <v>6003</v>
      </c>
      <c r="AP9368" s="6" t="s">
        <v>5804</v>
      </c>
    </row>
    <row r="9369" spans="41:42" x14ac:dyDescent="0.3">
      <c r="AO9369" s="2" t="s">
        <v>6004</v>
      </c>
      <c r="AP9369" s="6" t="s">
        <v>5804</v>
      </c>
    </row>
    <row r="9370" spans="41:42" x14ac:dyDescent="0.3">
      <c r="AO9370" s="2" t="s">
        <v>6005</v>
      </c>
      <c r="AP9370" s="6" t="s">
        <v>5804</v>
      </c>
    </row>
    <row r="9371" spans="41:42" x14ac:dyDescent="0.3">
      <c r="AO9371" s="2" t="s">
        <v>6006</v>
      </c>
      <c r="AP9371" s="6" t="s">
        <v>5804</v>
      </c>
    </row>
    <row r="9372" spans="41:42" x14ac:dyDescent="0.3">
      <c r="AO9372" s="2" t="s">
        <v>6007</v>
      </c>
      <c r="AP9372" s="6" t="s">
        <v>5804</v>
      </c>
    </row>
    <row r="9373" spans="41:42" x14ac:dyDescent="0.3">
      <c r="AO9373" s="2" t="s">
        <v>6008</v>
      </c>
      <c r="AP9373" s="6" t="s">
        <v>5804</v>
      </c>
    </row>
    <row r="9374" spans="41:42" x14ac:dyDescent="0.3">
      <c r="AO9374" s="2" t="s">
        <v>6009</v>
      </c>
      <c r="AP9374" s="6" t="s">
        <v>5804</v>
      </c>
    </row>
    <row r="9375" spans="41:42" x14ac:dyDescent="0.3">
      <c r="AO9375" s="2" t="s">
        <v>6010</v>
      </c>
      <c r="AP9375" s="6" t="s">
        <v>5804</v>
      </c>
    </row>
    <row r="9376" spans="41:42" x14ac:dyDescent="0.3">
      <c r="AO9376" s="2" t="s">
        <v>2443</v>
      </c>
      <c r="AP9376" s="6" t="s">
        <v>2400</v>
      </c>
    </row>
    <row r="9377" spans="41:42" x14ac:dyDescent="0.3">
      <c r="AO9377" s="2" t="s">
        <v>2619</v>
      </c>
      <c r="AP9377" s="6" t="s">
        <v>2400</v>
      </c>
    </row>
    <row r="9378" spans="41:42" x14ac:dyDescent="0.3">
      <c r="AO9378" s="2" t="s">
        <v>6011</v>
      </c>
      <c r="AP9378" s="6" t="s">
        <v>5804</v>
      </c>
    </row>
    <row r="9379" spans="41:42" x14ac:dyDescent="0.3">
      <c r="AO9379" s="2" t="s">
        <v>6012</v>
      </c>
      <c r="AP9379" s="6" t="s">
        <v>5804</v>
      </c>
    </row>
    <row r="9380" spans="41:42" x14ac:dyDescent="0.3">
      <c r="AO9380" s="2" t="s">
        <v>6013</v>
      </c>
      <c r="AP9380" s="6" t="s">
        <v>5804</v>
      </c>
    </row>
    <row r="9381" spans="41:42" x14ac:dyDescent="0.3">
      <c r="AO9381" s="2" t="s">
        <v>6014</v>
      </c>
      <c r="AP9381" s="6" t="s">
        <v>5804</v>
      </c>
    </row>
    <row r="9382" spans="41:42" x14ac:dyDescent="0.3">
      <c r="AO9382" s="2" t="s">
        <v>6015</v>
      </c>
      <c r="AP9382" s="6" t="s">
        <v>5804</v>
      </c>
    </row>
    <row r="9383" spans="41:42" x14ac:dyDescent="0.3">
      <c r="AO9383" s="2" t="s">
        <v>6016</v>
      </c>
      <c r="AP9383" s="6" t="s">
        <v>5804</v>
      </c>
    </row>
    <row r="9384" spans="41:42" x14ac:dyDescent="0.3">
      <c r="AO9384" s="2" t="s">
        <v>6017</v>
      </c>
      <c r="AP9384" s="6" t="s">
        <v>5804</v>
      </c>
    </row>
    <row r="9385" spans="41:42" x14ac:dyDescent="0.3">
      <c r="AO9385" s="2" t="s">
        <v>6018</v>
      </c>
      <c r="AP9385" s="6" t="s">
        <v>5804</v>
      </c>
    </row>
    <row r="9386" spans="41:42" x14ac:dyDescent="0.3">
      <c r="AO9386" s="2" t="s">
        <v>6019</v>
      </c>
      <c r="AP9386" s="6" t="s">
        <v>5804</v>
      </c>
    </row>
    <row r="9387" spans="41:42" x14ac:dyDescent="0.3">
      <c r="AO9387" s="2" t="s">
        <v>6020</v>
      </c>
      <c r="AP9387" s="6" t="s">
        <v>5804</v>
      </c>
    </row>
    <row r="9388" spans="41:42" x14ac:dyDescent="0.3">
      <c r="AO9388" s="2" t="s">
        <v>2620</v>
      </c>
      <c r="AP9388" s="6" t="s">
        <v>2400</v>
      </c>
    </row>
    <row r="9389" spans="41:42" x14ac:dyDescent="0.3">
      <c r="AO9389" s="2" t="s">
        <v>6021</v>
      </c>
      <c r="AP9389" s="6" t="s">
        <v>5804</v>
      </c>
    </row>
    <row r="9390" spans="41:42" x14ac:dyDescent="0.3">
      <c r="AO9390" s="2" t="s">
        <v>6022</v>
      </c>
      <c r="AP9390" s="6" t="s">
        <v>5804</v>
      </c>
    </row>
    <row r="9391" spans="41:42" x14ac:dyDescent="0.3">
      <c r="AO9391" s="2" t="s">
        <v>6023</v>
      </c>
      <c r="AP9391" s="6" t="s">
        <v>5804</v>
      </c>
    </row>
    <row r="9392" spans="41:42" x14ac:dyDescent="0.3">
      <c r="AO9392" s="2" t="s">
        <v>6024</v>
      </c>
      <c r="AP9392" s="6" t="s">
        <v>5804</v>
      </c>
    </row>
    <row r="9393" spans="41:42" x14ac:dyDescent="0.3">
      <c r="AO9393" s="2" t="s">
        <v>6025</v>
      </c>
      <c r="AP9393" s="6" t="s">
        <v>5804</v>
      </c>
    </row>
    <row r="9394" spans="41:42" x14ac:dyDescent="0.3">
      <c r="AO9394" s="2" t="s">
        <v>6026</v>
      </c>
      <c r="AP9394" s="6" t="s">
        <v>5804</v>
      </c>
    </row>
    <row r="9395" spans="41:42" x14ac:dyDescent="0.3">
      <c r="AO9395" s="2" t="s">
        <v>6027</v>
      </c>
      <c r="AP9395" s="6" t="s">
        <v>5804</v>
      </c>
    </row>
    <row r="9396" spans="41:42" x14ac:dyDescent="0.3">
      <c r="AO9396" s="2" t="s">
        <v>6028</v>
      </c>
      <c r="AP9396" s="6" t="s">
        <v>5804</v>
      </c>
    </row>
    <row r="9397" spans="41:42" x14ac:dyDescent="0.3">
      <c r="AO9397" s="2" t="s">
        <v>6029</v>
      </c>
      <c r="AP9397" s="6" t="s">
        <v>5804</v>
      </c>
    </row>
    <row r="9398" spans="41:42" x14ac:dyDescent="0.3">
      <c r="AO9398" s="2" t="s">
        <v>6030</v>
      </c>
      <c r="AP9398" s="6" t="s">
        <v>5804</v>
      </c>
    </row>
    <row r="9399" spans="41:42" x14ac:dyDescent="0.3">
      <c r="AO9399" s="2" t="s">
        <v>2621</v>
      </c>
      <c r="AP9399" s="6" t="s">
        <v>2400</v>
      </c>
    </row>
    <row r="9400" spans="41:42" x14ac:dyDescent="0.3">
      <c r="AO9400" s="2" t="s">
        <v>6031</v>
      </c>
      <c r="AP9400" s="6" t="s">
        <v>5804</v>
      </c>
    </row>
    <row r="9401" spans="41:42" x14ac:dyDescent="0.3">
      <c r="AO9401" s="2" t="s">
        <v>6032</v>
      </c>
      <c r="AP9401" s="6" t="s">
        <v>5804</v>
      </c>
    </row>
    <row r="9402" spans="41:42" x14ac:dyDescent="0.3">
      <c r="AO9402" s="2" t="s">
        <v>6033</v>
      </c>
      <c r="AP9402" s="6" t="s">
        <v>5804</v>
      </c>
    </row>
    <row r="9403" spans="41:42" x14ac:dyDescent="0.3">
      <c r="AO9403" s="2" t="s">
        <v>6034</v>
      </c>
      <c r="AP9403" s="6" t="s">
        <v>5804</v>
      </c>
    </row>
    <row r="9404" spans="41:42" x14ac:dyDescent="0.3">
      <c r="AO9404" s="2" t="s">
        <v>6035</v>
      </c>
      <c r="AP9404" s="6" t="s">
        <v>5804</v>
      </c>
    </row>
    <row r="9405" spans="41:42" x14ac:dyDescent="0.3">
      <c r="AO9405" s="2" t="s">
        <v>6036</v>
      </c>
      <c r="AP9405" s="6" t="s">
        <v>5804</v>
      </c>
    </row>
    <row r="9406" spans="41:42" x14ac:dyDescent="0.3">
      <c r="AO9406" s="2" t="s">
        <v>6037</v>
      </c>
      <c r="AP9406" s="6" t="s">
        <v>5804</v>
      </c>
    </row>
    <row r="9407" spans="41:42" x14ac:dyDescent="0.3">
      <c r="AO9407" s="2" t="s">
        <v>6038</v>
      </c>
      <c r="AP9407" s="6" t="s">
        <v>5804</v>
      </c>
    </row>
    <row r="9408" spans="41:42" x14ac:dyDescent="0.3">
      <c r="AO9408" s="2" t="s">
        <v>6039</v>
      </c>
      <c r="AP9408" s="6" t="s">
        <v>5804</v>
      </c>
    </row>
    <row r="9409" spans="41:42" x14ac:dyDescent="0.3">
      <c r="AO9409" s="2" t="s">
        <v>6040</v>
      </c>
      <c r="AP9409" s="6" t="s">
        <v>5804</v>
      </c>
    </row>
    <row r="9410" spans="41:42" x14ac:dyDescent="0.3">
      <c r="AO9410" s="2" t="s">
        <v>2622</v>
      </c>
      <c r="AP9410" s="6" t="s">
        <v>2400</v>
      </c>
    </row>
    <row r="9411" spans="41:42" x14ac:dyDescent="0.3">
      <c r="AO9411" s="2" t="s">
        <v>6041</v>
      </c>
      <c r="AP9411" s="6" t="s">
        <v>5804</v>
      </c>
    </row>
    <row r="9412" spans="41:42" x14ac:dyDescent="0.3">
      <c r="AO9412" s="2" t="s">
        <v>6042</v>
      </c>
      <c r="AP9412" s="6" t="s">
        <v>5804</v>
      </c>
    </row>
    <row r="9413" spans="41:42" x14ac:dyDescent="0.3">
      <c r="AO9413" s="2" t="s">
        <v>6043</v>
      </c>
      <c r="AP9413" s="6" t="s">
        <v>5804</v>
      </c>
    </row>
    <row r="9414" spans="41:42" x14ac:dyDescent="0.3">
      <c r="AO9414" s="2" t="s">
        <v>6044</v>
      </c>
      <c r="AP9414" s="6" t="s">
        <v>5804</v>
      </c>
    </row>
    <row r="9415" spans="41:42" x14ac:dyDescent="0.3">
      <c r="AO9415" s="2" t="s">
        <v>6045</v>
      </c>
      <c r="AP9415" s="6" t="s">
        <v>5804</v>
      </c>
    </row>
    <row r="9416" spans="41:42" x14ac:dyDescent="0.3">
      <c r="AO9416" s="2" t="s">
        <v>6046</v>
      </c>
      <c r="AP9416" s="6" t="s">
        <v>5804</v>
      </c>
    </row>
    <row r="9417" spans="41:42" x14ac:dyDescent="0.3">
      <c r="AO9417" s="2" t="s">
        <v>6047</v>
      </c>
      <c r="AP9417" s="6" t="s">
        <v>5804</v>
      </c>
    </row>
    <row r="9418" spans="41:42" x14ac:dyDescent="0.3">
      <c r="AO9418" s="2" t="s">
        <v>6048</v>
      </c>
      <c r="AP9418" s="6" t="s">
        <v>5804</v>
      </c>
    </row>
    <row r="9419" spans="41:42" x14ac:dyDescent="0.3">
      <c r="AO9419" s="2" t="s">
        <v>6049</v>
      </c>
      <c r="AP9419" s="6" t="s">
        <v>5804</v>
      </c>
    </row>
    <row r="9420" spans="41:42" x14ac:dyDescent="0.3">
      <c r="AO9420" s="2" t="s">
        <v>6050</v>
      </c>
      <c r="AP9420" s="6" t="s">
        <v>5804</v>
      </c>
    </row>
    <row r="9421" spans="41:42" x14ac:dyDescent="0.3">
      <c r="AO9421" s="2" t="s">
        <v>2623</v>
      </c>
      <c r="AP9421" s="6" t="s">
        <v>2400</v>
      </c>
    </row>
    <row r="9422" spans="41:42" x14ac:dyDescent="0.3">
      <c r="AO9422" s="2" t="s">
        <v>6051</v>
      </c>
      <c r="AP9422" s="6" t="s">
        <v>5804</v>
      </c>
    </row>
    <row r="9423" spans="41:42" x14ac:dyDescent="0.3">
      <c r="AO9423" s="2" t="s">
        <v>6052</v>
      </c>
      <c r="AP9423" s="6" t="s">
        <v>5804</v>
      </c>
    </row>
    <row r="9424" spans="41:42" x14ac:dyDescent="0.3">
      <c r="AO9424" s="2" t="s">
        <v>6053</v>
      </c>
      <c r="AP9424" s="6" t="s">
        <v>5804</v>
      </c>
    </row>
    <row r="9425" spans="41:42" x14ac:dyDescent="0.3">
      <c r="AO9425" s="2" t="s">
        <v>6054</v>
      </c>
      <c r="AP9425" s="6" t="s">
        <v>5804</v>
      </c>
    </row>
    <row r="9426" spans="41:42" x14ac:dyDescent="0.3">
      <c r="AO9426" s="2" t="s">
        <v>6055</v>
      </c>
      <c r="AP9426" s="6" t="s">
        <v>5804</v>
      </c>
    </row>
    <row r="9427" spans="41:42" x14ac:dyDescent="0.3">
      <c r="AO9427" s="2" t="s">
        <v>6056</v>
      </c>
      <c r="AP9427" s="6" t="s">
        <v>5804</v>
      </c>
    </row>
    <row r="9428" spans="41:42" x14ac:dyDescent="0.3">
      <c r="AO9428" s="2" t="s">
        <v>6057</v>
      </c>
      <c r="AP9428" s="6" t="s">
        <v>5804</v>
      </c>
    </row>
    <row r="9429" spans="41:42" x14ac:dyDescent="0.3">
      <c r="AO9429" s="2" t="s">
        <v>6058</v>
      </c>
      <c r="AP9429" s="6" t="s">
        <v>5804</v>
      </c>
    </row>
    <row r="9430" spans="41:42" x14ac:dyDescent="0.3">
      <c r="AO9430" s="2" t="s">
        <v>6059</v>
      </c>
      <c r="AP9430" s="6" t="s">
        <v>5804</v>
      </c>
    </row>
    <row r="9431" spans="41:42" x14ac:dyDescent="0.3">
      <c r="AO9431" s="2" t="s">
        <v>6060</v>
      </c>
      <c r="AP9431" s="6" t="s">
        <v>5804</v>
      </c>
    </row>
    <row r="9432" spans="41:42" x14ac:dyDescent="0.3">
      <c r="AO9432" s="2" t="s">
        <v>2624</v>
      </c>
      <c r="AP9432" s="6" t="s">
        <v>2400</v>
      </c>
    </row>
    <row r="9433" spans="41:42" x14ac:dyDescent="0.3">
      <c r="AO9433" s="2" t="s">
        <v>6061</v>
      </c>
      <c r="AP9433" s="6" t="s">
        <v>5804</v>
      </c>
    </row>
    <row r="9434" spans="41:42" x14ac:dyDescent="0.3">
      <c r="AO9434" s="2" t="s">
        <v>6062</v>
      </c>
      <c r="AP9434" s="6" t="s">
        <v>5804</v>
      </c>
    </row>
    <row r="9435" spans="41:42" x14ac:dyDescent="0.3">
      <c r="AO9435" s="2" t="s">
        <v>6063</v>
      </c>
      <c r="AP9435" s="6" t="s">
        <v>5804</v>
      </c>
    </row>
    <row r="9436" spans="41:42" x14ac:dyDescent="0.3">
      <c r="AO9436" s="2" t="s">
        <v>6064</v>
      </c>
      <c r="AP9436" s="6" t="s">
        <v>5804</v>
      </c>
    </row>
    <row r="9437" spans="41:42" x14ac:dyDescent="0.3">
      <c r="AO9437" s="2" t="s">
        <v>6065</v>
      </c>
      <c r="AP9437" s="6" t="s">
        <v>5804</v>
      </c>
    </row>
    <row r="9438" spans="41:42" x14ac:dyDescent="0.3">
      <c r="AO9438" s="2" t="s">
        <v>6066</v>
      </c>
      <c r="AP9438" s="6" t="s">
        <v>5804</v>
      </c>
    </row>
    <row r="9439" spans="41:42" x14ac:dyDescent="0.3">
      <c r="AO9439" s="2" t="s">
        <v>6067</v>
      </c>
      <c r="AP9439" s="6" t="s">
        <v>5804</v>
      </c>
    </row>
    <row r="9440" spans="41:42" x14ac:dyDescent="0.3">
      <c r="AO9440" s="2" t="s">
        <v>6068</v>
      </c>
      <c r="AP9440" s="6" t="s">
        <v>5804</v>
      </c>
    </row>
    <row r="9441" spans="41:42" x14ac:dyDescent="0.3">
      <c r="AO9441" s="2" t="s">
        <v>6069</v>
      </c>
      <c r="AP9441" s="6" t="s">
        <v>5804</v>
      </c>
    </row>
    <row r="9442" spans="41:42" x14ac:dyDescent="0.3">
      <c r="AO9442" s="2" t="s">
        <v>6070</v>
      </c>
      <c r="AP9442" s="6" t="s">
        <v>5804</v>
      </c>
    </row>
    <row r="9443" spans="41:42" x14ac:dyDescent="0.3">
      <c r="AO9443" s="2" t="s">
        <v>2625</v>
      </c>
      <c r="AP9443" s="6" t="s">
        <v>2400</v>
      </c>
    </row>
    <row r="9444" spans="41:42" x14ac:dyDescent="0.3">
      <c r="AO9444" s="2" t="s">
        <v>6071</v>
      </c>
      <c r="AP9444" s="6" t="s">
        <v>5804</v>
      </c>
    </row>
    <row r="9445" spans="41:42" x14ac:dyDescent="0.3">
      <c r="AO9445" s="2" t="s">
        <v>6072</v>
      </c>
      <c r="AP9445" s="6" t="s">
        <v>5804</v>
      </c>
    </row>
    <row r="9446" spans="41:42" x14ac:dyDescent="0.3">
      <c r="AO9446" s="2" t="s">
        <v>6073</v>
      </c>
      <c r="AP9446" s="6" t="s">
        <v>5804</v>
      </c>
    </row>
    <row r="9447" spans="41:42" x14ac:dyDescent="0.3">
      <c r="AO9447" s="2" t="s">
        <v>6074</v>
      </c>
      <c r="AP9447" s="6" t="s">
        <v>5804</v>
      </c>
    </row>
    <row r="9448" spans="41:42" x14ac:dyDescent="0.3">
      <c r="AO9448" s="2" t="s">
        <v>6075</v>
      </c>
      <c r="AP9448" s="6" t="s">
        <v>5804</v>
      </c>
    </row>
    <row r="9449" spans="41:42" x14ac:dyDescent="0.3">
      <c r="AO9449" s="2" t="s">
        <v>6076</v>
      </c>
      <c r="AP9449" s="6" t="s">
        <v>5804</v>
      </c>
    </row>
    <row r="9450" spans="41:42" x14ac:dyDescent="0.3">
      <c r="AO9450" s="2" t="s">
        <v>6077</v>
      </c>
      <c r="AP9450" s="6" t="s">
        <v>5804</v>
      </c>
    </row>
    <row r="9451" spans="41:42" x14ac:dyDescent="0.3">
      <c r="AO9451" s="2" t="s">
        <v>6078</v>
      </c>
      <c r="AP9451" s="6" t="s">
        <v>5804</v>
      </c>
    </row>
    <row r="9452" spans="41:42" x14ac:dyDescent="0.3">
      <c r="AO9452" s="2" t="s">
        <v>6079</v>
      </c>
      <c r="AP9452" s="6" t="s">
        <v>5804</v>
      </c>
    </row>
    <row r="9453" spans="41:42" x14ac:dyDescent="0.3">
      <c r="AO9453" s="2" t="s">
        <v>6080</v>
      </c>
      <c r="AP9453" s="6" t="s">
        <v>5804</v>
      </c>
    </row>
    <row r="9454" spans="41:42" x14ac:dyDescent="0.3">
      <c r="AO9454" s="2" t="s">
        <v>2626</v>
      </c>
      <c r="AP9454" s="6" t="s">
        <v>2400</v>
      </c>
    </row>
    <row r="9455" spans="41:42" x14ac:dyDescent="0.3">
      <c r="AO9455" s="2" t="s">
        <v>6081</v>
      </c>
      <c r="AP9455" s="6" t="s">
        <v>5804</v>
      </c>
    </row>
    <row r="9456" spans="41:42" x14ac:dyDescent="0.3">
      <c r="AO9456" s="2" t="s">
        <v>6082</v>
      </c>
      <c r="AP9456" s="6" t="s">
        <v>5804</v>
      </c>
    </row>
    <row r="9457" spans="41:42" x14ac:dyDescent="0.3">
      <c r="AO9457" s="2" t="s">
        <v>6083</v>
      </c>
      <c r="AP9457" s="6" t="s">
        <v>5804</v>
      </c>
    </row>
    <row r="9458" spans="41:42" x14ac:dyDescent="0.3">
      <c r="AO9458" s="2" t="s">
        <v>6084</v>
      </c>
      <c r="AP9458" s="6" t="s">
        <v>5804</v>
      </c>
    </row>
    <row r="9459" spans="41:42" x14ac:dyDescent="0.3">
      <c r="AO9459" s="2" t="s">
        <v>6085</v>
      </c>
      <c r="AP9459" s="6" t="s">
        <v>5804</v>
      </c>
    </row>
    <row r="9460" spans="41:42" x14ac:dyDescent="0.3">
      <c r="AO9460" s="2" t="s">
        <v>6086</v>
      </c>
      <c r="AP9460" s="6" t="s">
        <v>5804</v>
      </c>
    </row>
    <row r="9461" spans="41:42" x14ac:dyDescent="0.3">
      <c r="AO9461" s="2" t="s">
        <v>6087</v>
      </c>
      <c r="AP9461" s="6" t="s">
        <v>5804</v>
      </c>
    </row>
    <row r="9462" spans="41:42" x14ac:dyDescent="0.3">
      <c r="AO9462" s="2" t="s">
        <v>6088</v>
      </c>
      <c r="AP9462" s="6" t="s">
        <v>5804</v>
      </c>
    </row>
    <row r="9463" spans="41:42" x14ac:dyDescent="0.3">
      <c r="AO9463" s="2" t="s">
        <v>6089</v>
      </c>
      <c r="AP9463" s="6" t="s">
        <v>5804</v>
      </c>
    </row>
    <row r="9464" spans="41:42" x14ac:dyDescent="0.3">
      <c r="AO9464" s="2" t="s">
        <v>6090</v>
      </c>
      <c r="AP9464" s="6" t="s">
        <v>5804</v>
      </c>
    </row>
    <row r="9465" spans="41:42" x14ac:dyDescent="0.3">
      <c r="AO9465" s="2" t="s">
        <v>2627</v>
      </c>
      <c r="AP9465" s="6" t="s">
        <v>2400</v>
      </c>
    </row>
    <row r="9466" spans="41:42" x14ac:dyDescent="0.3">
      <c r="AO9466" s="2" t="s">
        <v>6091</v>
      </c>
      <c r="AP9466" s="6" t="s">
        <v>5804</v>
      </c>
    </row>
    <row r="9467" spans="41:42" x14ac:dyDescent="0.3">
      <c r="AO9467" s="2" t="s">
        <v>6092</v>
      </c>
      <c r="AP9467" s="6" t="s">
        <v>5804</v>
      </c>
    </row>
    <row r="9468" spans="41:42" x14ac:dyDescent="0.3">
      <c r="AO9468" s="2" t="s">
        <v>6093</v>
      </c>
      <c r="AP9468" s="6" t="s">
        <v>5804</v>
      </c>
    </row>
    <row r="9469" spans="41:42" x14ac:dyDescent="0.3">
      <c r="AO9469" s="2" t="s">
        <v>6094</v>
      </c>
      <c r="AP9469" s="6" t="s">
        <v>5804</v>
      </c>
    </row>
    <row r="9470" spans="41:42" x14ac:dyDescent="0.3">
      <c r="AO9470" s="2" t="s">
        <v>6095</v>
      </c>
      <c r="AP9470" s="6" t="s">
        <v>5804</v>
      </c>
    </row>
    <row r="9471" spans="41:42" x14ac:dyDescent="0.3">
      <c r="AO9471" s="2" t="s">
        <v>6096</v>
      </c>
      <c r="AP9471" s="6" t="s">
        <v>5804</v>
      </c>
    </row>
    <row r="9472" spans="41:42" x14ac:dyDescent="0.3">
      <c r="AO9472" s="2" t="s">
        <v>6097</v>
      </c>
      <c r="AP9472" s="6" t="s">
        <v>5804</v>
      </c>
    </row>
    <row r="9473" spans="41:42" x14ac:dyDescent="0.3">
      <c r="AO9473" s="2" t="s">
        <v>6098</v>
      </c>
      <c r="AP9473" s="6" t="s">
        <v>5804</v>
      </c>
    </row>
    <row r="9474" spans="41:42" x14ac:dyDescent="0.3">
      <c r="AO9474" s="2" t="s">
        <v>6099</v>
      </c>
      <c r="AP9474" s="6" t="s">
        <v>5804</v>
      </c>
    </row>
    <row r="9475" spans="41:42" x14ac:dyDescent="0.3">
      <c r="AO9475" s="2" t="s">
        <v>6100</v>
      </c>
      <c r="AP9475" s="6" t="s">
        <v>5804</v>
      </c>
    </row>
    <row r="9476" spans="41:42" x14ac:dyDescent="0.3">
      <c r="AO9476" s="2" t="s">
        <v>2628</v>
      </c>
      <c r="AP9476" s="6" t="s">
        <v>2400</v>
      </c>
    </row>
    <row r="9477" spans="41:42" x14ac:dyDescent="0.3">
      <c r="AO9477" s="2" t="s">
        <v>6101</v>
      </c>
      <c r="AP9477" s="6" t="s">
        <v>5804</v>
      </c>
    </row>
    <row r="9478" spans="41:42" x14ac:dyDescent="0.3">
      <c r="AO9478" s="2" t="s">
        <v>6102</v>
      </c>
      <c r="AP9478" s="6" t="s">
        <v>5804</v>
      </c>
    </row>
    <row r="9479" spans="41:42" x14ac:dyDescent="0.3">
      <c r="AO9479" s="2" t="s">
        <v>6103</v>
      </c>
      <c r="AP9479" s="6" t="s">
        <v>5804</v>
      </c>
    </row>
    <row r="9480" spans="41:42" x14ac:dyDescent="0.3">
      <c r="AO9480" s="2" t="s">
        <v>6104</v>
      </c>
      <c r="AP9480" s="6" t="s">
        <v>5804</v>
      </c>
    </row>
    <row r="9481" spans="41:42" x14ac:dyDescent="0.3">
      <c r="AO9481" s="2" t="s">
        <v>6105</v>
      </c>
      <c r="AP9481" s="6" t="s">
        <v>5804</v>
      </c>
    </row>
    <row r="9482" spans="41:42" x14ac:dyDescent="0.3">
      <c r="AO9482" s="2" t="s">
        <v>6106</v>
      </c>
      <c r="AP9482" s="6" t="s">
        <v>5804</v>
      </c>
    </row>
    <row r="9483" spans="41:42" x14ac:dyDescent="0.3">
      <c r="AO9483" s="2" t="s">
        <v>6107</v>
      </c>
      <c r="AP9483" s="6" t="s">
        <v>5804</v>
      </c>
    </row>
    <row r="9484" spans="41:42" x14ac:dyDescent="0.3">
      <c r="AO9484" s="2" t="s">
        <v>6108</v>
      </c>
      <c r="AP9484" s="6" t="s">
        <v>5804</v>
      </c>
    </row>
    <row r="9485" spans="41:42" x14ac:dyDescent="0.3">
      <c r="AO9485" s="2" t="s">
        <v>6109</v>
      </c>
      <c r="AP9485" s="6" t="s">
        <v>5804</v>
      </c>
    </row>
    <row r="9486" spans="41:42" x14ac:dyDescent="0.3">
      <c r="AO9486" s="2" t="s">
        <v>6110</v>
      </c>
      <c r="AP9486" s="6" t="s">
        <v>5804</v>
      </c>
    </row>
    <row r="9487" spans="41:42" x14ac:dyDescent="0.3">
      <c r="AO9487" s="2" t="s">
        <v>2444</v>
      </c>
      <c r="AP9487" s="6" t="s">
        <v>2400</v>
      </c>
    </row>
    <row r="9488" spans="41:42" x14ac:dyDescent="0.3">
      <c r="AO9488" s="2" t="s">
        <v>2629</v>
      </c>
      <c r="AP9488" s="6" t="s">
        <v>2400</v>
      </c>
    </row>
    <row r="9489" spans="41:42" x14ac:dyDescent="0.3">
      <c r="AO9489" s="2" t="s">
        <v>6111</v>
      </c>
      <c r="AP9489" s="6" t="s">
        <v>5804</v>
      </c>
    </row>
    <row r="9490" spans="41:42" x14ac:dyDescent="0.3">
      <c r="AO9490" s="2" t="s">
        <v>6112</v>
      </c>
      <c r="AP9490" s="6" t="s">
        <v>5804</v>
      </c>
    </row>
    <row r="9491" spans="41:42" x14ac:dyDescent="0.3">
      <c r="AO9491" s="2" t="s">
        <v>6113</v>
      </c>
      <c r="AP9491" s="6" t="s">
        <v>5804</v>
      </c>
    </row>
    <row r="9492" spans="41:42" x14ac:dyDescent="0.3">
      <c r="AO9492" s="2" t="s">
        <v>6114</v>
      </c>
      <c r="AP9492" s="6" t="s">
        <v>5804</v>
      </c>
    </row>
    <row r="9493" spans="41:42" x14ac:dyDescent="0.3">
      <c r="AO9493" s="2" t="s">
        <v>6115</v>
      </c>
      <c r="AP9493" s="6" t="s">
        <v>5804</v>
      </c>
    </row>
    <row r="9494" spans="41:42" x14ac:dyDescent="0.3">
      <c r="AO9494" s="2" t="s">
        <v>6116</v>
      </c>
      <c r="AP9494" s="6" t="s">
        <v>5804</v>
      </c>
    </row>
    <row r="9495" spans="41:42" x14ac:dyDescent="0.3">
      <c r="AO9495" s="2" t="s">
        <v>6117</v>
      </c>
      <c r="AP9495" s="6" t="s">
        <v>5804</v>
      </c>
    </row>
    <row r="9496" spans="41:42" x14ac:dyDescent="0.3">
      <c r="AO9496" s="2" t="s">
        <v>6118</v>
      </c>
      <c r="AP9496" s="6" t="s">
        <v>5804</v>
      </c>
    </row>
    <row r="9497" spans="41:42" x14ac:dyDescent="0.3">
      <c r="AO9497" s="2" t="s">
        <v>6119</v>
      </c>
      <c r="AP9497" s="6" t="s">
        <v>5804</v>
      </c>
    </row>
    <row r="9498" spans="41:42" x14ac:dyDescent="0.3">
      <c r="AO9498" s="2" t="s">
        <v>6120</v>
      </c>
      <c r="AP9498" s="6" t="s">
        <v>5804</v>
      </c>
    </row>
    <row r="9499" spans="41:42" x14ac:dyDescent="0.3">
      <c r="AO9499" s="2" t="s">
        <v>2630</v>
      </c>
      <c r="AP9499" s="6" t="s">
        <v>2400</v>
      </c>
    </row>
    <row r="9500" spans="41:42" x14ac:dyDescent="0.3">
      <c r="AO9500" s="2" t="s">
        <v>6121</v>
      </c>
      <c r="AP9500" s="6" t="s">
        <v>5804</v>
      </c>
    </row>
    <row r="9501" spans="41:42" x14ac:dyDescent="0.3">
      <c r="AO9501" s="2" t="s">
        <v>6122</v>
      </c>
      <c r="AP9501" s="6" t="s">
        <v>5804</v>
      </c>
    </row>
    <row r="9502" spans="41:42" x14ac:dyDescent="0.3">
      <c r="AO9502" s="2" t="s">
        <v>6123</v>
      </c>
      <c r="AP9502" s="6" t="s">
        <v>5804</v>
      </c>
    </row>
    <row r="9503" spans="41:42" x14ac:dyDescent="0.3">
      <c r="AO9503" s="2" t="s">
        <v>6124</v>
      </c>
      <c r="AP9503" s="6" t="s">
        <v>5804</v>
      </c>
    </row>
    <row r="9504" spans="41:42" x14ac:dyDescent="0.3">
      <c r="AO9504" s="2" t="s">
        <v>6125</v>
      </c>
      <c r="AP9504" s="6" t="s">
        <v>5804</v>
      </c>
    </row>
    <row r="9505" spans="41:42" x14ac:dyDescent="0.3">
      <c r="AO9505" s="2" t="s">
        <v>6126</v>
      </c>
      <c r="AP9505" s="6" t="s">
        <v>5804</v>
      </c>
    </row>
    <row r="9506" spans="41:42" x14ac:dyDescent="0.3">
      <c r="AO9506" s="2" t="s">
        <v>6127</v>
      </c>
      <c r="AP9506" s="6" t="s">
        <v>5804</v>
      </c>
    </row>
    <row r="9507" spans="41:42" x14ac:dyDescent="0.3">
      <c r="AO9507" s="2" t="s">
        <v>6128</v>
      </c>
      <c r="AP9507" s="6" t="s">
        <v>5804</v>
      </c>
    </row>
    <row r="9508" spans="41:42" x14ac:dyDescent="0.3">
      <c r="AO9508" s="2" t="s">
        <v>6129</v>
      </c>
      <c r="AP9508" s="6" t="s">
        <v>5804</v>
      </c>
    </row>
    <row r="9509" spans="41:42" x14ac:dyDescent="0.3">
      <c r="AO9509" s="2" t="s">
        <v>6130</v>
      </c>
      <c r="AP9509" s="6" t="s">
        <v>5804</v>
      </c>
    </row>
    <row r="9510" spans="41:42" x14ac:dyDescent="0.3">
      <c r="AO9510" s="2" t="s">
        <v>2631</v>
      </c>
      <c r="AP9510" s="6" t="s">
        <v>2400</v>
      </c>
    </row>
    <row r="9511" spans="41:42" x14ac:dyDescent="0.3">
      <c r="AO9511" s="2" t="s">
        <v>6131</v>
      </c>
      <c r="AP9511" s="6" t="s">
        <v>5804</v>
      </c>
    </row>
    <row r="9512" spans="41:42" x14ac:dyDescent="0.3">
      <c r="AO9512" s="2" t="s">
        <v>6132</v>
      </c>
      <c r="AP9512" s="6" t="s">
        <v>5804</v>
      </c>
    </row>
    <row r="9513" spans="41:42" x14ac:dyDescent="0.3">
      <c r="AO9513" s="2" t="s">
        <v>6133</v>
      </c>
      <c r="AP9513" s="6" t="s">
        <v>5804</v>
      </c>
    </row>
    <row r="9514" spans="41:42" x14ac:dyDescent="0.3">
      <c r="AO9514" s="2" t="s">
        <v>6134</v>
      </c>
      <c r="AP9514" s="6" t="s">
        <v>5804</v>
      </c>
    </row>
    <row r="9515" spans="41:42" x14ac:dyDescent="0.3">
      <c r="AO9515" s="2" t="s">
        <v>6135</v>
      </c>
      <c r="AP9515" s="6" t="s">
        <v>5804</v>
      </c>
    </row>
    <row r="9516" spans="41:42" x14ac:dyDescent="0.3">
      <c r="AO9516" s="2" t="s">
        <v>6136</v>
      </c>
      <c r="AP9516" s="6" t="s">
        <v>5804</v>
      </c>
    </row>
    <row r="9517" spans="41:42" x14ac:dyDescent="0.3">
      <c r="AO9517" s="2" t="s">
        <v>6137</v>
      </c>
      <c r="AP9517" s="6" t="s">
        <v>5804</v>
      </c>
    </row>
    <row r="9518" spans="41:42" x14ac:dyDescent="0.3">
      <c r="AO9518" s="2" t="s">
        <v>6138</v>
      </c>
      <c r="AP9518" s="6" t="s">
        <v>5804</v>
      </c>
    </row>
    <row r="9519" spans="41:42" x14ac:dyDescent="0.3">
      <c r="AO9519" s="2" t="s">
        <v>6139</v>
      </c>
      <c r="AP9519" s="6" t="s">
        <v>5804</v>
      </c>
    </row>
    <row r="9520" spans="41:42" x14ac:dyDescent="0.3">
      <c r="AO9520" s="2" t="s">
        <v>6140</v>
      </c>
      <c r="AP9520" s="6" t="s">
        <v>5804</v>
      </c>
    </row>
    <row r="9521" spans="41:42" x14ac:dyDescent="0.3">
      <c r="AO9521" s="2" t="s">
        <v>8043</v>
      </c>
      <c r="AP9521" s="6" t="s">
        <v>105</v>
      </c>
    </row>
    <row r="9522" spans="41:42" x14ac:dyDescent="0.3">
      <c r="AO9522" s="2" t="s">
        <v>6141</v>
      </c>
      <c r="AP9522" s="6" t="s">
        <v>5804</v>
      </c>
    </row>
    <row r="9523" spans="41:42" x14ac:dyDescent="0.3">
      <c r="AO9523" s="2" t="s">
        <v>6142</v>
      </c>
      <c r="AP9523" s="6" t="s">
        <v>5804</v>
      </c>
    </row>
    <row r="9524" spans="41:42" x14ac:dyDescent="0.3">
      <c r="AO9524" s="2" t="s">
        <v>6143</v>
      </c>
      <c r="AP9524" s="6" t="s">
        <v>5804</v>
      </c>
    </row>
    <row r="9525" spans="41:42" x14ac:dyDescent="0.3">
      <c r="AO9525" s="2" t="s">
        <v>6144</v>
      </c>
      <c r="AP9525" s="6" t="s">
        <v>5804</v>
      </c>
    </row>
    <row r="9526" spans="41:42" x14ac:dyDescent="0.3">
      <c r="AO9526" s="2" t="s">
        <v>6145</v>
      </c>
      <c r="AP9526" s="6" t="s">
        <v>5804</v>
      </c>
    </row>
    <row r="9527" spans="41:42" x14ac:dyDescent="0.3">
      <c r="AO9527" s="2" t="s">
        <v>6146</v>
      </c>
      <c r="AP9527" s="6" t="s">
        <v>5804</v>
      </c>
    </row>
    <row r="9528" spans="41:42" x14ac:dyDescent="0.3">
      <c r="AO9528" s="2" t="s">
        <v>6147</v>
      </c>
      <c r="AP9528" s="6" t="s">
        <v>5804</v>
      </c>
    </row>
    <row r="9529" spans="41:42" x14ac:dyDescent="0.3">
      <c r="AO9529" s="2" t="s">
        <v>6148</v>
      </c>
      <c r="AP9529" s="6" t="s">
        <v>5804</v>
      </c>
    </row>
    <row r="9530" spans="41:42" x14ac:dyDescent="0.3">
      <c r="AO9530" s="2" t="s">
        <v>6149</v>
      </c>
      <c r="AP9530" s="6" t="s">
        <v>5804</v>
      </c>
    </row>
    <row r="9531" spans="41:42" x14ac:dyDescent="0.3">
      <c r="AO9531" s="2" t="s">
        <v>6150</v>
      </c>
      <c r="AP9531" s="6" t="s">
        <v>5804</v>
      </c>
    </row>
    <row r="9532" spans="41:42" x14ac:dyDescent="0.3">
      <c r="AO9532" s="2" t="s">
        <v>4166</v>
      </c>
      <c r="AP9532" s="6" t="s">
        <v>4101</v>
      </c>
    </row>
    <row r="9533" spans="41:42" x14ac:dyDescent="0.3">
      <c r="AO9533" s="2" t="s">
        <v>6151</v>
      </c>
      <c r="AP9533" s="6" t="s">
        <v>5804</v>
      </c>
    </row>
    <row r="9534" spans="41:42" x14ac:dyDescent="0.3">
      <c r="AO9534" s="2" t="s">
        <v>6152</v>
      </c>
      <c r="AP9534" s="6" t="s">
        <v>5804</v>
      </c>
    </row>
    <row r="9535" spans="41:42" x14ac:dyDescent="0.3">
      <c r="AO9535" s="2" t="s">
        <v>6153</v>
      </c>
      <c r="AP9535" s="6" t="s">
        <v>5804</v>
      </c>
    </row>
    <row r="9536" spans="41:42" x14ac:dyDescent="0.3">
      <c r="AO9536" s="2" t="s">
        <v>6154</v>
      </c>
      <c r="AP9536" s="6" t="s">
        <v>5804</v>
      </c>
    </row>
    <row r="9537" spans="41:42" x14ac:dyDescent="0.3">
      <c r="AO9537" s="2" t="s">
        <v>6155</v>
      </c>
      <c r="AP9537" s="6" t="s">
        <v>5804</v>
      </c>
    </row>
    <row r="9538" spans="41:42" x14ac:dyDescent="0.3">
      <c r="AO9538" s="2" t="s">
        <v>6156</v>
      </c>
      <c r="AP9538" s="6" t="s">
        <v>5804</v>
      </c>
    </row>
    <row r="9539" spans="41:42" x14ac:dyDescent="0.3">
      <c r="AO9539" s="2" t="s">
        <v>6157</v>
      </c>
      <c r="AP9539" s="6" t="s">
        <v>5804</v>
      </c>
    </row>
    <row r="9540" spans="41:42" x14ac:dyDescent="0.3">
      <c r="AO9540" s="2" t="s">
        <v>6158</v>
      </c>
      <c r="AP9540" s="6" t="s">
        <v>5804</v>
      </c>
    </row>
    <row r="9541" spans="41:42" x14ac:dyDescent="0.3">
      <c r="AO9541" s="2" t="s">
        <v>6159</v>
      </c>
      <c r="AP9541" s="6" t="s">
        <v>5804</v>
      </c>
    </row>
    <row r="9542" spans="41:42" x14ac:dyDescent="0.3">
      <c r="AO9542" s="2" t="s">
        <v>6160</v>
      </c>
      <c r="AP9542" s="6" t="s">
        <v>5804</v>
      </c>
    </row>
    <row r="9543" spans="41:42" x14ac:dyDescent="0.3">
      <c r="AO9543" s="2" t="s">
        <v>8044</v>
      </c>
      <c r="AP9543" s="6" t="s">
        <v>105</v>
      </c>
    </row>
    <row r="9544" spans="41:42" x14ac:dyDescent="0.3">
      <c r="AO9544" s="2" t="s">
        <v>6161</v>
      </c>
      <c r="AP9544" s="6" t="s">
        <v>5804</v>
      </c>
    </row>
    <row r="9545" spans="41:42" x14ac:dyDescent="0.3">
      <c r="AO9545" s="2" t="s">
        <v>6162</v>
      </c>
      <c r="AP9545" s="6" t="s">
        <v>5804</v>
      </c>
    </row>
    <row r="9546" spans="41:42" x14ac:dyDescent="0.3">
      <c r="AO9546" s="2" t="s">
        <v>6163</v>
      </c>
      <c r="AP9546" s="6" t="s">
        <v>5804</v>
      </c>
    </row>
    <row r="9547" spans="41:42" x14ac:dyDescent="0.3">
      <c r="AO9547" s="2" t="s">
        <v>6164</v>
      </c>
      <c r="AP9547" s="6" t="s">
        <v>5804</v>
      </c>
    </row>
    <row r="9548" spans="41:42" x14ac:dyDescent="0.3">
      <c r="AO9548" s="2" t="s">
        <v>6165</v>
      </c>
      <c r="AP9548" s="6" t="s">
        <v>5804</v>
      </c>
    </row>
    <row r="9549" spans="41:42" x14ac:dyDescent="0.3">
      <c r="AO9549" s="2" t="s">
        <v>6166</v>
      </c>
      <c r="AP9549" s="6" t="s">
        <v>5804</v>
      </c>
    </row>
    <row r="9550" spans="41:42" x14ac:dyDescent="0.3">
      <c r="AO9550" s="2" t="s">
        <v>6167</v>
      </c>
      <c r="AP9550" s="6" t="s">
        <v>5804</v>
      </c>
    </row>
    <row r="9551" spans="41:42" x14ac:dyDescent="0.3">
      <c r="AO9551" s="2" t="s">
        <v>6168</v>
      </c>
      <c r="AP9551" s="6" t="s">
        <v>5804</v>
      </c>
    </row>
    <row r="9552" spans="41:42" x14ac:dyDescent="0.3">
      <c r="AO9552" s="2" t="s">
        <v>6169</v>
      </c>
      <c r="AP9552" s="6" t="s">
        <v>5804</v>
      </c>
    </row>
    <row r="9553" spans="41:42" x14ac:dyDescent="0.3">
      <c r="AO9553" s="2" t="s">
        <v>6170</v>
      </c>
      <c r="AP9553" s="6" t="s">
        <v>5804</v>
      </c>
    </row>
    <row r="9554" spans="41:42" x14ac:dyDescent="0.3">
      <c r="AO9554" s="2" t="s">
        <v>1889</v>
      </c>
      <c r="AP9554" s="6" t="s">
        <v>1888</v>
      </c>
    </row>
    <row r="9555" spans="41:42" x14ac:dyDescent="0.3">
      <c r="AO9555" s="2" t="s">
        <v>6171</v>
      </c>
      <c r="AP9555" s="6" t="s">
        <v>5804</v>
      </c>
    </row>
    <row r="9556" spans="41:42" x14ac:dyDescent="0.3">
      <c r="AO9556" s="2" t="s">
        <v>6172</v>
      </c>
      <c r="AP9556" s="6" t="s">
        <v>5804</v>
      </c>
    </row>
    <row r="9557" spans="41:42" x14ac:dyDescent="0.3">
      <c r="AO9557" s="2" t="s">
        <v>6173</v>
      </c>
      <c r="AP9557" s="6" t="s">
        <v>5804</v>
      </c>
    </row>
    <row r="9558" spans="41:42" x14ac:dyDescent="0.3">
      <c r="AO9558" s="2" t="s">
        <v>6174</v>
      </c>
      <c r="AP9558" s="6" t="s">
        <v>5804</v>
      </c>
    </row>
    <row r="9559" spans="41:42" x14ac:dyDescent="0.3">
      <c r="AO9559" s="2" t="s">
        <v>6175</v>
      </c>
      <c r="AP9559" s="6" t="s">
        <v>5804</v>
      </c>
    </row>
    <row r="9560" spans="41:42" x14ac:dyDescent="0.3">
      <c r="AO9560" s="2" t="s">
        <v>6176</v>
      </c>
      <c r="AP9560" s="6" t="s">
        <v>5804</v>
      </c>
    </row>
    <row r="9561" spans="41:42" x14ac:dyDescent="0.3">
      <c r="AO9561" s="2" t="s">
        <v>6177</v>
      </c>
      <c r="AP9561" s="6" t="s">
        <v>5804</v>
      </c>
    </row>
    <row r="9562" spans="41:42" x14ac:dyDescent="0.3">
      <c r="AO9562" s="2" t="s">
        <v>6178</v>
      </c>
      <c r="AP9562" s="6" t="s">
        <v>5804</v>
      </c>
    </row>
    <row r="9563" spans="41:42" x14ac:dyDescent="0.3">
      <c r="AO9563" s="2" t="s">
        <v>6179</v>
      </c>
      <c r="AP9563" s="6" t="s">
        <v>5804</v>
      </c>
    </row>
    <row r="9564" spans="41:42" x14ac:dyDescent="0.3">
      <c r="AO9564" s="2" t="s">
        <v>6180</v>
      </c>
      <c r="AP9564" s="6" t="s">
        <v>5804</v>
      </c>
    </row>
    <row r="9565" spans="41:42" x14ac:dyDescent="0.3">
      <c r="AO9565" s="2" t="s">
        <v>1890</v>
      </c>
      <c r="AP9565" s="6" t="s">
        <v>1888</v>
      </c>
    </row>
    <row r="9566" spans="41:42" x14ac:dyDescent="0.3">
      <c r="AO9566" s="2" t="s">
        <v>6181</v>
      </c>
      <c r="AP9566" s="6" t="s">
        <v>5804</v>
      </c>
    </row>
    <row r="9567" spans="41:42" x14ac:dyDescent="0.3">
      <c r="AO9567" s="2" t="s">
        <v>6182</v>
      </c>
      <c r="AP9567" s="6" t="s">
        <v>5804</v>
      </c>
    </row>
    <row r="9568" spans="41:42" x14ac:dyDescent="0.3">
      <c r="AO9568" s="2" t="s">
        <v>6183</v>
      </c>
      <c r="AP9568" s="6" t="s">
        <v>5804</v>
      </c>
    </row>
    <row r="9569" spans="41:42" x14ac:dyDescent="0.3">
      <c r="AO9569" s="2" t="s">
        <v>6184</v>
      </c>
      <c r="AP9569" s="6" t="s">
        <v>5804</v>
      </c>
    </row>
    <row r="9570" spans="41:42" x14ac:dyDescent="0.3">
      <c r="AO9570" s="2" t="s">
        <v>6185</v>
      </c>
      <c r="AP9570" s="6" t="s">
        <v>5804</v>
      </c>
    </row>
    <row r="9571" spans="41:42" x14ac:dyDescent="0.3">
      <c r="AO9571" s="2" t="s">
        <v>6186</v>
      </c>
      <c r="AP9571" s="6" t="s">
        <v>5804</v>
      </c>
    </row>
    <row r="9572" spans="41:42" x14ac:dyDescent="0.3">
      <c r="AO9572" s="2" t="s">
        <v>6187</v>
      </c>
      <c r="AP9572" s="6" t="s">
        <v>5804</v>
      </c>
    </row>
    <row r="9573" spans="41:42" x14ac:dyDescent="0.3">
      <c r="AO9573" s="2" t="s">
        <v>6188</v>
      </c>
      <c r="AP9573" s="6" t="s">
        <v>5804</v>
      </c>
    </row>
    <row r="9574" spans="41:42" x14ac:dyDescent="0.3">
      <c r="AO9574" s="2" t="s">
        <v>6189</v>
      </c>
      <c r="AP9574" s="6" t="s">
        <v>5804</v>
      </c>
    </row>
    <row r="9575" spans="41:42" x14ac:dyDescent="0.3">
      <c r="AO9575" s="2" t="s">
        <v>6190</v>
      </c>
      <c r="AP9575" s="6" t="s">
        <v>5804</v>
      </c>
    </row>
    <row r="9576" spans="41:42" x14ac:dyDescent="0.3">
      <c r="AO9576" s="2" t="s">
        <v>1891</v>
      </c>
      <c r="AP9576" s="6" t="s">
        <v>1888</v>
      </c>
    </row>
    <row r="9577" spans="41:42" x14ac:dyDescent="0.3">
      <c r="AO9577" s="2" t="s">
        <v>6191</v>
      </c>
      <c r="AP9577" s="6" t="s">
        <v>5804</v>
      </c>
    </row>
    <row r="9578" spans="41:42" x14ac:dyDescent="0.3">
      <c r="AO9578" s="2" t="s">
        <v>6192</v>
      </c>
      <c r="AP9578" s="6" t="s">
        <v>5804</v>
      </c>
    </row>
    <row r="9579" spans="41:42" x14ac:dyDescent="0.3">
      <c r="AO9579" s="2" t="s">
        <v>6193</v>
      </c>
      <c r="AP9579" s="6" t="s">
        <v>5804</v>
      </c>
    </row>
    <row r="9580" spans="41:42" x14ac:dyDescent="0.3">
      <c r="AO9580" s="2" t="s">
        <v>6194</v>
      </c>
      <c r="AP9580" s="6" t="s">
        <v>5804</v>
      </c>
    </row>
    <row r="9581" spans="41:42" x14ac:dyDescent="0.3">
      <c r="AO9581" s="2" t="s">
        <v>6195</v>
      </c>
      <c r="AP9581" s="6" t="s">
        <v>5804</v>
      </c>
    </row>
    <row r="9582" spans="41:42" x14ac:dyDescent="0.3">
      <c r="AO9582" s="2" t="s">
        <v>6196</v>
      </c>
      <c r="AP9582" s="6" t="s">
        <v>5804</v>
      </c>
    </row>
    <row r="9583" spans="41:42" x14ac:dyDescent="0.3">
      <c r="AO9583" s="2" t="s">
        <v>6197</v>
      </c>
      <c r="AP9583" s="6" t="s">
        <v>5804</v>
      </c>
    </row>
    <row r="9584" spans="41:42" x14ac:dyDescent="0.3">
      <c r="AO9584" s="2" t="s">
        <v>6198</v>
      </c>
      <c r="AP9584" s="6" t="s">
        <v>5804</v>
      </c>
    </row>
    <row r="9585" spans="41:42" x14ac:dyDescent="0.3">
      <c r="AO9585" s="2" t="s">
        <v>6199</v>
      </c>
      <c r="AP9585" s="6" t="s">
        <v>5804</v>
      </c>
    </row>
    <row r="9586" spans="41:42" x14ac:dyDescent="0.3">
      <c r="AO9586" s="2" t="s">
        <v>6200</v>
      </c>
      <c r="AP9586" s="6" t="s">
        <v>5804</v>
      </c>
    </row>
    <row r="9587" spans="41:42" x14ac:dyDescent="0.3">
      <c r="AO9587" s="2" t="s">
        <v>1892</v>
      </c>
      <c r="AP9587" s="6" t="s">
        <v>1888</v>
      </c>
    </row>
    <row r="9588" spans="41:42" x14ac:dyDescent="0.3">
      <c r="AO9588" s="2" t="s">
        <v>6201</v>
      </c>
      <c r="AP9588" s="6" t="s">
        <v>5804</v>
      </c>
    </row>
    <row r="9589" spans="41:42" x14ac:dyDescent="0.3">
      <c r="AO9589" s="2" t="s">
        <v>6202</v>
      </c>
      <c r="AP9589" s="6" t="s">
        <v>5804</v>
      </c>
    </row>
    <row r="9590" spans="41:42" x14ac:dyDescent="0.3">
      <c r="AO9590" s="2" t="s">
        <v>6203</v>
      </c>
      <c r="AP9590" s="6" t="s">
        <v>5804</v>
      </c>
    </row>
    <row r="9591" spans="41:42" x14ac:dyDescent="0.3">
      <c r="AO9591" s="2" t="s">
        <v>6204</v>
      </c>
      <c r="AP9591" s="6" t="s">
        <v>5804</v>
      </c>
    </row>
    <row r="9592" spans="41:42" x14ac:dyDescent="0.3">
      <c r="AO9592" s="2" t="s">
        <v>6205</v>
      </c>
      <c r="AP9592" s="6" t="s">
        <v>5804</v>
      </c>
    </row>
    <row r="9593" spans="41:42" x14ac:dyDescent="0.3">
      <c r="AO9593" s="2" t="s">
        <v>6206</v>
      </c>
      <c r="AP9593" s="6" t="s">
        <v>5804</v>
      </c>
    </row>
    <row r="9594" spans="41:42" x14ac:dyDescent="0.3">
      <c r="AO9594" s="2" t="s">
        <v>6207</v>
      </c>
      <c r="AP9594" s="6" t="s">
        <v>5804</v>
      </c>
    </row>
    <row r="9595" spans="41:42" x14ac:dyDescent="0.3">
      <c r="AO9595" s="2" t="s">
        <v>6208</v>
      </c>
      <c r="AP9595" s="6" t="s">
        <v>5804</v>
      </c>
    </row>
    <row r="9596" spans="41:42" x14ac:dyDescent="0.3">
      <c r="AO9596" s="2" t="s">
        <v>6209</v>
      </c>
      <c r="AP9596" s="6" t="s">
        <v>5804</v>
      </c>
    </row>
    <row r="9597" spans="41:42" x14ac:dyDescent="0.3">
      <c r="AO9597" s="2" t="s">
        <v>6210</v>
      </c>
      <c r="AP9597" s="6" t="s">
        <v>5804</v>
      </c>
    </row>
    <row r="9598" spans="41:42" x14ac:dyDescent="0.3">
      <c r="AO9598" s="2" t="s">
        <v>2445</v>
      </c>
      <c r="AP9598" s="6" t="s">
        <v>2400</v>
      </c>
    </row>
    <row r="9599" spans="41:42" x14ac:dyDescent="0.3">
      <c r="AO9599" s="2" t="s">
        <v>1893</v>
      </c>
      <c r="AP9599" s="6" t="s">
        <v>1888</v>
      </c>
    </row>
    <row r="9600" spans="41:42" x14ac:dyDescent="0.3">
      <c r="AO9600" s="2" t="s">
        <v>6211</v>
      </c>
      <c r="AP9600" s="6" t="s">
        <v>5804</v>
      </c>
    </row>
    <row r="9601" spans="41:42" x14ac:dyDescent="0.3">
      <c r="AO9601" s="2" t="s">
        <v>6212</v>
      </c>
      <c r="AP9601" s="6" t="s">
        <v>5804</v>
      </c>
    </row>
    <row r="9602" spans="41:42" x14ac:dyDescent="0.3">
      <c r="AO9602" s="2" t="s">
        <v>6213</v>
      </c>
      <c r="AP9602" s="6" t="s">
        <v>5804</v>
      </c>
    </row>
    <row r="9603" spans="41:42" x14ac:dyDescent="0.3">
      <c r="AO9603" s="2" t="s">
        <v>6214</v>
      </c>
      <c r="AP9603" s="6" t="s">
        <v>5804</v>
      </c>
    </row>
    <row r="9604" spans="41:42" x14ac:dyDescent="0.3">
      <c r="AO9604" s="2" t="s">
        <v>6215</v>
      </c>
      <c r="AP9604" s="6" t="s">
        <v>5804</v>
      </c>
    </row>
    <row r="9605" spans="41:42" x14ac:dyDescent="0.3">
      <c r="AO9605" s="2" t="s">
        <v>6216</v>
      </c>
      <c r="AP9605" s="6" t="s">
        <v>5804</v>
      </c>
    </row>
    <row r="9606" spans="41:42" x14ac:dyDescent="0.3">
      <c r="AO9606" s="2" t="s">
        <v>6217</v>
      </c>
      <c r="AP9606" s="6" t="s">
        <v>5804</v>
      </c>
    </row>
    <row r="9607" spans="41:42" x14ac:dyDescent="0.3">
      <c r="AO9607" s="2" t="s">
        <v>6218</v>
      </c>
      <c r="AP9607" s="6" t="s">
        <v>5804</v>
      </c>
    </row>
    <row r="9608" spans="41:42" x14ac:dyDescent="0.3">
      <c r="AO9608" s="2" t="s">
        <v>6219</v>
      </c>
      <c r="AP9608" s="6" t="s">
        <v>5804</v>
      </c>
    </row>
    <row r="9609" spans="41:42" x14ac:dyDescent="0.3">
      <c r="AO9609" s="2" t="s">
        <v>6220</v>
      </c>
      <c r="AP9609" s="6" t="s">
        <v>5804</v>
      </c>
    </row>
    <row r="9610" spans="41:42" x14ac:dyDescent="0.3">
      <c r="AO9610" s="2" t="s">
        <v>1894</v>
      </c>
      <c r="AP9610" s="6" t="s">
        <v>1888</v>
      </c>
    </row>
    <row r="9611" spans="41:42" x14ac:dyDescent="0.3">
      <c r="AO9611" s="2" t="s">
        <v>6221</v>
      </c>
      <c r="AP9611" s="6" t="s">
        <v>5804</v>
      </c>
    </row>
    <row r="9612" spans="41:42" x14ac:dyDescent="0.3">
      <c r="AO9612" s="2" t="s">
        <v>6222</v>
      </c>
      <c r="AP9612" s="6" t="s">
        <v>5804</v>
      </c>
    </row>
    <row r="9613" spans="41:42" x14ac:dyDescent="0.3">
      <c r="AO9613" s="2" t="s">
        <v>6223</v>
      </c>
      <c r="AP9613" s="6" t="s">
        <v>5804</v>
      </c>
    </row>
    <row r="9614" spans="41:42" x14ac:dyDescent="0.3">
      <c r="AO9614" s="2" t="s">
        <v>6224</v>
      </c>
      <c r="AP9614" s="6" t="s">
        <v>5804</v>
      </c>
    </row>
    <row r="9615" spans="41:42" x14ac:dyDescent="0.3">
      <c r="AO9615" s="2" t="s">
        <v>6225</v>
      </c>
      <c r="AP9615" s="6" t="s">
        <v>5804</v>
      </c>
    </row>
    <row r="9616" spans="41:42" x14ac:dyDescent="0.3">
      <c r="AO9616" s="2" t="s">
        <v>6226</v>
      </c>
      <c r="AP9616" s="6" t="s">
        <v>5804</v>
      </c>
    </row>
    <row r="9617" spans="41:42" x14ac:dyDescent="0.3">
      <c r="AO9617" s="2" t="s">
        <v>6227</v>
      </c>
      <c r="AP9617" s="6" t="s">
        <v>5804</v>
      </c>
    </row>
    <row r="9618" spans="41:42" x14ac:dyDescent="0.3">
      <c r="AO9618" s="2" t="s">
        <v>6228</v>
      </c>
      <c r="AP9618" s="6" t="s">
        <v>5804</v>
      </c>
    </row>
    <row r="9619" spans="41:42" x14ac:dyDescent="0.3">
      <c r="AO9619" s="2" t="s">
        <v>6229</v>
      </c>
      <c r="AP9619" s="6" t="s">
        <v>5804</v>
      </c>
    </row>
    <row r="9620" spans="41:42" x14ac:dyDescent="0.3">
      <c r="AO9620" s="2" t="s">
        <v>6230</v>
      </c>
      <c r="AP9620" s="6" t="s">
        <v>5804</v>
      </c>
    </row>
    <row r="9621" spans="41:42" x14ac:dyDescent="0.3">
      <c r="AO9621" s="2" t="s">
        <v>1895</v>
      </c>
      <c r="AP9621" s="6" t="s">
        <v>1888</v>
      </c>
    </row>
    <row r="9622" spans="41:42" x14ac:dyDescent="0.3">
      <c r="AO9622" s="2" t="s">
        <v>6231</v>
      </c>
      <c r="AP9622" s="6" t="s">
        <v>5804</v>
      </c>
    </row>
    <row r="9623" spans="41:42" x14ac:dyDescent="0.3">
      <c r="AO9623" s="2" t="s">
        <v>6232</v>
      </c>
      <c r="AP9623" s="6" t="s">
        <v>5804</v>
      </c>
    </row>
    <row r="9624" spans="41:42" x14ac:dyDescent="0.3">
      <c r="AO9624" s="2" t="s">
        <v>6233</v>
      </c>
      <c r="AP9624" s="6" t="s">
        <v>5804</v>
      </c>
    </row>
    <row r="9625" spans="41:42" x14ac:dyDescent="0.3">
      <c r="AO9625" s="2" t="s">
        <v>6234</v>
      </c>
      <c r="AP9625" s="6" t="s">
        <v>5804</v>
      </c>
    </row>
    <row r="9626" spans="41:42" x14ac:dyDescent="0.3">
      <c r="AO9626" s="2" t="s">
        <v>6235</v>
      </c>
      <c r="AP9626" s="6" t="s">
        <v>5804</v>
      </c>
    </row>
    <row r="9627" spans="41:42" x14ac:dyDescent="0.3">
      <c r="AO9627" s="2" t="s">
        <v>6236</v>
      </c>
      <c r="AP9627" s="6" t="s">
        <v>5804</v>
      </c>
    </row>
    <row r="9628" spans="41:42" x14ac:dyDescent="0.3">
      <c r="AO9628" s="2" t="s">
        <v>6237</v>
      </c>
      <c r="AP9628" s="6" t="s">
        <v>5804</v>
      </c>
    </row>
    <row r="9629" spans="41:42" x14ac:dyDescent="0.3">
      <c r="AO9629" s="2" t="s">
        <v>6238</v>
      </c>
      <c r="AP9629" s="6" t="s">
        <v>5804</v>
      </c>
    </row>
    <row r="9630" spans="41:42" x14ac:dyDescent="0.3">
      <c r="AO9630" s="2" t="s">
        <v>6239</v>
      </c>
      <c r="AP9630" s="6" t="s">
        <v>5804</v>
      </c>
    </row>
    <row r="9631" spans="41:42" x14ac:dyDescent="0.3">
      <c r="AO9631" s="2" t="s">
        <v>6240</v>
      </c>
      <c r="AP9631" s="6" t="s">
        <v>5804</v>
      </c>
    </row>
    <row r="9632" spans="41:42" x14ac:dyDescent="0.3">
      <c r="AO9632" s="2" t="s">
        <v>1896</v>
      </c>
      <c r="AP9632" s="6" t="s">
        <v>1888</v>
      </c>
    </row>
    <row r="9633" spans="41:42" x14ac:dyDescent="0.3">
      <c r="AO9633" s="2" t="s">
        <v>6241</v>
      </c>
      <c r="AP9633" s="6" t="s">
        <v>5804</v>
      </c>
    </row>
    <row r="9634" spans="41:42" x14ac:dyDescent="0.3">
      <c r="AO9634" s="2" t="s">
        <v>6242</v>
      </c>
      <c r="AP9634" s="6" t="s">
        <v>5804</v>
      </c>
    </row>
    <row r="9635" spans="41:42" x14ac:dyDescent="0.3">
      <c r="AO9635" s="2" t="s">
        <v>6243</v>
      </c>
      <c r="AP9635" s="6" t="s">
        <v>5804</v>
      </c>
    </row>
    <row r="9636" spans="41:42" x14ac:dyDescent="0.3">
      <c r="AO9636" s="2" t="s">
        <v>6244</v>
      </c>
      <c r="AP9636" s="6" t="s">
        <v>5804</v>
      </c>
    </row>
    <row r="9637" spans="41:42" x14ac:dyDescent="0.3">
      <c r="AO9637" s="2" t="s">
        <v>6245</v>
      </c>
      <c r="AP9637" s="6" t="s">
        <v>5804</v>
      </c>
    </row>
    <row r="9638" spans="41:42" x14ac:dyDescent="0.3">
      <c r="AO9638" s="2" t="s">
        <v>6246</v>
      </c>
      <c r="AP9638" s="6" t="s">
        <v>5804</v>
      </c>
    </row>
    <row r="9639" spans="41:42" x14ac:dyDescent="0.3">
      <c r="AO9639" s="2" t="s">
        <v>6247</v>
      </c>
      <c r="AP9639" s="6" t="s">
        <v>5804</v>
      </c>
    </row>
    <row r="9640" spans="41:42" x14ac:dyDescent="0.3">
      <c r="AO9640" s="2" t="s">
        <v>6248</v>
      </c>
      <c r="AP9640" s="6" t="s">
        <v>5804</v>
      </c>
    </row>
    <row r="9641" spans="41:42" x14ac:dyDescent="0.3">
      <c r="AO9641" s="2" t="s">
        <v>6249</v>
      </c>
      <c r="AP9641" s="6" t="s">
        <v>5804</v>
      </c>
    </row>
    <row r="9642" spans="41:42" x14ac:dyDescent="0.3">
      <c r="AO9642" s="2" t="s">
        <v>6250</v>
      </c>
      <c r="AP9642" s="6" t="s">
        <v>5804</v>
      </c>
    </row>
    <row r="9643" spans="41:42" x14ac:dyDescent="0.3">
      <c r="AO9643" s="2" t="s">
        <v>1897</v>
      </c>
      <c r="AP9643" s="6" t="s">
        <v>1888</v>
      </c>
    </row>
    <row r="9644" spans="41:42" x14ac:dyDescent="0.3">
      <c r="AO9644" s="2" t="s">
        <v>6251</v>
      </c>
      <c r="AP9644" s="6" t="s">
        <v>5804</v>
      </c>
    </row>
    <row r="9645" spans="41:42" x14ac:dyDescent="0.3">
      <c r="AO9645" s="2" t="s">
        <v>6252</v>
      </c>
      <c r="AP9645" s="6" t="s">
        <v>5804</v>
      </c>
    </row>
    <row r="9646" spans="41:42" x14ac:dyDescent="0.3">
      <c r="AO9646" s="2" t="s">
        <v>6253</v>
      </c>
      <c r="AP9646" s="6" t="s">
        <v>5804</v>
      </c>
    </row>
    <row r="9647" spans="41:42" x14ac:dyDescent="0.3">
      <c r="AO9647" s="2" t="s">
        <v>6254</v>
      </c>
      <c r="AP9647" s="6" t="s">
        <v>5804</v>
      </c>
    </row>
    <row r="9648" spans="41:42" x14ac:dyDescent="0.3">
      <c r="AO9648" s="2" t="s">
        <v>6255</v>
      </c>
      <c r="AP9648" s="6" t="s">
        <v>5804</v>
      </c>
    </row>
    <row r="9649" spans="41:42" x14ac:dyDescent="0.3">
      <c r="AO9649" s="2" t="s">
        <v>6256</v>
      </c>
      <c r="AP9649" s="6" t="s">
        <v>5804</v>
      </c>
    </row>
    <row r="9650" spans="41:42" x14ac:dyDescent="0.3">
      <c r="AO9650" s="2" t="s">
        <v>6257</v>
      </c>
      <c r="AP9650" s="6" t="s">
        <v>5804</v>
      </c>
    </row>
    <row r="9651" spans="41:42" x14ac:dyDescent="0.3">
      <c r="AO9651" s="2" t="s">
        <v>6258</v>
      </c>
      <c r="AP9651" s="6" t="s">
        <v>5804</v>
      </c>
    </row>
    <row r="9652" spans="41:42" x14ac:dyDescent="0.3">
      <c r="AO9652" s="2" t="s">
        <v>6259</v>
      </c>
      <c r="AP9652" s="6" t="s">
        <v>5804</v>
      </c>
    </row>
    <row r="9653" spans="41:42" x14ac:dyDescent="0.3">
      <c r="AO9653" s="2" t="s">
        <v>6260</v>
      </c>
      <c r="AP9653" s="6" t="s">
        <v>5804</v>
      </c>
    </row>
    <row r="9654" spans="41:42" x14ac:dyDescent="0.3">
      <c r="AO9654" s="2" t="s">
        <v>1898</v>
      </c>
      <c r="AP9654" s="6" t="s">
        <v>1888</v>
      </c>
    </row>
    <row r="9655" spans="41:42" x14ac:dyDescent="0.3">
      <c r="AO9655" s="2" t="s">
        <v>6261</v>
      </c>
      <c r="AP9655" s="6" t="s">
        <v>5804</v>
      </c>
    </row>
    <row r="9656" spans="41:42" x14ac:dyDescent="0.3">
      <c r="AO9656" s="2" t="s">
        <v>6262</v>
      </c>
      <c r="AP9656" s="6" t="s">
        <v>5804</v>
      </c>
    </row>
    <row r="9657" spans="41:42" x14ac:dyDescent="0.3">
      <c r="AO9657" s="2" t="s">
        <v>6263</v>
      </c>
      <c r="AP9657" s="6" t="s">
        <v>5804</v>
      </c>
    </row>
    <row r="9658" spans="41:42" x14ac:dyDescent="0.3">
      <c r="AO9658" s="2" t="s">
        <v>6264</v>
      </c>
      <c r="AP9658" s="6" t="s">
        <v>5804</v>
      </c>
    </row>
    <row r="9659" spans="41:42" x14ac:dyDescent="0.3">
      <c r="AO9659" s="2" t="s">
        <v>6265</v>
      </c>
      <c r="AP9659" s="6" t="s">
        <v>5804</v>
      </c>
    </row>
    <row r="9660" spans="41:42" x14ac:dyDescent="0.3">
      <c r="AO9660" s="2" t="s">
        <v>6266</v>
      </c>
      <c r="AP9660" s="6" t="s">
        <v>5804</v>
      </c>
    </row>
    <row r="9661" spans="41:42" x14ac:dyDescent="0.3">
      <c r="AO9661" s="2" t="s">
        <v>6267</v>
      </c>
      <c r="AP9661" s="6" t="s">
        <v>5804</v>
      </c>
    </row>
    <row r="9662" spans="41:42" x14ac:dyDescent="0.3">
      <c r="AO9662" s="2" t="s">
        <v>6268</v>
      </c>
      <c r="AP9662" s="6" t="s">
        <v>5804</v>
      </c>
    </row>
    <row r="9663" spans="41:42" x14ac:dyDescent="0.3">
      <c r="AO9663" s="2" t="s">
        <v>6269</v>
      </c>
      <c r="AP9663" s="6" t="s">
        <v>5804</v>
      </c>
    </row>
    <row r="9664" spans="41:42" x14ac:dyDescent="0.3">
      <c r="AO9664" s="2" t="s">
        <v>6270</v>
      </c>
      <c r="AP9664" s="6" t="s">
        <v>5804</v>
      </c>
    </row>
    <row r="9665" spans="41:42" x14ac:dyDescent="0.3">
      <c r="AO9665" s="2" t="s">
        <v>1899</v>
      </c>
      <c r="AP9665" s="6" t="s">
        <v>1888</v>
      </c>
    </row>
    <row r="9666" spans="41:42" x14ac:dyDescent="0.3">
      <c r="AO9666" s="2" t="s">
        <v>6271</v>
      </c>
      <c r="AP9666" s="6" t="s">
        <v>5804</v>
      </c>
    </row>
    <row r="9667" spans="41:42" x14ac:dyDescent="0.3">
      <c r="AO9667" s="2" t="s">
        <v>6272</v>
      </c>
      <c r="AP9667" s="6" t="s">
        <v>5804</v>
      </c>
    </row>
    <row r="9668" spans="41:42" x14ac:dyDescent="0.3">
      <c r="AO9668" s="2" t="s">
        <v>6273</v>
      </c>
      <c r="AP9668" s="6" t="s">
        <v>5804</v>
      </c>
    </row>
    <row r="9669" spans="41:42" x14ac:dyDescent="0.3">
      <c r="AO9669" s="2" t="s">
        <v>6274</v>
      </c>
      <c r="AP9669" s="6" t="s">
        <v>5804</v>
      </c>
    </row>
    <row r="9670" spans="41:42" x14ac:dyDescent="0.3">
      <c r="AO9670" s="2" t="s">
        <v>6275</v>
      </c>
      <c r="AP9670" s="6" t="s">
        <v>5804</v>
      </c>
    </row>
    <row r="9671" spans="41:42" x14ac:dyDescent="0.3">
      <c r="AO9671" s="2" t="s">
        <v>6276</v>
      </c>
      <c r="AP9671" s="6" t="s">
        <v>5804</v>
      </c>
    </row>
    <row r="9672" spans="41:42" x14ac:dyDescent="0.3">
      <c r="AO9672" s="2" t="s">
        <v>6277</v>
      </c>
      <c r="AP9672" s="6" t="s">
        <v>5804</v>
      </c>
    </row>
    <row r="9673" spans="41:42" x14ac:dyDescent="0.3">
      <c r="AO9673" s="2" t="s">
        <v>6278</v>
      </c>
      <c r="AP9673" s="6" t="s">
        <v>5804</v>
      </c>
    </row>
    <row r="9674" spans="41:42" x14ac:dyDescent="0.3">
      <c r="AO9674" s="2" t="s">
        <v>6279</v>
      </c>
      <c r="AP9674" s="6" t="s">
        <v>5804</v>
      </c>
    </row>
    <row r="9675" spans="41:42" x14ac:dyDescent="0.3">
      <c r="AO9675" s="2" t="s">
        <v>6280</v>
      </c>
      <c r="AP9675" s="6" t="s">
        <v>5804</v>
      </c>
    </row>
    <row r="9676" spans="41:42" x14ac:dyDescent="0.3">
      <c r="AO9676" s="2" t="s">
        <v>1900</v>
      </c>
      <c r="AP9676" s="6" t="s">
        <v>1888</v>
      </c>
    </row>
    <row r="9677" spans="41:42" x14ac:dyDescent="0.3">
      <c r="AO9677" s="2" t="s">
        <v>6281</v>
      </c>
      <c r="AP9677" s="6" t="s">
        <v>5804</v>
      </c>
    </row>
    <row r="9678" spans="41:42" x14ac:dyDescent="0.3">
      <c r="AO9678" s="2" t="s">
        <v>6282</v>
      </c>
      <c r="AP9678" s="6" t="s">
        <v>5804</v>
      </c>
    </row>
    <row r="9679" spans="41:42" x14ac:dyDescent="0.3">
      <c r="AO9679" s="2" t="s">
        <v>6283</v>
      </c>
      <c r="AP9679" s="6" t="s">
        <v>5804</v>
      </c>
    </row>
    <row r="9680" spans="41:42" x14ac:dyDescent="0.3">
      <c r="AO9680" s="2" t="s">
        <v>6284</v>
      </c>
      <c r="AP9680" s="6" t="s">
        <v>5804</v>
      </c>
    </row>
    <row r="9681" spans="41:42" x14ac:dyDescent="0.3">
      <c r="AO9681" s="2" t="s">
        <v>6285</v>
      </c>
      <c r="AP9681" s="6" t="s">
        <v>5804</v>
      </c>
    </row>
    <row r="9682" spans="41:42" x14ac:dyDescent="0.3">
      <c r="AO9682" s="2" t="s">
        <v>6286</v>
      </c>
      <c r="AP9682" s="6" t="s">
        <v>5804</v>
      </c>
    </row>
    <row r="9683" spans="41:42" x14ac:dyDescent="0.3">
      <c r="AO9683" s="2" t="s">
        <v>6287</v>
      </c>
      <c r="AP9683" s="6" t="s">
        <v>5804</v>
      </c>
    </row>
    <row r="9684" spans="41:42" x14ac:dyDescent="0.3">
      <c r="AO9684" s="2" t="s">
        <v>6288</v>
      </c>
      <c r="AP9684" s="6" t="s">
        <v>5804</v>
      </c>
    </row>
    <row r="9685" spans="41:42" x14ac:dyDescent="0.3">
      <c r="AO9685" s="2" t="s">
        <v>6289</v>
      </c>
      <c r="AP9685" s="6" t="s">
        <v>5804</v>
      </c>
    </row>
    <row r="9686" spans="41:42" x14ac:dyDescent="0.3">
      <c r="AO9686" s="2" t="s">
        <v>6290</v>
      </c>
      <c r="AP9686" s="6" t="s">
        <v>5804</v>
      </c>
    </row>
    <row r="9687" spans="41:42" x14ac:dyDescent="0.3">
      <c r="AO9687" s="2" t="s">
        <v>1901</v>
      </c>
      <c r="AP9687" s="6" t="s">
        <v>1888</v>
      </c>
    </row>
    <row r="9688" spans="41:42" x14ac:dyDescent="0.3">
      <c r="AO9688" s="2" t="s">
        <v>6291</v>
      </c>
      <c r="AP9688" s="6" t="s">
        <v>5804</v>
      </c>
    </row>
    <row r="9689" spans="41:42" x14ac:dyDescent="0.3">
      <c r="AO9689" s="2" t="s">
        <v>6292</v>
      </c>
      <c r="AP9689" s="6" t="s">
        <v>5804</v>
      </c>
    </row>
    <row r="9690" spans="41:42" x14ac:dyDescent="0.3">
      <c r="AO9690" s="2" t="s">
        <v>6293</v>
      </c>
      <c r="AP9690" s="6" t="s">
        <v>5804</v>
      </c>
    </row>
    <row r="9691" spans="41:42" x14ac:dyDescent="0.3">
      <c r="AO9691" s="2" t="s">
        <v>6294</v>
      </c>
      <c r="AP9691" s="6" t="s">
        <v>5804</v>
      </c>
    </row>
    <row r="9692" spans="41:42" x14ac:dyDescent="0.3">
      <c r="AO9692" s="2" t="s">
        <v>6295</v>
      </c>
      <c r="AP9692" s="6" t="s">
        <v>5804</v>
      </c>
    </row>
    <row r="9693" spans="41:42" x14ac:dyDescent="0.3">
      <c r="AO9693" s="2" t="s">
        <v>6296</v>
      </c>
      <c r="AP9693" s="6" t="s">
        <v>5804</v>
      </c>
    </row>
    <row r="9694" spans="41:42" x14ac:dyDescent="0.3">
      <c r="AO9694" s="2" t="s">
        <v>6297</v>
      </c>
      <c r="AP9694" s="6" t="s">
        <v>5804</v>
      </c>
    </row>
    <row r="9695" spans="41:42" x14ac:dyDescent="0.3">
      <c r="AO9695" s="2" t="s">
        <v>6298</v>
      </c>
      <c r="AP9695" s="6" t="s">
        <v>5804</v>
      </c>
    </row>
    <row r="9696" spans="41:42" x14ac:dyDescent="0.3">
      <c r="AO9696" s="2" t="s">
        <v>6299</v>
      </c>
      <c r="AP9696" s="6" t="s">
        <v>5804</v>
      </c>
    </row>
    <row r="9697" spans="41:42" x14ac:dyDescent="0.3">
      <c r="AO9697" s="2" t="s">
        <v>6300</v>
      </c>
      <c r="AP9697" s="6" t="s">
        <v>5804</v>
      </c>
    </row>
    <row r="9698" spans="41:42" x14ac:dyDescent="0.3">
      <c r="AO9698" s="2" t="s">
        <v>1902</v>
      </c>
      <c r="AP9698" s="6" t="s">
        <v>1888</v>
      </c>
    </row>
    <row r="9699" spans="41:42" x14ac:dyDescent="0.3">
      <c r="AO9699" s="2" t="s">
        <v>6301</v>
      </c>
      <c r="AP9699" s="6" t="s">
        <v>5804</v>
      </c>
    </row>
    <row r="9700" spans="41:42" x14ac:dyDescent="0.3">
      <c r="AO9700" s="2" t="s">
        <v>6302</v>
      </c>
      <c r="AP9700" s="6" t="s">
        <v>5804</v>
      </c>
    </row>
    <row r="9701" spans="41:42" x14ac:dyDescent="0.3">
      <c r="AO9701" s="2" t="s">
        <v>6303</v>
      </c>
      <c r="AP9701" s="6" t="s">
        <v>5804</v>
      </c>
    </row>
    <row r="9702" spans="41:42" x14ac:dyDescent="0.3">
      <c r="AO9702" s="2" t="s">
        <v>6304</v>
      </c>
      <c r="AP9702" s="6" t="s">
        <v>5804</v>
      </c>
    </row>
    <row r="9703" spans="41:42" x14ac:dyDescent="0.3">
      <c r="AO9703" s="2" t="s">
        <v>6305</v>
      </c>
      <c r="AP9703" s="6" t="s">
        <v>5804</v>
      </c>
    </row>
    <row r="9704" spans="41:42" x14ac:dyDescent="0.3">
      <c r="AO9704" s="2" t="s">
        <v>6306</v>
      </c>
      <c r="AP9704" s="6" t="s">
        <v>5804</v>
      </c>
    </row>
    <row r="9705" spans="41:42" x14ac:dyDescent="0.3">
      <c r="AO9705" s="2" t="s">
        <v>6307</v>
      </c>
      <c r="AP9705" s="6" t="s">
        <v>5804</v>
      </c>
    </row>
    <row r="9706" spans="41:42" x14ac:dyDescent="0.3">
      <c r="AO9706" s="2" t="s">
        <v>6308</v>
      </c>
      <c r="AP9706" s="6" t="s">
        <v>5804</v>
      </c>
    </row>
    <row r="9707" spans="41:42" x14ac:dyDescent="0.3">
      <c r="AO9707" s="2" t="s">
        <v>6309</v>
      </c>
      <c r="AP9707" s="6" t="s">
        <v>5804</v>
      </c>
    </row>
    <row r="9708" spans="41:42" x14ac:dyDescent="0.3">
      <c r="AO9708" s="2" t="s">
        <v>6310</v>
      </c>
      <c r="AP9708" s="6" t="s">
        <v>5804</v>
      </c>
    </row>
    <row r="9709" spans="41:42" x14ac:dyDescent="0.3">
      <c r="AO9709" s="2" t="s">
        <v>2446</v>
      </c>
      <c r="AP9709" s="6" t="s">
        <v>2400</v>
      </c>
    </row>
    <row r="9710" spans="41:42" x14ac:dyDescent="0.3">
      <c r="AO9710" s="2" t="s">
        <v>1903</v>
      </c>
      <c r="AP9710" s="6" t="s">
        <v>1888</v>
      </c>
    </row>
    <row r="9711" spans="41:42" x14ac:dyDescent="0.3">
      <c r="AO9711" s="2" t="s">
        <v>6311</v>
      </c>
      <c r="AP9711" s="6" t="s">
        <v>5804</v>
      </c>
    </row>
    <row r="9712" spans="41:42" x14ac:dyDescent="0.3">
      <c r="AO9712" s="2" t="s">
        <v>6312</v>
      </c>
      <c r="AP9712" s="6" t="s">
        <v>5804</v>
      </c>
    </row>
    <row r="9713" spans="41:42" x14ac:dyDescent="0.3">
      <c r="AO9713" s="2" t="s">
        <v>6313</v>
      </c>
      <c r="AP9713" s="6" t="s">
        <v>5804</v>
      </c>
    </row>
    <row r="9714" spans="41:42" x14ac:dyDescent="0.3">
      <c r="AO9714" s="2" t="s">
        <v>6314</v>
      </c>
      <c r="AP9714" s="6" t="s">
        <v>5804</v>
      </c>
    </row>
    <row r="9715" spans="41:42" x14ac:dyDescent="0.3">
      <c r="AO9715" s="2" t="s">
        <v>6315</v>
      </c>
      <c r="AP9715" s="6" t="s">
        <v>5804</v>
      </c>
    </row>
    <row r="9716" spans="41:42" x14ac:dyDescent="0.3">
      <c r="AO9716" s="2" t="s">
        <v>6316</v>
      </c>
      <c r="AP9716" s="6" t="s">
        <v>5804</v>
      </c>
    </row>
    <row r="9717" spans="41:42" x14ac:dyDescent="0.3">
      <c r="AO9717" s="2" t="s">
        <v>6317</v>
      </c>
      <c r="AP9717" s="6" t="s">
        <v>5804</v>
      </c>
    </row>
    <row r="9718" spans="41:42" x14ac:dyDescent="0.3">
      <c r="AO9718" s="2" t="s">
        <v>6318</v>
      </c>
      <c r="AP9718" s="6" t="s">
        <v>5804</v>
      </c>
    </row>
    <row r="9719" spans="41:42" x14ac:dyDescent="0.3">
      <c r="AO9719" s="2" t="s">
        <v>6319</v>
      </c>
      <c r="AP9719" s="6" t="s">
        <v>5804</v>
      </c>
    </row>
    <row r="9720" spans="41:42" x14ac:dyDescent="0.3">
      <c r="AO9720" s="2" t="s">
        <v>6320</v>
      </c>
      <c r="AP9720" s="6" t="s">
        <v>5804</v>
      </c>
    </row>
    <row r="9721" spans="41:42" x14ac:dyDescent="0.3">
      <c r="AO9721" s="2" t="s">
        <v>1904</v>
      </c>
      <c r="AP9721" s="6" t="s">
        <v>1888</v>
      </c>
    </row>
    <row r="9722" spans="41:42" x14ac:dyDescent="0.3">
      <c r="AO9722" s="2" t="s">
        <v>6321</v>
      </c>
      <c r="AP9722" s="6" t="s">
        <v>5804</v>
      </c>
    </row>
    <row r="9723" spans="41:42" x14ac:dyDescent="0.3">
      <c r="AO9723" s="2" t="s">
        <v>6322</v>
      </c>
      <c r="AP9723" s="6" t="s">
        <v>5804</v>
      </c>
    </row>
    <row r="9724" spans="41:42" x14ac:dyDescent="0.3">
      <c r="AO9724" s="2" t="s">
        <v>6323</v>
      </c>
      <c r="AP9724" s="6" t="s">
        <v>5804</v>
      </c>
    </row>
    <row r="9725" spans="41:42" x14ac:dyDescent="0.3">
      <c r="AO9725" s="2" t="s">
        <v>6324</v>
      </c>
      <c r="AP9725" s="6" t="s">
        <v>5804</v>
      </c>
    </row>
    <row r="9726" spans="41:42" x14ac:dyDescent="0.3">
      <c r="AO9726" s="2" t="s">
        <v>6325</v>
      </c>
      <c r="AP9726" s="6" t="s">
        <v>5804</v>
      </c>
    </row>
    <row r="9727" spans="41:42" x14ac:dyDescent="0.3">
      <c r="AO9727" s="2" t="s">
        <v>6326</v>
      </c>
      <c r="AP9727" s="6" t="s">
        <v>5804</v>
      </c>
    </row>
    <row r="9728" spans="41:42" x14ac:dyDescent="0.3">
      <c r="AO9728" s="2" t="s">
        <v>6327</v>
      </c>
      <c r="AP9728" s="6" t="s">
        <v>5804</v>
      </c>
    </row>
    <row r="9729" spans="41:42" x14ac:dyDescent="0.3">
      <c r="AO9729" s="2" t="s">
        <v>6328</v>
      </c>
      <c r="AP9729" s="6" t="s">
        <v>5804</v>
      </c>
    </row>
    <row r="9730" spans="41:42" x14ac:dyDescent="0.3">
      <c r="AO9730" s="2" t="s">
        <v>6329</v>
      </c>
      <c r="AP9730" s="6" t="s">
        <v>5804</v>
      </c>
    </row>
    <row r="9731" spans="41:42" x14ac:dyDescent="0.3">
      <c r="AO9731" s="2" t="s">
        <v>6330</v>
      </c>
      <c r="AP9731" s="6" t="s">
        <v>5804</v>
      </c>
    </row>
    <row r="9732" spans="41:42" x14ac:dyDescent="0.3">
      <c r="AO9732" s="2" t="s">
        <v>1905</v>
      </c>
      <c r="AP9732" s="6" t="s">
        <v>1888</v>
      </c>
    </row>
    <row r="9733" spans="41:42" x14ac:dyDescent="0.3">
      <c r="AO9733" s="2" t="s">
        <v>6331</v>
      </c>
      <c r="AP9733" s="6" t="s">
        <v>5804</v>
      </c>
    </row>
    <row r="9734" spans="41:42" x14ac:dyDescent="0.3">
      <c r="AO9734" s="2" t="s">
        <v>6332</v>
      </c>
      <c r="AP9734" s="6" t="s">
        <v>5804</v>
      </c>
    </row>
    <row r="9735" spans="41:42" x14ac:dyDescent="0.3">
      <c r="AO9735" s="2" t="s">
        <v>6333</v>
      </c>
      <c r="AP9735" s="6" t="s">
        <v>5804</v>
      </c>
    </row>
    <row r="9736" spans="41:42" x14ac:dyDescent="0.3">
      <c r="AO9736" s="2" t="s">
        <v>6334</v>
      </c>
      <c r="AP9736" s="6" t="s">
        <v>5804</v>
      </c>
    </row>
    <row r="9737" spans="41:42" x14ac:dyDescent="0.3">
      <c r="AO9737" s="2" t="s">
        <v>6335</v>
      </c>
      <c r="AP9737" s="6" t="s">
        <v>5804</v>
      </c>
    </row>
    <row r="9738" spans="41:42" x14ac:dyDescent="0.3">
      <c r="AO9738" s="2" t="s">
        <v>6336</v>
      </c>
      <c r="AP9738" s="6" t="s">
        <v>5804</v>
      </c>
    </row>
    <row r="9739" spans="41:42" x14ac:dyDescent="0.3">
      <c r="AO9739" s="2" t="s">
        <v>6337</v>
      </c>
      <c r="AP9739" s="6" t="s">
        <v>5804</v>
      </c>
    </row>
    <row r="9740" spans="41:42" x14ac:dyDescent="0.3">
      <c r="AO9740" s="2" t="s">
        <v>6338</v>
      </c>
      <c r="AP9740" s="6" t="s">
        <v>5804</v>
      </c>
    </row>
    <row r="9741" spans="41:42" x14ac:dyDescent="0.3">
      <c r="AO9741" s="2" t="s">
        <v>6339</v>
      </c>
      <c r="AP9741" s="6" t="s">
        <v>5804</v>
      </c>
    </row>
    <row r="9742" spans="41:42" x14ac:dyDescent="0.3">
      <c r="AO9742" s="2" t="s">
        <v>6340</v>
      </c>
      <c r="AP9742" s="6" t="s">
        <v>5804</v>
      </c>
    </row>
    <row r="9743" spans="41:42" x14ac:dyDescent="0.3">
      <c r="AO9743" s="2" t="s">
        <v>1906</v>
      </c>
      <c r="AP9743" s="6" t="s">
        <v>1888</v>
      </c>
    </row>
    <row r="9744" spans="41:42" x14ac:dyDescent="0.3">
      <c r="AO9744" s="2" t="s">
        <v>6341</v>
      </c>
      <c r="AP9744" s="6" t="s">
        <v>5804</v>
      </c>
    </row>
    <row r="9745" spans="41:42" x14ac:dyDescent="0.3">
      <c r="AO9745" s="2" t="s">
        <v>6342</v>
      </c>
      <c r="AP9745" s="6" t="s">
        <v>5804</v>
      </c>
    </row>
    <row r="9746" spans="41:42" x14ac:dyDescent="0.3">
      <c r="AO9746" s="2" t="s">
        <v>6343</v>
      </c>
      <c r="AP9746" s="6" t="s">
        <v>5804</v>
      </c>
    </row>
    <row r="9747" spans="41:42" x14ac:dyDescent="0.3">
      <c r="AO9747" s="2" t="s">
        <v>6344</v>
      </c>
      <c r="AP9747" s="6" t="s">
        <v>5804</v>
      </c>
    </row>
    <row r="9748" spans="41:42" x14ac:dyDescent="0.3">
      <c r="AO9748" s="2" t="s">
        <v>6345</v>
      </c>
      <c r="AP9748" s="6" t="s">
        <v>5804</v>
      </c>
    </row>
    <row r="9749" spans="41:42" x14ac:dyDescent="0.3">
      <c r="AO9749" s="2" t="s">
        <v>6346</v>
      </c>
      <c r="AP9749" s="6" t="s">
        <v>5804</v>
      </c>
    </row>
    <row r="9750" spans="41:42" x14ac:dyDescent="0.3">
      <c r="AO9750" s="2" t="s">
        <v>6347</v>
      </c>
      <c r="AP9750" s="6" t="s">
        <v>5804</v>
      </c>
    </row>
    <row r="9751" spans="41:42" x14ac:dyDescent="0.3">
      <c r="AO9751" s="2" t="s">
        <v>6348</v>
      </c>
      <c r="AP9751" s="6" t="s">
        <v>5804</v>
      </c>
    </row>
    <row r="9752" spans="41:42" x14ac:dyDescent="0.3">
      <c r="AO9752" s="2" t="s">
        <v>6349</v>
      </c>
      <c r="AP9752" s="6" t="s">
        <v>5804</v>
      </c>
    </row>
    <row r="9753" spans="41:42" x14ac:dyDescent="0.3">
      <c r="AO9753" s="2" t="s">
        <v>6350</v>
      </c>
      <c r="AP9753" s="6" t="s">
        <v>5804</v>
      </c>
    </row>
    <row r="9754" spans="41:42" x14ac:dyDescent="0.3">
      <c r="AO9754" s="2" t="s">
        <v>1907</v>
      </c>
      <c r="AP9754" s="6" t="s">
        <v>1888</v>
      </c>
    </row>
    <row r="9755" spans="41:42" x14ac:dyDescent="0.3">
      <c r="AO9755" s="2" t="s">
        <v>6351</v>
      </c>
      <c r="AP9755" s="6" t="s">
        <v>5804</v>
      </c>
    </row>
    <row r="9756" spans="41:42" x14ac:dyDescent="0.3">
      <c r="AO9756" s="2" t="s">
        <v>6352</v>
      </c>
      <c r="AP9756" s="6" t="s">
        <v>5804</v>
      </c>
    </row>
    <row r="9757" spans="41:42" x14ac:dyDescent="0.3">
      <c r="AO9757" s="2" t="s">
        <v>6353</v>
      </c>
      <c r="AP9757" s="6" t="s">
        <v>5804</v>
      </c>
    </row>
    <row r="9758" spans="41:42" x14ac:dyDescent="0.3">
      <c r="AO9758" s="2" t="s">
        <v>6354</v>
      </c>
      <c r="AP9758" s="6" t="s">
        <v>5804</v>
      </c>
    </row>
    <row r="9759" spans="41:42" x14ac:dyDescent="0.3">
      <c r="AO9759" s="2" t="s">
        <v>6355</v>
      </c>
      <c r="AP9759" s="6" t="s">
        <v>5804</v>
      </c>
    </row>
    <row r="9760" spans="41:42" x14ac:dyDescent="0.3">
      <c r="AO9760" s="2" t="s">
        <v>6356</v>
      </c>
      <c r="AP9760" s="6" t="s">
        <v>5804</v>
      </c>
    </row>
    <row r="9761" spans="41:42" x14ac:dyDescent="0.3">
      <c r="AO9761" s="2" t="s">
        <v>6357</v>
      </c>
      <c r="AP9761" s="6" t="s">
        <v>5804</v>
      </c>
    </row>
    <row r="9762" spans="41:42" x14ac:dyDescent="0.3">
      <c r="AO9762" s="2" t="s">
        <v>6358</v>
      </c>
      <c r="AP9762" s="6" t="s">
        <v>5804</v>
      </c>
    </row>
    <row r="9763" spans="41:42" x14ac:dyDescent="0.3">
      <c r="AO9763" s="2" t="s">
        <v>6359</v>
      </c>
      <c r="AP9763" s="6" t="s">
        <v>5804</v>
      </c>
    </row>
    <row r="9764" spans="41:42" x14ac:dyDescent="0.3">
      <c r="AO9764" s="2" t="s">
        <v>6360</v>
      </c>
      <c r="AP9764" s="6" t="s">
        <v>5804</v>
      </c>
    </row>
    <row r="9765" spans="41:42" x14ac:dyDescent="0.3">
      <c r="AO9765" s="2" t="s">
        <v>1908</v>
      </c>
      <c r="AP9765" s="6" t="s">
        <v>1888</v>
      </c>
    </row>
    <row r="9766" spans="41:42" x14ac:dyDescent="0.3">
      <c r="AO9766" s="2" t="s">
        <v>6361</v>
      </c>
      <c r="AP9766" s="6" t="s">
        <v>5804</v>
      </c>
    </row>
    <row r="9767" spans="41:42" x14ac:dyDescent="0.3">
      <c r="AO9767" s="2" t="s">
        <v>6362</v>
      </c>
      <c r="AP9767" s="6" t="s">
        <v>5804</v>
      </c>
    </row>
    <row r="9768" spans="41:42" x14ac:dyDescent="0.3">
      <c r="AO9768" s="2" t="s">
        <v>6363</v>
      </c>
      <c r="AP9768" s="6" t="s">
        <v>5804</v>
      </c>
    </row>
    <row r="9769" spans="41:42" x14ac:dyDescent="0.3">
      <c r="AO9769" s="2" t="s">
        <v>6364</v>
      </c>
      <c r="AP9769" s="6" t="s">
        <v>5804</v>
      </c>
    </row>
    <row r="9770" spans="41:42" x14ac:dyDescent="0.3">
      <c r="AO9770" s="2" t="s">
        <v>6365</v>
      </c>
      <c r="AP9770" s="6" t="s">
        <v>5804</v>
      </c>
    </row>
    <row r="9771" spans="41:42" x14ac:dyDescent="0.3">
      <c r="AO9771" s="2" t="s">
        <v>6366</v>
      </c>
      <c r="AP9771" s="6" t="s">
        <v>5804</v>
      </c>
    </row>
    <row r="9772" spans="41:42" x14ac:dyDescent="0.3">
      <c r="AO9772" s="2" t="s">
        <v>6367</v>
      </c>
      <c r="AP9772" s="6" t="s">
        <v>5804</v>
      </c>
    </row>
    <row r="9773" spans="41:42" x14ac:dyDescent="0.3">
      <c r="AO9773" s="2" t="s">
        <v>6368</v>
      </c>
      <c r="AP9773" s="6" t="s">
        <v>5804</v>
      </c>
    </row>
    <row r="9774" spans="41:42" x14ac:dyDescent="0.3">
      <c r="AO9774" s="2" t="s">
        <v>6369</v>
      </c>
      <c r="AP9774" s="6" t="s">
        <v>5804</v>
      </c>
    </row>
    <row r="9775" spans="41:42" x14ac:dyDescent="0.3">
      <c r="AO9775" s="2" t="s">
        <v>6370</v>
      </c>
      <c r="AP9775" s="6" t="s">
        <v>5804</v>
      </c>
    </row>
    <row r="9776" spans="41:42" x14ac:dyDescent="0.3">
      <c r="AO9776" s="2" t="s">
        <v>1909</v>
      </c>
      <c r="AP9776" s="6" t="s">
        <v>1888</v>
      </c>
    </row>
    <row r="9777" spans="41:42" x14ac:dyDescent="0.3">
      <c r="AO9777" s="2" t="s">
        <v>6371</v>
      </c>
      <c r="AP9777" s="6" t="s">
        <v>5804</v>
      </c>
    </row>
    <row r="9778" spans="41:42" x14ac:dyDescent="0.3">
      <c r="AO9778" s="2" t="s">
        <v>6372</v>
      </c>
      <c r="AP9778" s="6" t="s">
        <v>5804</v>
      </c>
    </row>
    <row r="9779" spans="41:42" x14ac:dyDescent="0.3">
      <c r="AO9779" s="2" t="s">
        <v>6373</v>
      </c>
      <c r="AP9779" s="6" t="s">
        <v>5804</v>
      </c>
    </row>
    <row r="9780" spans="41:42" x14ac:dyDescent="0.3">
      <c r="AO9780" s="2" t="s">
        <v>6374</v>
      </c>
      <c r="AP9780" s="6" t="s">
        <v>5804</v>
      </c>
    </row>
    <row r="9781" spans="41:42" x14ac:dyDescent="0.3">
      <c r="AO9781" s="2" t="s">
        <v>6375</v>
      </c>
      <c r="AP9781" s="6" t="s">
        <v>5804</v>
      </c>
    </row>
    <row r="9782" spans="41:42" x14ac:dyDescent="0.3">
      <c r="AO9782" s="2" t="s">
        <v>6376</v>
      </c>
      <c r="AP9782" s="6" t="s">
        <v>5804</v>
      </c>
    </row>
    <row r="9783" spans="41:42" x14ac:dyDescent="0.3">
      <c r="AO9783" s="2" t="s">
        <v>6377</v>
      </c>
      <c r="AP9783" s="6" t="s">
        <v>5804</v>
      </c>
    </row>
    <row r="9784" spans="41:42" x14ac:dyDescent="0.3">
      <c r="AO9784" s="2" t="s">
        <v>6378</v>
      </c>
      <c r="AP9784" s="6" t="s">
        <v>5804</v>
      </c>
    </row>
    <row r="9785" spans="41:42" x14ac:dyDescent="0.3">
      <c r="AO9785" s="2" t="s">
        <v>6379</v>
      </c>
      <c r="AP9785" s="6" t="s">
        <v>5804</v>
      </c>
    </row>
    <row r="9786" spans="41:42" x14ac:dyDescent="0.3">
      <c r="AO9786" s="2" t="s">
        <v>6380</v>
      </c>
      <c r="AP9786" s="6" t="s">
        <v>5804</v>
      </c>
    </row>
    <row r="9787" spans="41:42" x14ac:dyDescent="0.3">
      <c r="AO9787" s="2" t="s">
        <v>1910</v>
      </c>
      <c r="AP9787" s="6" t="s">
        <v>1888</v>
      </c>
    </row>
    <row r="9788" spans="41:42" x14ac:dyDescent="0.3">
      <c r="AO9788" s="2" t="s">
        <v>6381</v>
      </c>
      <c r="AP9788" s="6" t="s">
        <v>5804</v>
      </c>
    </row>
    <row r="9789" spans="41:42" x14ac:dyDescent="0.3">
      <c r="AO9789" s="2" t="s">
        <v>6382</v>
      </c>
      <c r="AP9789" s="6" t="s">
        <v>5804</v>
      </c>
    </row>
    <row r="9790" spans="41:42" x14ac:dyDescent="0.3">
      <c r="AO9790" s="2" t="s">
        <v>6383</v>
      </c>
      <c r="AP9790" s="6" t="s">
        <v>5804</v>
      </c>
    </row>
    <row r="9791" spans="41:42" x14ac:dyDescent="0.3">
      <c r="AO9791" s="2" t="s">
        <v>6384</v>
      </c>
      <c r="AP9791" s="6" t="s">
        <v>5804</v>
      </c>
    </row>
    <row r="9792" spans="41:42" x14ac:dyDescent="0.3">
      <c r="AO9792" s="2" t="s">
        <v>6385</v>
      </c>
      <c r="AP9792" s="6" t="s">
        <v>5804</v>
      </c>
    </row>
    <row r="9793" spans="41:42" x14ac:dyDescent="0.3">
      <c r="AO9793" s="2" t="s">
        <v>6386</v>
      </c>
      <c r="AP9793" s="6" t="s">
        <v>5804</v>
      </c>
    </row>
    <row r="9794" spans="41:42" x14ac:dyDescent="0.3">
      <c r="AO9794" s="2" t="s">
        <v>6387</v>
      </c>
      <c r="AP9794" s="6" t="s">
        <v>5804</v>
      </c>
    </row>
    <row r="9795" spans="41:42" x14ac:dyDescent="0.3">
      <c r="AO9795" s="2" t="s">
        <v>6388</v>
      </c>
      <c r="AP9795" s="6" t="s">
        <v>5804</v>
      </c>
    </row>
    <row r="9796" spans="41:42" x14ac:dyDescent="0.3">
      <c r="AO9796" s="2" t="s">
        <v>6389</v>
      </c>
      <c r="AP9796" s="6" t="s">
        <v>5804</v>
      </c>
    </row>
    <row r="9797" spans="41:42" x14ac:dyDescent="0.3">
      <c r="AO9797" s="2" t="s">
        <v>6390</v>
      </c>
      <c r="AP9797" s="6" t="s">
        <v>5804</v>
      </c>
    </row>
    <row r="9798" spans="41:42" x14ac:dyDescent="0.3">
      <c r="AO9798" s="2" t="s">
        <v>1911</v>
      </c>
      <c r="AP9798" s="6" t="s">
        <v>1888</v>
      </c>
    </row>
    <row r="9799" spans="41:42" x14ac:dyDescent="0.3">
      <c r="AO9799" s="2" t="s">
        <v>6391</v>
      </c>
      <c r="AP9799" s="6" t="s">
        <v>5804</v>
      </c>
    </row>
    <row r="9800" spans="41:42" x14ac:dyDescent="0.3">
      <c r="AO9800" s="2" t="s">
        <v>6392</v>
      </c>
      <c r="AP9800" s="6" t="s">
        <v>5804</v>
      </c>
    </row>
    <row r="9801" spans="41:42" x14ac:dyDescent="0.3">
      <c r="AO9801" s="2" t="s">
        <v>6393</v>
      </c>
      <c r="AP9801" s="6" t="s">
        <v>5804</v>
      </c>
    </row>
    <row r="9802" spans="41:42" x14ac:dyDescent="0.3">
      <c r="AO9802" s="2" t="s">
        <v>6394</v>
      </c>
      <c r="AP9802" s="6" t="s">
        <v>5804</v>
      </c>
    </row>
    <row r="9803" spans="41:42" x14ac:dyDescent="0.3">
      <c r="AO9803" s="2" t="s">
        <v>6395</v>
      </c>
      <c r="AP9803" s="6" t="s">
        <v>5804</v>
      </c>
    </row>
    <row r="9804" spans="41:42" x14ac:dyDescent="0.3">
      <c r="AO9804" s="2" t="s">
        <v>6396</v>
      </c>
      <c r="AP9804" s="6" t="s">
        <v>5804</v>
      </c>
    </row>
    <row r="9805" spans="41:42" x14ac:dyDescent="0.3">
      <c r="AO9805" s="2" t="s">
        <v>6397</v>
      </c>
      <c r="AP9805" s="6" t="s">
        <v>5804</v>
      </c>
    </row>
    <row r="9806" spans="41:42" x14ac:dyDescent="0.3">
      <c r="AO9806" s="2" t="s">
        <v>6398</v>
      </c>
      <c r="AP9806" s="6" t="s">
        <v>5804</v>
      </c>
    </row>
    <row r="9807" spans="41:42" x14ac:dyDescent="0.3">
      <c r="AO9807" s="2" t="s">
        <v>6399</v>
      </c>
      <c r="AP9807" s="6" t="s">
        <v>5804</v>
      </c>
    </row>
    <row r="9808" spans="41:42" x14ac:dyDescent="0.3">
      <c r="AO9808" s="2" t="s">
        <v>6400</v>
      </c>
      <c r="AP9808" s="6" t="s">
        <v>5804</v>
      </c>
    </row>
    <row r="9809" spans="41:42" x14ac:dyDescent="0.3">
      <c r="AO9809" s="2" t="s">
        <v>1912</v>
      </c>
      <c r="AP9809" s="6" t="s">
        <v>1888</v>
      </c>
    </row>
    <row r="9810" spans="41:42" x14ac:dyDescent="0.3">
      <c r="AO9810" s="2" t="s">
        <v>6401</v>
      </c>
      <c r="AP9810" s="6" t="s">
        <v>5804</v>
      </c>
    </row>
    <row r="9811" spans="41:42" x14ac:dyDescent="0.3">
      <c r="AO9811" s="2" t="s">
        <v>6402</v>
      </c>
      <c r="AP9811" s="6" t="s">
        <v>5804</v>
      </c>
    </row>
    <row r="9812" spans="41:42" x14ac:dyDescent="0.3">
      <c r="AO9812" s="2" t="s">
        <v>6403</v>
      </c>
      <c r="AP9812" s="6" t="s">
        <v>5804</v>
      </c>
    </row>
    <row r="9813" spans="41:42" x14ac:dyDescent="0.3">
      <c r="AO9813" s="2" t="s">
        <v>6404</v>
      </c>
      <c r="AP9813" s="6" t="s">
        <v>5804</v>
      </c>
    </row>
    <row r="9814" spans="41:42" x14ac:dyDescent="0.3">
      <c r="AO9814" s="2" t="s">
        <v>6405</v>
      </c>
      <c r="AP9814" s="6" t="s">
        <v>5804</v>
      </c>
    </row>
    <row r="9815" spans="41:42" x14ac:dyDescent="0.3">
      <c r="AO9815" s="2" t="s">
        <v>6406</v>
      </c>
      <c r="AP9815" s="6" t="s">
        <v>5804</v>
      </c>
    </row>
    <row r="9816" spans="41:42" x14ac:dyDescent="0.3">
      <c r="AO9816" s="2" t="s">
        <v>6407</v>
      </c>
      <c r="AP9816" s="6" t="s">
        <v>5804</v>
      </c>
    </row>
    <row r="9817" spans="41:42" x14ac:dyDescent="0.3">
      <c r="AO9817" s="2" t="s">
        <v>6408</v>
      </c>
      <c r="AP9817" s="6" t="s">
        <v>5804</v>
      </c>
    </row>
    <row r="9818" spans="41:42" x14ac:dyDescent="0.3">
      <c r="AO9818" s="2" t="s">
        <v>6409</v>
      </c>
      <c r="AP9818" s="6" t="s">
        <v>5804</v>
      </c>
    </row>
    <row r="9819" spans="41:42" x14ac:dyDescent="0.3">
      <c r="AO9819" s="2" t="s">
        <v>6410</v>
      </c>
      <c r="AP9819" s="6" t="s">
        <v>5804</v>
      </c>
    </row>
    <row r="9820" spans="41:42" x14ac:dyDescent="0.3">
      <c r="AO9820" s="2" t="s">
        <v>2447</v>
      </c>
      <c r="AP9820" s="6" t="s">
        <v>2400</v>
      </c>
    </row>
    <row r="9821" spans="41:42" x14ac:dyDescent="0.3">
      <c r="AO9821" s="2" t="s">
        <v>1913</v>
      </c>
      <c r="AP9821" s="6" t="s">
        <v>1888</v>
      </c>
    </row>
    <row r="9822" spans="41:42" x14ac:dyDescent="0.3">
      <c r="AO9822" s="2" t="s">
        <v>6411</v>
      </c>
      <c r="AP9822" s="6" t="s">
        <v>5804</v>
      </c>
    </row>
    <row r="9823" spans="41:42" x14ac:dyDescent="0.3">
      <c r="AO9823" s="2" t="s">
        <v>6412</v>
      </c>
      <c r="AP9823" s="6" t="s">
        <v>5804</v>
      </c>
    </row>
    <row r="9824" spans="41:42" x14ac:dyDescent="0.3">
      <c r="AO9824" s="2" t="s">
        <v>6413</v>
      </c>
      <c r="AP9824" s="6" t="s">
        <v>5804</v>
      </c>
    </row>
    <row r="9825" spans="41:42" x14ac:dyDescent="0.3">
      <c r="AO9825" s="2" t="s">
        <v>6414</v>
      </c>
      <c r="AP9825" s="6" t="s">
        <v>5804</v>
      </c>
    </row>
    <row r="9826" spans="41:42" x14ac:dyDescent="0.3">
      <c r="AO9826" s="2" t="s">
        <v>6415</v>
      </c>
      <c r="AP9826" s="6" t="s">
        <v>5804</v>
      </c>
    </row>
    <row r="9827" spans="41:42" x14ac:dyDescent="0.3">
      <c r="AO9827" s="2" t="s">
        <v>6416</v>
      </c>
      <c r="AP9827" s="6" t="s">
        <v>5804</v>
      </c>
    </row>
    <row r="9828" spans="41:42" x14ac:dyDescent="0.3">
      <c r="AO9828" s="2" t="s">
        <v>6417</v>
      </c>
      <c r="AP9828" s="6" t="s">
        <v>5804</v>
      </c>
    </row>
    <row r="9829" spans="41:42" x14ac:dyDescent="0.3">
      <c r="AO9829" s="2" t="s">
        <v>6418</v>
      </c>
      <c r="AP9829" s="6" t="s">
        <v>5804</v>
      </c>
    </row>
    <row r="9830" spans="41:42" x14ac:dyDescent="0.3">
      <c r="AO9830" s="2" t="s">
        <v>6419</v>
      </c>
      <c r="AP9830" s="6" t="s">
        <v>5804</v>
      </c>
    </row>
    <row r="9831" spans="41:42" x14ac:dyDescent="0.3">
      <c r="AO9831" s="2" t="s">
        <v>6420</v>
      </c>
      <c r="AP9831" s="6" t="s">
        <v>5804</v>
      </c>
    </row>
    <row r="9832" spans="41:42" x14ac:dyDescent="0.3">
      <c r="AO9832" s="2" t="s">
        <v>1914</v>
      </c>
      <c r="AP9832" s="6" t="s">
        <v>1888</v>
      </c>
    </row>
    <row r="9833" spans="41:42" x14ac:dyDescent="0.3">
      <c r="AO9833" s="2" t="s">
        <v>6421</v>
      </c>
      <c r="AP9833" s="6" t="s">
        <v>5804</v>
      </c>
    </row>
    <row r="9834" spans="41:42" x14ac:dyDescent="0.3">
      <c r="AO9834" s="2" t="s">
        <v>6422</v>
      </c>
      <c r="AP9834" s="6" t="s">
        <v>5804</v>
      </c>
    </row>
    <row r="9835" spans="41:42" x14ac:dyDescent="0.3">
      <c r="AO9835" s="2" t="s">
        <v>6423</v>
      </c>
      <c r="AP9835" s="6" t="s">
        <v>5804</v>
      </c>
    </row>
    <row r="9836" spans="41:42" x14ac:dyDescent="0.3">
      <c r="AO9836" s="2" t="s">
        <v>6424</v>
      </c>
      <c r="AP9836" s="6" t="s">
        <v>5804</v>
      </c>
    </row>
    <row r="9837" spans="41:42" x14ac:dyDescent="0.3">
      <c r="AO9837" s="2" t="s">
        <v>6425</v>
      </c>
      <c r="AP9837" s="6" t="s">
        <v>5804</v>
      </c>
    </row>
    <row r="9838" spans="41:42" x14ac:dyDescent="0.3">
      <c r="AO9838" s="2" t="s">
        <v>6426</v>
      </c>
      <c r="AP9838" s="6" t="s">
        <v>5804</v>
      </c>
    </row>
    <row r="9839" spans="41:42" x14ac:dyDescent="0.3">
      <c r="AO9839" s="2" t="s">
        <v>6427</v>
      </c>
      <c r="AP9839" s="6" t="s">
        <v>5804</v>
      </c>
    </row>
    <row r="9840" spans="41:42" x14ac:dyDescent="0.3">
      <c r="AO9840" s="2" t="s">
        <v>6428</v>
      </c>
      <c r="AP9840" s="6" t="s">
        <v>5804</v>
      </c>
    </row>
    <row r="9841" spans="41:42" x14ac:dyDescent="0.3">
      <c r="AO9841" s="2" t="s">
        <v>6429</v>
      </c>
      <c r="AP9841" s="6" t="s">
        <v>5804</v>
      </c>
    </row>
    <row r="9842" spans="41:42" x14ac:dyDescent="0.3">
      <c r="AO9842" s="2" t="s">
        <v>6430</v>
      </c>
      <c r="AP9842" s="6" t="s">
        <v>5804</v>
      </c>
    </row>
    <row r="9843" spans="41:42" x14ac:dyDescent="0.3">
      <c r="AO9843" s="2" t="s">
        <v>1915</v>
      </c>
      <c r="AP9843" s="6" t="s">
        <v>1888</v>
      </c>
    </row>
    <row r="9844" spans="41:42" x14ac:dyDescent="0.3">
      <c r="AO9844" s="2" t="s">
        <v>6431</v>
      </c>
      <c r="AP9844" s="6" t="s">
        <v>5804</v>
      </c>
    </row>
    <row r="9845" spans="41:42" x14ac:dyDescent="0.3">
      <c r="AO9845" s="2" t="s">
        <v>6432</v>
      </c>
      <c r="AP9845" s="6" t="s">
        <v>5804</v>
      </c>
    </row>
    <row r="9846" spans="41:42" x14ac:dyDescent="0.3">
      <c r="AO9846" s="2" t="s">
        <v>6433</v>
      </c>
      <c r="AP9846" s="6" t="s">
        <v>5804</v>
      </c>
    </row>
    <row r="9847" spans="41:42" x14ac:dyDescent="0.3">
      <c r="AO9847" s="2" t="s">
        <v>6434</v>
      </c>
      <c r="AP9847" s="6" t="s">
        <v>5804</v>
      </c>
    </row>
    <row r="9848" spans="41:42" x14ac:dyDescent="0.3">
      <c r="AO9848" s="2" t="s">
        <v>6435</v>
      </c>
      <c r="AP9848" s="6" t="s">
        <v>5804</v>
      </c>
    </row>
    <row r="9849" spans="41:42" x14ac:dyDescent="0.3">
      <c r="AO9849" s="2" t="s">
        <v>6436</v>
      </c>
      <c r="AP9849" s="6" t="s">
        <v>5804</v>
      </c>
    </row>
    <row r="9850" spans="41:42" x14ac:dyDescent="0.3">
      <c r="AO9850" s="2" t="s">
        <v>6437</v>
      </c>
      <c r="AP9850" s="6" t="s">
        <v>5804</v>
      </c>
    </row>
    <row r="9851" spans="41:42" x14ac:dyDescent="0.3">
      <c r="AO9851" s="2" t="s">
        <v>6438</v>
      </c>
      <c r="AP9851" s="6" t="s">
        <v>5804</v>
      </c>
    </row>
    <row r="9852" spans="41:42" x14ac:dyDescent="0.3">
      <c r="AO9852" s="2" t="s">
        <v>6439</v>
      </c>
      <c r="AP9852" s="6" t="s">
        <v>5804</v>
      </c>
    </row>
    <row r="9853" spans="41:42" x14ac:dyDescent="0.3">
      <c r="AO9853" s="2" t="s">
        <v>6440</v>
      </c>
      <c r="AP9853" s="6" t="s">
        <v>5804</v>
      </c>
    </row>
    <row r="9854" spans="41:42" x14ac:dyDescent="0.3">
      <c r="AO9854" s="2" t="s">
        <v>1916</v>
      </c>
      <c r="AP9854" s="6" t="s">
        <v>1888</v>
      </c>
    </row>
    <row r="9855" spans="41:42" x14ac:dyDescent="0.3">
      <c r="AO9855" s="2" t="s">
        <v>6441</v>
      </c>
      <c r="AP9855" s="6" t="s">
        <v>5804</v>
      </c>
    </row>
    <row r="9856" spans="41:42" x14ac:dyDescent="0.3">
      <c r="AO9856" s="2" t="s">
        <v>6442</v>
      </c>
      <c r="AP9856" s="6" t="s">
        <v>5804</v>
      </c>
    </row>
    <row r="9857" spans="41:42" x14ac:dyDescent="0.3">
      <c r="AO9857" s="2" t="s">
        <v>6443</v>
      </c>
      <c r="AP9857" s="6" t="s">
        <v>5804</v>
      </c>
    </row>
    <row r="9858" spans="41:42" x14ac:dyDescent="0.3">
      <c r="AO9858" s="2" t="s">
        <v>6444</v>
      </c>
      <c r="AP9858" s="6" t="s">
        <v>5804</v>
      </c>
    </row>
    <row r="9859" spans="41:42" x14ac:dyDescent="0.3">
      <c r="AO9859" s="2" t="s">
        <v>6445</v>
      </c>
      <c r="AP9859" s="6" t="s">
        <v>5804</v>
      </c>
    </row>
    <row r="9860" spans="41:42" x14ac:dyDescent="0.3">
      <c r="AO9860" s="2" t="s">
        <v>6446</v>
      </c>
      <c r="AP9860" s="6" t="s">
        <v>5804</v>
      </c>
    </row>
    <row r="9861" spans="41:42" x14ac:dyDescent="0.3">
      <c r="AO9861" s="2" t="s">
        <v>6447</v>
      </c>
      <c r="AP9861" s="6" t="s">
        <v>5804</v>
      </c>
    </row>
    <row r="9862" spans="41:42" x14ac:dyDescent="0.3">
      <c r="AO9862" s="2" t="s">
        <v>6448</v>
      </c>
      <c r="AP9862" s="6" t="s">
        <v>5804</v>
      </c>
    </row>
    <row r="9863" spans="41:42" x14ac:dyDescent="0.3">
      <c r="AO9863" s="2" t="s">
        <v>6449</v>
      </c>
      <c r="AP9863" s="6" t="s">
        <v>5804</v>
      </c>
    </row>
    <row r="9864" spans="41:42" x14ac:dyDescent="0.3">
      <c r="AO9864" s="2" t="s">
        <v>6450</v>
      </c>
      <c r="AP9864" s="6" t="s">
        <v>5804</v>
      </c>
    </row>
    <row r="9865" spans="41:42" x14ac:dyDescent="0.3">
      <c r="AO9865" s="2" t="s">
        <v>1917</v>
      </c>
      <c r="AP9865" s="6" t="s">
        <v>1888</v>
      </c>
    </row>
    <row r="9866" spans="41:42" x14ac:dyDescent="0.3">
      <c r="AO9866" s="2" t="s">
        <v>6451</v>
      </c>
      <c r="AP9866" s="6" t="s">
        <v>5804</v>
      </c>
    </row>
    <row r="9867" spans="41:42" x14ac:dyDescent="0.3">
      <c r="AO9867" s="2" t="s">
        <v>6452</v>
      </c>
      <c r="AP9867" s="6" t="s">
        <v>5804</v>
      </c>
    </row>
    <row r="9868" spans="41:42" x14ac:dyDescent="0.3">
      <c r="AO9868" s="2" t="s">
        <v>6453</v>
      </c>
      <c r="AP9868" s="6" t="s">
        <v>5804</v>
      </c>
    </row>
    <row r="9869" spans="41:42" x14ac:dyDescent="0.3">
      <c r="AO9869" s="2" t="s">
        <v>6454</v>
      </c>
      <c r="AP9869" s="6" t="s">
        <v>5804</v>
      </c>
    </row>
    <row r="9870" spans="41:42" x14ac:dyDescent="0.3">
      <c r="AO9870" s="2" t="s">
        <v>6455</v>
      </c>
      <c r="AP9870" s="6" t="s">
        <v>5804</v>
      </c>
    </row>
    <row r="9871" spans="41:42" x14ac:dyDescent="0.3">
      <c r="AO9871" s="2" t="s">
        <v>6456</v>
      </c>
      <c r="AP9871" s="6" t="s">
        <v>5804</v>
      </c>
    </row>
    <row r="9872" spans="41:42" x14ac:dyDescent="0.3">
      <c r="AO9872" s="2" t="s">
        <v>6457</v>
      </c>
      <c r="AP9872" s="6" t="s">
        <v>5804</v>
      </c>
    </row>
    <row r="9873" spans="41:42" x14ac:dyDescent="0.3">
      <c r="AO9873" s="2" t="s">
        <v>6458</v>
      </c>
      <c r="AP9873" s="6" t="s">
        <v>5804</v>
      </c>
    </row>
    <row r="9874" spans="41:42" x14ac:dyDescent="0.3">
      <c r="AO9874" s="2" t="s">
        <v>6459</v>
      </c>
      <c r="AP9874" s="6" t="s">
        <v>5804</v>
      </c>
    </row>
    <row r="9875" spans="41:42" x14ac:dyDescent="0.3">
      <c r="AO9875" s="2" t="s">
        <v>6460</v>
      </c>
      <c r="AP9875" s="6" t="s">
        <v>5804</v>
      </c>
    </row>
    <row r="9876" spans="41:42" x14ac:dyDescent="0.3">
      <c r="AO9876" s="2" t="s">
        <v>1918</v>
      </c>
      <c r="AP9876" s="6" t="s">
        <v>1888</v>
      </c>
    </row>
    <row r="9877" spans="41:42" x14ac:dyDescent="0.3">
      <c r="AO9877" s="2" t="s">
        <v>6461</v>
      </c>
      <c r="AP9877" s="6" t="s">
        <v>5804</v>
      </c>
    </row>
    <row r="9878" spans="41:42" x14ac:dyDescent="0.3">
      <c r="AO9878" s="2" t="s">
        <v>6462</v>
      </c>
      <c r="AP9878" s="6" t="s">
        <v>5804</v>
      </c>
    </row>
    <row r="9879" spans="41:42" x14ac:dyDescent="0.3">
      <c r="AO9879" s="2" t="s">
        <v>6463</v>
      </c>
      <c r="AP9879" s="6" t="s">
        <v>5804</v>
      </c>
    </row>
    <row r="9880" spans="41:42" x14ac:dyDescent="0.3">
      <c r="AO9880" s="2" t="s">
        <v>6464</v>
      </c>
      <c r="AP9880" s="6" t="s">
        <v>5804</v>
      </c>
    </row>
    <row r="9881" spans="41:42" x14ac:dyDescent="0.3">
      <c r="AO9881" s="2" t="s">
        <v>6465</v>
      </c>
      <c r="AP9881" s="6" t="s">
        <v>5804</v>
      </c>
    </row>
    <row r="9882" spans="41:42" x14ac:dyDescent="0.3">
      <c r="AO9882" s="2" t="s">
        <v>6466</v>
      </c>
      <c r="AP9882" s="6" t="s">
        <v>5804</v>
      </c>
    </row>
    <row r="9883" spans="41:42" x14ac:dyDescent="0.3">
      <c r="AO9883" s="2" t="s">
        <v>6467</v>
      </c>
      <c r="AP9883" s="6" t="s">
        <v>5804</v>
      </c>
    </row>
    <row r="9884" spans="41:42" x14ac:dyDescent="0.3">
      <c r="AO9884" s="2" t="s">
        <v>6468</v>
      </c>
      <c r="AP9884" s="6" t="s">
        <v>5804</v>
      </c>
    </row>
    <row r="9885" spans="41:42" x14ac:dyDescent="0.3">
      <c r="AO9885" s="2" t="s">
        <v>6469</v>
      </c>
      <c r="AP9885" s="6" t="s">
        <v>5804</v>
      </c>
    </row>
    <row r="9886" spans="41:42" x14ac:dyDescent="0.3">
      <c r="AO9886" s="2" t="s">
        <v>6470</v>
      </c>
      <c r="AP9886" s="6" t="s">
        <v>5804</v>
      </c>
    </row>
    <row r="9887" spans="41:42" x14ac:dyDescent="0.3">
      <c r="AO9887" s="2" t="s">
        <v>1919</v>
      </c>
      <c r="AP9887" s="6" t="s">
        <v>1888</v>
      </c>
    </row>
    <row r="9888" spans="41:42" x14ac:dyDescent="0.3">
      <c r="AO9888" s="2" t="s">
        <v>6471</v>
      </c>
      <c r="AP9888" s="6" t="s">
        <v>5804</v>
      </c>
    </row>
    <row r="9889" spans="41:42" x14ac:dyDescent="0.3">
      <c r="AO9889" s="2" t="s">
        <v>6472</v>
      </c>
      <c r="AP9889" s="6" t="s">
        <v>5804</v>
      </c>
    </row>
    <row r="9890" spans="41:42" x14ac:dyDescent="0.3">
      <c r="AO9890" s="2" t="s">
        <v>6473</v>
      </c>
      <c r="AP9890" s="6" t="s">
        <v>5804</v>
      </c>
    </row>
    <row r="9891" spans="41:42" x14ac:dyDescent="0.3">
      <c r="AO9891" s="2" t="s">
        <v>6474</v>
      </c>
      <c r="AP9891" s="6" t="s">
        <v>5804</v>
      </c>
    </row>
    <row r="9892" spans="41:42" x14ac:dyDescent="0.3">
      <c r="AO9892" s="2" t="s">
        <v>6475</v>
      </c>
      <c r="AP9892" s="6" t="s">
        <v>5804</v>
      </c>
    </row>
    <row r="9893" spans="41:42" x14ac:dyDescent="0.3">
      <c r="AO9893" s="2" t="s">
        <v>6476</v>
      </c>
      <c r="AP9893" s="6" t="s">
        <v>5804</v>
      </c>
    </row>
    <row r="9894" spans="41:42" x14ac:dyDescent="0.3">
      <c r="AO9894" s="2" t="s">
        <v>6477</v>
      </c>
      <c r="AP9894" s="6" t="s">
        <v>5804</v>
      </c>
    </row>
    <row r="9895" spans="41:42" x14ac:dyDescent="0.3">
      <c r="AO9895" s="2" t="s">
        <v>6478</v>
      </c>
      <c r="AP9895" s="6" t="s">
        <v>5804</v>
      </c>
    </row>
    <row r="9896" spans="41:42" x14ac:dyDescent="0.3">
      <c r="AO9896" s="2" t="s">
        <v>6479</v>
      </c>
      <c r="AP9896" s="6" t="s">
        <v>5804</v>
      </c>
    </row>
    <row r="9897" spans="41:42" x14ac:dyDescent="0.3">
      <c r="AO9897" s="2" t="s">
        <v>6480</v>
      </c>
      <c r="AP9897" s="6" t="s">
        <v>5804</v>
      </c>
    </row>
    <row r="9898" spans="41:42" x14ac:dyDescent="0.3">
      <c r="AO9898" s="2" t="s">
        <v>1920</v>
      </c>
      <c r="AP9898" s="6" t="s">
        <v>1888</v>
      </c>
    </row>
    <row r="9899" spans="41:42" x14ac:dyDescent="0.3">
      <c r="AO9899" s="2" t="s">
        <v>6481</v>
      </c>
      <c r="AP9899" s="6" t="s">
        <v>5804</v>
      </c>
    </row>
    <row r="9900" spans="41:42" x14ac:dyDescent="0.3">
      <c r="AO9900" s="2" t="s">
        <v>6482</v>
      </c>
      <c r="AP9900" s="6" t="s">
        <v>5804</v>
      </c>
    </row>
    <row r="9901" spans="41:42" x14ac:dyDescent="0.3">
      <c r="AO9901" s="2" t="s">
        <v>6483</v>
      </c>
      <c r="AP9901" s="6" t="s">
        <v>5804</v>
      </c>
    </row>
    <row r="9902" spans="41:42" x14ac:dyDescent="0.3">
      <c r="AO9902" s="2" t="s">
        <v>6484</v>
      </c>
      <c r="AP9902" s="6" t="s">
        <v>5804</v>
      </c>
    </row>
    <row r="9903" spans="41:42" x14ac:dyDescent="0.3">
      <c r="AO9903" s="2" t="s">
        <v>6485</v>
      </c>
      <c r="AP9903" s="6" t="s">
        <v>5804</v>
      </c>
    </row>
    <row r="9904" spans="41:42" x14ac:dyDescent="0.3">
      <c r="AO9904" s="2" t="s">
        <v>6486</v>
      </c>
      <c r="AP9904" s="6" t="s">
        <v>5804</v>
      </c>
    </row>
    <row r="9905" spans="41:42" x14ac:dyDescent="0.3">
      <c r="AO9905" s="2" t="s">
        <v>6487</v>
      </c>
      <c r="AP9905" s="6" t="s">
        <v>5804</v>
      </c>
    </row>
    <row r="9906" spans="41:42" x14ac:dyDescent="0.3">
      <c r="AO9906" s="2" t="s">
        <v>6488</v>
      </c>
      <c r="AP9906" s="6" t="s">
        <v>5804</v>
      </c>
    </row>
    <row r="9907" spans="41:42" x14ac:dyDescent="0.3">
      <c r="AO9907" s="2" t="s">
        <v>6489</v>
      </c>
      <c r="AP9907" s="6" t="s">
        <v>5804</v>
      </c>
    </row>
    <row r="9908" spans="41:42" x14ac:dyDescent="0.3">
      <c r="AO9908" s="2" t="s">
        <v>6490</v>
      </c>
      <c r="AP9908" s="6" t="s">
        <v>5804</v>
      </c>
    </row>
    <row r="9909" spans="41:42" x14ac:dyDescent="0.3">
      <c r="AO9909" s="2" t="s">
        <v>1921</v>
      </c>
      <c r="AP9909" s="6" t="s">
        <v>1888</v>
      </c>
    </row>
    <row r="9910" spans="41:42" x14ac:dyDescent="0.3">
      <c r="AO9910" s="2" t="s">
        <v>6491</v>
      </c>
      <c r="AP9910" s="6" t="s">
        <v>5804</v>
      </c>
    </row>
    <row r="9911" spans="41:42" x14ac:dyDescent="0.3">
      <c r="AO9911" s="2" t="s">
        <v>6492</v>
      </c>
      <c r="AP9911" s="6" t="s">
        <v>5804</v>
      </c>
    </row>
    <row r="9912" spans="41:42" x14ac:dyDescent="0.3">
      <c r="AO9912" s="2" t="s">
        <v>6493</v>
      </c>
      <c r="AP9912" s="6" t="s">
        <v>5804</v>
      </c>
    </row>
    <row r="9913" spans="41:42" x14ac:dyDescent="0.3">
      <c r="AO9913" s="2" t="s">
        <v>6494</v>
      </c>
      <c r="AP9913" s="6" t="s">
        <v>5804</v>
      </c>
    </row>
    <row r="9914" spans="41:42" x14ac:dyDescent="0.3">
      <c r="AO9914" s="2" t="s">
        <v>6495</v>
      </c>
      <c r="AP9914" s="6" t="s">
        <v>5804</v>
      </c>
    </row>
    <row r="9915" spans="41:42" x14ac:dyDescent="0.3">
      <c r="AO9915" s="2" t="s">
        <v>6496</v>
      </c>
      <c r="AP9915" s="6" t="s">
        <v>5804</v>
      </c>
    </row>
    <row r="9916" spans="41:42" x14ac:dyDescent="0.3">
      <c r="AO9916" s="2" t="s">
        <v>6497</v>
      </c>
      <c r="AP9916" s="6" t="s">
        <v>5804</v>
      </c>
    </row>
    <row r="9917" spans="41:42" x14ac:dyDescent="0.3">
      <c r="AO9917" s="2" t="s">
        <v>6498</v>
      </c>
      <c r="AP9917" s="6" t="s">
        <v>5804</v>
      </c>
    </row>
    <row r="9918" spans="41:42" x14ac:dyDescent="0.3">
      <c r="AO9918" s="2" t="s">
        <v>6499</v>
      </c>
      <c r="AP9918" s="6" t="s">
        <v>5804</v>
      </c>
    </row>
    <row r="9919" spans="41:42" x14ac:dyDescent="0.3">
      <c r="AO9919" s="2" t="s">
        <v>6500</v>
      </c>
      <c r="AP9919" s="6" t="s">
        <v>5804</v>
      </c>
    </row>
    <row r="9920" spans="41:42" x14ac:dyDescent="0.3">
      <c r="AO9920" s="2" t="s">
        <v>1922</v>
      </c>
      <c r="AP9920" s="6" t="s">
        <v>1888</v>
      </c>
    </row>
    <row r="9921" spans="41:42" x14ac:dyDescent="0.3">
      <c r="AO9921" s="2" t="s">
        <v>6501</v>
      </c>
      <c r="AP9921" s="6" t="s">
        <v>5804</v>
      </c>
    </row>
    <row r="9922" spans="41:42" x14ac:dyDescent="0.3">
      <c r="AO9922" s="2" t="s">
        <v>6502</v>
      </c>
      <c r="AP9922" s="6" t="s">
        <v>5804</v>
      </c>
    </row>
    <row r="9923" spans="41:42" x14ac:dyDescent="0.3">
      <c r="AO9923" s="2" t="s">
        <v>6503</v>
      </c>
      <c r="AP9923" s="6" t="s">
        <v>5804</v>
      </c>
    </row>
    <row r="9924" spans="41:42" x14ac:dyDescent="0.3">
      <c r="AO9924" s="2" t="s">
        <v>6504</v>
      </c>
      <c r="AP9924" s="6" t="s">
        <v>5804</v>
      </c>
    </row>
    <row r="9925" spans="41:42" x14ac:dyDescent="0.3">
      <c r="AO9925" s="2" t="s">
        <v>6505</v>
      </c>
      <c r="AP9925" s="6" t="s">
        <v>5804</v>
      </c>
    </row>
    <row r="9926" spans="41:42" x14ac:dyDescent="0.3">
      <c r="AO9926" s="2" t="s">
        <v>6506</v>
      </c>
      <c r="AP9926" s="6" t="s">
        <v>5804</v>
      </c>
    </row>
    <row r="9927" spans="41:42" x14ac:dyDescent="0.3">
      <c r="AO9927" s="2" t="s">
        <v>6507</v>
      </c>
      <c r="AP9927" s="6" t="s">
        <v>5804</v>
      </c>
    </row>
    <row r="9928" spans="41:42" x14ac:dyDescent="0.3">
      <c r="AO9928" s="2" t="s">
        <v>6508</v>
      </c>
      <c r="AP9928" s="6" t="s">
        <v>5804</v>
      </c>
    </row>
    <row r="9929" spans="41:42" x14ac:dyDescent="0.3">
      <c r="AO9929" s="2" t="s">
        <v>6509</v>
      </c>
      <c r="AP9929" s="6" t="s">
        <v>5804</v>
      </c>
    </row>
    <row r="9930" spans="41:42" x14ac:dyDescent="0.3">
      <c r="AO9930" s="2" t="s">
        <v>6510</v>
      </c>
      <c r="AP9930" s="6" t="s">
        <v>5804</v>
      </c>
    </row>
    <row r="9931" spans="41:42" x14ac:dyDescent="0.3">
      <c r="AO9931" s="2" t="s">
        <v>2448</v>
      </c>
      <c r="AP9931" s="6" t="s">
        <v>2400</v>
      </c>
    </row>
    <row r="9932" spans="41:42" x14ac:dyDescent="0.3">
      <c r="AO9932" s="2" t="s">
        <v>1923</v>
      </c>
      <c r="AP9932" s="6" t="s">
        <v>1888</v>
      </c>
    </row>
    <row r="9933" spans="41:42" x14ac:dyDescent="0.3">
      <c r="AO9933" s="2" t="s">
        <v>6511</v>
      </c>
      <c r="AP9933" s="6" t="s">
        <v>5804</v>
      </c>
    </row>
    <row r="9934" spans="41:42" x14ac:dyDescent="0.3">
      <c r="AO9934" s="2" t="s">
        <v>6512</v>
      </c>
      <c r="AP9934" s="6" t="s">
        <v>5804</v>
      </c>
    </row>
    <row r="9935" spans="41:42" x14ac:dyDescent="0.3">
      <c r="AO9935" s="2" t="s">
        <v>6513</v>
      </c>
      <c r="AP9935" s="6" t="s">
        <v>5804</v>
      </c>
    </row>
    <row r="9936" spans="41:42" x14ac:dyDescent="0.3">
      <c r="AO9936" s="2" t="s">
        <v>6514</v>
      </c>
      <c r="AP9936" s="6" t="s">
        <v>5804</v>
      </c>
    </row>
    <row r="9937" spans="41:42" x14ac:dyDescent="0.3">
      <c r="AO9937" s="2" t="s">
        <v>6515</v>
      </c>
      <c r="AP9937" s="6" t="s">
        <v>5804</v>
      </c>
    </row>
    <row r="9938" spans="41:42" x14ac:dyDescent="0.3">
      <c r="AO9938" s="2" t="s">
        <v>6516</v>
      </c>
      <c r="AP9938" s="6" t="s">
        <v>5804</v>
      </c>
    </row>
    <row r="9939" spans="41:42" x14ac:dyDescent="0.3">
      <c r="AO9939" s="2" t="s">
        <v>6517</v>
      </c>
      <c r="AP9939" s="6" t="s">
        <v>5804</v>
      </c>
    </row>
    <row r="9940" spans="41:42" x14ac:dyDescent="0.3">
      <c r="AO9940" s="2" t="s">
        <v>6518</v>
      </c>
      <c r="AP9940" s="6" t="s">
        <v>5804</v>
      </c>
    </row>
    <row r="9941" spans="41:42" x14ac:dyDescent="0.3">
      <c r="AO9941" s="2" t="s">
        <v>6519</v>
      </c>
      <c r="AP9941" s="6" t="s">
        <v>5804</v>
      </c>
    </row>
    <row r="9942" spans="41:42" x14ac:dyDescent="0.3">
      <c r="AO9942" s="2" t="s">
        <v>6520</v>
      </c>
      <c r="AP9942" s="6" t="s">
        <v>5804</v>
      </c>
    </row>
    <row r="9943" spans="41:42" x14ac:dyDescent="0.3">
      <c r="AO9943" s="2" t="s">
        <v>1924</v>
      </c>
      <c r="AP9943" s="6" t="s">
        <v>1888</v>
      </c>
    </row>
    <row r="9944" spans="41:42" x14ac:dyDescent="0.3">
      <c r="AO9944" s="2" t="s">
        <v>6521</v>
      </c>
      <c r="AP9944" s="6" t="s">
        <v>5804</v>
      </c>
    </row>
    <row r="9945" spans="41:42" x14ac:dyDescent="0.3">
      <c r="AO9945" s="2" t="s">
        <v>6522</v>
      </c>
      <c r="AP9945" s="6" t="s">
        <v>5804</v>
      </c>
    </row>
    <row r="9946" spans="41:42" x14ac:dyDescent="0.3">
      <c r="AO9946" s="2" t="s">
        <v>6523</v>
      </c>
      <c r="AP9946" s="6" t="s">
        <v>5804</v>
      </c>
    </row>
    <row r="9947" spans="41:42" x14ac:dyDescent="0.3">
      <c r="AO9947" s="2" t="s">
        <v>6524</v>
      </c>
      <c r="AP9947" s="6" t="s">
        <v>5804</v>
      </c>
    </row>
    <row r="9948" spans="41:42" x14ac:dyDescent="0.3">
      <c r="AO9948" s="2" t="s">
        <v>6525</v>
      </c>
      <c r="AP9948" s="6" t="s">
        <v>5804</v>
      </c>
    </row>
    <row r="9949" spans="41:42" x14ac:dyDescent="0.3">
      <c r="AO9949" s="2" t="s">
        <v>6526</v>
      </c>
      <c r="AP9949" s="6" t="s">
        <v>5804</v>
      </c>
    </row>
    <row r="9950" spans="41:42" x14ac:dyDescent="0.3">
      <c r="AO9950" s="2" t="s">
        <v>6527</v>
      </c>
      <c r="AP9950" s="6" t="s">
        <v>5804</v>
      </c>
    </row>
    <row r="9951" spans="41:42" x14ac:dyDescent="0.3">
      <c r="AO9951" s="2" t="s">
        <v>6528</v>
      </c>
      <c r="AP9951" s="6" t="s">
        <v>5804</v>
      </c>
    </row>
    <row r="9952" spans="41:42" x14ac:dyDescent="0.3">
      <c r="AO9952" s="2" t="s">
        <v>6529</v>
      </c>
      <c r="AP9952" s="6" t="s">
        <v>5804</v>
      </c>
    </row>
    <row r="9953" spans="41:42" x14ac:dyDescent="0.3">
      <c r="AO9953" s="2" t="s">
        <v>6530</v>
      </c>
      <c r="AP9953" s="6" t="s">
        <v>5804</v>
      </c>
    </row>
    <row r="9954" spans="41:42" x14ac:dyDescent="0.3">
      <c r="AO9954" s="2" t="s">
        <v>1925</v>
      </c>
      <c r="AP9954" s="6" t="s">
        <v>1888</v>
      </c>
    </row>
    <row r="9955" spans="41:42" x14ac:dyDescent="0.3">
      <c r="AO9955" s="2" t="s">
        <v>6531</v>
      </c>
      <c r="AP9955" s="6" t="s">
        <v>5804</v>
      </c>
    </row>
    <row r="9956" spans="41:42" x14ac:dyDescent="0.3">
      <c r="AO9956" s="2" t="s">
        <v>6532</v>
      </c>
      <c r="AP9956" s="6" t="s">
        <v>5804</v>
      </c>
    </row>
    <row r="9957" spans="41:42" x14ac:dyDescent="0.3">
      <c r="AO9957" s="2" t="s">
        <v>6533</v>
      </c>
      <c r="AP9957" s="6" t="s">
        <v>5804</v>
      </c>
    </row>
    <row r="9958" spans="41:42" x14ac:dyDescent="0.3">
      <c r="AO9958" s="2" t="s">
        <v>6534</v>
      </c>
      <c r="AP9958" s="6" t="s">
        <v>5804</v>
      </c>
    </row>
    <row r="9959" spans="41:42" x14ac:dyDescent="0.3">
      <c r="AO9959" s="2" t="s">
        <v>6535</v>
      </c>
      <c r="AP9959" s="6" t="s">
        <v>5804</v>
      </c>
    </row>
    <row r="9960" spans="41:42" x14ac:dyDescent="0.3">
      <c r="AO9960" s="2" t="s">
        <v>6536</v>
      </c>
      <c r="AP9960" s="6" t="s">
        <v>5804</v>
      </c>
    </row>
    <row r="9961" spans="41:42" x14ac:dyDescent="0.3">
      <c r="AO9961" s="2" t="s">
        <v>6537</v>
      </c>
      <c r="AP9961" s="6" t="s">
        <v>5804</v>
      </c>
    </row>
    <row r="9962" spans="41:42" x14ac:dyDescent="0.3">
      <c r="AO9962" s="2" t="s">
        <v>6538</v>
      </c>
      <c r="AP9962" s="6" t="s">
        <v>5804</v>
      </c>
    </row>
    <row r="9963" spans="41:42" x14ac:dyDescent="0.3">
      <c r="AO9963" s="2" t="s">
        <v>6539</v>
      </c>
      <c r="AP9963" s="6" t="s">
        <v>5804</v>
      </c>
    </row>
    <row r="9964" spans="41:42" x14ac:dyDescent="0.3">
      <c r="AO9964" s="2" t="s">
        <v>6540</v>
      </c>
      <c r="AP9964" s="6" t="s">
        <v>5804</v>
      </c>
    </row>
    <row r="9965" spans="41:42" x14ac:dyDescent="0.3">
      <c r="AO9965" s="2" t="s">
        <v>1926</v>
      </c>
      <c r="AP9965" s="6" t="s">
        <v>1888</v>
      </c>
    </row>
    <row r="9966" spans="41:42" x14ac:dyDescent="0.3">
      <c r="AO9966" s="2" t="s">
        <v>6541</v>
      </c>
      <c r="AP9966" s="6" t="s">
        <v>5804</v>
      </c>
    </row>
    <row r="9967" spans="41:42" x14ac:dyDescent="0.3">
      <c r="AO9967" s="2" t="s">
        <v>6542</v>
      </c>
      <c r="AP9967" s="6" t="s">
        <v>5804</v>
      </c>
    </row>
    <row r="9968" spans="41:42" x14ac:dyDescent="0.3">
      <c r="AO9968" s="2" t="s">
        <v>6543</v>
      </c>
      <c r="AP9968" s="6" t="s">
        <v>5804</v>
      </c>
    </row>
    <row r="9969" spans="41:42" x14ac:dyDescent="0.3">
      <c r="AO9969" s="2" t="s">
        <v>6544</v>
      </c>
      <c r="AP9969" s="6" t="s">
        <v>5804</v>
      </c>
    </row>
    <row r="9970" spans="41:42" x14ac:dyDescent="0.3">
      <c r="AO9970" s="2" t="s">
        <v>6545</v>
      </c>
      <c r="AP9970" s="6" t="s">
        <v>5804</v>
      </c>
    </row>
    <row r="9971" spans="41:42" x14ac:dyDescent="0.3">
      <c r="AO9971" s="2" t="s">
        <v>6546</v>
      </c>
      <c r="AP9971" s="6" t="s">
        <v>5804</v>
      </c>
    </row>
    <row r="9972" spans="41:42" x14ac:dyDescent="0.3">
      <c r="AO9972" s="2" t="s">
        <v>6547</v>
      </c>
      <c r="AP9972" s="6" t="s">
        <v>5804</v>
      </c>
    </row>
    <row r="9973" spans="41:42" x14ac:dyDescent="0.3">
      <c r="AO9973" s="2" t="s">
        <v>6548</v>
      </c>
      <c r="AP9973" s="6" t="s">
        <v>5804</v>
      </c>
    </row>
    <row r="9974" spans="41:42" x14ac:dyDescent="0.3">
      <c r="AO9974" s="2" t="s">
        <v>6549</v>
      </c>
      <c r="AP9974" s="6" t="s">
        <v>5804</v>
      </c>
    </row>
    <row r="9975" spans="41:42" x14ac:dyDescent="0.3">
      <c r="AO9975" s="2" t="s">
        <v>6550</v>
      </c>
      <c r="AP9975" s="6" t="s">
        <v>5804</v>
      </c>
    </row>
    <row r="9976" spans="41:42" x14ac:dyDescent="0.3">
      <c r="AO9976" s="2" t="s">
        <v>1927</v>
      </c>
      <c r="AP9976" s="6" t="s">
        <v>1888</v>
      </c>
    </row>
    <row r="9977" spans="41:42" x14ac:dyDescent="0.3">
      <c r="AO9977" s="2" t="s">
        <v>6551</v>
      </c>
      <c r="AP9977" s="6" t="s">
        <v>5804</v>
      </c>
    </row>
    <row r="9978" spans="41:42" x14ac:dyDescent="0.3">
      <c r="AO9978" s="2" t="s">
        <v>6552</v>
      </c>
      <c r="AP9978" s="6" t="s">
        <v>5804</v>
      </c>
    </row>
    <row r="9979" spans="41:42" x14ac:dyDescent="0.3">
      <c r="AO9979" s="2" t="s">
        <v>6553</v>
      </c>
      <c r="AP9979" s="6" t="s">
        <v>5804</v>
      </c>
    </row>
    <row r="9980" spans="41:42" x14ac:dyDescent="0.3">
      <c r="AO9980" s="2" t="s">
        <v>6554</v>
      </c>
      <c r="AP9980" s="6" t="s">
        <v>5804</v>
      </c>
    </row>
    <row r="9981" spans="41:42" x14ac:dyDescent="0.3">
      <c r="AO9981" s="2" t="s">
        <v>6555</v>
      </c>
      <c r="AP9981" s="6" t="s">
        <v>5804</v>
      </c>
    </row>
    <row r="9982" spans="41:42" x14ac:dyDescent="0.3">
      <c r="AO9982" s="2" t="s">
        <v>6556</v>
      </c>
      <c r="AP9982" s="6" t="s">
        <v>5804</v>
      </c>
    </row>
    <row r="9983" spans="41:42" x14ac:dyDescent="0.3">
      <c r="AO9983" s="2" t="s">
        <v>6557</v>
      </c>
      <c r="AP9983" s="6" t="s">
        <v>5804</v>
      </c>
    </row>
    <row r="9984" spans="41:42" x14ac:dyDescent="0.3">
      <c r="AO9984" s="2" t="s">
        <v>6558</v>
      </c>
      <c r="AP9984" s="6" t="s">
        <v>5804</v>
      </c>
    </row>
    <row r="9985" spans="41:42" x14ac:dyDescent="0.3">
      <c r="AO9985" s="2" t="s">
        <v>6559</v>
      </c>
      <c r="AP9985" s="6" t="s">
        <v>5804</v>
      </c>
    </row>
    <row r="9986" spans="41:42" x14ac:dyDescent="0.3">
      <c r="AO9986" s="2" t="s">
        <v>6560</v>
      </c>
      <c r="AP9986" s="6" t="s">
        <v>5804</v>
      </c>
    </row>
    <row r="9987" spans="41:42" x14ac:dyDescent="0.3">
      <c r="AO9987" s="2" t="s">
        <v>1928</v>
      </c>
      <c r="AP9987" s="6" t="s">
        <v>1888</v>
      </c>
    </row>
    <row r="9988" spans="41:42" x14ac:dyDescent="0.3">
      <c r="AO9988" s="2" t="s">
        <v>6561</v>
      </c>
      <c r="AP9988" s="6" t="s">
        <v>5804</v>
      </c>
    </row>
    <row r="9989" spans="41:42" x14ac:dyDescent="0.3">
      <c r="AO9989" s="2" t="s">
        <v>6562</v>
      </c>
      <c r="AP9989" s="6" t="s">
        <v>5804</v>
      </c>
    </row>
    <row r="9990" spans="41:42" x14ac:dyDescent="0.3">
      <c r="AO9990" s="2" t="s">
        <v>6563</v>
      </c>
      <c r="AP9990" s="6" t="s">
        <v>5804</v>
      </c>
    </row>
    <row r="9991" spans="41:42" x14ac:dyDescent="0.3">
      <c r="AO9991" s="2" t="s">
        <v>6564</v>
      </c>
      <c r="AP9991" s="6" t="s">
        <v>5804</v>
      </c>
    </row>
    <row r="9992" spans="41:42" x14ac:dyDescent="0.3">
      <c r="AO9992" s="2" t="s">
        <v>6565</v>
      </c>
      <c r="AP9992" s="6" t="s">
        <v>5804</v>
      </c>
    </row>
    <row r="9993" spans="41:42" x14ac:dyDescent="0.3">
      <c r="AO9993" s="2" t="s">
        <v>6566</v>
      </c>
      <c r="AP9993" s="6" t="s">
        <v>5804</v>
      </c>
    </row>
    <row r="9994" spans="41:42" x14ac:dyDescent="0.3">
      <c r="AO9994" s="2" t="s">
        <v>6567</v>
      </c>
      <c r="AP9994" s="6" t="s">
        <v>5804</v>
      </c>
    </row>
    <row r="9995" spans="41:42" x14ac:dyDescent="0.3">
      <c r="AO9995" s="2" t="s">
        <v>6568</v>
      </c>
      <c r="AP9995" s="6" t="s">
        <v>5804</v>
      </c>
    </row>
    <row r="9996" spans="41:42" x14ac:dyDescent="0.3">
      <c r="AO9996" s="2" t="s">
        <v>6569</v>
      </c>
      <c r="AP9996" s="6" t="s">
        <v>5804</v>
      </c>
    </row>
    <row r="9997" spans="41:42" x14ac:dyDescent="0.3">
      <c r="AO9997" s="2" t="s">
        <v>6570</v>
      </c>
      <c r="AP9997" s="6" t="s">
        <v>5804</v>
      </c>
    </row>
    <row r="9998" spans="41:42" x14ac:dyDescent="0.3">
      <c r="AO9998" s="2" t="s">
        <v>1929</v>
      </c>
      <c r="AP9998" s="6" t="s">
        <v>1888</v>
      </c>
    </row>
    <row r="9999" spans="41:42" x14ac:dyDescent="0.3">
      <c r="AO9999" s="2" t="s">
        <v>6571</v>
      </c>
      <c r="AP9999" s="6" t="s">
        <v>5804</v>
      </c>
    </row>
    <row r="10000" spans="41:42" x14ac:dyDescent="0.3">
      <c r="AO10000" s="2" t="s">
        <v>6572</v>
      </c>
      <c r="AP10000" s="6" t="s">
        <v>5804</v>
      </c>
    </row>
    <row r="10001" spans="41:42" x14ac:dyDescent="0.3">
      <c r="AO10001" s="2" t="s">
        <v>6573</v>
      </c>
      <c r="AP10001" s="6" t="s">
        <v>5804</v>
      </c>
    </row>
    <row r="10002" spans="41:42" x14ac:dyDescent="0.3">
      <c r="AO10002" s="2" t="s">
        <v>6574</v>
      </c>
      <c r="AP10002" s="6" t="s">
        <v>5804</v>
      </c>
    </row>
    <row r="10003" spans="41:42" x14ac:dyDescent="0.3">
      <c r="AO10003" s="2" t="s">
        <v>6575</v>
      </c>
      <c r="AP10003" s="6" t="s">
        <v>5804</v>
      </c>
    </row>
    <row r="10004" spans="41:42" x14ac:dyDescent="0.3">
      <c r="AO10004" s="2" t="s">
        <v>6576</v>
      </c>
      <c r="AP10004" s="6" t="s">
        <v>5804</v>
      </c>
    </row>
    <row r="10005" spans="41:42" x14ac:dyDescent="0.3">
      <c r="AO10005" s="2" t="s">
        <v>6577</v>
      </c>
      <c r="AP10005" s="6" t="s">
        <v>5804</v>
      </c>
    </row>
    <row r="10006" spans="41:42" x14ac:dyDescent="0.3">
      <c r="AO10006" s="2" t="s">
        <v>6578</v>
      </c>
      <c r="AP10006" s="6" t="s">
        <v>5804</v>
      </c>
    </row>
    <row r="10007" spans="41:42" x14ac:dyDescent="0.3">
      <c r="AO10007" s="2" t="s">
        <v>6579</v>
      </c>
      <c r="AP10007" s="6" t="s">
        <v>5804</v>
      </c>
    </row>
    <row r="10008" spans="41:42" x14ac:dyDescent="0.3">
      <c r="AO10008" s="2" t="s">
        <v>6580</v>
      </c>
      <c r="AP10008" s="6" t="s">
        <v>5804</v>
      </c>
    </row>
    <row r="10009" spans="41:42" x14ac:dyDescent="0.3">
      <c r="AO10009" s="2" t="s">
        <v>1930</v>
      </c>
      <c r="AP10009" s="6" t="s">
        <v>1888</v>
      </c>
    </row>
    <row r="10010" spans="41:42" x14ac:dyDescent="0.3">
      <c r="AO10010" s="2" t="s">
        <v>6581</v>
      </c>
      <c r="AP10010" s="6" t="s">
        <v>5804</v>
      </c>
    </row>
    <row r="10011" spans="41:42" x14ac:dyDescent="0.3">
      <c r="AO10011" s="2" t="s">
        <v>6582</v>
      </c>
      <c r="AP10011" s="6" t="s">
        <v>5804</v>
      </c>
    </row>
    <row r="10012" spans="41:42" x14ac:dyDescent="0.3">
      <c r="AO10012" s="2" t="s">
        <v>6583</v>
      </c>
      <c r="AP10012" s="6" t="s">
        <v>5804</v>
      </c>
    </row>
    <row r="10013" spans="41:42" x14ac:dyDescent="0.3">
      <c r="AO10013" s="2" t="s">
        <v>6584</v>
      </c>
      <c r="AP10013" s="6" t="s">
        <v>5804</v>
      </c>
    </row>
    <row r="10014" spans="41:42" x14ac:dyDescent="0.3">
      <c r="AO10014" s="2" t="s">
        <v>6585</v>
      </c>
      <c r="AP10014" s="6" t="s">
        <v>5804</v>
      </c>
    </row>
    <row r="10015" spans="41:42" x14ac:dyDescent="0.3">
      <c r="AO10015" s="2" t="s">
        <v>6586</v>
      </c>
      <c r="AP10015" s="6" t="s">
        <v>5804</v>
      </c>
    </row>
    <row r="10016" spans="41:42" x14ac:dyDescent="0.3">
      <c r="AO10016" s="2" t="s">
        <v>6587</v>
      </c>
      <c r="AP10016" s="6" t="s">
        <v>5804</v>
      </c>
    </row>
    <row r="10017" spans="41:42" x14ac:dyDescent="0.3">
      <c r="AO10017" s="2" t="s">
        <v>6588</v>
      </c>
      <c r="AP10017" s="6" t="s">
        <v>5804</v>
      </c>
    </row>
    <row r="10018" spans="41:42" x14ac:dyDescent="0.3">
      <c r="AO10018" s="2" t="s">
        <v>6589</v>
      </c>
      <c r="AP10018" s="6" t="s">
        <v>5804</v>
      </c>
    </row>
    <row r="10019" spans="41:42" x14ac:dyDescent="0.3">
      <c r="AO10019" s="2" t="s">
        <v>6590</v>
      </c>
      <c r="AP10019" s="6" t="s">
        <v>5804</v>
      </c>
    </row>
    <row r="10020" spans="41:42" x14ac:dyDescent="0.3">
      <c r="AO10020" s="2" t="s">
        <v>1931</v>
      </c>
      <c r="AP10020" s="6" t="s">
        <v>1888</v>
      </c>
    </row>
    <row r="10021" spans="41:42" x14ac:dyDescent="0.3">
      <c r="AO10021" s="2" t="s">
        <v>6591</v>
      </c>
      <c r="AP10021" s="6" t="s">
        <v>5804</v>
      </c>
    </row>
    <row r="10022" spans="41:42" x14ac:dyDescent="0.3">
      <c r="AO10022" s="2" t="s">
        <v>6592</v>
      </c>
      <c r="AP10022" s="6" t="s">
        <v>5804</v>
      </c>
    </row>
    <row r="10023" spans="41:42" x14ac:dyDescent="0.3">
      <c r="AO10023" s="2" t="s">
        <v>6593</v>
      </c>
      <c r="AP10023" s="6" t="s">
        <v>5804</v>
      </c>
    </row>
    <row r="10024" spans="41:42" x14ac:dyDescent="0.3">
      <c r="AO10024" s="2" t="s">
        <v>6594</v>
      </c>
      <c r="AP10024" s="6" t="s">
        <v>5804</v>
      </c>
    </row>
    <row r="10025" spans="41:42" x14ac:dyDescent="0.3">
      <c r="AO10025" s="2" t="s">
        <v>6595</v>
      </c>
      <c r="AP10025" s="6" t="s">
        <v>5804</v>
      </c>
    </row>
    <row r="10026" spans="41:42" x14ac:dyDescent="0.3">
      <c r="AO10026" s="2" t="s">
        <v>6596</v>
      </c>
      <c r="AP10026" s="6" t="s">
        <v>5804</v>
      </c>
    </row>
    <row r="10027" spans="41:42" x14ac:dyDescent="0.3">
      <c r="AO10027" s="2" t="s">
        <v>6597</v>
      </c>
      <c r="AP10027" s="6" t="s">
        <v>5804</v>
      </c>
    </row>
    <row r="10028" spans="41:42" x14ac:dyDescent="0.3">
      <c r="AO10028" s="2" t="s">
        <v>6598</v>
      </c>
      <c r="AP10028" s="6" t="s">
        <v>5804</v>
      </c>
    </row>
    <row r="10029" spans="41:42" x14ac:dyDescent="0.3">
      <c r="AO10029" s="2" t="s">
        <v>6599</v>
      </c>
      <c r="AP10029" s="6" t="s">
        <v>5804</v>
      </c>
    </row>
    <row r="10030" spans="41:42" x14ac:dyDescent="0.3">
      <c r="AO10030" s="2" t="s">
        <v>6600</v>
      </c>
      <c r="AP10030" s="6" t="s">
        <v>5804</v>
      </c>
    </row>
    <row r="10031" spans="41:42" x14ac:dyDescent="0.3">
      <c r="AO10031" s="2" t="s">
        <v>1932</v>
      </c>
      <c r="AP10031" s="6" t="s">
        <v>1888</v>
      </c>
    </row>
    <row r="10032" spans="41:42" x14ac:dyDescent="0.3">
      <c r="AO10032" s="2" t="s">
        <v>6601</v>
      </c>
      <c r="AP10032" s="6" t="s">
        <v>5804</v>
      </c>
    </row>
    <row r="10033" spans="41:42" x14ac:dyDescent="0.3">
      <c r="AO10033" s="2" t="s">
        <v>6602</v>
      </c>
      <c r="AP10033" s="6" t="s">
        <v>5804</v>
      </c>
    </row>
    <row r="10034" spans="41:42" x14ac:dyDescent="0.3">
      <c r="AO10034" s="2" t="s">
        <v>6603</v>
      </c>
      <c r="AP10034" s="6" t="s">
        <v>5804</v>
      </c>
    </row>
    <row r="10035" spans="41:42" x14ac:dyDescent="0.3">
      <c r="AO10035" s="2" t="s">
        <v>6604</v>
      </c>
      <c r="AP10035" s="6" t="s">
        <v>5804</v>
      </c>
    </row>
    <row r="10036" spans="41:42" x14ac:dyDescent="0.3">
      <c r="AO10036" s="2" t="s">
        <v>6605</v>
      </c>
      <c r="AP10036" s="6" t="s">
        <v>5804</v>
      </c>
    </row>
    <row r="10037" spans="41:42" x14ac:dyDescent="0.3">
      <c r="AO10037" s="2" t="s">
        <v>6606</v>
      </c>
      <c r="AP10037" s="6" t="s">
        <v>5804</v>
      </c>
    </row>
    <row r="10038" spans="41:42" x14ac:dyDescent="0.3">
      <c r="AO10038" s="2" t="s">
        <v>6607</v>
      </c>
      <c r="AP10038" s="6" t="s">
        <v>5804</v>
      </c>
    </row>
    <row r="10039" spans="41:42" x14ac:dyDescent="0.3">
      <c r="AO10039" s="2" t="s">
        <v>6608</v>
      </c>
      <c r="AP10039" s="6" t="s">
        <v>5804</v>
      </c>
    </row>
    <row r="10040" spans="41:42" x14ac:dyDescent="0.3">
      <c r="AO10040" s="2" t="s">
        <v>6609</v>
      </c>
      <c r="AP10040" s="6" t="s">
        <v>5804</v>
      </c>
    </row>
    <row r="10041" spans="41:42" x14ac:dyDescent="0.3">
      <c r="AO10041" s="2" t="s">
        <v>6610</v>
      </c>
      <c r="AP10041" s="6" t="s">
        <v>5804</v>
      </c>
    </row>
    <row r="10042" spans="41:42" x14ac:dyDescent="0.3">
      <c r="AO10042" s="2" t="s">
        <v>2449</v>
      </c>
      <c r="AP10042" s="6" t="s">
        <v>2400</v>
      </c>
    </row>
    <row r="10043" spans="41:42" x14ac:dyDescent="0.3">
      <c r="AO10043" s="2" t="s">
        <v>1933</v>
      </c>
      <c r="AP10043" s="6" t="s">
        <v>1888</v>
      </c>
    </row>
    <row r="10044" spans="41:42" x14ac:dyDescent="0.3">
      <c r="AO10044" s="2" t="s">
        <v>6611</v>
      </c>
      <c r="AP10044" s="6" t="s">
        <v>5804</v>
      </c>
    </row>
    <row r="10045" spans="41:42" x14ac:dyDescent="0.3">
      <c r="AO10045" s="2" t="s">
        <v>6612</v>
      </c>
      <c r="AP10045" s="6" t="s">
        <v>5804</v>
      </c>
    </row>
    <row r="10046" spans="41:42" x14ac:dyDescent="0.3">
      <c r="AO10046" s="2" t="s">
        <v>6613</v>
      </c>
      <c r="AP10046" s="6" t="s">
        <v>5804</v>
      </c>
    </row>
    <row r="10047" spans="41:42" x14ac:dyDescent="0.3">
      <c r="AO10047" s="2" t="s">
        <v>6614</v>
      </c>
      <c r="AP10047" s="6" t="s">
        <v>5804</v>
      </c>
    </row>
    <row r="10048" spans="41:42" x14ac:dyDescent="0.3">
      <c r="AO10048" s="2" t="s">
        <v>6615</v>
      </c>
      <c r="AP10048" s="6" t="s">
        <v>5804</v>
      </c>
    </row>
    <row r="10049" spans="41:42" x14ac:dyDescent="0.3">
      <c r="AO10049" s="2" t="s">
        <v>6616</v>
      </c>
      <c r="AP10049" s="6" t="s">
        <v>5804</v>
      </c>
    </row>
    <row r="10050" spans="41:42" x14ac:dyDescent="0.3">
      <c r="AO10050" s="2" t="s">
        <v>6617</v>
      </c>
      <c r="AP10050" s="6" t="s">
        <v>5804</v>
      </c>
    </row>
    <row r="10051" spans="41:42" x14ac:dyDescent="0.3">
      <c r="AO10051" s="2" t="s">
        <v>6618</v>
      </c>
      <c r="AP10051" s="6" t="s">
        <v>5804</v>
      </c>
    </row>
    <row r="10052" spans="41:42" x14ac:dyDescent="0.3">
      <c r="AO10052" s="2" t="s">
        <v>6619</v>
      </c>
      <c r="AP10052" s="6" t="s">
        <v>5804</v>
      </c>
    </row>
    <row r="10053" spans="41:42" x14ac:dyDescent="0.3">
      <c r="AO10053" s="2" t="s">
        <v>6620</v>
      </c>
      <c r="AP10053" s="6" t="s">
        <v>5804</v>
      </c>
    </row>
    <row r="10054" spans="41:42" x14ac:dyDescent="0.3">
      <c r="AO10054" s="2" t="s">
        <v>1934</v>
      </c>
      <c r="AP10054" s="6" t="s">
        <v>1888</v>
      </c>
    </row>
    <row r="10055" spans="41:42" x14ac:dyDescent="0.3">
      <c r="AO10055" s="2" t="s">
        <v>6621</v>
      </c>
      <c r="AP10055" s="6" t="s">
        <v>5804</v>
      </c>
    </row>
    <row r="10056" spans="41:42" x14ac:dyDescent="0.3">
      <c r="AO10056" s="2" t="s">
        <v>6622</v>
      </c>
      <c r="AP10056" s="6" t="s">
        <v>5804</v>
      </c>
    </row>
    <row r="10057" spans="41:42" x14ac:dyDescent="0.3">
      <c r="AO10057" s="2" t="s">
        <v>6623</v>
      </c>
      <c r="AP10057" s="6" t="s">
        <v>5804</v>
      </c>
    </row>
    <row r="10058" spans="41:42" x14ac:dyDescent="0.3">
      <c r="AO10058" s="2" t="s">
        <v>6624</v>
      </c>
      <c r="AP10058" s="6" t="s">
        <v>5804</v>
      </c>
    </row>
    <row r="10059" spans="41:42" x14ac:dyDescent="0.3">
      <c r="AO10059" s="2" t="s">
        <v>6625</v>
      </c>
      <c r="AP10059" s="6" t="s">
        <v>5804</v>
      </c>
    </row>
    <row r="10060" spans="41:42" x14ac:dyDescent="0.3">
      <c r="AO10060" s="2" t="s">
        <v>6626</v>
      </c>
      <c r="AP10060" s="6" t="s">
        <v>5804</v>
      </c>
    </row>
    <row r="10061" spans="41:42" x14ac:dyDescent="0.3">
      <c r="AO10061" s="2" t="s">
        <v>6627</v>
      </c>
      <c r="AP10061" s="6" t="s">
        <v>5804</v>
      </c>
    </row>
    <row r="10062" spans="41:42" x14ac:dyDescent="0.3">
      <c r="AO10062" s="2" t="s">
        <v>6628</v>
      </c>
      <c r="AP10062" s="6" t="s">
        <v>5804</v>
      </c>
    </row>
    <row r="10063" spans="41:42" x14ac:dyDescent="0.3">
      <c r="AO10063" s="2" t="s">
        <v>6629</v>
      </c>
      <c r="AP10063" s="6" t="s">
        <v>5804</v>
      </c>
    </row>
    <row r="10064" spans="41:42" x14ac:dyDescent="0.3">
      <c r="AO10064" s="2" t="s">
        <v>6630</v>
      </c>
      <c r="AP10064" s="6" t="s">
        <v>5804</v>
      </c>
    </row>
    <row r="10065" spans="41:42" x14ac:dyDescent="0.3">
      <c r="AO10065" s="2" t="s">
        <v>1935</v>
      </c>
      <c r="AP10065" s="6" t="s">
        <v>1888</v>
      </c>
    </row>
    <row r="10066" spans="41:42" x14ac:dyDescent="0.3">
      <c r="AO10066" s="2" t="s">
        <v>6631</v>
      </c>
      <c r="AP10066" s="6" t="s">
        <v>5804</v>
      </c>
    </row>
    <row r="10067" spans="41:42" x14ac:dyDescent="0.3">
      <c r="AO10067" s="2" t="s">
        <v>6632</v>
      </c>
      <c r="AP10067" s="6" t="s">
        <v>5804</v>
      </c>
    </row>
    <row r="10068" spans="41:42" x14ac:dyDescent="0.3">
      <c r="AO10068" s="2" t="s">
        <v>6633</v>
      </c>
      <c r="AP10068" s="6" t="s">
        <v>5804</v>
      </c>
    </row>
    <row r="10069" spans="41:42" x14ac:dyDescent="0.3">
      <c r="AO10069" s="2" t="s">
        <v>6634</v>
      </c>
      <c r="AP10069" s="6" t="s">
        <v>5804</v>
      </c>
    </row>
    <row r="10070" spans="41:42" x14ac:dyDescent="0.3">
      <c r="AO10070" s="2" t="s">
        <v>6635</v>
      </c>
      <c r="AP10070" s="6" t="s">
        <v>5804</v>
      </c>
    </row>
    <row r="10071" spans="41:42" x14ac:dyDescent="0.3">
      <c r="AO10071" s="2" t="s">
        <v>6636</v>
      </c>
      <c r="AP10071" s="6" t="s">
        <v>5804</v>
      </c>
    </row>
    <row r="10072" spans="41:42" x14ac:dyDescent="0.3">
      <c r="AO10072" s="2" t="s">
        <v>6637</v>
      </c>
      <c r="AP10072" s="6" t="s">
        <v>5804</v>
      </c>
    </row>
    <row r="10073" spans="41:42" x14ac:dyDescent="0.3">
      <c r="AO10073" s="2" t="s">
        <v>6638</v>
      </c>
      <c r="AP10073" s="6" t="s">
        <v>5804</v>
      </c>
    </row>
    <row r="10074" spans="41:42" x14ac:dyDescent="0.3">
      <c r="AO10074" s="2" t="s">
        <v>6639</v>
      </c>
      <c r="AP10074" s="6" t="s">
        <v>5804</v>
      </c>
    </row>
    <row r="10075" spans="41:42" x14ac:dyDescent="0.3">
      <c r="AO10075" s="2" t="s">
        <v>6640</v>
      </c>
      <c r="AP10075" s="6" t="s">
        <v>5804</v>
      </c>
    </row>
    <row r="10076" spans="41:42" x14ac:dyDescent="0.3">
      <c r="AO10076" s="2" t="s">
        <v>1936</v>
      </c>
      <c r="AP10076" s="6" t="s">
        <v>1888</v>
      </c>
    </row>
    <row r="10077" spans="41:42" x14ac:dyDescent="0.3">
      <c r="AO10077" s="2" t="s">
        <v>6641</v>
      </c>
      <c r="AP10077" s="6" t="s">
        <v>5804</v>
      </c>
    </row>
    <row r="10078" spans="41:42" x14ac:dyDescent="0.3">
      <c r="AO10078" s="2" t="s">
        <v>6642</v>
      </c>
      <c r="AP10078" s="6" t="s">
        <v>5804</v>
      </c>
    </row>
    <row r="10079" spans="41:42" x14ac:dyDescent="0.3">
      <c r="AO10079" s="2" t="s">
        <v>6643</v>
      </c>
      <c r="AP10079" s="6" t="s">
        <v>5804</v>
      </c>
    </row>
    <row r="10080" spans="41:42" x14ac:dyDescent="0.3">
      <c r="AO10080" s="2" t="s">
        <v>6644</v>
      </c>
      <c r="AP10080" s="6" t="s">
        <v>5804</v>
      </c>
    </row>
    <row r="10081" spans="41:42" x14ac:dyDescent="0.3">
      <c r="AO10081" s="2" t="s">
        <v>6645</v>
      </c>
      <c r="AP10081" s="6" t="s">
        <v>5804</v>
      </c>
    </row>
    <row r="10082" spans="41:42" x14ac:dyDescent="0.3">
      <c r="AO10082" s="2" t="s">
        <v>6646</v>
      </c>
      <c r="AP10082" s="6" t="s">
        <v>5804</v>
      </c>
    </row>
    <row r="10083" spans="41:42" x14ac:dyDescent="0.3">
      <c r="AO10083" s="2" t="s">
        <v>6647</v>
      </c>
      <c r="AP10083" s="6" t="s">
        <v>5804</v>
      </c>
    </row>
    <row r="10084" spans="41:42" x14ac:dyDescent="0.3">
      <c r="AO10084" s="2" t="s">
        <v>6648</v>
      </c>
      <c r="AP10084" s="6" t="s">
        <v>5804</v>
      </c>
    </row>
    <row r="10085" spans="41:42" x14ac:dyDescent="0.3">
      <c r="AO10085" s="2" t="s">
        <v>6649</v>
      </c>
      <c r="AP10085" s="6" t="s">
        <v>5804</v>
      </c>
    </row>
    <row r="10086" spans="41:42" x14ac:dyDescent="0.3">
      <c r="AO10086" s="2" t="s">
        <v>6650</v>
      </c>
      <c r="AP10086" s="6" t="s">
        <v>5804</v>
      </c>
    </row>
    <row r="10087" spans="41:42" x14ac:dyDescent="0.3">
      <c r="AO10087" s="2" t="s">
        <v>1937</v>
      </c>
      <c r="AP10087" s="6" t="s">
        <v>1888</v>
      </c>
    </row>
    <row r="10088" spans="41:42" x14ac:dyDescent="0.3">
      <c r="AO10088" s="2" t="s">
        <v>6651</v>
      </c>
      <c r="AP10088" s="6" t="s">
        <v>5804</v>
      </c>
    </row>
    <row r="10089" spans="41:42" x14ac:dyDescent="0.3">
      <c r="AO10089" s="2" t="s">
        <v>6652</v>
      </c>
      <c r="AP10089" s="6" t="s">
        <v>5804</v>
      </c>
    </row>
    <row r="10090" spans="41:42" x14ac:dyDescent="0.3">
      <c r="AO10090" s="2" t="s">
        <v>6653</v>
      </c>
      <c r="AP10090" s="6" t="s">
        <v>5804</v>
      </c>
    </row>
    <row r="10091" spans="41:42" x14ac:dyDescent="0.3">
      <c r="AO10091" s="2" t="s">
        <v>6654</v>
      </c>
      <c r="AP10091" s="6" t="s">
        <v>5804</v>
      </c>
    </row>
    <row r="10092" spans="41:42" x14ac:dyDescent="0.3">
      <c r="AO10092" s="2" t="s">
        <v>6655</v>
      </c>
      <c r="AP10092" s="6" t="s">
        <v>5804</v>
      </c>
    </row>
    <row r="10093" spans="41:42" x14ac:dyDescent="0.3">
      <c r="AO10093" s="2" t="s">
        <v>6656</v>
      </c>
      <c r="AP10093" s="6" t="s">
        <v>5804</v>
      </c>
    </row>
    <row r="10094" spans="41:42" x14ac:dyDescent="0.3">
      <c r="AO10094" s="2" t="s">
        <v>6657</v>
      </c>
      <c r="AP10094" s="6" t="s">
        <v>5804</v>
      </c>
    </row>
    <row r="10095" spans="41:42" x14ac:dyDescent="0.3">
      <c r="AO10095" s="2" t="s">
        <v>6658</v>
      </c>
      <c r="AP10095" s="6" t="s">
        <v>5804</v>
      </c>
    </row>
    <row r="10096" spans="41:42" x14ac:dyDescent="0.3">
      <c r="AO10096" s="2" t="s">
        <v>6659</v>
      </c>
      <c r="AP10096" s="6" t="s">
        <v>5804</v>
      </c>
    </row>
    <row r="10097" spans="41:42" x14ac:dyDescent="0.3">
      <c r="AO10097" s="2" t="s">
        <v>6660</v>
      </c>
      <c r="AP10097" s="6" t="s">
        <v>5804</v>
      </c>
    </row>
    <row r="10098" spans="41:42" x14ac:dyDescent="0.3">
      <c r="AO10098" s="2" t="s">
        <v>1938</v>
      </c>
      <c r="AP10098" s="6" t="s">
        <v>1888</v>
      </c>
    </row>
    <row r="10099" spans="41:42" x14ac:dyDescent="0.3">
      <c r="AO10099" s="2" t="s">
        <v>6661</v>
      </c>
      <c r="AP10099" s="6" t="s">
        <v>5804</v>
      </c>
    </row>
    <row r="10100" spans="41:42" x14ac:dyDescent="0.3">
      <c r="AO10100" s="2" t="s">
        <v>6662</v>
      </c>
      <c r="AP10100" s="6" t="s">
        <v>5804</v>
      </c>
    </row>
    <row r="10101" spans="41:42" x14ac:dyDescent="0.3">
      <c r="AO10101" s="2" t="s">
        <v>6663</v>
      </c>
      <c r="AP10101" s="6" t="s">
        <v>5804</v>
      </c>
    </row>
    <row r="10102" spans="41:42" x14ac:dyDescent="0.3">
      <c r="AO10102" s="2" t="s">
        <v>6664</v>
      </c>
      <c r="AP10102" s="6" t="s">
        <v>5804</v>
      </c>
    </row>
    <row r="10103" spans="41:42" x14ac:dyDescent="0.3">
      <c r="AO10103" s="2" t="s">
        <v>6665</v>
      </c>
      <c r="AP10103" s="6" t="s">
        <v>5804</v>
      </c>
    </row>
    <row r="10104" spans="41:42" x14ac:dyDescent="0.3">
      <c r="AO10104" s="2" t="s">
        <v>6666</v>
      </c>
      <c r="AP10104" s="6" t="s">
        <v>5804</v>
      </c>
    </row>
    <row r="10105" spans="41:42" x14ac:dyDescent="0.3">
      <c r="AO10105" s="2" t="s">
        <v>6667</v>
      </c>
      <c r="AP10105" s="6" t="s">
        <v>5804</v>
      </c>
    </row>
    <row r="10106" spans="41:42" x14ac:dyDescent="0.3">
      <c r="AO10106" s="2" t="s">
        <v>6668</v>
      </c>
      <c r="AP10106" s="6" t="s">
        <v>5804</v>
      </c>
    </row>
    <row r="10107" spans="41:42" x14ac:dyDescent="0.3">
      <c r="AO10107" s="2" t="s">
        <v>6669</v>
      </c>
      <c r="AP10107" s="6" t="s">
        <v>5804</v>
      </c>
    </row>
    <row r="10108" spans="41:42" x14ac:dyDescent="0.3">
      <c r="AO10108" s="2" t="s">
        <v>6670</v>
      </c>
      <c r="AP10108" s="6" t="s">
        <v>5804</v>
      </c>
    </row>
    <row r="10109" spans="41:42" x14ac:dyDescent="0.3">
      <c r="AO10109" s="2" t="s">
        <v>1939</v>
      </c>
      <c r="AP10109" s="6" t="s">
        <v>1888</v>
      </c>
    </row>
    <row r="10110" spans="41:42" x14ac:dyDescent="0.3">
      <c r="AO10110" s="2" t="s">
        <v>6671</v>
      </c>
      <c r="AP10110" s="6" t="s">
        <v>5804</v>
      </c>
    </row>
    <row r="10111" spans="41:42" x14ac:dyDescent="0.3">
      <c r="AO10111" s="2" t="s">
        <v>6672</v>
      </c>
      <c r="AP10111" s="6" t="s">
        <v>5804</v>
      </c>
    </row>
    <row r="10112" spans="41:42" x14ac:dyDescent="0.3">
      <c r="AO10112" s="2" t="s">
        <v>6673</v>
      </c>
      <c r="AP10112" s="6" t="s">
        <v>5804</v>
      </c>
    </row>
    <row r="10113" spans="41:42" x14ac:dyDescent="0.3">
      <c r="AO10113" s="2" t="s">
        <v>6674</v>
      </c>
      <c r="AP10113" s="6" t="s">
        <v>5804</v>
      </c>
    </row>
    <row r="10114" spans="41:42" x14ac:dyDescent="0.3">
      <c r="AO10114" s="2" t="s">
        <v>6675</v>
      </c>
      <c r="AP10114" s="6" t="s">
        <v>5804</v>
      </c>
    </row>
    <row r="10115" spans="41:42" x14ac:dyDescent="0.3">
      <c r="AO10115" s="2" t="s">
        <v>6676</v>
      </c>
      <c r="AP10115" s="6" t="s">
        <v>5804</v>
      </c>
    </row>
    <row r="10116" spans="41:42" x14ac:dyDescent="0.3">
      <c r="AO10116" s="2" t="s">
        <v>6677</v>
      </c>
      <c r="AP10116" s="6" t="s">
        <v>5804</v>
      </c>
    </row>
    <row r="10117" spans="41:42" x14ac:dyDescent="0.3">
      <c r="AO10117" s="2" t="s">
        <v>6678</v>
      </c>
      <c r="AP10117" s="6" t="s">
        <v>5804</v>
      </c>
    </row>
    <row r="10118" spans="41:42" x14ac:dyDescent="0.3">
      <c r="AO10118" s="2" t="s">
        <v>6679</v>
      </c>
      <c r="AP10118" s="6" t="s">
        <v>5804</v>
      </c>
    </row>
    <row r="10119" spans="41:42" x14ac:dyDescent="0.3">
      <c r="AO10119" s="2" t="s">
        <v>6680</v>
      </c>
      <c r="AP10119" s="6" t="s">
        <v>5804</v>
      </c>
    </row>
    <row r="10120" spans="41:42" x14ac:dyDescent="0.3">
      <c r="AO10120" s="2" t="s">
        <v>1940</v>
      </c>
      <c r="AP10120" s="6" t="s">
        <v>1888</v>
      </c>
    </row>
    <row r="10121" spans="41:42" x14ac:dyDescent="0.3">
      <c r="AO10121" s="2" t="s">
        <v>6681</v>
      </c>
      <c r="AP10121" s="6" t="s">
        <v>5804</v>
      </c>
    </row>
    <row r="10122" spans="41:42" x14ac:dyDescent="0.3">
      <c r="AO10122" s="2" t="s">
        <v>6682</v>
      </c>
      <c r="AP10122" s="6" t="s">
        <v>5804</v>
      </c>
    </row>
    <row r="10123" spans="41:42" x14ac:dyDescent="0.3">
      <c r="AO10123" s="2" t="s">
        <v>6683</v>
      </c>
      <c r="AP10123" s="6" t="s">
        <v>5804</v>
      </c>
    </row>
    <row r="10124" spans="41:42" x14ac:dyDescent="0.3">
      <c r="AO10124" s="2" t="s">
        <v>6684</v>
      </c>
      <c r="AP10124" s="6" t="s">
        <v>5804</v>
      </c>
    </row>
    <row r="10125" spans="41:42" x14ac:dyDescent="0.3">
      <c r="AO10125" s="2" t="s">
        <v>6685</v>
      </c>
      <c r="AP10125" s="6" t="s">
        <v>5804</v>
      </c>
    </row>
    <row r="10126" spans="41:42" x14ac:dyDescent="0.3">
      <c r="AO10126" s="2" t="s">
        <v>6686</v>
      </c>
      <c r="AP10126" s="6" t="s">
        <v>5804</v>
      </c>
    </row>
    <row r="10127" spans="41:42" x14ac:dyDescent="0.3">
      <c r="AO10127" s="2" t="s">
        <v>6687</v>
      </c>
      <c r="AP10127" s="6" t="s">
        <v>5804</v>
      </c>
    </row>
    <row r="10128" spans="41:42" x14ac:dyDescent="0.3">
      <c r="AO10128" s="2" t="s">
        <v>6688</v>
      </c>
      <c r="AP10128" s="6" t="s">
        <v>5804</v>
      </c>
    </row>
    <row r="10129" spans="41:42" x14ac:dyDescent="0.3">
      <c r="AO10129" s="2" t="s">
        <v>6689</v>
      </c>
      <c r="AP10129" s="6" t="s">
        <v>5804</v>
      </c>
    </row>
    <row r="10130" spans="41:42" x14ac:dyDescent="0.3">
      <c r="AO10130" s="2" t="s">
        <v>6690</v>
      </c>
      <c r="AP10130" s="6" t="s">
        <v>5804</v>
      </c>
    </row>
    <row r="10131" spans="41:42" x14ac:dyDescent="0.3">
      <c r="AO10131" s="2" t="s">
        <v>1941</v>
      </c>
      <c r="AP10131" s="6" t="s">
        <v>1888</v>
      </c>
    </row>
    <row r="10132" spans="41:42" x14ac:dyDescent="0.3">
      <c r="AO10132" s="2" t="s">
        <v>6691</v>
      </c>
      <c r="AP10132" s="6" t="s">
        <v>5804</v>
      </c>
    </row>
    <row r="10133" spans="41:42" x14ac:dyDescent="0.3">
      <c r="AO10133" s="2" t="s">
        <v>6692</v>
      </c>
      <c r="AP10133" s="6" t="s">
        <v>5804</v>
      </c>
    </row>
    <row r="10134" spans="41:42" x14ac:dyDescent="0.3">
      <c r="AO10134" s="2" t="s">
        <v>6693</v>
      </c>
      <c r="AP10134" s="6" t="s">
        <v>5804</v>
      </c>
    </row>
    <row r="10135" spans="41:42" x14ac:dyDescent="0.3">
      <c r="AO10135" s="2" t="s">
        <v>6694</v>
      </c>
      <c r="AP10135" s="6" t="s">
        <v>5804</v>
      </c>
    </row>
    <row r="10136" spans="41:42" x14ac:dyDescent="0.3">
      <c r="AO10136" s="2" t="s">
        <v>6695</v>
      </c>
      <c r="AP10136" s="6" t="s">
        <v>5804</v>
      </c>
    </row>
    <row r="10137" spans="41:42" x14ac:dyDescent="0.3">
      <c r="AO10137" s="2" t="s">
        <v>6696</v>
      </c>
      <c r="AP10137" s="6" t="s">
        <v>5804</v>
      </c>
    </row>
    <row r="10138" spans="41:42" x14ac:dyDescent="0.3">
      <c r="AO10138" s="2" t="s">
        <v>6697</v>
      </c>
      <c r="AP10138" s="6" t="s">
        <v>5804</v>
      </c>
    </row>
    <row r="10139" spans="41:42" x14ac:dyDescent="0.3">
      <c r="AO10139" s="2" t="s">
        <v>6698</v>
      </c>
      <c r="AP10139" s="6" t="s">
        <v>5804</v>
      </c>
    </row>
    <row r="10140" spans="41:42" x14ac:dyDescent="0.3">
      <c r="AO10140" s="2" t="s">
        <v>6699</v>
      </c>
      <c r="AP10140" s="6" t="s">
        <v>5804</v>
      </c>
    </row>
    <row r="10141" spans="41:42" x14ac:dyDescent="0.3">
      <c r="AO10141" s="2" t="s">
        <v>6700</v>
      </c>
      <c r="AP10141" s="6" t="s">
        <v>5804</v>
      </c>
    </row>
    <row r="10142" spans="41:42" x14ac:dyDescent="0.3">
      <c r="AO10142" s="2" t="s">
        <v>1942</v>
      </c>
      <c r="AP10142" s="6" t="s">
        <v>1888</v>
      </c>
    </row>
    <row r="10143" spans="41:42" x14ac:dyDescent="0.3">
      <c r="AO10143" s="2" t="s">
        <v>6701</v>
      </c>
      <c r="AP10143" s="6" t="s">
        <v>5804</v>
      </c>
    </row>
    <row r="10144" spans="41:42" x14ac:dyDescent="0.3">
      <c r="AO10144" s="2" t="s">
        <v>6702</v>
      </c>
      <c r="AP10144" s="6" t="s">
        <v>5804</v>
      </c>
    </row>
    <row r="10145" spans="41:42" x14ac:dyDescent="0.3">
      <c r="AO10145" s="2" t="s">
        <v>6703</v>
      </c>
      <c r="AP10145" s="6" t="s">
        <v>5804</v>
      </c>
    </row>
    <row r="10146" spans="41:42" x14ac:dyDescent="0.3">
      <c r="AO10146" s="2" t="s">
        <v>6704</v>
      </c>
      <c r="AP10146" s="6" t="s">
        <v>5804</v>
      </c>
    </row>
    <row r="10147" spans="41:42" x14ac:dyDescent="0.3">
      <c r="AO10147" s="2" t="s">
        <v>6705</v>
      </c>
      <c r="AP10147" s="6" t="s">
        <v>5804</v>
      </c>
    </row>
    <row r="10148" spans="41:42" x14ac:dyDescent="0.3">
      <c r="AO10148" s="2" t="s">
        <v>6706</v>
      </c>
      <c r="AP10148" s="6" t="s">
        <v>5804</v>
      </c>
    </row>
    <row r="10149" spans="41:42" x14ac:dyDescent="0.3">
      <c r="AO10149" s="2" t="s">
        <v>6707</v>
      </c>
      <c r="AP10149" s="6" t="s">
        <v>5804</v>
      </c>
    </row>
    <row r="10150" spans="41:42" x14ac:dyDescent="0.3">
      <c r="AO10150" s="2" t="s">
        <v>6708</v>
      </c>
      <c r="AP10150" s="6" t="s">
        <v>5804</v>
      </c>
    </row>
    <row r="10151" spans="41:42" x14ac:dyDescent="0.3">
      <c r="AO10151" s="2" t="s">
        <v>6709</v>
      </c>
      <c r="AP10151" s="6" t="s">
        <v>5804</v>
      </c>
    </row>
    <row r="10152" spans="41:42" x14ac:dyDescent="0.3">
      <c r="AO10152" s="2" t="s">
        <v>6710</v>
      </c>
      <c r="AP10152" s="6" t="s">
        <v>5804</v>
      </c>
    </row>
    <row r="10153" spans="41:42" x14ac:dyDescent="0.3">
      <c r="AO10153" s="2" t="s">
        <v>2405</v>
      </c>
      <c r="AP10153" s="6" t="s">
        <v>2400</v>
      </c>
    </row>
    <row r="10154" spans="41:42" x14ac:dyDescent="0.3">
      <c r="AO10154" s="2" t="s">
        <v>2450</v>
      </c>
      <c r="AP10154" s="6" t="s">
        <v>2400</v>
      </c>
    </row>
    <row r="10155" spans="41:42" x14ac:dyDescent="0.3">
      <c r="AO10155" s="2" t="s">
        <v>1943</v>
      </c>
      <c r="AP10155" s="6" t="s">
        <v>1888</v>
      </c>
    </row>
    <row r="10156" spans="41:42" x14ac:dyDescent="0.3">
      <c r="AO10156" s="2" t="s">
        <v>6711</v>
      </c>
      <c r="AP10156" s="6" t="s">
        <v>5804</v>
      </c>
    </row>
    <row r="10157" spans="41:42" x14ac:dyDescent="0.3">
      <c r="AO10157" s="2" t="s">
        <v>6712</v>
      </c>
      <c r="AP10157" s="6" t="s">
        <v>5804</v>
      </c>
    </row>
    <row r="10158" spans="41:42" x14ac:dyDescent="0.3">
      <c r="AO10158" s="2" t="s">
        <v>6713</v>
      </c>
      <c r="AP10158" s="6" t="s">
        <v>5804</v>
      </c>
    </row>
    <row r="10159" spans="41:42" x14ac:dyDescent="0.3">
      <c r="AO10159" s="2" t="s">
        <v>6714</v>
      </c>
      <c r="AP10159" s="6" t="s">
        <v>5804</v>
      </c>
    </row>
    <row r="10160" spans="41:42" x14ac:dyDescent="0.3">
      <c r="AO10160" s="2" t="s">
        <v>6715</v>
      </c>
      <c r="AP10160" s="6" t="s">
        <v>5804</v>
      </c>
    </row>
    <row r="10161" spans="41:42" x14ac:dyDescent="0.3">
      <c r="AO10161" s="2" t="s">
        <v>6716</v>
      </c>
      <c r="AP10161" s="6" t="s">
        <v>5804</v>
      </c>
    </row>
    <row r="10162" spans="41:42" x14ac:dyDescent="0.3">
      <c r="AO10162" s="2" t="s">
        <v>6717</v>
      </c>
      <c r="AP10162" s="6" t="s">
        <v>5804</v>
      </c>
    </row>
    <row r="10163" spans="41:42" x14ac:dyDescent="0.3">
      <c r="AO10163" s="2" t="s">
        <v>6718</v>
      </c>
      <c r="AP10163" s="6" t="s">
        <v>5804</v>
      </c>
    </row>
    <row r="10164" spans="41:42" x14ac:dyDescent="0.3">
      <c r="AO10164" s="2" t="s">
        <v>6719</v>
      </c>
      <c r="AP10164" s="6" t="s">
        <v>5804</v>
      </c>
    </row>
    <row r="10165" spans="41:42" x14ac:dyDescent="0.3">
      <c r="AO10165" s="2" t="s">
        <v>6720</v>
      </c>
      <c r="AP10165" s="6" t="s">
        <v>5804</v>
      </c>
    </row>
    <row r="10166" spans="41:42" x14ac:dyDescent="0.3">
      <c r="AO10166" s="2" t="s">
        <v>1944</v>
      </c>
      <c r="AP10166" s="6" t="s">
        <v>1888</v>
      </c>
    </row>
    <row r="10167" spans="41:42" x14ac:dyDescent="0.3">
      <c r="AO10167" s="2" t="s">
        <v>6721</v>
      </c>
      <c r="AP10167" s="6" t="s">
        <v>5804</v>
      </c>
    </row>
    <row r="10168" spans="41:42" x14ac:dyDescent="0.3">
      <c r="AO10168" s="2" t="s">
        <v>6722</v>
      </c>
      <c r="AP10168" s="6" t="s">
        <v>5804</v>
      </c>
    </row>
    <row r="10169" spans="41:42" x14ac:dyDescent="0.3">
      <c r="AO10169" s="2" t="s">
        <v>6723</v>
      </c>
      <c r="AP10169" s="6" t="s">
        <v>5804</v>
      </c>
    </row>
    <row r="10170" spans="41:42" x14ac:dyDescent="0.3">
      <c r="AO10170" s="2" t="s">
        <v>6724</v>
      </c>
      <c r="AP10170" s="6" t="s">
        <v>5804</v>
      </c>
    </row>
    <row r="10171" spans="41:42" x14ac:dyDescent="0.3">
      <c r="AO10171" s="2" t="s">
        <v>6725</v>
      </c>
      <c r="AP10171" s="6" t="s">
        <v>5804</v>
      </c>
    </row>
    <row r="10172" spans="41:42" x14ac:dyDescent="0.3">
      <c r="AO10172" s="2" t="s">
        <v>6726</v>
      </c>
      <c r="AP10172" s="6" t="s">
        <v>5804</v>
      </c>
    </row>
    <row r="10173" spans="41:42" x14ac:dyDescent="0.3">
      <c r="AO10173" s="2" t="s">
        <v>6727</v>
      </c>
      <c r="AP10173" s="6" t="s">
        <v>5804</v>
      </c>
    </row>
    <row r="10174" spans="41:42" x14ac:dyDescent="0.3">
      <c r="AO10174" s="2" t="s">
        <v>6728</v>
      </c>
      <c r="AP10174" s="6" t="s">
        <v>5804</v>
      </c>
    </row>
    <row r="10175" spans="41:42" x14ac:dyDescent="0.3">
      <c r="AO10175" s="2" t="s">
        <v>6729</v>
      </c>
      <c r="AP10175" s="6" t="s">
        <v>5804</v>
      </c>
    </row>
    <row r="10176" spans="41:42" x14ac:dyDescent="0.3">
      <c r="AO10176" s="2" t="s">
        <v>6730</v>
      </c>
      <c r="AP10176" s="6" t="s">
        <v>5804</v>
      </c>
    </row>
    <row r="10177" spans="41:42" x14ac:dyDescent="0.3">
      <c r="AO10177" s="2" t="s">
        <v>1945</v>
      </c>
      <c r="AP10177" s="6" t="s">
        <v>1888</v>
      </c>
    </row>
    <row r="10178" spans="41:42" x14ac:dyDescent="0.3">
      <c r="AO10178" s="2" t="s">
        <v>6731</v>
      </c>
      <c r="AP10178" s="6" t="s">
        <v>5804</v>
      </c>
    </row>
    <row r="10179" spans="41:42" x14ac:dyDescent="0.3">
      <c r="AO10179" s="2" t="s">
        <v>6732</v>
      </c>
      <c r="AP10179" s="6" t="s">
        <v>5804</v>
      </c>
    </row>
    <row r="10180" spans="41:42" x14ac:dyDescent="0.3">
      <c r="AO10180" s="2" t="s">
        <v>6733</v>
      </c>
      <c r="AP10180" s="6" t="s">
        <v>5804</v>
      </c>
    </row>
    <row r="10181" spans="41:42" x14ac:dyDescent="0.3">
      <c r="AO10181" s="2" t="s">
        <v>6734</v>
      </c>
      <c r="AP10181" s="6" t="s">
        <v>5804</v>
      </c>
    </row>
    <row r="10182" spans="41:42" x14ac:dyDescent="0.3">
      <c r="AO10182" s="2" t="s">
        <v>6735</v>
      </c>
      <c r="AP10182" s="6" t="s">
        <v>5804</v>
      </c>
    </row>
    <row r="10183" spans="41:42" x14ac:dyDescent="0.3">
      <c r="AO10183" s="2" t="s">
        <v>6736</v>
      </c>
      <c r="AP10183" s="6" t="s">
        <v>5804</v>
      </c>
    </row>
    <row r="10184" spans="41:42" x14ac:dyDescent="0.3">
      <c r="AO10184" s="2" t="s">
        <v>6737</v>
      </c>
      <c r="AP10184" s="6" t="s">
        <v>5804</v>
      </c>
    </row>
    <row r="10185" spans="41:42" x14ac:dyDescent="0.3">
      <c r="AO10185" s="2" t="s">
        <v>6738</v>
      </c>
      <c r="AP10185" s="6" t="s">
        <v>5804</v>
      </c>
    </row>
    <row r="10186" spans="41:42" x14ac:dyDescent="0.3">
      <c r="AO10186" s="2" t="s">
        <v>6739</v>
      </c>
      <c r="AP10186" s="6" t="s">
        <v>5804</v>
      </c>
    </row>
    <row r="10187" spans="41:42" x14ac:dyDescent="0.3">
      <c r="AO10187" s="2" t="s">
        <v>6740</v>
      </c>
      <c r="AP10187" s="6" t="s">
        <v>5804</v>
      </c>
    </row>
    <row r="10188" spans="41:42" x14ac:dyDescent="0.3">
      <c r="AO10188" s="2" t="s">
        <v>1946</v>
      </c>
      <c r="AP10188" s="6" t="s">
        <v>1888</v>
      </c>
    </row>
    <row r="10189" spans="41:42" x14ac:dyDescent="0.3">
      <c r="AO10189" s="2" t="s">
        <v>6741</v>
      </c>
      <c r="AP10189" s="6" t="s">
        <v>5804</v>
      </c>
    </row>
    <row r="10190" spans="41:42" x14ac:dyDescent="0.3">
      <c r="AO10190" s="2" t="s">
        <v>6742</v>
      </c>
      <c r="AP10190" s="6" t="s">
        <v>5804</v>
      </c>
    </row>
    <row r="10191" spans="41:42" x14ac:dyDescent="0.3">
      <c r="AO10191" s="2" t="s">
        <v>6743</v>
      </c>
      <c r="AP10191" s="6" t="s">
        <v>5804</v>
      </c>
    </row>
    <row r="10192" spans="41:42" x14ac:dyDescent="0.3">
      <c r="AO10192" s="2" t="s">
        <v>6744</v>
      </c>
      <c r="AP10192" s="6" t="s">
        <v>5804</v>
      </c>
    </row>
    <row r="10193" spans="41:42" x14ac:dyDescent="0.3">
      <c r="AO10193" s="2" t="s">
        <v>6745</v>
      </c>
      <c r="AP10193" s="6" t="s">
        <v>5804</v>
      </c>
    </row>
    <row r="10194" spans="41:42" x14ac:dyDescent="0.3">
      <c r="AO10194" s="2" t="s">
        <v>6746</v>
      </c>
      <c r="AP10194" s="6" t="s">
        <v>5804</v>
      </c>
    </row>
    <row r="10195" spans="41:42" x14ac:dyDescent="0.3">
      <c r="AO10195" s="2" t="s">
        <v>6747</v>
      </c>
      <c r="AP10195" s="6" t="s">
        <v>5804</v>
      </c>
    </row>
    <row r="10196" spans="41:42" x14ac:dyDescent="0.3">
      <c r="AO10196" s="2" t="s">
        <v>6748</v>
      </c>
      <c r="AP10196" s="6" t="s">
        <v>5804</v>
      </c>
    </row>
    <row r="10197" spans="41:42" x14ac:dyDescent="0.3">
      <c r="AO10197" s="2" t="s">
        <v>6749</v>
      </c>
      <c r="AP10197" s="6" t="s">
        <v>5804</v>
      </c>
    </row>
    <row r="10198" spans="41:42" x14ac:dyDescent="0.3">
      <c r="AO10198" s="2" t="s">
        <v>6750</v>
      </c>
      <c r="AP10198" s="6" t="s">
        <v>5804</v>
      </c>
    </row>
    <row r="10199" spans="41:42" x14ac:dyDescent="0.3">
      <c r="AO10199" s="2" t="s">
        <v>1947</v>
      </c>
      <c r="AP10199" s="6" t="s">
        <v>1888</v>
      </c>
    </row>
    <row r="10200" spans="41:42" x14ac:dyDescent="0.3">
      <c r="AO10200" s="2" t="s">
        <v>6751</v>
      </c>
      <c r="AP10200" s="6" t="s">
        <v>5804</v>
      </c>
    </row>
    <row r="10201" spans="41:42" x14ac:dyDescent="0.3">
      <c r="AO10201" s="2" t="s">
        <v>6752</v>
      </c>
      <c r="AP10201" s="6" t="s">
        <v>5804</v>
      </c>
    </row>
    <row r="10202" spans="41:42" x14ac:dyDescent="0.3">
      <c r="AO10202" s="2" t="s">
        <v>6753</v>
      </c>
      <c r="AP10202" s="6" t="s">
        <v>5804</v>
      </c>
    </row>
    <row r="10203" spans="41:42" x14ac:dyDescent="0.3">
      <c r="AO10203" s="2" t="s">
        <v>6754</v>
      </c>
      <c r="AP10203" s="6" t="s">
        <v>5804</v>
      </c>
    </row>
    <row r="10204" spans="41:42" x14ac:dyDescent="0.3">
      <c r="AO10204" s="2" t="s">
        <v>6755</v>
      </c>
      <c r="AP10204" s="6" t="s">
        <v>5804</v>
      </c>
    </row>
    <row r="10205" spans="41:42" x14ac:dyDescent="0.3">
      <c r="AO10205" s="2" t="s">
        <v>6756</v>
      </c>
      <c r="AP10205" s="6" t="s">
        <v>5804</v>
      </c>
    </row>
    <row r="10206" spans="41:42" x14ac:dyDescent="0.3">
      <c r="AO10206" s="2" t="s">
        <v>6757</v>
      </c>
      <c r="AP10206" s="6" t="s">
        <v>5804</v>
      </c>
    </row>
    <row r="10207" spans="41:42" x14ac:dyDescent="0.3">
      <c r="AO10207" s="2" t="s">
        <v>6758</v>
      </c>
      <c r="AP10207" s="6" t="s">
        <v>5804</v>
      </c>
    </row>
    <row r="10208" spans="41:42" x14ac:dyDescent="0.3">
      <c r="AO10208" s="2" t="s">
        <v>6759</v>
      </c>
      <c r="AP10208" s="6" t="s">
        <v>5804</v>
      </c>
    </row>
    <row r="10209" spans="41:42" x14ac:dyDescent="0.3">
      <c r="AO10209" s="2" t="s">
        <v>6760</v>
      </c>
      <c r="AP10209" s="6" t="s">
        <v>5804</v>
      </c>
    </row>
    <row r="10210" spans="41:42" x14ac:dyDescent="0.3">
      <c r="AO10210" s="2" t="s">
        <v>1948</v>
      </c>
      <c r="AP10210" s="6" t="s">
        <v>1888</v>
      </c>
    </row>
    <row r="10211" spans="41:42" x14ac:dyDescent="0.3">
      <c r="AO10211" s="2" t="s">
        <v>6761</v>
      </c>
      <c r="AP10211" s="6" t="s">
        <v>5804</v>
      </c>
    </row>
    <row r="10212" spans="41:42" x14ac:dyDescent="0.3">
      <c r="AO10212" s="2" t="s">
        <v>6762</v>
      </c>
      <c r="AP10212" s="6" t="s">
        <v>5804</v>
      </c>
    </row>
    <row r="10213" spans="41:42" x14ac:dyDescent="0.3">
      <c r="AO10213" s="2" t="s">
        <v>6763</v>
      </c>
      <c r="AP10213" s="6" t="s">
        <v>5804</v>
      </c>
    </row>
    <row r="10214" spans="41:42" x14ac:dyDescent="0.3">
      <c r="AO10214" s="2" t="s">
        <v>6764</v>
      </c>
      <c r="AP10214" s="6" t="s">
        <v>5804</v>
      </c>
    </row>
    <row r="10215" spans="41:42" x14ac:dyDescent="0.3">
      <c r="AO10215" s="2" t="s">
        <v>6765</v>
      </c>
      <c r="AP10215" s="6" t="s">
        <v>5804</v>
      </c>
    </row>
    <row r="10216" spans="41:42" x14ac:dyDescent="0.3">
      <c r="AO10216" s="2" t="s">
        <v>6766</v>
      </c>
      <c r="AP10216" s="6" t="s">
        <v>5804</v>
      </c>
    </row>
    <row r="10217" spans="41:42" x14ac:dyDescent="0.3">
      <c r="AO10217" s="2" t="s">
        <v>6767</v>
      </c>
      <c r="AP10217" s="6" t="s">
        <v>5804</v>
      </c>
    </row>
    <row r="10218" spans="41:42" x14ac:dyDescent="0.3">
      <c r="AO10218" s="2" t="s">
        <v>6768</v>
      </c>
      <c r="AP10218" s="6" t="s">
        <v>5804</v>
      </c>
    </row>
    <row r="10219" spans="41:42" x14ac:dyDescent="0.3">
      <c r="AO10219" s="2" t="s">
        <v>6769</v>
      </c>
      <c r="AP10219" s="6" t="s">
        <v>5804</v>
      </c>
    </row>
    <row r="10220" spans="41:42" x14ac:dyDescent="0.3">
      <c r="AO10220" s="2" t="s">
        <v>6770</v>
      </c>
      <c r="AP10220" s="6" t="s">
        <v>5804</v>
      </c>
    </row>
    <row r="10221" spans="41:42" x14ac:dyDescent="0.3">
      <c r="AO10221" s="2" t="s">
        <v>1949</v>
      </c>
      <c r="AP10221" s="6" t="s">
        <v>1888</v>
      </c>
    </row>
    <row r="10222" spans="41:42" x14ac:dyDescent="0.3">
      <c r="AO10222" s="2" t="s">
        <v>6771</v>
      </c>
      <c r="AP10222" s="6" t="s">
        <v>5804</v>
      </c>
    </row>
    <row r="10223" spans="41:42" x14ac:dyDescent="0.3">
      <c r="AO10223" s="2" t="s">
        <v>6772</v>
      </c>
      <c r="AP10223" s="6" t="s">
        <v>5804</v>
      </c>
    </row>
    <row r="10224" spans="41:42" x14ac:dyDescent="0.3">
      <c r="AO10224" s="2" t="s">
        <v>6773</v>
      </c>
      <c r="AP10224" s="6" t="s">
        <v>5804</v>
      </c>
    </row>
    <row r="10225" spans="41:42" x14ac:dyDescent="0.3">
      <c r="AO10225" s="2" t="s">
        <v>6774</v>
      </c>
      <c r="AP10225" s="6" t="s">
        <v>5804</v>
      </c>
    </row>
    <row r="10226" spans="41:42" x14ac:dyDescent="0.3">
      <c r="AO10226" s="2" t="s">
        <v>6775</v>
      </c>
      <c r="AP10226" s="6" t="s">
        <v>5804</v>
      </c>
    </row>
    <row r="10227" spans="41:42" x14ac:dyDescent="0.3">
      <c r="AO10227" s="2" t="s">
        <v>6776</v>
      </c>
      <c r="AP10227" s="6" t="s">
        <v>5804</v>
      </c>
    </row>
    <row r="10228" spans="41:42" x14ac:dyDescent="0.3">
      <c r="AO10228" s="2" t="s">
        <v>6777</v>
      </c>
      <c r="AP10228" s="6" t="s">
        <v>5804</v>
      </c>
    </row>
    <row r="10229" spans="41:42" x14ac:dyDescent="0.3">
      <c r="AO10229" s="2" t="s">
        <v>6778</v>
      </c>
      <c r="AP10229" s="6" t="s">
        <v>5804</v>
      </c>
    </row>
    <row r="10230" spans="41:42" x14ac:dyDescent="0.3">
      <c r="AO10230" s="2" t="s">
        <v>6779</v>
      </c>
      <c r="AP10230" s="6" t="s">
        <v>5804</v>
      </c>
    </row>
    <row r="10231" spans="41:42" x14ac:dyDescent="0.3">
      <c r="AO10231" s="2" t="s">
        <v>6780</v>
      </c>
      <c r="AP10231" s="6" t="s">
        <v>5804</v>
      </c>
    </row>
    <row r="10232" spans="41:42" x14ac:dyDescent="0.3">
      <c r="AO10232" s="2" t="s">
        <v>1950</v>
      </c>
      <c r="AP10232" s="6" t="s">
        <v>1888</v>
      </c>
    </row>
    <row r="10233" spans="41:42" x14ac:dyDescent="0.3">
      <c r="AO10233" s="2" t="s">
        <v>6781</v>
      </c>
      <c r="AP10233" s="6" t="s">
        <v>5804</v>
      </c>
    </row>
    <row r="10234" spans="41:42" x14ac:dyDescent="0.3">
      <c r="AO10234" s="2" t="s">
        <v>6782</v>
      </c>
      <c r="AP10234" s="6" t="s">
        <v>5804</v>
      </c>
    </row>
    <row r="10235" spans="41:42" x14ac:dyDescent="0.3">
      <c r="AO10235" s="2" t="s">
        <v>6783</v>
      </c>
      <c r="AP10235" s="6" t="s">
        <v>5804</v>
      </c>
    </row>
    <row r="10236" spans="41:42" x14ac:dyDescent="0.3">
      <c r="AO10236" s="2" t="s">
        <v>6784</v>
      </c>
      <c r="AP10236" s="6" t="s">
        <v>5804</v>
      </c>
    </row>
    <row r="10237" spans="41:42" x14ac:dyDescent="0.3">
      <c r="AO10237" s="2" t="s">
        <v>6785</v>
      </c>
      <c r="AP10237" s="6" t="s">
        <v>5804</v>
      </c>
    </row>
    <row r="10238" spans="41:42" x14ac:dyDescent="0.3">
      <c r="AO10238" s="2" t="s">
        <v>6786</v>
      </c>
      <c r="AP10238" s="6" t="s">
        <v>5804</v>
      </c>
    </row>
    <row r="10239" spans="41:42" x14ac:dyDescent="0.3">
      <c r="AO10239" s="2" t="s">
        <v>6787</v>
      </c>
      <c r="AP10239" s="6" t="s">
        <v>5804</v>
      </c>
    </row>
    <row r="10240" spans="41:42" x14ac:dyDescent="0.3">
      <c r="AO10240" s="2" t="s">
        <v>6788</v>
      </c>
      <c r="AP10240" s="6" t="s">
        <v>5804</v>
      </c>
    </row>
    <row r="10241" spans="41:42" x14ac:dyDescent="0.3">
      <c r="AO10241" s="2" t="s">
        <v>6789</v>
      </c>
      <c r="AP10241" s="6" t="s">
        <v>5804</v>
      </c>
    </row>
    <row r="10242" spans="41:42" x14ac:dyDescent="0.3">
      <c r="AO10242" s="2" t="s">
        <v>6790</v>
      </c>
      <c r="AP10242" s="6" t="s">
        <v>5804</v>
      </c>
    </row>
    <row r="10243" spans="41:42" x14ac:dyDescent="0.3">
      <c r="AO10243" s="2" t="s">
        <v>1951</v>
      </c>
      <c r="AP10243" s="6" t="s">
        <v>1888</v>
      </c>
    </row>
    <row r="10244" spans="41:42" x14ac:dyDescent="0.3">
      <c r="AO10244" s="2" t="s">
        <v>6791</v>
      </c>
      <c r="AP10244" s="6" t="s">
        <v>5804</v>
      </c>
    </row>
    <row r="10245" spans="41:42" x14ac:dyDescent="0.3">
      <c r="AO10245" s="2" t="s">
        <v>6792</v>
      </c>
      <c r="AP10245" s="6" t="s">
        <v>5804</v>
      </c>
    </row>
    <row r="10246" spans="41:42" x14ac:dyDescent="0.3">
      <c r="AO10246" s="2" t="s">
        <v>6793</v>
      </c>
      <c r="AP10246" s="6" t="s">
        <v>5804</v>
      </c>
    </row>
    <row r="10247" spans="41:42" x14ac:dyDescent="0.3">
      <c r="AO10247" s="2" t="s">
        <v>6794</v>
      </c>
      <c r="AP10247" s="6" t="s">
        <v>5804</v>
      </c>
    </row>
    <row r="10248" spans="41:42" x14ac:dyDescent="0.3">
      <c r="AO10248" s="2" t="s">
        <v>6795</v>
      </c>
      <c r="AP10248" s="6" t="s">
        <v>5804</v>
      </c>
    </row>
    <row r="10249" spans="41:42" x14ac:dyDescent="0.3">
      <c r="AO10249" s="2" t="s">
        <v>6796</v>
      </c>
      <c r="AP10249" s="6" t="s">
        <v>5804</v>
      </c>
    </row>
    <row r="10250" spans="41:42" x14ac:dyDescent="0.3">
      <c r="AO10250" s="2" t="s">
        <v>6797</v>
      </c>
      <c r="AP10250" s="6" t="s">
        <v>5804</v>
      </c>
    </row>
    <row r="10251" spans="41:42" x14ac:dyDescent="0.3">
      <c r="AO10251" s="2" t="s">
        <v>6798</v>
      </c>
      <c r="AP10251" s="6" t="s">
        <v>5804</v>
      </c>
    </row>
    <row r="10252" spans="41:42" x14ac:dyDescent="0.3">
      <c r="AO10252" s="2" t="s">
        <v>6799</v>
      </c>
      <c r="AP10252" s="6" t="s">
        <v>5804</v>
      </c>
    </row>
    <row r="10253" spans="41:42" x14ac:dyDescent="0.3">
      <c r="AO10253" s="2" t="s">
        <v>6800</v>
      </c>
      <c r="AP10253" s="6" t="s">
        <v>5804</v>
      </c>
    </row>
    <row r="10254" spans="41:42" x14ac:dyDescent="0.3">
      <c r="AO10254" s="2" t="s">
        <v>1952</v>
      </c>
      <c r="AP10254" s="6" t="s">
        <v>1888</v>
      </c>
    </row>
    <row r="10255" spans="41:42" x14ac:dyDescent="0.3">
      <c r="AO10255" s="2" t="s">
        <v>6801</v>
      </c>
      <c r="AP10255" s="6" t="s">
        <v>5804</v>
      </c>
    </row>
    <row r="10256" spans="41:42" x14ac:dyDescent="0.3">
      <c r="AO10256" s="2" t="s">
        <v>6802</v>
      </c>
      <c r="AP10256" s="6" t="s">
        <v>5804</v>
      </c>
    </row>
    <row r="10257" spans="41:42" x14ac:dyDescent="0.3">
      <c r="AO10257" s="2" t="s">
        <v>6803</v>
      </c>
      <c r="AP10257" s="6" t="s">
        <v>5804</v>
      </c>
    </row>
    <row r="10258" spans="41:42" x14ac:dyDescent="0.3">
      <c r="AO10258" s="2" t="s">
        <v>6804</v>
      </c>
      <c r="AP10258" s="6" t="s">
        <v>5804</v>
      </c>
    </row>
    <row r="10259" spans="41:42" x14ac:dyDescent="0.3">
      <c r="AO10259" s="2" t="s">
        <v>6805</v>
      </c>
      <c r="AP10259" s="6" t="s">
        <v>5804</v>
      </c>
    </row>
    <row r="10260" spans="41:42" x14ac:dyDescent="0.3">
      <c r="AO10260" s="2" t="s">
        <v>6806</v>
      </c>
      <c r="AP10260" s="6" t="s">
        <v>5804</v>
      </c>
    </row>
    <row r="10261" spans="41:42" x14ac:dyDescent="0.3">
      <c r="AO10261" s="2" t="s">
        <v>6807</v>
      </c>
      <c r="AP10261" s="6" t="s">
        <v>5804</v>
      </c>
    </row>
    <row r="10262" spans="41:42" x14ac:dyDescent="0.3">
      <c r="AO10262" s="2" t="s">
        <v>6808</v>
      </c>
      <c r="AP10262" s="6" t="s">
        <v>5804</v>
      </c>
    </row>
    <row r="10263" spans="41:42" x14ac:dyDescent="0.3">
      <c r="AO10263" s="2" t="s">
        <v>6809</v>
      </c>
      <c r="AP10263" s="6" t="s">
        <v>5804</v>
      </c>
    </row>
    <row r="10264" spans="41:42" x14ac:dyDescent="0.3">
      <c r="AO10264" s="2" t="s">
        <v>6810</v>
      </c>
      <c r="AP10264" s="6" t="s">
        <v>5804</v>
      </c>
    </row>
    <row r="10265" spans="41:42" x14ac:dyDescent="0.3">
      <c r="AO10265" s="2" t="s">
        <v>2451</v>
      </c>
      <c r="AP10265" s="6" t="s">
        <v>2400</v>
      </c>
    </row>
    <row r="10266" spans="41:42" x14ac:dyDescent="0.3">
      <c r="AO10266" s="2" t="s">
        <v>1953</v>
      </c>
      <c r="AP10266" s="6" t="s">
        <v>1888</v>
      </c>
    </row>
    <row r="10267" spans="41:42" x14ac:dyDescent="0.3">
      <c r="AO10267" s="2" t="s">
        <v>6811</v>
      </c>
      <c r="AP10267" s="6" t="s">
        <v>5804</v>
      </c>
    </row>
    <row r="10268" spans="41:42" x14ac:dyDescent="0.3">
      <c r="AO10268" s="2" t="s">
        <v>6812</v>
      </c>
      <c r="AP10268" s="6" t="s">
        <v>5804</v>
      </c>
    </row>
    <row r="10269" spans="41:42" x14ac:dyDescent="0.3">
      <c r="AO10269" s="2" t="s">
        <v>6813</v>
      </c>
      <c r="AP10269" s="6" t="s">
        <v>5804</v>
      </c>
    </row>
    <row r="10270" spans="41:42" x14ac:dyDescent="0.3">
      <c r="AO10270" s="2" t="s">
        <v>6814</v>
      </c>
      <c r="AP10270" s="6" t="s">
        <v>5804</v>
      </c>
    </row>
    <row r="10271" spans="41:42" x14ac:dyDescent="0.3">
      <c r="AO10271" s="2" t="s">
        <v>6815</v>
      </c>
      <c r="AP10271" s="6" t="s">
        <v>5804</v>
      </c>
    </row>
    <row r="10272" spans="41:42" x14ac:dyDescent="0.3">
      <c r="AO10272" s="2" t="s">
        <v>6816</v>
      </c>
      <c r="AP10272" s="6" t="s">
        <v>5804</v>
      </c>
    </row>
    <row r="10273" spans="41:42" x14ac:dyDescent="0.3">
      <c r="AO10273" s="2" t="s">
        <v>6817</v>
      </c>
      <c r="AP10273" s="6" t="s">
        <v>5804</v>
      </c>
    </row>
    <row r="10274" spans="41:42" x14ac:dyDescent="0.3">
      <c r="AO10274" s="2" t="s">
        <v>6818</v>
      </c>
      <c r="AP10274" s="6" t="s">
        <v>5804</v>
      </c>
    </row>
    <row r="10275" spans="41:42" x14ac:dyDescent="0.3">
      <c r="AO10275" s="2" t="s">
        <v>6819</v>
      </c>
      <c r="AP10275" s="6" t="s">
        <v>5804</v>
      </c>
    </row>
    <row r="10276" spans="41:42" x14ac:dyDescent="0.3">
      <c r="AO10276" s="2" t="s">
        <v>6820</v>
      </c>
      <c r="AP10276" s="6" t="s">
        <v>5804</v>
      </c>
    </row>
    <row r="10277" spans="41:42" x14ac:dyDescent="0.3">
      <c r="AO10277" s="2" t="s">
        <v>1954</v>
      </c>
      <c r="AP10277" s="6" t="s">
        <v>1888</v>
      </c>
    </row>
    <row r="10278" spans="41:42" x14ac:dyDescent="0.3">
      <c r="AO10278" s="2" t="s">
        <v>6821</v>
      </c>
      <c r="AP10278" s="6" t="s">
        <v>5804</v>
      </c>
    </row>
    <row r="10279" spans="41:42" x14ac:dyDescent="0.3">
      <c r="AO10279" s="2" t="s">
        <v>6822</v>
      </c>
      <c r="AP10279" s="6" t="s">
        <v>5804</v>
      </c>
    </row>
    <row r="10280" spans="41:42" x14ac:dyDescent="0.3">
      <c r="AO10280" s="2" t="s">
        <v>6823</v>
      </c>
      <c r="AP10280" s="6" t="s">
        <v>5804</v>
      </c>
    </row>
    <row r="10281" spans="41:42" x14ac:dyDescent="0.3">
      <c r="AO10281" s="2" t="s">
        <v>6824</v>
      </c>
      <c r="AP10281" s="6" t="s">
        <v>5804</v>
      </c>
    </row>
    <row r="10282" spans="41:42" x14ac:dyDescent="0.3">
      <c r="AO10282" s="2" t="s">
        <v>6825</v>
      </c>
      <c r="AP10282" s="6" t="s">
        <v>5804</v>
      </c>
    </row>
    <row r="10283" spans="41:42" x14ac:dyDescent="0.3">
      <c r="AO10283" s="2" t="s">
        <v>6826</v>
      </c>
      <c r="AP10283" s="6" t="s">
        <v>5804</v>
      </c>
    </row>
    <row r="10284" spans="41:42" x14ac:dyDescent="0.3">
      <c r="AO10284" s="2" t="s">
        <v>6827</v>
      </c>
      <c r="AP10284" s="6" t="s">
        <v>5804</v>
      </c>
    </row>
    <row r="10285" spans="41:42" x14ac:dyDescent="0.3">
      <c r="AO10285" s="2" t="s">
        <v>6828</v>
      </c>
      <c r="AP10285" s="6" t="s">
        <v>5804</v>
      </c>
    </row>
    <row r="10286" spans="41:42" x14ac:dyDescent="0.3">
      <c r="AO10286" s="2" t="s">
        <v>6829</v>
      </c>
      <c r="AP10286" s="6" t="s">
        <v>5804</v>
      </c>
    </row>
    <row r="10287" spans="41:42" x14ac:dyDescent="0.3">
      <c r="AO10287" s="2" t="s">
        <v>6830</v>
      </c>
      <c r="AP10287" s="6" t="s">
        <v>5804</v>
      </c>
    </row>
    <row r="10288" spans="41:42" x14ac:dyDescent="0.3">
      <c r="AO10288" s="2" t="s">
        <v>1955</v>
      </c>
      <c r="AP10288" s="6" t="s">
        <v>1888</v>
      </c>
    </row>
    <row r="10289" spans="41:42" x14ac:dyDescent="0.3">
      <c r="AO10289" s="2" t="s">
        <v>6831</v>
      </c>
      <c r="AP10289" s="6" t="s">
        <v>5804</v>
      </c>
    </row>
    <row r="10290" spans="41:42" x14ac:dyDescent="0.3">
      <c r="AO10290" s="2" t="s">
        <v>6832</v>
      </c>
      <c r="AP10290" s="6" t="s">
        <v>5804</v>
      </c>
    </row>
    <row r="10291" spans="41:42" x14ac:dyDescent="0.3">
      <c r="AO10291" s="2" t="s">
        <v>6833</v>
      </c>
      <c r="AP10291" s="6" t="s">
        <v>5804</v>
      </c>
    </row>
    <row r="10292" spans="41:42" x14ac:dyDescent="0.3">
      <c r="AO10292" s="2" t="s">
        <v>6834</v>
      </c>
      <c r="AP10292" s="6" t="s">
        <v>5804</v>
      </c>
    </row>
    <row r="10293" spans="41:42" x14ac:dyDescent="0.3">
      <c r="AO10293" s="2" t="s">
        <v>6835</v>
      </c>
      <c r="AP10293" s="6" t="s">
        <v>5804</v>
      </c>
    </row>
    <row r="10294" spans="41:42" x14ac:dyDescent="0.3">
      <c r="AO10294" s="2" t="s">
        <v>6836</v>
      </c>
      <c r="AP10294" s="6" t="s">
        <v>5804</v>
      </c>
    </row>
    <row r="10295" spans="41:42" x14ac:dyDescent="0.3">
      <c r="AO10295" s="2" t="s">
        <v>6837</v>
      </c>
      <c r="AP10295" s="6" t="s">
        <v>5804</v>
      </c>
    </row>
    <row r="10296" spans="41:42" x14ac:dyDescent="0.3">
      <c r="AO10296" s="2" t="s">
        <v>6838</v>
      </c>
      <c r="AP10296" s="6" t="s">
        <v>5804</v>
      </c>
    </row>
    <row r="10297" spans="41:42" x14ac:dyDescent="0.3">
      <c r="AO10297" s="2" t="s">
        <v>6839</v>
      </c>
      <c r="AP10297" s="6" t="s">
        <v>5804</v>
      </c>
    </row>
    <row r="10298" spans="41:42" x14ac:dyDescent="0.3">
      <c r="AO10298" s="2" t="s">
        <v>6840</v>
      </c>
      <c r="AP10298" s="6" t="s">
        <v>5804</v>
      </c>
    </row>
    <row r="10299" spans="41:42" x14ac:dyDescent="0.3">
      <c r="AO10299" s="2" t="s">
        <v>1956</v>
      </c>
      <c r="AP10299" s="6" t="s">
        <v>1888</v>
      </c>
    </row>
    <row r="10300" spans="41:42" x14ac:dyDescent="0.3">
      <c r="AO10300" s="2" t="s">
        <v>6841</v>
      </c>
      <c r="AP10300" s="6" t="s">
        <v>5804</v>
      </c>
    </row>
    <row r="10301" spans="41:42" x14ac:dyDescent="0.3">
      <c r="AO10301" s="2" t="s">
        <v>6842</v>
      </c>
      <c r="AP10301" s="6" t="s">
        <v>5804</v>
      </c>
    </row>
    <row r="10302" spans="41:42" x14ac:dyDescent="0.3">
      <c r="AO10302" s="2" t="s">
        <v>6843</v>
      </c>
      <c r="AP10302" s="6" t="s">
        <v>5804</v>
      </c>
    </row>
    <row r="10303" spans="41:42" x14ac:dyDescent="0.3">
      <c r="AO10303" s="2" t="s">
        <v>6844</v>
      </c>
      <c r="AP10303" s="6" t="s">
        <v>5804</v>
      </c>
    </row>
    <row r="10304" spans="41:42" x14ac:dyDescent="0.3">
      <c r="AO10304" s="2" t="s">
        <v>6845</v>
      </c>
      <c r="AP10304" s="6" t="s">
        <v>5804</v>
      </c>
    </row>
    <row r="10305" spans="41:42" x14ac:dyDescent="0.3">
      <c r="AO10305" s="2" t="s">
        <v>6846</v>
      </c>
      <c r="AP10305" s="6" t="s">
        <v>5804</v>
      </c>
    </row>
    <row r="10306" spans="41:42" x14ac:dyDescent="0.3">
      <c r="AO10306" s="2" t="s">
        <v>6847</v>
      </c>
      <c r="AP10306" s="6" t="s">
        <v>5804</v>
      </c>
    </row>
    <row r="10307" spans="41:42" x14ac:dyDescent="0.3">
      <c r="AO10307" s="2" t="s">
        <v>6848</v>
      </c>
      <c r="AP10307" s="6" t="s">
        <v>5804</v>
      </c>
    </row>
    <row r="10308" spans="41:42" x14ac:dyDescent="0.3">
      <c r="AO10308" s="2" t="s">
        <v>6849</v>
      </c>
      <c r="AP10308" s="6" t="s">
        <v>5804</v>
      </c>
    </row>
    <row r="10309" spans="41:42" x14ac:dyDescent="0.3">
      <c r="AO10309" s="2" t="s">
        <v>6850</v>
      </c>
      <c r="AP10309" s="6" t="s">
        <v>5804</v>
      </c>
    </row>
    <row r="10310" spans="41:42" x14ac:dyDescent="0.3">
      <c r="AO10310" s="2" t="s">
        <v>1957</v>
      </c>
      <c r="AP10310" s="6" t="s">
        <v>1888</v>
      </c>
    </row>
    <row r="10311" spans="41:42" x14ac:dyDescent="0.3">
      <c r="AO10311" s="2" t="s">
        <v>6851</v>
      </c>
      <c r="AP10311" s="6" t="s">
        <v>5804</v>
      </c>
    </row>
    <row r="10312" spans="41:42" x14ac:dyDescent="0.3">
      <c r="AO10312" s="2" t="s">
        <v>6852</v>
      </c>
      <c r="AP10312" s="6" t="s">
        <v>5804</v>
      </c>
    </row>
    <row r="10313" spans="41:42" x14ac:dyDescent="0.3">
      <c r="AO10313" s="2" t="s">
        <v>6853</v>
      </c>
      <c r="AP10313" s="6" t="s">
        <v>5804</v>
      </c>
    </row>
    <row r="10314" spans="41:42" x14ac:dyDescent="0.3">
      <c r="AO10314" s="2" t="s">
        <v>6854</v>
      </c>
      <c r="AP10314" s="6" t="s">
        <v>5804</v>
      </c>
    </row>
    <row r="10315" spans="41:42" x14ac:dyDescent="0.3">
      <c r="AO10315" s="2" t="s">
        <v>6855</v>
      </c>
      <c r="AP10315" s="6" t="s">
        <v>5804</v>
      </c>
    </row>
    <row r="10316" spans="41:42" x14ac:dyDescent="0.3">
      <c r="AO10316" s="2" t="s">
        <v>6856</v>
      </c>
      <c r="AP10316" s="6" t="s">
        <v>5804</v>
      </c>
    </row>
    <row r="10317" spans="41:42" x14ac:dyDescent="0.3">
      <c r="AO10317" s="2" t="s">
        <v>6857</v>
      </c>
      <c r="AP10317" s="6" t="s">
        <v>5804</v>
      </c>
    </row>
    <row r="10318" spans="41:42" x14ac:dyDescent="0.3">
      <c r="AO10318" s="2" t="s">
        <v>6858</v>
      </c>
      <c r="AP10318" s="6" t="s">
        <v>5804</v>
      </c>
    </row>
    <row r="10319" spans="41:42" x14ac:dyDescent="0.3">
      <c r="AO10319" s="2" t="s">
        <v>6859</v>
      </c>
      <c r="AP10319" s="6" t="s">
        <v>5804</v>
      </c>
    </row>
    <row r="10320" spans="41:42" x14ac:dyDescent="0.3">
      <c r="AO10320" s="2" t="s">
        <v>6860</v>
      </c>
      <c r="AP10320" s="6" t="s">
        <v>5804</v>
      </c>
    </row>
    <row r="10321" spans="41:42" x14ac:dyDescent="0.3">
      <c r="AO10321" s="2" t="s">
        <v>1958</v>
      </c>
      <c r="AP10321" s="6" t="s">
        <v>1888</v>
      </c>
    </row>
    <row r="10322" spans="41:42" x14ac:dyDescent="0.3">
      <c r="AO10322" s="2" t="s">
        <v>6861</v>
      </c>
      <c r="AP10322" s="6" t="s">
        <v>5804</v>
      </c>
    </row>
    <row r="10323" spans="41:42" x14ac:dyDescent="0.3">
      <c r="AO10323" s="2" t="s">
        <v>6862</v>
      </c>
      <c r="AP10323" s="6" t="s">
        <v>5804</v>
      </c>
    </row>
    <row r="10324" spans="41:42" x14ac:dyDescent="0.3">
      <c r="AO10324" s="2" t="s">
        <v>6863</v>
      </c>
      <c r="AP10324" s="6" t="s">
        <v>5804</v>
      </c>
    </row>
    <row r="10325" spans="41:42" x14ac:dyDescent="0.3">
      <c r="AO10325" s="2" t="s">
        <v>6864</v>
      </c>
      <c r="AP10325" s="6" t="s">
        <v>5804</v>
      </c>
    </row>
    <row r="10326" spans="41:42" x14ac:dyDescent="0.3">
      <c r="AO10326" s="2" t="s">
        <v>6865</v>
      </c>
      <c r="AP10326" s="6" t="s">
        <v>5804</v>
      </c>
    </row>
    <row r="10327" spans="41:42" x14ac:dyDescent="0.3">
      <c r="AO10327" s="2" t="s">
        <v>6866</v>
      </c>
      <c r="AP10327" s="6" t="s">
        <v>5804</v>
      </c>
    </row>
    <row r="10328" spans="41:42" x14ac:dyDescent="0.3">
      <c r="AO10328" s="2" t="s">
        <v>6867</v>
      </c>
      <c r="AP10328" s="6" t="s">
        <v>5804</v>
      </c>
    </row>
    <row r="10329" spans="41:42" x14ac:dyDescent="0.3">
      <c r="AO10329" s="2" t="s">
        <v>6868</v>
      </c>
      <c r="AP10329" s="6" t="s">
        <v>5804</v>
      </c>
    </row>
    <row r="10330" spans="41:42" x14ac:dyDescent="0.3">
      <c r="AO10330" s="2" t="s">
        <v>6869</v>
      </c>
      <c r="AP10330" s="6" t="s">
        <v>5804</v>
      </c>
    </row>
    <row r="10331" spans="41:42" x14ac:dyDescent="0.3">
      <c r="AO10331" s="2" t="s">
        <v>6870</v>
      </c>
      <c r="AP10331" s="6" t="s">
        <v>5804</v>
      </c>
    </row>
    <row r="10332" spans="41:42" x14ac:dyDescent="0.3">
      <c r="AO10332" s="2" t="s">
        <v>1959</v>
      </c>
      <c r="AP10332" s="6" t="s">
        <v>1888</v>
      </c>
    </row>
    <row r="10333" spans="41:42" x14ac:dyDescent="0.3">
      <c r="AO10333" s="2" t="s">
        <v>6871</v>
      </c>
      <c r="AP10333" s="6" t="s">
        <v>5804</v>
      </c>
    </row>
    <row r="10334" spans="41:42" x14ac:dyDescent="0.3">
      <c r="AO10334" s="2" t="s">
        <v>6872</v>
      </c>
      <c r="AP10334" s="6" t="s">
        <v>5804</v>
      </c>
    </row>
    <row r="10335" spans="41:42" x14ac:dyDescent="0.3">
      <c r="AO10335" s="2" t="s">
        <v>6873</v>
      </c>
      <c r="AP10335" s="6" t="s">
        <v>5804</v>
      </c>
    </row>
    <row r="10336" spans="41:42" x14ac:dyDescent="0.3">
      <c r="AO10336" s="2" t="s">
        <v>6874</v>
      </c>
      <c r="AP10336" s="6" t="s">
        <v>5804</v>
      </c>
    </row>
    <row r="10337" spans="41:42" x14ac:dyDescent="0.3">
      <c r="AO10337" s="2" t="s">
        <v>6875</v>
      </c>
      <c r="AP10337" s="6" t="s">
        <v>5804</v>
      </c>
    </row>
    <row r="10338" spans="41:42" x14ac:dyDescent="0.3">
      <c r="AO10338" s="2" t="s">
        <v>6876</v>
      </c>
      <c r="AP10338" s="6" t="s">
        <v>5804</v>
      </c>
    </row>
    <row r="10339" spans="41:42" x14ac:dyDescent="0.3">
      <c r="AO10339" s="2" t="s">
        <v>6877</v>
      </c>
      <c r="AP10339" s="6" t="s">
        <v>5804</v>
      </c>
    </row>
    <row r="10340" spans="41:42" x14ac:dyDescent="0.3">
      <c r="AO10340" s="2" t="s">
        <v>6878</v>
      </c>
      <c r="AP10340" s="6" t="s">
        <v>5804</v>
      </c>
    </row>
    <row r="10341" spans="41:42" x14ac:dyDescent="0.3">
      <c r="AO10341" s="2" t="s">
        <v>6879</v>
      </c>
      <c r="AP10341" s="6" t="s">
        <v>5804</v>
      </c>
    </row>
    <row r="10342" spans="41:42" x14ac:dyDescent="0.3">
      <c r="AO10342" s="2" t="s">
        <v>6880</v>
      </c>
      <c r="AP10342" s="6" t="s">
        <v>5804</v>
      </c>
    </row>
    <row r="10343" spans="41:42" x14ac:dyDescent="0.3">
      <c r="AO10343" s="2" t="s">
        <v>1960</v>
      </c>
      <c r="AP10343" s="6" t="s">
        <v>1888</v>
      </c>
    </row>
    <row r="10344" spans="41:42" x14ac:dyDescent="0.3">
      <c r="AO10344" s="2" t="s">
        <v>6881</v>
      </c>
      <c r="AP10344" s="6" t="s">
        <v>5804</v>
      </c>
    </row>
    <row r="10345" spans="41:42" x14ac:dyDescent="0.3">
      <c r="AO10345" s="2" t="s">
        <v>6882</v>
      </c>
      <c r="AP10345" s="6" t="s">
        <v>5804</v>
      </c>
    </row>
    <row r="10346" spans="41:42" x14ac:dyDescent="0.3">
      <c r="AO10346" s="2" t="s">
        <v>6883</v>
      </c>
      <c r="AP10346" s="6" t="s">
        <v>5804</v>
      </c>
    </row>
    <row r="10347" spans="41:42" x14ac:dyDescent="0.3">
      <c r="AO10347" s="2" t="s">
        <v>6884</v>
      </c>
      <c r="AP10347" s="6" t="s">
        <v>5804</v>
      </c>
    </row>
    <row r="10348" spans="41:42" x14ac:dyDescent="0.3">
      <c r="AO10348" s="2" t="s">
        <v>6885</v>
      </c>
      <c r="AP10348" s="6" t="s">
        <v>5804</v>
      </c>
    </row>
    <row r="10349" spans="41:42" x14ac:dyDescent="0.3">
      <c r="AO10349" s="2" t="s">
        <v>6886</v>
      </c>
      <c r="AP10349" s="6" t="s">
        <v>5804</v>
      </c>
    </row>
    <row r="10350" spans="41:42" x14ac:dyDescent="0.3">
      <c r="AO10350" s="2" t="s">
        <v>6887</v>
      </c>
      <c r="AP10350" s="6" t="s">
        <v>5804</v>
      </c>
    </row>
    <row r="10351" spans="41:42" x14ac:dyDescent="0.3">
      <c r="AO10351" s="2" t="s">
        <v>6888</v>
      </c>
      <c r="AP10351" s="6" t="s">
        <v>5804</v>
      </c>
    </row>
    <row r="10352" spans="41:42" x14ac:dyDescent="0.3">
      <c r="AO10352" s="2" t="s">
        <v>6889</v>
      </c>
      <c r="AP10352" s="6" t="s">
        <v>5804</v>
      </c>
    </row>
    <row r="10353" spans="41:42" x14ac:dyDescent="0.3">
      <c r="AO10353" s="2" t="s">
        <v>6890</v>
      </c>
      <c r="AP10353" s="6" t="s">
        <v>5804</v>
      </c>
    </row>
    <row r="10354" spans="41:42" x14ac:dyDescent="0.3">
      <c r="AO10354" s="2" t="s">
        <v>1961</v>
      </c>
      <c r="AP10354" s="6" t="s">
        <v>1888</v>
      </c>
    </row>
    <row r="10355" spans="41:42" x14ac:dyDescent="0.3">
      <c r="AO10355" s="2" t="s">
        <v>6891</v>
      </c>
      <c r="AP10355" s="6" t="s">
        <v>5804</v>
      </c>
    </row>
    <row r="10356" spans="41:42" x14ac:dyDescent="0.3">
      <c r="AO10356" s="2" t="s">
        <v>6892</v>
      </c>
      <c r="AP10356" s="6" t="s">
        <v>5804</v>
      </c>
    </row>
    <row r="10357" spans="41:42" x14ac:dyDescent="0.3">
      <c r="AO10357" s="2" t="s">
        <v>6893</v>
      </c>
      <c r="AP10357" s="6" t="s">
        <v>5804</v>
      </c>
    </row>
    <row r="10358" spans="41:42" x14ac:dyDescent="0.3">
      <c r="AO10358" s="2" t="s">
        <v>6894</v>
      </c>
      <c r="AP10358" s="6" t="s">
        <v>5804</v>
      </c>
    </row>
    <row r="10359" spans="41:42" x14ac:dyDescent="0.3">
      <c r="AO10359" s="2" t="s">
        <v>6895</v>
      </c>
      <c r="AP10359" s="6" t="s">
        <v>5804</v>
      </c>
    </row>
    <row r="10360" spans="41:42" x14ac:dyDescent="0.3">
      <c r="AO10360" s="2" t="s">
        <v>6896</v>
      </c>
      <c r="AP10360" s="6" t="s">
        <v>5804</v>
      </c>
    </row>
    <row r="10361" spans="41:42" x14ac:dyDescent="0.3">
      <c r="AO10361" s="2" t="s">
        <v>6897</v>
      </c>
      <c r="AP10361" s="6" t="s">
        <v>5804</v>
      </c>
    </row>
    <row r="10362" spans="41:42" x14ac:dyDescent="0.3">
      <c r="AO10362" s="2" t="s">
        <v>6898</v>
      </c>
      <c r="AP10362" s="6" t="s">
        <v>5804</v>
      </c>
    </row>
    <row r="10363" spans="41:42" x14ac:dyDescent="0.3">
      <c r="AO10363" s="2" t="s">
        <v>6899</v>
      </c>
      <c r="AP10363" s="6" t="s">
        <v>5804</v>
      </c>
    </row>
    <row r="10364" spans="41:42" x14ac:dyDescent="0.3">
      <c r="AO10364" s="2" t="s">
        <v>6900</v>
      </c>
      <c r="AP10364" s="6" t="s">
        <v>5804</v>
      </c>
    </row>
    <row r="10365" spans="41:42" x14ac:dyDescent="0.3">
      <c r="AO10365" s="2" t="s">
        <v>1962</v>
      </c>
      <c r="AP10365" s="6" t="s">
        <v>1888</v>
      </c>
    </row>
    <row r="10366" spans="41:42" x14ac:dyDescent="0.3">
      <c r="AO10366" s="2" t="s">
        <v>6901</v>
      </c>
      <c r="AP10366" s="6" t="s">
        <v>5804</v>
      </c>
    </row>
    <row r="10367" spans="41:42" x14ac:dyDescent="0.3">
      <c r="AO10367" s="2" t="s">
        <v>6902</v>
      </c>
      <c r="AP10367" s="6" t="s">
        <v>5804</v>
      </c>
    </row>
    <row r="10368" spans="41:42" x14ac:dyDescent="0.3">
      <c r="AO10368" s="2" t="s">
        <v>6903</v>
      </c>
      <c r="AP10368" s="6" t="s">
        <v>5804</v>
      </c>
    </row>
    <row r="10369" spans="41:42" x14ac:dyDescent="0.3">
      <c r="AO10369" s="2" t="s">
        <v>6904</v>
      </c>
      <c r="AP10369" s="6" t="s">
        <v>5804</v>
      </c>
    </row>
    <row r="10370" spans="41:42" x14ac:dyDescent="0.3">
      <c r="AO10370" s="2" t="s">
        <v>6905</v>
      </c>
      <c r="AP10370" s="6" t="s">
        <v>5804</v>
      </c>
    </row>
    <row r="10371" spans="41:42" x14ac:dyDescent="0.3">
      <c r="AO10371" s="2" t="s">
        <v>6906</v>
      </c>
      <c r="AP10371" s="6" t="s">
        <v>5804</v>
      </c>
    </row>
    <row r="10372" spans="41:42" x14ac:dyDescent="0.3">
      <c r="AO10372" s="2" t="s">
        <v>6907</v>
      </c>
      <c r="AP10372" s="6" t="s">
        <v>5804</v>
      </c>
    </row>
    <row r="10373" spans="41:42" x14ac:dyDescent="0.3">
      <c r="AO10373" s="2" t="s">
        <v>6908</v>
      </c>
      <c r="AP10373" s="6" t="s">
        <v>5804</v>
      </c>
    </row>
    <row r="10374" spans="41:42" x14ac:dyDescent="0.3">
      <c r="AO10374" s="2" t="s">
        <v>6909</v>
      </c>
      <c r="AP10374" s="6" t="s">
        <v>5804</v>
      </c>
    </row>
    <row r="10375" spans="41:42" x14ac:dyDescent="0.3">
      <c r="AO10375" s="2" t="s">
        <v>6910</v>
      </c>
      <c r="AP10375" s="6" t="s">
        <v>5804</v>
      </c>
    </row>
    <row r="10376" spans="41:42" x14ac:dyDescent="0.3">
      <c r="AO10376" s="2" t="s">
        <v>2452</v>
      </c>
      <c r="AP10376" s="6" t="s">
        <v>2400</v>
      </c>
    </row>
    <row r="10377" spans="41:42" x14ac:dyDescent="0.3">
      <c r="AO10377" s="2" t="s">
        <v>1963</v>
      </c>
      <c r="AP10377" s="6" t="s">
        <v>1888</v>
      </c>
    </row>
    <row r="10378" spans="41:42" x14ac:dyDescent="0.3">
      <c r="AO10378" s="2" t="s">
        <v>6911</v>
      </c>
      <c r="AP10378" s="6" t="s">
        <v>5804</v>
      </c>
    </row>
    <row r="10379" spans="41:42" x14ac:dyDescent="0.3">
      <c r="AO10379" s="2" t="s">
        <v>6912</v>
      </c>
      <c r="AP10379" s="6" t="s">
        <v>5804</v>
      </c>
    </row>
    <row r="10380" spans="41:42" x14ac:dyDescent="0.3">
      <c r="AO10380" s="2" t="s">
        <v>6913</v>
      </c>
      <c r="AP10380" s="6" t="s">
        <v>5804</v>
      </c>
    </row>
    <row r="10381" spans="41:42" x14ac:dyDescent="0.3">
      <c r="AO10381" s="2" t="s">
        <v>6914</v>
      </c>
      <c r="AP10381" s="6" t="s">
        <v>5804</v>
      </c>
    </row>
    <row r="10382" spans="41:42" x14ac:dyDescent="0.3">
      <c r="AO10382" s="2" t="s">
        <v>6915</v>
      </c>
      <c r="AP10382" s="6" t="s">
        <v>5804</v>
      </c>
    </row>
    <row r="10383" spans="41:42" x14ac:dyDescent="0.3">
      <c r="AO10383" s="2" t="s">
        <v>6916</v>
      </c>
      <c r="AP10383" s="6" t="s">
        <v>5804</v>
      </c>
    </row>
    <row r="10384" spans="41:42" x14ac:dyDescent="0.3">
      <c r="AO10384" s="2" t="s">
        <v>6917</v>
      </c>
      <c r="AP10384" s="6" t="s">
        <v>5804</v>
      </c>
    </row>
    <row r="10385" spans="41:42" x14ac:dyDescent="0.3">
      <c r="AO10385" s="2" t="s">
        <v>6918</v>
      </c>
      <c r="AP10385" s="6" t="s">
        <v>5804</v>
      </c>
    </row>
    <row r="10386" spans="41:42" x14ac:dyDescent="0.3">
      <c r="AO10386" s="2" t="s">
        <v>6919</v>
      </c>
      <c r="AP10386" s="6" t="s">
        <v>5804</v>
      </c>
    </row>
    <row r="10387" spans="41:42" x14ac:dyDescent="0.3">
      <c r="AO10387" s="2" t="s">
        <v>6920</v>
      </c>
      <c r="AP10387" s="6" t="s">
        <v>5804</v>
      </c>
    </row>
    <row r="10388" spans="41:42" x14ac:dyDescent="0.3">
      <c r="AO10388" s="2" t="s">
        <v>1964</v>
      </c>
      <c r="AP10388" s="6" t="s">
        <v>1888</v>
      </c>
    </row>
    <row r="10389" spans="41:42" x14ac:dyDescent="0.3">
      <c r="AO10389" s="2" t="s">
        <v>6921</v>
      </c>
      <c r="AP10389" s="6" t="s">
        <v>5804</v>
      </c>
    </row>
    <row r="10390" spans="41:42" x14ac:dyDescent="0.3">
      <c r="AO10390" s="2" t="s">
        <v>6922</v>
      </c>
      <c r="AP10390" s="6" t="s">
        <v>5804</v>
      </c>
    </row>
    <row r="10391" spans="41:42" x14ac:dyDescent="0.3">
      <c r="AO10391" s="2" t="s">
        <v>6923</v>
      </c>
      <c r="AP10391" s="6" t="s">
        <v>5804</v>
      </c>
    </row>
    <row r="10392" spans="41:42" x14ac:dyDescent="0.3">
      <c r="AO10392" s="2" t="s">
        <v>6924</v>
      </c>
      <c r="AP10392" s="6" t="s">
        <v>5804</v>
      </c>
    </row>
    <row r="10393" spans="41:42" x14ac:dyDescent="0.3">
      <c r="AO10393" s="2" t="s">
        <v>6925</v>
      </c>
      <c r="AP10393" s="6" t="s">
        <v>5804</v>
      </c>
    </row>
    <row r="10394" spans="41:42" x14ac:dyDescent="0.3">
      <c r="AO10394" s="2" t="s">
        <v>6926</v>
      </c>
      <c r="AP10394" s="6" t="s">
        <v>5804</v>
      </c>
    </row>
    <row r="10395" spans="41:42" x14ac:dyDescent="0.3">
      <c r="AO10395" s="2" t="s">
        <v>6927</v>
      </c>
      <c r="AP10395" s="6" t="s">
        <v>5804</v>
      </c>
    </row>
    <row r="10396" spans="41:42" x14ac:dyDescent="0.3">
      <c r="AO10396" s="2" t="s">
        <v>6928</v>
      </c>
      <c r="AP10396" s="6" t="s">
        <v>5804</v>
      </c>
    </row>
    <row r="10397" spans="41:42" x14ac:dyDescent="0.3">
      <c r="AO10397" s="2" t="s">
        <v>6929</v>
      </c>
      <c r="AP10397" s="6" t="s">
        <v>5804</v>
      </c>
    </row>
    <row r="10398" spans="41:42" x14ac:dyDescent="0.3">
      <c r="AO10398" s="2" t="s">
        <v>6930</v>
      </c>
      <c r="AP10398" s="6" t="s">
        <v>5804</v>
      </c>
    </row>
    <row r="10399" spans="41:42" x14ac:dyDescent="0.3">
      <c r="AO10399" s="2" t="s">
        <v>1965</v>
      </c>
      <c r="AP10399" s="6" t="s">
        <v>1888</v>
      </c>
    </row>
    <row r="10400" spans="41:42" x14ac:dyDescent="0.3">
      <c r="AO10400" s="2" t="s">
        <v>6931</v>
      </c>
      <c r="AP10400" s="6" t="s">
        <v>5804</v>
      </c>
    </row>
    <row r="10401" spans="41:42" x14ac:dyDescent="0.3">
      <c r="AO10401" s="2" t="s">
        <v>6932</v>
      </c>
      <c r="AP10401" s="6" t="s">
        <v>5804</v>
      </c>
    </row>
    <row r="10402" spans="41:42" x14ac:dyDescent="0.3">
      <c r="AO10402" s="2" t="s">
        <v>6933</v>
      </c>
      <c r="AP10402" s="6" t="s">
        <v>5804</v>
      </c>
    </row>
    <row r="10403" spans="41:42" x14ac:dyDescent="0.3">
      <c r="AO10403" s="2" t="s">
        <v>6934</v>
      </c>
      <c r="AP10403" s="6" t="s">
        <v>5804</v>
      </c>
    </row>
    <row r="10404" spans="41:42" x14ac:dyDescent="0.3">
      <c r="AO10404" s="2" t="s">
        <v>6935</v>
      </c>
      <c r="AP10404" s="6" t="s">
        <v>5804</v>
      </c>
    </row>
    <row r="10405" spans="41:42" x14ac:dyDescent="0.3">
      <c r="AO10405" s="2" t="s">
        <v>3701</v>
      </c>
      <c r="AP10405" s="6" t="s">
        <v>3676</v>
      </c>
    </row>
    <row r="10406" spans="41:42" x14ac:dyDescent="0.3">
      <c r="AO10406" s="2" t="s">
        <v>3702</v>
      </c>
      <c r="AP10406" s="6" t="s">
        <v>3676</v>
      </c>
    </row>
    <row r="10407" spans="41:42" x14ac:dyDescent="0.3">
      <c r="AO10407" s="2" t="s">
        <v>3703</v>
      </c>
      <c r="AP10407" s="6" t="s">
        <v>3676</v>
      </c>
    </row>
    <row r="10408" spans="41:42" x14ac:dyDescent="0.3">
      <c r="AO10408" s="2" t="s">
        <v>3704</v>
      </c>
      <c r="AP10408" s="6" t="s">
        <v>3676</v>
      </c>
    </row>
    <row r="10409" spans="41:42" x14ac:dyDescent="0.3">
      <c r="AO10409" s="2" t="s">
        <v>3705</v>
      </c>
      <c r="AP10409" s="6" t="s">
        <v>3676</v>
      </c>
    </row>
    <row r="10410" spans="41:42" x14ac:dyDescent="0.3">
      <c r="AO10410" s="2" t="s">
        <v>1966</v>
      </c>
      <c r="AP10410" s="6" t="s">
        <v>1888</v>
      </c>
    </row>
    <row r="10411" spans="41:42" x14ac:dyDescent="0.3">
      <c r="AO10411" s="2" t="s">
        <v>3706</v>
      </c>
      <c r="AP10411" s="6" t="s">
        <v>3676</v>
      </c>
    </row>
    <row r="10412" spans="41:42" x14ac:dyDescent="0.3">
      <c r="AO10412" s="2" t="s">
        <v>3707</v>
      </c>
      <c r="AP10412" s="6" t="s">
        <v>3676</v>
      </c>
    </row>
    <row r="10413" spans="41:42" x14ac:dyDescent="0.3">
      <c r="AO10413" s="2" t="s">
        <v>3708</v>
      </c>
      <c r="AP10413" s="6" t="s">
        <v>3676</v>
      </c>
    </row>
    <row r="10414" spans="41:42" x14ac:dyDescent="0.3">
      <c r="AO10414" s="2" t="s">
        <v>3709</v>
      </c>
      <c r="AP10414" s="6" t="s">
        <v>3676</v>
      </c>
    </row>
    <row r="10415" spans="41:42" x14ac:dyDescent="0.3">
      <c r="AO10415" s="2" t="s">
        <v>3710</v>
      </c>
      <c r="AP10415" s="6" t="s">
        <v>3676</v>
      </c>
    </row>
    <row r="10416" spans="41:42" x14ac:dyDescent="0.3">
      <c r="AO10416" s="2" t="s">
        <v>3711</v>
      </c>
      <c r="AP10416" s="6" t="s">
        <v>3676</v>
      </c>
    </row>
    <row r="10417" spans="41:42" x14ac:dyDescent="0.3">
      <c r="AO10417" s="2" t="s">
        <v>3712</v>
      </c>
      <c r="AP10417" s="6" t="s">
        <v>3676</v>
      </c>
    </row>
    <row r="10418" spans="41:42" x14ac:dyDescent="0.3">
      <c r="AO10418" s="2" t="s">
        <v>3713</v>
      </c>
      <c r="AP10418" s="6" t="s">
        <v>3676</v>
      </c>
    </row>
    <row r="10419" spans="41:42" x14ac:dyDescent="0.3">
      <c r="AO10419" s="2" t="s">
        <v>3714</v>
      </c>
      <c r="AP10419" s="6" t="s">
        <v>3676</v>
      </c>
    </row>
    <row r="10420" spans="41:42" x14ac:dyDescent="0.3">
      <c r="AO10420" s="2" t="s">
        <v>3715</v>
      </c>
      <c r="AP10420" s="6" t="s">
        <v>3676</v>
      </c>
    </row>
    <row r="10421" spans="41:42" x14ac:dyDescent="0.3">
      <c r="AO10421" s="2" t="s">
        <v>1967</v>
      </c>
      <c r="AP10421" s="6" t="s">
        <v>1888</v>
      </c>
    </row>
    <row r="10422" spans="41:42" x14ac:dyDescent="0.3">
      <c r="AO10422" s="2" t="s">
        <v>3716</v>
      </c>
      <c r="AP10422" s="6" t="s">
        <v>3676</v>
      </c>
    </row>
    <row r="10423" spans="41:42" x14ac:dyDescent="0.3">
      <c r="AO10423" s="2" t="s">
        <v>3717</v>
      </c>
      <c r="AP10423" s="6" t="s">
        <v>3676</v>
      </c>
    </row>
    <row r="10424" spans="41:42" x14ac:dyDescent="0.3">
      <c r="AO10424" s="2" t="s">
        <v>3718</v>
      </c>
      <c r="AP10424" s="6" t="s">
        <v>3676</v>
      </c>
    </row>
    <row r="10425" spans="41:42" x14ac:dyDescent="0.3">
      <c r="AO10425" s="2" t="s">
        <v>3719</v>
      </c>
      <c r="AP10425" s="6" t="s">
        <v>3676</v>
      </c>
    </row>
    <row r="10426" spans="41:42" x14ac:dyDescent="0.3">
      <c r="AO10426" s="2" t="s">
        <v>3720</v>
      </c>
      <c r="AP10426" s="6" t="s">
        <v>3676</v>
      </c>
    </row>
    <row r="10427" spans="41:42" x14ac:dyDescent="0.3">
      <c r="AO10427" s="2" t="s">
        <v>3721</v>
      </c>
      <c r="AP10427" s="6" t="s">
        <v>3676</v>
      </c>
    </row>
    <row r="10428" spans="41:42" x14ac:dyDescent="0.3">
      <c r="AO10428" s="2" t="s">
        <v>3722</v>
      </c>
      <c r="AP10428" s="6" t="s">
        <v>3676</v>
      </c>
    </row>
    <row r="10429" spans="41:42" x14ac:dyDescent="0.3">
      <c r="AO10429" s="2" t="s">
        <v>3723</v>
      </c>
      <c r="AP10429" s="6" t="s">
        <v>3676</v>
      </c>
    </row>
    <row r="10430" spans="41:42" x14ac:dyDescent="0.3">
      <c r="AO10430" s="2" t="s">
        <v>3724</v>
      </c>
      <c r="AP10430" s="6" t="s">
        <v>3676</v>
      </c>
    </row>
    <row r="10431" spans="41:42" x14ac:dyDescent="0.3">
      <c r="AO10431" s="2" t="s">
        <v>3725</v>
      </c>
      <c r="AP10431" s="6" t="s">
        <v>3676</v>
      </c>
    </row>
    <row r="10432" spans="41:42" x14ac:dyDescent="0.3">
      <c r="AO10432" s="2" t="s">
        <v>1968</v>
      </c>
      <c r="AP10432" s="6" t="s">
        <v>1888</v>
      </c>
    </row>
    <row r="10433" spans="41:42" x14ac:dyDescent="0.3">
      <c r="AO10433" s="2" t="s">
        <v>3726</v>
      </c>
      <c r="AP10433" s="6" t="s">
        <v>3676</v>
      </c>
    </row>
    <row r="10434" spans="41:42" x14ac:dyDescent="0.3">
      <c r="AO10434" s="2" t="s">
        <v>3727</v>
      </c>
      <c r="AP10434" s="6" t="s">
        <v>3676</v>
      </c>
    </row>
    <row r="10435" spans="41:42" x14ac:dyDescent="0.3">
      <c r="AO10435" s="2" t="s">
        <v>3728</v>
      </c>
      <c r="AP10435" s="6" t="s">
        <v>3676</v>
      </c>
    </row>
    <row r="10436" spans="41:42" x14ac:dyDescent="0.3">
      <c r="AO10436" s="2" t="s">
        <v>3729</v>
      </c>
      <c r="AP10436" s="6" t="s">
        <v>3676</v>
      </c>
    </row>
    <row r="10437" spans="41:42" x14ac:dyDescent="0.3">
      <c r="AO10437" s="2" t="s">
        <v>3730</v>
      </c>
      <c r="AP10437" s="6" t="s">
        <v>3676</v>
      </c>
    </row>
    <row r="10438" spans="41:42" x14ac:dyDescent="0.3">
      <c r="AO10438" s="2" t="s">
        <v>3731</v>
      </c>
      <c r="AP10438" s="6" t="s">
        <v>3676</v>
      </c>
    </row>
    <row r="10439" spans="41:42" x14ac:dyDescent="0.3">
      <c r="AO10439" s="2" t="s">
        <v>3732</v>
      </c>
      <c r="AP10439" s="6" t="s">
        <v>3676</v>
      </c>
    </row>
    <row r="10440" spans="41:42" x14ac:dyDescent="0.3">
      <c r="AO10440" s="2" t="s">
        <v>3733</v>
      </c>
      <c r="AP10440" s="6" t="s">
        <v>3676</v>
      </c>
    </row>
    <row r="10441" spans="41:42" x14ac:dyDescent="0.3">
      <c r="AO10441" s="2" t="s">
        <v>3734</v>
      </c>
      <c r="AP10441" s="6" t="s">
        <v>3676</v>
      </c>
    </row>
    <row r="10442" spans="41:42" x14ac:dyDescent="0.3">
      <c r="AO10442" s="2" t="s">
        <v>3735</v>
      </c>
      <c r="AP10442" s="6" t="s">
        <v>3676</v>
      </c>
    </row>
    <row r="10443" spans="41:42" x14ac:dyDescent="0.3">
      <c r="AO10443" s="2" t="s">
        <v>1969</v>
      </c>
      <c r="AP10443" s="6" t="s">
        <v>1888</v>
      </c>
    </row>
    <row r="10444" spans="41:42" x14ac:dyDescent="0.3">
      <c r="AO10444" s="2" t="s">
        <v>3736</v>
      </c>
      <c r="AP10444" s="6" t="s">
        <v>3676</v>
      </c>
    </row>
    <row r="10445" spans="41:42" x14ac:dyDescent="0.3">
      <c r="AO10445" s="2" t="s">
        <v>3737</v>
      </c>
      <c r="AP10445" s="6" t="s">
        <v>3676</v>
      </c>
    </row>
    <row r="10446" spans="41:42" x14ac:dyDescent="0.3">
      <c r="AO10446" s="2" t="s">
        <v>3738</v>
      </c>
      <c r="AP10446" s="6" t="s">
        <v>3676</v>
      </c>
    </row>
    <row r="10447" spans="41:42" x14ac:dyDescent="0.3">
      <c r="AO10447" s="2" t="s">
        <v>3739</v>
      </c>
      <c r="AP10447" s="6" t="s">
        <v>3676</v>
      </c>
    </row>
    <row r="10448" spans="41:42" x14ac:dyDescent="0.3">
      <c r="AO10448" s="2" t="s">
        <v>3740</v>
      </c>
      <c r="AP10448" s="6" t="s">
        <v>3676</v>
      </c>
    </row>
    <row r="10449" spans="41:42" x14ac:dyDescent="0.3">
      <c r="AO10449" s="2" t="s">
        <v>3741</v>
      </c>
      <c r="AP10449" s="6" t="s">
        <v>3676</v>
      </c>
    </row>
    <row r="10450" spans="41:42" x14ac:dyDescent="0.3">
      <c r="AO10450" s="2" t="s">
        <v>3742</v>
      </c>
      <c r="AP10450" s="6" t="s">
        <v>3676</v>
      </c>
    </row>
    <row r="10451" spans="41:42" x14ac:dyDescent="0.3">
      <c r="AO10451" s="2" t="s">
        <v>3743</v>
      </c>
      <c r="AP10451" s="6" t="s">
        <v>3676</v>
      </c>
    </row>
    <row r="10452" spans="41:42" x14ac:dyDescent="0.3">
      <c r="AO10452" s="2" t="s">
        <v>3744</v>
      </c>
      <c r="AP10452" s="6" t="s">
        <v>3676</v>
      </c>
    </row>
    <row r="10453" spans="41:42" x14ac:dyDescent="0.3">
      <c r="AO10453" s="2" t="s">
        <v>3745</v>
      </c>
      <c r="AP10453" s="6" t="s">
        <v>3676</v>
      </c>
    </row>
    <row r="10454" spans="41:42" x14ac:dyDescent="0.3">
      <c r="AO10454" s="2" t="s">
        <v>1970</v>
      </c>
      <c r="AP10454" s="6" t="s">
        <v>1888</v>
      </c>
    </row>
    <row r="10455" spans="41:42" x14ac:dyDescent="0.3">
      <c r="AO10455" s="2" t="s">
        <v>3746</v>
      </c>
      <c r="AP10455" s="6" t="s">
        <v>3676</v>
      </c>
    </row>
    <row r="10456" spans="41:42" x14ac:dyDescent="0.3">
      <c r="AO10456" s="2" t="s">
        <v>3747</v>
      </c>
      <c r="AP10456" s="6" t="s">
        <v>3676</v>
      </c>
    </row>
    <row r="10457" spans="41:42" x14ac:dyDescent="0.3">
      <c r="AO10457" s="2" t="s">
        <v>3748</v>
      </c>
      <c r="AP10457" s="6" t="s">
        <v>3676</v>
      </c>
    </row>
    <row r="10458" spans="41:42" x14ac:dyDescent="0.3">
      <c r="AO10458" s="2" t="s">
        <v>3749</v>
      </c>
      <c r="AP10458" s="6" t="s">
        <v>3676</v>
      </c>
    </row>
    <row r="10459" spans="41:42" x14ac:dyDescent="0.3">
      <c r="AO10459" s="2" t="s">
        <v>3750</v>
      </c>
      <c r="AP10459" s="6" t="s">
        <v>3676</v>
      </c>
    </row>
    <row r="10460" spans="41:42" x14ac:dyDescent="0.3">
      <c r="AO10460" s="2" t="s">
        <v>3751</v>
      </c>
      <c r="AP10460" s="6" t="s">
        <v>3676</v>
      </c>
    </row>
    <row r="10461" spans="41:42" x14ac:dyDescent="0.3">
      <c r="AO10461" s="2" t="s">
        <v>3752</v>
      </c>
      <c r="AP10461" s="6" t="s">
        <v>3676</v>
      </c>
    </row>
    <row r="10462" spans="41:42" x14ac:dyDescent="0.3">
      <c r="AO10462" s="2" t="s">
        <v>3753</v>
      </c>
      <c r="AP10462" s="6" t="s">
        <v>3676</v>
      </c>
    </row>
    <row r="10463" spans="41:42" x14ac:dyDescent="0.3">
      <c r="AO10463" s="2" t="s">
        <v>3754</v>
      </c>
      <c r="AP10463" s="6" t="s">
        <v>3676</v>
      </c>
    </row>
    <row r="10464" spans="41:42" x14ac:dyDescent="0.3">
      <c r="AO10464" s="2" t="s">
        <v>3755</v>
      </c>
      <c r="AP10464" s="6" t="s">
        <v>3676</v>
      </c>
    </row>
    <row r="10465" spans="41:42" x14ac:dyDescent="0.3">
      <c r="AO10465" s="2" t="s">
        <v>1971</v>
      </c>
      <c r="AP10465" s="6" t="s">
        <v>1888</v>
      </c>
    </row>
    <row r="10466" spans="41:42" x14ac:dyDescent="0.3">
      <c r="AO10466" s="2" t="s">
        <v>3756</v>
      </c>
      <c r="AP10466" s="6" t="s">
        <v>3676</v>
      </c>
    </row>
    <row r="10467" spans="41:42" x14ac:dyDescent="0.3">
      <c r="AO10467" s="2" t="s">
        <v>8004</v>
      </c>
      <c r="AP10467" s="6" t="s">
        <v>7761</v>
      </c>
    </row>
    <row r="10468" spans="41:42" x14ac:dyDescent="0.3">
      <c r="AO10468" s="2" t="s">
        <v>8005</v>
      </c>
      <c r="AP10468" s="6" t="s">
        <v>7761</v>
      </c>
    </row>
    <row r="10469" spans="41:42" x14ac:dyDescent="0.3">
      <c r="AO10469" s="2" t="s">
        <v>8006</v>
      </c>
      <c r="AP10469" s="6" t="s">
        <v>7761</v>
      </c>
    </row>
    <row r="10470" spans="41:42" x14ac:dyDescent="0.3">
      <c r="AO10470" s="2" t="s">
        <v>8007</v>
      </c>
      <c r="AP10470" s="6" t="s">
        <v>7761</v>
      </c>
    </row>
    <row r="10471" spans="41:42" x14ac:dyDescent="0.3">
      <c r="AO10471" s="2" t="s">
        <v>8008</v>
      </c>
      <c r="AP10471" s="6" t="s">
        <v>7761</v>
      </c>
    </row>
    <row r="10472" spans="41:42" x14ac:dyDescent="0.3">
      <c r="AO10472" s="2" t="s">
        <v>8009</v>
      </c>
      <c r="AP10472" s="6" t="s">
        <v>7761</v>
      </c>
    </row>
    <row r="10473" spans="41:42" x14ac:dyDescent="0.3">
      <c r="AO10473" s="2" t="s">
        <v>8010</v>
      </c>
      <c r="AP10473" s="6" t="s">
        <v>7761</v>
      </c>
    </row>
    <row r="10474" spans="41:42" x14ac:dyDescent="0.3">
      <c r="AO10474" s="2" t="s">
        <v>8011</v>
      </c>
      <c r="AP10474" s="6" t="s">
        <v>7761</v>
      </c>
    </row>
    <row r="10475" spans="41:42" x14ac:dyDescent="0.3">
      <c r="AO10475" s="2" t="s">
        <v>8012</v>
      </c>
      <c r="AP10475" s="6" t="s">
        <v>7761</v>
      </c>
    </row>
    <row r="10476" spans="41:42" x14ac:dyDescent="0.3">
      <c r="AO10476" s="2" t="s">
        <v>1972</v>
      </c>
      <c r="AP10476" s="6" t="s">
        <v>1888</v>
      </c>
    </row>
    <row r="10477" spans="41:42" x14ac:dyDescent="0.3">
      <c r="AO10477" s="2" t="s">
        <v>8013</v>
      </c>
      <c r="AP10477" s="6" t="s">
        <v>7761</v>
      </c>
    </row>
    <row r="10478" spans="41:42" x14ac:dyDescent="0.3">
      <c r="AO10478" s="2" t="s">
        <v>8014</v>
      </c>
      <c r="AP10478" s="6" t="s">
        <v>7761</v>
      </c>
    </row>
    <row r="10479" spans="41:42" x14ac:dyDescent="0.3">
      <c r="AO10479" s="2" t="s">
        <v>8015</v>
      </c>
      <c r="AP10479" s="6" t="s">
        <v>7761</v>
      </c>
    </row>
    <row r="10480" spans="41:42" x14ac:dyDescent="0.3">
      <c r="AO10480" s="2" t="s">
        <v>8016</v>
      </c>
      <c r="AP10480" s="6" t="s">
        <v>7761</v>
      </c>
    </row>
    <row r="10481" spans="41:42" x14ac:dyDescent="0.3">
      <c r="AO10481" s="2" t="s">
        <v>8017</v>
      </c>
      <c r="AP10481" s="6" t="s">
        <v>7761</v>
      </c>
    </row>
    <row r="10482" spans="41:42" x14ac:dyDescent="0.3">
      <c r="AO10482" s="2" t="s">
        <v>8018</v>
      </c>
      <c r="AP10482" s="6" t="s">
        <v>7761</v>
      </c>
    </row>
    <row r="10483" spans="41:42" x14ac:dyDescent="0.3">
      <c r="AO10483" s="2" t="s">
        <v>8019</v>
      </c>
      <c r="AP10483" s="6" t="s">
        <v>7761</v>
      </c>
    </row>
    <row r="10484" spans="41:42" x14ac:dyDescent="0.3">
      <c r="AO10484" s="2" t="s">
        <v>8020</v>
      </c>
      <c r="AP10484" s="6" t="s">
        <v>7761</v>
      </c>
    </row>
    <row r="10485" spans="41:42" x14ac:dyDescent="0.3">
      <c r="AO10485" s="2" t="s">
        <v>8021</v>
      </c>
      <c r="AP10485" s="6" t="s">
        <v>7761</v>
      </c>
    </row>
    <row r="10486" spans="41:42" x14ac:dyDescent="0.3">
      <c r="AO10486" s="2" t="s">
        <v>8022</v>
      </c>
      <c r="AP10486" s="6" t="s">
        <v>7761</v>
      </c>
    </row>
    <row r="10487" spans="41:42" x14ac:dyDescent="0.3">
      <c r="AO10487" s="2" t="s">
        <v>2453</v>
      </c>
      <c r="AP10487" s="6" t="s">
        <v>2400</v>
      </c>
    </row>
    <row r="10488" spans="41:42" x14ac:dyDescent="0.3">
      <c r="AO10488" s="2" t="s">
        <v>1973</v>
      </c>
      <c r="AP10488" s="6" t="s">
        <v>1888</v>
      </c>
    </row>
    <row r="10489" spans="41:42" x14ac:dyDescent="0.3">
      <c r="AO10489" s="2" t="s">
        <v>8023</v>
      </c>
      <c r="AP10489" s="6" t="s">
        <v>7761</v>
      </c>
    </row>
    <row r="10490" spans="41:42" x14ac:dyDescent="0.3">
      <c r="AO10490" s="2" t="s">
        <v>8024</v>
      </c>
      <c r="AP10490" s="6" t="s">
        <v>7761</v>
      </c>
    </row>
    <row r="10491" spans="41:42" x14ac:dyDescent="0.3">
      <c r="AO10491" s="2" t="s">
        <v>8025</v>
      </c>
      <c r="AP10491" s="6" t="s">
        <v>7761</v>
      </c>
    </row>
    <row r="10492" spans="41:42" x14ac:dyDescent="0.3">
      <c r="AO10492" s="2" t="s">
        <v>8026</v>
      </c>
      <c r="AP10492" s="6" t="s">
        <v>7761</v>
      </c>
    </row>
    <row r="10493" spans="41:42" x14ac:dyDescent="0.3">
      <c r="AO10493" s="2" t="s">
        <v>8027</v>
      </c>
      <c r="AP10493" s="6" t="s">
        <v>7761</v>
      </c>
    </row>
    <row r="10494" spans="41:42" x14ac:dyDescent="0.3">
      <c r="AO10494" s="2" t="s">
        <v>8028</v>
      </c>
      <c r="AP10494" s="6" t="s">
        <v>7761</v>
      </c>
    </row>
    <row r="10495" spans="41:42" x14ac:dyDescent="0.3">
      <c r="AO10495" s="2" t="s">
        <v>8029</v>
      </c>
      <c r="AP10495" s="6" t="s">
        <v>7761</v>
      </c>
    </row>
    <row r="10496" spans="41:42" x14ac:dyDescent="0.3">
      <c r="AO10496" s="2" t="s">
        <v>8030</v>
      </c>
      <c r="AP10496" s="6" t="s">
        <v>7761</v>
      </c>
    </row>
    <row r="10497" spans="41:42" x14ac:dyDescent="0.3">
      <c r="AO10497" s="2" t="s">
        <v>8031</v>
      </c>
      <c r="AP10497" s="6" t="s">
        <v>7761</v>
      </c>
    </row>
    <row r="10498" spans="41:42" x14ac:dyDescent="0.3">
      <c r="AO10498" s="2" t="s">
        <v>8032</v>
      </c>
      <c r="AP10498" s="6" t="s">
        <v>7761</v>
      </c>
    </row>
    <row r="10499" spans="41:42" x14ac:dyDescent="0.3">
      <c r="AO10499" s="2" t="s">
        <v>1974</v>
      </c>
      <c r="AP10499" s="6" t="s">
        <v>1888</v>
      </c>
    </row>
    <row r="10500" spans="41:42" x14ac:dyDescent="0.3">
      <c r="AO10500" s="2" t="s">
        <v>8033</v>
      </c>
      <c r="AP10500" s="6" t="s">
        <v>7761</v>
      </c>
    </row>
    <row r="10501" spans="41:42" x14ac:dyDescent="0.3">
      <c r="AO10501" s="2" t="s">
        <v>8034</v>
      </c>
      <c r="AP10501" s="6" t="s">
        <v>7761</v>
      </c>
    </row>
    <row r="10502" spans="41:42" x14ac:dyDescent="0.3">
      <c r="AO10502" s="2" t="s">
        <v>8035</v>
      </c>
      <c r="AP10502" s="6" t="s">
        <v>7761</v>
      </c>
    </row>
    <row r="10503" spans="41:42" x14ac:dyDescent="0.3">
      <c r="AO10503" s="2" t="s">
        <v>8036</v>
      </c>
      <c r="AP10503" s="6" t="s">
        <v>7761</v>
      </c>
    </row>
    <row r="10504" spans="41:42" x14ac:dyDescent="0.3">
      <c r="AO10504" s="2" t="s">
        <v>8037</v>
      </c>
      <c r="AP10504" s="6" t="s">
        <v>7761</v>
      </c>
    </row>
    <row r="10505" spans="41:42" x14ac:dyDescent="0.3">
      <c r="AO10505" s="2" t="s">
        <v>3757</v>
      </c>
      <c r="AP10505" s="6" t="s">
        <v>3676</v>
      </c>
    </row>
    <row r="10506" spans="41:42" x14ac:dyDescent="0.3">
      <c r="AO10506" s="2" t="s">
        <v>3758</v>
      </c>
      <c r="AP10506" s="6" t="s">
        <v>3676</v>
      </c>
    </row>
    <row r="10507" spans="41:42" x14ac:dyDescent="0.3">
      <c r="AO10507" s="2" t="s">
        <v>3759</v>
      </c>
      <c r="AP10507" s="6" t="s">
        <v>3676</v>
      </c>
    </row>
    <row r="10508" spans="41:42" x14ac:dyDescent="0.3">
      <c r="AO10508" s="2" t="s">
        <v>3760</v>
      </c>
      <c r="AP10508" s="6" t="s">
        <v>3676</v>
      </c>
    </row>
    <row r="10509" spans="41:42" x14ac:dyDescent="0.3">
      <c r="AO10509" s="2" t="s">
        <v>3761</v>
      </c>
      <c r="AP10509" s="6" t="s">
        <v>3676</v>
      </c>
    </row>
    <row r="10510" spans="41:42" x14ac:dyDescent="0.3">
      <c r="AO10510" s="2" t="s">
        <v>1975</v>
      </c>
      <c r="AP10510" s="6" t="s">
        <v>1888</v>
      </c>
    </row>
    <row r="10511" spans="41:42" x14ac:dyDescent="0.3">
      <c r="AO10511" s="2" t="s">
        <v>3762</v>
      </c>
      <c r="AP10511" s="6" t="s">
        <v>3676</v>
      </c>
    </row>
    <row r="10512" spans="41:42" x14ac:dyDescent="0.3">
      <c r="AO10512" s="2" t="s">
        <v>3763</v>
      </c>
      <c r="AP10512" s="6" t="s">
        <v>3676</v>
      </c>
    </row>
    <row r="10513" spans="41:42" x14ac:dyDescent="0.3">
      <c r="AO10513" s="2" t="s">
        <v>3764</v>
      </c>
      <c r="AP10513" s="6" t="s">
        <v>3676</v>
      </c>
    </row>
    <row r="10514" spans="41:42" x14ac:dyDescent="0.3">
      <c r="AO10514" s="2" t="s">
        <v>3765</v>
      </c>
      <c r="AP10514" s="6" t="s">
        <v>3676</v>
      </c>
    </row>
    <row r="10515" spans="41:42" x14ac:dyDescent="0.3">
      <c r="AO10515" s="2" t="s">
        <v>3766</v>
      </c>
      <c r="AP10515" s="6" t="s">
        <v>3676</v>
      </c>
    </row>
    <row r="10516" spans="41:42" x14ac:dyDescent="0.3">
      <c r="AO10516" s="2" t="s">
        <v>3767</v>
      </c>
      <c r="AP10516" s="6" t="s">
        <v>3676</v>
      </c>
    </row>
    <row r="10517" spans="41:42" x14ac:dyDescent="0.3">
      <c r="AO10517" s="2" t="s">
        <v>3768</v>
      </c>
      <c r="AP10517" s="6" t="s">
        <v>3676</v>
      </c>
    </row>
    <row r="10518" spans="41:42" x14ac:dyDescent="0.3">
      <c r="AO10518" s="2" t="s">
        <v>3769</v>
      </c>
      <c r="AP10518" s="6" t="s">
        <v>3676</v>
      </c>
    </row>
    <row r="10519" spans="41:42" x14ac:dyDescent="0.3">
      <c r="AO10519" s="2" t="s">
        <v>3770</v>
      </c>
      <c r="AP10519" s="6" t="s">
        <v>3676</v>
      </c>
    </row>
    <row r="10520" spans="41:42" x14ac:dyDescent="0.3">
      <c r="AO10520" s="2" t="s">
        <v>3771</v>
      </c>
      <c r="AP10520" s="6" t="s">
        <v>3676</v>
      </c>
    </row>
    <row r="10521" spans="41:42" x14ac:dyDescent="0.3">
      <c r="AO10521" s="2" t="s">
        <v>1976</v>
      </c>
      <c r="AP10521" s="6" t="s">
        <v>1888</v>
      </c>
    </row>
    <row r="10522" spans="41:42" x14ac:dyDescent="0.3">
      <c r="AO10522" s="2" t="s">
        <v>3772</v>
      </c>
      <c r="AP10522" s="6" t="s">
        <v>3676</v>
      </c>
    </row>
    <row r="10523" spans="41:42" x14ac:dyDescent="0.3">
      <c r="AO10523" s="2" t="s">
        <v>3773</v>
      </c>
      <c r="AP10523" s="6" t="s">
        <v>3676</v>
      </c>
    </row>
    <row r="10524" spans="41:42" x14ac:dyDescent="0.3">
      <c r="AO10524" s="2" t="s">
        <v>3774</v>
      </c>
      <c r="AP10524" s="6" t="s">
        <v>3676</v>
      </c>
    </row>
    <row r="10525" spans="41:42" x14ac:dyDescent="0.3">
      <c r="AO10525" s="2" t="s">
        <v>3775</v>
      </c>
      <c r="AP10525" s="6" t="s">
        <v>3676</v>
      </c>
    </row>
    <row r="10526" spans="41:42" x14ac:dyDescent="0.3">
      <c r="AO10526" s="2" t="s">
        <v>3776</v>
      </c>
      <c r="AP10526" s="6" t="s">
        <v>3676</v>
      </c>
    </row>
    <row r="10527" spans="41:42" x14ac:dyDescent="0.3">
      <c r="AO10527" s="2" t="s">
        <v>3777</v>
      </c>
      <c r="AP10527" s="6" t="s">
        <v>3676</v>
      </c>
    </row>
    <row r="10528" spans="41:42" x14ac:dyDescent="0.3">
      <c r="AO10528" s="2" t="s">
        <v>3778</v>
      </c>
      <c r="AP10528" s="6" t="s">
        <v>3676</v>
      </c>
    </row>
    <row r="10529" spans="41:42" x14ac:dyDescent="0.3">
      <c r="AO10529" s="2" t="s">
        <v>3779</v>
      </c>
      <c r="AP10529" s="6" t="s">
        <v>3676</v>
      </c>
    </row>
    <row r="10530" spans="41:42" x14ac:dyDescent="0.3">
      <c r="AO10530" s="2" t="s">
        <v>3780</v>
      </c>
      <c r="AP10530" s="6" t="s">
        <v>3676</v>
      </c>
    </row>
    <row r="10531" spans="41:42" x14ac:dyDescent="0.3">
      <c r="AO10531" s="2" t="s">
        <v>3781</v>
      </c>
      <c r="AP10531" s="6" t="s">
        <v>3676</v>
      </c>
    </row>
    <row r="10532" spans="41:42" x14ac:dyDescent="0.3">
      <c r="AO10532" s="2" t="s">
        <v>1977</v>
      </c>
      <c r="AP10532" s="6" t="s">
        <v>1888</v>
      </c>
    </row>
    <row r="10533" spans="41:42" x14ac:dyDescent="0.3">
      <c r="AO10533" s="2" t="s">
        <v>3782</v>
      </c>
      <c r="AP10533" s="6" t="s">
        <v>3676</v>
      </c>
    </row>
    <row r="10534" spans="41:42" x14ac:dyDescent="0.3">
      <c r="AO10534" s="2" t="s">
        <v>3783</v>
      </c>
      <c r="AP10534" s="6" t="s">
        <v>3676</v>
      </c>
    </row>
    <row r="10535" spans="41:42" x14ac:dyDescent="0.3">
      <c r="AO10535" s="2" t="s">
        <v>3784</v>
      </c>
      <c r="AP10535" s="6" t="s">
        <v>3676</v>
      </c>
    </row>
    <row r="10536" spans="41:42" x14ac:dyDescent="0.3">
      <c r="AO10536" s="2" t="s">
        <v>3785</v>
      </c>
      <c r="AP10536" s="6" t="s">
        <v>3676</v>
      </c>
    </row>
    <row r="10537" spans="41:42" x14ac:dyDescent="0.3">
      <c r="AO10537" s="2" t="s">
        <v>3786</v>
      </c>
      <c r="AP10537" s="6" t="s">
        <v>3676</v>
      </c>
    </row>
    <row r="10538" spans="41:42" x14ac:dyDescent="0.3">
      <c r="AO10538" s="2" t="s">
        <v>3787</v>
      </c>
      <c r="AP10538" s="6" t="s">
        <v>3676</v>
      </c>
    </row>
    <row r="10539" spans="41:42" x14ac:dyDescent="0.3">
      <c r="AO10539" s="2" t="s">
        <v>3788</v>
      </c>
      <c r="AP10539" s="6" t="s">
        <v>3676</v>
      </c>
    </row>
    <row r="10540" spans="41:42" x14ac:dyDescent="0.3">
      <c r="AO10540" s="2" t="s">
        <v>3789</v>
      </c>
      <c r="AP10540" s="6" t="s">
        <v>3676</v>
      </c>
    </row>
    <row r="10541" spans="41:42" x14ac:dyDescent="0.3">
      <c r="AO10541" s="2" t="s">
        <v>3790</v>
      </c>
      <c r="AP10541" s="6" t="s">
        <v>3676</v>
      </c>
    </row>
    <row r="10542" spans="41:42" x14ac:dyDescent="0.3">
      <c r="AO10542" s="2" t="s">
        <v>3791</v>
      </c>
      <c r="AP10542" s="6" t="s">
        <v>3676</v>
      </c>
    </row>
    <row r="10543" spans="41:42" x14ac:dyDescent="0.3">
      <c r="AO10543" s="2" t="s">
        <v>1978</v>
      </c>
      <c r="AP10543" s="6" t="s">
        <v>1888</v>
      </c>
    </row>
    <row r="10544" spans="41:42" x14ac:dyDescent="0.3">
      <c r="AO10544" s="2" t="s">
        <v>3792</v>
      </c>
      <c r="AP10544" s="6" t="s">
        <v>3676</v>
      </c>
    </row>
    <row r="10545" spans="41:42" x14ac:dyDescent="0.3">
      <c r="AO10545" s="2" t="s">
        <v>3793</v>
      </c>
      <c r="AP10545" s="6" t="s">
        <v>3676</v>
      </c>
    </row>
    <row r="10546" spans="41:42" x14ac:dyDescent="0.3">
      <c r="AO10546" s="2" t="s">
        <v>3794</v>
      </c>
      <c r="AP10546" s="6" t="s">
        <v>3676</v>
      </c>
    </row>
    <row r="10547" spans="41:42" x14ac:dyDescent="0.3">
      <c r="AO10547" s="2" t="s">
        <v>3795</v>
      </c>
      <c r="AP10547" s="6" t="s">
        <v>3676</v>
      </c>
    </row>
    <row r="10548" spans="41:42" x14ac:dyDescent="0.3">
      <c r="AO10548" s="2" t="s">
        <v>3796</v>
      </c>
      <c r="AP10548" s="6" t="s">
        <v>3676</v>
      </c>
    </row>
    <row r="10549" spans="41:42" x14ac:dyDescent="0.3">
      <c r="AO10549" s="2" t="s">
        <v>3797</v>
      </c>
      <c r="AP10549" s="6" t="s">
        <v>3676</v>
      </c>
    </row>
    <row r="10550" spans="41:42" x14ac:dyDescent="0.3">
      <c r="AO10550" s="2" t="s">
        <v>3798</v>
      </c>
      <c r="AP10550" s="6" t="s">
        <v>3676</v>
      </c>
    </row>
    <row r="10551" spans="41:42" x14ac:dyDescent="0.3">
      <c r="AO10551" s="2" t="s">
        <v>3799</v>
      </c>
      <c r="AP10551" s="6" t="s">
        <v>3676</v>
      </c>
    </row>
    <row r="10552" spans="41:42" x14ac:dyDescent="0.3">
      <c r="AO10552" s="2" t="s">
        <v>3800</v>
      </c>
      <c r="AP10552" s="6" t="s">
        <v>3676</v>
      </c>
    </row>
    <row r="10553" spans="41:42" x14ac:dyDescent="0.3">
      <c r="AO10553" s="2" t="s">
        <v>3801</v>
      </c>
      <c r="AP10553" s="6" t="s">
        <v>3676</v>
      </c>
    </row>
    <row r="10554" spans="41:42" x14ac:dyDescent="0.3">
      <c r="AO10554" s="2" t="s">
        <v>1979</v>
      </c>
      <c r="AP10554" s="6" t="s">
        <v>1888</v>
      </c>
    </row>
    <row r="10555" spans="41:42" x14ac:dyDescent="0.3">
      <c r="AO10555" s="2" t="s">
        <v>3802</v>
      </c>
      <c r="AP10555" s="6" t="s">
        <v>3676</v>
      </c>
    </row>
    <row r="10556" spans="41:42" x14ac:dyDescent="0.3">
      <c r="AO10556" s="2" t="s">
        <v>3803</v>
      </c>
      <c r="AP10556" s="6" t="s">
        <v>3676</v>
      </c>
    </row>
    <row r="10557" spans="41:42" x14ac:dyDescent="0.3">
      <c r="AO10557" s="2" t="s">
        <v>3804</v>
      </c>
      <c r="AP10557" s="6" t="s">
        <v>3676</v>
      </c>
    </row>
    <row r="10558" spans="41:42" x14ac:dyDescent="0.3">
      <c r="AO10558" s="2" t="s">
        <v>3805</v>
      </c>
      <c r="AP10558" s="6" t="s">
        <v>3676</v>
      </c>
    </row>
    <row r="10559" spans="41:42" x14ac:dyDescent="0.3">
      <c r="AO10559" s="2" t="s">
        <v>3806</v>
      </c>
      <c r="AP10559" s="6" t="s">
        <v>3676</v>
      </c>
    </row>
    <row r="10560" spans="41:42" x14ac:dyDescent="0.3">
      <c r="AO10560" s="2" t="s">
        <v>3807</v>
      </c>
      <c r="AP10560" s="6" t="s">
        <v>3676</v>
      </c>
    </row>
    <row r="10561" spans="41:42" x14ac:dyDescent="0.3">
      <c r="AO10561" s="2" t="s">
        <v>3808</v>
      </c>
      <c r="AP10561" s="6" t="s">
        <v>3676</v>
      </c>
    </row>
    <row r="10562" spans="41:42" x14ac:dyDescent="0.3">
      <c r="AO10562" s="2" t="s">
        <v>3809</v>
      </c>
      <c r="AP10562" s="6" t="s">
        <v>3676</v>
      </c>
    </row>
    <row r="10563" spans="41:42" x14ac:dyDescent="0.3">
      <c r="AO10563" s="2" t="s">
        <v>3810</v>
      </c>
      <c r="AP10563" s="6" t="s">
        <v>3676</v>
      </c>
    </row>
    <row r="10564" spans="41:42" x14ac:dyDescent="0.3">
      <c r="AO10564" s="2" t="s">
        <v>3811</v>
      </c>
      <c r="AP10564" s="6" t="s">
        <v>3676</v>
      </c>
    </row>
    <row r="10565" spans="41:42" x14ac:dyDescent="0.3">
      <c r="AO10565" s="2" t="s">
        <v>1980</v>
      </c>
      <c r="AP10565" s="6" t="s">
        <v>1888</v>
      </c>
    </row>
    <row r="10566" spans="41:42" x14ac:dyDescent="0.3">
      <c r="AO10566" s="2" t="s">
        <v>3812</v>
      </c>
      <c r="AP10566" s="6" t="s">
        <v>3676</v>
      </c>
    </row>
    <row r="10567" spans="41:42" x14ac:dyDescent="0.3">
      <c r="AO10567" s="2" t="s">
        <v>3813</v>
      </c>
      <c r="AP10567" s="6" t="s">
        <v>3676</v>
      </c>
    </row>
    <row r="10568" spans="41:42" x14ac:dyDescent="0.3">
      <c r="AO10568" s="2" t="s">
        <v>3814</v>
      </c>
      <c r="AP10568" s="6" t="s">
        <v>3676</v>
      </c>
    </row>
    <row r="10569" spans="41:42" x14ac:dyDescent="0.3">
      <c r="AO10569" s="2" t="s">
        <v>3815</v>
      </c>
      <c r="AP10569" s="6" t="s">
        <v>3676</v>
      </c>
    </row>
    <row r="10570" spans="41:42" x14ac:dyDescent="0.3">
      <c r="AO10570" s="2" t="s">
        <v>3816</v>
      </c>
      <c r="AP10570" s="6" t="s">
        <v>3676</v>
      </c>
    </row>
    <row r="10571" spans="41:42" x14ac:dyDescent="0.3">
      <c r="AO10571" s="2" t="s">
        <v>3817</v>
      </c>
      <c r="AP10571" s="6" t="s">
        <v>3676</v>
      </c>
    </row>
    <row r="10572" spans="41:42" x14ac:dyDescent="0.3">
      <c r="AO10572" s="2" t="s">
        <v>3818</v>
      </c>
      <c r="AP10572" s="6" t="s">
        <v>3676</v>
      </c>
    </row>
    <row r="10573" spans="41:42" x14ac:dyDescent="0.3">
      <c r="AO10573" s="2" t="s">
        <v>3819</v>
      </c>
      <c r="AP10573" s="6" t="s">
        <v>3676</v>
      </c>
    </row>
    <row r="10574" spans="41:42" x14ac:dyDescent="0.3">
      <c r="AO10574" s="2" t="s">
        <v>3820</v>
      </c>
      <c r="AP10574" s="6" t="s">
        <v>3676</v>
      </c>
    </row>
    <row r="10575" spans="41:42" x14ac:dyDescent="0.3">
      <c r="AO10575" s="2" t="s">
        <v>3821</v>
      </c>
      <c r="AP10575" s="6" t="s">
        <v>3676</v>
      </c>
    </row>
    <row r="10576" spans="41:42" x14ac:dyDescent="0.3">
      <c r="AO10576" s="2" t="s">
        <v>1981</v>
      </c>
      <c r="AP10576" s="6" t="s">
        <v>1888</v>
      </c>
    </row>
    <row r="10577" spans="41:42" x14ac:dyDescent="0.3">
      <c r="AO10577" s="2" t="s">
        <v>3822</v>
      </c>
      <c r="AP10577" s="6" t="s">
        <v>3676</v>
      </c>
    </row>
    <row r="10578" spans="41:42" x14ac:dyDescent="0.3">
      <c r="AO10578" s="2" t="s">
        <v>3823</v>
      </c>
      <c r="AP10578" s="6" t="s">
        <v>3676</v>
      </c>
    </row>
    <row r="10579" spans="41:42" x14ac:dyDescent="0.3">
      <c r="AO10579" s="2" t="s">
        <v>3824</v>
      </c>
      <c r="AP10579" s="6" t="s">
        <v>3676</v>
      </c>
    </row>
    <row r="10580" spans="41:42" x14ac:dyDescent="0.3">
      <c r="AO10580" s="2" t="s">
        <v>3825</v>
      </c>
      <c r="AP10580" s="6" t="s">
        <v>3676</v>
      </c>
    </row>
    <row r="10581" spans="41:42" x14ac:dyDescent="0.3">
      <c r="AO10581" s="2" t="s">
        <v>8264</v>
      </c>
      <c r="AP10581" s="6" t="s">
        <v>105</v>
      </c>
    </row>
    <row r="10582" spans="41:42" x14ac:dyDescent="0.3">
      <c r="AO10582" s="2" t="s">
        <v>8265</v>
      </c>
      <c r="AP10582" s="6" t="s">
        <v>105</v>
      </c>
    </row>
    <row r="10583" spans="41:42" x14ac:dyDescent="0.3">
      <c r="AO10583" s="2" t="s">
        <v>7177</v>
      </c>
      <c r="AP10583" s="6" t="s">
        <v>7093</v>
      </c>
    </row>
    <row r="10584" spans="41:42" x14ac:dyDescent="0.3">
      <c r="AO10584" s="2" t="s">
        <v>7178</v>
      </c>
      <c r="AP10584" s="6" t="s">
        <v>7093</v>
      </c>
    </row>
    <row r="10585" spans="41:42" x14ac:dyDescent="0.3">
      <c r="AO10585" s="2" t="s">
        <v>7179</v>
      </c>
      <c r="AP10585" s="6" t="s">
        <v>7093</v>
      </c>
    </row>
    <row r="10586" spans="41:42" x14ac:dyDescent="0.3">
      <c r="AO10586" s="2" t="s">
        <v>7180</v>
      </c>
      <c r="AP10586" s="6" t="s">
        <v>7093</v>
      </c>
    </row>
    <row r="10587" spans="41:42" x14ac:dyDescent="0.3">
      <c r="AO10587" s="2" t="s">
        <v>1982</v>
      </c>
      <c r="AP10587" s="6" t="s">
        <v>1888</v>
      </c>
    </row>
    <row r="10588" spans="41:42" x14ac:dyDescent="0.3">
      <c r="AO10588" s="2" t="s">
        <v>7181</v>
      </c>
      <c r="AP10588" s="6" t="s">
        <v>7093</v>
      </c>
    </row>
    <row r="10589" spans="41:42" x14ac:dyDescent="0.3">
      <c r="AO10589" s="2" t="s">
        <v>7182</v>
      </c>
      <c r="AP10589" s="6" t="s">
        <v>7093</v>
      </c>
    </row>
    <row r="10590" spans="41:42" x14ac:dyDescent="0.3">
      <c r="AO10590" s="2" t="s">
        <v>7183</v>
      </c>
      <c r="AP10590" s="6" t="s">
        <v>7093</v>
      </c>
    </row>
    <row r="10591" spans="41:42" x14ac:dyDescent="0.3">
      <c r="AO10591" s="2" t="s">
        <v>7184</v>
      </c>
      <c r="AP10591" s="6" t="s">
        <v>7093</v>
      </c>
    </row>
    <row r="10592" spans="41:42" x14ac:dyDescent="0.3">
      <c r="AO10592" s="2" t="s">
        <v>7185</v>
      </c>
      <c r="AP10592" s="6" t="s">
        <v>7093</v>
      </c>
    </row>
    <row r="10593" spans="41:42" x14ac:dyDescent="0.3">
      <c r="AO10593" s="2" t="s">
        <v>7186</v>
      </c>
      <c r="AP10593" s="6" t="s">
        <v>7093</v>
      </c>
    </row>
    <row r="10594" spans="41:42" x14ac:dyDescent="0.3">
      <c r="AO10594" s="2" t="s">
        <v>7187</v>
      </c>
      <c r="AP10594" s="6" t="s">
        <v>7093</v>
      </c>
    </row>
    <row r="10595" spans="41:42" x14ac:dyDescent="0.3">
      <c r="AO10595" s="2" t="s">
        <v>7188</v>
      </c>
      <c r="AP10595" s="6" t="s">
        <v>7093</v>
      </c>
    </row>
    <row r="10596" spans="41:42" x14ac:dyDescent="0.3">
      <c r="AO10596" s="2" t="s">
        <v>7189</v>
      </c>
      <c r="AP10596" s="6" t="s">
        <v>7093</v>
      </c>
    </row>
    <row r="10597" spans="41:42" x14ac:dyDescent="0.3">
      <c r="AO10597" s="2" t="s">
        <v>7190</v>
      </c>
      <c r="AP10597" s="6" t="s">
        <v>7093</v>
      </c>
    </row>
    <row r="10598" spans="41:42" x14ac:dyDescent="0.3">
      <c r="AO10598" s="2" t="s">
        <v>2454</v>
      </c>
      <c r="AP10598" s="6" t="s">
        <v>2400</v>
      </c>
    </row>
    <row r="10599" spans="41:42" x14ac:dyDescent="0.3">
      <c r="AO10599" s="2" t="s">
        <v>1983</v>
      </c>
      <c r="AP10599" s="6" t="s">
        <v>1888</v>
      </c>
    </row>
    <row r="10600" spans="41:42" x14ac:dyDescent="0.3">
      <c r="AO10600" s="2" t="s">
        <v>7191</v>
      </c>
      <c r="AP10600" s="6" t="s">
        <v>7093</v>
      </c>
    </row>
    <row r="10601" spans="41:42" x14ac:dyDescent="0.3">
      <c r="AO10601" s="2" t="s">
        <v>7192</v>
      </c>
      <c r="AP10601" s="6" t="s">
        <v>7093</v>
      </c>
    </row>
    <row r="10602" spans="41:42" x14ac:dyDescent="0.3">
      <c r="AO10602" s="2" t="s">
        <v>7193</v>
      </c>
      <c r="AP10602" s="6" t="s">
        <v>7093</v>
      </c>
    </row>
    <row r="10603" spans="41:42" x14ac:dyDescent="0.3">
      <c r="AO10603" s="2" t="s">
        <v>7194</v>
      </c>
      <c r="AP10603" s="6" t="s">
        <v>7093</v>
      </c>
    </row>
    <row r="10604" spans="41:42" x14ac:dyDescent="0.3">
      <c r="AO10604" s="2" t="s">
        <v>7195</v>
      </c>
      <c r="AP10604" s="6" t="s">
        <v>7093</v>
      </c>
    </row>
    <row r="10605" spans="41:42" x14ac:dyDescent="0.3">
      <c r="AO10605" s="2" t="s">
        <v>7196</v>
      </c>
      <c r="AP10605" s="6" t="s">
        <v>7093</v>
      </c>
    </row>
    <row r="10606" spans="41:42" x14ac:dyDescent="0.3">
      <c r="AO10606" s="2" t="s">
        <v>7197</v>
      </c>
      <c r="AP10606" s="6" t="s">
        <v>7093</v>
      </c>
    </row>
    <row r="10607" spans="41:42" x14ac:dyDescent="0.3">
      <c r="AO10607" s="2" t="s">
        <v>7198</v>
      </c>
      <c r="AP10607" s="6" t="s">
        <v>7093</v>
      </c>
    </row>
    <row r="10608" spans="41:42" x14ac:dyDescent="0.3">
      <c r="AO10608" s="2" t="s">
        <v>7199</v>
      </c>
      <c r="AP10608" s="6" t="s">
        <v>7093</v>
      </c>
    </row>
    <row r="10609" spans="41:42" x14ac:dyDescent="0.3">
      <c r="AO10609" s="2" t="s">
        <v>7200</v>
      </c>
      <c r="AP10609" s="6" t="s">
        <v>7093</v>
      </c>
    </row>
    <row r="10610" spans="41:42" x14ac:dyDescent="0.3">
      <c r="AO10610" s="2" t="s">
        <v>1984</v>
      </c>
      <c r="AP10610" s="6" t="s">
        <v>1888</v>
      </c>
    </row>
    <row r="10611" spans="41:42" x14ac:dyDescent="0.3">
      <c r="AO10611" s="2" t="s">
        <v>7201</v>
      </c>
      <c r="AP10611" s="6" t="s">
        <v>7093</v>
      </c>
    </row>
    <row r="10612" spans="41:42" x14ac:dyDescent="0.3">
      <c r="AO10612" s="2" t="s">
        <v>7202</v>
      </c>
      <c r="AP10612" s="6" t="s">
        <v>7093</v>
      </c>
    </row>
    <row r="10613" spans="41:42" x14ac:dyDescent="0.3">
      <c r="AO10613" s="2" t="s">
        <v>7203</v>
      </c>
      <c r="AP10613" s="6" t="s">
        <v>7093</v>
      </c>
    </row>
    <row r="10614" spans="41:42" x14ac:dyDescent="0.3">
      <c r="AO10614" s="2" t="s">
        <v>7204</v>
      </c>
      <c r="AP10614" s="6" t="s">
        <v>7093</v>
      </c>
    </row>
    <row r="10615" spans="41:42" x14ac:dyDescent="0.3">
      <c r="AO10615" s="2" t="s">
        <v>7205</v>
      </c>
      <c r="AP10615" s="6" t="s">
        <v>7093</v>
      </c>
    </row>
    <row r="10616" spans="41:42" x14ac:dyDescent="0.3">
      <c r="AO10616" s="2" t="s">
        <v>7206</v>
      </c>
      <c r="AP10616" s="6" t="s">
        <v>7093</v>
      </c>
    </row>
    <row r="10617" spans="41:42" x14ac:dyDescent="0.3">
      <c r="AO10617" s="2" t="s">
        <v>7207</v>
      </c>
      <c r="AP10617" s="6" t="s">
        <v>7093</v>
      </c>
    </row>
    <row r="10618" spans="41:42" x14ac:dyDescent="0.3">
      <c r="AO10618" s="2" t="s">
        <v>7208</v>
      </c>
      <c r="AP10618" s="6" t="s">
        <v>7093</v>
      </c>
    </row>
    <row r="10619" spans="41:42" x14ac:dyDescent="0.3">
      <c r="AO10619" s="2" t="s">
        <v>7209</v>
      </c>
      <c r="AP10619" s="6" t="s">
        <v>7093</v>
      </c>
    </row>
    <row r="10620" spans="41:42" x14ac:dyDescent="0.3">
      <c r="AO10620" s="2" t="s">
        <v>7210</v>
      </c>
      <c r="AP10620" s="6" t="s">
        <v>7093</v>
      </c>
    </row>
    <row r="10621" spans="41:42" x14ac:dyDescent="0.3">
      <c r="AO10621" s="2" t="s">
        <v>1985</v>
      </c>
      <c r="AP10621" s="6" t="s">
        <v>1888</v>
      </c>
    </row>
    <row r="10622" spans="41:42" x14ac:dyDescent="0.3">
      <c r="AO10622" s="2" t="s">
        <v>7211</v>
      </c>
      <c r="AP10622" s="6" t="s">
        <v>7093</v>
      </c>
    </row>
    <row r="10623" spans="41:42" x14ac:dyDescent="0.3">
      <c r="AO10623" s="2" t="s">
        <v>7212</v>
      </c>
      <c r="AP10623" s="6" t="s">
        <v>7093</v>
      </c>
    </row>
    <row r="10624" spans="41:42" x14ac:dyDescent="0.3">
      <c r="AO10624" s="2" t="s">
        <v>7213</v>
      </c>
      <c r="AP10624" s="6" t="s">
        <v>7093</v>
      </c>
    </row>
    <row r="10625" spans="41:42" x14ac:dyDescent="0.3">
      <c r="AO10625" s="2" t="s">
        <v>7214</v>
      </c>
      <c r="AP10625" s="6" t="s">
        <v>7093</v>
      </c>
    </row>
    <row r="10626" spans="41:42" x14ac:dyDescent="0.3">
      <c r="AO10626" s="2" t="s">
        <v>7215</v>
      </c>
      <c r="AP10626" s="6" t="s">
        <v>7093</v>
      </c>
    </row>
    <row r="10627" spans="41:42" x14ac:dyDescent="0.3">
      <c r="AO10627" s="2" t="s">
        <v>7216</v>
      </c>
      <c r="AP10627" s="6" t="s">
        <v>7093</v>
      </c>
    </row>
    <row r="10628" spans="41:42" x14ac:dyDescent="0.3">
      <c r="AO10628" s="2" t="s">
        <v>7217</v>
      </c>
      <c r="AP10628" s="6" t="s">
        <v>7093</v>
      </c>
    </row>
    <row r="10629" spans="41:42" x14ac:dyDescent="0.3">
      <c r="AO10629" s="2" t="s">
        <v>7218</v>
      </c>
      <c r="AP10629" s="6" t="s">
        <v>7093</v>
      </c>
    </row>
    <row r="10630" spans="41:42" x14ac:dyDescent="0.3">
      <c r="AO10630" s="2" t="s">
        <v>7219</v>
      </c>
      <c r="AP10630" s="6" t="s">
        <v>7093</v>
      </c>
    </row>
    <row r="10631" spans="41:42" x14ac:dyDescent="0.3">
      <c r="AO10631" s="2" t="s">
        <v>7220</v>
      </c>
      <c r="AP10631" s="6" t="s">
        <v>7093</v>
      </c>
    </row>
    <row r="10632" spans="41:42" x14ac:dyDescent="0.3">
      <c r="AO10632" s="2" t="s">
        <v>1986</v>
      </c>
      <c r="AP10632" s="6" t="s">
        <v>1888</v>
      </c>
    </row>
    <row r="10633" spans="41:42" x14ac:dyDescent="0.3">
      <c r="AO10633" s="2" t="s">
        <v>7221</v>
      </c>
      <c r="AP10633" s="6" t="s">
        <v>7093</v>
      </c>
    </row>
    <row r="10634" spans="41:42" x14ac:dyDescent="0.3">
      <c r="AO10634" s="2" t="s">
        <v>7222</v>
      </c>
      <c r="AP10634" s="6" t="s">
        <v>7093</v>
      </c>
    </row>
    <row r="10635" spans="41:42" x14ac:dyDescent="0.3">
      <c r="AO10635" s="2" t="s">
        <v>7223</v>
      </c>
      <c r="AP10635" s="6" t="s">
        <v>7093</v>
      </c>
    </row>
    <row r="10636" spans="41:42" x14ac:dyDescent="0.3">
      <c r="AO10636" s="2" t="s">
        <v>7224</v>
      </c>
      <c r="AP10636" s="6" t="s">
        <v>7093</v>
      </c>
    </row>
    <row r="10637" spans="41:42" x14ac:dyDescent="0.3">
      <c r="AO10637" s="2" t="s">
        <v>7225</v>
      </c>
      <c r="AP10637" s="6" t="s">
        <v>7093</v>
      </c>
    </row>
    <row r="10638" spans="41:42" x14ac:dyDescent="0.3">
      <c r="AO10638" s="2" t="s">
        <v>7226</v>
      </c>
      <c r="AP10638" s="6" t="s">
        <v>7093</v>
      </c>
    </row>
    <row r="10639" spans="41:42" x14ac:dyDescent="0.3">
      <c r="AO10639" s="2" t="s">
        <v>7227</v>
      </c>
      <c r="AP10639" s="6" t="s">
        <v>7093</v>
      </c>
    </row>
    <row r="10640" spans="41:42" x14ac:dyDescent="0.3">
      <c r="AO10640" s="2" t="s">
        <v>7228</v>
      </c>
      <c r="AP10640" s="6" t="s">
        <v>7093</v>
      </c>
    </row>
    <row r="10641" spans="41:42" x14ac:dyDescent="0.3">
      <c r="AO10641" s="2" t="s">
        <v>7229</v>
      </c>
      <c r="AP10641" s="6" t="s">
        <v>7093</v>
      </c>
    </row>
    <row r="10642" spans="41:42" x14ac:dyDescent="0.3">
      <c r="AO10642" s="2" t="s">
        <v>7230</v>
      </c>
      <c r="AP10642" s="6" t="s">
        <v>7093</v>
      </c>
    </row>
    <row r="10643" spans="41:42" x14ac:dyDescent="0.3">
      <c r="AO10643" s="2" t="s">
        <v>1987</v>
      </c>
      <c r="AP10643" s="6" t="s">
        <v>1888</v>
      </c>
    </row>
    <row r="10644" spans="41:42" x14ac:dyDescent="0.3">
      <c r="AO10644" s="2" t="s">
        <v>7231</v>
      </c>
      <c r="AP10644" s="6" t="s">
        <v>7093</v>
      </c>
    </row>
    <row r="10645" spans="41:42" x14ac:dyDescent="0.3">
      <c r="AO10645" s="2" t="s">
        <v>7232</v>
      </c>
      <c r="AP10645" s="6" t="s">
        <v>7093</v>
      </c>
    </row>
    <row r="10646" spans="41:42" x14ac:dyDescent="0.3">
      <c r="AO10646" s="2" t="s">
        <v>7233</v>
      </c>
      <c r="AP10646" s="6" t="s">
        <v>7093</v>
      </c>
    </row>
    <row r="10647" spans="41:42" x14ac:dyDescent="0.3">
      <c r="AO10647" s="2" t="s">
        <v>7234</v>
      </c>
      <c r="AP10647" s="6" t="s">
        <v>7093</v>
      </c>
    </row>
    <row r="10648" spans="41:42" x14ac:dyDescent="0.3">
      <c r="AO10648" s="2" t="s">
        <v>7235</v>
      </c>
      <c r="AP10648" s="6" t="s">
        <v>7093</v>
      </c>
    </row>
    <row r="10649" spans="41:42" x14ac:dyDescent="0.3">
      <c r="AO10649" s="2" t="s">
        <v>7236</v>
      </c>
      <c r="AP10649" s="6" t="s">
        <v>7093</v>
      </c>
    </row>
    <row r="10650" spans="41:42" x14ac:dyDescent="0.3">
      <c r="AO10650" s="2" t="s">
        <v>7237</v>
      </c>
      <c r="AP10650" s="6" t="s">
        <v>7093</v>
      </c>
    </row>
    <row r="10651" spans="41:42" x14ac:dyDescent="0.3">
      <c r="AO10651" s="2" t="s">
        <v>7238</v>
      </c>
      <c r="AP10651" s="6" t="s">
        <v>7093</v>
      </c>
    </row>
    <row r="10652" spans="41:42" x14ac:dyDescent="0.3">
      <c r="AO10652" s="2" t="s">
        <v>7239</v>
      </c>
      <c r="AP10652" s="6" t="s">
        <v>7093</v>
      </c>
    </row>
    <row r="10653" spans="41:42" x14ac:dyDescent="0.3">
      <c r="AO10653" s="2" t="s">
        <v>7240</v>
      </c>
      <c r="AP10653" s="6" t="s">
        <v>7093</v>
      </c>
    </row>
    <row r="10654" spans="41:42" x14ac:dyDescent="0.3">
      <c r="AO10654" s="2" t="s">
        <v>1988</v>
      </c>
      <c r="AP10654" s="6" t="s">
        <v>1888</v>
      </c>
    </row>
    <row r="10655" spans="41:42" x14ac:dyDescent="0.3">
      <c r="AO10655" s="2" t="s">
        <v>7241</v>
      </c>
      <c r="AP10655" s="6" t="s">
        <v>7093</v>
      </c>
    </row>
    <row r="10656" spans="41:42" x14ac:dyDescent="0.3">
      <c r="AO10656" s="2" t="s">
        <v>7242</v>
      </c>
      <c r="AP10656" s="6" t="s">
        <v>7093</v>
      </c>
    </row>
    <row r="10657" spans="41:42" x14ac:dyDescent="0.3">
      <c r="AO10657" s="2" t="s">
        <v>7243</v>
      </c>
      <c r="AP10657" s="6" t="s">
        <v>7093</v>
      </c>
    </row>
    <row r="10658" spans="41:42" x14ac:dyDescent="0.3">
      <c r="AO10658" s="2" t="s">
        <v>7244</v>
      </c>
      <c r="AP10658" s="6" t="s">
        <v>7093</v>
      </c>
    </row>
    <row r="10659" spans="41:42" x14ac:dyDescent="0.3">
      <c r="AO10659" s="2" t="s">
        <v>7245</v>
      </c>
      <c r="AP10659" s="6" t="s">
        <v>7093</v>
      </c>
    </row>
    <row r="10660" spans="41:42" x14ac:dyDescent="0.3">
      <c r="AO10660" s="2" t="s">
        <v>7246</v>
      </c>
      <c r="AP10660" s="6" t="s">
        <v>7093</v>
      </c>
    </row>
    <row r="10661" spans="41:42" x14ac:dyDescent="0.3">
      <c r="AO10661" s="2" t="s">
        <v>7247</v>
      </c>
      <c r="AP10661" s="6" t="s">
        <v>7093</v>
      </c>
    </row>
    <row r="10662" spans="41:42" x14ac:dyDescent="0.3">
      <c r="AO10662" s="2" t="s">
        <v>7248</v>
      </c>
      <c r="AP10662" s="6" t="s">
        <v>7093</v>
      </c>
    </row>
    <row r="10663" spans="41:42" x14ac:dyDescent="0.3">
      <c r="AO10663" s="2" t="s">
        <v>7249</v>
      </c>
      <c r="AP10663" s="6" t="s">
        <v>7093</v>
      </c>
    </row>
    <row r="10664" spans="41:42" x14ac:dyDescent="0.3">
      <c r="AO10664" s="2" t="s">
        <v>7250</v>
      </c>
      <c r="AP10664" s="6" t="s">
        <v>7093</v>
      </c>
    </row>
    <row r="10665" spans="41:42" x14ac:dyDescent="0.3">
      <c r="AO10665" s="2" t="s">
        <v>1989</v>
      </c>
      <c r="AP10665" s="6" t="s">
        <v>1888</v>
      </c>
    </row>
    <row r="10666" spans="41:42" x14ac:dyDescent="0.3">
      <c r="AO10666" s="2" t="s">
        <v>7251</v>
      </c>
      <c r="AP10666" s="6" t="s">
        <v>7093</v>
      </c>
    </row>
    <row r="10667" spans="41:42" x14ac:dyDescent="0.3">
      <c r="AO10667" s="2" t="s">
        <v>7252</v>
      </c>
      <c r="AP10667" s="6" t="s">
        <v>7093</v>
      </c>
    </row>
    <row r="10668" spans="41:42" x14ac:dyDescent="0.3">
      <c r="AO10668" s="2" t="s">
        <v>7253</v>
      </c>
      <c r="AP10668" s="6" t="s">
        <v>7093</v>
      </c>
    </row>
    <row r="10669" spans="41:42" x14ac:dyDescent="0.3">
      <c r="AO10669" s="2" t="s">
        <v>7254</v>
      </c>
      <c r="AP10669" s="6" t="s">
        <v>7093</v>
      </c>
    </row>
    <row r="10670" spans="41:42" x14ac:dyDescent="0.3">
      <c r="AO10670" s="2" t="s">
        <v>7255</v>
      </c>
      <c r="AP10670" s="6" t="s">
        <v>7093</v>
      </c>
    </row>
    <row r="10671" spans="41:42" x14ac:dyDescent="0.3">
      <c r="AO10671" s="2" t="s">
        <v>7256</v>
      </c>
      <c r="AP10671" s="6" t="s">
        <v>7093</v>
      </c>
    </row>
    <row r="10672" spans="41:42" x14ac:dyDescent="0.3">
      <c r="AO10672" s="2" t="s">
        <v>7257</v>
      </c>
      <c r="AP10672" s="6" t="s">
        <v>7093</v>
      </c>
    </row>
    <row r="10673" spans="41:42" x14ac:dyDescent="0.3">
      <c r="AO10673" s="2" t="s">
        <v>7258</v>
      </c>
      <c r="AP10673" s="6" t="s">
        <v>7093</v>
      </c>
    </row>
    <row r="10674" spans="41:42" x14ac:dyDescent="0.3">
      <c r="AO10674" s="2" t="s">
        <v>7259</v>
      </c>
      <c r="AP10674" s="6" t="s">
        <v>7093</v>
      </c>
    </row>
    <row r="10675" spans="41:42" x14ac:dyDescent="0.3">
      <c r="AO10675" s="2" t="s">
        <v>7260</v>
      </c>
      <c r="AP10675" s="6" t="s">
        <v>7093</v>
      </c>
    </row>
    <row r="10676" spans="41:42" x14ac:dyDescent="0.3">
      <c r="AO10676" s="2" t="s">
        <v>1990</v>
      </c>
      <c r="AP10676" s="6" t="s">
        <v>1888</v>
      </c>
    </row>
    <row r="10677" spans="41:42" x14ac:dyDescent="0.3">
      <c r="AO10677" s="2" t="s">
        <v>7261</v>
      </c>
      <c r="AP10677" s="6" t="s">
        <v>7093</v>
      </c>
    </row>
    <row r="10678" spans="41:42" x14ac:dyDescent="0.3">
      <c r="AO10678" s="2" t="s">
        <v>7262</v>
      </c>
      <c r="AP10678" s="6" t="s">
        <v>7093</v>
      </c>
    </row>
    <row r="10679" spans="41:42" x14ac:dyDescent="0.3">
      <c r="AO10679" s="2" t="s">
        <v>7263</v>
      </c>
      <c r="AP10679" s="6" t="s">
        <v>7093</v>
      </c>
    </row>
    <row r="10680" spans="41:42" x14ac:dyDescent="0.3">
      <c r="AO10680" s="2" t="s">
        <v>7264</v>
      </c>
      <c r="AP10680" s="6" t="s">
        <v>7093</v>
      </c>
    </row>
    <row r="10681" spans="41:42" x14ac:dyDescent="0.3">
      <c r="AO10681" s="2" t="s">
        <v>7265</v>
      </c>
      <c r="AP10681" s="6" t="s">
        <v>7093</v>
      </c>
    </row>
    <row r="10682" spans="41:42" x14ac:dyDescent="0.3">
      <c r="AO10682" s="2" t="s">
        <v>7266</v>
      </c>
      <c r="AP10682" s="6" t="s">
        <v>7093</v>
      </c>
    </row>
    <row r="10683" spans="41:42" x14ac:dyDescent="0.3">
      <c r="AO10683" s="2" t="s">
        <v>7267</v>
      </c>
      <c r="AP10683" s="6" t="s">
        <v>7093</v>
      </c>
    </row>
    <row r="10684" spans="41:42" x14ac:dyDescent="0.3">
      <c r="AO10684" s="2" t="s">
        <v>7268</v>
      </c>
      <c r="AP10684" s="6" t="s">
        <v>7093</v>
      </c>
    </row>
    <row r="10685" spans="41:42" x14ac:dyDescent="0.3">
      <c r="AO10685" s="2" t="s">
        <v>7269</v>
      </c>
      <c r="AP10685" s="6" t="s">
        <v>7093</v>
      </c>
    </row>
    <row r="10686" spans="41:42" x14ac:dyDescent="0.3">
      <c r="AO10686" s="2" t="s">
        <v>7270</v>
      </c>
      <c r="AP10686" s="6" t="s">
        <v>7093</v>
      </c>
    </row>
    <row r="10687" spans="41:42" x14ac:dyDescent="0.3">
      <c r="AO10687" s="2" t="s">
        <v>1991</v>
      </c>
      <c r="AP10687" s="6" t="s">
        <v>1888</v>
      </c>
    </row>
    <row r="10688" spans="41:42" x14ac:dyDescent="0.3">
      <c r="AO10688" s="2" t="s">
        <v>7271</v>
      </c>
      <c r="AP10688" s="6" t="s">
        <v>7093</v>
      </c>
    </row>
    <row r="10689" spans="41:42" x14ac:dyDescent="0.3">
      <c r="AO10689" s="2" t="s">
        <v>7272</v>
      </c>
      <c r="AP10689" s="6" t="s">
        <v>7093</v>
      </c>
    </row>
    <row r="10690" spans="41:42" x14ac:dyDescent="0.3">
      <c r="AO10690" s="2" t="s">
        <v>7273</v>
      </c>
      <c r="AP10690" s="6" t="s">
        <v>7093</v>
      </c>
    </row>
    <row r="10691" spans="41:42" x14ac:dyDescent="0.3">
      <c r="AO10691" s="2" t="s">
        <v>7274</v>
      </c>
      <c r="AP10691" s="6" t="s">
        <v>7093</v>
      </c>
    </row>
    <row r="10692" spans="41:42" x14ac:dyDescent="0.3">
      <c r="AO10692" s="2" t="s">
        <v>7275</v>
      </c>
      <c r="AP10692" s="6" t="s">
        <v>7093</v>
      </c>
    </row>
    <row r="10693" spans="41:42" x14ac:dyDescent="0.3">
      <c r="AO10693" s="2" t="s">
        <v>7276</v>
      </c>
      <c r="AP10693" s="6" t="s">
        <v>7093</v>
      </c>
    </row>
    <row r="10694" spans="41:42" x14ac:dyDescent="0.3">
      <c r="AO10694" s="2" t="s">
        <v>7277</v>
      </c>
      <c r="AP10694" s="6" t="s">
        <v>7093</v>
      </c>
    </row>
    <row r="10695" spans="41:42" x14ac:dyDescent="0.3">
      <c r="AO10695" s="2" t="s">
        <v>7278</v>
      </c>
      <c r="AP10695" s="6" t="s">
        <v>7093</v>
      </c>
    </row>
    <row r="10696" spans="41:42" x14ac:dyDescent="0.3">
      <c r="AO10696" s="2" t="s">
        <v>7279</v>
      </c>
      <c r="AP10696" s="6" t="s">
        <v>7093</v>
      </c>
    </row>
    <row r="10697" spans="41:42" x14ac:dyDescent="0.3">
      <c r="AO10697" s="2" t="s">
        <v>7280</v>
      </c>
      <c r="AP10697" s="6" t="s">
        <v>7093</v>
      </c>
    </row>
    <row r="10698" spans="41:42" x14ac:dyDescent="0.3">
      <c r="AO10698" s="2" t="s">
        <v>1992</v>
      </c>
      <c r="AP10698" s="6" t="s">
        <v>1888</v>
      </c>
    </row>
    <row r="10699" spans="41:42" x14ac:dyDescent="0.3">
      <c r="AO10699" s="2" t="s">
        <v>7281</v>
      </c>
      <c r="AP10699" s="6" t="s">
        <v>7093</v>
      </c>
    </row>
    <row r="10700" spans="41:42" x14ac:dyDescent="0.3">
      <c r="AO10700" s="2" t="s">
        <v>7282</v>
      </c>
      <c r="AP10700" s="6" t="s">
        <v>7093</v>
      </c>
    </row>
    <row r="10701" spans="41:42" x14ac:dyDescent="0.3">
      <c r="AO10701" s="2" t="s">
        <v>7283</v>
      </c>
      <c r="AP10701" s="6" t="s">
        <v>7093</v>
      </c>
    </row>
    <row r="10702" spans="41:42" x14ac:dyDescent="0.3">
      <c r="AO10702" s="2" t="s">
        <v>7284</v>
      </c>
      <c r="AP10702" s="6" t="s">
        <v>7093</v>
      </c>
    </row>
    <row r="10703" spans="41:42" x14ac:dyDescent="0.3">
      <c r="AO10703" s="2" t="s">
        <v>7285</v>
      </c>
      <c r="AP10703" s="6" t="s">
        <v>7093</v>
      </c>
    </row>
    <row r="10704" spans="41:42" x14ac:dyDescent="0.3">
      <c r="AO10704" s="2" t="s">
        <v>7286</v>
      </c>
      <c r="AP10704" s="6" t="s">
        <v>7093</v>
      </c>
    </row>
    <row r="10705" spans="41:42" x14ac:dyDescent="0.3">
      <c r="AO10705" s="2" t="s">
        <v>7287</v>
      </c>
      <c r="AP10705" s="6" t="s">
        <v>7093</v>
      </c>
    </row>
    <row r="10706" spans="41:42" x14ac:dyDescent="0.3">
      <c r="AO10706" s="2" t="s">
        <v>7288</v>
      </c>
      <c r="AP10706" s="6" t="s">
        <v>7093</v>
      </c>
    </row>
    <row r="10707" spans="41:42" x14ac:dyDescent="0.3">
      <c r="AO10707" s="2" t="s">
        <v>7289</v>
      </c>
      <c r="AP10707" s="6" t="s">
        <v>7093</v>
      </c>
    </row>
    <row r="10708" spans="41:42" x14ac:dyDescent="0.3">
      <c r="AO10708" s="2" t="s">
        <v>7290</v>
      </c>
      <c r="AP10708" s="6" t="s">
        <v>7093</v>
      </c>
    </row>
    <row r="10709" spans="41:42" x14ac:dyDescent="0.3">
      <c r="AO10709" s="2" t="s">
        <v>2455</v>
      </c>
      <c r="AP10709" s="6" t="s">
        <v>2400</v>
      </c>
    </row>
    <row r="10710" spans="41:42" x14ac:dyDescent="0.3">
      <c r="AO10710" s="2" t="s">
        <v>1993</v>
      </c>
      <c r="AP10710" s="6" t="s">
        <v>1888</v>
      </c>
    </row>
    <row r="10711" spans="41:42" x14ac:dyDescent="0.3">
      <c r="AO10711" s="2" t="s">
        <v>7291</v>
      </c>
      <c r="AP10711" s="6" t="s">
        <v>7093</v>
      </c>
    </row>
    <row r="10712" spans="41:42" x14ac:dyDescent="0.3">
      <c r="AO10712" s="2" t="s">
        <v>7292</v>
      </c>
      <c r="AP10712" s="6" t="s">
        <v>7093</v>
      </c>
    </row>
    <row r="10713" spans="41:42" x14ac:dyDescent="0.3">
      <c r="AO10713" s="2" t="s">
        <v>7293</v>
      </c>
      <c r="AP10713" s="6" t="s">
        <v>7093</v>
      </c>
    </row>
    <row r="10714" spans="41:42" x14ac:dyDescent="0.3">
      <c r="AO10714" s="2" t="s">
        <v>3529</v>
      </c>
      <c r="AP10714" s="6" t="s">
        <v>3481</v>
      </c>
    </row>
    <row r="10715" spans="41:42" x14ac:dyDescent="0.3">
      <c r="AO10715" s="2" t="s">
        <v>3530</v>
      </c>
      <c r="AP10715" s="6" t="s">
        <v>3481</v>
      </c>
    </row>
    <row r="10716" spans="41:42" x14ac:dyDescent="0.3">
      <c r="AO10716" s="2" t="s">
        <v>3531</v>
      </c>
      <c r="AP10716" s="6" t="s">
        <v>3481</v>
      </c>
    </row>
    <row r="10717" spans="41:42" x14ac:dyDescent="0.3">
      <c r="AO10717" s="2" t="s">
        <v>7294</v>
      </c>
      <c r="AP10717" s="6" t="s">
        <v>7093</v>
      </c>
    </row>
    <row r="10718" spans="41:42" x14ac:dyDescent="0.3">
      <c r="AO10718" s="2" t="s">
        <v>7295</v>
      </c>
      <c r="AP10718" s="6" t="s">
        <v>7093</v>
      </c>
    </row>
    <row r="10719" spans="41:42" x14ac:dyDescent="0.3">
      <c r="AO10719" s="2" t="s">
        <v>7296</v>
      </c>
      <c r="AP10719" s="6" t="s">
        <v>7093</v>
      </c>
    </row>
    <row r="10720" spans="41:42" x14ac:dyDescent="0.3">
      <c r="AO10720" s="2" t="s">
        <v>7297</v>
      </c>
      <c r="AP10720" s="6" t="s">
        <v>7093</v>
      </c>
    </row>
    <row r="10721" spans="41:42" x14ac:dyDescent="0.3">
      <c r="AO10721" s="2" t="s">
        <v>1994</v>
      </c>
      <c r="AP10721" s="6" t="s">
        <v>1888</v>
      </c>
    </row>
    <row r="10722" spans="41:42" x14ac:dyDescent="0.3">
      <c r="AO10722" s="2" t="s">
        <v>7298</v>
      </c>
      <c r="AP10722" s="6" t="s">
        <v>7093</v>
      </c>
    </row>
    <row r="10723" spans="41:42" x14ac:dyDescent="0.3">
      <c r="AO10723" s="2" t="s">
        <v>7299</v>
      </c>
      <c r="AP10723" s="6" t="s">
        <v>7093</v>
      </c>
    </row>
    <row r="10724" spans="41:42" x14ac:dyDescent="0.3">
      <c r="AO10724" s="2" t="s">
        <v>7300</v>
      </c>
      <c r="AP10724" s="6" t="s">
        <v>7093</v>
      </c>
    </row>
    <row r="10725" spans="41:42" x14ac:dyDescent="0.3">
      <c r="AO10725" s="2" t="s">
        <v>7301</v>
      </c>
      <c r="AP10725" s="6" t="s">
        <v>7093</v>
      </c>
    </row>
    <row r="10726" spans="41:42" x14ac:dyDescent="0.3">
      <c r="AO10726" s="2" t="s">
        <v>7302</v>
      </c>
      <c r="AP10726" s="6" t="s">
        <v>7093</v>
      </c>
    </row>
    <row r="10727" spans="41:42" x14ac:dyDescent="0.3">
      <c r="AO10727" s="2" t="s">
        <v>7303</v>
      </c>
      <c r="AP10727" s="6" t="s">
        <v>7093</v>
      </c>
    </row>
    <row r="10728" spans="41:42" x14ac:dyDescent="0.3">
      <c r="AO10728" s="2" t="s">
        <v>7304</v>
      </c>
      <c r="AP10728" s="6" t="s">
        <v>7093</v>
      </c>
    </row>
    <row r="10729" spans="41:42" x14ac:dyDescent="0.3">
      <c r="AO10729" s="2" t="s">
        <v>7305</v>
      </c>
      <c r="AP10729" s="6" t="s">
        <v>7093</v>
      </c>
    </row>
    <row r="10730" spans="41:42" x14ac:dyDescent="0.3">
      <c r="AO10730" s="2" t="s">
        <v>7306</v>
      </c>
      <c r="AP10730" s="6" t="s">
        <v>7093</v>
      </c>
    </row>
    <row r="10731" spans="41:42" x14ac:dyDescent="0.3">
      <c r="AO10731" s="2" t="s">
        <v>7307</v>
      </c>
      <c r="AP10731" s="6" t="s">
        <v>7093</v>
      </c>
    </row>
    <row r="10732" spans="41:42" x14ac:dyDescent="0.3">
      <c r="AO10732" s="2" t="s">
        <v>1995</v>
      </c>
      <c r="AP10732" s="6" t="s">
        <v>1888</v>
      </c>
    </row>
    <row r="10733" spans="41:42" x14ac:dyDescent="0.3">
      <c r="AO10733" s="2" t="s">
        <v>7308</v>
      </c>
      <c r="AP10733" s="6" t="s">
        <v>7093</v>
      </c>
    </row>
    <row r="10734" spans="41:42" x14ac:dyDescent="0.3">
      <c r="AO10734" s="2" t="s">
        <v>7309</v>
      </c>
      <c r="AP10734" s="6" t="s">
        <v>7093</v>
      </c>
    </row>
    <row r="10735" spans="41:42" x14ac:dyDescent="0.3">
      <c r="AO10735" s="2" t="s">
        <v>7310</v>
      </c>
      <c r="AP10735" s="6" t="s">
        <v>7093</v>
      </c>
    </row>
    <row r="10736" spans="41:42" x14ac:dyDescent="0.3">
      <c r="AO10736" s="2" t="s">
        <v>7311</v>
      </c>
      <c r="AP10736" s="6" t="s">
        <v>7093</v>
      </c>
    </row>
    <row r="10737" spans="41:42" x14ac:dyDescent="0.3">
      <c r="AO10737" s="2" t="s">
        <v>7312</v>
      </c>
      <c r="AP10737" s="6" t="s">
        <v>7093</v>
      </c>
    </row>
    <row r="10738" spans="41:42" x14ac:dyDescent="0.3">
      <c r="AO10738" s="2" t="s">
        <v>7313</v>
      </c>
      <c r="AP10738" s="6" t="s">
        <v>7093</v>
      </c>
    </row>
    <row r="10739" spans="41:42" x14ac:dyDescent="0.3">
      <c r="AO10739" s="2" t="s">
        <v>7314</v>
      </c>
      <c r="AP10739" s="6" t="s">
        <v>7093</v>
      </c>
    </row>
    <row r="10740" spans="41:42" x14ac:dyDescent="0.3">
      <c r="AO10740" s="2" t="s">
        <v>7315</v>
      </c>
      <c r="AP10740" s="6" t="s">
        <v>7093</v>
      </c>
    </row>
    <row r="10741" spans="41:42" x14ac:dyDescent="0.3">
      <c r="AO10741" s="2" t="s">
        <v>7316</v>
      </c>
      <c r="AP10741" s="6" t="s">
        <v>7093</v>
      </c>
    </row>
    <row r="10742" spans="41:42" x14ac:dyDescent="0.3">
      <c r="AO10742" s="2" t="s">
        <v>7317</v>
      </c>
      <c r="AP10742" s="6" t="s">
        <v>7093</v>
      </c>
    </row>
    <row r="10743" spans="41:42" x14ac:dyDescent="0.3">
      <c r="AO10743" s="2" t="s">
        <v>1996</v>
      </c>
      <c r="AP10743" s="6" t="s">
        <v>1888</v>
      </c>
    </row>
    <row r="10744" spans="41:42" x14ac:dyDescent="0.3">
      <c r="AO10744" s="2" t="s">
        <v>7318</v>
      </c>
      <c r="AP10744" s="6" t="s">
        <v>7093</v>
      </c>
    </row>
    <row r="10745" spans="41:42" x14ac:dyDescent="0.3">
      <c r="AO10745" s="2" t="s">
        <v>7319</v>
      </c>
      <c r="AP10745" s="6" t="s">
        <v>7093</v>
      </c>
    </row>
    <row r="10746" spans="41:42" x14ac:dyDescent="0.3">
      <c r="AO10746" s="2" t="s">
        <v>7320</v>
      </c>
      <c r="AP10746" s="6" t="s">
        <v>7093</v>
      </c>
    </row>
    <row r="10747" spans="41:42" x14ac:dyDescent="0.3">
      <c r="AO10747" s="2" t="s">
        <v>7321</v>
      </c>
      <c r="AP10747" s="6" t="s">
        <v>7093</v>
      </c>
    </row>
    <row r="10748" spans="41:42" x14ac:dyDescent="0.3">
      <c r="AO10748" s="2" t="s">
        <v>7322</v>
      </c>
      <c r="AP10748" s="6" t="s">
        <v>7093</v>
      </c>
    </row>
    <row r="10749" spans="41:42" x14ac:dyDescent="0.3">
      <c r="AO10749" s="2" t="s">
        <v>7323</v>
      </c>
      <c r="AP10749" s="6" t="s">
        <v>7093</v>
      </c>
    </row>
    <row r="10750" spans="41:42" x14ac:dyDescent="0.3">
      <c r="AO10750" s="2" t="s">
        <v>7324</v>
      </c>
      <c r="AP10750" s="6" t="s">
        <v>7093</v>
      </c>
    </row>
    <row r="10751" spans="41:42" x14ac:dyDescent="0.3">
      <c r="AO10751" s="2" t="s">
        <v>7325</v>
      </c>
      <c r="AP10751" s="6" t="s">
        <v>7093</v>
      </c>
    </row>
    <row r="10752" spans="41:42" x14ac:dyDescent="0.3">
      <c r="AO10752" s="2" t="s">
        <v>7326</v>
      </c>
      <c r="AP10752" s="6" t="s">
        <v>7093</v>
      </c>
    </row>
    <row r="10753" spans="41:42" x14ac:dyDescent="0.3">
      <c r="AO10753" s="2" t="s">
        <v>7327</v>
      </c>
      <c r="AP10753" s="6" t="s">
        <v>7093</v>
      </c>
    </row>
    <row r="10754" spans="41:42" x14ac:dyDescent="0.3">
      <c r="AO10754" s="2" t="s">
        <v>1997</v>
      </c>
      <c r="AP10754" s="6" t="s">
        <v>1888</v>
      </c>
    </row>
    <row r="10755" spans="41:42" x14ac:dyDescent="0.3">
      <c r="AO10755" s="2" t="s">
        <v>3894</v>
      </c>
      <c r="AP10755" s="6" t="s">
        <v>3893</v>
      </c>
    </row>
    <row r="10756" spans="41:42" x14ac:dyDescent="0.3">
      <c r="AO10756" s="2" t="s">
        <v>3895</v>
      </c>
      <c r="AP10756" s="6" t="s">
        <v>3893</v>
      </c>
    </row>
    <row r="10757" spans="41:42" x14ac:dyDescent="0.3">
      <c r="AO10757" s="2" t="s">
        <v>3896</v>
      </c>
      <c r="AP10757" s="6" t="s">
        <v>3893</v>
      </c>
    </row>
    <row r="10758" spans="41:42" x14ac:dyDescent="0.3">
      <c r="AO10758" s="2" t="s">
        <v>3897</v>
      </c>
      <c r="AP10758" s="6" t="s">
        <v>3893</v>
      </c>
    </row>
    <row r="10759" spans="41:42" x14ac:dyDescent="0.3">
      <c r="AO10759" s="2" t="s">
        <v>3898</v>
      </c>
      <c r="AP10759" s="6" t="s">
        <v>3893</v>
      </c>
    </row>
    <row r="10760" spans="41:42" x14ac:dyDescent="0.3">
      <c r="AO10760" s="2" t="s">
        <v>3899</v>
      </c>
      <c r="AP10760" s="6" t="s">
        <v>3893</v>
      </c>
    </row>
    <row r="10761" spans="41:42" x14ac:dyDescent="0.3">
      <c r="AO10761" s="2" t="s">
        <v>3900</v>
      </c>
      <c r="AP10761" s="6" t="s">
        <v>3893</v>
      </c>
    </row>
    <row r="10762" spans="41:42" x14ac:dyDescent="0.3">
      <c r="AO10762" s="2" t="s">
        <v>3901</v>
      </c>
      <c r="AP10762" s="6" t="s">
        <v>3893</v>
      </c>
    </row>
    <row r="10763" spans="41:42" x14ac:dyDescent="0.3">
      <c r="AO10763" s="2" t="s">
        <v>3902</v>
      </c>
      <c r="AP10763" s="6" t="s">
        <v>3893</v>
      </c>
    </row>
    <row r="10764" spans="41:42" x14ac:dyDescent="0.3">
      <c r="AO10764" s="2" t="s">
        <v>3903</v>
      </c>
      <c r="AP10764" s="6" t="s">
        <v>3893</v>
      </c>
    </row>
    <row r="10765" spans="41:42" x14ac:dyDescent="0.3">
      <c r="AO10765" s="2" t="s">
        <v>1998</v>
      </c>
      <c r="AP10765" s="6" t="s">
        <v>1888</v>
      </c>
    </row>
    <row r="10766" spans="41:42" x14ac:dyDescent="0.3">
      <c r="AO10766" s="2" t="s">
        <v>3904</v>
      </c>
      <c r="AP10766" s="6" t="s">
        <v>3893</v>
      </c>
    </row>
    <row r="10767" spans="41:42" x14ac:dyDescent="0.3">
      <c r="AO10767" s="2" t="s">
        <v>3905</v>
      </c>
      <c r="AP10767" s="6" t="s">
        <v>3893</v>
      </c>
    </row>
    <row r="10768" spans="41:42" x14ac:dyDescent="0.3">
      <c r="AO10768" s="2" t="s">
        <v>3906</v>
      </c>
      <c r="AP10768" s="6" t="s">
        <v>3893</v>
      </c>
    </row>
    <row r="10769" spans="41:42" x14ac:dyDescent="0.3">
      <c r="AO10769" s="2" t="s">
        <v>3907</v>
      </c>
      <c r="AP10769" s="6" t="s">
        <v>3893</v>
      </c>
    </row>
    <row r="10770" spans="41:42" x14ac:dyDescent="0.3">
      <c r="AO10770" s="2" t="s">
        <v>3908</v>
      </c>
      <c r="AP10770" s="6" t="s">
        <v>3893</v>
      </c>
    </row>
    <row r="10771" spans="41:42" x14ac:dyDescent="0.3">
      <c r="AO10771" s="2" t="s">
        <v>3909</v>
      </c>
      <c r="AP10771" s="6" t="s">
        <v>3893</v>
      </c>
    </row>
    <row r="10772" spans="41:42" x14ac:dyDescent="0.3">
      <c r="AO10772" s="2" t="s">
        <v>4924</v>
      </c>
      <c r="AP10772" s="6" t="s">
        <v>4923</v>
      </c>
    </row>
    <row r="10773" spans="41:42" x14ac:dyDescent="0.3">
      <c r="AO10773" s="2" t="s">
        <v>4925</v>
      </c>
      <c r="AP10773" s="6" t="s">
        <v>4923</v>
      </c>
    </row>
    <row r="10774" spans="41:42" x14ac:dyDescent="0.3">
      <c r="AO10774" s="2" t="s">
        <v>4926</v>
      </c>
      <c r="AP10774" s="6" t="s">
        <v>4923</v>
      </c>
    </row>
    <row r="10775" spans="41:42" x14ac:dyDescent="0.3">
      <c r="AO10775" s="2" t="s">
        <v>3910</v>
      </c>
      <c r="AP10775" s="6" t="s">
        <v>3893</v>
      </c>
    </row>
    <row r="10776" spans="41:42" x14ac:dyDescent="0.3">
      <c r="AO10776" s="2" t="s">
        <v>1999</v>
      </c>
      <c r="AP10776" s="6" t="s">
        <v>1888</v>
      </c>
    </row>
    <row r="10777" spans="41:42" x14ac:dyDescent="0.3">
      <c r="AO10777" s="2" t="s">
        <v>3911</v>
      </c>
      <c r="AP10777" s="6" t="s">
        <v>3893</v>
      </c>
    </row>
    <row r="10778" spans="41:42" x14ac:dyDescent="0.3">
      <c r="AO10778" s="2" t="s">
        <v>3912</v>
      </c>
      <c r="AP10778" s="6" t="s">
        <v>3893</v>
      </c>
    </row>
    <row r="10779" spans="41:42" x14ac:dyDescent="0.3">
      <c r="AO10779" s="2" t="s">
        <v>3913</v>
      </c>
      <c r="AP10779" s="6" t="s">
        <v>3893</v>
      </c>
    </row>
    <row r="10780" spans="41:42" x14ac:dyDescent="0.3">
      <c r="AO10780" s="2" t="s">
        <v>3914</v>
      </c>
      <c r="AP10780" s="6" t="s">
        <v>3893</v>
      </c>
    </row>
    <row r="10781" spans="41:42" x14ac:dyDescent="0.3">
      <c r="AO10781" s="2" t="s">
        <v>3915</v>
      </c>
      <c r="AP10781" s="6" t="s">
        <v>3893</v>
      </c>
    </row>
    <row r="10782" spans="41:42" x14ac:dyDescent="0.3">
      <c r="AO10782" s="2" t="s">
        <v>3916</v>
      </c>
      <c r="AP10782" s="6" t="s">
        <v>3893</v>
      </c>
    </row>
    <row r="10783" spans="41:42" x14ac:dyDescent="0.3">
      <c r="AO10783" s="2" t="s">
        <v>3917</v>
      </c>
      <c r="AP10783" s="6" t="s">
        <v>3893</v>
      </c>
    </row>
    <row r="10784" spans="41:42" x14ac:dyDescent="0.3">
      <c r="AO10784" s="2" t="s">
        <v>7328</v>
      </c>
      <c r="AP10784" s="6" t="s">
        <v>7093</v>
      </c>
    </row>
    <row r="10785" spans="41:42" x14ac:dyDescent="0.3">
      <c r="AO10785" s="2" t="s">
        <v>7329</v>
      </c>
      <c r="AP10785" s="6" t="s">
        <v>7093</v>
      </c>
    </row>
    <row r="10786" spans="41:42" x14ac:dyDescent="0.3">
      <c r="AO10786" s="2" t="s">
        <v>7330</v>
      </c>
      <c r="AP10786" s="6" t="s">
        <v>7093</v>
      </c>
    </row>
    <row r="10787" spans="41:42" x14ac:dyDescent="0.3">
      <c r="AO10787" s="2" t="s">
        <v>2000</v>
      </c>
      <c r="AP10787" s="6" t="s">
        <v>1888</v>
      </c>
    </row>
    <row r="10788" spans="41:42" x14ac:dyDescent="0.3">
      <c r="AO10788" s="2" t="s">
        <v>7331</v>
      </c>
      <c r="AP10788" s="6" t="s">
        <v>7093</v>
      </c>
    </row>
    <row r="10789" spans="41:42" x14ac:dyDescent="0.3">
      <c r="AO10789" s="2" t="s">
        <v>7332</v>
      </c>
      <c r="AP10789" s="6" t="s">
        <v>7093</v>
      </c>
    </row>
    <row r="10790" spans="41:42" x14ac:dyDescent="0.3">
      <c r="AO10790" s="2" t="s">
        <v>7333</v>
      </c>
      <c r="AP10790" s="6" t="s">
        <v>7093</v>
      </c>
    </row>
    <row r="10791" spans="41:42" x14ac:dyDescent="0.3">
      <c r="AO10791" s="2" t="s">
        <v>7334</v>
      </c>
      <c r="AP10791" s="6" t="s">
        <v>7093</v>
      </c>
    </row>
    <row r="10792" spans="41:42" x14ac:dyDescent="0.3">
      <c r="AO10792" s="2" t="s">
        <v>7335</v>
      </c>
      <c r="AP10792" s="6" t="s">
        <v>7093</v>
      </c>
    </row>
    <row r="10793" spans="41:42" x14ac:dyDescent="0.3">
      <c r="AO10793" s="2" t="s">
        <v>7336</v>
      </c>
      <c r="AP10793" s="6" t="s">
        <v>7093</v>
      </c>
    </row>
    <row r="10794" spans="41:42" x14ac:dyDescent="0.3">
      <c r="AO10794" s="2" t="s">
        <v>7337</v>
      </c>
      <c r="AP10794" s="6" t="s">
        <v>7093</v>
      </c>
    </row>
    <row r="10795" spans="41:42" x14ac:dyDescent="0.3">
      <c r="AO10795" s="2" t="s">
        <v>7338</v>
      </c>
      <c r="AP10795" s="6" t="s">
        <v>7093</v>
      </c>
    </row>
    <row r="10796" spans="41:42" x14ac:dyDescent="0.3">
      <c r="AO10796" s="2" t="s">
        <v>7339</v>
      </c>
      <c r="AP10796" s="6" t="s">
        <v>7093</v>
      </c>
    </row>
    <row r="10797" spans="41:42" x14ac:dyDescent="0.3">
      <c r="AO10797" s="2" t="s">
        <v>7340</v>
      </c>
      <c r="AP10797" s="6" t="s">
        <v>7093</v>
      </c>
    </row>
    <row r="10798" spans="41:42" x14ac:dyDescent="0.3">
      <c r="AO10798" s="2" t="s">
        <v>2001</v>
      </c>
      <c r="AP10798" s="6" t="s">
        <v>1888</v>
      </c>
    </row>
    <row r="10799" spans="41:42" x14ac:dyDescent="0.3">
      <c r="AO10799" s="2" t="s">
        <v>7341</v>
      </c>
      <c r="AP10799" s="6" t="s">
        <v>7093</v>
      </c>
    </row>
    <row r="10800" spans="41:42" x14ac:dyDescent="0.3">
      <c r="AO10800" s="2" t="s">
        <v>7342</v>
      </c>
      <c r="AP10800" s="6" t="s">
        <v>7093</v>
      </c>
    </row>
    <row r="10801" spans="41:42" x14ac:dyDescent="0.3">
      <c r="AO10801" s="2" t="s">
        <v>7343</v>
      </c>
      <c r="AP10801" s="6" t="s">
        <v>7093</v>
      </c>
    </row>
    <row r="10802" spans="41:42" x14ac:dyDescent="0.3">
      <c r="AO10802" s="2" t="s">
        <v>7344</v>
      </c>
      <c r="AP10802" s="6" t="s">
        <v>7093</v>
      </c>
    </row>
    <row r="10803" spans="41:42" x14ac:dyDescent="0.3">
      <c r="AO10803" s="2" t="s">
        <v>7345</v>
      </c>
      <c r="AP10803" s="6" t="s">
        <v>7093</v>
      </c>
    </row>
    <row r="10804" spans="41:42" x14ac:dyDescent="0.3">
      <c r="AO10804" s="2" t="s">
        <v>7346</v>
      </c>
      <c r="AP10804" s="6" t="s">
        <v>7093</v>
      </c>
    </row>
    <row r="10805" spans="41:42" x14ac:dyDescent="0.3">
      <c r="AO10805" s="2" t="s">
        <v>7347</v>
      </c>
      <c r="AP10805" s="6" t="s">
        <v>7093</v>
      </c>
    </row>
    <row r="10806" spans="41:42" x14ac:dyDescent="0.3">
      <c r="AO10806" s="2" t="s">
        <v>7348</v>
      </c>
      <c r="AP10806" s="6" t="s">
        <v>7093</v>
      </c>
    </row>
    <row r="10807" spans="41:42" x14ac:dyDescent="0.3">
      <c r="AO10807" s="2" t="s">
        <v>7349</v>
      </c>
      <c r="AP10807" s="6" t="s">
        <v>7093</v>
      </c>
    </row>
    <row r="10808" spans="41:42" x14ac:dyDescent="0.3">
      <c r="AO10808" s="2" t="s">
        <v>7350</v>
      </c>
      <c r="AP10808" s="6" t="s">
        <v>7093</v>
      </c>
    </row>
    <row r="10809" spans="41:42" x14ac:dyDescent="0.3">
      <c r="AO10809" s="2" t="s">
        <v>2002</v>
      </c>
      <c r="AP10809" s="6" t="s">
        <v>1888</v>
      </c>
    </row>
    <row r="10810" spans="41:42" x14ac:dyDescent="0.3">
      <c r="AO10810" s="2" t="s">
        <v>7351</v>
      </c>
      <c r="AP10810" s="6" t="s">
        <v>7093</v>
      </c>
    </row>
    <row r="10811" spans="41:42" x14ac:dyDescent="0.3">
      <c r="AO10811" s="2" t="s">
        <v>7352</v>
      </c>
      <c r="AP10811" s="6" t="s">
        <v>7093</v>
      </c>
    </row>
    <row r="10812" spans="41:42" x14ac:dyDescent="0.3">
      <c r="AO10812" s="2" t="s">
        <v>7353</v>
      </c>
      <c r="AP10812" s="6" t="s">
        <v>7093</v>
      </c>
    </row>
    <row r="10813" spans="41:42" x14ac:dyDescent="0.3">
      <c r="AO10813" s="2" t="s">
        <v>7354</v>
      </c>
      <c r="AP10813" s="6" t="s">
        <v>7093</v>
      </c>
    </row>
    <row r="10814" spans="41:42" x14ac:dyDescent="0.3">
      <c r="AO10814" s="2" t="s">
        <v>7355</v>
      </c>
      <c r="AP10814" s="6" t="s">
        <v>7093</v>
      </c>
    </row>
    <row r="10815" spans="41:42" x14ac:dyDescent="0.3">
      <c r="AO10815" s="2" t="s">
        <v>7356</v>
      </c>
      <c r="AP10815" s="6" t="s">
        <v>7093</v>
      </c>
    </row>
    <row r="10816" spans="41:42" x14ac:dyDescent="0.3">
      <c r="AO10816" s="2" t="s">
        <v>7357</v>
      </c>
      <c r="AP10816" s="6" t="s">
        <v>7093</v>
      </c>
    </row>
    <row r="10817" spans="41:42" x14ac:dyDescent="0.3">
      <c r="AO10817" s="2" t="s">
        <v>7358</v>
      </c>
      <c r="AP10817" s="6" t="s">
        <v>7093</v>
      </c>
    </row>
    <row r="10818" spans="41:42" x14ac:dyDescent="0.3">
      <c r="AO10818" s="2" t="s">
        <v>7359</v>
      </c>
      <c r="AP10818" s="6" t="s">
        <v>7093</v>
      </c>
    </row>
    <row r="10819" spans="41:42" x14ac:dyDescent="0.3">
      <c r="AO10819" s="2" t="s">
        <v>7360</v>
      </c>
      <c r="AP10819" s="6" t="s">
        <v>7093</v>
      </c>
    </row>
    <row r="10820" spans="41:42" x14ac:dyDescent="0.3">
      <c r="AO10820" s="2" t="s">
        <v>2456</v>
      </c>
      <c r="AP10820" s="6" t="s">
        <v>2400</v>
      </c>
    </row>
    <row r="10821" spans="41:42" x14ac:dyDescent="0.3">
      <c r="AO10821" s="2" t="s">
        <v>2003</v>
      </c>
      <c r="AP10821" s="6" t="s">
        <v>1888</v>
      </c>
    </row>
    <row r="10822" spans="41:42" x14ac:dyDescent="0.3">
      <c r="AO10822" s="2" t="s">
        <v>7361</v>
      </c>
      <c r="AP10822" s="6" t="s">
        <v>7093</v>
      </c>
    </row>
    <row r="10823" spans="41:42" x14ac:dyDescent="0.3">
      <c r="AO10823" s="2" t="s">
        <v>7362</v>
      </c>
      <c r="AP10823" s="6" t="s">
        <v>7093</v>
      </c>
    </row>
    <row r="10824" spans="41:42" x14ac:dyDescent="0.3">
      <c r="AO10824" s="2" t="s">
        <v>7363</v>
      </c>
      <c r="AP10824" s="6" t="s">
        <v>7093</v>
      </c>
    </row>
    <row r="10825" spans="41:42" x14ac:dyDescent="0.3">
      <c r="AO10825" s="2" t="s">
        <v>7364</v>
      </c>
      <c r="AP10825" s="6" t="s">
        <v>7093</v>
      </c>
    </row>
    <row r="10826" spans="41:42" x14ac:dyDescent="0.3">
      <c r="AO10826" s="2" t="s">
        <v>7365</v>
      </c>
      <c r="AP10826" s="6" t="s">
        <v>7093</v>
      </c>
    </row>
    <row r="10827" spans="41:42" x14ac:dyDescent="0.3">
      <c r="AO10827" s="2" t="s">
        <v>7366</v>
      </c>
      <c r="AP10827" s="6" t="s">
        <v>7093</v>
      </c>
    </row>
    <row r="10828" spans="41:42" x14ac:dyDescent="0.3">
      <c r="AO10828" s="2" t="s">
        <v>7367</v>
      </c>
      <c r="AP10828" s="6" t="s">
        <v>7093</v>
      </c>
    </row>
    <row r="10829" spans="41:42" x14ac:dyDescent="0.3">
      <c r="AO10829" s="2" t="s">
        <v>7368</v>
      </c>
      <c r="AP10829" s="6" t="s">
        <v>7093</v>
      </c>
    </row>
    <row r="10830" spans="41:42" x14ac:dyDescent="0.3">
      <c r="AO10830" s="2" t="s">
        <v>7369</v>
      </c>
      <c r="AP10830" s="6" t="s">
        <v>7093</v>
      </c>
    </row>
    <row r="10831" spans="41:42" x14ac:dyDescent="0.3">
      <c r="AO10831" s="2" t="s">
        <v>7370</v>
      </c>
      <c r="AP10831" s="6" t="s">
        <v>7093</v>
      </c>
    </row>
    <row r="10832" spans="41:42" x14ac:dyDescent="0.3">
      <c r="AO10832" s="2" t="s">
        <v>2004</v>
      </c>
      <c r="AP10832" s="6" t="s">
        <v>1888</v>
      </c>
    </row>
    <row r="10833" spans="41:42" x14ac:dyDescent="0.3">
      <c r="AO10833" s="2" t="s">
        <v>7371</v>
      </c>
      <c r="AP10833" s="6" t="s">
        <v>7093</v>
      </c>
    </row>
    <row r="10834" spans="41:42" x14ac:dyDescent="0.3">
      <c r="AO10834" s="2" t="s">
        <v>7372</v>
      </c>
      <c r="AP10834" s="6" t="s">
        <v>7093</v>
      </c>
    </row>
    <row r="10835" spans="41:42" x14ac:dyDescent="0.3">
      <c r="AO10835" s="2" t="s">
        <v>7373</v>
      </c>
      <c r="AP10835" s="6" t="s">
        <v>7093</v>
      </c>
    </row>
    <row r="10836" spans="41:42" x14ac:dyDescent="0.3">
      <c r="AO10836" s="2" t="s">
        <v>7374</v>
      </c>
      <c r="AP10836" s="6" t="s">
        <v>7093</v>
      </c>
    </row>
    <row r="10837" spans="41:42" x14ac:dyDescent="0.3">
      <c r="AO10837" s="2" t="s">
        <v>7375</v>
      </c>
      <c r="AP10837" s="6" t="s">
        <v>7093</v>
      </c>
    </row>
    <row r="10838" spans="41:42" x14ac:dyDescent="0.3">
      <c r="AO10838" s="2" t="s">
        <v>7376</v>
      </c>
      <c r="AP10838" s="6" t="s">
        <v>7093</v>
      </c>
    </row>
    <row r="10839" spans="41:42" x14ac:dyDescent="0.3">
      <c r="AO10839" s="2" t="s">
        <v>7377</v>
      </c>
      <c r="AP10839" s="6" t="s">
        <v>7093</v>
      </c>
    </row>
    <row r="10840" spans="41:42" x14ac:dyDescent="0.3">
      <c r="AO10840" s="2" t="s">
        <v>7378</v>
      </c>
      <c r="AP10840" s="6" t="s">
        <v>7093</v>
      </c>
    </row>
    <row r="10841" spans="41:42" x14ac:dyDescent="0.3">
      <c r="AO10841" s="2" t="s">
        <v>7379</v>
      </c>
      <c r="AP10841" s="6" t="s">
        <v>7093</v>
      </c>
    </row>
    <row r="10842" spans="41:42" x14ac:dyDescent="0.3">
      <c r="AO10842" s="2" t="s">
        <v>2005</v>
      </c>
      <c r="AP10842" s="6" t="s">
        <v>1888</v>
      </c>
    </row>
    <row r="10843" spans="41:42" x14ac:dyDescent="0.3">
      <c r="AO10843" s="2" t="s">
        <v>7380</v>
      </c>
      <c r="AP10843" s="6" t="s">
        <v>7093</v>
      </c>
    </row>
    <row r="10844" spans="41:42" x14ac:dyDescent="0.3">
      <c r="AO10844" s="2" t="s">
        <v>7381</v>
      </c>
      <c r="AP10844" s="6" t="s">
        <v>7093</v>
      </c>
    </row>
    <row r="10845" spans="41:42" x14ac:dyDescent="0.3">
      <c r="AO10845" s="2" t="s">
        <v>7382</v>
      </c>
      <c r="AP10845" s="6" t="s">
        <v>7093</v>
      </c>
    </row>
    <row r="10846" spans="41:42" x14ac:dyDescent="0.3">
      <c r="AO10846" s="2" t="s">
        <v>7383</v>
      </c>
      <c r="AP10846" s="6" t="s">
        <v>7093</v>
      </c>
    </row>
    <row r="10847" spans="41:42" x14ac:dyDescent="0.3">
      <c r="AO10847" s="2" t="s">
        <v>7384</v>
      </c>
      <c r="AP10847" s="6" t="s">
        <v>7093</v>
      </c>
    </row>
    <row r="10848" spans="41:42" x14ac:dyDescent="0.3">
      <c r="AO10848" s="2" t="s">
        <v>4422</v>
      </c>
      <c r="AP10848" s="6" t="s">
        <v>4421</v>
      </c>
    </row>
    <row r="10849" spans="41:42" x14ac:dyDescent="0.3">
      <c r="AO10849" s="2" t="s">
        <v>4423</v>
      </c>
      <c r="AP10849" s="6" t="s">
        <v>4421</v>
      </c>
    </row>
    <row r="10850" spans="41:42" x14ac:dyDescent="0.3">
      <c r="AO10850" s="2" t="s">
        <v>2006</v>
      </c>
      <c r="AP10850" s="6" t="s">
        <v>1888</v>
      </c>
    </row>
    <row r="10851" spans="41:42" x14ac:dyDescent="0.3">
      <c r="AO10851" s="2" t="s">
        <v>4424</v>
      </c>
      <c r="AP10851" s="6" t="s">
        <v>4421</v>
      </c>
    </row>
    <row r="10852" spans="41:42" x14ac:dyDescent="0.3">
      <c r="AO10852" s="2" t="s">
        <v>4425</v>
      </c>
      <c r="AP10852" s="6" t="s">
        <v>4421</v>
      </c>
    </row>
    <row r="10853" spans="41:42" x14ac:dyDescent="0.3">
      <c r="AO10853" s="2" t="s">
        <v>4426</v>
      </c>
      <c r="AP10853" s="6" t="s">
        <v>4421</v>
      </c>
    </row>
    <row r="10854" spans="41:42" x14ac:dyDescent="0.3">
      <c r="AO10854" s="2" t="s">
        <v>4427</v>
      </c>
      <c r="AP10854" s="6" t="s">
        <v>4421</v>
      </c>
    </row>
    <row r="10855" spans="41:42" x14ac:dyDescent="0.3">
      <c r="AO10855" s="2" t="s">
        <v>4428</v>
      </c>
      <c r="AP10855" s="6" t="s">
        <v>4421</v>
      </c>
    </row>
    <row r="10856" spans="41:42" x14ac:dyDescent="0.3">
      <c r="AO10856" s="2" t="s">
        <v>4429</v>
      </c>
      <c r="AP10856" s="6" t="s">
        <v>4421</v>
      </c>
    </row>
    <row r="10857" spans="41:42" x14ac:dyDescent="0.3">
      <c r="AO10857" s="2" t="s">
        <v>4430</v>
      </c>
      <c r="AP10857" s="6" t="s">
        <v>4421</v>
      </c>
    </row>
    <row r="10858" spans="41:42" x14ac:dyDescent="0.3">
      <c r="AO10858" s="2" t="s">
        <v>4431</v>
      </c>
      <c r="AP10858" s="6" t="s">
        <v>4421</v>
      </c>
    </row>
    <row r="10859" spans="41:42" x14ac:dyDescent="0.3">
      <c r="AO10859" s="2" t="s">
        <v>4432</v>
      </c>
      <c r="AP10859" s="6" t="s">
        <v>4421</v>
      </c>
    </row>
    <row r="10860" spans="41:42" x14ac:dyDescent="0.3">
      <c r="AO10860" s="2" t="s">
        <v>4433</v>
      </c>
      <c r="AP10860" s="6" t="s">
        <v>4421</v>
      </c>
    </row>
    <row r="10861" spans="41:42" x14ac:dyDescent="0.3">
      <c r="AO10861" s="2" t="s">
        <v>2007</v>
      </c>
      <c r="AP10861" s="6" t="s">
        <v>1888</v>
      </c>
    </row>
    <row r="10862" spans="41:42" x14ac:dyDescent="0.3">
      <c r="AO10862" s="2" t="s">
        <v>4434</v>
      </c>
      <c r="AP10862" s="6" t="s">
        <v>4421</v>
      </c>
    </row>
    <row r="10863" spans="41:42" x14ac:dyDescent="0.3">
      <c r="AO10863" s="2" t="s">
        <v>4435</v>
      </c>
      <c r="AP10863" s="6" t="s">
        <v>4421</v>
      </c>
    </row>
    <row r="10864" spans="41:42" x14ac:dyDescent="0.3">
      <c r="AO10864" s="2" t="s">
        <v>4436</v>
      </c>
      <c r="AP10864" s="6" t="s">
        <v>4421</v>
      </c>
    </row>
    <row r="10865" spans="41:42" x14ac:dyDescent="0.3">
      <c r="AO10865" s="2" t="s">
        <v>4437</v>
      </c>
      <c r="AP10865" s="6" t="s">
        <v>4421</v>
      </c>
    </row>
    <row r="10866" spans="41:42" x14ac:dyDescent="0.3">
      <c r="AO10866" s="2" t="s">
        <v>4438</v>
      </c>
      <c r="AP10866" s="6" t="s">
        <v>4421</v>
      </c>
    </row>
    <row r="10867" spans="41:42" x14ac:dyDescent="0.3">
      <c r="AO10867" s="2" t="s">
        <v>4439</v>
      </c>
      <c r="AP10867" s="6" t="s">
        <v>4421</v>
      </c>
    </row>
    <row r="10868" spans="41:42" x14ac:dyDescent="0.3">
      <c r="AO10868" s="2" t="s">
        <v>4440</v>
      </c>
      <c r="AP10868" s="6" t="s">
        <v>4421</v>
      </c>
    </row>
    <row r="10869" spans="41:42" x14ac:dyDescent="0.3">
      <c r="AO10869" s="2" t="s">
        <v>4441</v>
      </c>
      <c r="AP10869" s="6" t="s">
        <v>4421</v>
      </c>
    </row>
    <row r="10870" spans="41:42" x14ac:dyDescent="0.3">
      <c r="AO10870" s="2" t="s">
        <v>4442</v>
      </c>
      <c r="AP10870" s="6" t="s">
        <v>4421</v>
      </c>
    </row>
    <row r="10871" spans="41:42" x14ac:dyDescent="0.3">
      <c r="AO10871" s="2" t="s">
        <v>4443</v>
      </c>
      <c r="AP10871" s="6" t="s">
        <v>4421</v>
      </c>
    </row>
    <row r="10872" spans="41:42" x14ac:dyDescent="0.3">
      <c r="AO10872" s="2" t="s">
        <v>2008</v>
      </c>
      <c r="AP10872" s="6" t="s">
        <v>1888</v>
      </c>
    </row>
    <row r="10873" spans="41:42" x14ac:dyDescent="0.3">
      <c r="AO10873" s="2" t="s">
        <v>4444</v>
      </c>
      <c r="AP10873" s="6" t="s">
        <v>4421</v>
      </c>
    </row>
    <row r="10874" spans="41:42" x14ac:dyDescent="0.3">
      <c r="AO10874" s="2" t="s">
        <v>4445</v>
      </c>
      <c r="AP10874" s="6" t="s">
        <v>4421</v>
      </c>
    </row>
    <row r="10875" spans="41:42" x14ac:dyDescent="0.3">
      <c r="AO10875" s="2" t="s">
        <v>4446</v>
      </c>
      <c r="AP10875" s="6" t="s">
        <v>4421</v>
      </c>
    </row>
    <row r="10876" spans="41:42" x14ac:dyDescent="0.3">
      <c r="AO10876" s="2" t="s">
        <v>4447</v>
      </c>
      <c r="AP10876" s="6" t="s">
        <v>4421</v>
      </c>
    </row>
    <row r="10877" spans="41:42" x14ac:dyDescent="0.3">
      <c r="AO10877" s="2" t="s">
        <v>4448</v>
      </c>
      <c r="AP10877" s="6" t="s">
        <v>4421</v>
      </c>
    </row>
    <row r="10878" spans="41:42" x14ac:dyDescent="0.3">
      <c r="AO10878" s="2" t="s">
        <v>4449</v>
      </c>
      <c r="AP10878" s="6" t="s">
        <v>4421</v>
      </c>
    </row>
    <row r="10879" spans="41:42" x14ac:dyDescent="0.3">
      <c r="AO10879" s="2" t="s">
        <v>4450</v>
      </c>
      <c r="AP10879" s="6" t="s">
        <v>4421</v>
      </c>
    </row>
    <row r="10880" spans="41:42" x14ac:dyDescent="0.3">
      <c r="AO10880" s="2" t="s">
        <v>4451</v>
      </c>
      <c r="AP10880" s="6" t="s">
        <v>4421</v>
      </c>
    </row>
    <row r="10881" spans="41:42" x14ac:dyDescent="0.3">
      <c r="AO10881" s="2" t="s">
        <v>4452</v>
      </c>
      <c r="AP10881" s="6" t="s">
        <v>4421</v>
      </c>
    </row>
    <row r="10882" spans="41:42" x14ac:dyDescent="0.3">
      <c r="AO10882" s="2" t="s">
        <v>4453</v>
      </c>
      <c r="AP10882" s="6" t="s">
        <v>4421</v>
      </c>
    </row>
    <row r="10883" spans="41:42" x14ac:dyDescent="0.3">
      <c r="AO10883" s="2" t="s">
        <v>2009</v>
      </c>
      <c r="AP10883" s="6" t="s">
        <v>1888</v>
      </c>
    </row>
    <row r="10884" spans="41:42" x14ac:dyDescent="0.3">
      <c r="AO10884" s="2" t="s">
        <v>4454</v>
      </c>
      <c r="AP10884" s="6" t="s">
        <v>4421</v>
      </c>
    </row>
    <row r="10885" spans="41:42" x14ac:dyDescent="0.3">
      <c r="AO10885" s="2" t="s">
        <v>4455</v>
      </c>
      <c r="AP10885" s="6" t="s">
        <v>4421</v>
      </c>
    </row>
    <row r="10886" spans="41:42" x14ac:dyDescent="0.3">
      <c r="AO10886" s="2" t="s">
        <v>4456</v>
      </c>
      <c r="AP10886" s="6" t="s">
        <v>4421</v>
      </c>
    </row>
    <row r="10887" spans="41:42" x14ac:dyDescent="0.3">
      <c r="AO10887" s="2" t="s">
        <v>4457</v>
      </c>
      <c r="AP10887" s="6" t="s">
        <v>4421</v>
      </c>
    </row>
    <row r="10888" spans="41:42" x14ac:dyDescent="0.3">
      <c r="AO10888" s="2" t="s">
        <v>4458</v>
      </c>
      <c r="AP10888" s="6" t="s">
        <v>4421</v>
      </c>
    </row>
    <row r="10889" spans="41:42" x14ac:dyDescent="0.3">
      <c r="AO10889" s="2" t="s">
        <v>4459</v>
      </c>
      <c r="AP10889" s="6" t="s">
        <v>4421</v>
      </c>
    </row>
    <row r="10890" spans="41:42" x14ac:dyDescent="0.3">
      <c r="AO10890" s="2" t="s">
        <v>4460</v>
      </c>
      <c r="AP10890" s="6" t="s">
        <v>4421</v>
      </c>
    </row>
    <row r="10891" spans="41:42" x14ac:dyDescent="0.3">
      <c r="AO10891" s="2" t="s">
        <v>4461</v>
      </c>
      <c r="AP10891" s="6" t="s">
        <v>4421</v>
      </c>
    </row>
    <row r="10892" spans="41:42" x14ac:dyDescent="0.3">
      <c r="AO10892" s="2" t="s">
        <v>4462</v>
      </c>
      <c r="AP10892" s="6" t="s">
        <v>4421</v>
      </c>
    </row>
    <row r="10893" spans="41:42" x14ac:dyDescent="0.3">
      <c r="AO10893" s="2" t="s">
        <v>4463</v>
      </c>
      <c r="AP10893" s="6" t="s">
        <v>4421</v>
      </c>
    </row>
    <row r="10894" spans="41:42" x14ac:dyDescent="0.3">
      <c r="AO10894" s="2" t="s">
        <v>2010</v>
      </c>
      <c r="AP10894" s="6" t="s">
        <v>1888</v>
      </c>
    </row>
    <row r="10895" spans="41:42" x14ac:dyDescent="0.3">
      <c r="AO10895" s="2" t="s">
        <v>4464</v>
      </c>
      <c r="AP10895" s="6" t="s">
        <v>4421</v>
      </c>
    </row>
    <row r="10896" spans="41:42" x14ac:dyDescent="0.3">
      <c r="AO10896" s="2" t="s">
        <v>4465</v>
      </c>
      <c r="AP10896" s="6" t="s">
        <v>4421</v>
      </c>
    </row>
    <row r="10897" spans="41:42" x14ac:dyDescent="0.3">
      <c r="AO10897" s="2" t="s">
        <v>4466</v>
      </c>
      <c r="AP10897" s="6" t="s">
        <v>4421</v>
      </c>
    </row>
    <row r="10898" spans="41:42" x14ac:dyDescent="0.3">
      <c r="AO10898" s="2" t="s">
        <v>4467</v>
      </c>
      <c r="AP10898" s="6" t="s">
        <v>4421</v>
      </c>
    </row>
    <row r="10899" spans="41:42" x14ac:dyDescent="0.3">
      <c r="AO10899" s="2" t="s">
        <v>3028</v>
      </c>
      <c r="AP10899" s="6" t="s">
        <v>3027</v>
      </c>
    </row>
    <row r="10900" spans="41:42" x14ac:dyDescent="0.3">
      <c r="AO10900" s="2" t="s">
        <v>3029</v>
      </c>
      <c r="AP10900" s="6" t="s">
        <v>3027</v>
      </c>
    </row>
    <row r="10901" spans="41:42" x14ac:dyDescent="0.3">
      <c r="AO10901" s="2" t="s">
        <v>3030</v>
      </c>
      <c r="AP10901" s="6" t="s">
        <v>3027</v>
      </c>
    </row>
    <row r="10902" spans="41:42" x14ac:dyDescent="0.3">
      <c r="AO10902" s="2" t="s">
        <v>3031</v>
      </c>
      <c r="AP10902" s="6" t="s">
        <v>3027</v>
      </c>
    </row>
    <row r="10903" spans="41:42" x14ac:dyDescent="0.3">
      <c r="AO10903" s="2" t="s">
        <v>3032</v>
      </c>
      <c r="AP10903" s="6" t="s">
        <v>3027</v>
      </c>
    </row>
    <row r="10904" spans="41:42" x14ac:dyDescent="0.3">
      <c r="AO10904" s="2" t="s">
        <v>3033</v>
      </c>
      <c r="AP10904" s="6" t="s">
        <v>3027</v>
      </c>
    </row>
    <row r="10905" spans="41:42" x14ac:dyDescent="0.3">
      <c r="AO10905" s="2" t="s">
        <v>2011</v>
      </c>
      <c r="AP10905" s="6" t="s">
        <v>1888</v>
      </c>
    </row>
    <row r="10906" spans="41:42" x14ac:dyDescent="0.3">
      <c r="AO10906" s="2" t="s">
        <v>3034</v>
      </c>
      <c r="AP10906" s="6" t="s">
        <v>3027</v>
      </c>
    </row>
    <row r="10907" spans="41:42" x14ac:dyDescent="0.3">
      <c r="AO10907" s="2" t="s">
        <v>3035</v>
      </c>
      <c r="AP10907" s="6" t="s">
        <v>3027</v>
      </c>
    </row>
    <row r="10908" spans="41:42" x14ac:dyDescent="0.3">
      <c r="AO10908" s="2" t="s">
        <v>3036</v>
      </c>
      <c r="AP10908" s="6" t="s">
        <v>3027</v>
      </c>
    </row>
    <row r="10909" spans="41:42" x14ac:dyDescent="0.3">
      <c r="AO10909" s="2" t="s">
        <v>3037</v>
      </c>
      <c r="AP10909" s="6" t="s">
        <v>3027</v>
      </c>
    </row>
    <row r="10910" spans="41:42" x14ac:dyDescent="0.3">
      <c r="AO10910" s="2" t="s">
        <v>3038</v>
      </c>
      <c r="AP10910" s="6" t="s">
        <v>3027</v>
      </c>
    </row>
    <row r="10911" spans="41:42" x14ac:dyDescent="0.3">
      <c r="AO10911" s="2" t="s">
        <v>3039</v>
      </c>
      <c r="AP10911" s="6" t="s">
        <v>3027</v>
      </c>
    </row>
    <row r="10912" spans="41:42" x14ac:dyDescent="0.3">
      <c r="AO10912" s="2" t="s">
        <v>3040</v>
      </c>
      <c r="AP10912" s="6" t="s">
        <v>3027</v>
      </c>
    </row>
    <row r="10913" spans="41:42" x14ac:dyDescent="0.3">
      <c r="AO10913" s="2" t="s">
        <v>3041</v>
      </c>
      <c r="AP10913" s="6" t="s">
        <v>3027</v>
      </c>
    </row>
    <row r="10914" spans="41:42" x14ac:dyDescent="0.3">
      <c r="AO10914" s="2" t="s">
        <v>3042</v>
      </c>
      <c r="AP10914" s="6" t="s">
        <v>3027</v>
      </c>
    </row>
    <row r="10915" spans="41:42" x14ac:dyDescent="0.3">
      <c r="AO10915" s="2" t="s">
        <v>3043</v>
      </c>
      <c r="AP10915" s="6" t="s">
        <v>3027</v>
      </c>
    </row>
    <row r="10916" spans="41:42" x14ac:dyDescent="0.3">
      <c r="AO10916" s="2" t="s">
        <v>2012</v>
      </c>
      <c r="AP10916" s="6" t="s">
        <v>1888</v>
      </c>
    </row>
    <row r="10917" spans="41:42" x14ac:dyDescent="0.3">
      <c r="AO10917" s="2" t="s">
        <v>3044</v>
      </c>
      <c r="AP10917" s="6" t="s">
        <v>3027</v>
      </c>
    </row>
    <row r="10918" spans="41:42" x14ac:dyDescent="0.3">
      <c r="AO10918" s="2" t="s">
        <v>3045</v>
      </c>
      <c r="AP10918" s="6" t="s">
        <v>3027</v>
      </c>
    </row>
    <row r="10919" spans="41:42" x14ac:dyDescent="0.3">
      <c r="AO10919" s="2" t="s">
        <v>3046</v>
      </c>
      <c r="AP10919" s="6" t="s">
        <v>3027</v>
      </c>
    </row>
    <row r="10920" spans="41:42" x14ac:dyDescent="0.3">
      <c r="AO10920" s="2" t="s">
        <v>3047</v>
      </c>
      <c r="AP10920" s="6" t="s">
        <v>3027</v>
      </c>
    </row>
    <row r="10921" spans="41:42" x14ac:dyDescent="0.3">
      <c r="AO10921" s="2" t="s">
        <v>3048</v>
      </c>
      <c r="AP10921" s="6" t="s">
        <v>3027</v>
      </c>
    </row>
    <row r="10922" spans="41:42" x14ac:dyDescent="0.3">
      <c r="AO10922" s="2" t="s">
        <v>3049</v>
      </c>
      <c r="AP10922" s="6" t="s">
        <v>3027</v>
      </c>
    </row>
    <row r="10923" spans="41:42" x14ac:dyDescent="0.3">
      <c r="AO10923" s="2" t="s">
        <v>3050</v>
      </c>
      <c r="AP10923" s="6" t="s">
        <v>3027</v>
      </c>
    </row>
    <row r="10924" spans="41:42" x14ac:dyDescent="0.3">
      <c r="AO10924" s="2" t="s">
        <v>3051</v>
      </c>
      <c r="AP10924" s="6" t="s">
        <v>3027</v>
      </c>
    </row>
    <row r="10925" spans="41:42" x14ac:dyDescent="0.3">
      <c r="AO10925" s="2" t="s">
        <v>2457</v>
      </c>
      <c r="AP10925" s="6" t="s">
        <v>2400</v>
      </c>
    </row>
    <row r="10926" spans="41:42" x14ac:dyDescent="0.3">
      <c r="AO10926" s="2" t="s">
        <v>2013</v>
      </c>
      <c r="AP10926" s="6" t="s">
        <v>1888</v>
      </c>
    </row>
    <row r="10927" spans="41:42" x14ac:dyDescent="0.3">
      <c r="AO10927" s="2" t="s">
        <v>3052</v>
      </c>
      <c r="AP10927" s="6" t="s">
        <v>3027</v>
      </c>
    </row>
    <row r="10928" spans="41:42" x14ac:dyDescent="0.3">
      <c r="AO10928" s="2" t="s">
        <v>3053</v>
      </c>
      <c r="AP10928" s="6" t="s">
        <v>3027</v>
      </c>
    </row>
    <row r="10929" spans="41:42" x14ac:dyDescent="0.3">
      <c r="AO10929" s="2" t="s">
        <v>3054</v>
      </c>
      <c r="AP10929" s="6" t="s">
        <v>3027</v>
      </c>
    </row>
    <row r="10930" spans="41:42" x14ac:dyDescent="0.3">
      <c r="AO10930" s="2" t="s">
        <v>3055</v>
      </c>
      <c r="AP10930" s="6" t="s">
        <v>3027</v>
      </c>
    </row>
    <row r="10931" spans="41:42" x14ac:dyDescent="0.3">
      <c r="AO10931" s="2" t="s">
        <v>3056</v>
      </c>
      <c r="AP10931" s="6" t="s">
        <v>3027</v>
      </c>
    </row>
    <row r="10932" spans="41:42" x14ac:dyDescent="0.3">
      <c r="AO10932" s="2" t="s">
        <v>3057</v>
      </c>
      <c r="AP10932" s="6" t="s">
        <v>3027</v>
      </c>
    </row>
    <row r="10933" spans="41:42" x14ac:dyDescent="0.3">
      <c r="AO10933" s="2" t="s">
        <v>3058</v>
      </c>
      <c r="AP10933" s="6" t="s">
        <v>3027</v>
      </c>
    </row>
    <row r="10934" spans="41:42" x14ac:dyDescent="0.3">
      <c r="AO10934" s="2" t="s">
        <v>3059</v>
      </c>
      <c r="AP10934" s="6" t="s">
        <v>3027</v>
      </c>
    </row>
    <row r="10935" spans="41:42" x14ac:dyDescent="0.3">
      <c r="AO10935" s="2" t="s">
        <v>3060</v>
      </c>
      <c r="AP10935" s="6" t="s">
        <v>3027</v>
      </c>
    </row>
    <row r="10936" spans="41:42" x14ac:dyDescent="0.3">
      <c r="AO10936" s="2" t="s">
        <v>3061</v>
      </c>
      <c r="AP10936" s="6" t="s">
        <v>3027</v>
      </c>
    </row>
    <row r="10937" spans="41:42" x14ac:dyDescent="0.3">
      <c r="AO10937" s="2" t="s">
        <v>2014</v>
      </c>
      <c r="AP10937" s="6" t="s">
        <v>1888</v>
      </c>
    </row>
    <row r="10938" spans="41:42" x14ac:dyDescent="0.3">
      <c r="AO10938" s="2" t="s">
        <v>4928</v>
      </c>
      <c r="AP10938" s="6" t="s">
        <v>4927</v>
      </c>
    </row>
    <row r="10939" spans="41:42" x14ac:dyDescent="0.3">
      <c r="AO10939" s="2" t="s">
        <v>4929</v>
      </c>
      <c r="AP10939" s="6" t="s">
        <v>4927</v>
      </c>
    </row>
    <row r="10940" spans="41:42" x14ac:dyDescent="0.3">
      <c r="AO10940" s="2" t="s">
        <v>4930</v>
      </c>
      <c r="AP10940" s="6" t="s">
        <v>4927</v>
      </c>
    </row>
    <row r="10941" spans="41:42" x14ac:dyDescent="0.3">
      <c r="AO10941" s="2" t="s">
        <v>4931</v>
      </c>
      <c r="AP10941" s="6" t="s">
        <v>4927</v>
      </c>
    </row>
    <row r="10942" spans="41:42" x14ac:dyDescent="0.3">
      <c r="AO10942" s="2" t="s">
        <v>4932</v>
      </c>
      <c r="AP10942" s="6" t="s">
        <v>4927</v>
      </c>
    </row>
    <row r="10943" spans="41:42" x14ac:dyDescent="0.3">
      <c r="AO10943" s="2" t="s">
        <v>4933</v>
      </c>
      <c r="AP10943" s="6" t="s">
        <v>4927</v>
      </c>
    </row>
    <row r="10944" spans="41:42" x14ac:dyDescent="0.3">
      <c r="AO10944" s="2" t="s">
        <v>4934</v>
      </c>
      <c r="AP10944" s="6" t="s">
        <v>4927</v>
      </c>
    </row>
    <row r="10945" spans="41:42" x14ac:dyDescent="0.3">
      <c r="AO10945" s="2" t="s">
        <v>4935</v>
      </c>
      <c r="AP10945" s="6" t="s">
        <v>4927</v>
      </c>
    </row>
    <row r="10946" spans="41:42" x14ac:dyDescent="0.3">
      <c r="AO10946" s="2" t="s">
        <v>4936</v>
      </c>
      <c r="AP10946" s="6" t="s">
        <v>4927</v>
      </c>
    </row>
    <row r="10947" spans="41:42" x14ac:dyDescent="0.3">
      <c r="AO10947" s="2" t="s">
        <v>4937</v>
      </c>
      <c r="AP10947" s="6" t="s">
        <v>4927</v>
      </c>
    </row>
    <row r="10948" spans="41:42" x14ac:dyDescent="0.3">
      <c r="AO10948" s="2" t="s">
        <v>2015</v>
      </c>
      <c r="AP10948" s="6" t="s">
        <v>1888</v>
      </c>
    </row>
    <row r="10949" spans="41:42" x14ac:dyDescent="0.3">
      <c r="AO10949" s="2" t="s">
        <v>7385</v>
      </c>
      <c r="AP10949" s="6" t="s">
        <v>7093</v>
      </c>
    </row>
    <row r="10950" spans="41:42" x14ac:dyDescent="0.3">
      <c r="AO10950" s="2" t="s">
        <v>7386</v>
      </c>
      <c r="AP10950" s="6" t="s">
        <v>7093</v>
      </c>
    </row>
    <row r="10951" spans="41:42" x14ac:dyDescent="0.3">
      <c r="AO10951" s="2" t="s">
        <v>7387</v>
      </c>
      <c r="AP10951" s="6" t="s">
        <v>7093</v>
      </c>
    </row>
    <row r="10952" spans="41:42" x14ac:dyDescent="0.3">
      <c r="AO10952" s="2" t="s">
        <v>7388</v>
      </c>
      <c r="AP10952" s="6" t="s">
        <v>7093</v>
      </c>
    </row>
    <row r="10953" spans="41:42" x14ac:dyDescent="0.3">
      <c r="AO10953" s="2" t="s">
        <v>7389</v>
      </c>
      <c r="AP10953" s="6" t="s">
        <v>7093</v>
      </c>
    </row>
    <row r="10954" spans="41:42" x14ac:dyDescent="0.3">
      <c r="AO10954" s="2" t="s">
        <v>7390</v>
      </c>
      <c r="AP10954" s="6" t="s">
        <v>7093</v>
      </c>
    </row>
    <row r="10955" spans="41:42" x14ac:dyDescent="0.3">
      <c r="AO10955" s="2" t="s">
        <v>7391</v>
      </c>
      <c r="AP10955" s="6" t="s">
        <v>7093</v>
      </c>
    </row>
    <row r="10956" spans="41:42" x14ac:dyDescent="0.3">
      <c r="AO10956" s="2" t="s">
        <v>7392</v>
      </c>
      <c r="AP10956" s="6" t="s">
        <v>7093</v>
      </c>
    </row>
    <row r="10957" spans="41:42" x14ac:dyDescent="0.3">
      <c r="AO10957" s="2" t="s">
        <v>7393</v>
      </c>
      <c r="AP10957" s="6" t="s">
        <v>7093</v>
      </c>
    </row>
    <row r="10958" spans="41:42" x14ac:dyDescent="0.3">
      <c r="AO10958" s="2" t="s">
        <v>2016</v>
      </c>
      <c r="AP10958" s="6" t="s">
        <v>1888</v>
      </c>
    </row>
    <row r="10959" spans="41:42" x14ac:dyDescent="0.3">
      <c r="AO10959" s="2" t="s">
        <v>7394</v>
      </c>
      <c r="AP10959" s="6" t="s">
        <v>7093</v>
      </c>
    </row>
    <row r="10960" spans="41:42" x14ac:dyDescent="0.3">
      <c r="AO10960" s="2" t="s">
        <v>7395</v>
      </c>
      <c r="AP10960" s="6" t="s">
        <v>7093</v>
      </c>
    </row>
    <row r="10961" spans="41:42" x14ac:dyDescent="0.3">
      <c r="AO10961" s="2" t="s">
        <v>7396</v>
      </c>
      <c r="AP10961" s="6" t="s">
        <v>7093</v>
      </c>
    </row>
    <row r="10962" spans="41:42" x14ac:dyDescent="0.3">
      <c r="AO10962" s="2" t="s">
        <v>7397</v>
      </c>
      <c r="AP10962" s="6" t="s">
        <v>7093</v>
      </c>
    </row>
    <row r="10963" spans="41:42" x14ac:dyDescent="0.3">
      <c r="AO10963" s="2" t="s">
        <v>7398</v>
      </c>
      <c r="AP10963" s="6" t="s">
        <v>7093</v>
      </c>
    </row>
    <row r="10964" spans="41:42" x14ac:dyDescent="0.3">
      <c r="AO10964" s="2" t="s">
        <v>7399</v>
      </c>
      <c r="AP10964" s="6" t="s">
        <v>7093</v>
      </c>
    </row>
    <row r="10965" spans="41:42" x14ac:dyDescent="0.3">
      <c r="AO10965" s="2" t="s">
        <v>3532</v>
      </c>
      <c r="AP10965" s="6" t="s">
        <v>3481</v>
      </c>
    </row>
    <row r="10966" spans="41:42" x14ac:dyDescent="0.3">
      <c r="AO10966" s="2" t="s">
        <v>3533</v>
      </c>
      <c r="AP10966" s="6" t="s">
        <v>3481</v>
      </c>
    </row>
    <row r="10967" spans="41:42" x14ac:dyDescent="0.3">
      <c r="AO10967" s="2" t="s">
        <v>3534</v>
      </c>
      <c r="AP10967" s="6" t="s">
        <v>3481</v>
      </c>
    </row>
    <row r="10968" spans="41:42" x14ac:dyDescent="0.3">
      <c r="AO10968" s="2" t="s">
        <v>3535</v>
      </c>
      <c r="AP10968" s="6" t="s">
        <v>3481</v>
      </c>
    </row>
    <row r="10969" spans="41:42" x14ac:dyDescent="0.3">
      <c r="AO10969" s="2" t="s">
        <v>2017</v>
      </c>
      <c r="AP10969" s="6" t="s">
        <v>1888</v>
      </c>
    </row>
    <row r="10970" spans="41:42" x14ac:dyDescent="0.3">
      <c r="AO10970" s="2" t="s">
        <v>3536</v>
      </c>
      <c r="AP10970" s="6" t="s">
        <v>3481</v>
      </c>
    </row>
    <row r="10971" spans="41:42" x14ac:dyDescent="0.3">
      <c r="AO10971" s="2" t="s">
        <v>3537</v>
      </c>
      <c r="AP10971" s="6" t="s">
        <v>3481</v>
      </c>
    </row>
    <row r="10972" spans="41:42" x14ac:dyDescent="0.3">
      <c r="AO10972" s="2" t="s">
        <v>3538</v>
      </c>
      <c r="AP10972" s="6" t="s">
        <v>3481</v>
      </c>
    </row>
    <row r="10973" spans="41:42" x14ac:dyDescent="0.3">
      <c r="AO10973" s="2" t="s">
        <v>3539</v>
      </c>
      <c r="AP10973" s="6" t="s">
        <v>3481</v>
      </c>
    </row>
    <row r="10974" spans="41:42" x14ac:dyDescent="0.3">
      <c r="AO10974" s="2" t="s">
        <v>3540</v>
      </c>
      <c r="AP10974" s="6" t="s">
        <v>3481</v>
      </c>
    </row>
    <row r="10975" spans="41:42" x14ac:dyDescent="0.3">
      <c r="AO10975" s="2" t="s">
        <v>3541</v>
      </c>
      <c r="AP10975" s="6" t="s">
        <v>3481</v>
      </c>
    </row>
    <row r="10976" spans="41:42" x14ac:dyDescent="0.3">
      <c r="AO10976" s="2" t="s">
        <v>3542</v>
      </c>
      <c r="AP10976" s="6" t="s">
        <v>3481</v>
      </c>
    </row>
    <row r="10977" spans="41:42" x14ac:dyDescent="0.3">
      <c r="AO10977" s="2" t="s">
        <v>3543</v>
      </c>
      <c r="AP10977" s="6" t="s">
        <v>3481</v>
      </c>
    </row>
    <row r="10978" spans="41:42" x14ac:dyDescent="0.3">
      <c r="AO10978" s="2" t="s">
        <v>3544</v>
      </c>
      <c r="AP10978" s="6" t="s">
        <v>3481</v>
      </c>
    </row>
    <row r="10979" spans="41:42" x14ac:dyDescent="0.3">
      <c r="AO10979" s="2" t="s">
        <v>3545</v>
      </c>
      <c r="AP10979" s="6" t="s">
        <v>3481</v>
      </c>
    </row>
    <row r="10980" spans="41:42" x14ac:dyDescent="0.3">
      <c r="AO10980" s="2" t="s">
        <v>2018</v>
      </c>
      <c r="AP10980" s="6" t="s">
        <v>1888</v>
      </c>
    </row>
    <row r="10981" spans="41:42" x14ac:dyDescent="0.3">
      <c r="AO10981" s="2" t="s">
        <v>3546</v>
      </c>
      <c r="AP10981" s="6" t="s">
        <v>3481</v>
      </c>
    </row>
    <row r="10982" spans="41:42" x14ac:dyDescent="0.3">
      <c r="AO10982" s="2" t="s">
        <v>3547</v>
      </c>
      <c r="AP10982" s="6" t="s">
        <v>3481</v>
      </c>
    </row>
    <row r="10983" spans="41:42" x14ac:dyDescent="0.3">
      <c r="AO10983" s="2" t="s">
        <v>3548</v>
      </c>
      <c r="AP10983" s="6" t="s">
        <v>3481</v>
      </c>
    </row>
    <row r="10984" spans="41:42" x14ac:dyDescent="0.3">
      <c r="AO10984" s="2" t="s">
        <v>3549</v>
      </c>
      <c r="AP10984" s="6" t="s">
        <v>3481</v>
      </c>
    </row>
    <row r="10985" spans="41:42" x14ac:dyDescent="0.3">
      <c r="AO10985" s="2" t="s">
        <v>3550</v>
      </c>
      <c r="AP10985" s="6" t="s">
        <v>3481</v>
      </c>
    </row>
    <row r="10986" spans="41:42" x14ac:dyDescent="0.3">
      <c r="AO10986" s="2" t="s">
        <v>3551</v>
      </c>
      <c r="AP10986" s="6" t="s">
        <v>3481</v>
      </c>
    </row>
    <row r="10987" spans="41:42" x14ac:dyDescent="0.3">
      <c r="AO10987" s="2" t="s">
        <v>3552</v>
      </c>
      <c r="AP10987" s="6" t="s">
        <v>3481</v>
      </c>
    </row>
    <row r="10988" spans="41:42" x14ac:dyDescent="0.3">
      <c r="AO10988" s="2" t="s">
        <v>3553</v>
      </c>
      <c r="AP10988" s="6" t="s">
        <v>3481</v>
      </c>
    </row>
    <row r="10989" spans="41:42" x14ac:dyDescent="0.3">
      <c r="AO10989" s="2" t="s">
        <v>3554</v>
      </c>
      <c r="AP10989" s="6" t="s">
        <v>3481</v>
      </c>
    </row>
    <row r="10990" spans="41:42" x14ac:dyDescent="0.3">
      <c r="AO10990" s="2" t="s">
        <v>3555</v>
      </c>
      <c r="AP10990" s="6" t="s">
        <v>3481</v>
      </c>
    </row>
    <row r="10991" spans="41:42" x14ac:dyDescent="0.3">
      <c r="AO10991" s="2" t="s">
        <v>2019</v>
      </c>
      <c r="AP10991" s="6" t="s">
        <v>1888</v>
      </c>
    </row>
    <row r="10992" spans="41:42" x14ac:dyDescent="0.3">
      <c r="AO10992" s="2" t="s">
        <v>3556</v>
      </c>
      <c r="AP10992" s="6" t="s">
        <v>3481</v>
      </c>
    </row>
    <row r="10993" spans="41:42" x14ac:dyDescent="0.3">
      <c r="AO10993" s="2" t="s">
        <v>3557</v>
      </c>
      <c r="AP10993" s="6" t="s">
        <v>3481</v>
      </c>
    </row>
    <row r="10994" spans="41:42" x14ac:dyDescent="0.3">
      <c r="AO10994" s="2" t="s">
        <v>3558</v>
      </c>
      <c r="AP10994" s="6" t="s">
        <v>3481</v>
      </c>
    </row>
    <row r="10995" spans="41:42" x14ac:dyDescent="0.3">
      <c r="AO10995" s="2" t="s">
        <v>3559</v>
      </c>
      <c r="AP10995" s="6" t="s">
        <v>3481</v>
      </c>
    </row>
    <row r="10996" spans="41:42" x14ac:dyDescent="0.3">
      <c r="AO10996" s="2" t="s">
        <v>3560</v>
      </c>
      <c r="AP10996" s="6" t="s">
        <v>3481</v>
      </c>
    </row>
    <row r="10997" spans="41:42" x14ac:dyDescent="0.3">
      <c r="AO10997" s="2" t="s">
        <v>3561</v>
      </c>
      <c r="AP10997" s="6" t="s">
        <v>3481</v>
      </c>
    </row>
    <row r="10998" spans="41:42" x14ac:dyDescent="0.3">
      <c r="AO10998" s="2" t="s">
        <v>3562</v>
      </c>
      <c r="AP10998" s="6" t="s">
        <v>3481</v>
      </c>
    </row>
    <row r="10999" spans="41:42" x14ac:dyDescent="0.3">
      <c r="AO10999" s="2" t="s">
        <v>3563</v>
      </c>
      <c r="AP10999" s="6" t="s">
        <v>3481</v>
      </c>
    </row>
    <row r="11000" spans="41:42" x14ac:dyDescent="0.3">
      <c r="AO11000" s="2" t="s">
        <v>3564</v>
      </c>
      <c r="AP11000" s="6" t="s">
        <v>3481</v>
      </c>
    </row>
    <row r="11001" spans="41:42" x14ac:dyDescent="0.3">
      <c r="AO11001" s="2" t="s">
        <v>3565</v>
      </c>
      <c r="AP11001" s="6" t="s">
        <v>3481</v>
      </c>
    </row>
    <row r="11002" spans="41:42" x14ac:dyDescent="0.3">
      <c r="AO11002" s="2" t="s">
        <v>2020</v>
      </c>
      <c r="AP11002" s="6" t="s">
        <v>1888</v>
      </c>
    </row>
    <row r="11003" spans="41:42" x14ac:dyDescent="0.3">
      <c r="AO11003" s="2" t="s">
        <v>3566</v>
      </c>
      <c r="AP11003" s="6" t="s">
        <v>3481</v>
      </c>
    </row>
    <row r="11004" spans="41:42" x14ac:dyDescent="0.3">
      <c r="AO11004" s="2" t="s">
        <v>3567</v>
      </c>
      <c r="AP11004" s="6" t="s">
        <v>3481</v>
      </c>
    </row>
    <row r="11005" spans="41:42" x14ac:dyDescent="0.3">
      <c r="AO11005" s="2" t="s">
        <v>3568</v>
      </c>
      <c r="AP11005" s="6" t="s">
        <v>3481</v>
      </c>
    </row>
    <row r="11006" spans="41:42" x14ac:dyDescent="0.3">
      <c r="AO11006" s="2" t="s">
        <v>3569</v>
      </c>
      <c r="AP11006" s="6" t="s">
        <v>3481</v>
      </c>
    </row>
    <row r="11007" spans="41:42" x14ac:dyDescent="0.3">
      <c r="AO11007" s="2" t="s">
        <v>3570</v>
      </c>
      <c r="AP11007" s="6" t="s">
        <v>3481</v>
      </c>
    </row>
    <row r="11008" spans="41:42" x14ac:dyDescent="0.3">
      <c r="AO11008" s="2" t="s">
        <v>3571</v>
      </c>
      <c r="AP11008" s="6" t="s">
        <v>3481</v>
      </c>
    </row>
    <row r="11009" spans="41:42" x14ac:dyDescent="0.3">
      <c r="AO11009" s="2" t="s">
        <v>3572</v>
      </c>
      <c r="AP11009" s="6" t="s">
        <v>3481</v>
      </c>
    </row>
    <row r="11010" spans="41:42" x14ac:dyDescent="0.3">
      <c r="AO11010" s="2" t="s">
        <v>3573</v>
      </c>
      <c r="AP11010" s="6" t="s">
        <v>3481</v>
      </c>
    </row>
    <row r="11011" spans="41:42" x14ac:dyDescent="0.3">
      <c r="AO11011" s="2" t="s">
        <v>3574</v>
      </c>
      <c r="AP11011" s="6" t="s">
        <v>3481</v>
      </c>
    </row>
    <row r="11012" spans="41:42" x14ac:dyDescent="0.3">
      <c r="AO11012" s="2" t="s">
        <v>3575</v>
      </c>
      <c r="AP11012" s="6" t="s">
        <v>3481</v>
      </c>
    </row>
    <row r="11013" spans="41:42" x14ac:dyDescent="0.3">
      <c r="AO11013" s="2" t="s">
        <v>2021</v>
      </c>
      <c r="AP11013" s="6" t="s">
        <v>1888</v>
      </c>
    </row>
    <row r="11014" spans="41:42" x14ac:dyDescent="0.3">
      <c r="AO11014" s="2" t="s">
        <v>3576</v>
      </c>
      <c r="AP11014" s="6" t="s">
        <v>3481</v>
      </c>
    </row>
    <row r="11015" spans="41:42" x14ac:dyDescent="0.3">
      <c r="AO11015" s="2" t="s">
        <v>3577</v>
      </c>
      <c r="AP11015" s="6" t="s">
        <v>3481</v>
      </c>
    </row>
    <row r="11016" spans="41:42" x14ac:dyDescent="0.3">
      <c r="AO11016" s="2" t="s">
        <v>3578</v>
      </c>
      <c r="AP11016" s="6" t="s">
        <v>3481</v>
      </c>
    </row>
    <row r="11017" spans="41:42" x14ac:dyDescent="0.3">
      <c r="AO11017" s="2" t="s">
        <v>4468</v>
      </c>
      <c r="AP11017" s="6" t="s">
        <v>4421</v>
      </c>
    </row>
    <row r="11018" spans="41:42" x14ac:dyDescent="0.3">
      <c r="AO11018" s="2" t="s">
        <v>4469</v>
      </c>
      <c r="AP11018" s="6" t="s">
        <v>4421</v>
      </c>
    </row>
    <row r="11019" spans="41:42" x14ac:dyDescent="0.3">
      <c r="AO11019" s="2" t="s">
        <v>4470</v>
      </c>
      <c r="AP11019" s="6" t="s">
        <v>4421</v>
      </c>
    </row>
    <row r="11020" spans="41:42" x14ac:dyDescent="0.3">
      <c r="AO11020" s="2" t="s">
        <v>4471</v>
      </c>
      <c r="AP11020" s="6" t="s">
        <v>4421</v>
      </c>
    </row>
    <row r="11021" spans="41:42" x14ac:dyDescent="0.3">
      <c r="AO11021" s="2" t="s">
        <v>4472</v>
      </c>
      <c r="AP11021" s="6" t="s">
        <v>4421</v>
      </c>
    </row>
    <row r="11022" spans="41:42" x14ac:dyDescent="0.3">
      <c r="AO11022" s="2" t="s">
        <v>4473</v>
      </c>
      <c r="AP11022" s="6" t="s">
        <v>4421</v>
      </c>
    </row>
    <row r="11023" spans="41:42" x14ac:dyDescent="0.3">
      <c r="AO11023" s="2" t="s">
        <v>4474</v>
      </c>
      <c r="AP11023" s="6" t="s">
        <v>4421</v>
      </c>
    </row>
    <row r="11024" spans="41:42" x14ac:dyDescent="0.3">
      <c r="AO11024" s="2" t="s">
        <v>2022</v>
      </c>
      <c r="AP11024" s="6" t="s">
        <v>1888</v>
      </c>
    </row>
    <row r="11025" spans="41:42" x14ac:dyDescent="0.3">
      <c r="AO11025" s="2" t="s">
        <v>4475</v>
      </c>
      <c r="AP11025" s="6" t="s">
        <v>4421</v>
      </c>
    </row>
    <row r="11026" spans="41:42" x14ac:dyDescent="0.3">
      <c r="AO11026" s="2" t="s">
        <v>4476</v>
      </c>
      <c r="AP11026" s="6" t="s">
        <v>4421</v>
      </c>
    </row>
    <row r="11027" spans="41:42" x14ac:dyDescent="0.3">
      <c r="AO11027" s="2" t="s">
        <v>7400</v>
      </c>
      <c r="AP11027" s="6" t="s">
        <v>7093</v>
      </c>
    </row>
    <row r="11028" spans="41:42" x14ac:dyDescent="0.3">
      <c r="AO11028" s="2" t="s">
        <v>7401</v>
      </c>
      <c r="AP11028" s="6" t="s">
        <v>7093</v>
      </c>
    </row>
    <row r="11029" spans="41:42" x14ac:dyDescent="0.3">
      <c r="AO11029" s="2" t="s">
        <v>7402</v>
      </c>
      <c r="AP11029" s="6" t="s">
        <v>7093</v>
      </c>
    </row>
    <row r="11030" spans="41:42" x14ac:dyDescent="0.3">
      <c r="AO11030" s="2" t="s">
        <v>7403</v>
      </c>
      <c r="AP11030" s="6" t="s">
        <v>7093</v>
      </c>
    </row>
    <row r="11031" spans="41:42" x14ac:dyDescent="0.3">
      <c r="AO11031" s="2" t="s">
        <v>7404</v>
      </c>
      <c r="AP11031" s="6" t="s">
        <v>7093</v>
      </c>
    </row>
    <row r="11032" spans="41:42" x14ac:dyDescent="0.3">
      <c r="AO11032" s="2" t="s">
        <v>7405</v>
      </c>
      <c r="AP11032" s="6" t="s">
        <v>7093</v>
      </c>
    </row>
    <row r="11033" spans="41:42" x14ac:dyDescent="0.3">
      <c r="AO11033" s="2" t="s">
        <v>7406</v>
      </c>
      <c r="AP11033" s="6" t="s">
        <v>7093</v>
      </c>
    </row>
    <row r="11034" spans="41:42" x14ac:dyDescent="0.3">
      <c r="AO11034" s="2" t="s">
        <v>7407</v>
      </c>
      <c r="AP11034" s="6" t="s">
        <v>7093</v>
      </c>
    </row>
    <row r="11035" spans="41:42" x14ac:dyDescent="0.3">
      <c r="AO11035" s="2" t="s">
        <v>2458</v>
      </c>
      <c r="AP11035" s="6" t="s">
        <v>2400</v>
      </c>
    </row>
    <row r="11036" spans="41:42" x14ac:dyDescent="0.3">
      <c r="AO11036" s="2" t="s">
        <v>2023</v>
      </c>
      <c r="AP11036" s="6" t="s">
        <v>1888</v>
      </c>
    </row>
    <row r="11037" spans="41:42" x14ac:dyDescent="0.3">
      <c r="AO11037" s="2" t="s">
        <v>7408</v>
      </c>
      <c r="AP11037" s="6" t="s">
        <v>7093</v>
      </c>
    </row>
    <row r="11038" spans="41:42" x14ac:dyDescent="0.3">
      <c r="AO11038" s="2" t="s">
        <v>7409</v>
      </c>
      <c r="AP11038" s="6" t="s">
        <v>7093</v>
      </c>
    </row>
    <row r="11039" spans="41:42" x14ac:dyDescent="0.3">
      <c r="AO11039" s="2" t="s">
        <v>7410</v>
      </c>
      <c r="AP11039" s="6" t="s">
        <v>7093</v>
      </c>
    </row>
    <row r="11040" spans="41:42" x14ac:dyDescent="0.3">
      <c r="AO11040" s="2" t="s">
        <v>7411</v>
      </c>
      <c r="AP11040" s="6" t="s">
        <v>7093</v>
      </c>
    </row>
    <row r="11041" spans="41:42" x14ac:dyDescent="0.3">
      <c r="AO11041" s="2" t="s">
        <v>7412</v>
      </c>
      <c r="AP11041" s="6" t="s">
        <v>7093</v>
      </c>
    </row>
    <row r="11042" spans="41:42" x14ac:dyDescent="0.3">
      <c r="AO11042" s="2" t="s">
        <v>7413</v>
      </c>
      <c r="AP11042" s="6" t="s">
        <v>7093</v>
      </c>
    </row>
    <row r="11043" spans="41:42" x14ac:dyDescent="0.3">
      <c r="AO11043" s="2" t="s">
        <v>7414</v>
      </c>
      <c r="AP11043" s="6" t="s">
        <v>7093</v>
      </c>
    </row>
    <row r="11044" spans="41:42" x14ac:dyDescent="0.3">
      <c r="AO11044" s="2" t="s">
        <v>7415</v>
      </c>
      <c r="AP11044" s="6" t="s">
        <v>7093</v>
      </c>
    </row>
    <row r="11045" spans="41:42" x14ac:dyDescent="0.3">
      <c r="AO11045" s="2" t="s">
        <v>7416</v>
      </c>
      <c r="AP11045" s="6" t="s">
        <v>7093</v>
      </c>
    </row>
    <row r="11046" spans="41:42" x14ac:dyDescent="0.3">
      <c r="AO11046" s="2" t="s">
        <v>7417</v>
      </c>
      <c r="AP11046" s="6" t="s">
        <v>7093</v>
      </c>
    </row>
    <row r="11047" spans="41:42" x14ac:dyDescent="0.3">
      <c r="AO11047" s="2" t="s">
        <v>2024</v>
      </c>
      <c r="AP11047" s="6" t="s">
        <v>1888</v>
      </c>
    </row>
    <row r="11048" spans="41:42" x14ac:dyDescent="0.3">
      <c r="AO11048" s="2" t="s">
        <v>7418</v>
      </c>
      <c r="AP11048" s="6" t="s">
        <v>7093</v>
      </c>
    </row>
    <row r="11049" spans="41:42" x14ac:dyDescent="0.3">
      <c r="AO11049" s="2" t="s">
        <v>7419</v>
      </c>
      <c r="AP11049" s="6" t="s">
        <v>7093</v>
      </c>
    </row>
    <row r="11050" spans="41:42" x14ac:dyDescent="0.3">
      <c r="AO11050" s="2" t="s">
        <v>7420</v>
      </c>
      <c r="AP11050" s="6" t="s">
        <v>7093</v>
      </c>
    </row>
    <row r="11051" spans="41:42" x14ac:dyDescent="0.3">
      <c r="AO11051" s="2" t="s">
        <v>7421</v>
      </c>
      <c r="AP11051" s="6" t="s">
        <v>7093</v>
      </c>
    </row>
    <row r="11052" spans="41:42" x14ac:dyDescent="0.3">
      <c r="AO11052" s="2" t="s">
        <v>7422</v>
      </c>
      <c r="AP11052" s="6" t="s">
        <v>7093</v>
      </c>
    </row>
    <row r="11053" spans="41:42" x14ac:dyDescent="0.3">
      <c r="AO11053" s="2" t="s">
        <v>7423</v>
      </c>
      <c r="AP11053" s="6" t="s">
        <v>7093</v>
      </c>
    </row>
    <row r="11054" spans="41:42" x14ac:dyDescent="0.3">
      <c r="AO11054" s="2" t="s">
        <v>7424</v>
      </c>
      <c r="AP11054" s="6" t="s">
        <v>7093</v>
      </c>
    </row>
    <row r="11055" spans="41:42" x14ac:dyDescent="0.3">
      <c r="AO11055" s="2" t="s">
        <v>8266</v>
      </c>
      <c r="AP11055" s="6" t="s">
        <v>105</v>
      </c>
    </row>
    <row r="11056" spans="41:42" x14ac:dyDescent="0.3">
      <c r="AO11056" s="2" t="s">
        <v>7741</v>
      </c>
      <c r="AP11056" s="6" t="s">
        <v>7740</v>
      </c>
    </row>
    <row r="11057" spans="41:42" x14ac:dyDescent="0.3">
      <c r="AO11057" s="2" t="s">
        <v>7742</v>
      </c>
      <c r="AP11057" s="6" t="s">
        <v>7740</v>
      </c>
    </row>
    <row r="11058" spans="41:42" x14ac:dyDescent="0.3">
      <c r="AO11058" s="2" t="s">
        <v>2025</v>
      </c>
      <c r="AP11058" s="6" t="s">
        <v>1888</v>
      </c>
    </row>
    <row r="11059" spans="41:42" x14ac:dyDescent="0.3">
      <c r="AO11059" s="2" t="s">
        <v>7743</v>
      </c>
      <c r="AP11059" s="6" t="s">
        <v>7740</v>
      </c>
    </row>
    <row r="11060" spans="41:42" x14ac:dyDescent="0.3">
      <c r="AO11060" s="2" t="s">
        <v>7744</v>
      </c>
      <c r="AP11060" s="6" t="s">
        <v>7740</v>
      </c>
    </row>
    <row r="11061" spans="41:42" x14ac:dyDescent="0.3">
      <c r="AO11061" s="2" t="s">
        <v>7745</v>
      </c>
      <c r="AP11061" s="6" t="s">
        <v>7740</v>
      </c>
    </row>
    <row r="11062" spans="41:42" x14ac:dyDescent="0.3">
      <c r="AO11062" s="2" t="s">
        <v>4508</v>
      </c>
      <c r="AP11062" s="6" t="s">
        <v>4507</v>
      </c>
    </row>
    <row r="11063" spans="41:42" x14ac:dyDescent="0.3">
      <c r="AO11063" s="2" t="s">
        <v>4509</v>
      </c>
      <c r="AP11063" s="6" t="s">
        <v>4507</v>
      </c>
    </row>
    <row r="11064" spans="41:42" x14ac:dyDescent="0.3">
      <c r="AO11064" s="2" t="s">
        <v>4510</v>
      </c>
      <c r="AP11064" s="6" t="s">
        <v>4507</v>
      </c>
    </row>
    <row r="11065" spans="41:42" x14ac:dyDescent="0.3">
      <c r="AO11065" s="2" t="s">
        <v>4511</v>
      </c>
      <c r="AP11065" s="6" t="s">
        <v>4507</v>
      </c>
    </row>
    <row r="11066" spans="41:42" x14ac:dyDescent="0.3">
      <c r="AO11066" s="2" t="s">
        <v>4512</v>
      </c>
      <c r="AP11066" s="6" t="s">
        <v>4507</v>
      </c>
    </row>
    <row r="11067" spans="41:42" x14ac:dyDescent="0.3">
      <c r="AO11067" s="2" t="s">
        <v>4513</v>
      </c>
      <c r="AP11067" s="6" t="s">
        <v>4507</v>
      </c>
    </row>
    <row r="11068" spans="41:42" x14ac:dyDescent="0.3">
      <c r="AO11068" s="2" t="s">
        <v>4514</v>
      </c>
      <c r="AP11068" s="6" t="s">
        <v>4507</v>
      </c>
    </row>
    <row r="11069" spans="41:42" x14ac:dyDescent="0.3">
      <c r="AO11069" s="2" t="s">
        <v>2026</v>
      </c>
      <c r="AP11069" s="6" t="s">
        <v>1888</v>
      </c>
    </row>
    <row r="11070" spans="41:42" x14ac:dyDescent="0.3">
      <c r="AO11070" s="2" t="s">
        <v>4515</v>
      </c>
      <c r="AP11070" s="6" t="s">
        <v>4507</v>
      </c>
    </row>
    <row r="11071" spans="41:42" x14ac:dyDescent="0.3">
      <c r="AO11071" s="2" t="s">
        <v>4516</v>
      </c>
      <c r="AP11071" s="6" t="s">
        <v>4507</v>
      </c>
    </row>
    <row r="11072" spans="41:42" x14ac:dyDescent="0.3">
      <c r="AO11072" s="2" t="s">
        <v>4517</v>
      </c>
      <c r="AP11072" s="6" t="s">
        <v>4507</v>
      </c>
    </row>
    <row r="11073" spans="41:42" x14ac:dyDescent="0.3">
      <c r="AO11073" s="2" t="s">
        <v>4518</v>
      </c>
      <c r="AP11073" s="6" t="s">
        <v>4507</v>
      </c>
    </row>
    <row r="11074" spans="41:42" x14ac:dyDescent="0.3">
      <c r="AO11074" s="2" t="s">
        <v>4519</v>
      </c>
      <c r="AP11074" s="6" t="s">
        <v>4507</v>
      </c>
    </row>
    <row r="11075" spans="41:42" x14ac:dyDescent="0.3">
      <c r="AO11075" s="2" t="s">
        <v>4520</v>
      </c>
      <c r="AP11075" s="6" t="s">
        <v>4507</v>
      </c>
    </row>
    <row r="11076" spans="41:42" x14ac:dyDescent="0.3">
      <c r="AO11076" s="2" t="s">
        <v>4521</v>
      </c>
      <c r="AP11076" s="6" t="s">
        <v>4507</v>
      </c>
    </row>
    <row r="11077" spans="41:42" x14ac:dyDescent="0.3">
      <c r="AO11077" s="2" t="s">
        <v>4522</v>
      </c>
      <c r="AP11077" s="6" t="s">
        <v>4507</v>
      </c>
    </row>
    <row r="11078" spans="41:42" x14ac:dyDescent="0.3">
      <c r="AO11078" s="2" t="s">
        <v>4523</v>
      </c>
      <c r="AP11078" s="6" t="s">
        <v>4507</v>
      </c>
    </row>
    <row r="11079" spans="41:42" x14ac:dyDescent="0.3">
      <c r="AO11079" s="2" t="s">
        <v>4524</v>
      </c>
      <c r="AP11079" s="6" t="s">
        <v>4507</v>
      </c>
    </row>
    <row r="11080" spans="41:42" x14ac:dyDescent="0.3">
      <c r="AO11080" s="2" t="s">
        <v>2027</v>
      </c>
      <c r="AP11080" s="6" t="s">
        <v>1888</v>
      </c>
    </row>
    <row r="11081" spans="41:42" x14ac:dyDescent="0.3">
      <c r="AO11081" s="2" t="s">
        <v>4525</v>
      </c>
      <c r="AP11081" s="6" t="s">
        <v>4507</v>
      </c>
    </row>
    <row r="11082" spans="41:42" x14ac:dyDescent="0.3">
      <c r="AO11082" s="2" t="s">
        <v>4526</v>
      </c>
      <c r="AP11082" s="6" t="s">
        <v>4507</v>
      </c>
    </row>
    <row r="11083" spans="41:42" x14ac:dyDescent="0.3">
      <c r="AO11083" s="2" t="s">
        <v>4527</v>
      </c>
      <c r="AP11083" s="6" t="s">
        <v>4507</v>
      </c>
    </row>
    <row r="11084" spans="41:42" x14ac:dyDescent="0.3">
      <c r="AO11084" s="2" t="s">
        <v>4528</v>
      </c>
      <c r="AP11084" s="6" t="s">
        <v>4507</v>
      </c>
    </row>
    <row r="11085" spans="41:42" x14ac:dyDescent="0.3">
      <c r="AO11085" s="2" t="s">
        <v>4529</v>
      </c>
      <c r="AP11085" s="6" t="s">
        <v>4507</v>
      </c>
    </row>
    <row r="11086" spans="41:42" x14ac:dyDescent="0.3">
      <c r="AO11086" s="2" t="s">
        <v>4530</v>
      </c>
      <c r="AP11086" s="6" t="s">
        <v>4507</v>
      </c>
    </row>
    <row r="11087" spans="41:42" x14ac:dyDescent="0.3">
      <c r="AO11087" s="2" t="s">
        <v>4531</v>
      </c>
      <c r="AP11087" s="6" t="s">
        <v>4507</v>
      </c>
    </row>
    <row r="11088" spans="41:42" x14ac:dyDescent="0.3">
      <c r="AO11088" s="2" t="s">
        <v>4532</v>
      </c>
      <c r="AP11088" s="6" t="s">
        <v>4507</v>
      </c>
    </row>
    <row r="11089" spans="41:42" x14ac:dyDescent="0.3">
      <c r="AO11089" s="2" t="s">
        <v>4533</v>
      </c>
      <c r="AP11089" s="6" t="s">
        <v>4507</v>
      </c>
    </row>
    <row r="11090" spans="41:42" x14ac:dyDescent="0.3">
      <c r="AO11090" s="2" t="s">
        <v>4534</v>
      </c>
      <c r="AP11090" s="6" t="s">
        <v>4507</v>
      </c>
    </row>
    <row r="11091" spans="41:42" x14ac:dyDescent="0.3">
      <c r="AO11091" s="2" t="s">
        <v>2028</v>
      </c>
      <c r="AP11091" s="6" t="s">
        <v>1888</v>
      </c>
    </row>
    <row r="11092" spans="41:42" x14ac:dyDescent="0.3">
      <c r="AO11092" s="2" t="s">
        <v>4535</v>
      </c>
      <c r="AP11092" s="6" t="s">
        <v>4507</v>
      </c>
    </row>
    <row r="11093" spans="41:42" x14ac:dyDescent="0.3">
      <c r="AO11093" s="2" t="s">
        <v>4536</v>
      </c>
      <c r="AP11093" s="6" t="s">
        <v>4507</v>
      </c>
    </row>
    <row r="11094" spans="41:42" x14ac:dyDescent="0.3">
      <c r="AO11094" s="2" t="s">
        <v>4537</v>
      </c>
      <c r="AP11094" s="6" t="s">
        <v>4507</v>
      </c>
    </row>
    <row r="11095" spans="41:42" x14ac:dyDescent="0.3">
      <c r="AO11095" s="2" t="s">
        <v>4538</v>
      </c>
      <c r="AP11095" s="6" t="s">
        <v>4507</v>
      </c>
    </row>
    <row r="11096" spans="41:42" x14ac:dyDescent="0.3">
      <c r="AO11096" s="2" t="s">
        <v>4539</v>
      </c>
      <c r="AP11096" s="6" t="s">
        <v>4507</v>
      </c>
    </row>
    <row r="11097" spans="41:42" x14ac:dyDescent="0.3">
      <c r="AO11097" s="2" t="s">
        <v>4540</v>
      </c>
      <c r="AP11097" s="6" t="s">
        <v>4507</v>
      </c>
    </row>
    <row r="11098" spans="41:42" x14ac:dyDescent="0.3">
      <c r="AO11098" s="2" t="s">
        <v>4541</v>
      </c>
      <c r="AP11098" s="6" t="s">
        <v>4507</v>
      </c>
    </row>
    <row r="11099" spans="41:42" x14ac:dyDescent="0.3">
      <c r="AO11099" s="2" t="s">
        <v>7746</v>
      </c>
      <c r="AP11099" s="6" t="s">
        <v>7740</v>
      </c>
    </row>
    <row r="11100" spans="41:42" x14ac:dyDescent="0.3">
      <c r="AO11100" s="2" t="s">
        <v>7747</v>
      </c>
      <c r="AP11100" s="6" t="s">
        <v>7740</v>
      </c>
    </row>
    <row r="11101" spans="41:42" x14ac:dyDescent="0.3">
      <c r="AO11101" s="2" t="s">
        <v>7748</v>
      </c>
      <c r="AP11101" s="6" t="s">
        <v>7740</v>
      </c>
    </row>
    <row r="11102" spans="41:42" x14ac:dyDescent="0.3">
      <c r="AO11102" s="2" t="s">
        <v>2029</v>
      </c>
      <c r="AP11102" s="6" t="s">
        <v>1888</v>
      </c>
    </row>
    <row r="11103" spans="41:42" x14ac:dyDescent="0.3">
      <c r="AO11103" s="2" t="s">
        <v>7749</v>
      </c>
      <c r="AP11103" s="6" t="s">
        <v>7740</v>
      </c>
    </row>
    <row r="11104" spans="41:42" x14ac:dyDescent="0.3">
      <c r="AO11104" s="2" t="s">
        <v>7750</v>
      </c>
      <c r="AP11104" s="6" t="s">
        <v>7740</v>
      </c>
    </row>
    <row r="11105" spans="41:42" x14ac:dyDescent="0.3">
      <c r="AO11105" s="2" t="s">
        <v>7751</v>
      </c>
      <c r="AP11105" s="6" t="s">
        <v>7740</v>
      </c>
    </row>
    <row r="11106" spans="41:42" x14ac:dyDescent="0.3">
      <c r="AO11106" s="2" t="s">
        <v>7752</v>
      </c>
      <c r="AP11106" s="6" t="s">
        <v>7740</v>
      </c>
    </row>
    <row r="11107" spans="41:42" x14ac:dyDescent="0.3">
      <c r="AO11107" s="2" t="s">
        <v>7753</v>
      </c>
      <c r="AP11107" s="6" t="s">
        <v>7740</v>
      </c>
    </row>
    <row r="11108" spans="41:42" x14ac:dyDescent="0.3">
      <c r="AO11108" s="2" t="s">
        <v>7754</v>
      </c>
      <c r="AP11108" s="6" t="s">
        <v>7740</v>
      </c>
    </row>
    <row r="11109" spans="41:42" x14ac:dyDescent="0.3">
      <c r="AO11109" s="2" t="s">
        <v>7755</v>
      </c>
      <c r="AP11109" s="6" t="s">
        <v>7740</v>
      </c>
    </row>
    <row r="11110" spans="41:42" x14ac:dyDescent="0.3">
      <c r="AO11110" s="2" t="s">
        <v>7756</v>
      </c>
      <c r="AP11110" s="6" t="s">
        <v>7740</v>
      </c>
    </row>
    <row r="11111" spans="41:42" x14ac:dyDescent="0.3">
      <c r="AO11111" s="2" t="s">
        <v>7757</v>
      </c>
      <c r="AP11111" s="6" t="s">
        <v>7740</v>
      </c>
    </row>
    <row r="11112" spans="41:42" x14ac:dyDescent="0.3">
      <c r="AO11112" s="2" t="s">
        <v>7758</v>
      </c>
      <c r="AP11112" s="6" t="s">
        <v>7740</v>
      </c>
    </row>
    <row r="11113" spans="41:42" x14ac:dyDescent="0.3">
      <c r="AO11113" s="2" t="s">
        <v>2030</v>
      </c>
      <c r="AP11113" s="6" t="s">
        <v>1888</v>
      </c>
    </row>
    <row r="11114" spans="41:42" x14ac:dyDescent="0.3">
      <c r="AO11114" s="2" t="s">
        <v>3889</v>
      </c>
      <c r="AP11114" s="6" t="s">
        <v>3867</v>
      </c>
    </row>
    <row r="11115" spans="41:42" x14ac:dyDescent="0.3">
      <c r="AO11115" s="2" t="s">
        <v>3890</v>
      </c>
      <c r="AP11115" s="6" t="s">
        <v>3867</v>
      </c>
    </row>
    <row r="11116" spans="41:42" x14ac:dyDescent="0.3">
      <c r="AO11116" s="2" t="s">
        <v>2730</v>
      </c>
      <c r="AP11116" s="6" t="s">
        <v>2729</v>
      </c>
    </row>
    <row r="11117" spans="41:42" x14ac:dyDescent="0.3">
      <c r="AO11117" s="2" t="s">
        <v>2731</v>
      </c>
      <c r="AP11117" s="6" t="s">
        <v>2729</v>
      </c>
    </row>
    <row r="11118" spans="41:42" x14ac:dyDescent="0.3">
      <c r="AO11118" s="2" t="s">
        <v>2732</v>
      </c>
      <c r="AP11118" s="6" t="s">
        <v>2729</v>
      </c>
    </row>
    <row r="11119" spans="41:42" x14ac:dyDescent="0.3">
      <c r="AO11119" s="2" t="s">
        <v>2733</v>
      </c>
      <c r="AP11119" s="6" t="s">
        <v>2729</v>
      </c>
    </row>
    <row r="11120" spans="41:42" x14ac:dyDescent="0.3">
      <c r="AO11120" s="2" t="s">
        <v>2734</v>
      </c>
      <c r="AP11120" s="6" t="s">
        <v>2729</v>
      </c>
    </row>
    <row r="11121" spans="41:42" x14ac:dyDescent="0.3">
      <c r="AO11121" s="2" t="s">
        <v>2735</v>
      </c>
      <c r="AP11121" s="6" t="s">
        <v>2729</v>
      </c>
    </row>
    <row r="11122" spans="41:42" x14ac:dyDescent="0.3">
      <c r="AO11122" s="2" t="s">
        <v>2736</v>
      </c>
      <c r="AP11122" s="6" t="s">
        <v>2729</v>
      </c>
    </row>
    <row r="11123" spans="41:42" x14ac:dyDescent="0.3">
      <c r="AO11123" s="2" t="s">
        <v>2737</v>
      </c>
      <c r="AP11123" s="6" t="s">
        <v>2729</v>
      </c>
    </row>
    <row r="11124" spans="41:42" x14ac:dyDescent="0.3">
      <c r="AO11124" s="2" t="s">
        <v>2031</v>
      </c>
      <c r="AP11124" s="6" t="s">
        <v>1888</v>
      </c>
    </row>
    <row r="11125" spans="41:42" x14ac:dyDescent="0.3">
      <c r="AO11125" s="2" t="s">
        <v>2738</v>
      </c>
      <c r="AP11125" s="6" t="s">
        <v>2729</v>
      </c>
    </row>
    <row r="11126" spans="41:42" x14ac:dyDescent="0.3">
      <c r="AO11126" s="2" t="s">
        <v>8267</v>
      </c>
      <c r="AP11126" s="6" t="s">
        <v>105</v>
      </c>
    </row>
    <row r="11127" spans="41:42" x14ac:dyDescent="0.3">
      <c r="AO11127" s="2" t="s">
        <v>4542</v>
      </c>
      <c r="AP11127" s="6" t="s">
        <v>4507</v>
      </c>
    </row>
    <row r="11128" spans="41:42" x14ac:dyDescent="0.3">
      <c r="AO11128" s="2" t="s">
        <v>4543</v>
      </c>
      <c r="AP11128" s="6" t="s">
        <v>4507</v>
      </c>
    </row>
    <row r="11129" spans="41:42" x14ac:dyDescent="0.3">
      <c r="AO11129" s="2" t="s">
        <v>4544</v>
      </c>
      <c r="AP11129" s="6" t="s">
        <v>4507</v>
      </c>
    </row>
    <row r="11130" spans="41:42" x14ac:dyDescent="0.3">
      <c r="AO11130" s="2" t="s">
        <v>4545</v>
      </c>
      <c r="AP11130" s="6" t="s">
        <v>4507</v>
      </c>
    </row>
    <row r="11131" spans="41:42" x14ac:dyDescent="0.3">
      <c r="AO11131" s="2" t="s">
        <v>4546</v>
      </c>
      <c r="AP11131" s="6" t="s">
        <v>4507</v>
      </c>
    </row>
    <row r="11132" spans="41:42" x14ac:dyDescent="0.3">
      <c r="AO11132" s="2" t="s">
        <v>4547</v>
      </c>
      <c r="AP11132" s="6" t="s">
        <v>4507</v>
      </c>
    </row>
    <row r="11133" spans="41:42" x14ac:dyDescent="0.3">
      <c r="AO11133" s="2" t="s">
        <v>4548</v>
      </c>
      <c r="AP11133" s="6" t="s">
        <v>4507</v>
      </c>
    </row>
    <row r="11134" spans="41:42" x14ac:dyDescent="0.3">
      <c r="AO11134" s="2" t="s">
        <v>4549</v>
      </c>
      <c r="AP11134" s="6" t="s">
        <v>4507</v>
      </c>
    </row>
    <row r="11135" spans="41:42" x14ac:dyDescent="0.3">
      <c r="AO11135" s="2" t="s">
        <v>2032</v>
      </c>
      <c r="AP11135" s="6" t="s">
        <v>1888</v>
      </c>
    </row>
    <row r="11136" spans="41:42" x14ac:dyDescent="0.3">
      <c r="AO11136" s="2" t="s">
        <v>4550</v>
      </c>
      <c r="AP11136" s="6" t="s">
        <v>4507</v>
      </c>
    </row>
    <row r="11137" spans="41:42" x14ac:dyDescent="0.3">
      <c r="AO11137" s="2" t="s">
        <v>4551</v>
      </c>
      <c r="AP11137" s="6" t="s">
        <v>4507</v>
      </c>
    </row>
    <row r="11138" spans="41:42" x14ac:dyDescent="0.3">
      <c r="AO11138" s="2" t="s">
        <v>4552</v>
      </c>
      <c r="AP11138" s="6" t="s">
        <v>4507</v>
      </c>
    </row>
    <row r="11139" spans="41:42" x14ac:dyDescent="0.3">
      <c r="AO11139" s="2" t="s">
        <v>4553</v>
      </c>
      <c r="AP11139" s="6" t="s">
        <v>4507</v>
      </c>
    </row>
    <row r="11140" spans="41:42" x14ac:dyDescent="0.3">
      <c r="AO11140" s="2" t="s">
        <v>4554</v>
      </c>
      <c r="AP11140" s="6" t="s">
        <v>4507</v>
      </c>
    </row>
    <row r="11141" spans="41:42" x14ac:dyDescent="0.3">
      <c r="AO11141" s="2" t="s">
        <v>4555</v>
      </c>
      <c r="AP11141" s="6" t="s">
        <v>4507</v>
      </c>
    </row>
    <row r="11142" spans="41:42" x14ac:dyDescent="0.3">
      <c r="AO11142" s="2" t="s">
        <v>4556</v>
      </c>
      <c r="AP11142" s="6" t="s">
        <v>4507</v>
      </c>
    </row>
    <row r="11143" spans="41:42" x14ac:dyDescent="0.3">
      <c r="AO11143" s="2" t="s">
        <v>4557</v>
      </c>
      <c r="AP11143" s="6" t="s">
        <v>4507</v>
      </c>
    </row>
    <row r="11144" spans="41:42" x14ac:dyDescent="0.3">
      <c r="AO11144" s="2" t="s">
        <v>4558</v>
      </c>
      <c r="AP11144" s="6" t="s">
        <v>4507</v>
      </c>
    </row>
    <row r="11145" spans="41:42" x14ac:dyDescent="0.3">
      <c r="AO11145" s="2" t="s">
        <v>4559</v>
      </c>
      <c r="AP11145" s="6" t="s">
        <v>4507</v>
      </c>
    </row>
    <row r="11146" spans="41:42" x14ac:dyDescent="0.3">
      <c r="AO11146" s="2" t="s">
        <v>2459</v>
      </c>
      <c r="AP11146" s="6" t="s">
        <v>2400</v>
      </c>
    </row>
    <row r="11147" spans="41:42" x14ac:dyDescent="0.3">
      <c r="AO11147" s="2" t="s">
        <v>2033</v>
      </c>
      <c r="AP11147" s="6" t="s">
        <v>1888</v>
      </c>
    </row>
    <row r="11148" spans="41:42" x14ac:dyDescent="0.3">
      <c r="AO11148" s="2" t="s">
        <v>4560</v>
      </c>
      <c r="AP11148" s="6" t="s">
        <v>4507</v>
      </c>
    </row>
    <row r="11149" spans="41:42" x14ac:dyDescent="0.3">
      <c r="AO11149" s="2" t="s">
        <v>4561</v>
      </c>
      <c r="AP11149" s="6" t="s">
        <v>4507</v>
      </c>
    </row>
    <row r="11150" spans="41:42" x14ac:dyDescent="0.3">
      <c r="AO11150" s="2" t="s">
        <v>4562</v>
      </c>
      <c r="AP11150" s="6" t="s">
        <v>4507</v>
      </c>
    </row>
    <row r="11151" spans="41:42" x14ac:dyDescent="0.3">
      <c r="AO11151" s="2" t="s">
        <v>4563</v>
      </c>
      <c r="AP11151" s="6" t="s">
        <v>4507</v>
      </c>
    </row>
    <row r="11152" spans="41:42" x14ac:dyDescent="0.3">
      <c r="AO11152" s="2" t="s">
        <v>7759</v>
      </c>
      <c r="AP11152" s="6" t="s">
        <v>7740</v>
      </c>
    </row>
    <row r="11153" spans="41:42" x14ac:dyDescent="0.3">
      <c r="AO11153" s="2" t="s">
        <v>7760</v>
      </c>
      <c r="AP11153" s="6" t="s">
        <v>7740</v>
      </c>
    </row>
    <row r="11154" spans="41:42" x14ac:dyDescent="0.3">
      <c r="AO11154" s="2" t="s">
        <v>4564</v>
      </c>
      <c r="AP11154" s="6" t="s">
        <v>4507</v>
      </c>
    </row>
    <row r="11155" spans="41:42" x14ac:dyDescent="0.3">
      <c r="AO11155" s="2" t="s">
        <v>4565</v>
      </c>
      <c r="AP11155" s="6" t="s">
        <v>4507</v>
      </c>
    </row>
    <row r="11156" spans="41:42" x14ac:dyDescent="0.3">
      <c r="AO11156" s="2" t="s">
        <v>4566</v>
      </c>
      <c r="AP11156" s="6" t="s">
        <v>4507</v>
      </c>
    </row>
    <row r="11157" spans="41:42" x14ac:dyDescent="0.3">
      <c r="AO11157" s="2" t="s">
        <v>4567</v>
      </c>
      <c r="AP11157" s="6" t="s">
        <v>4507</v>
      </c>
    </row>
    <row r="11158" spans="41:42" x14ac:dyDescent="0.3">
      <c r="AO11158" s="2" t="s">
        <v>2034</v>
      </c>
      <c r="AP11158" s="6" t="s">
        <v>1888</v>
      </c>
    </row>
    <row r="11159" spans="41:42" x14ac:dyDescent="0.3">
      <c r="AO11159" s="2" t="s">
        <v>8268</v>
      </c>
      <c r="AP11159" s="6" t="s">
        <v>105</v>
      </c>
    </row>
    <row r="11160" spans="41:42" x14ac:dyDescent="0.3">
      <c r="AO11160" s="2" t="s">
        <v>4568</v>
      </c>
      <c r="AP11160" s="6" t="s">
        <v>4507</v>
      </c>
    </row>
    <row r="11161" spans="41:42" x14ac:dyDescent="0.3">
      <c r="AO11161" s="2" t="s">
        <v>4569</v>
      </c>
      <c r="AP11161" s="6" t="s">
        <v>4507</v>
      </c>
    </row>
    <row r="11162" spans="41:42" x14ac:dyDescent="0.3">
      <c r="AO11162" s="2" t="s">
        <v>4570</v>
      </c>
      <c r="AP11162" s="6" t="s">
        <v>4507</v>
      </c>
    </row>
    <row r="11163" spans="41:42" x14ac:dyDescent="0.3">
      <c r="AO11163" s="2" t="s">
        <v>4571</v>
      </c>
      <c r="AP11163" s="6" t="s">
        <v>4507</v>
      </c>
    </row>
    <row r="11164" spans="41:42" x14ac:dyDescent="0.3">
      <c r="AO11164" s="2" t="s">
        <v>4572</v>
      </c>
      <c r="AP11164" s="6" t="s">
        <v>4507</v>
      </c>
    </row>
    <row r="11165" spans="41:42" x14ac:dyDescent="0.3">
      <c r="AO11165" s="2" t="s">
        <v>4573</v>
      </c>
      <c r="AP11165" s="6" t="s">
        <v>4507</v>
      </c>
    </row>
    <row r="11166" spans="41:42" x14ac:dyDescent="0.3">
      <c r="AO11166" s="2" t="s">
        <v>4574</v>
      </c>
      <c r="AP11166" s="6" t="s">
        <v>4507</v>
      </c>
    </row>
    <row r="11167" spans="41:42" x14ac:dyDescent="0.3">
      <c r="AO11167" s="2" t="s">
        <v>4575</v>
      </c>
      <c r="AP11167" s="6" t="s">
        <v>4507</v>
      </c>
    </row>
    <row r="11168" spans="41:42" x14ac:dyDescent="0.3">
      <c r="AO11168" s="2" t="s">
        <v>4576</v>
      </c>
      <c r="AP11168" s="6" t="s">
        <v>4507</v>
      </c>
    </row>
    <row r="11169" spans="41:42" x14ac:dyDescent="0.3">
      <c r="AO11169" s="2" t="s">
        <v>2035</v>
      </c>
      <c r="AP11169" s="6" t="s">
        <v>1888</v>
      </c>
    </row>
    <row r="11170" spans="41:42" x14ac:dyDescent="0.3">
      <c r="AO11170" s="2" t="s">
        <v>4577</v>
      </c>
      <c r="AP11170" s="6" t="s">
        <v>4507</v>
      </c>
    </row>
    <row r="11171" spans="41:42" x14ac:dyDescent="0.3">
      <c r="AO11171" s="2" t="s">
        <v>4578</v>
      </c>
      <c r="AP11171" s="6" t="s">
        <v>4507</v>
      </c>
    </row>
    <row r="11172" spans="41:42" x14ac:dyDescent="0.3">
      <c r="AO11172" s="2" t="s">
        <v>4579</v>
      </c>
      <c r="AP11172" s="6" t="s">
        <v>4507</v>
      </c>
    </row>
    <row r="11173" spans="41:42" x14ac:dyDescent="0.3">
      <c r="AO11173" s="2" t="s">
        <v>4580</v>
      </c>
      <c r="AP11173" s="6" t="s">
        <v>4507</v>
      </c>
    </row>
    <row r="11174" spans="41:42" x14ac:dyDescent="0.3">
      <c r="AO11174" s="2" t="s">
        <v>4581</v>
      </c>
      <c r="AP11174" s="6" t="s">
        <v>4507</v>
      </c>
    </row>
    <row r="11175" spans="41:42" x14ac:dyDescent="0.3">
      <c r="AO11175" s="2" t="s">
        <v>3892</v>
      </c>
      <c r="AP11175" s="6" t="s">
        <v>3891</v>
      </c>
    </row>
    <row r="11176" spans="41:42" x14ac:dyDescent="0.3">
      <c r="AO11176" s="2" t="s">
        <v>5759</v>
      </c>
      <c r="AP11176" s="6" t="s">
        <v>5476</v>
      </c>
    </row>
    <row r="11177" spans="41:42" x14ac:dyDescent="0.3">
      <c r="AO11177" s="2" t="s">
        <v>5760</v>
      </c>
      <c r="AP11177" s="6" t="s">
        <v>5476</v>
      </c>
    </row>
    <row r="11178" spans="41:42" x14ac:dyDescent="0.3">
      <c r="AO11178" s="2" t="s">
        <v>5761</v>
      </c>
      <c r="AP11178" s="6" t="s">
        <v>5476</v>
      </c>
    </row>
    <row r="11179" spans="41:42" x14ac:dyDescent="0.3">
      <c r="AO11179" s="2" t="s">
        <v>5762</v>
      </c>
      <c r="AP11179" s="6" t="s">
        <v>5476</v>
      </c>
    </row>
    <row r="11180" spans="41:42" x14ac:dyDescent="0.3">
      <c r="AO11180" s="2" t="s">
        <v>2036</v>
      </c>
      <c r="AP11180" s="6" t="s">
        <v>1888</v>
      </c>
    </row>
    <row r="11181" spans="41:42" x14ac:dyDescent="0.3">
      <c r="AO11181" s="2" t="s">
        <v>5763</v>
      </c>
      <c r="AP11181" s="6" t="s">
        <v>5476</v>
      </c>
    </row>
    <row r="11182" spans="41:42" x14ac:dyDescent="0.3">
      <c r="AO11182" s="2" t="s">
        <v>5764</v>
      </c>
      <c r="AP11182" s="6" t="s">
        <v>5476</v>
      </c>
    </row>
    <row r="11183" spans="41:42" x14ac:dyDescent="0.3">
      <c r="AO11183" s="2" t="s">
        <v>5765</v>
      </c>
      <c r="AP11183" s="6" t="s">
        <v>5476</v>
      </c>
    </row>
    <row r="11184" spans="41:42" x14ac:dyDescent="0.3">
      <c r="AO11184" s="2" t="s">
        <v>5766</v>
      </c>
      <c r="AP11184" s="6" t="s">
        <v>5476</v>
      </c>
    </row>
    <row r="11185" spans="41:42" x14ac:dyDescent="0.3">
      <c r="AO11185" s="2" t="s">
        <v>5767</v>
      </c>
      <c r="AP11185" s="6" t="s">
        <v>5476</v>
      </c>
    </row>
    <row r="11186" spans="41:42" x14ac:dyDescent="0.3">
      <c r="AO11186" s="2" t="s">
        <v>5768</v>
      </c>
      <c r="AP11186" s="6" t="s">
        <v>5476</v>
      </c>
    </row>
    <row r="11187" spans="41:42" x14ac:dyDescent="0.3">
      <c r="AO11187" s="2" t="s">
        <v>5769</v>
      </c>
      <c r="AP11187" s="6" t="s">
        <v>5476</v>
      </c>
    </row>
    <row r="11188" spans="41:42" x14ac:dyDescent="0.3">
      <c r="AO11188" s="2" t="s">
        <v>5770</v>
      </c>
      <c r="AP11188" s="6" t="s">
        <v>5476</v>
      </c>
    </row>
    <row r="11189" spans="41:42" x14ac:dyDescent="0.3">
      <c r="AO11189" s="2" t="s">
        <v>5771</v>
      </c>
      <c r="AP11189" s="6" t="s">
        <v>5476</v>
      </c>
    </row>
    <row r="11190" spans="41:42" x14ac:dyDescent="0.3">
      <c r="AO11190" s="2" t="s">
        <v>5772</v>
      </c>
      <c r="AP11190" s="6" t="s">
        <v>5476</v>
      </c>
    </row>
    <row r="11191" spans="41:42" x14ac:dyDescent="0.3">
      <c r="AO11191" s="2" t="s">
        <v>2037</v>
      </c>
      <c r="AP11191" s="6" t="s">
        <v>1888</v>
      </c>
    </row>
    <row r="11192" spans="41:42" x14ac:dyDescent="0.3">
      <c r="AO11192" s="2" t="s">
        <v>5773</v>
      </c>
      <c r="AP11192" s="6" t="s">
        <v>5476</v>
      </c>
    </row>
    <row r="11193" spans="41:42" x14ac:dyDescent="0.3">
      <c r="AO11193" s="2" t="s">
        <v>5774</v>
      </c>
      <c r="AP11193" s="6" t="s">
        <v>5476</v>
      </c>
    </row>
    <row r="11194" spans="41:42" x14ac:dyDescent="0.3">
      <c r="AO11194" s="2" t="s">
        <v>5775</v>
      </c>
      <c r="AP11194" s="6" t="s">
        <v>5476</v>
      </c>
    </row>
    <row r="11195" spans="41:42" x14ac:dyDescent="0.3">
      <c r="AO11195" s="2" t="s">
        <v>5776</v>
      </c>
      <c r="AP11195" s="6" t="s">
        <v>5476</v>
      </c>
    </row>
    <row r="11196" spans="41:42" x14ac:dyDescent="0.3">
      <c r="AO11196" s="2" t="s">
        <v>5777</v>
      </c>
      <c r="AP11196" s="6" t="s">
        <v>5476</v>
      </c>
    </row>
    <row r="11197" spans="41:42" x14ac:dyDescent="0.3">
      <c r="AO11197" s="2" t="s">
        <v>5778</v>
      </c>
      <c r="AP11197" s="6" t="s">
        <v>5476</v>
      </c>
    </row>
    <row r="11198" spans="41:42" x14ac:dyDescent="0.3">
      <c r="AO11198" s="2" t="s">
        <v>5779</v>
      </c>
      <c r="AP11198" s="6" t="s">
        <v>5476</v>
      </c>
    </row>
    <row r="11199" spans="41:42" x14ac:dyDescent="0.3">
      <c r="AO11199" s="2" t="s">
        <v>5780</v>
      </c>
      <c r="AP11199" s="6" t="s">
        <v>5476</v>
      </c>
    </row>
    <row r="11200" spans="41:42" x14ac:dyDescent="0.3">
      <c r="AO11200" s="2" t="s">
        <v>5781</v>
      </c>
      <c r="AP11200" s="6" t="s">
        <v>5476</v>
      </c>
    </row>
    <row r="11201" spans="41:42" x14ac:dyDescent="0.3">
      <c r="AO11201" s="2" t="s">
        <v>5782</v>
      </c>
      <c r="AP11201" s="6" t="s">
        <v>5476</v>
      </c>
    </row>
    <row r="11202" spans="41:42" x14ac:dyDescent="0.3">
      <c r="AO11202" s="2" t="s">
        <v>2038</v>
      </c>
      <c r="AP11202" s="6" t="s">
        <v>1888</v>
      </c>
    </row>
    <row r="11203" spans="41:42" x14ac:dyDescent="0.3">
      <c r="AO11203" s="2" t="s">
        <v>5783</v>
      </c>
      <c r="AP11203" s="6" t="s">
        <v>5476</v>
      </c>
    </row>
    <row r="11204" spans="41:42" x14ac:dyDescent="0.3">
      <c r="AO11204" s="2" t="s">
        <v>5784</v>
      </c>
      <c r="AP11204" s="6" t="s">
        <v>5476</v>
      </c>
    </row>
    <row r="11205" spans="41:42" x14ac:dyDescent="0.3">
      <c r="AO11205" s="2" t="s">
        <v>5785</v>
      </c>
      <c r="AP11205" s="6" t="s">
        <v>5476</v>
      </c>
    </row>
    <row r="11206" spans="41:42" x14ac:dyDescent="0.3">
      <c r="AO11206" s="2" t="s">
        <v>5786</v>
      </c>
      <c r="AP11206" s="6" t="s">
        <v>5476</v>
      </c>
    </row>
    <row r="11207" spans="41:42" x14ac:dyDescent="0.3">
      <c r="AO11207" s="2" t="s">
        <v>5787</v>
      </c>
      <c r="AP11207" s="6" t="s">
        <v>5476</v>
      </c>
    </row>
    <row r="11208" spans="41:42" x14ac:dyDescent="0.3">
      <c r="AO11208" s="2" t="s">
        <v>5788</v>
      </c>
      <c r="AP11208" s="6" t="s">
        <v>5476</v>
      </c>
    </row>
    <row r="11209" spans="41:42" x14ac:dyDescent="0.3">
      <c r="AO11209" s="2" t="s">
        <v>5789</v>
      </c>
      <c r="AP11209" s="6" t="s">
        <v>5476</v>
      </c>
    </row>
    <row r="11210" spans="41:42" x14ac:dyDescent="0.3">
      <c r="AO11210" s="2" t="s">
        <v>5790</v>
      </c>
      <c r="AP11210" s="6" t="s">
        <v>5476</v>
      </c>
    </row>
    <row r="11211" spans="41:42" x14ac:dyDescent="0.3">
      <c r="AO11211" s="2" t="s">
        <v>5791</v>
      </c>
      <c r="AP11211" s="6" t="s">
        <v>5476</v>
      </c>
    </row>
    <row r="11212" spans="41:42" x14ac:dyDescent="0.3">
      <c r="AO11212" s="2" t="s">
        <v>5792</v>
      </c>
      <c r="AP11212" s="6" t="s">
        <v>5476</v>
      </c>
    </row>
    <row r="11213" spans="41:42" x14ac:dyDescent="0.3">
      <c r="AO11213" s="2" t="s">
        <v>2039</v>
      </c>
      <c r="AP11213" s="6" t="s">
        <v>1888</v>
      </c>
    </row>
    <row r="11214" spans="41:42" x14ac:dyDescent="0.3">
      <c r="AO11214" s="2" t="s">
        <v>5793</v>
      </c>
      <c r="AP11214" s="6" t="s">
        <v>5476</v>
      </c>
    </row>
    <row r="11215" spans="41:42" x14ac:dyDescent="0.3">
      <c r="AO11215" s="2" t="s">
        <v>5794</v>
      </c>
      <c r="AP11215" s="6" t="s">
        <v>5476</v>
      </c>
    </row>
    <row r="11216" spans="41:42" x14ac:dyDescent="0.3">
      <c r="AO11216" s="2" t="s">
        <v>5795</v>
      </c>
      <c r="AP11216" s="6" t="s">
        <v>5476</v>
      </c>
    </row>
    <row r="11217" spans="41:42" x14ac:dyDescent="0.3">
      <c r="AO11217" s="2" t="s">
        <v>5796</v>
      </c>
      <c r="AP11217" s="6" t="s">
        <v>5476</v>
      </c>
    </row>
    <row r="11218" spans="41:42" x14ac:dyDescent="0.3">
      <c r="AO11218" s="2" t="s">
        <v>5797</v>
      </c>
      <c r="AP11218" s="6" t="s">
        <v>5476</v>
      </c>
    </row>
    <row r="11219" spans="41:42" x14ac:dyDescent="0.3">
      <c r="AO11219" s="2" t="s">
        <v>5798</v>
      </c>
      <c r="AP11219" s="6" t="s">
        <v>5476</v>
      </c>
    </row>
    <row r="11220" spans="41:42" x14ac:dyDescent="0.3">
      <c r="AO11220" s="2" t="s">
        <v>5799</v>
      </c>
      <c r="AP11220" s="6" t="s">
        <v>5476</v>
      </c>
    </row>
    <row r="11221" spans="41:42" x14ac:dyDescent="0.3">
      <c r="AO11221" s="2" t="s">
        <v>5800</v>
      </c>
      <c r="AP11221" s="6" t="s">
        <v>5476</v>
      </c>
    </row>
    <row r="11222" spans="41:42" x14ac:dyDescent="0.3">
      <c r="AO11222" s="2" t="s">
        <v>5801</v>
      </c>
      <c r="AP11222" s="6" t="s">
        <v>5476</v>
      </c>
    </row>
    <row r="11223" spans="41:42" x14ac:dyDescent="0.3">
      <c r="AO11223" s="2" t="s">
        <v>5802</v>
      </c>
      <c r="AP11223" s="6" t="s">
        <v>5476</v>
      </c>
    </row>
    <row r="11224" spans="41:42" x14ac:dyDescent="0.3">
      <c r="AO11224" s="2" t="s">
        <v>2040</v>
      </c>
      <c r="AP11224" s="6" t="s">
        <v>1888</v>
      </c>
    </row>
    <row r="11225" spans="41:42" x14ac:dyDescent="0.3">
      <c r="AO11225" s="2" t="s">
        <v>5803</v>
      </c>
      <c r="AP11225" s="6" t="s">
        <v>5476</v>
      </c>
    </row>
    <row r="11226" spans="41:42" x14ac:dyDescent="0.3">
      <c r="AO11226" s="2" t="s">
        <v>5260</v>
      </c>
      <c r="AP11226" s="6" t="s">
        <v>5039</v>
      </c>
    </row>
    <row r="11227" spans="41:42" x14ac:dyDescent="0.3">
      <c r="AO11227" s="2" t="s">
        <v>4582</v>
      </c>
      <c r="AP11227" s="6" t="s">
        <v>4507</v>
      </c>
    </row>
    <row r="11228" spans="41:42" x14ac:dyDescent="0.3">
      <c r="AO11228" s="2" t="s">
        <v>7426</v>
      </c>
      <c r="AP11228" s="6" t="s">
        <v>7425</v>
      </c>
    </row>
    <row r="11229" spans="41:42" x14ac:dyDescent="0.3">
      <c r="AO11229" s="2" t="s">
        <v>7427</v>
      </c>
      <c r="AP11229" s="6" t="s">
        <v>7425</v>
      </c>
    </row>
    <row r="11230" spans="41:42" x14ac:dyDescent="0.3">
      <c r="AO11230" s="2" t="s">
        <v>7428</v>
      </c>
      <c r="AP11230" s="6" t="s">
        <v>7425</v>
      </c>
    </row>
    <row r="11231" spans="41:42" x14ac:dyDescent="0.3">
      <c r="AO11231" s="2" t="s">
        <v>7429</v>
      </c>
      <c r="AP11231" s="6" t="s">
        <v>7425</v>
      </c>
    </row>
    <row r="11232" spans="41:42" x14ac:dyDescent="0.3">
      <c r="AO11232" s="2" t="s">
        <v>7430</v>
      </c>
      <c r="AP11232" s="6" t="s">
        <v>7425</v>
      </c>
    </row>
    <row r="11233" spans="41:42" x14ac:dyDescent="0.3">
      <c r="AO11233" s="2" t="s">
        <v>7431</v>
      </c>
      <c r="AP11233" s="6" t="s">
        <v>7425</v>
      </c>
    </row>
    <row r="11234" spans="41:42" x14ac:dyDescent="0.3">
      <c r="AO11234" s="2" t="s">
        <v>2041</v>
      </c>
      <c r="AP11234" s="6" t="s">
        <v>1888</v>
      </c>
    </row>
    <row r="11235" spans="41:42" x14ac:dyDescent="0.3">
      <c r="AO11235" s="2" t="s">
        <v>7432</v>
      </c>
      <c r="AP11235" s="6" t="s">
        <v>7425</v>
      </c>
    </row>
    <row r="11236" spans="41:42" x14ac:dyDescent="0.3">
      <c r="AO11236" s="2" t="s">
        <v>7433</v>
      </c>
      <c r="AP11236" s="6" t="s">
        <v>7425</v>
      </c>
    </row>
    <row r="11237" spans="41:42" x14ac:dyDescent="0.3">
      <c r="AO11237" s="2" t="s">
        <v>7434</v>
      </c>
      <c r="AP11237" s="6" t="s">
        <v>7425</v>
      </c>
    </row>
    <row r="11238" spans="41:42" x14ac:dyDescent="0.3">
      <c r="AO11238" s="2" t="s">
        <v>7435</v>
      </c>
      <c r="AP11238" s="6" t="s">
        <v>7425</v>
      </c>
    </row>
    <row r="11239" spans="41:42" x14ac:dyDescent="0.3">
      <c r="AO11239" s="2" t="s">
        <v>7436</v>
      </c>
      <c r="AP11239" s="6" t="s">
        <v>7425</v>
      </c>
    </row>
    <row r="11240" spans="41:42" x14ac:dyDescent="0.3">
      <c r="AO11240" s="2" t="s">
        <v>7437</v>
      </c>
      <c r="AP11240" s="6" t="s">
        <v>7425</v>
      </c>
    </row>
    <row r="11241" spans="41:42" x14ac:dyDescent="0.3">
      <c r="AO11241" s="2" t="s">
        <v>7438</v>
      </c>
      <c r="AP11241" s="6" t="s">
        <v>7425</v>
      </c>
    </row>
    <row r="11242" spans="41:42" x14ac:dyDescent="0.3">
      <c r="AO11242" s="2" t="s">
        <v>7439</v>
      </c>
      <c r="AP11242" s="6" t="s">
        <v>7425</v>
      </c>
    </row>
    <row r="11243" spans="41:42" x14ac:dyDescent="0.3">
      <c r="AO11243" s="2" t="s">
        <v>7440</v>
      </c>
      <c r="AP11243" s="6" t="s">
        <v>7425</v>
      </c>
    </row>
    <row r="11244" spans="41:42" x14ac:dyDescent="0.3">
      <c r="AO11244" s="2" t="s">
        <v>7441</v>
      </c>
      <c r="AP11244" s="6" t="s">
        <v>7425</v>
      </c>
    </row>
    <row r="11245" spans="41:42" x14ac:dyDescent="0.3">
      <c r="AO11245" s="2" t="s">
        <v>2042</v>
      </c>
      <c r="AP11245" s="6" t="s">
        <v>1888</v>
      </c>
    </row>
    <row r="11246" spans="41:42" x14ac:dyDescent="0.3">
      <c r="AO11246" s="2" t="s">
        <v>4583</v>
      </c>
      <c r="AP11246" s="6" t="s">
        <v>4507</v>
      </c>
    </row>
    <row r="11247" spans="41:42" x14ac:dyDescent="0.3">
      <c r="AO11247" s="2" t="s">
        <v>7442</v>
      </c>
      <c r="AP11247" s="6" t="s">
        <v>7425</v>
      </c>
    </row>
    <row r="11248" spans="41:42" x14ac:dyDescent="0.3">
      <c r="AO11248" s="2" t="s">
        <v>7443</v>
      </c>
      <c r="AP11248" s="6" t="s">
        <v>7425</v>
      </c>
    </row>
    <row r="11249" spans="41:42" x14ac:dyDescent="0.3">
      <c r="AO11249" s="2" t="s">
        <v>7444</v>
      </c>
      <c r="AP11249" s="6" t="s">
        <v>7425</v>
      </c>
    </row>
    <row r="11250" spans="41:42" x14ac:dyDescent="0.3">
      <c r="AO11250" s="2" t="s">
        <v>7445</v>
      </c>
      <c r="AP11250" s="6" t="s">
        <v>7425</v>
      </c>
    </row>
    <row r="11251" spans="41:42" x14ac:dyDescent="0.3">
      <c r="AO11251" s="2" t="s">
        <v>7446</v>
      </c>
      <c r="AP11251" s="6" t="s">
        <v>7425</v>
      </c>
    </row>
    <row r="11252" spans="41:42" x14ac:dyDescent="0.3">
      <c r="AO11252" s="2" t="s">
        <v>7447</v>
      </c>
      <c r="AP11252" s="6" t="s">
        <v>7425</v>
      </c>
    </row>
    <row r="11253" spans="41:42" x14ac:dyDescent="0.3">
      <c r="AO11253" s="2" t="s">
        <v>7448</v>
      </c>
      <c r="AP11253" s="6" t="s">
        <v>7425</v>
      </c>
    </row>
    <row r="11254" spans="41:42" x14ac:dyDescent="0.3">
      <c r="AO11254" s="2" t="s">
        <v>7449</v>
      </c>
      <c r="AP11254" s="6" t="s">
        <v>7425</v>
      </c>
    </row>
    <row r="11255" spans="41:42" x14ac:dyDescent="0.3">
      <c r="AO11255" s="2" t="s">
        <v>7450</v>
      </c>
      <c r="AP11255" s="6" t="s">
        <v>7425</v>
      </c>
    </row>
    <row r="11256" spans="41:42" x14ac:dyDescent="0.3">
      <c r="AO11256" s="2" t="s">
        <v>2406</v>
      </c>
      <c r="AP11256" s="6" t="s">
        <v>2400</v>
      </c>
    </row>
    <row r="11257" spans="41:42" x14ac:dyDescent="0.3">
      <c r="AO11257" s="2" t="s">
        <v>2460</v>
      </c>
      <c r="AP11257" s="6" t="s">
        <v>2400</v>
      </c>
    </row>
    <row r="11258" spans="41:42" x14ac:dyDescent="0.3">
      <c r="AO11258" s="2" t="s">
        <v>2043</v>
      </c>
      <c r="AP11258" s="6" t="s">
        <v>1888</v>
      </c>
    </row>
    <row r="11259" spans="41:42" x14ac:dyDescent="0.3">
      <c r="AO11259" s="2" t="s">
        <v>7451</v>
      </c>
      <c r="AP11259" s="6" t="s">
        <v>7425</v>
      </c>
    </row>
    <row r="11260" spans="41:42" x14ac:dyDescent="0.3">
      <c r="AO11260" s="2" t="s">
        <v>7452</v>
      </c>
      <c r="AP11260" s="6" t="s">
        <v>7425</v>
      </c>
    </row>
    <row r="11261" spans="41:42" x14ac:dyDescent="0.3">
      <c r="AO11261" s="2" t="s">
        <v>7453</v>
      </c>
      <c r="AP11261" s="6" t="s">
        <v>7425</v>
      </c>
    </row>
    <row r="11262" spans="41:42" x14ac:dyDescent="0.3">
      <c r="AO11262" s="2" t="s">
        <v>7454</v>
      </c>
      <c r="AP11262" s="6" t="s">
        <v>7425</v>
      </c>
    </row>
    <row r="11263" spans="41:42" x14ac:dyDescent="0.3">
      <c r="AO11263" s="2" t="s">
        <v>7455</v>
      </c>
      <c r="AP11263" s="6" t="s">
        <v>7425</v>
      </c>
    </row>
    <row r="11264" spans="41:42" x14ac:dyDescent="0.3">
      <c r="AO11264" s="2" t="s">
        <v>7456</v>
      </c>
      <c r="AP11264" s="6" t="s">
        <v>7425</v>
      </c>
    </row>
    <row r="11265" spans="41:42" x14ac:dyDescent="0.3">
      <c r="AO11265" s="2" t="s">
        <v>7457</v>
      </c>
      <c r="AP11265" s="6" t="s">
        <v>7425</v>
      </c>
    </row>
    <row r="11266" spans="41:42" x14ac:dyDescent="0.3">
      <c r="AO11266" s="2" t="s">
        <v>7458</v>
      </c>
      <c r="AP11266" s="6" t="s">
        <v>7425</v>
      </c>
    </row>
    <row r="11267" spans="41:42" x14ac:dyDescent="0.3">
      <c r="AO11267" s="2" t="s">
        <v>7459</v>
      </c>
      <c r="AP11267" s="6" t="s">
        <v>7425</v>
      </c>
    </row>
    <row r="11268" spans="41:42" x14ac:dyDescent="0.3">
      <c r="AO11268" s="2" t="s">
        <v>7460</v>
      </c>
      <c r="AP11268" s="6" t="s">
        <v>7425</v>
      </c>
    </row>
    <row r="11269" spans="41:42" x14ac:dyDescent="0.3">
      <c r="AO11269" s="2" t="s">
        <v>4167</v>
      </c>
      <c r="AP11269" s="6" t="s">
        <v>4101</v>
      </c>
    </row>
    <row r="11270" spans="41:42" x14ac:dyDescent="0.3">
      <c r="AO11270" s="2" t="s">
        <v>7461</v>
      </c>
      <c r="AP11270" s="6" t="s">
        <v>7425</v>
      </c>
    </row>
    <row r="11271" spans="41:42" x14ac:dyDescent="0.3">
      <c r="AO11271" s="2" t="s">
        <v>7462</v>
      </c>
      <c r="AP11271" s="6" t="s">
        <v>7425</v>
      </c>
    </row>
    <row r="11272" spans="41:42" x14ac:dyDescent="0.3">
      <c r="AO11272" s="2" t="s">
        <v>7463</v>
      </c>
      <c r="AP11272" s="6" t="s">
        <v>7425</v>
      </c>
    </row>
    <row r="11273" spans="41:42" x14ac:dyDescent="0.3">
      <c r="AO11273" s="2" t="s">
        <v>7464</v>
      </c>
      <c r="AP11273" s="6" t="s">
        <v>7425</v>
      </c>
    </row>
    <row r="11274" spans="41:42" x14ac:dyDescent="0.3">
      <c r="AO11274" s="2" t="s">
        <v>7465</v>
      </c>
      <c r="AP11274" s="6" t="s">
        <v>7425</v>
      </c>
    </row>
    <row r="11275" spans="41:42" x14ac:dyDescent="0.3">
      <c r="AO11275" s="2" t="s">
        <v>7466</v>
      </c>
      <c r="AP11275" s="6" t="s">
        <v>7425</v>
      </c>
    </row>
    <row r="11276" spans="41:42" x14ac:dyDescent="0.3">
      <c r="AO11276" s="2" t="s">
        <v>7467</v>
      </c>
      <c r="AP11276" s="6" t="s">
        <v>7425</v>
      </c>
    </row>
    <row r="11277" spans="41:42" x14ac:dyDescent="0.3">
      <c r="AO11277" s="2" t="s">
        <v>7468</v>
      </c>
      <c r="AP11277" s="6" t="s">
        <v>7425</v>
      </c>
    </row>
    <row r="11278" spans="41:42" x14ac:dyDescent="0.3">
      <c r="AO11278" s="2" t="s">
        <v>7469</v>
      </c>
      <c r="AP11278" s="6" t="s">
        <v>7425</v>
      </c>
    </row>
    <row r="11279" spans="41:42" x14ac:dyDescent="0.3">
      <c r="AO11279" s="2" t="s">
        <v>7470</v>
      </c>
      <c r="AP11279" s="6" t="s">
        <v>7425</v>
      </c>
    </row>
    <row r="11280" spans="41:42" x14ac:dyDescent="0.3">
      <c r="AO11280" s="2" t="s">
        <v>4168</v>
      </c>
      <c r="AP11280" s="6" t="s">
        <v>4101</v>
      </c>
    </row>
    <row r="11281" spans="41:42" x14ac:dyDescent="0.3">
      <c r="AO11281" s="2" t="s">
        <v>7471</v>
      </c>
      <c r="AP11281" s="6" t="s">
        <v>7425</v>
      </c>
    </row>
    <row r="11282" spans="41:42" x14ac:dyDescent="0.3">
      <c r="AO11282" s="2" t="s">
        <v>7472</v>
      </c>
      <c r="AP11282" s="6" t="s">
        <v>7425</v>
      </c>
    </row>
    <row r="11283" spans="41:42" x14ac:dyDescent="0.3">
      <c r="AO11283" s="2" t="s">
        <v>7473</v>
      </c>
      <c r="AP11283" s="6" t="s">
        <v>7425</v>
      </c>
    </row>
    <row r="11284" spans="41:42" x14ac:dyDescent="0.3">
      <c r="AO11284" s="2" t="s">
        <v>7474</v>
      </c>
      <c r="AP11284" s="6" t="s">
        <v>7425</v>
      </c>
    </row>
    <row r="11285" spans="41:42" x14ac:dyDescent="0.3">
      <c r="AO11285" s="2" t="s">
        <v>7475</v>
      </c>
      <c r="AP11285" s="6" t="s">
        <v>7425</v>
      </c>
    </row>
    <row r="11286" spans="41:42" x14ac:dyDescent="0.3">
      <c r="AO11286" s="2" t="s">
        <v>7476</v>
      </c>
      <c r="AP11286" s="6" t="s">
        <v>7425</v>
      </c>
    </row>
    <row r="11287" spans="41:42" x14ac:dyDescent="0.3">
      <c r="AO11287" s="2" t="s">
        <v>7477</v>
      </c>
      <c r="AP11287" s="6" t="s">
        <v>7425</v>
      </c>
    </row>
    <row r="11288" spans="41:42" x14ac:dyDescent="0.3">
      <c r="AO11288" s="2" t="s">
        <v>7478</v>
      </c>
      <c r="AP11288" s="6" t="s">
        <v>7425</v>
      </c>
    </row>
    <row r="11289" spans="41:42" x14ac:dyDescent="0.3">
      <c r="AO11289" s="2" t="s">
        <v>7479</v>
      </c>
      <c r="AP11289" s="6" t="s">
        <v>7425</v>
      </c>
    </row>
    <row r="11290" spans="41:42" x14ac:dyDescent="0.3">
      <c r="AO11290" s="2" t="s">
        <v>7480</v>
      </c>
      <c r="AP11290" s="6" t="s">
        <v>7425</v>
      </c>
    </row>
    <row r="11291" spans="41:42" x14ac:dyDescent="0.3">
      <c r="AO11291" s="2" t="s">
        <v>4169</v>
      </c>
      <c r="AP11291" s="6" t="s">
        <v>4101</v>
      </c>
    </row>
    <row r="11292" spans="41:42" x14ac:dyDescent="0.3">
      <c r="AO11292" s="2" t="s">
        <v>7481</v>
      </c>
      <c r="AP11292" s="6" t="s">
        <v>7425</v>
      </c>
    </row>
    <row r="11293" spans="41:42" x14ac:dyDescent="0.3">
      <c r="AO11293" s="2" t="s">
        <v>7482</v>
      </c>
      <c r="AP11293" s="6" t="s">
        <v>7425</v>
      </c>
    </row>
    <row r="11294" spans="41:42" x14ac:dyDescent="0.3">
      <c r="AO11294" s="2" t="s">
        <v>7483</v>
      </c>
      <c r="AP11294" s="6" t="s">
        <v>7425</v>
      </c>
    </row>
    <row r="11295" spans="41:42" x14ac:dyDescent="0.3">
      <c r="AO11295" s="2" t="s">
        <v>7484</v>
      </c>
      <c r="AP11295" s="6" t="s">
        <v>7425</v>
      </c>
    </row>
    <row r="11296" spans="41:42" x14ac:dyDescent="0.3">
      <c r="AO11296" s="2" t="s">
        <v>7485</v>
      </c>
      <c r="AP11296" s="6" t="s">
        <v>7425</v>
      </c>
    </row>
    <row r="11297" spans="41:42" x14ac:dyDescent="0.3">
      <c r="AO11297" s="2" t="s">
        <v>7486</v>
      </c>
      <c r="AP11297" s="6" t="s">
        <v>7425</v>
      </c>
    </row>
    <row r="11298" spans="41:42" x14ac:dyDescent="0.3">
      <c r="AO11298" s="2" t="s">
        <v>7487</v>
      </c>
      <c r="AP11298" s="6" t="s">
        <v>7425</v>
      </c>
    </row>
    <row r="11299" spans="41:42" x14ac:dyDescent="0.3">
      <c r="AO11299" s="2" t="s">
        <v>7488</v>
      </c>
      <c r="AP11299" s="6" t="s">
        <v>7425</v>
      </c>
    </row>
    <row r="11300" spans="41:42" x14ac:dyDescent="0.3">
      <c r="AO11300" s="2" t="s">
        <v>7489</v>
      </c>
      <c r="AP11300" s="6" t="s">
        <v>7425</v>
      </c>
    </row>
    <row r="11301" spans="41:42" x14ac:dyDescent="0.3">
      <c r="AO11301" s="2" t="s">
        <v>7490</v>
      </c>
      <c r="AP11301" s="6" t="s">
        <v>7425</v>
      </c>
    </row>
    <row r="11302" spans="41:42" x14ac:dyDescent="0.3">
      <c r="AO11302" s="2" t="s">
        <v>4170</v>
      </c>
      <c r="AP11302" s="6" t="s">
        <v>4101</v>
      </c>
    </row>
    <row r="11303" spans="41:42" x14ac:dyDescent="0.3">
      <c r="AO11303" s="2" t="s">
        <v>7491</v>
      </c>
      <c r="AP11303" s="6" t="s">
        <v>7425</v>
      </c>
    </row>
    <row r="11304" spans="41:42" x14ac:dyDescent="0.3">
      <c r="AO11304" s="2" t="s">
        <v>7492</v>
      </c>
      <c r="AP11304" s="6" t="s">
        <v>7425</v>
      </c>
    </row>
    <row r="11305" spans="41:42" x14ac:dyDescent="0.3">
      <c r="AO11305" s="2" t="s">
        <v>7493</v>
      </c>
      <c r="AP11305" s="6" t="s">
        <v>7425</v>
      </c>
    </row>
    <row r="11306" spans="41:42" x14ac:dyDescent="0.3">
      <c r="AO11306" s="2" t="s">
        <v>7494</v>
      </c>
      <c r="AP11306" s="6" t="s">
        <v>7425</v>
      </c>
    </row>
    <row r="11307" spans="41:42" x14ac:dyDescent="0.3">
      <c r="AO11307" s="2" t="s">
        <v>7495</v>
      </c>
      <c r="AP11307" s="6" t="s">
        <v>7425</v>
      </c>
    </row>
    <row r="11308" spans="41:42" x14ac:dyDescent="0.3">
      <c r="AO11308" s="2" t="s">
        <v>7496</v>
      </c>
      <c r="AP11308" s="6" t="s">
        <v>7425</v>
      </c>
    </row>
    <row r="11309" spans="41:42" x14ac:dyDescent="0.3">
      <c r="AO11309" s="2" t="s">
        <v>7497</v>
      </c>
      <c r="AP11309" s="6" t="s">
        <v>7425</v>
      </c>
    </row>
    <row r="11310" spans="41:42" x14ac:dyDescent="0.3">
      <c r="AO11310" s="2" t="s">
        <v>7498</v>
      </c>
      <c r="AP11310" s="6" t="s">
        <v>7425</v>
      </c>
    </row>
    <row r="11311" spans="41:42" x14ac:dyDescent="0.3">
      <c r="AO11311" s="2" t="s">
        <v>7499</v>
      </c>
      <c r="AP11311" s="6" t="s">
        <v>7425</v>
      </c>
    </row>
    <row r="11312" spans="41:42" x14ac:dyDescent="0.3">
      <c r="AO11312" s="2" t="s">
        <v>7500</v>
      </c>
      <c r="AP11312" s="6" t="s">
        <v>7425</v>
      </c>
    </row>
    <row r="11313" spans="41:42" x14ac:dyDescent="0.3">
      <c r="AO11313" s="2" t="s">
        <v>4171</v>
      </c>
      <c r="AP11313" s="6" t="s">
        <v>4101</v>
      </c>
    </row>
    <row r="11314" spans="41:42" x14ac:dyDescent="0.3">
      <c r="AO11314" s="2" t="s">
        <v>7501</v>
      </c>
      <c r="AP11314" s="6" t="s">
        <v>7425</v>
      </c>
    </row>
    <row r="11315" spans="41:42" x14ac:dyDescent="0.3">
      <c r="AO11315" s="2" t="s">
        <v>7502</v>
      </c>
      <c r="AP11315" s="6" t="s">
        <v>7425</v>
      </c>
    </row>
    <row r="11316" spans="41:42" x14ac:dyDescent="0.3">
      <c r="AO11316" s="2" t="s">
        <v>7503</v>
      </c>
      <c r="AP11316" s="6" t="s">
        <v>7425</v>
      </c>
    </row>
    <row r="11317" spans="41:42" x14ac:dyDescent="0.3">
      <c r="AO11317" s="2" t="s">
        <v>7504</v>
      </c>
      <c r="AP11317" s="6" t="s">
        <v>7425</v>
      </c>
    </row>
    <row r="11318" spans="41:42" x14ac:dyDescent="0.3">
      <c r="AO11318" s="2" t="s">
        <v>7505</v>
      </c>
      <c r="AP11318" s="6" t="s">
        <v>7425</v>
      </c>
    </row>
    <row r="11319" spans="41:42" x14ac:dyDescent="0.3">
      <c r="AO11319" s="2" t="s">
        <v>7506</v>
      </c>
      <c r="AP11319" s="6" t="s">
        <v>7425</v>
      </c>
    </row>
    <row r="11320" spans="41:42" x14ac:dyDescent="0.3">
      <c r="AO11320" s="2" t="s">
        <v>7507</v>
      </c>
      <c r="AP11320" s="6" t="s">
        <v>7425</v>
      </c>
    </row>
    <row r="11321" spans="41:42" x14ac:dyDescent="0.3">
      <c r="AO11321" s="2" t="s">
        <v>7508</v>
      </c>
      <c r="AP11321" s="6" t="s">
        <v>7425</v>
      </c>
    </row>
    <row r="11322" spans="41:42" x14ac:dyDescent="0.3">
      <c r="AO11322" s="2" t="s">
        <v>7509</v>
      </c>
      <c r="AP11322" s="6" t="s">
        <v>7425</v>
      </c>
    </row>
    <row r="11323" spans="41:42" x14ac:dyDescent="0.3">
      <c r="AO11323" s="2" t="s">
        <v>7510</v>
      </c>
      <c r="AP11323" s="6" t="s">
        <v>7425</v>
      </c>
    </row>
    <row r="11324" spans="41:42" x14ac:dyDescent="0.3">
      <c r="AO11324" s="2" t="s">
        <v>4172</v>
      </c>
      <c r="AP11324" s="6" t="s">
        <v>4101</v>
      </c>
    </row>
    <row r="11325" spans="41:42" x14ac:dyDescent="0.3">
      <c r="AO11325" s="2" t="s">
        <v>7511</v>
      </c>
      <c r="AP11325" s="6" t="s">
        <v>7425</v>
      </c>
    </row>
    <row r="11326" spans="41:42" x14ac:dyDescent="0.3">
      <c r="AO11326" s="2" t="s">
        <v>7512</v>
      </c>
      <c r="AP11326" s="6" t="s">
        <v>7425</v>
      </c>
    </row>
    <row r="11327" spans="41:42" x14ac:dyDescent="0.3">
      <c r="AO11327" s="2" t="s">
        <v>5301</v>
      </c>
      <c r="AP11327" s="6" t="s">
        <v>5300</v>
      </c>
    </row>
    <row r="11328" spans="41:42" x14ac:dyDescent="0.3">
      <c r="AO11328" s="2" t="s">
        <v>5302</v>
      </c>
      <c r="AP11328" s="6" t="s">
        <v>5300</v>
      </c>
    </row>
    <row r="11329" spans="41:42" x14ac:dyDescent="0.3">
      <c r="AO11329" s="2" t="s">
        <v>5303</v>
      </c>
      <c r="AP11329" s="6" t="s">
        <v>5300</v>
      </c>
    </row>
    <row r="11330" spans="41:42" x14ac:dyDescent="0.3">
      <c r="AO11330" s="2" t="s">
        <v>5304</v>
      </c>
      <c r="AP11330" s="6" t="s">
        <v>5300</v>
      </c>
    </row>
    <row r="11331" spans="41:42" x14ac:dyDescent="0.3">
      <c r="AO11331" s="2" t="s">
        <v>5305</v>
      </c>
      <c r="AP11331" s="6" t="s">
        <v>5300</v>
      </c>
    </row>
    <row r="11332" spans="41:42" x14ac:dyDescent="0.3">
      <c r="AO11332" s="2" t="s">
        <v>5306</v>
      </c>
      <c r="AP11332" s="6" t="s">
        <v>5300</v>
      </c>
    </row>
    <row r="11333" spans="41:42" x14ac:dyDescent="0.3">
      <c r="AO11333" s="2" t="s">
        <v>5307</v>
      </c>
      <c r="AP11333" s="6" t="s">
        <v>5300</v>
      </c>
    </row>
    <row r="11334" spans="41:42" x14ac:dyDescent="0.3">
      <c r="AO11334" s="2" t="s">
        <v>5308</v>
      </c>
      <c r="AP11334" s="6" t="s">
        <v>5300</v>
      </c>
    </row>
    <row r="11335" spans="41:42" x14ac:dyDescent="0.3">
      <c r="AO11335" s="2" t="s">
        <v>4173</v>
      </c>
      <c r="AP11335" s="6" t="s">
        <v>4101</v>
      </c>
    </row>
    <row r="11336" spans="41:42" x14ac:dyDescent="0.3">
      <c r="AO11336" s="2" t="s">
        <v>5309</v>
      </c>
      <c r="AP11336" s="6" t="s">
        <v>5300</v>
      </c>
    </row>
    <row r="11337" spans="41:42" x14ac:dyDescent="0.3">
      <c r="AO11337" s="2" t="s">
        <v>5310</v>
      </c>
      <c r="AP11337" s="6" t="s">
        <v>5300</v>
      </c>
    </row>
    <row r="11338" spans="41:42" x14ac:dyDescent="0.3">
      <c r="AO11338" s="2" t="s">
        <v>5311</v>
      </c>
      <c r="AP11338" s="6" t="s">
        <v>5300</v>
      </c>
    </row>
    <row r="11339" spans="41:42" x14ac:dyDescent="0.3">
      <c r="AO11339" s="2" t="s">
        <v>5312</v>
      </c>
      <c r="AP11339" s="6" t="s">
        <v>5300</v>
      </c>
    </row>
    <row r="11340" spans="41:42" x14ac:dyDescent="0.3">
      <c r="AO11340" s="2" t="s">
        <v>5313</v>
      </c>
      <c r="AP11340" s="6" t="s">
        <v>5300</v>
      </c>
    </row>
    <row r="11341" spans="41:42" x14ac:dyDescent="0.3">
      <c r="AO11341" s="2" t="s">
        <v>5314</v>
      </c>
      <c r="AP11341" s="6" t="s">
        <v>5300</v>
      </c>
    </row>
    <row r="11342" spans="41:42" x14ac:dyDescent="0.3">
      <c r="AO11342" s="2" t="s">
        <v>5315</v>
      </c>
      <c r="AP11342" s="6" t="s">
        <v>5300</v>
      </c>
    </row>
    <row r="11343" spans="41:42" x14ac:dyDescent="0.3">
      <c r="AO11343" s="2" t="s">
        <v>5316</v>
      </c>
      <c r="AP11343" s="6" t="s">
        <v>5300</v>
      </c>
    </row>
    <row r="11344" spans="41:42" x14ac:dyDescent="0.3">
      <c r="AO11344" s="2" t="s">
        <v>5317</v>
      </c>
      <c r="AP11344" s="6" t="s">
        <v>5300</v>
      </c>
    </row>
    <row r="11345" spans="41:42" x14ac:dyDescent="0.3">
      <c r="AO11345" s="2" t="s">
        <v>5318</v>
      </c>
      <c r="AP11345" s="6" t="s">
        <v>5300</v>
      </c>
    </row>
    <row r="11346" spans="41:42" x14ac:dyDescent="0.3">
      <c r="AO11346" s="2" t="s">
        <v>4174</v>
      </c>
      <c r="AP11346" s="6" t="s">
        <v>4101</v>
      </c>
    </row>
    <row r="11347" spans="41:42" x14ac:dyDescent="0.3">
      <c r="AO11347" s="2" t="s">
        <v>5319</v>
      </c>
      <c r="AP11347" s="6" t="s">
        <v>5300</v>
      </c>
    </row>
    <row r="11348" spans="41:42" x14ac:dyDescent="0.3">
      <c r="AO11348" s="2" t="s">
        <v>5320</v>
      </c>
      <c r="AP11348" s="6" t="s">
        <v>5300</v>
      </c>
    </row>
    <row r="11349" spans="41:42" x14ac:dyDescent="0.3">
      <c r="AO11349" s="2" t="s">
        <v>5321</v>
      </c>
      <c r="AP11349" s="6" t="s">
        <v>5300</v>
      </c>
    </row>
    <row r="11350" spans="41:42" x14ac:dyDescent="0.3">
      <c r="AO11350" s="2" t="s">
        <v>5322</v>
      </c>
      <c r="AP11350" s="6" t="s">
        <v>5300</v>
      </c>
    </row>
    <row r="11351" spans="41:42" x14ac:dyDescent="0.3">
      <c r="AO11351" s="2" t="s">
        <v>5323</v>
      </c>
      <c r="AP11351" s="6" t="s">
        <v>5300</v>
      </c>
    </row>
    <row r="11352" spans="41:42" x14ac:dyDescent="0.3">
      <c r="AO11352" s="2" t="s">
        <v>5324</v>
      </c>
      <c r="AP11352" s="6" t="s">
        <v>5300</v>
      </c>
    </row>
    <row r="11353" spans="41:42" x14ac:dyDescent="0.3">
      <c r="AO11353" s="2" t="s">
        <v>5325</v>
      </c>
      <c r="AP11353" s="6" t="s">
        <v>5300</v>
      </c>
    </row>
    <row r="11354" spans="41:42" x14ac:dyDescent="0.3">
      <c r="AO11354" s="2" t="s">
        <v>5326</v>
      </c>
      <c r="AP11354" s="6" t="s">
        <v>5300</v>
      </c>
    </row>
    <row r="11355" spans="41:42" x14ac:dyDescent="0.3">
      <c r="AO11355" s="2" t="s">
        <v>5327</v>
      </c>
      <c r="AP11355" s="6" t="s">
        <v>5300</v>
      </c>
    </row>
    <row r="11356" spans="41:42" x14ac:dyDescent="0.3">
      <c r="AO11356" s="2" t="s">
        <v>5328</v>
      </c>
      <c r="AP11356" s="6" t="s">
        <v>5300</v>
      </c>
    </row>
    <row r="11357" spans="41:42" x14ac:dyDescent="0.3">
      <c r="AO11357" s="2" t="s">
        <v>4175</v>
      </c>
      <c r="AP11357" s="6" t="s">
        <v>4101</v>
      </c>
    </row>
    <row r="11358" spans="41:42" x14ac:dyDescent="0.3">
      <c r="AO11358" s="2" t="s">
        <v>5329</v>
      </c>
      <c r="AP11358" s="6" t="s">
        <v>5300</v>
      </c>
    </row>
    <row r="11359" spans="41:42" x14ac:dyDescent="0.3">
      <c r="AO11359" s="2" t="s">
        <v>5330</v>
      </c>
      <c r="AP11359" s="6" t="s">
        <v>5300</v>
      </c>
    </row>
    <row r="11360" spans="41:42" x14ac:dyDescent="0.3">
      <c r="AO11360" s="2" t="s">
        <v>5331</v>
      </c>
      <c r="AP11360" s="6" t="s">
        <v>5300</v>
      </c>
    </row>
    <row r="11361" spans="41:42" x14ac:dyDescent="0.3">
      <c r="AO11361" s="2" t="s">
        <v>5332</v>
      </c>
      <c r="AP11361" s="6" t="s">
        <v>5300</v>
      </c>
    </row>
    <row r="11362" spans="41:42" x14ac:dyDescent="0.3">
      <c r="AO11362" s="2" t="s">
        <v>5333</v>
      </c>
      <c r="AP11362" s="6" t="s">
        <v>5300</v>
      </c>
    </row>
    <row r="11363" spans="41:42" x14ac:dyDescent="0.3">
      <c r="AO11363" s="2" t="s">
        <v>5334</v>
      </c>
      <c r="AP11363" s="6" t="s">
        <v>5300</v>
      </c>
    </row>
    <row r="11364" spans="41:42" x14ac:dyDescent="0.3">
      <c r="AO11364" s="2" t="s">
        <v>5335</v>
      </c>
      <c r="AP11364" s="6" t="s">
        <v>5300</v>
      </c>
    </row>
    <row r="11365" spans="41:42" x14ac:dyDescent="0.3">
      <c r="AO11365" s="2" t="s">
        <v>5336</v>
      </c>
      <c r="AP11365" s="6" t="s">
        <v>5300</v>
      </c>
    </row>
    <row r="11366" spans="41:42" x14ac:dyDescent="0.3">
      <c r="AO11366" s="2" t="s">
        <v>5337</v>
      </c>
      <c r="AP11366" s="6" t="s">
        <v>5300</v>
      </c>
    </row>
    <row r="11367" spans="41:42" x14ac:dyDescent="0.3">
      <c r="AO11367" s="2" t="s">
        <v>5338</v>
      </c>
      <c r="AP11367" s="6" t="s">
        <v>5300</v>
      </c>
    </row>
    <row r="11368" spans="41:42" x14ac:dyDescent="0.3">
      <c r="AO11368" s="2" t="s">
        <v>2461</v>
      </c>
      <c r="AP11368" s="6" t="s">
        <v>2400</v>
      </c>
    </row>
    <row r="11369" spans="41:42" x14ac:dyDescent="0.3">
      <c r="AO11369" s="2" t="s">
        <v>4176</v>
      </c>
      <c r="AP11369" s="6" t="s">
        <v>4101</v>
      </c>
    </row>
    <row r="11370" spans="41:42" x14ac:dyDescent="0.3">
      <c r="AO11370" s="2" t="s">
        <v>5339</v>
      </c>
      <c r="AP11370" s="6" t="s">
        <v>5300</v>
      </c>
    </row>
    <row r="11371" spans="41:42" x14ac:dyDescent="0.3">
      <c r="AO11371" s="2" t="s">
        <v>5340</v>
      </c>
      <c r="AP11371" s="6" t="s">
        <v>5300</v>
      </c>
    </row>
    <row r="11372" spans="41:42" x14ac:dyDescent="0.3">
      <c r="AO11372" s="2" t="s">
        <v>5341</v>
      </c>
      <c r="AP11372" s="6" t="s">
        <v>5300</v>
      </c>
    </row>
    <row r="11373" spans="41:42" x14ac:dyDescent="0.3">
      <c r="AO11373" s="2" t="s">
        <v>5342</v>
      </c>
      <c r="AP11373" s="6" t="s">
        <v>5300</v>
      </c>
    </row>
    <row r="11374" spans="41:42" x14ac:dyDescent="0.3">
      <c r="AO11374" s="2" t="s">
        <v>5343</v>
      </c>
      <c r="AP11374" s="6" t="s">
        <v>5300</v>
      </c>
    </row>
    <row r="11375" spans="41:42" x14ac:dyDescent="0.3">
      <c r="AO11375" s="2" t="s">
        <v>5344</v>
      </c>
      <c r="AP11375" s="6" t="s">
        <v>5300</v>
      </c>
    </row>
    <row r="11376" spans="41:42" x14ac:dyDescent="0.3">
      <c r="AO11376" s="2" t="s">
        <v>5345</v>
      </c>
      <c r="AP11376" s="6" t="s">
        <v>5300</v>
      </c>
    </row>
    <row r="11377" spans="41:42" x14ac:dyDescent="0.3">
      <c r="AO11377" s="2" t="s">
        <v>5346</v>
      </c>
      <c r="AP11377" s="6" t="s">
        <v>5300</v>
      </c>
    </row>
    <row r="11378" spans="41:42" x14ac:dyDescent="0.3">
      <c r="AO11378" s="2" t="s">
        <v>5347</v>
      </c>
      <c r="AP11378" s="6" t="s">
        <v>5300</v>
      </c>
    </row>
    <row r="11379" spans="41:42" x14ac:dyDescent="0.3">
      <c r="AO11379" s="2" t="s">
        <v>5348</v>
      </c>
      <c r="AP11379" s="6" t="s">
        <v>5300</v>
      </c>
    </row>
    <row r="11380" spans="41:42" x14ac:dyDescent="0.3">
      <c r="AO11380" s="2" t="s">
        <v>4177</v>
      </c>
      <c r="AP11380" s="6" t="s">
        <v>4101</v>
      </c>
    </row>
    <row r="11381" spans="41:42" x14ac:dyDescent="0.3">
      <c r="AO11381" s="2" t="s">
        <v>5349</v>
      </c>
      <c r="AP11381" s="6" t="s">
        <v>5300</v>
      </c>
    </row>
    <row r="11382" spans="41:42" x14ac:dyDescent="0.3">
      <c r="AO11382" s="2" t="s">
        <v>5350</v>
      </c>
      <c r="AP11382" s="6" t="s">
        <v>5300</v>
      </c>
    </row>
    <row r="11383" spans="41:42" x14ac:dyDescent="0.3">
      <c r="AO11383" s="2" t="s">
        <v>5351</v>
      </c>
      <c r="AP11383" s="6" t="s">
        <v>5300</v>
      </c>
    </row>
    <row r="11384" spans="41:42" x14ac:dyDescent="0.3">
      <c r="AO11384" s="2" t="s">
        <v>5352</v>
      </c>
      <c r="AP11384" s="6" t="s">
        <v>5300</v>
      </c>
    </row>
    <row r="11385" spans="41:42" x14ac:dyDescent="0.3">
      <c r="AO11385" s="2" t="s">
        <v>5353</v>
      </c>
      <c r="AP11385" s="6" t="s">
        <v>5300</v>
      </c>
    </row>
    <row r="11386" spans="41:42" x14ac:dyDescent="0.3">
      <c r="AO11386" s="2" t="s">
        <v>5354</v>
      </c>
      <c r="AP11386" s="6" t="s">
        <v>5300</v>
      </c>
    </row>
    <row r="11387" spans="41:42" x14ac:dyDescent="0.3">
      <c r="AO11387" s="2" t="s">
        <v>5355</v>
      </c>
      <c r="AP11387" s="6" t="s">
        <v>5300</v>
      </c>
    </row>
    <row r="11388" spans="41:42" x14ac:dyDescent="0.3">
      <c r="AO11388" s="2" t="s">
        <v>5356</v>
      </c>
      <c r="AP11388" s="6" t="s">
        <v>5300</v>
      </c>
    </row>
    <row r="11389" spans="41:42" x14ac:dyDescent="0.3">
      <c r="AO11389" s="2" t="s">
        <v>5357</v>
      </c>
      <c r="AP11389" s="6" t="s">
        <v>5300</v>
      </c>
    </row>
    <row r="11390" spans="41:42" x14ac:dyDescent="0.3">
      <c r="AO11390" s="2" t="s">
        <v>5358</v>
      </c>
      <c r="AP11390" s="6" t="s">
        <v>5300</v>
      </c>
    </row>
    <row r="11391" spans="41:42" x14ac:dyDescent="0.3">
      <c r="AO11391" s="2" t="s">
        <v>4178</v>
      </c>
      <c r="AP11391" s="6" t="s">
        <v>4101</v>
      </c>
    </row>
    <row r="11392" spans="41:42" x14ac:dyDescent="0.3">
      <c r="AO11392" s="2" t="s">
        <v>5359</v>
      </c>
      <c r="AP11392" s="6" t="s">
        <v>5300</v>
      </c>
    </row>
    <row r="11393" spans="41:42" x14ac:dyDescent="0.3">
      <c r="AO11393" s="2" t="s">
        <v>5360</v>
      </c>
      <c r="AP11393" s="6" t="s">
        <v>5300</v>
      </c>
    </row>
    <row r="11394" spans="41:42" x14ac:dyDescent="0.3">
      <c r="AO11394" s="2" t="s">
        <v>5361</v>
      </c>
      <c r="AP11394" s="6" t="s">
        <v>5300</v>
      </c>
    </row>
    <row r="11395" spans="41:42" x14ac:dyDescent="0.3">
      <c r="AO11395" s="2" t="s">
        <v>5362</v>
      </c>
      <c r="AP11395" s="6" t="s">
        <v>5300</v>
      </c>
    </row>
    <row r="11396" spans="41:42" x14ac:dyDescent="0.3">
      <c r="AO11396" s="2" t="s">
        <v>5363</v>
      </c>
      <c r="AP11396" s="6" t="s">
        <v>5300</v>
      </c>
    </row>
    <row r="11397" spans="41:42" x14ac:dyDescent="0.3">
      <c r="AO11397" s="2" t="s">
        <v>5364</v>
      </c>
      <c r="AP11397" s="6" t="s">
        <v>5300</v>
      </c>
    </row>
    <row r="11398" spans="41:42" x14ac:dyDescent="0.3">
      <c r="AO11398" s="2" t="s">
        <v>5365</v>
      </c>
      <c r="AP11398" s="6" t="s">
        <v>5300</v>
      </c>
    </row>
    <row r="11399" spans="41:42" x14ac:dyDescent="0.3">
      <c r="AO11399" s="2" t="s">
        <v>5366</v>
      </c>
      <c r="AP11399" s="6" t="s">
        <v>5300</v>
      </c>
    </row>
    <row r="11400" spans="41:42" x14ac:dyDescent="0.3">
      <c r="AO11400" s="2" t="s">
        <v>5367</v>
      </c>
      <c r="AP11400" s="6" t="s">
        <v>5300</v>
      </c>
    </row>
    <row r="11401" spans="41:42" x14ac:dyDescent="0.3">
      <c r="AO11401" s="2" t="s">
        <v>8269</v>
      </c>
      <c r="AP11401" s="6" t="s">
        <v>105</v>
      </c>
    </row>
    <row r="11402" spans="41:42" x14ac:dyDescent="0.3">
      <c r="AO11402" s="2" t="s">
        <v>4179</v>
      </c>
      <c r="AP11402" s="6" t="s">
        <v>4101</v>
      </c>
    </row>
    <row r="11403" spans="41:42" x14ac:dyDescent="0.3">
      <c r="AO11403" s="2" t="s">
        <v>8270</v>
      </c>
      <c r="AP11403" s="6" t="s">
        <v>105</v>
      </c>
    </row>
    <row r="11404" spans="41:42" x14ac:dyDescent="0.3">
      <c r="AO11404" s="2" t="s">
        <v>8271</v>
      </c>
      <c r="AP11404" s="6" t="s">
        <v>105</v>
      </c>
    </row>
    <row r="11405" spans="41:42" x14ac:dyDescent="0.3">
      <c r="AO11405" s="2" t="s">
        <v>8272</v>
      </c>
      <c r="AP11405" s="6" t="s">
        <v>105</v>
      </c>
    </row>
    <row r="11406" spans="41:42" x14ac:dyDescent="0.3">
      <c r="AO11406" s="2" t="s">
        <v>8273</v>
      </c>
      <c r="AP11406" s="6" t="s">
        <v>105</v>
      </c>
    </row>
    <row r="11407" spans="41:42" x14ac:dyDescent="0.3">
      <c r="AO11407" s="2" t="s">
        <v>8274</v>
      </c>
      <c r="AP11407" s="6" t="s">
        <v>105</v>
      </c>
    </row>
    <row r="11408" spans="41:42" x14ac:dyDescent="0.3">
      <c r="AO11408" s="2" t="s">
        <v>8275</v>
      </c>
      <c r="AP11408" s="6" t="s">
        <v>105</v>
      </c>
    </row>
    <row r="11409" spans="41:42" x14ac:dyDescent="0.3">
      <c r="AO11409" s="2" t="s">
        <v>8276</v>
      </c>
      <c r="AP11409" s="6" t="s">
        <v>105</v>
      </c>
    </row>
    <row r="11410" spans="41:42" x14ac:dyDescent="0.3">
      <c r="AO11410" s="2" t="s">
        <v>8277</v>
      </c>
      <c r="AP11410" s="6" t="s">
        <v>105</v>
      </c>
    </row>
    <row r="11411" spans="41:42" x14ac:dyDescent="0.3">
      <c r="AO11411" s="2" t="s">
        <v>8278</v>
      </c>
      <c r="AP11411" s="6" t="s">
        <v>105</v>
      </c>
    </row>
    <row r="11412" spans="41:42" x14ac:dyDescent="0.3">
      <c r="AO11412" s="2" t="s">
        <v>8279</v>
      </c>
      <c r="AP11412" s="6" t="s">
        <v>105</v>
      </c>
    </row>
    <row r="11413" spans="41:42" x14ac:dyDescent="0.3">
      <c r="AO11413" s="2" t="s">
        <v>4180</v>
      </c>
      <c r="AP11413" s="6" t="s">
        <v>4101</v>
      </c>
    </row>
    <row r="11414" spans="41:42" x14ac:dyDescent="0.3">
      <c r="AO11414" s="2" t="s">
        <v>8280</v>
      </c>
      <c r="AP11414" s="6" t="s">
        <v>105</v>
      </c>
    </row>
    <row r="11415" spans="41:42" x14ac:dyDescent="0.3">
      <c r="AO11415" s="2" t="s">
        <v>8281</v>
      </c>
      <c r="AP11415" s="6" t="s">
        <v>105</v>
      </c>
    </row>
    <row r="11416" spans="41:42" x14ac:dyDescent="0.3">
      <c r="AO11416" s="2" t="s">
        <v>8282</v>
      </c>
      <c r="AP11416" s="6" t="s">
        <v>105</v>
      </c>
    </row>
    <row r="11417" spans="41:42" x14ac:dyDescent="0.3">
      <c r="AO11417" s="2" t="s">
        <v>8283</v>
      </c>
      <c r="AP11417" s="6" t="s">
        <v>105</v>
      </c>
    </row>
    <row r="11418" spans="41:42" x14ac:dyDescent="0.3">
      <c r="AO11418" s="2" t="s">
        <v>8284</v>
      </c>
      <c r="AP11418" s="6" t="s">
        <v>105</v>
      </c>
    </row>
    <row r="11419" spans="41:42" x14ac:dyDescent="0.3">
      <c r="AO11419" s="2" t="s">
        <v>8285</v>
      </c>
      <c r="AP11419" s="6" t="s">
        <v>105</v>
      </c>
    </row>
    <row r="11420" spans="41:42" x14ac:dyDescent="0.3">
      <c r="AO11420" s="2" t="s">
        <v>8286</v>
      </c>
      <c r="AP11420" s="6" t="s">
        <v>105</v>
      </c>
    </row>
    <row r="11421" spans="41:42" x14ac:dyDescent="0.3">
      <c r="AO11421" s="2" t="s">
        <v>8287</v>
      </c>
      <c r="AP11421" s="6" t="s">
        <v>105</v>
      </c>
    </row>
    <row r="11422" spans="41:42" x14ac:dyDescent="0.3">
      <c r="AO11422" s="2" t="s">
        <v>8288</v>
      </c>
      <c r="AP11422" s="6" t="s">
        <v>105</v>
      </c>
    </row>
    <row r="11423" spans="41:42" x14ac:dyDescent="0.3">
      <c r="AO11423" s="2" t="s">
        <v>8289</v>
      </c>
      <c r="AP11423" s="6" t="s">
        <v>105</v>
      </c>
    </row>
    <row r="11424" spans="41:42" x14ac:dyDescent="0.3">
      <c r="AO11424" s="2" t="s">
        <v>4181</v>
      </c>
      <c r="AP11424" s="6" t="s">
        <v>4101</v>
      </c>
    </row>
    <row r="11425" spans="41:42" x14ac:dyDescent="0.3">
      <c r="AO11425" s="2" t="s">
        <v>8290</v>
      </c>
      <c r="AP11425" s="6" t="s">
        <v>105</v>
      </c>
    </row>
    <row r="11426" spans="41:42" x14ac:dyDescent="0.3">
      <c r="AO11426" s="2" t="s">
        <v>8291</v>
      </c>
      <c r="AP11426" s="6" t="s">
        <v>105</v>
      </c>
    </row>
    <row r="11427" spans="41:42" x14ac:dyDescent="0.3">
      <c r="AO11427" s="2" t="s">
        <v>8292</v>
      </c>
      <c r="AP11427" s="6" t="s">
        <v>105</v>
      </c>
    </row>
    <row r="11428" spans="41:42" x14ac:dyDescent="0.3">
      <c r="AO11428" s="2" t="s">
        <v>8293</v>
      </c>
      <c r="AP11428" s="6" t="s">
        <v>105</v>
      </c>
    </row>
    <row r="11429" spans="41:42" x14ac:dyDescent="0.3">
      <c r="AO11429" s="2" t="s">
        <v>8294</v>
      </c>
      <c r="AP11429" s="6" t="s">
        <v>105</v>
      </c>
    </row>
    <row r="11430" spans="41:42" x14ac:dyDescent="0.3">
      <c r="AO11430" s="2" t="s">
        <v>8295</v>
      </c>
      <c r="AP11430" s="6" t="s">
        <v>105</v>
      </c>
    </row>
    <row r="11431" spans="41:42" x14ac:dyDescent="0.3">
      <c r="AO11431" s="2" t="s">
        <v>8296</v>
      </c>
      <c r="AP11431" s="6" t="s">
        <v>105</v>
      </c>
    </row>
    <row r="11432" spans="41:42" x14ac:dyDescent="0.3">
      <c r="AO11432" s="2" t="s">
        <v>8297</v>
      </c>
      <c r="AP11432" s="6" t="s">
        <v>105</v>
      </c>
    </row>
    <row r="11433" spans="41:42" x14ac:dyDescent="0.3">
      <c r="AO11433" s="2" t="s">
        <v>8298</v>
      </c>
      <c r="AP11433" s="6" t="s">
        <v>105</v>
      </c>
    </row>
    <row r="11434" spans="41:42" x14ac:dyDescent="0.3">
      <c r="AO11434" s="2" t="s">
        <v>8299</v>
      </c>
      <c r="AP11434" s="6" t="s">
        <v>105</v>
      </c>
    </row>
    <row r="11435" spans="41:42" x14ac:dyDescent="0.3">
      <c r="AO11435" s="2" t="s">
        <v>4182</v>
      </c>
      <c r="AP11435" s="6" t="s">
        <v>4101</v>
      </c>
    </row>
    <row r="11436" spans="41:42" x14ac:dyDescent="0.3">
      <c r="AO11436" s="2" t="s">
        <v>8300</v>
      </c>
      <c r="AP11436" s="6" t="s">
        <v>105</v>
      </c>
    </row>
    <row r="11437" spans="41:42" x14ac:dyDescent="0.3">
      <c r="AO11437" s="2" t="s">
        <v>8301</v>
      </c>
      <c r="AP11437" s="6" t="s">
        <v>105</v>
      </c>
    </row>
    <row r="11438" spans="41:42" x14ac:dyDescent="0.3">
      <c r="AO11438" s="2" t="s">
        <v>8302</v>
      </c>
      <c r="AP11438" s="6" t="s">
        <v>105</v>
      </c>
    </row>
    <row r="11439" spans="41:42" x14ac:dyDescent="0.3">
      <c r="AO11439" s="2" t="s">
        <v>8303</v>
      </c>
      <c r="AP11439" s="6" t="s">
        <v>105</v>
      </c>
    </row>
    <row r="11440" spans="41:42" x14ac:dyDescent="0.3">
      <c r="AO11440" s="2" t="s">
        <v>8304</v>
      </c>
      <c r="AP11440" s="6" t="s">
        <v>105</v>
      </c>
    </row>
    <row r="11441" spans="41:42" x14ac:dyDescent="0.3">
      <c r="AO11441" s="2" t="s">
        <v>8305</v>
      </c>
      <c r="AP11441" s="6" t="s">
        <v>105</v>
      </c>
    </row>
    <row r="11442" spans="41:42" x14ac:dyDescent="0.3">
      <c r="AO11442" s="2" t="s">
        <v>8306</v>
      </c>
      <c r="AP11442" s="6" t="s">
        <v>105</v>
      </c>
    </row>
    <row r="11443" spans="41:42" x14ac:dyDescent="0.3">
      <c r="AO11443" s="2" t="s">
        <v>8307</v>
      </c>
      <c r="AP11443" s="6" t="s">
        <v>105</v>
      </c>
    </row>
    <row r="11444" spans="41:42" x14ac:dyDescent="0.3">
      <c r="AO11444" s="2" t="s">
        <v>8308</v>
      </c>
      <c r="AP11444" s="6" t="s">
        <v>105</v>
      </c>
    </row>
    <row r="11445" spans="41:42" x14ac:dyDescent="0.3">
      <c r="AO11445" s="2" t="s">
        <v>8309</v>
      </c>
      <c r="AP11445" s="6" t="s">
        <v>105</v>
      </c>
    </row>
    <row r="11446" spans="41:42" x14ac:dyDescent="0.3">
      <c r="AO11446" s="2" t="s">
        <v>4183</v>
      </c>
      <c r="AP11446" s="6" t="s">
        <v>4101</v>
      </c>
    </row>
    <row r="11447" spans="41:42" x14ac:dyDescent="0.3">
      <c r="AO11447" s="2" t="s">
        <v>8310</v>
      </c>
      <c r="AP11447" s="6" t="s">
        <v>105</v>
      </c>
    </row>
    <row r="11448" spans="41:42" x14ac:dyDescent="0.3">
      <c r="AO11448" s="2" t="s">
        <v>8311</v>
      </c>
      <c r="AP11448" s="6" t="s">
        <v>105</v>
      </c>
    </row>
    <row r="11449" spans="41:42" x14ac:dyDescent="0.3">
      <c r="AO11449" s="2" t="s">
        <v>8312</v>
      </c>
      <c r="AP11449" s="6" t="s">
        <v>105</v>
      </c>
    </row>
    <row r="11450" spans="41:42" x14ac:dyDescent="0.3">
      <c r="AO11450" s="2" t="s">
        <v>8313</v>
      </c>
      <c r="AP11450" s="6" t="s">
        <v>105</v>
      </c>
    </row>
    <row r="11451" spans="41:42" x14ac:dyDescent="0.3">
      <c r="AO11451" s="2" t="s">
        <v>8314</v>
      </c>
      <c r="AP11451" s="6" t="s">
        <v>105</v>
      </c>
    </row>
    <row r="11452" spans="41:42" x14ac:dyDescent="0.3">
      <c r="AO11452" s="2" t="s">
        <v>8315</v>
      </c>
      <c r="AP11452" s="6" t="s">
        <v>105</v>
      </c>
    </row>
    <row r="11453" spans="41:42" x14ac:dyDescent="0.3">
      <c r="AO11453" s="2" t="s">
        <v>8316</v>
      </c>
      <c r="AP11453" s="6" t="s">
        <v>105</v>
      </c>
    </row>
    <row r="11454" spans="41:42" x14ac:dyDescent="0.3">
      <c r="AO11454" s="2" t="s">
        <v>8317</v>
      </c>
      <c r="AP11454" s="6" t="s">
        <v>105</v>
      </c>
    </row>
    <row r="11455" spans="41:42" x14ac:dyDescent="0.3">
      <c r="AO11455" s="2" t="s">
        <v>8318</v>
      </c>
      <c r="AP11455" s="6" t="s">
        <v>105</v>
      </c>
    </row>
    <row r="11456" spans="41:42" x14ac:dyDescent="0.3">
      <c r="AO11456" s="2" t="s">
        <v>8319</v>
      </c>
      <c r="AP11456" s="6" t="s">
        <v>105</v>
      </c>
    </row>
    <row r="11457" spans="41:42" x14ac:dyDescent="0.3">
      <c r="AO11457" s="2" t="s">
        <v>4184</v>
      </c>
      <c r="AP11457" s="6" t="s">
        <v>4101</v>
      </c>
    </row>
    <row r="11458" spans="41:42" x14ac:dyDescent="0.3">
      <c r="AO11458" s="2" t="s">
        <v>8320</v>
      </c>
      <c r="AP11458" s="6" t="s">
        <v>105</v>
      </c>
    </row>
    <row r="11459" spans="41:42" x14ac:dyDescent="0.3">
      <c r="AO11459" s="2" t="s">
        <v>8321</v>
      </c>
      <c r="AP11459" s="6" t="s">
        <v>105</v>
      </c>
    </row>
    <row r="11460" spans="41:42" x14ac:dyDescent="0.3">
      <c r="AO11460" s="2" t="s">
        <v>8322</v>
      </c>
      <c r="AP11460" s="6" t="s">
        <v>105</v>
      </c>
    </row>
    <row r="11461" spans="41:42" x14ac:dyDescent="0.3">
      <c r="AO11461" s="2" t="s">
        <v>8323</v>
      </c>
      <c r="AP11461" s="6" t="s">
        <v>105</v>
      </c>
    </row>
    <row r="11462" spans="41:42" x14ac:dyDescent="0.3">
      <c r="AO11462" s="2" t="s">
        <v>8324</v>
      </c>
      <c r="AP11462" s="6" t="s">
        <v>105</v>
      </c>
    </row>
    <row r="11463" spans="41:42" x14ac:dyDescent="0.3">
      <c r="AO11463" s="2" t="s">
        <v>8325</v>
      </c>
      <c r="AP11463" s="6" t="s">
        <v>105</v>
      </c>
    </row>
    <row r="11464" spans="41:42" x14ac:dyDescent="0.3">
      <c r="AO11464" s="2" t="s">
        <v>8326</v>
      </c>
      <c r="AP11464" s="6" t="s">
        <v>105</v>
      </c>
    </row>
    <row r="11465" spans="41:42" x14ac:dyDescent="0.3">
      <c r="AO11465" s="2" t="s">
        <v>8327</v>
      </c>
      <c r="AP11465" s="6" t="s">
        <v>105</v>
      </c>
    </row>
    <row r="11466" spans="41:42" x14ac:dyDescent="0.3">
      <c r="AO11466" s="2" t="s">
        <v>8328</v>
      </c>
      <c r="AP11466" s="6" t="s">
        <v>105</v>
      </c>
    </row>
    <row r="11467" spans="41:42" x14ac:dyDescent="0.3">
      <c r="AO11467" s="2" t="s">
        <v>8329</v>
      </c>
      <c r="AP11467" s="6" t="s">
        <v>105</v>
      </c>
    </row>
    <row r="11468" spans="41:42" x14ac:dyDescent="0.3">
      <c r="AO11468" s="2" t="s">
        <v>4185</v>
      </c>
      <c r="AP11468" s="6" t="s">
        <v>4101</v>
      </c>
    </row>
    <row r="11469" spans="41:42" x14ac:dyDescent="0.3">
      <c r="AO11469" s="2" t="s">
        <v>8330</v>
      </c>
      <c r="AP11469" s="6" t="s">
        <v>105</v>
      </c>
    </row>
    <row r="11470" spans="41:42" x14ac:dyDescent="0.3">
      <c r="AO11470" s="2" t="s">
        <v>8331</v>
      </c>
      <c r="AP11470" s="6" t="s">
        <v>105</v>
      </c>
    </row>
    <row r="11471" spans="41:42" x14ac:dyDescent="0.3">
      <c r="AO11471" s="2" t="s">
        <v>8332</v>
      </c>
      <c r="AP11471" s="6" t="s">
        <v>105</v>
      </c>
    </row>
    <row r="11472" spans="41:42" x14ac:dyDescent="0.3">
      <c r="AO11472" s="2" t="s">
        <v>8333</v>
      </c>
      <c r="AP11472" s="6" t="s">
        <v>105</v>
      </c>
    </row>
    <row r="11473" spans="41:42" x14ac:dyDescent="0.3">
      <c r="AO11473" s="2" t="s">
        <v>7513</v>
      </c>
      <c r="AP11473" s="6" t="s">
        <v>7425</v>
      </c>
    </row>
    <row r="11474" spans="41:42" x14ac:dyDescent="0.3">
      <c r="AO11474" s="2" t="s">
        <v>7514</v>
      </c>
      <c r="AP11474" s="6" t="s">
        <v>7425</v>
      </c>
    </row>
    <row r="11475" spans="41:42" x14ac:dyDescent="0.3">
      <c r="AO11475" s="2" t="s">
        <v>7515</v>
      </c>
      <c r="AP11475" s="6" t="s">
        <v>7425</v>
      </c>
    </row>
    <row r="11476" spans="41:42" x14ac:dyDescent="0.3">
      <c r="AO11476" s="2" t="s">
        <v>7516</v>
      </c>
      <c r="AP11476" s="6" t="s">
        <v>7425</v>
      </c>
    </row>
    <row r="11477" spans="41:42" x14ac:dyDescent="0.3">
      <c r="AO11477" s="2" t="s">
        <v>7517</v>
      </c>
      <c r="AP11477" s="6" t="s">
        <v>7425</v>
      </c>
    </row>
    <row r="11478" spans="41:42" x14ac:dyDescent="0.3">
      <c r="AO11478" s="2" t="s">
        <v>7518</v>
      </c>
      <c r="AP11478" s="6" t="s">
        <v>7425</v>
      </c>
    </row>
    <row r="11479" spans="41:42" x14ac:dyDescent="0.3">
      <c r="AO11479" s="2" t="s">
        <v>2462</v>
      </c>
      <c r="AP11479" s="6" t="s">
        <v>2400</v>
      </c>
    </row>
    <row r="11480" spans="41:42" x14ac:dyDescent="0.3">
      <c r="AO11480" s="2" t="s">
        <v>4186</v>
      </c>
      <c r="AP11480" s="6" t="s">
        <v>4101</v>
      </c>
    </row>
    <row r="11481" spans="41:42" x14ac:dyDescent="0.3">
      <c r="AO11481" s="2" t="s">
        <v>7519</v>
      </c>
      <c r="AP11481" s="6" t="s">
        <v>7425</v>
      </c>
    </row>
    <row r="11482" spans="41:42" x14ac:dyDescent="0.3">
      <c r="AO11482" s="2" t="s">
        <v>7520</v>
      </c>
      <c r="AP11482" s="6" t="s">
        <v>7425</v>
      </c>
    </row>
    <row r="11483" spans="41:42" x14ac:dyDescent="0.3">
      <c r="AO11483" s="2" t="s">
        <v>7521</v>
      </c>
      <c r="AP11483" s="6" t="s">
        <v>7425</v>
      </c>
    </row>
    <row r="11484" spans="41:42" x14ac:dyDescent="0.3">
      <c r="AO11484" s="2" t="s">
        <v>7522</v>
      </c>
      <c r="AP11484" s="6" t="s">
        <v>7425</v>
      </c>
    </row>
    <row r="11485" spans="41:42" x14ac:dyDescent="0.3">
      <c r="AO11485" s="2" t="s">
        <v>7523</v>
      </c>
      <c r="AP11485" s="6" t="s">
        <v>7425</v>
      </c>
    </row>
    <row r="11486" spans="41:42" x14ac:dyDescent="0.3">
      <c r="AO11486" s="2" t="s">
        <v>7524</v>
      </c>
      <c r="AP11486" s="6" t="s">
        <v>7425</v>
      </c>
    </row>
    <row r="11487" spans="41:42" x14ac:dyDescent="0.3">
      <c r="AO11487" s="2" t="s">
        <v>7525</v>
      </c>
      <c r="AP11487" s="6" t="s">
        <v>7425</v>
      </c>
    </row>
    <row r="11488" spans="41:42" x14ac:dyDescent="0.3">
      <c r="AO11488" s="2" t="s">
        <v>7526</v>
      </c>
      <c r="AP11488" s="6" t="s">
        <v>7425</v>
      </c>
    </row>
    <row r="11489" spans="41:42" x14ac:dyDescent="0.3">
      <c r="AO11489" s="2" t="s">
        <v>7527</v>
      </c>
      <c r="AP11489" s="6" t="s">
        <v>7425</v>
      </c>
    </row>
    <row r="11490" spans="41:42" x14ac:dyDescent="0.3">
      <c r="AO11490" s="2" t="s">
        <v>7528</v>
      </c>
      <c r="AP11490" s="6" t="s">
        <v>7425</v>
      </c>
    </row>
    <row r="11491" spans="41:42" x14ac:dyDescent="0.3">
      <c r="AO11491" s="2" t="s">
        <v>4187</v>
      </c>
      <c r="AP11491" s="6" t="s">
        <v>4101</v>
      </c>
    </row>
    <row r="11492" spans="41:42" x14ac:dyDescent="0.3">
      <c r="AO11492" s="2" t="s">
        <v>7529</v>
      </c>
      <c r="AP11492" s="6" t="s">
        <v>7425</v>
      </c>
    </row>
    <row r="11493" spans="41:42" x14ac:dyDescent="0.3">
      <c r="AO11493" s="2" t="s">
        <v>7530</v>
      </c>
      <c r="AP11493" s="6" t="s">
        <v>7425</v>
      </c>
    </row>
    <row r="11494" spans="41:42" x14ac:dyDescent="0.3">
      <c r="AO11494" s="2" t="s">
        <v>7531</v>
      </c>
      <c r="AP11494" s="6" t="s">
        <v>7425</v>
      </c>
    </row>
    <row r="11495" spans="41:42" x14ac:dyDescent="0.3">
      <c r="AO11495" s="2" t="s">
        <v>7532</v>
      </c>
      <c r="AP11495" s="6" t="s">
        <v>7425</v>
      </c>
    </row>
    <row r="11496" spans="41:42" x14ac:dyDescent="0.3">
      <c r="AO11496" s="2" t="s">
        <v>7533</v>
      </c>
      <c r="AP11496" s="6" t="s">
        <v>7425</v>
      </c>
    </row>
    <row r="11497" spans="41:42" x14ac:dyDescent="0.3">
      <c r="AO11497" s="2" t="s">
        <v>8334</v>
      </c>
      <c r="AP11497" s="6" t="s">
        <v>105</v>
      </c>
    </row>
    <row r="11498" spans="41:42" x14ac:dyDescent="0.3">
      <c r="AO11498" s="2" t="s">
        <v>8335</v>
      </c>
      <c r="AP11498" s="6" t="s">
        <v>105</v>
      </c>
    </row>
    <row r="11499" spans="41:42" x14ac:dyDescent="0.3">
      <c r="AO11499" s="2" t="s">
        <v>5368</v>
      </c>
      <c r="AP11499" s="6" t="s">
        <v>5300</v>
      </c>
    </row>
    <row r="11500" spans="41:42" x14ac:dyDescent="0.3">
      <c r="AO11500" s="2" t="s">
        <v>5369</v>
      </c>
      <c r="AP11500" s="6" t="s">
        <v>5300</v>
      </c>
    </row>
    <row r="11501" spans="41:42" x14ac:dyDescent="0.3">
      <c r="AO11501" s="2" t="s">
        <v>5370</v>
      </c>
      <c r="AP11501" s="6" t="s">
        <v>5300</v>
      </c>
    </row>
    <row r="11502" spans="41:42" x14ac:dyDescent="0.3">
      <c r="AO11502" s="2" t="s">
        <v>4188</v>
      </c>
      <c r="AP11502" s="6" t="s">
        <v>4101</v>
      </c>
    </row>
    <row r="11503" spans="41:42" x14ac:dyDescent="0.3">
      <c r="AO11503" s="2" t="s">
        <v>5371</v>
      </c>
      <c r="AP11503" s="6" t="s">
        <v>5300</v>
      </c>
    </row>
    <row r="11504" spans="41:42" x14ac:dyDescent="0.3">
      <c r="AO11504" s="2" t="s">
        <v>5372</v>
      </c>
      <c r="AP11504" s="6" t="s">
        <v>5300</v>
      </c>
    </row>
    <row r="11505" spans="41:42" x14ac:dyDescent="0.3">
      <c r="AO11505" s="2" t="s">
        <v>5373</v>
      </c>
      <c r="AP11505" s="6" t="s">
        <v>5300</v>
      </c>
    </row>
    <row r="11506" spans="41:42" x14ac:dyDescent="0.3">
      <c r="AO11506" s="2" t="s">
        <v>5374</v>
      </c>
      <c r="AP11506" s="6" t="s">
        <v>5300</v>
      </c>
    </row>
    <row r="11507" spans="41:42" x14ac:dyDescent="0.3">
      <c r="AO11507" s="2" t="s">
        <v>5375</v>
      </c>
      <c r="AP11507" s="6" t="s">
        <v>5300</v>
      </c>
    </row>
    <row r="11508" spans="41:42" x14ac:dyDescent="0.3">
      <c r="AO11508" s="2" t="s">
        <v>5376</v>
      </c>
      <c r="AP11508" s="6" t="s">
        <v>5300</v>
      </c>
    </row>
    <row r="11509" spans="41:42" x14ac:dyDescent="0.3">
      <c r="AO11509" s="2" t="s">
        <v>5377</v>
      </c>
      <c r="AP11509" s="6" t="s">
        <v>5300</v>
      </c>
    </row>
    <row r="11510" spans="41:42" x14ac:dyDescent="0.3">
      <c r="AO11510" s="2" t="s">
        <v>5378</v>
      </c>
      <c r="AP11510" s="6" t="s">
        <v>5300</v>
      </c>
    </row>
    <row r="11511" spans="41:42" x14ac:dyDescent="0.3">
      <c r="AO11511" s="2" t="s">
        <v>5379</v>
      </c>
      <c r="AP11511" s="6" t="s">
        <v>5300</v>
      </c>
    </row>
    <row r="11512" spans="41:42" x14ac:dyDescent="0.3">
      <c r="AO11512" s="2" t="s">
        <v>5380</v>
      </c>
      <c r="AP11512" s="6" t="s">
        <v>5300</v>
      </c>
    </row>
    <row r="11513" spans="41:42" x14ac:dyDescent="0.3">
      <c r="AO11513" s="2" t="s">
        <v>4189</v>
      </c>
      <c r="AP11513" s="6" t="s">
        <v>4101</v>
      </c>
    </row>
    <row r="11514" spans="41:42" x14ac:dyDescent="0.3">
      <c r="AO11514" s="2" t="s">
        <v>5381</v>
      </c>
      <c r="AP11514" s="6" t="s">
        <v>5300</v>
      </c>
    </row>
    <row r="11515" spans="41:42" x14ac:dyDescent="0.3">
      <c r="AO11515" s="2" t="s">
        <v>5382</v>
      </c>
      <c r="AP11515" s="6" t="s">
        <v>5300</v>
      </c>
    </row>
    <row r="11516" spans="41:42" x14ac:dyDescent="0.3">
      <c r="AO11516" s="2" t="s">
        <v>5383</v>
      </c>
      <c r="AP11516" s="6" t="s">
        <v>5300</v>
      </c>
    </row>
    <row r="11517" spans="41:42" x14ac:dyDescent="0.3">
      <c r="AO11517" s="2" t="s">
        <v>5384</v>
      </c>
      <c r="AP11517" s="6" t="s">
        <v>5300</v>
      </c>
    </row>
    <row r="11518" spans="41:42" x14ac:dyDescent="0.3">
      <c r="AO11518" s="2" t="s">
        <v>5385</v>
      </c>
      <c r="AP11518" s="6" t="s">
        <v>5300</v>
      </c>
    </row>
    <row r="11519" spans="41:42" x14ac:dyDescent="0.3">
      <c r="AO11519" s="2" t="s">
        <v>5386</v>
      </c>
      <c r="AP11519" s="6" t="s">
        <v>5300</v>
      </c>
    </row>
    <row r="11520" spans="41:42" x14ac:dyDescent="0.3">
      <c r="AO11520" s="2" t="s">
        <v>5387</v>
      </c>
      <c r="AP11520" s="6" t="s">
        <v>5300</v>
      </c>
    </row>
    <row r="11521" spans="41:42" x14ac:dyDescent="0.3">
      <c r="AO11521" s="2" t="s">
        <v>5388</v>
      </c>
      <c r="AP11521" s="6" t="s">
        <v>5300</v>
      </c>
    </row>
    <row r="11522" spans="41:42" x14ac:dyDescent="0.3">
      <c r="AO11522" s="2" t="s">
        <v>5389</v>
      </c>
      <c r="AP11522" s="6" t="s">
        <v>5300</v>
      </c>
    </row>
    <row r="11523" spans="41:42" x14ac:dyDescent="0.3">
      <c r="AO11523" s="2" t="s">
        <v>5390</v>
      </c>
      <c r="AP11523" s="6" t="s">
        <v>5300</v>
      </c>
    </row>
    <row r="11524" spans="41:42" x14ac:dyDescent="0.3">
      <c r="AO11524" s="2" t="s">
        <v>4190</v>
      </c>
      <c r="AP11524" s="6" t="s">
        <v>4101</v>
      </c>
    </row>
    <row r="11525" spans="41:42" x14ac:dyDescent="0.3">
      <c r="AO11525" s="2" t="s">
        <v>5391</v>
      </c>
      <c r="AP11525" s="6" t="s">
        <v>5300</v>
      </c>
    </row>
    <row r="11526" spans="41:42" x14ac:dyDescent="0.3">
      <c r="AO11526" s="2" t="s">
        <v>5392</v>
      </c>
      <c r="AP11526" s="6" t="s">
        <v>5300</v>
      </c>
    </row>
    <row r="11527" spans="41:42" x14ac:dyDescent="0.3">
      <c r="AO11527" s="2" t="s">
        <v>5393</v>
      </c>
      <c r="AP11527" s="6" t="s">
        <v>5300</v>
      </c>
    </row>
    <row r="11528" spans="41:42" x14ac:dyDescent="0.3">
      <c r="AO11528" s="2" t="s">
        <v>5394</v>
      </c>
      <c r="AP11528" s="6" t="s">
        <v>5300</v>
      </c>
    </row>
    <row r="11529" spans="41:42" x14ac:dyDescent="0.3">
      <c r="AO11529" s="2" t="s">
        <v>5395</v>
      </c>
      <c r="AP11529" s="6" t="s">
        <v>5300</v>
      </c>
    </row>
    <row r="11530" spans="41:42" x14ac:dyDescent="0.3">
      <c r="AO11530" s="2" t="s">
        <v>8336</v>
      </c>
      <c r="AP11530" s="6" t="s">
        <v>105</v>
      </c>
    </row>
    <row r="11531" spans="41:42" x14ac:dyDescent="0.3">
      <c r="AO11531" s="2" t="s">
        <v>8337</v>
      </c>
      <c r="AP11531" s="6" t="s">
        <v>105</v>
      </c>
    </row>
    <row r="11532" spans="41:42" x14ac:dyDescent="0.3">
      <c r="AO11532" s="2" t="s">
        <v>8338</v>
      </c>
      <c r="AP11532" s="6" t="s">
        <v>105</v>
      </c>
    </row>
    <row r="11533" spans="41:42" x14ac:dyDescent="0.3">
      <c r="AO11533" s="2" t="s">
        <v>8339</v>
      </c>
      <c r="AP11533" s="6" t="s">
        <v>105</v>
      </c>
    </row>
    <row r="11534" spans="41:42" x14ac:dyDescent="0.3">
      <c r="AO11534" s="2" t="s">
        <v>8340</v>
      </c>
      <c r="AP11534" s="6" t="s">
        <v>105</v>
      </c>
    </row>
    <row r="11535" spans="41:42" x14ac:dyDescent="0.3">
      <c r="AO11535" s="2" t="s">
        <v>4191</v>
      </c>
      <c r="AP11535" s="6" t="s">
        <v>4101</v>
      </c>
    </row>
    <row r="11536" spans="41:42" x14ac:dyDescent="0.3">
      <c r="AO11536" s="2" t="s">
        <v>8341</v>
      </c>
      <c r="AP11536" s="6" t="s">
        <v>105</v>
      </c>
    </row>
    <row r="11537" spans="41:42" x14ac:dyDescent="0.3">
      <c r="AO11537" s="2" t="s">
        <v>8342</v>
      </c>
      <c r="AP11537" s="6" t="s">
        <v>105</v>
      </c>
    </row>
    <row r="11538" spans="41:42" x14ac:dyDescent="0.3">
      <c r="AO11538" s="2" t="s">
        <v>8343</v>
      </c>
      <c r="AP11538" s="6" t="s">
        <v>105</v>
      </c>
    </row>
    <row r="11539" spans="41:42" x14ac:dyDescent="0.3">
      <c r="AO11539" s="2" t="s">
        <v>8344</v>
      </c>
      <c r="AP11539" s="6" t="s">
        <v>105</v>
      </c>
    </row>
    <row r="11540" spans="41:42" x14ac:dyDescent="0.3">
      <c r="AO11540" s="2" t="s">
        <v>8345</v>
      </c>
      <c r="AP11540" s="6" t="s">
        <v>105</v>
      </c>
    </row>
    <row r="11541" spans="41:42" x14ac:dyDescent="0.3">
      <c r="AO11541" s="2" t="s">
        <v>8346</v>
      </c>
      <c r="AP11541" s="6" t="s">
        <v>105</v>
      </c>
    </row>
    <row r="11542" spans="41:42" x14ac:dyDescent="0.3">
      <c r="AO11542" s="2" t="s">
        <v>8347</v>
      </c>
      <c r="AP11542" s="6" t="s">
        <v>105</v>
      </c>
    </row>
    <row r="11543" spans="41:42" x14ac:dyDescent="0.3">
      <c r="AO11543" s="2" t="s">
        <v>8348</v>
      </c>
      <c r="AP11543" s="6" t="s">
        <v>105</v>
      </c>
    </row>
    <row r="11544" spans="41:42" x14ac:dyDescent="0.3">
      <c r="AO11544" s="2" t="s">
        <v>8349</v>
      </c>
      <c r="AP11544" s="6" t="s">
        <v>105</v>
      </c>
    </row>
    <row r="11545" spans="41:42" x14ac:dyDescent="0.3">
      <c r="AO11545" s="2" t="s">
        <v>8350</v>
      </c>
      <c r="AP11545" s="6" t="s">
        <v>105</v>
      </c>
    </row>
    <row r="11546" spans="41:42" x14ac:dyDescent="0.3">
      <c r="AO11546" s="2" t="s">
        <v>4192</v>
      </c>
      <c r="AP11546" s="6" t="s">
        <v>4101</v>
      </c>
    </row>
    <row r="11547" spans="41:42" x14ac:dyDescent="0.3">
      <c r="AO11547" s="2" t="s">
        <v>8351</v>
      </c>
      <c r="AP11547" s="6" t="s">
        <v>105</v>
      </c>
    </row>
    <row r="11548" spans="41:42" x14ac:dyDescent="0.3">
      <c r="AO11548" s="2" t="s">
        <v>8352</v>
      </c>
      <c r="AP11548" s="6" t="s">
        <v>105</v>
      </c>
    </row>
    <row r="11549" spans="41:42" x14ac:dyDescent="0.3">
      <c r="AO11549" s="2" t="s">
        <v>8353</v>
      </c>
      <c r="AP11549" s="6" t="s">
        <v>105</v>
      </c>
    </row>
    <row r="11550" spans="41:42" x14ac:dyDescent="0.3">
      <c r="AO11550" s="2" t="s">
        <v>8354</v>
      </c>
      <c r="AP11550" s="6" t="s">
        <v>105</v>
      </c>
    </row>
    <row r="11551" spans="41:42" x14ac:dyDescent="0.3">
      <c r="AO11551" s="2" t="s">
        <v>8355</v>
      </c>
      <c r="AP11551" s="6" t="s">
        <v>105</v>
      </c>
    </row>
    <row r="11552" spans="41:42" x14ac:dyDescent="0.3">
      <c r="AO11552" s="2" t="s">
        <v>8356</v>
      </c>
      <c r="AP11552" s="6" t="s">
        <v>105</v>
      </c>
    </row>
    <row r="11553" spans="41:42" x14ac:dyDescent="0.3">
      <c r="AO11553" s="2" t="s">
        <v>8357</v>
      </c>
      <c r="AP11553" s="6" t="s">
        <v>105</v>
      </c>
    </row>
    <row r="11554" spans="41:42" x14ac:dyDescent="0.3">
      <c r="AO11554" s="2" t="s">
        <v>8358</v>
      </c>
      <c r="AP11554" s="6" t="s">
        <v>105</v>
      </c>
    </row>
    <row r="11555" spans="41:42" x14ac:dyDescent="0.3">
      <c r="AO11555" s="2" t="s">
        <v>8359</v>
      </c>
      <c r="AP11555" s="6" t="s">
        <v>105</v>
      </c>
    </row>
    <row r="11556" spans="41:42" x14ac:dyDescent="0.3">
      <c r="AO11556" s="2" t="s">
        <v>8360</v>
      </c>
      <c r="AP11556" s="6" t="s">
        <v>105</v>
      </c>
    </row>
    <row r="11557" spans="41:42" x14ac:dyDescent="0.3">
      <c r="AO11557" s="2" t="s">
        <v>4193</v>
      </c>
      <c r="AP11557" s="6" t="s">
        <v>4101</v>
      </c>
    </row>
    <row r="11558" spans="41:42" x14ac:dyDescent="0.3">
      <c r="AO11558" s="2" t="s">
        <v>8361</v>
      </c>
      <c r="AP11558" s="6" t="s">
        <v>105</v>
      </c>
    </row>
    <row r="11559" spans="41:42" x14ac:dyDescent="0.3">
      <c r="AO11559" s="2" t="s">
        <v>7534</v>
      </c>
      <c r="AP11559" s="6" t="s">
        <v>7425</v>
      </c>
    </row>
    <row r="11560" spans="41:42" x14ac:dyDescent="0.3">
      <c r="AO11560" s="2" t="s">
        <v>7535</v>
      </c>
      <c r="AP11560" s="6" t="s">
        <v>7425</v>
      </c>
    </row>
    <row r="11561" spans="41:42" x14ac:dyDescent="0.3">
      <c r="AO11561" s="2" t="s">
        <v>7536</v>
      </c>
      <c r="AP11561" s="6" t="s">
        <v>7425</v>
      </c>
    </row>
    <row r="11562" spans="41:42" x14ac:dyDescent="0.3">
      <c r="AO11562" s="2" t="s">
        <v>7537</v>
      </c>
      <c r="AP11562" s="6" t="s">
        <v>7425</v>
      </c>
    </row>
    <row r="11563" spans="41:42" x14ac:dyDescent="0.3">
      <c r="AO11563" s="2" t="s">
        <v>7538</v>
      </c>
      <c r="AP11563" s="6" t="s">
        <v>7425</v>
      </c>
    </row>
    <row r="11564" spans="41:42" x14ac:dyDescent="0.3">
      <c r="AO11564" s="2" t="s">
        <v>7539</v>
      </c>
      <c r="AP11564" s="6" t="s">
        <v>7425</v>
      </c>
    </row>
    <row r="11565" spans="41:42" x14ac:dyDescent="0.3">
      <c r="AO11565" s="2" t="s">
        <v>7540</v>
      </c>
      <c r="AP11565" s="6" t="s">
        <v>7425</v>
      </c>
    </row>
    <row r="11566" spans="41:42" x14ac:dyDescent="0.3">
      <c r="AO11566" s="2" t="s">
        <v>7541</v>
      </c>
      <c r="AP11566" s="6" t="s">
        <v>7425</v>
      </c>
    </row>
    <row r="11567" spans="41:42" x14ac:dyDescent="0.3">
      <c r="AO11567" s="2" t="s">
        <v>7542</v>
      </c>
      <c r="AP11567" s="6" t="s">
        <v>7425</v>
      </c>
    </row>
    <row r="11568" spans="41:42" x14ac:dyDescent="0.3">
      <c r="AO11568" s="2" t="s">
        <v>4194</v>
      </c>
      <c r="AP11568" s="6" t="s">
        <v>4101</v>
      </c>
    </row>
    <row r="11569" spans="41:42" x14ac:dyDescent="0.3">
      <c r="AO11569" s="2" t="s">
        <v>7543</v>
      </c>
      <c r="AP11569" s="6" t="s">
        <v>7425</v>
      </c>
    </row>
    <row r="11570" spans="41:42" x14ac:dyDescent="0.3">
      <c r="AO11570" s="2" t="s">
        <v>7544</v>
      </c>
      <c r="AP11570" s="6" t="s">
        <v>7425</v>
      </c>
    </row>
    <row r="11571" spans="41:42" x14ac:dyDescent="0.3">
      <c r="AO11571" s="2" t="s">
        <v>7545</v>
      </c>
      <c r="AP11571" s="6" t="s">
        <v>7425</v>
      </c>
    </row>
    <row r="11572" spans="41:42" x14ac:dyDescent="0.3">
      <c r="AO11572" s="2" t="s">
        <v>7546</v>
      </c>
      <c r="AP11572" s="6" t="s">
        <v>7425</v>
      </c>
    </row>
    <row r="11573" spans="41:42" x14ac:dyDescent="0.3">
      <c r="AO11573" s="2" t="s">
        <v>7547</v>
      </c>
      <c r="AP11573" s="6" t="s">
        <v>7425</v>
      </c>
    </row>
    <row r="11574" spans="41:42" x14ac:dyDescent="0.3">
      <c r="AO11574" s="2" t="s">
        <v>7548</v>
      </c>
      <c r="AP11574" s="6" t="s">
        <v>7425</v>
      </c>
    </row>
    <row r="11575" spans="41:42" x14ac:dyDescent="0.3">
      <c r="AO11575" s="2" t="s">
        <v>7549</v>
      </c>
      <c r="AP11575" s="6" t="s">
        <v>7425</v>
      </c>
    </row>
    <row r="11576" spans="41:42" x14ac:dyDescent="0.3">
      <c r="AO11576" s="2" t="s">
        <v>7550</v>
      </c>
      <c r="AP11576" s="6" t="s">
        <v>7425</v>
      </c>
    </row>
    <row r="11577" spans="41:42" x14ac:dyDescent="0.3">
      <c r="AO11577" s="2" t="s">
        <v>7551</v>
      </c>
      <c r="AP11577" s="6" t="s">
        <v>7425</v>
      </c>
    </row>
    <row r="11578" spans="41:42" x14ac:dyDescent="0.3">
      <c r="AO11578" s="2" t="s">
        <v>7552</v>
      </c>
      <c r="AP11578" s="6" t="s">
        <v>7425</v>
      </c>
    </row>
    <row r="11579" spans="41:42" x14ac:dyDescent="0.3">
      <c r="AO11579" s="2" t="s">
        <v>4195</v>
      </c>
      <c r="AP11579" s="6" t="s">
        <v>4101</v>
      </c>
    </row>
    <row r="11580" spans="41:42" x14ac:dyDescent="0.3">
      <c r="AO11580" s="2" t="s">
        <v>7553</v>
      </c>
      <c r="AP11580" s="6" t="s">
        <v>7425</v>
      </c>
    </row>
    <row r="11581" spans="41:42" x14ac:dyDescent="0.3">
      <c r="AO11581" s="2" t="s">
        <v>7554</v>
      </c>
      <c r="AP11581" s="6" t="s">
        <v>7425</v>
      </c>
    </row>
    <row r="11582" spans="41:42" x14ac:dyDescent="0.3">
      <c r="AO11582" s="2" t="s">
        <v>8362</v>
      </c>
      <c r="AP11582" s="6" t="s">
        <v>105</v>
      </c>
    </row>
    <row r="11583" spans="41:42" x14ac:dyDescent="0.3">
      <c r="AO11583" s="2" t="s">
        <v>8363</v>
      </c>
      <c r="AP11583" s="6" t="s">
        <v>105</v>
      </c>
    </row>
    <row r="11584" spans="41:42" x14ac:dyDescent="0.3">
      <c r="AO11584" s="2" t="s">
        <v>8364</v>
      </c>
      <c r="AP11584" s="6" t="s">
        <v>105</v>
      </c>
    </row>
    <row r="11585" spans="41:42" x14ac:dyDescent="0.3">
      <c r="AO11585" s="2" t="s">
        <v>8365</v>
      </c>
      <c r="AP11585" s="6" t="s">
        <v>105</v>
      </c>
    </row>
    <row r="11586" spans="41:42" x14ac:dyDescent="0.3">
      <c r="AO11586" s="2" t="s">
        <v>8366</v>
      </c>
      <c r="AP11586" s="6" t="s">
        <v>105</v>
      </c>
    </row>
    <row r="11587" spans="41:42" x14ac:dyDescent="0.3">
      <c r="AO11587" s="2" t="s">
        <v>8367</v>
      </c>
      <c r="AP11587" s="6" t="s">
        <v>105</v>
      </c>
    </row>
    <row r="11588" spans="41:42" x14ac:dyDescent="0.3">
      <c r="AO11588" s="2" t="s">
        <v>8368</v>
      </c>
      <c r="AP11588" s="6" t="s">
        <v>105</v>
      </c>
    </row>
    <row r="11589" spans="41:42" x14ac:dyDescent="0.3">
      <c r="AO11589" s="2" t="s">
        <v>8369</v>
      </c>
      <c r="AP11589" s="6" t="s">
        <v>105</v>
      </c>
    </row>
    <row r="11590" spans="41:42" x14ac:dyDescent="0.3">
      <c r="AO11590" s="2" t="s">
        <v>2463</v>
      </c>
      <c r="AP11590" s="6" t="s">
        <v>2400</v>
      </c>
    </row>
    <row r="11591" spans="41:42" x14ac:dyDescent="0.3">
      <c r="AO11591" s="2" t="s">
        <v>4196</v>
      </c>
      <c r="AP11591" s="6" t="s">
        <v>4101</v>
      </c>
    </row>
    <row r="11592" spans="41:42" x14ac:dyDescent="0.3">
      <c r="AO11592" s="2" t="s">
        <v>8370</v>
      </c>
      <c r="AP11592" s="6" t="s">
        <v>105</v>
      </c>
    </row>
    <row r="11593" spans="41:42" x14ac:dyDescent="0.3">
      <c r="AO11593" s="2" t="s">
        <v>8371</v>
      </c>
      <c r="AP11593" s="6" t="s">
        <v>105</v>
      </c>
    </row>
    <row r="11594" spans="41:42" x14ac:dyDescent="0.3">
      <c r="AO11594" s="2" t="s">
        <v>8372</v>
      </c>
      <c r="AP11594" s="6" t="s">
        <v>105</v>
      </c>
    </row>
    <row r="11595" spans="41:42" x14ac:dyDescent="0.3">
      <c r="AO11595" s="2" t="s">
        <v>8373</v>
      </c>
      <c r="AP11595" s="6" t="s">
        <v>105</v>
      </c>
    </row>
    <row r="11596" spans="41:42" x14ac:dyDescent="0.3">
      <c r="AO11596" s="2" t="s">
        <v>8374</v>
      </c>
      <c r="AP11596" s="6" t="s">
        <v>105</v>
      </c>
    </row>
    <row r="11597" spans="41:42" x14ac:dyDescent="0.3">
      <c r="AO11597" s="2" t="s">
        <v>8375</v>
      </c>
      <c r="AP11597" s="6" t="s">
        <v>105</v>
      </c>
    </row>
    <row r="11598" spans="41:42" x14ac:dyDescent="0.3">
      <c r="AO11598" s="2" t="s">
        <v>8376</v>
      </c>
      <c r="AP11598" s="6" t="s">
        <v>105</v>
      </c>
    </row>
    <row r="11599" spans="41:42" x14ac:dyDescent="0.3">
      <c r="AO11599" s="2" t="s">
        <v>8377</v>
      </c>
      <c r="AP11599" s="6" t="s">
        <v>105</v>
      </c>
    </row>
    <row r="11600" spans="41:42" x14ac:dyDescent="0.3">
      <c r="AO11600" s="2" t="s">
        <v>8378</v>
      </c>
      <c r="AP11600" s="6" t="s">
        <v>105</v>
      </c>
    </row>
    <row r="11601" spans="41:42" x14ac:dyDescent="0.3">
      <c r="AO11601" s="2" t="s">
        <v>8379</v>
      </c>
      <c r="AP11601" s="6" t="s">
        <v>105</v>
      </c>
    </row>
    <row r="11602" spans="41:42" x14ac:dyDescent="0.3">
      <c r="AO11602" s="2" t="s">
        <v>4197</v>
      </c>
      <c r="AP11602" s="6" t="s">
        <v>4101</v>
      </c>
    </row>
    <row r="11603" spans="41:42" x14ac:dyDescent="0.3">
      <c r="AO11603" s="2" t="s">
        <v>8380</v>
      </c>
      <c r="AP11603" s="6" t="s">
        <v>105</v>
      </c>
    </row>
    <row r="11604" spans="41:42" x14ac:dyDescent="0.3">
      <c r="AO11604" s="2" t="s">
        <v>8381</v>
      </c>
      <c r="AP11604" s="6" t="s">
        <v>105</v>
      </c>
    </row>
    <row r="11605" spans="41:42" x14ac:dyDescent="0.3">
      <c r="AO11605" s="2" t="s">
        <v>8382</v>
      </c>
      <c r="AP11605" s="6" t="s">
        <v>105</v>
      </c>
    </row>
    <row r="11606" spans="41:42" x14ac:dyDescent="0.3">
      <c r="AO11606" s="2" t="s">
        <v>8383</v>
      </c>
      <c r="AP11606" s="6" t="s">
        <v>105</v>
      </c>
    </row>
    <row r="11607" spans="41:42" x14ac:dyDescent="0.3">
      <c r="AO11607" s="2" t="s">
        <v>8384</v>
      </c>
      <c r="AP11607" s="6" t="s">
        <v>105</v>
      </c>
    </row>
    <row r="11608" spans="41:42" x14ac:dyDescent="0.3">
      <c r="AO11608" s="2" t="s">
        <v>8385</v>
      </c>
      <c r="AP11608" s="6" t="s">
        <v>105</v>
      </c>
    </row>
    <row r="11609" spans="41:42" x14ac:dyDescent="0.3">
      <c r="AO11609" s="2" t="s">
        <v>8386</v>
      </c>
      <c r="AP11609" s="6" t="s">
        <v>105</v>
      </c>
    </row>
    <row r="11610" spans="41:42" x14ac:dyDescent="0.3">
      <c r="AO11610" s="2" t="s">
        <v>8387</v>
      </c>
      <c r="AP11610" s="6" t="s">
        <v>105</v>
      </c>
    </row>
    <row r="11611" spans="41:42" x14ac:dyDescent="0.3">
      <c r="AO11611" s="2" t="s">
        <v>7555</v>
      </c>
      <c r="AP11611" s="6" t="s">
        <v>7425</v>
      </c>
    </row>
    <row r="11612" spans="41:42" x14ac:dyDescent="0.3">
      <c r="AO11612" s="2" t="s">
        <v>7556</v>
      </c>
      <c r="AP11612" s="6" t="s">
        <v>7425</v>
      </c>
    </row>
    <row r="11613" spans="41:42" x14ac:dyDescent="0.3">
      <c r="AO11613" s="2" t="s">
        <v>4198</v>
      </c>
      <c r="AP11613" s="6" t="s">
        <v>4101</v>
      </c>
    </row>
    <row r="11614" spans="41:42" x14ac:dyDescent="0.3">
      <c r="AO11614" s="2" t="s">
        <v>7557</v>
      </c>
      <c r="AP11614" s="6" t="s">
        <v>7425</v>
      </c>
    </row>
    <row r="11615" spans="41:42" x14ac:dyDescent="0.3">
      <c r="AO11615" s="2" t="s">
        <v>4584</v>
      </c>
      <c r="AP11615" s="6" t="s">
        <v>4507</v>
      </c>
    </row>
    <row r="11616" spans="41:42" x14ac:dyDescent="0.3">
      <c r="AO11616" s="2" t="s">
        <v>4585</v>
      </c>
      <c r="AP11616" s="6" t="s">
        <v>4507</v>
      </c>
    </row>
    <row r="11617" spans="41:42" x14ac:dyDescent="0.3">
      <c r="AO11617" s="2" t="s">
        <v>4586</v>
      </c>
      <c r="AP11617" s="6" t="s">
        <v>4507</v>
      </c>
    </row>
    <row r="11618" spans="41:42" x14ac:dyDescent="0.3">
      <c r="AO11618" s="2" t="s">
        <v>4587</v>
      </c>
      <c r="AP11618" s="6" t="s">
        <v>4507</v>
      </c>
    </row>
    <row r="11619" spans="41:42" x14ac:dyDescent="0.3">
      <c r="AO11619" s="2" t="s">
        <v>4588</v>
      </c>
      <c r="AP11619" s="6" t="s">
        <v>4507</v>
      </c>
    </row>
    <row r="11620" spans="41:42" x14ac:dyDescent="0.3">
      <c r="AO11620" s="2" t="s">
        <v>4589</v>
      </c>
      <c r="AP11620" s="6" t="s">
        <v>4507</v>
      </c>
    </row>
    <row r="11621" spans="41:42" x14ac:dyDescent="0.3">
      <c r="AO11621" s="2" t="s">
        <v>4590</v>
      </c>
      <c r="AP11621" s="6" t="s">
        <v>4507</v>
      </c>
    </row>
    <row r="11622" spans="41:42" x14ac:dyDescent="0.3">
      <c r="AO11622" s="2" t="s">
        <v>4591</v>
      </c>
      <c r="AP11622" s="6" t="s">
        <v>4507</v>
      </c>
    </row>
    <row r="11623" spans="41:42" x14ac:dyDescent="0.3">
      <c r="AO11623" s="2" t="s">
        <v>4592</v>
      </c>
      <c r="AP11623" s="6" t="s">
        <v>4507</v>
      </c>
    </row>
    <row r="11624" spans="41:42" x14ac:dyDescent="0.3">
      <c r="AO11624" s="2" t="s">
        <v>4199</v>
      </c>
      <c r="AP11624" s="6" t="s">
        <v>4101</v>
      </c>
    </row>
    <row r="11625" spans="41:42" x14ac:dyDescent="0.3">
      <c r="AO11625" s="2" t="s">
        <v>4593</v>
      </c>
      <c r="AP11625" s="6" t="s">
        <v>4507</v>
      </c>
    </row>
    <row r="11626" spans="41:42" x14ac:dyDescent="0.3">
      <c r="AO11626" s="2" t="s">
        <v>5396</v>
      </c>
      <c r="AP11626" s="6" t="s">
        <v>5300</v>
      </c>
    </row>
    <row r="11627" spans="41:42" x14ac:dyDescent="0.3">
      <c r="AO11627" s="2" t="s">
        <v>5397</v>
      </c>
      <c r="AP11627" s="6" t="s">
        <v>5300</v>
      </c>
    </row>
    <row r="11628" spans="41:42" x14ac:dyDescent="0.3">
      <c r="AO11628" s="2" t="s">
        <v>8388</v>
      </c>
      <c r="AP11628" s="6" t="s">
        <v>105</v>
      </c>
    </row>
    <row r="11629" spans="41:42" x14ac:dyDescent="0.3">
      <c r="AO11629" s="2" t="s">
        <v>8389</v>
      </c>
      <c r="AP11629" s="6" t="s">
        <v>105</v>
      </c>
    </row>
    <row r="11630" spans="41:42" x14ac:dyDescent="0.3">
      <c r="AO11630" s="2" t="s">
        <v>8390</v>
      </c>
      <c r="AP11630" s="6" t="s">
        <v>105</v>
      </c>
    </row>
    <row r="11631" spans="41:42" x14ac:dyDescent="0.3">
      <c r="AO11631" s="2" t="s">
        <v>8391</v>
      </c>
      <c r="AP11631" s="6" t="s">
        <v>105</v>
      </c>
    </row>
    <row r="11632" spans="41:42" x14ac:dyDescent="0.3">
      <c r="AO11632" s="2" t="s">
        <v>8392</v>
      </c>
      <c r="AP11632" s="6" t="s">
        <v>105</v>
      </c>
    </row>
    <row r="11633" spans="41:42" x14ac:dyDescent="0.3">
      <c r="AO11633" s="2" t="s">
        <v>8393</v>
      </c>
      <c r="AP11633" s="6" t="s">
        <v>105</v>
      </c>
    </row>
    <row r="11634" spans="41:42" x14ac:dyDescent="0.3">
      <c r="AO11634" s="2" t="s">
        <v>8394</v>
      </c>
      <c r="AP11634" s="6" t="s">
        <v>105</v>
      </c>
    </row>
    <row r="11635" spans="41:42" x14ac:dyDescent="0.3">
      <c r="AO11635" s="2" t="s">
        <v>4200</v>
      </c>
      <c r="AP11635" s="6" t="s">
        <v>4101</v>
      </c>
    </row>
    <row r="11636" spans="41:42" x14ac:dyDescent="0.3">
      <c r="AO11636" s="2" t="s">
        <v>8395</v>
      </c>
      <c r="AP11636" s="6" t="s">
        <v>105</v>
      </c>
    </row>
    <row r="11637" spans="41:42" x14ac:dyDescent="0.3">
      <c r="AO11637" s="2" t="s">
        <v>8396</v>
      </c>
      <c r="AP11637" s="6" t="s">
        <v>105</v>
      </c>
    </row>
    <row r="11638" spans="41:42" x14ac:dyDescent="0.3">
      <c r="AO11638" s="2" t="s">
        <v>8397</v>
      </c>
      <c r="AP11638" s="6" t="s">
        <v>105</v>
      </c>
    </row>
    <row r="11639" spans="41:42" x14ac:dyDescent="0.3">
      <c r="AO11639" s="2" t="s">
        <v>8398</v>
      </c>
      <c r="AP11639" s="6" t="s">
        <v>105</v>
      </c>
    </row>
    <row r="11640" spans="41:42" x14ac:dyDescent="0.3">
      <c r="AO11640" s="2" t="s">
        <v>8399</v>
      </c>
      <c r="AP11640" s="6" t="s">
        <v>105</v>
      </c>
    </row>
    <row r="11641" spans="41:42" x14ac:dyDescent="0.3">
      <c r="AO11641" s="2" t="s">
        <v>8400</v>
      </c>
      <c r="AP11641" s="6" t="s">
        <v>105</v>
      </c>
    </row>
    <row r="11642" spans="41:42" x14ac:dyDescent="0.3">
      <c r="AO11642" s="2" t="s">
        <v>8401</v>
      </c>
      <c r="AP11642" s="6" t="s">
        <v>105</v>
      </c>
    </row>
    <row r="11643" spans="41:42" x14ac:dyDescent="0.3">
      <c r="AO11643" s="2" t="s">
        <v>8402</v>
      </c>
      <c r="AP11643" s="6" t="s">
        <v>105</v>
      </c>
    </row>
    <row r="11644" spans="41:42" x14ac:dyDescent="0.3">
      <c r="AO11644" s="2" t="s">
        <v>8403</v>
      </c>
      <c r="AP11644" s="6" t="s">
        <v>105</v>
      </c>
    </row>
    <row r="11645" spans="41:42" x14ac:dyDescent="0.3">
      <c r="AO11645" s="2" t="s">
        <v>8404</v>
      </c>
      <c r="AP11645" s="6" t="s">
        <v>105</v>
      </c>
    </row>
    <row r="11646" spans="41:42" x14ac:dyDescent="0.3">
      <c r="AO11646" s="2" t="s">
        <v>4201</v>
      </c>
      <c r="AP11646" s="6" t="s">
        <v>4101</v>
      </c>
    </row>
    <row r="11647" spans="41:42" x14ac:dyDescent="0.3">
      <c r="AO11647" s="2" t="s">
        <v>8405</v>
      </c>
      <c r="AP11647" s="6" t="s">
        <v>105</v>
      </c>
    </row>
    <row r="11648" spans="41:42" x14ac:dyDescent="0.3">
      <c r="AO11648" s="2" t="s">
        <v>8406</v>
      </c>
      <c r="AP11648" s="6" t="s">
        <v>105</v>
      </c>
    </row>
    <row r="11649" spans="41:42" x14ac:dyDescent="0.3">
      <c r="AO11649" s="2" t="s">
        <v>8407</v>
      </c>
      <c r="AP11649" s="6" t="s">
        <v>105</v>
      </c>
    </row>
    <row r="11650" spans="41:42" x14ac:dyDescent="0.3">
      <c r="AO11650" s="2" t="s">
        <v>8408</v>
      </c>
      <c r="AP11650" s="6" t="s">
        <v>105</v>
      </c>
    </row>
    <row r="11651" spans="41:42" x14ac:dyDescent="0.3">
      <c r="AO11651" s="2" t="s">
        <v>8409</v>
      </c>
      <c r="AP11651" s="6" t="s">
        <v>105</v>
      </c>
    </row>
    <row r="11652" spans="41:42" x14ac:dyDescent="0.3">
      <c r="AO11652" s="2" t="s">
        <v>8410</v>
      </c>
      <c r="AP11652" s="6" t="s">
        <v>105</v>
      </c>
    </row>
    <row r="11653" spans="41:42" x14ac:dyDescent="0.3">
      <c r="AO11653" s="2" t="s">
        <v>8411</v>
      </c>
      <c r="AP11653" s="6" t="s">
        <v>105</v>
      </c>
    </row>
    <row r="11654" spans="41:42" x14ac:dyDescent="0.3">
      <c r="AO11654" s="2" t="s">
        <v>8412</v>
      </c>
      <c r="AP11654" s="6" t="s">
        <v>105</v>
      </c>
    </row>
    <row r="11655" spans="41:42" x14ac:dyDescent="0.3">
      <c r="AO11655" s="2" t="s">
        <v>8413</v>
      </c>
      <c r="AP11655" s="6" t="s">
        <v>105</v>
      </c>
    </row>
    <row r="11656" spans="41:42" x14ac:dyDescent="0.3">
      <c r="AO11656" s="2" t="s">
        <v>8414</v>
      </c>
      <c r="AP11656" s="6" t="s">
        <v>105</v>
      </c>
    </row>
    <row r="11657" spans="41:42" x14ac:dyDescent="0.3">
      <c r="AO11657" s="2" t="s">
        <v>4202</v>
      </c>
      <c r="AP11657" s="6" t="s">
        <v>4101</v>
      </c>
    </row>
    <row r="11658" spans="41:42" x14ac:dyDescent="0.3">
      <c r="AO11658" s="2" t="s">
        <v>8415</v>
      </c>
      <c r="AP11658" s="6" t="s">
        <v>105</v>
      </c>
    </row>
    <row r="11659" spans="41:42" x14ac:dyDescent="0.3">
      <c r="AO11659" s="2" t="s">
        <v>8416</v>
      </c>
      <c r="AP11659" s="6" t="s">
        <v>105</v>
      </c>
    </row>
    <row r="11660" spans="41:42" x14ac:dyDescent="0.3">
      <c r="AO11660" s="2" t="s">
        <v>8417</v>
      </c>
      <c r="AP11660" s="6" t="s">
        <v>105</v>
      </c>
    </row>
    <row r="11661" spans="41:42" x14ac:dyDescent="0.3">
      <c r="AO11661" s="2" t="s">
        <v>8418</v>
      </c>
      <c r="AP11661" s="6" t="s">
        <v>105</v>
      </c>
    </row>
    <row r="11662" spans="41:42" x14ac:dyDescent="0.3">
      <c r="AO11662" s="2" t="s">
        <v>8419</v>
      </c>
      <c r="AP11662" s="6" t="s">
        <v>105</v>
      </c>
    </row>
    <row r="11663" spans="41:42" x14ac:dyDescent="0.3">
      <c r="AO11663" s="2" t="s">
        <v>8420</v>
      </c>
      <c r="AP11663" s="6" t="s">
        <v>105</v>
      </c>
    </row>
    <row r="11664" spans="41:42" x14ac:dyDescent="0.3">
      <c r="AO11664" s="2" t="s">
        <v>8421</v>
      </c>
      <c r="AP11664" s="6" t="s">
        <v>105</v>
      </c>
    </row>
    <row r="11665" spans="41:42" x14ac:dyDescent="0.3">
      <c r="AO11665" s="2" t="s">
        <v>8422</v>
      </c>
      <c r="AP11665" s="6" t="s">
        <v>105</v>
      </c>
    </row>
    <row r="11666" spans="41:42" x14ac:dyDescent="0.3">
      <c r="AO11666" s="2" t="s">
        <v>8423</v>
      </c>
      <c r="AP11666" s="6" t="s">
        <v>105</v>
      </c>
    </row>
    <row r="11667" spans="41:42" x14ac:dyDescent="0.3">
      <c r="AO11667" s="2" t="s">
        <v>8424</v>
      </c>
      <c r="AP11667" s="6" t="s">
        <v>105</v>
      </c>
    </row>
    <row r="11668" spans="41:42" x14ac:dyDescent="0.3">
      <c r="AO11668" s="2" t="s">
        <v>4203</v>
      </c>
      <c r="AP11668" s="6" t="s">
        <v>4101</v>
      </c>
    </row>
    <row r="11669" spans="41:42" x14ac:dyDescent="0.3">
      <c r="AO11669" s="2" t="s">
        <v>8425</v>
      </c>
      <c r="AP11669" s="6" t="s">
        <v>105</v>
      </c>
    </row>
    <row r="11670" spans="41:42" x14ac:dyDescent="0.3">
      <c r="AO11670" s="2" t="s">
        <v>8426</v>
      </c>
      <c r="AP11670" s="6" t="s">
        <v>105</v>
      </c>
    </row>
    <row r="11671" spans="41:42" x14ac:dyDescent="0.3">
      <c r="AO11671" s="2" t="s">
        <v>8427</v>
      </c>
      <c r="AP11671" s="6" t="s">
        <v>105</v>
      </c>
    </row>
    <row r="11672" spans="41:42" x14ac:dyDescent="0.3">
      <c r="AO11672" s="2" t="s">
        <v>8428</v>
      </c>
      <c r="AP11672" s="6" t="s">
        <v>105</v>
      </c>
    </row>
    <row r="11673" spans="41:42" x14ac:dyDescent="0.3">
      <c r="AO11673" s="2" t="s">
        <v>8429</v>
      </c>
      <c r="AP11673" s="6" t="s">
        <v>105</v>
      </c>
    </row>
    <row r="11674" spans="41:42" x14ac:dyDescent="0.3">
      <c r="AO11674" s="2" t="s">
        <v>8430</v>
      </c>
      <c r="AP11674" s="6" t="s">
        <v>105</v>
      </c>
    </row>
    <row r="11675" spans="41:42" x14ac:dyDescent="0.3">
      <c r="AO11675" s="2" t="s">
        <v>8431</v>
      </c>
      <c r="AP11675" s="6" t="s">
        <v>105</v>
      </c>
    </row>
    <row r="11676" spans="41:42" x14ac:dyDescent="0.3">
      <c r="AO11676" s="2" t="s">
        <v>8432</v>
      </c>
      <c r="AP11676" s="6" t="s">
        <v>105</v>
      </c>
    </row>
    <row r="11677" spans="41:42" x14ac:dyDescent="0.3">
      <c r="AO11677" s="2" t="s">
        <v>8433</v>
      </c>
      <c r="AP11677" s="6" t="s">
        <v>105</v>
      </c>
    </row>
    <row r="11678" spans="41:42" x14ac:dyDescent="0.3">
      <c r="AO11678" s="2" t="s">
        <v>8434</v>
      </c>
      <c r="AP11678" s="6" t="s">
        <v>105</v>
      </c>
    </row>
    <row r="11679" spans="41:42" x14ac:dyDescent="0.3">
      <c r="AO11679" s="2" t="s">
        <v>4204</v>
      </c>
      <c r="AP11679" s="6" t="s">
        <v>4101</v>
      </c>
    </row>
    <row r="11680" spans="41:42" x14ac:dyDescent="0.3">
      <c r="AO11680" s="2" t="s">
        <v>8435</v>
      </c>
      <c r="AP11680" s="6" t="s">
        <v>105</v>
      </c>
    </row>
    <row r="11681" spans="41:42" x14ac:dyDescent="0.3">
      <c r="AO11681" s="2" t="s">
        <v>8436</v>
      </c>
      <c r="AP11681" s="6" t="s">
        <v>105</v>
      </c>
    </row>
    <row r="11682" spans="41:42" x14ac:dyDescent="0.3">
      <c r="AO11682" s="2" t="s">
        <v>8437</v>
      </c>
      <c r="AP11682" s="6" t="s">
        <v>105</v>
      </c>
    </row>
    <row r="11683" spans="41:42" x14ac:dyDescent="0.3">
      <c r="AO11683" s="2" t="s">
        <v>8438</v>
      </c>
      <c r="AP11683" s="6" t="s">
        <v>105</v>
      </c>
    </row>
    <row r="11684" spans="41:42" x14ac:dyDescent="0.3">
      <c r="AO11684" s="2" t="s">
        <v>8439</v>
      </c>
      <c r="AP11684" s="6" t="s">
        <v>105</v>
      </c>
    </row>
    <row r="11685" spans="41:42" x14ac:dyDescent="0.3">
      <c r="AO11685" s="2" t="s">
        <v>8440</v>
      </c>
      <c r="AP11685" s="6" t="s">
        <v>105</v>
      </c>
    </row>
    <row r="11686" spans="41:42" x14ac:dyDescent="0.3">
      <c r="AO11686" s="2" t="s">
        <v>8441</v>
      </c>
      <c r="AP11686" s="6" t="s">
        <v>105</v>
      </c>
    </row>
    <row r="11687" spans="41:42" x14ac:dyDescent="0.3">
      <c r="AO11687" s="2" t="s">
        <v>8442</v>
      </c>
      <c r="AP11687" s="6" t="s">
        <v>105</v>
      </c>
    </row>
    <row r="11688" spans="41:42" x14ac:dyDescent="0.3">
      <c r="AO11688" s="2" t="s">
        <v>8443</v>
      </c>
      <c r="AP11688" s="6" t="s">
        <v>105</v>
      </c>
    </row>
    <row r="11689" spans="41:42" x14ac:dyDescent="0.3">
      <c r="AO11689" s="2" t="s">
        <v>8444</v>
      </c>
      <c r="AP11689" s="6" t="s">
        <v>105</v>
      </c>
    </row>
    <row r="11690" spans="41:42" x14ac:dyDescent="0.3">
      <c r="AO11690" s="2" t="s">
        <v>4205</v>
      </c>
      <c r="AP11690" s="6" t="s">
        <v>4101</v>
      </c>
    </row>
    <row r="11691" spans="41:42" x14ac:dyDescent="0.3">
      <c r="AO11691" s="2" t="s">
        <v>8445</v>
      </c>
      <c r="AP11691" s="6" t="s">
        <v>105</v>
      </c>
    </row>
    <row r="11692" spans="41:42" x14ac:dyDescent="0.3">
      <c r="AO11692" s="2" t="s">
        <v>8446</v>
      </c>
      <c r="AP11692" s="6" t="s">
        <v>105</v>
      </c>
    </row>
    <row r="11693" spans="41:42" x14ac:dyDescent="0.3">
      <c r="AO11693" s="2" t="s">
        <v>8447</v>
      </c>
      <c r="AP11693" s="6" t="s">
        <v>105</v>
      </c>
    </row>
    <row r="11694" spans="41:42" x14ac:dyDescent="0.3">
      <c r="AO11694" s="2" t="s">
        <v>8448</v>
      </c>
      <c r="AP11694" s="6" t="s">
        <v>105</v>
      </c>
    </row>
    <row r="11695" spans="41:42" x14ac:dyDescent="0.3">
      <c r="AO11695" s="2" t="s">
        <v>8449</v>
      </c>
      <c r="AP11695" s="6" t="s">
        <v>105</v>
      </c>
    </row>
    <row r="11696" spans="41:42" x14ac:dyDescent="0.3">
      <c r="AO11696" s="2" t="s">
        <v>8450</v>
      </c>
      <c r="AP11696" s="6" t="s">
        <v>105</v>
      </c>
    </row>
    <row r="11697" spans="41:42" x14ac:dyDescent="0.3">
      <c r="AO11697" s="2" t="s">
        <v>8451</v>
      </c>
      <c r="AP11697" s="6" t="s">
        <v>105</v>
      </c>
    </row>
    <row r="11698" spans="41:42" x14ac:dyDescent="0.3">
      <c r="AO11698" s="2" t="s">
        <v>8452</v>
      </c>
      <c r="AP11698" s="6" t="s">
        <v>105</v>
      </c>
    </row>
    <row r="11699" spans="41:42" x14ac:dyDescent="0.3">
      <c r="AO11699" s="2" t="s">
        <v>8453</v>
      </c>
      <c r="AP11699" s="6" t="s">
        <v>105</v>
      </c>
    </row>
    <row r="11700" spans="41:42" x14ac:dyDescent="0.3">
      <c r="AO11700" s="2" t="s">
        <v>8454</v>
      </c>
      <c r="AP11700" s="6" t="s">
        <v>105</v>
      </c>
    </row>
    <row r="11701" spans="41:42" x14ac:dyDescent="0.3">
      <c r="AO11701" s="2" t="s">
        <v>2464</v>
      </c>
      <c r="AP11701" s="6" t="s">
        <v>2400</v>
      </c>
    </row>
    <row r="11702" spans="41:42" x14ac:dyDescent="0.3">
      <c r="AO11702" s="2" t="s">
        <v>4206</v>
      </c>
      <c r="AP11702" s="6" t="s">
        <v>4101</v>
      </c>
    </row>
    <row r="11703" spans="41:42" x14ac:dyDescent="0.3">
      <c r="AO11703" s="2" t="s">
        <v>8455</v>
      </c>
      <c r="AP11703" s="6" t="s">
        <v>105</v>
      </c>
    </row>
    <row r="11704" spans="41:42" x14ac:dyDescent="0.3">
      <c r="AO11704" s="2" t="s">
        <v>8456</v>
      </c>
      <c r="AP11704" s="6" t="s">
        <v>105</v>
      </c>
    </row>
    <row r="11705" spans="41:42" x14ac:dyDescent="0.3">
      <c r="AO11705" s="2" t="s">
        <v>8457</v>
      </c>
      <c r="AP11705" s="6" t="s">
        <v>105</v>
      </c>
    </row>
    <row r="11706" spans="41:42" x14ac:dyDescent="0.3">
      <c r="AO11706" s="2" t="s">
        <v>8458</v>
      </c>
      <c r="AP11706" s="6" t="s">
        <v>105</v>
      </c>
    </row>
    <row r="11707" spans="41:42" x14ac:dyDescent="0.3">
      <c r="AO11707" s="2" t="s">
        <v>8459</v>
      </c>
      <c r="AP11707" s="6" t="s">
        <v>105</v>
      </c>
    </row>
    <row r="11708" spans="41:42" x14ac:dyDescent="0.3">
      <c r="AO11708" s="2" t="s">
        <v>8460</v>
      </c>
      <c r="AP11708" s="6" t="s">
        <v>105</v>
      </c>
    </row>
    <row r="11709" spans="41:42" x14ac:dyDescent="0.3">
      <c r="AO11709" s="2" t="s">
        <v>8461</v>
      </c>
      <c r="AP11709" s="6" t="s">
        <v>105</v>
      </c>
    </row>
    <row r="11710" spans="41:42" x14ac:dyDescent="0.3">
      <c r="AO11710" s="2" t="s">
        <v>8462</v>
      </c>
      <c r="AP11710" s="6" t="s">
        <v>105</v>
      </c>
    </row>
    <row r="11711" spans="41:42" x14ac:dyDescent="0.3">
      <c r="AO11711" s="2" t="s">
        <v>8463</v>
      </c>
      <c r="AP11711" s="6" t="s">
        <v>105</v>
      </c>
    </row>
    <row r="11712" spans="41:42" x14ac:dyDescent="0.3">
      <c r="AO11712" s="2" t="s">
        <v>4594</v>
      </c>
      <c r="AP11712" s="6" t="s">
        <v>4507</v>
      </c>
    </row>
    <row r="11713" spans="41:42" x14ac:dyDescent="0.3">
      <c r="AO11713" s="2" t="s">
        <v>4207</v>
      </c>
      <c r="AP11713" s="6" t="s">
        <v>4101</v>
      </c>
    </row>
    <row r="11714" spans="41:42" x14ac:dyDescent="0.3">
      <c r="AO11714" s="2" t="s">
        <v>4595</v>
      </c>
      <c r="AP11714" s="6" t="s">
        <v>4507</v>
      </c>
    </row>
    <row r="11715" spans="41:42" x14ac:dyDescent="0.3">
      <c r="AO11715" s="2" t="s">
        <v>4596</v>
      </c>
      <c r="AP11715" s="6" t="s">
        <v>4507</v>
      </c>
    </row>
    <row r="11716" spans="41:42" x14ac:dyDescent="0.3">
      <c r="AO11716" s="2" t="s">
        <v>4597</v>
      </c>
      <c r="AP11716" s="6" t="s">
        <v>4507</v>
      </c>
    </row>
    <row r="11717" spans="41:42" x14ac:dyDescent="0.3">
      <c r="AO11717" s="2" t="s">
        <v>4598</v>
      </c>
      <c r="AP11717" s="6" t="s">
        <v>4507</v>
      </c>
    </row>
    <row r="11718" spans="41:42" x14ac:dyDescent="0.3">
      <c r="AO11718" s="2" t="s">
        <v>4599</v>
      </c>
      <c r="AP11718" s="6" t="s">
        <v>4507</v>
      </c>
    </row>
    <row r="11719" spans="41:42" x14ac:dyDescent="0.3">
      <c r="AO11719" s="2" t="s">
        <v>4600</v>
      </c>
      <c r="AP11719" s="6" t="s">
        <v>4507</v>
      </c>
    </row>
    <row r="11720" spans="41:42" x14ac:dyDescent="0.3">
      <c r="AO11720" s="2" t="s">
        <v>4601</v>
      </c>
      <c r="AP11720" s="6" t="s">
        <v>4507</v>
      </c>
    </row>
    <row r="11721" spans="41:42" x14ac:dyDescent="0.3">
      <c r="AO11721" s="2" t="s">
        <v>4602</v>
      </c>
      <c r="AP11721" s="6" t="s">
        <v>4507</v>
      </c>
    </row>
    <row r="11722" spans="41:42" x14ac:dyDescent="0.3">
      <c r="AO11722" s="2" t="s">
        <v>4603</v>
      </c>
      <c r="AP11722" s="6" t="s">
        <v>4507</v>
      </c>
    </row>
    <row r="11723" spans="41:42" x14ac:dyDescent="0.3">
      <c r="AO11723" s="2" t="s">
        <v>4604</v>
      </c>
      <c r="AP11723" s="6" t="s">
        <v>4507</v>
      </c>
    </row>
    <row r="11724" spans="41:42" x14ac:dyDescent="0.3">
      <c r="AO11724" s="2" t="s">
        <v>4208</v>
      </c>
      <c r="AP11724" s="6" t="s">
        <v>4101</v>
      </c>
    </row>
    <row r="11725" spans="41:42" x14ac:dyDescent="0.3">
      <c r="AO11725" s="2" t="s">
        <v>4605</v>
      </c>
      <c r="AP11725" s="6" t="s">
        <v>4507</v>
      </c>
    </row>
    <row r="11726" spans="41:42" x14ac:dyDescent="0.3">
      <c r="AO11726" s="2" t="s">
        <v>4606</v>
      </c>
      <c r="AP11726" s="6" t="s">
        <v>4507</v>
      </c>
    </row>
    <row r="11727" spans="41:42" x14ac:dyDescent="0.3">
      <c r="AO11727" s="2" t="s">
        <v>4607</v>
      </c>
      <c r="AP11727" s="6" t="s">
        <v>4507</v>
      </c>
    </row>
    <row r="11728" spans="41:42" x14ac:dyDescent="0.3">
      <c r="AO11728" s="2" t="s">
        <v>4608</v>
      </c>
      <c r="AP11728" s="6" t="s">
        <v>4507</v>
      </c>
    </row>
    <row r="11729" spans="41:42" x14ac:dyDescent="0.3">
      <c r="AO11729" s="2" t="s">
        <v>4609</v>
      </c>
      <c r="AP11729" s="6" t="s">
        <v>4507</v>
      </c>
    </row>
    <row r="11730" spans="41:42" x14ac:dyDescent="0.3">
      <c r="AO11730" s="2" t="s">
        <v>4610</v>
      </c>
      <c r="AP11730" s="6" t="s">
        <v>4507</v>
      </c>
    </row>
    <row r="11731" spans="41:42" x14ac:dyDescent="0.3">
      <c r="AO11731" s="2" t="s">
        <v>4611</v>
      </c>
      <c r="AP11731" s="6" t="s">
        <v>4507</v>
      </c>
    </row>
    <row r="11732" spans="41:42" x14ac:dyDescent="0.3">
      <c r="AO11732" s="2" t="s">
        <v>4612</v>
      </c>
      <c r="AP11732" s="6" t="s">
        <v>4507</v>
      </c>
    </row>
    <row r="11733" spans="41:42" x14ac:dyDescent="0.3">
      <c r="AO11733" s="2" t="s">
        <v>4613</v>
      </c>
      <c r="AP11733" s="6" t="s">
        <v>4507</v>
      </c>
    </row>
    <row r="11734" spans="41:42" x14ac:dyDescent="0.3">
      <c r="AO11734" s="2" t="s">
        <v>4614</v>
      </c>
      <c r="AP11734" s="6" t="s">
        <v>4507</v>
      </c>
    </row>
    <row r="11735" spans="41:42" x14ac:dyDescent="0.3">
      <c r="AO11735" s="2" t="s">
        <v>4209</v>
      </c>
      <c r="AP11735" s="6" t="s">
        <v>4101</v>
      </c>
    </row>
    <row r="11736" spans="41:42" x14ac:dyDescent="0.3">
      <c r="AO11736" s="2" t="s">
        <v>4615</v>
      </c>
      <c r="AP11736" s="6" t="s">
        <v>4507</v>
      </c>
    </row>
    <row r="11737" spans="41:42" x14ac:dyDescent="0.3">
      <c r="AO11737" s="2" t="s">
        <v>4616</v>
      </c>
      <c r="AP11737" s="6" t="s">
        <v>4507</v>
      </c>
    </row>
    <row r="11738" spans="41:42" x14ac:dyDescent="0.3">
      <c r="AO11738" s="2" t="s">
        <v>4617</v>
      </c>
      <c r="AP11738" s="6" t="s">
        <v>4507</v>
      </c>
    </row>
    <row r="11739" spans="41:42" x14ac:dyDescent="0.3">
      <c r="AO11739" s="2" t="s">
        <v>4618</v>
      </c>
      <c r="AP11739" s="6" t="s">
        <v>4507</v>
      </c>
    </row>
    <row r="11740" spans="41:42" x14ac:dyDescent="0.3">
      <c r="AO11740" s="2" t="s">
        <v>4619</v>
      </c>
      <c r="AP11740" s="6" t="s">
        <v>4507</v>
      </c>
    </row>
    <row r="11741" spans="41:42" x14ac:dyDescent="0.3">
      <c r="AO11741" s="2" t="s">
        <v>4620</v>
      </c>
      <c r="AP11741" s="6" t="s">
        <v>4507</v>
      </c>
    </row>
    <row r="11742" spans="41:42" x14ac:dyDescent="0.3">
      <c r="AO11742" s="2" t="s">
        <v>4621</v>
      </c>
      <c r="AP11742" s="6" t="s">
        <v>4507</v>
      </c>
    </row>
    <row r="11743" spans="41:42" x14ac:dyDescent="0.3">
      <c r="AO11743" s="2" t="s">
        <v>4622</v>
      </c>
      <c r="AP11743" s="6" t="s">
        <v>4507</v>
      </c>
    </row>
    <row r="11744" spans="41:42" x14ac:dyDescent="0.3">
      <c r="AO11744" s="2" t="s">
        <v>4623</v>
      </c>
      <c r="AP11744" s="6" t="s">
        <v>4507</v>
      </c>
    </row>
    <row r="11745" spans="41:42" x14ac:dyDescent="0.3">
      <c r="AO11745" s="2" t="s">
        <v>4624</v>
      </c>
      <c r="AP11745" s="6" t="s">
        <v>4507</v>
      </c>
    </row>
    <row r="11746" spans="41:42" x14ac:dyDescent="0.3">
      <c r="AO11746" s="2" t="s">
        <v>4210</v>
      </c>
      <c r="AP11746" s="6" t="s">
        <v>4101</v>
      </c>
    </row>
    <row r="11747" spans="41:42" x14ac:dyDescent="0.3">
      <c r="AO11747" s="2" t="s">
        <v>4625</v>
      </c>
      <c r="AP11747" s="6" t="s">
        <v>4507</v>
      </c>
    </row>
    <row r="11748" spans="41:42" x14ac:dyDescent="0.3">
      <c r="AO11748" s="2" t="s">
        <v>4626</v>
      </c>
      <c r="AP11748" s="6" t="s">
        <v>4507</v>
      </c>
    </row>
    <row r="11749" spans="41:42" x14ac:dyDescent="0.3">
      <c r="AO11749" s="2" t="s">
        <v>4627</v>
      </c>
      <c r="AP11749" s="6" t="s">
        <v>4507</v>
      </c>
    </row>
    <row r="11750" spans="41:42" x14ac:dyDescent="0.3">
      <c r="AO11750" s="2" t="s">
        <v>4628</v>
      </c>
      <c r="AP11750" s="6" t="s">
        <v>4507</v>
      </c>
    </row>
    <row r="11751" spans="41:42" x14ac:dyDescent="0.3">
      <c r="AO11751" s="2" t="s">
        <v>4629</v>
      </c>
      <c r="AP11751" s="6" t="s">
        <v>4507</v>
      </c>
    </row>
    <row r="11752" spans="41:42" x14ac:dyDescent="0.3">
      <c r="AO11752" s="2" t="s">
        <v>4630</v>
      </c>
      <c r="AP11752" s="6" t="s">
        <v>4507</v>
      </c>
    </row>
    <row r="11753" spans="41:42" x14ac:dyDescent="0.3">
      <c r="AO11753" s="2" t="s">
        <v>4631</v>
      </c>
      <c r="AP11753" s="6" t="s">
        <v>4507</v>
      </c>
    </row>
    <row r="11754" spans="41:42" x14ac:dyDescent="0.3">
      <c r="AO11754" s="2" t="s">
        <v>4632</v>
      </c>
      <c r="AP11754" s="6" t="s">
        <v>4507</v>
      </c>
    </row>
    <row r="11755" spans="41:42" x14ac:dyDescent="0.3">
      <c r="AO11755" s="2" t="s">
        <v>4633</v>
      </c>
      <c r="AP11755" s="6" t="s">
        <v>4507</v>
      </c>
    </row>
    <row r="11756" spans="41:42" x14ac:dyDescent="0.3">
      <c r="AO11756" s="2" t="s">
        <v>4634</v>
      </c>
      <c r="AP11756" s="6" t="s">
        <v>4507</v>
      </c>
    </row>
    <row r="11757" spans="41:42" x14ac:dyDescent="0.3">
      <c r="AO11757" s="2" t="s">
        <v>4211</v>
      </c>
      <c r="AP11757" s="6" t="s">
        <v>4101</v>
      </c>
    </row>
    <row r="11758" spans="41:42" x14ac:dyDescent="0.3">
      <c r="AO11758" s="2" t="s">
        <v>4635</v>
      </c>
      <c r="AP11758" s="6" t="s">
        <v>4507</v>
      </c>
    </row>
    <row r="11759" spans="41:42" x14ac:dyDescent="0.3">
      <c r="AO11759" s="2" t="s">
        <v>4636</v>
      </c>
      <c r="AP11759" s="6" t="s">
        <v>4507</v>
      </c>
    </row>
    <row r="11760" spans="41:42" x14ac:dyDescent="0.3">
      <c r="AO11760" s="2" t="s">
        <v>4637</v>
      </c>
      <c r="AP11760" s="6" t="s">
        <v>4507</v>
      </c>
    </row>
    <row r="11761" spans="41:42" x14ac:dyDescent="0.3">
      <c r="AO11761" s="2" t="s">
        <v>4638</v>
      </c>
      <c r="AP11761" s="6" t="s">
        <v>4507</v>
      </c>
    </row>
    <row r="11762" spans="41:42" x14ac:dyDescent="0.3">
      <c r="AO11762" s="2" t="s">
        <v>4639</v>
      </c>
      <c r="AP11762" s="6" t="s">
        <v>4507</v>
      </c>
    </row>
    <row r="11763" spans="41:42" x14ac:dyDescent="0.3">
      <c r="AO11763" s="2" t="s">
        <v>4640</v>
      </c>
      <c r="AP11763" s="6" t="s">
        <v>4507</v>
      </c>
    </row>
    <row r="11764" spans="41:42" x14ac:dyDescent="0.3">
      <c r="AO11764" s="2" t="s">
        <v>4641</v>
      </c>
      <c r="AP11764" s="6" t="s">
        <v>4507</v>
      </c>
    </row>
    <row r="11765" spans="41:42" x14ac:dyDescent="0.3">
      <c r="AO11765" s="2" t="s">
        <v>4642</v>
      </c>
      <c r="AP11765" s="6" t="s">
        <v>4507</v>
      </c>
    </row>
    <row r="11766" spans="41:42" x14ac:dyDescent="0.3">
      <c r="AO11766" s="2" t="s">
        <v>4643</v>
      </c>
      <c r="AP11766" s="6" t="s">
        <v>4507</v>
      </c>
    </row>
    <row r="11767" spans="41:42" x14ac:dyDescent="0.3">
      <c r="AO11767" s="2" t="s">
        <v>4644</v>
      </c>
      <c r="AP11767" s="6" t="s">
        <v>4507</v>
      </c>
    </row>
    <row r="11768" spans="41:42" x14ac:dyDescent="0.3">
      <c r="AO11768" s="2" t="s">
        <v>4212</v>
      </c>
      <c r="AP11768" s="6" t="s">
        <v>4101</v>
      </c>
    </row>
    <row r="11769" spans="41:42" x14ac:dyDescent="0.3">
      <c r="AO11769" s="2" t="s">
        <v>4645</v>
      </c>
      <c r="AP11769" s="6" t="s">
        <v>4507</v>
      </c>
    </row>
    <row r="11770" spans="41:42" x14ac:dyDescent="0.3">
      <c r="AO11770" s="2" t="s">
        <v>4646</v>
      </c>
      <c r="AP11770" s="6" t="s">
        <v>4507</v>
      </c>
    </row>
    <row r="11771" spans="41:42" x14ac:dyDescent="0.3">
      <c r="AO11771" s="2" t="s">
        <v>4647</v>
      </c>
      <c r="AP11771" s="6" t="s">
        <v>4507</v>
      </c>
    </row>
    <row r="11772" spans="41:42" x14ac:dyDescent="0.3">
      <c r="AO11772" s="2" t="s">
        <v>4648</v>
      </c>
      <c r="AP11772" s="6" t="s">
        <v>4507</v>
      </c>
    </row>
    <row r="11773" spans="41:42" x14ac:dyDescent="0.3">
      <c r="AO11773" s="2" t="s">
        <v>4649</v>
      </c>
      <c r="AP11773" s="6" t="s">
        <v>4507</v>
      </c>
    </row>
    <row r="11774" spans="41:42" x14ac:dyDescent="0.3">
      <c r="AO11774" s="2" t="s">
        <v>4650</v>
      </c>
      <c r="AP11774" s="6" t="s">
        <v>4507</v>
      </c>
    </row>
    <row r="11775" spans="41:42" x14ac:dyDescent="0.3">
      <c r="AO11775" s="2" t="s">
        <v>4651</v>
      </c>
      <c r="AP11775" s="6" t="s">
        <v>4507</v>
      </c>
    </row>
    <row r="11776" spans="41:42" x14ac:dyDescent="0.3">
      <c r="AO11776" s="2" t="s">
        <v>4652</v>
      </c>
      <c r="AP11776" s="6" t="s">
        <v>4507</v>
      </c>
    </row>
    <row r="11777" spans="41:42" x14ac:dyDescent="0.3">
      <c r="AO11777" s="2" t="s">
        <v>4653</v>
      </c>
      <c r="AP11777" s="6" t="s">
        <v>4507</v>
      </c>
    </row>
    <row r="11778" spans="41:42" x14ac:dyDescent="0.3">
      <c r="AO11778" s="2" t="s">
        <v>4654</v>
      </c>
      <c r="AP11778" s="6" t="s">
        <v>4507</v>
      </c>
    </row>
    <row r="11779" spans="41:42" x14ac:dyDescent="0.3">
      <c r="AO11779" s="2" t="s">
        <v>4213</v>
      </c>
      <c r="AP11779" s="6" t="s">
        <v>4101</v>
      </c>
    </row>
    <row r="11780" spans="41:42" x14ac:dyDescent="0.3">
      <c r="AO11780" s="2" t="s">
        <v>4655</v>
      </c>
      <c r="AP11780" s="6" t="s">
        <v>4507</v>
      </c>
    </row>
    <row r="11781" spans="41:42" x14ac:dyDescent="0.3">
      <c r="AO11781" s="2" t="s">
        <v>5398</v>
      </c>
      <c r="AP11781" s="6" t="s">
        <v>5300</v>
      </c>
    </row>
    <row r="11782" spans="41:42" x14ac:dyDescent="0.3">
      <c r="AO11782" s="2" t="s">
        <v>5399</v>
      </c>
      <c r="AP11782" s="6" t="s">
        <v>5300</v>
      </c>
    </row>
    <row r="11783" spans="41:42" x14ac:dyDescent="0.3">
      <c r="AO11783" s="2" t="s">
        <v>5400</v>
      </c>
      <c r="AP11783" s="6" t="s">
        <v>5300</v>
      </c>
    </row>
    <row r="11784" spans="41:42" x14ac:dyDescent="0.3">
      <c r="AO11784" s="2" t="s">
        <v>5401</v>
      </c>
      <c r="AP11784" s="6" t="s">
        <v>5300</v>
      </c>
    </row>
    <row r="11785" spans="41:42" x14ac:dyDescent="0.3">
      <c r="AO11785" s="2" t="s">
        <v>5402</v>
      </c>
      <c r="AP11785" s="6" t="s">
        <v>5300</v>
      </c>
    </row>
    <row r="11786" spans="41:42" x14ac:dyDescent="0.3">
      <c r="AO11786" s="2" t="s">
        <v>8464</v>
      </c>
      <c r="AP11786" s="6" t="s">
        <v>105</v>
      </c>
    </row>
    <row r="11787" spans="41:42" x14ac:dyDescent="0.3">
      <c r="AO11787" s="2" t="s">
        <v>8465</v>
      </c>
      <c r="AP11787" s="6" t="s">
        <v>105</v>
      </c>
    </row>
    <row r="11788" spans="41:42" x14ac:dyDescent="0.3">
      <c r="AO11788" s="2" t="s">
        <v>8466</v>
      </c>
      <c r="AP11788" s="6" t="s">
        <v>105</v>
      </c>
    </row>
    <row r="11789" spans="41:42" x14ac:dyDescent="0.3">
      <c r="AO11789" s="2" t="s">
        <v>8467</v>
      </c>
      <c r="AP11789" s="6" t="s">
        <v>105</v>
      </c>
    </row>
    <row r="11790" spans="41:42" x14ac:dyDescent="0.3">
      <c r="AO11790" s="2" t="s">
        <v>4214</v>
      </c>
      <c r="AP11790" s="6" t="s">
        <v>4101</v>
      </c>
    </row>
    <row r="11791" spans="41:42" x14ac:dyDescent="0.3">
      <c r="AO11791" s="2" t="s">
        <v>4853</v>
      </c>
      <c r="AP11791" s="6" t="s">
        <v>4852</v>
      </c>
    </row>
    <row r="11792" spans="41:42" x14ac:dyDescent="0.3">
      <c r="AO11792" s="2" t="s">
        <v>4854</v>
      </c>
      <c r="AP11792" s="6" t="s">
        <v>4852</v>
      </c>
    </row>
    <row r="11793" spans="41:42" x14ac:dyDescent="0.3">
      <c r="AO11793" s="2" t="s">
        <v>4855</v>
      </c>
      <c r="AP11793" s="6" t="s">
        <v>4852</v>
      </c>
    </row>
    <row r="11794" spans="41:42" x14ac:dyDescent="0.3">
      <c r="AO11794" s="2" t="s">
        <v>4856</v>
      </c>
      <c r="AP11794" s="6" t="s">
        <v>4852</v>
      </c>
    </row>
    <row r="11795" spans="41:42" x14ac:dyDescent="0.3">
      <c r="AO11795" s="2" t="s">
        <v>4857</v>
      </c>
      <c r="AP11795" s="6" t="s">
        <v>4852</v>
      </c>
    </row>
    <row r="11796" spans="41:42" x14ac:dyDescent="0.3">
      <c r="AO11796" s="2" t="s">
        <v>4858</v>
      </c>
      <c r="AP11796" s="6" t="s">
        <v>4852</v>
      </c>
    </row>
    <row r="11797" spans="41:42" x14ac:dyDescent="0.3">
      <c r="AO11797" s="2" t="s">
        <v>4859</v>
      </c>
      <c r="AP11797" s="6" t="s">
        <v>4852</v>
      </c>
    </row>
    <row r="11798" spans="41:42" x14ac:dyDescent="0.3">
      <c r="AO11798" s="2" t="s">
        <v>4860</v>
      </c>
      <c r="AP11798" s="6" t="s">
        <v>4852</v>
      </c>
    </row>
    <row r="11799" spans="41:42" x14ac:dyDescent="0.3">
      <c r="AO11799" s="2" t="s">
        <v>4861</v>
      </c>
      <c r="AP11799" s="6" t="s">
        <v>4852</v>
      </c>
    </row>
    <row r="11800" spans="41:42" x14ac:dyDescent="0.3">
      <c r="AO11800" s="2" t="s">
        <v>4862</v>
      </c>
      <c r="AP11800" s="6" t="s">
        <v>4852</v>
      </c>
    </row>
    <row r="11801" spans="41:42" x14ac:dyDescent="0.3">
      <c r="AO11801" s="2" t="s">
        <v>4215</v>
      </c>
      <c r="AP11801" s="6" t="s">
        <v>4101</v>
      </c>
    </row>
    <row r="11802" spans="41:42" x14ac:dyDescent="0.3">
      <c r="AO11802" s="2" t="s">
        <v>4863</v>
      </c>
      <c r="AP11802" s="6" t="s">
        <v>4852</v>
      </c>
    </row>
    <row r="11803" spans="41:42" x14ac:dyDescent="0.3">
      <c r="AO11803" s="2" t="s">
        <v>4864</v>
      </c>
      <c r="AP11803" s="6" t="s">
        <v>4852</v>
      </c>
    </row>
    <row r="11804" spans="41:42" x14ac:dyDescent="0.3">
      <c r="AO11804" s="2" t="s">
        <v>4865</v>
      </c>
      <c r="AP11804" s="6" t="s">
        <v>4852</v>
      </c>
    </row>
    <row r="11805" spans="41:42" x14ac:dyDescent="0.3">
      <c r="AO11805" s="2" t="s">
        <v>4866</v>
      </c>
      <c r="AP11805" s="6" t="s">
        <v>4852</v>
      </c>
    </row>
    <row r="11806" spans="41:42" x14ac:dyDescent="0.3">
      <c r="AO11806" s="2" t="s">
        <v>4867</v>
      </c>
      <c r="AP11806" s="6" t="s">
        <v>4852</v>
      </c>
    </row>
    <row r="11807" spans="41:42" x14ac:dyDescent="0.3">
      <c r="AO11807" s="2" t="s">
        <v>4868</v>
      </c>
      <c r="AP11807" s="6" t="s">
        <v>4852</v>
      </c>
    </row>
    <row r="11808" spans="41:42" x14ac:dyDescent="0.3">
      <c r="AO11808" s="2" t="s">
        <v>4869</v>
      </c>
      <c r="AP11808" s="6" t="s">
        <v>4852</v>
      </c>
    </row>
    <row r="11809" spans="41:42" x14ac:dyDescent="0.3">
      <c r="AO11809" s="2" t="s">
        <v>4870</v>
      </c>
      <c r="AP11809" s="6" t="s">
        <v>4852</v>
      </c>
    </row>
    <row r="11810" spans="41:42" x14ac:dyDescent="0.3">
      <c r="AO11810" s="2" t="s">
        <v>4871</v>
      </c>
      <c r="AP11810" s="6" t="s">
        <v>4852</v>
      </c>
    </row>
    <row r="11811" spans="41:42" x14ac:dyDescent="0.3">
      <c r="AO11811" s="2" t="s">
        <v>4872</v>
      </c>
      <c r="AP11811" s="6" t="s">
        <v>4852</v>
      </c>
    </row>
    <row r="11812" spans="41:42" x14ac:dyDescent="0.3">
      <c r="AO11812" s="2" t="s">
        <v>2465</v>
      </c>
      <c r="AP11812" s="6" t="s">
        <v>2400</v>
      </c>
    </row>
    <row r="11813" spans="41:42" x14ac:dyDescent="0.3">
      <c r="AO11813" s="2" t="s">
        <v>4216</v>
      </c>
      <c r="AP11813" s="6" t="s">
        <v>4101</v>
      </c>
    </row>
    <row r="11814" spans="41:42" x14ac:dyDescent="0.3">
      <c r="AO11814" s="2" t="s">
        <v>4873</v>
      </c>
      <c r="AP11814" s="6" t="s">
        <v>4852</v>
      </c>
    </row>
    <row r="11815" spans="41:42" x14ac:dyDescent="0.3">
      <c r="AO11815" s="2" t="s">
        <v>4874</v>
      </c>
      <c r="AP11815" s="6" t="s">
        <v>4852</v>
      </c>
    </row>
    <row r="11816" spans="41:42" x14ac:dyDescent="0.3">
      <c r="AO11816" s="2" t="s">
        <v>4875</v>
      </c>
      <c r="AP11816" s="6" t="s">
        <v>4852</v>
      </c>
    </row>
    <row r="11817" spans="41:42" x14ac:dyDescent="0.3">
      <c r="AO11817" s="2" t="s">
        <v>4876</v>
      </c>
      <c r="AP11817" s="6" t="s">
        <v>4852</v>
      </c>
    </row>
    <row r="11818" spans="41:42" x14ac:dyDescent="0.3">
      <c r="AO11818" s="2" t="s">
        <v>4877</v>
      </c>
      <c r="AP11818" s="6" t="s">
        <v>4852</v>
      </c>
    </row>
    <row r="11819" spans="41:42" x14ac:dyDescent="0.3">
      <c r="AO11819" s="2" t="s">
        <v>4878</v>
      </c>
      <c r="AP11819" s="6" t="s">
        <v>4852</v>
      </c>
    </row>
    <row r="11820" spans="41:42" x14ac:dyDescent="0.3">
      <c r="AO11820" s="2" t="s">
        <v>4879</v>
      </c>
      <c r="AP11820" s="6" t="s">
        <v>4852</v>
      </c>
    </row>
    <row r="11821" spans="41:42" x14ac:dyDescent="0.3">
      <c r="AO11821" s="2" t="s">
        <v>4880</v>
      </c>
      <c r="AP11821" s="6" t="s">
        <v>4852</v>
      </c>
    </row>
    <row r="11822" spans="41:42" x14ac:dyDescent="0.3">
      <c r="AO11822" s="2" t="s">
        <v>4881</v>
      </c>
      <c r="AP11822" s="6" t="s">
        <v>4852</v>
      </c>
    </row>
    <row r="11823" spans="41:42" x14ac:dyDescent="0.3">
      <c r="AO11823" s="2" t="s">
        <v>4882</v>
      </c>
      <c r="AP11823" s="6" t="s">
        <v>4852</v>
      </c>
    </row>
    <row r="11824" spans="41:42" x14ac:dyDescent="0.3">
      <c r="AO11824" s="2" t="s">
        <v>2632</v>
      </c>
      <c r="AP11824" s="6" t="s">
        <v>2400</v>
      </c>
    </row>
    <row r="11825" spans="41:42" x14ac:dyDescent="0.3">
      <c r="AO11825" s="2" t="s">
        <v>4883</v>
      </c>
      <c r="AP11825" s="6" t="s">
        <v>4852</v>
      </c>
    </row>
    <row r="11826" spans="41:42" x14ac:dyDescent="0.3">
      <c r="AO11826" s="2" t="s">
        <v>4884</v>
      </c>
      <c r="AP11826" s="6" t="s">
        <v>4852</v>
      </c>
    </row>
    <row r="11827" spans="41:42" x14ac:dyDescent="0.3">
      <c r="AO11827" s="2" t="s">
        <v>4885</v>
      </c>
      <c r="AP11827" s="6" t="s">
        <v>4852</v>
      </c>
    </row>
    <row r="11828" spans="41:42" x14ac:dyDescent="0.3">
      <c r="AO11828" s="2" t="s">
        <v>4886</v>
      </c>
      <c r="AP11828" s="6" t="s">
        <v>4852</v>
      </c>
    </row>
    <row r="11829" spans="41:42" x14ac:dyDescent="0.3">
      <c r="AO11829" s="2" t="s">
        <v>4887</v>
      </c>
      <c r="AP11829" s="6" t="s">
        <v>4852</v>
      </c>
    </row>
    <row r="11830" spans="41:42" x14ac:dyDescent="0.3">
      <c r="AO11830" s="2" t="s">
        <v>4888</v>
      </c>
      <c r="AP11830" s="6" t="s">
        <v>4852</v>
      </c>
    </row>
    <row r="11831" spans="41:42" x14ac:dyDescent="0.3">
      <c r="AO11831" s="2" t="s">
        <v>4889</v>
      </c>
      <c r="AP11831" s="6" t="s">
        <v>4852</v>
      </c>
    </row>
    <row r="11832" spans="41:42" x14ac:dyDescent="0.3">
      <c r="AO11832" s="2" t="s">
        <v>4890</v>
      </c>
      <c r="AP11832" s="6" t="s">
        <v>4852</v>
      </c>
    </row>
    <row r="11833" spans="41:42" x14ac:dyDescent="0.3">
      <c r="AO11833" s="2" t="s">
        <v>4891</v>
      </c>
      <c r="AP11833" s="6" t="s">
        <v>4852</v>
      </c>
    </row>
    <row r="11834" spans="41:42" x14ac:dyDescent="0.3">
      <c r="AO11834" s="2" t="s">
        <v>4892</v>
      </c>
      <c r="AP11834" s="6" t="s">
        <v>4852</v>
      </c>
    </row>
    <row r="11835" spans="41:42" x14ac:dyDescent="0.3">
      <c r="AO11835" s="2" t="s">
        <v>2633</v>
      </c>
      <c r="AP11835" s="6" t="s">
        <v>2400</v>
      </c>
    </row>
    <row r="11836" spans="41:42" x14ac:dyDescent="0.3">
      <c r="AO11836" s="2" t="s">
        <v>4893</v>
      </c>
      <c r="AP11836" s="6" t="s">
        <v>4852</v>
      </c>
    </row>
    <row r="11837" spans="41:42" x14ac:dyDescent="0.3">
      <c r="AO11837" s="2" t="s">
        <v>4894</v>
      </c>
      <c r="AP11837" s="6" t="s">
        <v>4852</v>
      </c>
    </row>
    <row r="11838" spans="41:42" x14ac:dyDescent="0.3">
      <c r="AO11838" s="2" t="s">
        <v>4895</v>
      </c>
      <c r="AP11838" s="6" t="s">
        <v>4852</v>
      </c>
    </row>
    <row r="11839" spans="41:42" x14ac:dyDescent="0.3">
      <c r="AO11839" s="2" t="s">
        <v>4896</v>
      </c>
      <c r="AP11839" s="6" t="s">
        <v>4852</v>
      </c>
    </row>
    <row r="11840" spans="41:42" x14ac:dyDescent="0.3">
      <c r="AO11840" s="2" t="s">
        <v>4897</v>
      </c>
      <c r="AP11840" s="6" t="s">
        <v>4852</v>
      </c>
    </row>
    <row r="11841" spans="41:42" x14ac:dyDescent="0.3">
      <c r="AO11841" s="2" t="s">
        <v>4898</v>
      </c>
      <c r="AP11841" s="6" t="s">
        <v>4852</v>
      </c>
    </row>
    <row r="11842" spans="41:42" x14ac:dyDescent="0.3">
      <c r="AO11842" s="2" t="s">
        <v>4899</v>
      </c>
      <c r="AP11842" s="6" t="s">
        <v>4852</v>
      </c>
    </row>
    <row r="11843" spans="41:42" x14ac:dyDescent="0.3">
      <c r="AO11843" s="2" t="s">
        <v>4900</v>
      </c>
      <c r="AP11843" s="6" t="s">
        <v>4852</v>
      </c>
    </row>
    <row r="11844" spans="41:42" x14ac:dyDescent="0.3">
      <c r="AO11844" s="2" t="s">
        <v>4901</v>
      </c>
      <c r="AP11844" s="6" t="s">
        <v>4852</v>
      </c>
    </row>
    <row r="11845" spans="41:42" x14ac:dyDescent="0.3">
      <c r="AO11845" s="2" t="s">
        <v>4902</v>
      </c>
      <c r="AP11845" s="6" t="s">
        <v>4852</v>
      </c>
    </row>
    <row r="11846" spans="41:42" x14ac:dyDescent="0.3">
      <c r="AO11846" s="2" t="s">
        <v>2044</v>
      </c>
      <c r="AP11846" s="6" t="s">
        <v>1888</v>
      </c>
    </row>
    <row r="11847" spans="41:42" x14ac:dyDescent="0.3">
      <c r="AO11847" s="2" t="s">
        <v>4903</v>
      </c>
      <c r="AP11847" s="6" t="s">
        <v>4852</v>
      </c>
    </row>
    <row r="11848" spans="41:42" x14ac:dyDescent="0.3">
      <c r="AO11848" s="2" t="s">
        <v>4904</v>
      </c>
      <c r="AP11848" s="6" t="s">
        <v>4852</v>
      </c>
    </row>
    <row r="11849" spans="41:42" x14ac:dyDescent="0.3">
      <c r="AO11849" s="2" t="s">
        <v>4905</v>
      </c>
      <c r="AP11849" s="6" t="s">
        <v>4852</v>
      </c>
    </row>
    <row r="11850" spans="41:42" x14ac:dyDescent="0.3">
      <c r="AO11850" s="2" t="s">
        <v>4906</v>
      </c>
      <c r="AP11850" s="6" t="s">
        <v>4852</v>
      </c>
    </row>
    <row r="11851" spans="41:42" x14ac:dyDescent="0.3">
      <c r="AO11851" s="2" t="s">
        <v>4907</v>
      </c>
      <c r="AP11851" s="6" t="s">
        <v>4852</v>
      </c>
    </row>
    <row r="11852" spans="41:42" x14ac:dyDescent="0.3">
      <c r="AO11852" s="2" t="s">
        <v>4908</v>
      </c>
      <c r="AP11852" s="6" t="s">
        <v>4852</v>
      </c>
    </row>
    <row r="11853" spans="41:42" x14ac:dyDescent="0.3">
      <c r="AO11853" s="2" t="s">
        <v>4909</v>
      </c>
      <c r="AP11853" s="6" t="s">
        <v>4852</v>
      </c>
    </row>
    <row r="11854" spans="41:42" x14ac:dyDescent="0.3">
      <c r="AO11854" s="2" t="s">
        <v>4910</v>
      </c>
      <c r="AP11854" s="6" t="s">
        <v>4852</v>
      </c>
    </row>
    <row r="11855" spans="41:42" x14ac:dyDescent="0.3">
      <c r="AO11855" s="2" t="s">
        <v>4911</v>
      </c>
      <c r="AP11855" s="6" t="s">
        <v>4852</v>
      </c>
    </row>
    <row r="11856" spans="41:42" x14ac:dyDescent="0.3">
      <c r="AO11856" s="2" t="s">
        <v>4912</v>
      </c>
      <c r="AP11856" s="6" t="s">
        <v>4852</v>
      </c>
    </row>
    <row r="11857" spans="41:42" x14ac:dyDescent="0.3">
      <c r="AO11857" s="2" t="s">
        <v>2045</v>
      </c>
      <c r="AP11857" s="6" t="s">
        <v>1888</v>
      </c>
    </row>
    <row r="11858" spans="41:42" x14ac:dyDescent="0.3">
      <c r="AO11858" s="2" t="s">
        <v>4913</v>
      </c>
      <c r="AP11858" s="6" t="s">
        <v>4852</v>
      </c>
    </row>
    <row r="11859" spans="41:42" x14ac:dyDescent="0.3">
      <c r="AO11859" s="2" t="s">
        <v>4914</v>
      </c>
      <c r="AP11859" s="6" t="s">
        <v>4852</v>
      </c>
    </row>
    <row r="11860" spans="41:42" x14ac:dyDescent="0.3">
      <c r="AO11860" s="2" t="s">
        <v>4915</v>
      </c>
      <c r="AP11860" s="6" t="s">
        <v>4852</v>
      </c>
    </row>
    <row r="11861" spans="41:42" x14ac:dyDescent="0.3">
      <c r="AO11861" s="2" t="s">
        <v>4916</v>
      </c>
      <c r="AP11861" s="6" t="s">
        <v>4852</v>
      </c>
    </row>
    <row r="11862" spans="41:42" x14ac:dyDescent="0.3">
      <c r="AO11862" s="2" t="s">
        <v>4917</v>
      </c>
      <c r="AP11862" s="6" t="s">
        <v>4852</v>
      </c>
    </row>
    <row r="11863" spans="41:42" x14ac:dyDescent="0.3">
      <c r="AO11863" s="2" t="s">
        <v>4918</v>
      </c>
      <c r="AP11863" s="6" t="s">
        <v>4852</v>
      </c>
    </row>
    <row r="11864" spans="41:42" x14ac:dyDescent="0.3">
      <c r="AO11864" s="2" t="s">
        <v>4919</v>
      </c>
      <c r="AP11864" s="6" t="s">
        <v>4852</v>
      </c>
    </row>
    <row r="11865" spans="41:42" x14ac:dyDescent="0.3">
      <c r="AO11865" s="2" t="s">
        <v>4920</v>
      </c>
      <c r="AP11865" s="6" t="s">
        <v>4852</v>
      </c>
    </row>
    <row r="11866" spans="41:42" x14ac:dyDescent="0.3">
      <c r="AO11866" s="2" t="s">
        <v>4921</v>
      </c>
      <c r="AP11866" s="6" t="s">
        <v>4852</v>
      </c>
    </row>
    <row r="11867" spans="41:42" x14ac:dyDescent="0.3">
      <c r="AO11867" s="2" t="s">
        <v>4922</v>
      </c>
      <c r="AP11867" s="6" t="s">
        <v>4852</v>
      </c>
    </row>
    <row r="11868" spans="41:42" x14ac:dyDescent="0.3">
      <c r="AO11868" s="2" t="s">
        <v>3991</v>
      </c>
      <c r="AP11868" s="6" t="s">
        <v>3990</v>
      </c>
    </row>
    <row r="11869" spans="41:42" x14ac:dyDescent="0.3">
      <c r="AO11869" s="2" t="s">
        <v>7704</v>
      </c>
      <c r="AP11869" s="6" t="s">
        <v>7703</v>
      </c>
    </row>
    <row r="11870" spans="41:42" x14ac:dyDescent="0.3">
      <c r="AO11870" s="2" t="s">
        <v>7705</v>
      </c>
      <c r="AP11870" s="6" t="s">
        <v>7703</v>
      </c>
    </row>
    <row r="11871" spans="41:42" x14ac:dyDescent="0.3">
      <c r="AO11871" s="2" t="s">
        <v>7706</v>
      </c>
      <c r="AP11871" s="6" t="s">
        <v>7703</v>
      </c>
    </row>
    <row r="11872" spans="41:42" x14ac:dyDescent="0.3">
      <c r="AO11872" s="2" t="s">
        <v>7707</v>
      </c>
      <c r="AP11872" s="6" t="s">
        <v>7703</v>
      </c>
    </row>
    <row r="11873" spans="41:42" x14ac:dyDescent="0.3">
      <c r="AO11873" s="2" t="s">
        <v>7708</v>
      </c>
      <c r="AP11873" s="6" t="s">
        <v>7703</v>
      </c>
    </row>
    <row r="11874" spans="41:42" x14ac:dyDescent="0.3">
      <c r="AO11874" s="2" t="s">
        <v>7709</v>
      </c>
      <c r="AP11874" s="6" t="s">
        <v>7703</v>
      </c>
    </row>
    <row r="11875" spans="41:42" x14ac:dyDescent="0.3">
      <c r="AO11875" s="2" t="s">
        <v>7710</v>
      </c>
      <c r="AP11875" s="6" t="s">
        <v>7703</v>
      </c>
    </row>
    <row r="11876" spans="41:42" x14ac:dyDescent="0.3">
      <c r="AO11876" s="2" t="s">
        <v>7711</v>
      </c>
      <c r="AP11876" s="6" t="s">
        <v>7703</v>
      </c>
    </row>
    <row r="11877" spans="41:42" x14ac:dyDescent="0.3">
      <c r="AO11877" s="2" t="s">
        <v>7712</v>
      </c>
      <c r="AP11877" s="6" t="s">
        <v>7703</v>
      </c>
    </row>
    <row r="11878" spans="41:42" x14ac:dyDescent="0.3">
      <c r="AO11878" s="2" t="s">
        <v>7713</v>
      </c>
      <c r="AP11878" s="6" t="s">
        <v>7703</v>
      </c>
    </row>
    <row r="11879" spans="41:42" x14ac:dyDescent="0.3">
      <c r="AO11879" s="2" t="s">
        <v>8045</v>
      </c>
      <c r="AP11879" s="6" t="s">
        <v>105</v>
      </c>
    </row>
    <row r="11880" spans="41:42" x14ac:dyDescent="0.3">
      <c r="AO11880" s="2" t="s">
        <v>7714</v>
      </c>
      <c r="AP11880" s="6" t="s">
        <v>7703</v>
      </c>
    </row>
    <row r="11881" spans="41:42" x14ac:dyDescent="0.3">
      <c r="AO11881" s="2" t="s">
        <v>7715</v>
      </c>
      <c r="AP11881" s="6" t="s">
        <v>7703</v>
      </c>
    </row>
    <row r="11882" spans="41:42" x14ac:dyDescent="0.3">
      <c r="AO11882" s="2" t="s">
        <v>7716</v>
      </c>
      <c r="AP11882" s="6" t="s">
        <v>7703</v>
      </c>
    </row>
    <row r="11883" spans="41:42" x14ac:dyDescent="0.3">
      <c r="AO11883" s="2" t="s">
        <v>7717</v>
      </c>
      <c r="AP11883" s="6" t="s">
        <v>7703</v>
      </c>
    </row>
    <row r="11884" spans="41:42" x14ac:dyDescent="0.3">
      <c r="AO11884" s="2" t="s">
        <v>7718</v>
      </c>
      <c r="AP11884" s="6" t="s">
        <v>7703</v>
      </c>
    </row>
    <row r="11885" spans="41:42" x14ac:dyDescent="0.3">
      <c r="AO11885" s="2" t="s">
        <v>7719</v>
      </c>
      <c r="AP11885" s="6" t="s">
        <v>7703</v>
      </c>
    </row>
    <row r="11886" spans="41:42" x14ac:dyDescent="0.3">
      <c r="AO11886" s="2" t="s">
        <v>7720</v>
      </c>
      <c r="AP11886" s="6" t="s">
        <v>7703</v>
      </c>
    </row>
    <row r="11887" spans="41:42" x14ac:dyDescent="0.3">
      <c r="AO11887" s="2" t="s">
        <v>7721</v>
      </c>
      <c r="AP11887" s="6" t="s">
        <v>7703</v>
      </c>
    </row>
    <row r="11888" spans="41:42" x14ac:dyDescent="0.3">
      <c r="AO11888" s="2" t="s">
        <v>7722</v>
      </c>
      <c r="AP11888" s="6" t="s">
        <v>7703</v>
      </c>
    </row>
    <row r="11889" spans="41:42" x14ac:dyDescent="0.3">
      <c r="AO11889" s="2" t="s">
        <v>7723</v>
      </c>
      <c r="AP11889" s="6" t="s">
        <v>7703</v>
      </c>
    </row>
    <row r="11890" spans="41:42" x14ac:dyDescent="0.3">
      <c r="AO11890" s="2" t="s">
        <v>8046</v>
      </c>
      <c r="AP11890" s="6" t="s">
        <v>105</v>
      </c>
    </row>
    <row r="11891" spans="41:42" x14ac:dyDescent="0.3">
      <c r="AO11891" s="2" t="s">
        <v>7724</v>
      </c>
      <c r="AP11891" s="6" t="s">
        <v>7703</v>
      </c>
    </row>
    <row r="11892" spans="41:42" x14ac:dyDescent="0.3">
      <c r="AO11892" s="2" t="s">
        <v>7725</v>
      </c>
      <c r="AP11892" s="6" t="s">
        <v>7703</v>
      </c>
    </row>
    <row r="11893" spans="41:42" x14ac:dyDescent="0.3">
      <c r="AO11893" s="2" t="s">
        <v>7726</v>
      </c>
      <c r="AP11893" s="6" t="s">
        <v>7703</v>
      </c>
    </row>
    <row r="11894" spans="41:42" x14ac:dyDescent="0.3">
      <c r="AO11894" s="2" t="s">
        <v>7727</v>
      </c>
      <c r="AP11894" s="6" t="s">
        <v>7703</v>
      </c>
    </row>
    <row r="11895" spans="41:42" x14ac:dyDescent="0.3">
      <c r="AO11895" s="2" t="s">
        <v>7728</v>
      </c>
      <c r="AP11895" s="6" t="s">
        <v>7703</v>
      </c>
    </row>
    <row r="11896" spans="41:42" x14ac:dyDescent="0.3">
      <c r="AO11896" s="2" t="s">
        <v>7729</v>
      </c>
      <c r="AP11896" s="6" t="s">
        <v>7703</v>
      </c>
    </row>
    <row r="11897" spans="41:42" x14ac:dyDescent="0.3">
      <c r="AO11897" s="2" t="s">
        <v>7730</v>
      </c>
      <c r="AP11897" s="6" t="s">
        <v>7703</v>
      </c>
    </row>
    <row r="11898" spans="41:42" x14ac:dyDescent="0.3">
      <c r="AO11898" s="2" t="s">
        <v>7731</v>
      </c>
      <c r="AP11898" s="6" t="s">
        <v>7703</v>
      </c>
    </row>
    <row r="11899" spans="41:42" x14ac:dyDescent="0.3">
      <c r="AO11899" s="2" t="s">
        <v>7732</v>
      </c>
      <c r="AP11899" s="6" t="s">
        <v>7703</v>
      </c>
    </row>
    <row r="11900" spans="41:42" x14ac:dyDescent="0.3">
      <c r="AO11900" s="2" t="s">
        <v>7733</v>
      </c>
      <c r="AP11900" s="6" t="s">
        <v>7703</v>
      </c>
    </row>
    <row r="11901" spans="41:42" x14ac:dyDescent="0.3">
      <c r="AO11901" s="2" t="s">
        <v>8047</v>
      </c>
      <c r="AP11901" s="6" t="s">
        <v>105</v>
      </c>
    </row>
    <row r="11902" spans="41:42" x14ac:dyDescent="0.3">
      <c r="AO11902" s="2" t="s">
        <v>7734</v>
      </c>
      <c r="AP11902" s="6" t="s">
        <v>7703</v>
      </c>
    </row>
    <row r="11903" spans="41:42" x14ac:dyDescent="0.3">
      <c r="AO11903" s="2" t="s">
        <v>7735</v>
      </c>
      <c r="AP11903" s="6" t="s">
        <v>7703</v>
      </c>
    </row>
    <row r="11904" spans="41:42" x14ac:dyDescent="0.3">
      <c r="AO11904" s="2" t="s">
        <v>7736</v>
      </c>
      <c r="AP11904" s="6" t="s">
        <v>7703</v>
      </c>
    </row>
    <row r="11905" spans="41:42" x14ac:dyDescent="0.3">
      <c r="AO11905" s="2" t="s">
        <v>7737</v>
      </c>
      <c r="AP11905" s="6" t="s">
        <v>7703</v>
      </c>
    </row>
    <row r="11906" spans="41:42" x14ac:dyDescent="0.3">
      <c r="AO11906" s="2" t="s">
        <v>7738</v>
      </c>
      <c r="AP11906" s="6" t="s">
        <v>7703</v>
      </c>
    </row>
    <row r="11907" spans="41:42" x14ac:dyDescent="0.3">
      <c r="AO11907" s="2" t="s">
        <v>7739</v>
      </c>
      <c r="AP11907" s="6" t="s">
        <v>7703</v>
      </c>
    </row>
    <row r="11908" spans="41:42" x14ac:dyDescent="0.3">
      <c r="AO11908" s="2" t="s">
        <v>6971</v>
      </c>
      <c r="AP11908" s="6" t="s">
        <v>6936</v>
      </c>
    </row>
    <row r="11909" spans="41:42" x14ac:dyDescent="0.3">
      <c r="AO11909" s="2" t="s">
        <v>6972</v>
      </c>
      <c r="AP11909" s="6" t="s">
        <v>6936</v>
      </c>
    </row>
    <row r="11910" spans="41:42" x14ac:dyDescent="0.3">
      <c r="AO11910" s="2" t="s">
        <v>6973</v>
      </c>
      <c r="AP11910" s="6" t="s">
        <v>6936</v>
      </c>
    </row>
    <row r="11911" spans="41:42" x14ac:dyDescent="0.3">
      <c r="AO11911" s="2" t="s">
        <v>6974</v>
      </c>
      <c r="AP11911" s="6" t="s">
        <v>6936</v>
      </c>
    </row>
    <row r="11912" spans="41:42" x14ac:dyDescent="0.3">
      <c r="AO11912" s="2" t="s">
        <v>8048</v>
      </c>
      <c r="AP11912" s="6" t="s">
        <v>105</v>
      </c>
    </row>
    <row r="11913" spans="41:42" x14ac:dyDescent="0.3">
      <c r="AO11913" s="2" t="s">
        <v>6975</v>
      </c>
      <c r="AP11913" s="6" t="s">
        <v>6936</v>
      </c>
    </row>
    <row r="11914" spans="41:42" x14ac:dyDescent="0.3">
      <c r="AO11914" s="2" t="s">
        <v>6976</v>
      </c>
      <c r="AP11914" s="6" t="s">
        <v>6936</v>
      </c>
    </row>
    <row r="11915" spans="41:42" x14ac:dyDescent="0.3">
      <c r="AO11915" s="2" t="s">
        <v>6977</v>
      </c>
      <c r="AP11915" s="6" t="s">
        <v>6936</v>
      </c>
    </row>
    <row r="11916" spans="41:42" x14ac:dyDescent="0.3">
      <c r="AO11916" s="2" t="s">
        <v>6978</v>
      </c>
      <c r="AP11916" s="6" t="s">
        <v>6936</v>
      </c>
    </row>
    <row r="11917" spans="41:42" x14ac:dyDescent="0.3">
      <c r="AO11917" s="2" t="s">
        <v>6979</v>
      </c>
      <c r="AP11917" s="6" t="s">
        <v>6936</v>
      </c>
    </row>
    <row r="11918" spans="41:42" x14ac:dyDescent="0.3">
      <c r="AO11918" s="2" t="s">
        <v>6980</v>
      </c>
      <c r="AP11918" s="6" t="s">
        <v>6936</v>
      </c>
    </row>
    <row r="11919" spans="41:42" x14ac:dyDescent="0.3">
      <c r="AO11919" s="2" t="s">
        <v>6981</v>
      </c>
      <c r="AP11919" s="6" t="s">
        <v>6936</v>
      </c>
    </row>
    <row r="11920" spans="41:42" x14ac:dyDescent="0.3">
      <c r="AO11920" s="2" t="s">
        <v>6982</v>
      </c>
      <c r="AP11920" s="6" t="s">
        <v>6936</v>
      </c>
    </row>
    <row r="11921" spans="41:42" x14ac:dyDescent="0.3">
      <c r="AO11921" s="2" t="s">
        <v>6983</v>
      </c>
      <c r="AP11921" s="6" t="s">
        <v>6936</v>
      </c>
    </row>
    <row r="11922" spans="41:42" x14ac:dyDescent="0.3">
      <c r="AO11922" s="2" t="s">
        <v>6984</v>
      </c>
      <c r="AP11922" s="6" t="s">
        <v>6936</v>
      </c>
    </row>
    <row r="11923" spans="41:42" x14ac:dyDescent="0.3">
      <c r="AO11923" s="2" t="s">
        <v>2466</v>
      </c>
      <c r="AP11923" s="6" t="s">
        <v>2400</v>
      </c>
    </row>
    <row r="11924" spans="41:42" x14ac:dyDescent="0.3">
      <c r="AO11924" s="2" t="s">
        <v>8049</v>
      </c>
      <c r="AP11924" s="6" t="s">
        <v>105</v>
      </c>
    </row>
    <row r="11925" spans="41:42" x14ac:dyDescent="0.3">
      <c r="AO11925" s="2" t="s">
        <v>6985</v>
      </c>
      <c r="AP11925" s="6" t="s">
        <v>6936</v>
      </c>
    </row>
    <row r="11926" spans="41:42" x14ac:dyDescent="0.3">
      <c r="AO11926" s="2" t="s">
        <v>6986</v>
      </c>
      <c r="AP11926" s="6" t="s">
        <v>6936</v>
      </c>
    </row>
    <row r="11927" spans="41:42" x14ac:dyDescent="0.3">
      <c r="AO11927" s="2" t="s">
        <v>6987</v>
      </c>
      <c r="AP11927" s="6" t="s">
        <v>6936</v>
      </c>
    </row>
    <row r="11928" spans="41:42" x14ac:dyDescent="0.3">
      <c r="AO11928" s="2" t="s">
        <v>6988</v>
      </c>
      <c r="AP11928" s="6" t="s">
        <v>6936</v>
      </c>
    </row>
    <row r="11929" spans="41:42" x14ac:dyDescent="0.3">
      <c r="AO11929" s="2" t="s">
        <v>6989</v>
      </c>
      <c r="AP11929" s="6" t="s">
        <v>6936</v>
      </c>
    </row>
    <row r="11930" spans="41:42" x14ac:dyDescent="0.3">
      <c r="AO11930" s="2" t="s">
        <v>6990</v>
      </c>
      <c r="AP11930" s="6" t="s">
        <v>6936</v>
      </c>
    </row>
    <row r="11931" spans="41:42" x14ac:dyDescent="0.3">
      <c r="AO11931" s="2" t="s">
        <v>6991</v>
      </c>
      <c r="AP11931" s="6" t="s">
        <v>6936</v>
      </c>
    </row>
    <row r="11932" spans="41:42" x14ac:dyDescent="0.3">
      <c r="AO11932" s="2" t="s">
        <v>6992</v>
      </c>
      <c r="AP11932" s="6" t="s">
        <v>6936</v>
      </c>
    </row>
    <row r="11933" spans="41:42" x14ac:dyDescent="0.3">
      <c r="AO11933" s="2" t="s">
        <v>6993</v>
      </c>
      <c r="AP11933" s="6" t="s">
        <v>6936</v>
      </c>
    </row>
    <row r="11934" spans="41:42" x14ac:dyDescent="0.3">
      <c r="AO11934" s="2" t="s">
        <v>6994</v>
      </c>
      <c r="AP11934" s="6" t="s">
        <v>6936</v>
      </c>
    </row>
    <row r="11935" spans="41:42" x14ac:dyDescent="0.3">
      <c r="AO11935" s="2" t="s">
        <v>8050</v>
      </c>
      <c r="AP11935" s="6" t="s">
        <v>105</v>
      </c>
    </row>
    <row r="11936" spans="41:42" x14ac:dyDescent="0.3">
      <c r="AO11936" s="2" t="s">
        <v>6995</v>
      </c>
      <c r="AP11936" s="6" t="s">
        <v>6936</v>
      </c>
    </row>
    <row r="11937" spans="41:42" x14ac:dyDescent="0.3">
      <c r="AO11937" s="2" t="s">
        <v>6996</v>
      </c>
      <c r="AP11937" s="6" t="s">
        <v>6936</v>
      </c>
    </row>
    <row r="11938" spans="41:42" x14ac:dyDescent="0.3">
      <c r="AO11938" s="2" t="s">
        <v>6997</v>
      </c>
      <c r="AP11938" s="6" t="s">
        <v>6936</v>
      </c>
    </row>
    <row r="11939" spans="41:42" x14ac:dyDescent="0.3">
      <c r="AO11939" s="2" t="s">
        <v>6998</v>
      </c>
      <c r="AP11939" s="6" t="s">
        <v>6936</v>
      </c>
    </row>
    <row r="11940" spans="41:42" x14ac:dyDescent="0.3">
      <c r="AO11940" s="2" t="s">
        <v>6999</v>
      </c>
      <c r="AP11940" s="6" t="s">
        <v>6936</v>
      </c>
    </row>
    <row r="11941" spans="41:42" x14ac:dyDescent="0.3">
      <c r="AO11941" s="2" t="s">
        <v>7000</v>
      </c>
      <c r="AP11941" s="6" t="s">
        <v>6936</v>
      </c>
    </row>
    <row r="11942" spans="41:42" x14ac:dyDescent="0.3">
      <c r="AO11942" s="2" t="s">
        <v>5403</v>
      </c>
      <c r="AP11942" s="6" t="s">
        <v>5300</v>
      </c>
    </row>
    <row r="11943" spans="41:42" x14ac:dyDescent="0.3">
      <c r="AO11943" s="2" t="s">
        <v>5404</v>
      </c>
      <c r="AP11943" s="6" t="s">
        <v>5300</v>
      </c>
    </row>
    <row r="11944" spans="41:42" x14ac:dyDescent="0.3">
      <c r="AO11944" s="2" t="s">
        <v>5405</v>
      </c>
      <c r="AP11944" s="6" t="s">
        <v>5300</v>
      </c>
    </row>
    <row r="11945" spans="41:42" x14ac:dyDescent="0.3">
      <c r="AO11945" s="2" t="s">
        <v>5406</v>
      </c>
      <c r="AP11945" s="6" t="s">
        <v>5300</v>
      </c>
    </row>
    <row r="11946" spans="41:42" x14ac:dyDescent="0.3">
      <c r="AO11946" s="2" t="s">
        <v>8051</v>
      </c>
      <c r="AP11946" s="6" t="s">
        <v>105</v>
      </c>
    </row>
    <row r="11947" spans="41:42" x14ac:dyDescent="0.3">
      <c r="AO11947" s="2" t="s">
        <v>5407</v>
      </c>
      <c r="AP11947" s="6" t="s">
        <v>5300</v>
      </c>
    </row>
    <row r="11948" spans="41:42" x14ac:dyDescent="0.3">
      <c r="AO11948" s="2" t="s">
        <v>5408</v>
      </c>
      <c r="AP11948" s="6" t="s">
        <v>5300</v>
      </c>
    </row>
    <row r="11949" spans="41:42" x14ac:dyDescent="0.3">
      <c r="AO11949" s="2" t="s">
        <v>5409</v>
      </c>
      <c r="AP11949" s="6" t="s">
        <v>5300</v>
      </c>
    </row>
    <row r="11950" spans="41:42" x14ac:dyDescent="0.3">
      <c r="AO11950" s="2" t="s">
        <v>5410</v>
      </c>
      <c r="AP11950" s="6" t="s">
        <v>5300</v>
      </c>
    </row>
    <row r="11951" spans="41:42" x14ac:dyDescent="0.3">
      <c r="AO11951" s="2" t="s">
        <v>5411</v>
      </c>
      <c r="AP11951" s="6" t="s">
        <v>5300</v>
      </c>
    </row>
    <row r="11952" spans="41:42" x14ac:dyDescent="0.3">
      <c r="AO11952" s="2" t="s">
        <v>5412</v>
      </c>
      <c r="AP11952" s="6" t="s">
        <v>5300</v>
      </c>
    </row>
    <row r="11953" spans="41:42" x14ac:dyDescent="0.3">
      <c r="AO11953" s="2" t="s">
        <v>5413</v>
      </c>
      <c r="AP11953" s="6" t="s">
        <v>5300</v>
      </c>
    </row>
    <row r="11954" spans="41:42" x14ac:dyDescent="0.3">
      <c r="AO11954" s="2" t="s">
        <v>5414</v>
      </c>
      <c r="AP11954" s="6" t="s">
        <v>5300</v>
      </c>
    </row>
    <row r="11955" spans="41:42" x14ac:dyDescent="0.3">
      <c r="AO11955" s="2" t="s">
        <v>5415</v>
      </c>
      <c r="AP11955" s="6" t="s">
        <v>5300</v>
      </c>
    </row>
    <row r="11956" spans="41:42" x14ac:dyDescent="0.3">
      <c r="AO11956" s="2" t="s">
        <v>5416</v>
      </c>
      <c r="AP11956" s="6" t="s">
        <v>5300</v>
      </c>
    </row>
    <row r="11957" spans="41:42" x14ac:dyDescent="0.3">
      <c r="AO11957" s="2" t="s">
        <v>3992</v>
      </c>
      <c r="AP11957" s="6" t="s">
        <v>3990</v>
      </c>
    </row>
    <row r="11958" spans="41:42" x14ac:dyDescent="0.3">
      <c r="AO11958" s="2" t="s">
        <v>5417</v>
      </c>
      <c r="AP11958" s="6" t="s">
        <v>5300</v>
      </c>
    </row>
    <row r="11959" spans="41:42" x14ac:dyDescent="0.3">
      <c r="AO11959" s="2" t="s">
        <v>5418</v>
      </c>
      <c r="AP11959" s="6" t="s">
        <v>5300</v>
      </c>
    </row>
    <row r="11960" spans="41:42" x14ac:dyDescent="0.3">
      <c r="AO11960" s="2" t="s">
        <v>5419</v>
      </c>
      <c r="AP11960" s="6" t="s">
        <v>5300</v>
      </c>
    </row>
    <row r="11961" spans="41:42" x14ac:dyDescent="0.3">
      <c r="AO11961" s="2" t="s">
        <v>5420</v>
      </c>
      <c r="AP11961" s="6" t="s">
        <v>5300</v>
      </c>
    </row>
    <row r="11962" spans="41:42" x14ac:dyDescent="0.3">
      <c r="AO11962" s="2" t="s">
        <v>5421</v>
      </c>
      <c r="AP11962" s="6" t="s">
        <v>5300</v>
      </c>
    </row>
    <row r="11963" spans="41:42" x14ac:dyDescent="0.3">
      <c r="AO11963" s="2" t="s">
        <v>5422</v>
      </c>
      <c r="AP11963" s="6" t="s">
        <v>5300</v>
      </c>
    </row>
    <row r="11964" spans="41:42" x14ac:dyDescent="0.3">
      <c r="AO11964" s="2" t="s">
        <v>5423</v>
      </c>
      <c r="AP11964" s="6" t="s">
        <v>5300</v>
      </c>
    </row>
    <row r="11965" spans="41:42" x14ac:dyDescent="0.3">
      <c r="AO11965" s="2" t="s">
        <v>5424</v>
      </c>
      <c r="AP11965" s="6" t="s">
        <v>5300</v>
      </c>
    </row>
    <row r="11966" spans="41:42" x14ac:dyDescent="0.3">
      <c r="AO11966" s="2" t="s">
        <v>5425</v>
      </c>
      <c r="AP11966" s="6" t="s">
        <v>5300</v>
      </c>
    </row>
    <row r="11967" spans="41:42" x14ac:dyDescent="0.3">
      <c r="AO11967" s="2" t="s">
        <v>5426</v>
      </c>
      <c r="AP11967" s="6" t="s">
        <v>5300</v>
      </c>
    </row>
    <row r="11968" spans="41:42" x14ac:dyDescent="0.3">
      <c r="AO11968" s="2" t="s">
        <v>3993</v>
      </c>
      <c r="AP11968" s="6" t="s">
        <v>3990</v>
      </c>
    </row>
    <row r="11969" spans="41:42" x14ac:dyDescent="0.3">
      <c r="AO11969" s="2" t="s">
        <v>5427</v>
      </c>
      <c r="AP11969" s="6" t="s">
        <v>5300</v>
      </c>
    </row>
    <row r="11970" spans="41:42" x14ac:dyDescent="0.3">
      <c r="AO11970" s="2" t="s">
        <v>5428</v>
      </c>
      <c r="AP11970" s="6" t="s">
        <v>5300</v>
      </c>
    </row>
    <row r="11971" spans="41:42" x14ac:dyDescent="0.3">
      <c r="AO11971" s="2" t="s">
        <v>5429</v>
      </c>
      <c r="AP11971" s="6" t="s">
        <v>5300</v>
      </c>
    </row>
    <row r="11972" spans="41:42" x14ac:dyDescent="0.3">
      <c r="AO11972" s="2" t="s">
        <v>5430</v>
      </c>
      <c r="AP11972" s="6" t="s">
        <v>5300</v>
      </c>
    </row>
    <row r="11973" spans="41:42" x14ac:dyDescent="0.3">
      <c r="AO11973" s="2" t="s">
        <v>5431</v>
      </c>
      <c r="AP11973" s="6" t="s">
        <v>5300</v>
      </c>
    </row>
    <row r="11974" spans="41:42" x14ac:dyDescent="0.3">
      <c r="AO11974" s="2" t="s">
        <v>5432</v>
      </c>
      <c r="AP11974" s="6" t="s">
        <v>5300</v>
      </c>
    </row>
    <row r="11975" spans="41:42" x14ac:dyDescent="0.3">
      <c r="AO11975" s="2" t="s">
        <v>5433</v>
      </c>
      <c r="AP11975" s="6" t="s">
        <v>5300</v>
      </c>
    </row>
    <row r="11976" spans="41:42" x14ac:dyDescent="0.3">
      <c r="AO11976" s="2" t="s">
        <v>5434</v>
      </c>
      <c r="AP11976" s="6" t="s">
        <v>5300</v>
      </c>
    </row>
    <row r="11977" spans="41:42" x14ac:dyDescent="0.3">
      <c r="AO11977" s="2" t="s">
        <v>5435</v>
      </c>
      <c r="AP11977" s="6" t="s">
        <v>5300</v>
      </c>
    </row>
    <row r="11978" spans="41:42" x14ac:dyDescent="0.3">
      <c r="AO11978" s="2" t="s">
        <v>5436</v>
      </c>
      <c r="AP11978" s="6" t="s">
        <v>5300</v>
      </c>
    </row>
    <row r="11979" spans="41:42" x14ac:dyDescent="0.3">
      <c r="AO11979" s="2" t="s">
        <v>3994</v>
      </c>
      <c r="AP11979" s="6" t="s">
        <v>3990</v>
      </c>
    </row>
    <row r="11980" spans="41:42" x14ac:dyDescent="0.3">
      <c r="AO11980" s="2" t="s">
        <v>5437</v>
      </c>
      <c r="AP11980" s="6" t="s">
        <v>5300</v>
      </c>
    </row>
    <row r="11981" spans="41:42" x14ac:dyDescent="0.3">
      <c r="AO11981" s="2" t="s">
        <v>5438</v>
      </c>
      <c r="AP11981" s="6" t="s">
        <v>5300</v>
      </c>
    </row>
    <row r="11982" spans="41:42" x14ac:dyDescent="0.3">
      <c r="AO11982" s="2" t="s">
        <v>5439</v>
      </c>
      <c r="AP11982" s="6" t="s">
        <v>5300</v>
      </c>
    </row>
    <row r="11983" spans="41:42" x14ac:dyDescent="0.3">
      <c r="AO11983" s="2" t="s">
        <v>5440</v>
      </c>
      <c r="AP11983" s="6" t="s">
        <v>5300</v>
      </c>
    </row>
    <row r="11984" spans="41:42" x14ac:dyDescent="0.3">
      <c r="AO11984" s="2" t="s">
        <v>5441</v>
      </c>
      <c r="AP11984" s="6" t="s">
        <v>5300</v>
      </c>
    </row>
    <row r="11985" spans="41:42" x14ac:dyDescent="0.3">
      <c r="AO11985" s="2" t="s">
        <v>5442</v>
      </c>
      <c r="AP11985" s="6" t="s">
        <v>5300</v>
      </c>
    </row>
    <row r="11986" spans="41:42" x14ac:dyDescent="0.3">
      <c r="AO11986" s="2" t="s">
        <v>5443</v>
      </c>
      <c r="AP11986" s="6" t="s">
        <v>5300</v>
      </c>
    </row>
    <row r="11987" spans="41:42" x14ac:dyDescent="0.3">
      <c r="AO11987" s="2" t="s">
        <v>5444</v>
      </c>
      <c r="AP11987" s="6" t="s">
        <v>5300</v>
      </c>
    </row>
    <row r="11988" spans="41:42" x14ac:dyDescent="0.3">
      <c r="AO11988" s="2" t="s">
        <v>5445</v>
      </c>
      <c r="AP11988" s="6" t="s">
        <v>5300</v>
      </c>
    </row>
    <row r="11989" spans="41:42" x14ac:dyDescent="0.3">
      <c r="AO11989" s="2" t="s">
        <v>5446</v>
      </c>
      <c r="AP11989" s="6" t="s">
        <v>5300</v>
      </c>
    </row>
    <row r="11990" spans="41:42" x14ac:dyDescent="0.3">
      <c r="AO11990" s="2" t="s">
        <v>3995</v>
      </c>
      <c r="AP11990" s="6" t="s">
        <v>3990</v>
      </c>
    </row>
    <row r="11991" spans="41:42" x14ac:dyDescent="0.3">
      <c r="AO11991" s="2" t="s">
        <v>3580</v>
      </c>
      <c r="AP11991" s="6" t="s">
        <v>3579</v>
      </c>
    </row>
    <row r="11992" spans="41:42" x14ac:dyDescent="0.3">
      <c r="AO11992" s="2" t="s">
        <v>3581</v>
      </c>
      <c r="AP11992" s="6" t="s">
        <v>3579</v>
      </c>
    </row>
    <row r="11993" spans="41:42" x14ac:dyDescent="0.3">
      <c r="AO11993" s="2" t="s">
        <v>7558</v>
      </c>
      <c r="AP11993" s="6" t="s">
        <v>7425</v>
      </c>
    </row>
    <row r="11994" spans="41:42" x14ac:dyDescent="0.3">
      <c r="AO11994" s="2" t="s">
        <v>7559</v>
      </c>
      <c r="AP11994" s="6" t="s">
        <v>7425</v>
      </c>
    </row>
    <row r="11995" spans="41:42" x14ac:dyDescent="0.3">
      <c r="AO11995" s="2" t="s">
        <v>7560</v>
      </c>
      <c r="AP11995" s="6" t="s">
        <v>7425</v>
      </c>
    </row>
    <row r="11996" spans="41:42" x14ac:dyDescent="0.3">
      <c r="AO11996" s="2" t="s">
        <v>7561</v>
      </c>
      <c r="AP11996" s="6" t="s">
        <v>7425</v>
      </c>
    </row>
    <row r="11997" spans="41:42" x14ac:dyDescent="0.3">
      <c r="AO11997" s="2" t="s">
        <v>7562</v>
      </c>
      <c r="AP11997" s="6" t="s">
        <v>7425</v>
      </c>
    </row>
    <row r="11998" spans="41:42" x14ac:dyDescent="0.3">
      <c r="AO11998" s="2" t="s">
        <v>7563</v>
      </c>
      <c r="AP11998" s="6" t="s">
        <v>7425</v>
      </c>
    </row>
    <row r="11999" spans="41:42" x14ac:dyDescent="0.3">
      <c r="AO11999" s="2" t="s">
        <v>7564</v>
      </c>
      <c r="AP11999" s="6" t="s">
        <v>7425</v>
      </c>
    </row>
    <row r="12000" spans="41:42" x14ac:dyDescent="0.3">
      <c r="AO12000" s="2" t="s">
        <v>7565</v>
      </c>
      <c r="AP12000" s="6" t="s">
        <v>7425</v>
      </c>
    </row>
    <row r="12001" spans="41:42" x14ac:dyDescent="0.3">
      <c r="AO12001" s="2" t="s">
        <v>3996</v>
      </c>
      <c r="AP12001" s="6" t="s">
        <v>3990</v>
      </c>
    </row>
    <row r="12002" spans="41:42" x14ac:dyDescent="0.3">
      <c r="AO12002" s="2" t="s">
        <v>7566</v>
      </c>
      <c r="AP12002" s="6" t="s">
        <v>7425</v>
      </c>
    </row>
    <row r="12003" spans="41:42" x14ac:dyDescent="0.3">
      <c r="AO12003" s="2" t="s">
        <v>3582</v>
      </c>
      <c r="AP12003" s="6" t="s">
        <v>3579</v>
      </c>
    </row>
    <row r="12004" spans="41:42" x14ac:dyDescent="0.3">
      <c r="AO12004" s="2" t="s">
        <v>3583</v>
      </c>
      <c r="AP12004" s="6" t="s">
        <v>3579</v>
      </c>
    </row>
    <row r="12005" spans="41:42" x14ac:dyDescent="0.3">
      <c r="AO12005" s="2" t="s">
        <v>3584</v>
      </c>
      <c r="AP12005" s="6" t="s">
        <v>3579</v>
      </c>
    </row>
    <row r="12006" spans="41:42" x14ac:dyDescent="0.3">
      <c r="AO12006" s="2" t="s">
        <v>3585</v>
      </c>
      <c r="AP12006" s="6" t="s">
        <v>3579</v>
      </c>
    </row>
    <row r="12007" spans="41:42" x14ac:dyDescent="0.3">
      <c r="AO12007" s="2" t="s">
        <v>3586</v>
      </c>
      <c r="AP12007" s="6" t="s">
        <v>3579</v>
      </c>
    </row>
    <row r="12008" spans="41:42" x14ac:dyDescent="0.3">
      <c r="AO12008" s="2" t="s">
        <v>3587</v>
      </c>
      <c r="AP12008" s="6" t="s">
        <v>3579</v>
      </c>
    </row>
    <row r="12009" spans="41:42" x14ac:dyDescent="0.3">
      <c r="AO12009" s="2" t="s">
        <v>3588</v>
      </c>
      <c r="AP12009" s="6" t="s">
        <v>3579</v>
      </c>
    </row>
    <row r="12010" spans="41:42" x14ac:dyDescent="0.3">
      <c r="AO12010" s="2" t="s">
        <v>3589</v>
      </c>
      <c r="AP12010" s="6" t="s">
        <v>3579</v>
      </c>
    </row>
    <row r="12011" spans="41:42" x14ac:dyDescent="0.3">
      <c r="AO12011" s="2" t="s">
        <v>3590</v>
      </c>
      <c r="AP12011" s="6" t="s">
        <v>3579</v>
      </c>
    </row>
    <row r="12012" spans="41:42" x14ac:dyDescent="0.3">
      <c r="AO12012" s="2" t="s">
        <v>3997</v>
      </c>
      <c r="AP12012" s="6" t="s">
        <v>3990</v>
      </c>
    </row>
    <row r="12013" spans="41:42" x14ac:dyDescent="0.3">
      <c r="AO12013" s="2" t="s">
        <v>3591</v>
      </c>
      <c r="AP12013" s="6" t="s">
        <v>3579</v>
      </c>
    </row>
    <row r="12014" spans="41:42" x14ac:dyDescent="0.3">
      <c r="AO12014" s="2" t="s">
        <v>3592</v>
      </c>
      <c r="AP12014" s="6" t="s">
        <v>3579</v>
      </c>
    </row>
    <row r="12015" spans="41:42" x14ac:dyDescent="0.3">
      <c r="AO12015" s="2" t="s">
        <v>3593</v>
      </c>
      <c r="AP12015" s="6" t="s">
        <v>3579</v>
      </c>
    </row>
    <row r="12016" spans="41:42" x14ac:dyDescent="0.3">
      <c r="AO12016" s="2" t="s">
        <v>3594</v>
      </c>
      <c r="AP12016" s="6" t="s">
        <v>3579</v>
      </c>
    </row>
    <row r="12017" spans="41:42" x14ac:dyDescent="0.3">
      <c r="AO12017" s="2" t="s">
        <v>3595</v>
      </c>
      <c r="AP12017" s="6" t="s">
        <v>3579</v>
      </c>
    </row>
    <row r="12018" spans="41:42" x14ac:dyDescent="0.3">
      <c r="AO12018" s="2" t="s">
        <v>3596</v>
      </c>
      <c r="AP12018" s="6" t="s">
        <v>3579</v>
      </c>
    </row>
    <row r="12019" spans="41:42" x14ac:dyDescent="0.3">
      <c r="AO12019" s="2" t="s">
        <v>3597</v>
      </c>
      <c r="AP12019" s="6" t="s">
        <v>3579</v>
      </c>
    </row>
    <row r="12020" spans="41:42" x14ac:dyDescent="0.3">
      <c r="AO12020" s="2" t="s">
        <v>3598</v>
      </c>
      <c r="AP12020" s="6" t="s">
        <v>3579</v>
      </c>
    </row>
    <row r="12021" spans="41:42" x14ac:dyDescent="0.3">
      <c r="AO12021" s="2" t="s">
        <v>3599</v>
      </c>
      <c r="AP12021" s="6" t="s">
        <v>3579</v>
      </c>
    </row>
    <row r="12022" spans="41:42" x14ac:dyDescent="0.3">
      <c r="AO12022" s="2" t="s">
        <v>3600</v>
      </c>
      <c r="AP12022" s="6" t="s">
        <v>3579</v>
      </c>
    </row>
    <row r="12023" spans="41:42" x14ac:dyDescent="0.3">
      <c r="AO12023" s="2" t="s">
        <v>3998</v>
      </c>
      <c r="AP12023" s="6" t="s">
        <v>3990</v>
      </c>
    </row>
    <row r="12024" spans="41:42" x14ac:dyDescent="0.3">
      <c r="AO12024" s="2" t="s">
        <v>3601</v>
      </c>
      <c r="AP12024" s="6" t="s">
        <v>3579</v>
      </c>
    </row>
    <row r="12025" spans="41:42" x14ac:dyDescent="0.3">
      <c r="AO12025" s="2" t="s">
        <v>3602</v>
      </c>
      <c r="AP12025" s="6" t="s">
        <v>3579</v>
      </c>
    </row>
    <row r="12026" spans="41:42" x14ac:dyDescent="0.3">
      <c r="AO12026" s="2" t="s">
        <v>3603</v>
      </c>
      <c r="AP12026" s="6" t="s">
        <v>3579</v>
      </c>
    </row>
    <row r="12027" spans="41:42" x14ac:dyDescent="0.3">
      <c r="AO12027" s="2" t="s">
        <v>3604</v>
      </c>
      <c r="AP12027" s="6" t="s">
        <v>3579</v>
      </c>
    </row>
    <row r="12028" spans="41:42" x14ac:dyDescent="0.3">
      <c r="AO12028" s="2" t="s">
        <v>3605</v>
      </c>
      <c r="AP12028" s="6" t="s">
        <v>3579</v>
      </c>
    </row>
    <row r="12029" spans="41:42" x14ac:dyDescent="0.3">
      <c r="AO12029" s="2" t="s">
        <v>3606</v>
      </c>
      <c r="AP12029" s="6" t="s">
        <v>3579</v>
      </c>
    </row>
    <row r="12030" spans="41:42" x14ac:dyDescent="0.3">
      <c r="AO12030" s="2" t="s">
        <v>3607</v>
      </c>
      <c r="AP12030" s="6" t="s">
        <v>3579</v>
      </c>
    </row>
    <row r="12031" spans="41:42" x14ac:dyDescent="0.3">
      <c r="AO12031" s="2" t="s">
        <v>3608</v>
      </c>
      <c r="AP12031" s="6" t="s">
        <v>3579</v>
      </c>
    </row>
    <row r="12032" spans="41:42" x14ac:dyDescent="0.3">
      <c r="AO12032" s="2" t="s">
        <v>3609</v>
      </c>
      <c r="AP12032" s="6" t="s">
        <v>3579</v>
      </c>
    </row>
    <row r="12033" spans="41:42" x14ac:dyDescent="0.3">
      <c r="AO12033" s="2" t="s">
        <v>3610</v>
      </c>
      <c r="AP12033" s="6" t="s">
        <v>3579</v>
      </c>
    </row>
    <row r="12034" spans="41:42" x14ac:dyDescent="0.3">
      <c r="AO12034" s="2" t="s">
        <v>2467</v>
      </c>
      <c r="AP12034" s="6" t="s">
        <v>2400</v>
      </c>
    </row>
    <row r="12035" spans="41:42" x14ac:dyDescent="0.3">
      <c r="AO12035" s="2" t="s">
        <v>3999</v>
      </c>
      <c r="AP12035" s="6" t="s">
        <v>3990</v>
      </c>
    </row>
    <row r="12036" spans="41:42" x14ac:dyDescent="0.3">
      <c r="AO12036" s="2" t="s">
        <v>3611</v>
      </c>
      <c r="AP12036" s="6" t="s">
        <v>3579</v>
      </c>
    </row>
    <row r="12037" spans="41:42" x14ac:dyDescent="0.3">
      <c r="AO12037" s="2" t="s">
        <v>3612</v>
      </c>
      <c r="AP12037" s="6" t="s">
        <v>3579</v>
      </c>
    </row>
    <row r="12038" spans="41:42" x14ac:dyDescent="0.3">
      <c r="AO12038" s="2" t="s">
        <v>3613</v>
      </c>
      <c r="AP12038" s="6" t="s">
        <v>3579</v>
      </c>
    </row>
    <row r="12039" spans="41:42" x14ac:dyDescent="0.3">
      <c r="AO12039" s="2" t="s">
        <v>3614</v>
      </c>
      <c r="AP12039" s="6" t="s">
        <v>3579</v>
      </c>
    </row>
    <row r="12040" spans="41:42" x14ac:dyDescent="0.3">
      <c r="AO12040" s="2" t="s">
        <v>3615</v>
      </c>
      <c r="AP12040" s="6" t="s">
        <v>3579</v>
      </c>
    </row>
    <row r="12041" spans="41:42" x14ac:dyDescent="0.3">
      <c r="AO12041" s="2" t="s">
        <v>3616</v>
      </c>
      <c r="AP12041" s="6" t="s">
        <v>3579</v>
      </c>
    </row>
    <row r="12042" spans="41:42" x14ac:dyDescent="0.3">
      <c r="AO12042" s="2" t="s">
        <v>3617</v>
      </c>
      <c r="AP12042" s="6" t="s">
        <v>3579</v>
      </c>
    </row>
    <row r="12043" spans="41:42" x14ac:dyDescent="0.3">
      <c r="AO12043" s="2" t="s">
        <v>7567</v>
      </c>
      <c r="AP12043" s="6" t="s">
        <v>7425</v>
      </c>
    </row>
    <row r="12044" spans="41:42" x14ac:dyDescent="0.3">
      <c r="AO12044" s="2" t="s">
        <v>7568</v>
      </c>
      <c r="AP12044" s="6" t="s">
        <v>7425</v>
      </c>
    </row>
    <row r="12045" spans="41:42" x14ac:dyDescent="0.3">
      <c r="AO12045" s="2" t="s">
        <v>7569</v>
      </c>
      <c r="AP12045" s="6" t="s">
        <v>7425</v>
      </c>
    </row>
    <row r="12046" spans="41:42" x14ac:dyDescent="0.3">
      <c r="AO12046" s="2" t="s">
        <v>4000</v>
      </c>
      <c r="AP12046" s="6" t="s">
        <v>3990</v>
      </c>
    </row>
    <row r="12047" spans="41:42" x14ac:dyDescent="0.3">
      <c r="AO12047" s="2" t="s">
        <v>7570</v>
      </c>
      <c r="AP12047" s="6" t="s">
        <v>7425</v>
      </c>
    </row>
    <row r="12048" spans="41:42" x14ac:dyDescent="0.3">
      <c r="AO12048" s="2" t="s">
        <v>7571</v>
      </c>
      <c r="AP12048" s="6" t="s">
        <v>7425</v>
      </c>
    </row>
    <row r="12049" spans="41:42" x14ac:dyDescent="0.3">
      <c r="AO12049" s="2" t="s">
        <v>7572</v>
      </c>
      <c r="AP12049" s="6" t="s">
        <v>7425</v>
      </c>
    </row>
    <row r="12050" spans="41:42" x14ac:dyDescent="0.3">
      <c r="AO12050" s="2" t="s">
        <v>7573</v>
      </c>
      <c r="AP12050" s="6" t="s">
        <v>7425</v>
      </c>
    </row>
    <row r="12051" spans="41:42" x14ac:dyDescent="0.3">
      <c r="AO12051" s="2" t="s">
        <v>7574</v>
      </c>
      <c r="AP12051" s="6" t="s">
        <v>7425</v>
      </c>
    </row>
    <row r="12052" spans="41:42" x14ac:dyDescent="0.3">
      <c r="AO12052" s="2" t="s">
        <v>7575</v>
      </c>
      <c r="AP12052" s="6" t="s">
        <v>7425</v>
      </c>
    </row>
    <row r="12053" spans="41:42" x14ac:dyDescent="0.3">
      <c r="AO12053" s="2" t="s">
        <v>7576</v>
      </c>
      <c r="AP12053" s="6" t="s">
        <v>7425</v>
      </c>
    </row>
    <row r="12054" spans="41:42" x14ac:dyDescent="0.3">
      <c r="AO12054" s="2" t="s">
        <v>7577</v>
      </c>
      <c r="AP12054" s="6" t="s">
        <v>7425</v>
      </c>
    </row>
    <row r="12055" spans="41:42" x14ac:dyDescent="0.3">
      <c r="AO12055" s="2" t="s">
        <v>7578</v>
      </c>
      <c r="AP12055" s="6" t="s">
        <v>7425</v>
      </c>
    </row>
    <row r="12056" spans="41:42" x14ac:dyDescent="0.3">
      <c r="AO12056" s="2" t="s">
        <v>7579</v>
      </c>
      <c r="AP12056" s="6" t="s">
        <v>7425</v>
      </c>
    </row>
    <row r="12057" spans="41:42" x14ac:dyDescent="0.3">
      <c r="AO12057" s="2" t="s">
        <v>4001</v>
      </c>
      <c r="AP12057" s="6" t="s">
        <v>3990</v>
      </c>
    </row>
    <row r="12058" spans="41:42" x14ac:dyDescent="0.3">
      <c r="AO12058" s="2" t="s">
        <v>7580</v>
      </c>
      <c r="AP12058" s="6" t="s">
        <v>7425</v>
      </c>
    </row>
    <row r="12059" spans="41:42" x14ac:dyDescent="0.3">
      <c r="AO12059" s="2" t="s">
        <v>7581</v>
      </c>
      <c r="AP12059" s="6" t="s">
        <v>7425</v>
      </c>
    </row>
    <row r="12060" spans="41:42" x14ac:dyDescent="0.3">
      <c r="AO12060" s="2" t="s">
        <v>7582</v>
      </c>
      <c r="AP12060" s="6" t="s">
        <v>7425</v>
      </c>
    </row>
    <row r="12061" spans="41:42" x14ac:dyDescent="0.3">
      <c r="AO12061" s="2" t="s">
        <v>7583</v>
      </c>
      <c r="AP12061" s="6" t="s">
        <v>7425</v>
      </c>
    </row>
    <row r="12062" spans="41:42" x14ac:dyDescent="0.3">
      <c r="AO12062" s="2" t="s">
        <v>7584</v>
      </c>
      <c r="AP12062" s="6" t="s">
        <v>7425</v>
      </c>
    </row>
    <row r="12063" spans="41:42" x14ac:dyDescent="0.3">
      <c r="AO12063" s="2" t="s">
        <v>7585</v>
      </c>
      <c r="AP12063" s="6" t="s">
        <v>7425</v>
      </c>
    </row>
    <row r="12064" spans="41:42" x14ac:dyDescent="0.3">
      <c r="AO12064" s="2" t="s">
        <v>7586</v>
      </c>
      <c r="AP12064" s="6" t="s">
        <v>7425</v>
      </c>
    </row>
    <row r="12065" spans="41:42" x14ac:dyDescent="0.3">
      <c r="AO12065" s="2" t="s">
        <v>7587</v>
      </c>
      <c r="AP12065" s="6" t="s">
        <v>7425</v>
      </c>
    </row>
    <row r="12066" spans="41:42" x14ac:dyDescent="0.3">
      <c r="AO12066" s="2" t="s">
        <v>7588</v>
      </c>
      <c r="AP12066" s="6" t="s">
        <v>7425</v>
      </c>
    </row>
    <row r="12067" spans="41:42" x14ac:dyDescent="0.3">
      <c r="AO12067" s="2" t="s">
        <v>7589</v>
      </c>
      <c r="AP12067" s="6" t="s">
        <v>7425</v>
      </c>
    </row>
    <row r="12068" spans="41:42" x14ac:dyDescent="0.3">
      <c r="AO12068" s="2" t="s">
        <v>4002</v>
      </c>
      <c r="AP12068" s="6" t="s">
        <v>3990</v>
      </c>
    </row>
    <row r="12069" spans="41:42" x14ac:dyDescent="0.3">
      <c r="AO12069" s="2" t="s">
        <v>7590</v>
      </c>
      <c r="AP12069" s="6" t="s">
        <v>7425</v>
      </c>
    </row>
    <row r="12070" spans="41:42" x14ac:dyDescent="0.3">
      <c r="AO12070" s="2" t="s">
        <v>7591</v>
      </c>
      <c r="AP12070" s="6" t="s">
        <v>7425</v>
      </c>
    </row>
    <row r="12071" spans="41:42" x14ac:dyDescent="0.3">
      <c r="AO12071" s="2" t="s">
        <v>7592</v>
      </c>
      <c r="AP12071" s="6" t="s">
        <v>7425</v>
      </c>
    </row>
    <row r="12072" spans="41:42" x14ac:dyDescent="0.3">
      <c r="AO12072" s="2" t="s">
        <v>7593</v>
      </c>
      <c r="AP12072" s="6" t="s">
        <v>7425</v>
      </c>
    </row>
    <row r="12073" spans="41:42" x14ac:dyDescent="0.3">
      <c r="AO12073" s="2" t="s">
        <v>7594</v>
      </c>
      <c r="AP12073" s="6" t="s">
        <v>7425</v>
      </c>
    </row>
    <row r="12074" spans="41:42" x14ac:dyDescent="0.3">
      <c r="AO12074" s="2" t="s">
        <v>7595</v>
      </c>
      <c r="AP12074" s="6" t="s">
        <v>7425</v>
      </c>
    </row>
    <row r="12075" spans="41:42" x14ac:dyDescent="0.3">
      <c r="AO12075" s="2" t="s">
        <v>7596</v>
      </c>
      <c r="AP12075" s="6" t="s">
        <v>7425</v>
      </c>
    </row>
    <row r="12076" spans="41:42" x14ac:dyDescent="0.3">
      <c r="AO12076" s="2" t="s">
        <v>7597</v>
      </c>
      <c r="AP12076" s="6" t="s">
        <v>7425</v>
      </c>
    </row>
    <row r="12077" spans="41:42" x14ac:dyDescent="0.3">
      <c r="AO12077" s="2" t="s">
        <v>7598</v>
      </c>
      <c r="AP12077" s="6" t="s">
        <v>7425</v>
      </c>
    </row>
    <row r="12078" spans="41:42" x14ac:dyDescent="0.3">
      <c r="AO12078" s="2" t="s">
        <v>7599</v>
      </c>
      <c r="AP12078" s="6" t="s">
        <v>7425</v>
      </c>
    </row>
    <row r="12079" spans="41:42" x14ac:dyDescent="0.3">
      <c r="AO12079" s="2" t="s">
        <v>4003</v>
      </c>
      <c r="AP12079" s="6" t="s">
        <v>3990</v>
      </c>
    </row>
    <row r="12080" spans="41:42" x14ac:dyDescent="0.3">
      <c r="AO12080" s="2" t="s">
        <v>7600</v>
      </c>
      <c r="AP12080" s="6" t="s">
        <v>7425</v>
      </c>
    </row>
    <row r="12081" spans="41:42" x14ac:dyDescent="0.3">
      <c r="AO12081" s="2" t="s">
        <v>7601</v>
      </c>
      <c r="AP12081" s="6" t="s">
        <v>7425</v>
      </c>
    </row>
    <row r="12082" spans="41:42" x14ac:dyDescent="0.3">
      <c r="AO12082" s="2" t="s">
        <v>7602</v>
      </c>
      <c r="AP12082" s="6" t="s">
        <v>7425</v>
      </c>
    </row>
    <row r="12083" spans="41:42" x14ac:dyDescent="0.3">
      <c r="AO12083" s="2" t="s">
        <v>7603</v>
      </c>
      <c r="AP12083" s="6" t="s">
        <v>7425</v>
      </c>
    </row>
    <row r="12084" spans="41:42" x14ac:dyDescent="0.3">
      <c r="AO12084" s="2" t="s">
        <v>7604</v>
      </c>
      <c r="AP12084" s="6" t="s">
        <v>7425</v>
      </c>
    </row>
    <row r="12085" spans="41:42" x14ac:dyDescent="0.3">
      <c r="AO12085" s="2" t="s">
        <v>7605</v>
      </c>
      <c r="AP12085" s="6" t="s">
        <v>7425</v>
      </c>
    </row>
    <row r="12086" spans="41:42" x14ac:dyDescent="0.3">
      <c r="AO12086" s="2" t="s">
        <v>7606</v>
      </c>
      <c r="AP12086" s="6" t="s">
        <v>7425</v>
      </c>
    </row>
    <row r="12087" spans="41:42" x14ac:dyDescent="0.3">
      <c r="AO12087" s="2" t="s">
        <v>7607</v>
      </c>
      <c r="AP12087" s="6" t="s">
        <v>7425</v>
      </c>
    </row>
    <row r="12088" spans="41:42" x14ac:dyDescent="0.3">
      <c r="AO12088" s="2" t="s">
        <v>7608</v>
      </c>
      <c r="AP12088" s="6" t="s">
        <v>7425</v>
      </c>
    </row>
    <row r="12089" spans="41:42" x14ac:dyDescent="0.3">
      <c r="AO12089" s="2" t="s">
        <v>7609</v>
      </c>
      <c r="AP12089" s="6" t="s">
        <v>7425</v>
      </c>
    </row>
    <row r="12090" spans="41:42" x14ac:dyDescent="0.3">
      <c r="AO12090" s="2" t="s">
        <v>4004</v>
      </c>
      <c r="AP12090" s="6" t="s">
        <v>3990</v>
      </c>
    </row>
    <row r="12091" spans="41:42" x14ac:dyDescent="0.3">
      <c r="AO12091" s="2" t="s">
        <v>7610</v>
      </c>
      <c r="AP12091" s="6" t="s">
        <v>7425</v>
      </c>
    </row>
    <row r="12092" spans="41:42" x14ac:dyDescent="0.3">
      <c r="AO12092" s="2" t="s">
        <v>8468</v>
      </c>
      <c r="AP12092" s="6" t="s">
        <v>105</v>
      </c>
    </row>
    <row r="12093" spans="41:42" x14ac:dyDescent="0.3">
      <c r="AO12093" s="2" t="s">
        <v>8469</v>
      </c>
      <c r="AP12093" s="6" t="s">
        <v>105</v>
      </c>
    </row>
    <row r="12094" spans="41:42" x14ac:dyDescent="0.3">
      <c r="AO12094" s="2" t="s">
        <v>8470</v>
      </c>
      <c r="AP12094" s="6" t="s">
        <v>105</v>
      </c>
    </row>
    <row r="12095" spans="41:42" x14ac:dyDescent="0.3">
      <c r="AO12095" s="2" t="s">
        <v>8471</v>
      </c>
      <c r="AP12095" s="6" t="s">
        <v>105</v>
      </c>
    </row>
    <row r="12096" spans="41:42" x14ac:dyDescent="0.3">
      <c r="AO12096" s="2" t="s">
        <v>5447</v>
      </c>
      <c r="AP12096" s="6" t="s">
        <v>5300</v>
      </c>
    </row>
    <row r="12097" spans="41:42" x14ac:dyDescent="0.3">
      <c r="AO12097" s="2" t="s">
        <v>5448</v>
      </c>
      <c r="AP12097" s="6" t="s">
        <v>5300</v>
      </c>
    </row>
    <row r="12098" spans="41:42" x14ac:dyDescent="0.3">
      <c r="AO12098" s="2" t="s">
        <v>5449</v>
      </c>
      <c r="AP12098" s="6" t="s">
        <v>5300</v>
      </c>
    </row>
    <row r="12099" spans="41:42" x14ac:dyDescent="0.3">
      <c r="AO12099" s="2" t="s">
        <v>5450</v>
      </c>
      <c r="AP12099" s="6" t="s">
        <v>5300</v>
      </c>
    </row>
    <row r="12100" spans="41:42" x14ac:dyDescent="0.3">
      <c r="AO12100" s="2" t="s">
        <v>5451</v>
      </c>
      <c r="AP12100" s="6" t="s">
        <v>5300</v>
      </c>
    </row>
    <row r="12101" spans="41:42" x14ac:dyDescent="0.3">
      <c r="AO12101" s="2" t="s">
        <v>4005</v>
      </c>
      <c r="AP12101" s="6" t="s">
        <v>3990</v>
      </c>
    </row>
    <row r="12102" spans="41:42" x14ac:dyDescent="0.3">
      <c r="AO12102" s="2" t="s">
        <v>5452</v>
      </c>
      <c r="AP12102" s="6" t="s">
        <v>5300</v>
      </c>
    </row>
    <row r="12103" spans="41:42" x14ac:dyDescent="0.3">
      <c r="AO12103" s="2" t="s">
        <v>5453</v>
      </c>
      <c r="AP12103" s="6" t="s">
        <v>5300</v>
      </c>
    </row>
    <row r="12104" spans="41:42" x14ac:dyDescent="0.3">
      <c r="AO12104" s="2" t="s">
        <v>5454</v>
      </c>
      <c r="AP12104" s="6" t="s">
        <v>5300</v>
      </c>
    </row>
    <row r="12105" spans="41:42" x14ac:dyDescent="0.3">
      <c r="AO12105" s="2" t="s">
        <v>5455</v>
      </c>
      <c r="AP12105" s="6" t="s">
        <v>5300</v>
      </c>
    </row>
    <row r="12106" spans="41:42" x14ac:dyDescent="0.3">
      <c r="AO12106" s="2" t="s">
        <v>5456</v>
      </c>
      <c r="AP12106" s="6" t="s">
        <v>5300</v>
      </c>
    </row>
    <row r="12107" spans="41:42" x14ac:dyDescent="0.3">
      <c r="AO12107" s="2" t="s">
        <v>5457</v>
      </c>
      <c r="AP12107" s="6" t="s">
        <v>5300</v>
      </c>
    </row>
    <row r="12108" spans="41:42" x14ac:dyDescent="0.3">
      <c r="AO12108" s="2" t="s">
        <v>5458</v>
      </c>
      <c r="AP12108" s="6" t="s">
        <v>5300</v>
      </c>
    </row>
    <row r="12109" spans="41:42" x14ac:dyDescent="0.3">
      <c r="AO12109" s="2" t="s">
        <v>5459</v>
      </c>
      <c r="AP12109" s="6" t="s">
        <v>5300</v>
      </c>
    </row>
    <row r="12110" spans="41:42" x14ac:dyDescent="0.3">
      <c r="AO12110" s="2" t="s">
        <v>5460</v>
      </c>
      <c r="AP12110" s="6" t="s">
        <v>5300</v>
      </c>
    </row>
    <row r="12111" spans="41:42" x14ac:dyDescent="0.3">
      <c r="AO12111" s="2" t="s">
        <v>8472</v>
      </c>
      <c r="AP12111" s="6" t="s">
        <v>105</v>
      </c>
    </row>
    <row r="12112" spans="41:42" x14ac:dyDescent="0.3">
      <c r="AO12112" s="2" t="s">
        <v>4006</v>
      </c>
      <c r="AP12112" s="6" t="s">
        <v>3990</v>
      </c>
    </row>
    <row r="12113" spans="41:42" x14ac:dyDescent="0.3">
      <c r="AO12113" s="2" t="s">
        <v>8473</v>
      </c>
      <c r="AP12113" s="6" t="s">
        <v>105</v>
      </c>
    </row>
    <row r="12114" spans="41:42" x14ac:dyDescent="0.3">
      <c r="AO12114" s="2" t="s">
        <v>8474</v>
      </c>
      <c r="AP12114" s="6" t="s">
        <v>105</v>
      </c>
    </row>
    <row r="12115" spans="41:42" x14ac:dyDescent="0.3">
      <c r="AO12115" s="2" t="s">
        <v>8475</v>
      </c>
      <c r="AP12115" s="6" t="s">
        <v>105</v>
      </c>
    </row>
    <row r="12116" spans="41:42" x14ac:dyDescent="0.3">
      <c r="AO12116" s="2" t="s">
        <v>8476</v>
      </c>
      <c r="AP12116" s="6" t="s">
        <v>105</v>
      </c>
    </row>
    <row r="12117" spans="41:42" x14ac:dyDescent="0.3">
      <c r="AO12117" s="2" t="s">
        <v>8477</v>
      </c>
      <c r="AP12117" s="6" t="s">
        <v>105</v>
      </c>
    </row>
    <row r="12118" spans="41:42" x14ac:dyDescent="0.3">
      <c r="AO12118" s="2" t="s">
        <v>8478</v>
      </c>
      <c r="AP12118" s="6" t="s">
        <v>105</v>
      </c>
    </row>
    <row r="12119" spans="41:42" x14ac:dyDescent="0.3">
      <c r="AO12119" s="2" t="s">
        <v>8479</v>
      </c>
      <c r="AP12119" s="6" t="s">
        <v>105</v>
      </c>
    </row>
    <row r="12120" spans="41:42" x14ac:dyDescent="0.3">
      <c r="AO12120" s="2" t="s">
        <v>8480</v>
      </c>
      <c r="AP12120" s="6" t="s">
        <v>105</v>
      </c>
    </row>
    <row r="12121" spans="41:42" x14ac:dyDescent="0.3">
      <c r="AO12121" s="2" t="s">
        <v>8481</v>
      </c>
      <c r="AP12121" s="6" t="s">
        <v>105</v>
      </c>
    </row>
    <row r="12122" spans="41:42" x14ac:dyDescent="0.3">
      <c r="AO12122" s="2" t="s">
        <v>8482</v>
      </c>
      <c r="AP12122" s="6" t="s">
        <v>105</v>
      </c>
    </row>
    <row r="12123" spans="41:42" x14ac:dyDescent="0.3">
      <c r="AO12123" s="2" t="s">
        <v>4007</v>
      </c>
      <c r="AP12123" s="6" t="s">
        <v>3990</v>
      </c>
    </row>
    <row r="12124" spans="41:42" x14ac:dyDescent="0.3">
      <c r="AO12124" s="2" t="s">
        <v>8483</v>
      </c>
      <c r="AP12124" s="6" t="s">
        <v>105</v>
      </c>
    </row>
    <row r="12125" spans="41:42" x14ac:dyDescent="0.3">
      <c r="AO12125" s="2" t="s">
        <v>8484</v>
      </c>
      <c r="AP12125" s="6" t="s">
        <v>105</v>
      </c>
    </row>
    <row r="12126" spans="41:42" x14ac:dyDescent="0.3">
      <c r="AO12126" s="2" t="s">
        <v>8485</v>
      </c>
      <c r="AP12126" s="6" t="s">
        <v>105</v>
      </c>
    </row>
    <row r="12127" spans="41:42" x14ac:dyDescent="0.3">
      <c r="AO12127" s="2" t="s">
        <v>8486</v>
      </c>
      <c r="AP12127" s="6" t="s">
        <v>105</v>
      </c>
    </row>
    <row r="12128" spans="41:42" x14ac:dyDescent="0.3">
      <c r="AO12128" s="2" t="s">
        <v>8487</v>
      </c>
      <c r="AP12128" s="6" t="s">
        <v>105</v>
      </c>
    </row>
    <row r="12129" spans="41:42" x14ac:dyDescent="0.3">
      <c r="AO12129" s="2" t="s">
        <v>8488</v>
      </c>
      <c r="AP12129" s="6" t="s">
        <v>105</v>
      </c>
    </row>
    <row r="12130" spans="41:42" x14ac:dyDescent="0.3">
      <c r="AO12130" s="2" t="s">
        <v>8489</v>
      </c>
      <c r="AP12130" s="6" t="s">
        <v>105</v>
      </c>
    </row>
    <row r="12131" spans="41:42" x14ac:dyDescent="0.3">
      <c r="AO12131" s="2" t="s">
        <v>8490</v>
      </c>
      <c r="AP12131" s="6" t="s">
        <v>105</v>
      </c>
    </row>
    <row r="12132" spans="41:42" x14ac:dyDescent="0.3">
      <c r="AO12132" s="2" t="s">
        <v>8491</v>
      </c>
      <c r="AP12132" s="6" t="s">
        <v>105</v>
      </c>
    </row>
    <row r="12133" spans="41:42" x14ac:dyDescent="0.3">
      <c r="AO12133" s="2" t="s">
        <v>8492</v>
      </c>
      <c r="AP12133" s="6" t="s">
        <v>105</v>
      </c>
    </row>
    <row r="12134" spans="41:42" x14ac:dyDescent="0.3">
      <c r="AO12134" s="2" t="s">
        <v>4008</v>
      </c>
      <c r="AP12134" s="6" t="s">
        <v>3990</v>
      </c>
    </row>
    <row r="12135" spans="41:42" x14ac:dyDescent="0.3">
      <c r="AO12135" s="2" t="s">
        <v>7611</v>
      </c>
      <c r="AP12135" s="6" t="s">
        <v>7425</v>
      </c>
    </row>
    <row r="12136" spans="41:42" x14ac:dyDescent="0.3">
      <c r="AO12136" s="2" t="s">
        <v>7612</v>
      </c>
      <c r="AP12136" s="6" t="s">
        <v>7425</v>
      </c>
    </row>
    <row r="12137" spans="41:42" x14ac:dyDescent="0.3">
      <c r="AO12137" s="2" t="s">
        <v>7613</v>
      </c>
      <c r="AP12137" s="6" t="s">
        <v>7425</v>
      </c>
    </row>
    <row r="12138" spans="41:42" x14ac:dyDescent="0.3">
      <c r="AO12138" s="2" t="s">
        <v>7614</v>
      </c>
      <c r="AP12138" s="6" t="s">
        <v>7425</v>
      </c>
    </row>
    <row r="12139" spans="41:42" x14ac:dyDescent="0.3">
      <c r="AO12139" s="2" t="s">
        <v>7615</v>
      </c>
      <c r="AP12139" s="6" t="s">
        <v>7425</v>
      </c>
    </row>
    <row r="12140" spans="41:42" x14ac:dyDescent="0.3">
      <c r="AO12140" s="2" t="s">
        <v>7616</v>
      </c>
      <c r="AP12140" s="6" t="s">
        <v>7425</v>
      </c>
    </row>
    <row r="12141" spans="41:42" x14ac:dyDescent="0.3">
      <c r="AO12141" s="2" t="s">
        <v>7617</v>
      </c>
      <c r="AP12141" s="6" t="s">
        <v>7425</v>
      </c>
    </row>
    <row r="12142" spans="41:42" x14ac:dyDescent="0.3">
      <c r="AO12142" s="2" t="s">
        <v>7618</v>
      </c>
      <c r="AP12142" s="6" t="s">
        <v>7425</v>
      </c>
    </row>
    <row r="12143" spans="41:42" x14ac:dyDescent="0.3">
      <c r="AO12143" s="2" t="s">
        <v>7619</v>
      </c>
      <c r="AP12143" s="6" t="s">
        <v>7425</v>
      </c>
    </row>
    <row r="12144" spans="41:42" x14ac:dyDescent="0.3">
      <c r="AO12144" s="2" t="s">
        <v>7620</v>
      </c>
      <c r="AP12144" s="6" t="s">
        <v>7425</v>
      </c>
    </row>
    <row r="12145" spans="41:42" x14ac:dyDescent="0.3">
      <c r="AO12145" s="2" t="s">
        <v>2468</v>
      </c>
      <c r="AP12145" s="6" t="s">
        <v>2400</v>
      </c>
    </row>
    <row r="12146" spans="41:42" x14ac:dyDescent="0.3">
      <c r="AO12146" s="2" t="s">
        <v>4009</v>
      </c>
      <c r="AP12146" s="6" t="s">
        <v>3990</v>
      </c>
    </row>
    <row r="12147" spans="41:42" x14ac:dyDescent="0.3">
      <c r="AO12147" s="2" t="s">
        <v>7621</v>
      </c>
      <c r="AP12147" s="6" t="s">
        <v>7425</v>
      </c>
    </row>
    <row r="12148" spans="41:42" x14ac:dyDescent="0.3">
      <c r="AO12148" s="2" t="s">
        <v>7622</v>
      </c>
      <c r="AP12148" s="6" t="s">
        <v>7425</v>
      </c>
    </row>
    <row r="12149" spans="41:42" x14ac:dyDescent="0.3">
      <c r="AO12149" s="2" t="s">
        <v>7623</v>
      </c>
      <c r="AP12149" s="6" t="s">
        <v>7425</v>
      </c>
    </row>
    <row r="12150" spans="41:42" x14ac:dyDescent="0.3">
      <c r="AO12150" s="2" t="s">
        <v>7624</v>
      </c>
      <c r="AP12150" s="6" t="s">
        <v>7425</v>
      </c>
    </row>
    <row r="12151" spans="41:42" x14ac:dyDescent="0.3">
      <c r="AO12151" s="2" t="s">
        <v>7625</v>
      </c>
      <c r="AP12151" s="6" t="s">
        <v>7425</v>
      </c>
    </row>
    <row r="12152" spans="41:42" x14ac:dyDescent="0.3">
      <c r="AO12152" s="2" t="s">
        <v>7626</v>
      </c>
      <c r="AP12152" s="6" t="s">
        <v>7425</v>
      </c>
    </row>
    <row r="12153" spans="41:42" x14ac:dyDescent="0.3">
      <c r="AO12153" s="2" t="s">
        <v>7627</v>
      </c>
      <c r="AP12153" s="6" t="s">
        <v>7425</v>
      </c>
    </row>
    <row r="12154" spans="41:42" x14ac:dyDescent="0.3">
      <c r="AO12154" s="2" t="s">
        <v>7628</v>
      </c>
      <c r="AP12154" s="6" t="s">
        <v>7425</v>
      </c>
    </row>
    <row r="12155" spans="41:42" x14ac:dyDescent="0.3">
      <c r="AO12155" s="2" t="s">
        <v>7629</v>
      </c>
      <c r="AP12155" s="6" t="s">
        <v>7425</v>
      </c>
    </row>
    <row r="12156" spans="41:42" x14ac:dyDescent="0.3">
      <c r="AO12156" s="2" t="s">
        <v>7630</v>
      </c>
      <c r="AP12156" s="6" t="s">
        <v>7425</v>
      </c>
    </row>
    <row r="12157" spans="41:42" x14ac:dyDescent="0.3">
      <c r="AO12157" s="2" t="s">
        <v>2374</v>
      </c>
      <c r="AP12157" s="6" t="s">
        <v>2373</v>
      </c>
    </row>
    <row r="12158" spans="41:42" x14ac:dyDescent="0.3">
      <c r="AO12158" s="2" t="s">
        <v>7631</v>
      </c>
      <c r="AP12158" s="6" t="s">
        <v>7425</v>
      </c>
    </row>
    <row r="12159" spans="41:42" x14ac:dyDescent="0.3">
      <c r="AO12159" s="2" t="s">
        <v>7632</v>
      </c>
      <c r="AP12159" s="6" t="s">
        <v>7425</v>
      </c>
    </row>
    <row r="12160" spans="41:42" x14ac:dyDescent="0.3">
      <c r="AO12160" s="2" t="s">
        <v>8493</v>
      </c>
      <c r="AP12160" s="6" t="s">
        <v>105</v>
      </c>
    </row>
    <row r="12161" spans="41:42" x14ac:dyDescent="0.3">
      <c r="AO12161" s="2" t="s">
        <v>8494</v>
      </c>
      <c r="AP12161" s="6" t="s">
        <v>105</v>
      </c>
    </row>
    <row r="12162" spans="41:42" x14ac:dyDescent="0.3">
      <c r="AO12162" s="2" t="s">
        <v>8495</v>
      </c>
      <c r="AP12162" s="6" t="s">
        <v>105</v>
      </c>
    </row>
    <row r="12163" spans="41:42" x14ac:dyDescent="0.3">
      <c r="AO12163" s="2" t="s">
        <v>8496</v>
      </c>
      <c r="AP12163" s="6" t="s">
        <v>105</v>
      </c>
    </row>
    <row r="12164" spans="41:42" x14ac:dyDescent="0.3">
      <c r="AO12164" s="2" t="s">
        <v>8497</v>
      </c>
      <c r="AP12164" s="6" t="s">
        <v>105</v>
      </c>
    </row>
    <row r="12165" spans="41:42" x14ac:dyDescent="0.3">
      <c r="AO12165" s="2" t="s">
        <v>8498</v>
      </c>
      <c r="AP12165" s="6" t="s">
        <v>105</v>
      </c>
    </row>
    <row r="12166" spans="41:42" x14ac:dyDescent="0.3">
      <c r="AO12166" s="2" t="s">
        <v>8499</v>
      </c>
      <c r="AP12166" s="6" t="s">
        <v>105</v>
      </c>
    </row>
    <row r="12167" spans="41:42" x14ac:dyDescent="0.3">
      <c r="AO12167" s="2" t="s">
        <v>8500</v>
      </c>
      <c r="AP12167" s="6" t="s">
        <v>105</v>
      </c>
    </row>
    <row r="12168" spans="41:42" x14ac:dyDescent="0.3">
      <c r="AO12168" s="2" t="s">
        <v>2375</v>
      </c>
      <c r="AP12168" s="6" t="s">
        <v>2373</v>
      </c>
    </row>
    <row r="12169" spans="41:42" x14ac:dyDescent="0.3">
      <c r="AO12169" s="2" t="s">
        <v>8501</v>
      </c>
      <c r="AP12169" s="6" t="s">
        <v>105</v>
      </c>
    </row>
    <row r="12170" spans="41:42" x14ac:dyDescent="0.3">
      <c r="AO12170" s="2" t="s">
        <v>8502</v>
      </c>
      <c r="AP12170" s="6" t="s">
        <v>105</v>
      </c>
    </row>
    <row r="12171" spans="41:42" x14ac:dyDescent="0.3">
      <c r="AO12171" s="2" t="s">
        <v>8503</v>
      </c>
      <c r="AP12171" s="6" t="s">
        <v>105</v>
      </c>
    </row>
    <row r="12172" spans="41:42" x14ac:dyDescent="0.3">
      <c r="AO12172" s="2" t="s">
        <v>8504</v>
      </c>
      <c r="AP12172" s="6" t="s">
        <v>105</v>
      </c>
    </row>
    <row r="12173" spans="41:42" x14ac:dyDescent="0.3">
      <c r="AO12173" s="2" t="s">
        <v>8505</v>
      </c>
      <c r="AP12173" s="6" t="s">
        <v>105</v>
      </c>
    </row>
    <row r="12174" spans="41:42" x14ac:dyDescent="0.3">
      <c r="AO12174" s="2" t="s">
        <v>8506</v>
      </c>
      <c r="AP12174" s="6" t="s">
        <v>105</v>
      </c>
    </row>
    <row r="12175" spans="41:42" x14ac:dyDescent="0.3">
      <c r="AO12175" s="2" t="s">
        <v>8507</v>
      </c>
      <c r="AP12175" s="6" t="s">
        <v>105</v>
      </c>
    </row>
    <row r="12176" spans="41:42" x14ac:dyDescent="0.3">
      <c r="AO12176" s="2" t="s">
        <v>8508</v>
      </c>
      <c r="AP12176" s="6" t="s">
        <v>105</v>
      </c>
    </row>
    <row r="12177" spans="41:42" x14ac:dyDescent="0.3">
      <c r="AO12177" s="2" t="s">
        <v>8509</v>
      </c>
      <c r="AP12177" s="6" t="s">
        <v>105</v>
      </c>
    </row>
    <row r="12178" spans="41:42" x14ac:dyDescent="0.3">
      <c r="AO12178" s="2" t="s">
        <v>8510</v>
      </c>
      <c r="AP12178" s="6" t="s">
        <v>105</v>
      </c>
    </row>
    <row r="12179" spans="41:42" x14ac:dyDescent="0.3">
      <c r="AO12179" s="2" t="s">
        <v>2376</v>
      </c>
      <c r="AP12179" s="6" t="s">
        <v>2373</v>
      </c>
    </row>
    <row r="12180" spans="41:42" x14ac:dyDescent="0.3">
      <c r="AO12180" s="2" t="s">
        <v>5461</v>
      </c>
      <c r="AP12180" s="6" t="s">
        <v>5300</v>
      </c>
    </row>
    <row r="12181" spans="41:42" x14ac:dyDescent="0.3">
      <c r="AO12181" s="2" t="s">
        <v>5462</v>
      </c>
      <c r="AP12181" s="6" t="s">
        <v>5300</v>
      </c>
    </row>
    <row r="12182" spans="41:42" x14ac:dyDescent="0.3">
      <c r="AO12182" s="2" t="s">
        <v>5463</v>
      </c>
      <c r="AP12182" s="6" t="s">
        <v>5300</v>
      </c>
    </row>
    <row r="12183" spans="41:42" x14ac:dyDescent="0.3">
      <c r="AO12183" s="2" t="s">
        <v>5464</v>
      </c>
      <c r="AP12183" s="6" t="s">
        <v>5300</v>
      </c>
    </row>
    <row r="12184" spans="41:42" x14ac:dyDescent="0.3">
      <c r="AO12184" s="2" t="s">
        <v>5465</v>
      </c>
      <c r="AP12184" s="6" t="s">
        <v>5300</v>
      </c>
    </row>
    <row r="12185" spans="41:42" x14ac:dyDescent="0.3">
      <c r="AO12185" s="2" t="s">
        <v>5466</v>
      </c>
      <c r="AP12185" s="6" t="s">
        <v>5300</v>
      </c>
    </row>
    <row r="12186" spans="41:42" x14ac:dyDescent="0.3">
      <c r="AO12186" s="2" t="s">
        <v>5467</v>
      </c>
      <c r="AP12186" s="6" t="s">
        <v>5300</v>
      </c>
    </row>
    <row r="12187" spans="41:42" x14ac:dyDescent="0.3">
      <c r="AO12187" s="2" t="s">
        <v>5468</v>
      </c>
      <c r="AP12187" s="6" t="s">
        <v>5300</v>
      </c>
    </row>
    <row r="12188" spans="41:42" x14ac:dyDescent="0.3">
      <c r="AO12188" s="2" t="s">
        <v>5469</v>
      </c>
      <c r="AP12188" s="6" t="s">
        <v>5300</v>
      </c>
    </row>
    <row r="12189" spans="41:42" x14ac:dyDescent="0.3">
      <c r="AO12189" s="2" t="s">
        <v>5470</v>
      </c>
      <c r="AP12189" s="6" t="s">
        <v>5300</v>
      </c>
    </row>
    <row r="12190" spans="41:42" x14ac:dyDescent="0.3">
      <c r="AO12190" s="2" t="s">
        <v>2377</v>
      </c>
      <c r="AP12190" s="6" t="s">
        <v>2373</v>
      </c>
    </row>
    <row r="12191" spans="41:42" x14ac:dyDescent="0.3">
      <c r="AO12191" s="2" t="s">
        <v>5471</v>
      </c>
      <c r="AP12191" s="6" t="s">
        <v>5300</v>
      </c>
    </row>
    <row r="12192" spans="41:42" x14ac:dyDescent="0.3">
      <c r="AO12192" s="2" t="s">
        <v>5472</v>
      </c>
      <c r="AP12192" s="6" t="s">
        <v>5300</v>
      </c>
    </row>
    <row r="12193" spans="41:42" x14ac:dyDescent="0.3">
      <c r="AO12193" s="2" t="s">
        <v>7633</v>
      </c>
      <c r="AP12193" s="6" t="s">
        <v>7425</v>
      </c>
    </row>
    <row r="12194" spans="41:42" x14ac:dyDescent="0.3">
      <c r="AO12194" s="2" t="s">
        <v>7634</v>
      </c>
      <c r="AP12194" s="6" t="s">
        <v>7425</v>
      </c>
    </row>
    <row r="12195" spans="41:42" x14ac:dyDescent="0.3">
      <c r="AO12195" s="2" t="s">
        <v>7635</v>
      </c>
      <c r="AP12195" s="6" t="s">
        <v>7425</v>
      </c>
    </row>
    <row r="12196" spans="41:42" x14ac:dyDescent="0.3">
      <c r="AO12196" s="2" t="s">
        <v>7636</v>
      </c>
      <c r="AP12196" s="6" t="s">
        <v>7425</v>
      </c>
    </row>
    <row r="12197" spans="41:42" x14ac:dyDescent="0.3">
      <c r="AO12197" s="2" t="s">
        <v>7637</v>
      </c>
      <c r="AP12197" s="6" t="s">
        <v>7425</v>
      </c>
    </row>
    <row r="12198" spans="41:42" x14ac:dyDescent="0.3">
      <c r="AO12198" s="2" t="s">
        <v>7638</v>
      </c>
      <c r="AP12198" s="6" t="s">
        <v>7425</v>
      </c>
    </row>
    <row r="12199" spans="41:42" x14ac:dyDescent="0.3">
      <c r="AO12199" s="2" t="s">
        <v>7639</v>
      </c>
      <c r="AP12199" s="6" t="s">
        <v>7425</v>
      </c>
    </row>
    <row r="12200" spans="41:42" x14ac:dyDescent="0.3">
      <c r="AO12200" s="2" t="s">
        <v>7640</v>
      </c>
      <c r="AP12200" s="6" t="s">
        <v>7425</v>
      </c>
    </row>
    <row r="12201" spans="41:42" x14ac:dyDescent="0.3">
      <c r="AO12201" s="2" t="s">
        <v>2378</v>
      </c>
      <c r="AP12201" s="6" t="s">
        <v>2373</v>
      </c>
    </row>
    <row r="12202" spans="41:42" x14ac:dyDescent="0.3">
      <c r="AO12202" s="2" t="s">
        <v>7641</v>
      </c>
      <c r="AP12202" s="6" t="s">
        <v>7425</v>
      </c>
    </row>
    <row r="12203" spans="41:42" x14ac:dyDescent="0.3">
      <c r="AO12203" s="2" t="s">
        <v>7642</v>
      </c>
      <c r="AP12203" s="6" t="s">
        <v>7425</v>
      </c>
    </row>
    <row r="12204" spans="41:42" x14ac:dyDescent="0.3">
      <c r="AO12204" s="2" t="s">
        <v>7643</v>
      </c>
      <c r="AP12204" s="6" t="s">
        <v>7425</v>
      </c>
    </row>
    <row r="12205" spans="41:42" x14ac:dyDescent="0.3">
      <c r="AO12205" s="2" t="s">
        <v>8511</v>
      </c>
      <c r="AP12205" s="6" t="s">
        <v>105</v>
      </c>
    </row>
    <row r="12206" spans="41:42" x14ac:dyDescent="0.3">
      <c r="AO12206" s="2" t="s">
        <v>8512</v>
      </c>
      <c r="AP12206" s="6" t="s">
        <v>105</v>
      </c>
    </row>
    <row r="12207" spans="41:42" x14ac:dyDescent="0.3">
      <c r="AO12207" s="2" t="s">
        <v>7644</v>
      </c>
      <c r="AP12207" s="6" t="s">
        <v>7425</v>
      </c>
    </row>
    <row r="12208" spans="41:42" x14ac:dyDescent="0.3">
      <c r="AO12208" s="2" t="s">
        <v>5473</v>
      </c>
      <c r="AP12208" s="6" t="s">
        <v>5300</v>
      </c>
    </row>
    <row r="12209" spans="41:42" x14ac:dyDescent="0.3">
      <c r="AO12209" s="2" t="s">
        <v>5474</v>
      </c>
      <c r="AP12209" s="6" t="s">
        <v>5300</v>
      </c>
    </row>
    <row r="12210" spans="41:42" x14ac:dyDescent="0.3">
      <c r="AO12210" s="2" t="s">
        <v>5475</v>
      </c>
      <c r="AP12210" s="6" t="s">
        <v>5300</v>
      </c>
    </row>
    <row r="12211" spans="41:42" x14ac:dyDescent="0.3">
      <c r="AO12211" s="2" t="s">
        <v>8513</v>
      </c>
      <c r="AP12211" s="6" t="s">
        <v>105</v>
      </c>
    </row>
    <row r="12212" spans="41:42" x14ac:dyDescent="0.3">
      <c r="AO12212" s="2" t="s">
        <v>2379</v>
      </c>
      <c r="AP12212" s="6" t="s">
        <v>2373</v>
      </c>
    </row>
    <row r="12213" spans="41:42" x14ac:dyDescent="0.3">
      <c r="AO12213" s="2" t="s">
        <v>8514</v>
      </c>
      <c r="AP12213" s="6" t="s">
        <v>105</v>
      </c>
    </row>
    <row r="12214" spans="41:42" x14ac:dyDescent="0.3">
      <c r="AO12214" s="2" t="s">
        <v>8515</v>
      </c>
      <c r="AP12214" s="6" t="s">
        <v>105</v>
      </c>
    </row>
    <row r="12215" spans="41:42" x14ac:dyDescent="0.3">
      <c r="AO12215" s="2" t="s">
        <v>8516</v>
      </c>
      <c r="AP12215" s="6" t="s">
        <v>105</v>
      </c>
    </row>
    <row r="12216" spans="41:42" x14ac:dyDescent="0.3">
      <c r="AO12216" s="2" t="s">
        <v>8517</v>
      </c>
      <c r="AP12216" s="6" t="s">
        <v>105</v>
      </c>
    </row>
    <row r="12217" spans="41:42" x14ac:dyDescent="0.3">
      <c r="AO12217" s="2" t="s">
        <v>8518</v>
      </c>
      <c r="AP12217" s="6" t="s">
        <v>105</v>
      </c>
    </row>
    <row r="12218" spans="41:42" x14ac:dyDescent="0.3">
      <c r="AO12218" s="2" t="s">
        <v>8519</v>
      </c>
      <c r="AP12218" s="6" t="s">
        <v>105</v>
      </c>
    </row>
    <row r="12219" spans="41:42" x14ac:dyDescent="0.3">
      <c r="AO12219" s="2" t="s">
        <v>8520</v>
      </c>
      <c r="AP12219" s="6" t="s">
        <v>105</v>
      </c>
    </row>
    <row r="12220" spans="41:42" x14ac:dyDescent="0.3">
      <c r="AO12220" s="2" t="s">
        <v>8521</v>
      </c>
      <c r="AP12220" s="6" t="s">
        <v>105</v>
      </c>
    </row>
    <row r="12221" spans="41:42" x14ac:dyDescent="0.3">
      <c r="AO12221" s="2" t="s">
        <v>8522</v>
      </c>
      <c r="AP12221" s="6" t="s">
        <v>105</v>
      </c>
    </row>
    <row r="12222" spans="41:42" x14ac:dyDescent="0.3">
      <c r="AO12222" s="2" t="s">
        <v>8523</v>
      </c>
      <c r="AP12222" s="6" t="s">
        <v>105</v>
      </c>
    </row>
    <row r="12223" spans="41:42" x14ac:dyDescent="0.3">
      <c r="AO12223" s="2" t="s">
        <v>2380</v>
      </c>
      <c r="AP12223" s="6" t="s">
        <v>2373</v>
      </c>
    </row>
    <row r="12224" spans="41:42" x14ac:dyDescent="0.3">
      <c r="AO12224" s="2" t="s">
        <v>8524</v>
      </c>
      <c r="AP12224" s="6" t="s">
        <v>105</v>
      </c>
    </row>
    <row r="12225" spans="41:42" x14ac:dyDescent="0.3">
      <c r="AO12225" s="2" t="s">
        <v>8525</v>
      </c>
      <c r="AP12225" s="6" t="s">
        <v>105</v>
      </c>
    </row>
    <row r="12226" spans="41:42" x14ac:dyDescent="0.3">
      <c r="AO12226" s="2" t="s">
        <v>8526</v>
      </c>
      <c r="AP12226" s="6" t="s">
        <v>105</v>
      </c>
    </row>
    <row r="12227" spans="41:42" x14ac:dyDescent="0.3">
      <c r="AO12227" s="2" t="s">
        <v>8527</v>
      </c>
      <c r="AP12227" s="6" t="s">
        <v>105</v>
      </c>
    </row>
    <row r="12228" spans="41:42" x14ac:dyDescent="0.3">
      <c r="AO12228" s="2" t="s">
        <v>8528</v>
      </c>
      <c r="AP12228" s="6" t="s">
        <v>105</v>
      </c>
    </row>
    <row r="12229" spans="41:42" x14ac:dyDescent="0.3">
      <c r="AO12229" s="2" t="s">
        <v>8529</v>
      </c>
      <c r="AP12229" s="6" t="s">
        <v>105</v>
      </c>
    </row>
    <row r="12230" spans="41:42" x14ac:dyDescent="0.3">
      <c r="AO12230" s="2" t="s">
        <v>8530</v>
      </c>
      <c r="AP12230" s="6" t="s">
        <v>105</v>
      </c>
    </row>
    <row r="12231" spans="41:42" x14ac:dyDescent="0.3">
      <c r="AO12231" s="2" t="s">
        <v>8531</v>
      </c>
      <c r="AP12231" s="6" t="s">
        <v>105</v>
      </c>
    </row>
    <row r="12232" spans="41:42" x14ac:dyDescent="0.3">
      <c r="AO12232" s="2" t="s">
        <v>8532</v>
      </c>
      <c r="AP12232" s="6" t="s">
        <v>105</v>
      </c>
    </row>
    <row r="12233" spans="41:42" x14ac:dyDescent="0.3">
      <c r="AO12233" s="2" t="s">
        <v>8533</v>
      </c>
      <c r="AP12233" s="6" t="s">
        <v>105</v>
      </c>
    </row>
    <row r="12234" spans="41:42" x14ac:dyDescent="0.3">
      <c r="AO12234" s="2" t="s">
        <v>2381</v>
      </c>
      <c r="AP12234" s="6" t="s">
        <v>2373</v>
      </c>
    </row>
    <row r="12235" spans="41:42" x14ac:dyDescent="0.3">
      <c r="AO12235" s="2" t="s">
        <v>8534</v>
      </c>
      <c r="AP12235" s="6" t="s">
        <v>105</v>
      </c>
    </row>
    <row r="12236" spans="41:42" x14ac:dyDescent="0.3">
      <c r="AO12236" s="2" t="s">
        <v>8535</v>
      </c>
      <c r="AP12236" s="6" t="s">
        <v>105</v>
      </c>
    </row>
    <row r="12237" spans="41:42" x14ac:dyDescent="0.3">
      <c r="AO12237" s="2" t="s">
        <v>8536</v>
      </c>
      <c r="AP12237" s="6" t="s">
        <v>105</v>
      </c>
    </row>
    <row r="12238" spans="41:42" x14ac:dyDescent="0.3">
      <c r="AO12238" s="2" t="s">
        <v>8537</v>
      </c>
      <c r="AP12238" s="6" t="s">
        <v>105</v>
      </c>
    </row>
    <row r="12239" spans="41:42" x14ac:dyDescent="0.3">
      <c r="AO12239" s="2" t="s">
        <v>8538</v>
      </c>
      <c r="AP12239" s="6" t="s">
        <v>105</v>
      </c>
    </row>
    <row r="12240" spans="41:42" x14ac:dyDescent="0.3">
      <c r="AO12240" s="2" t="s">
        <v>8539</v>
      </c>
      <c r="AP12240" s="6" t="s">
        <v>105</v>
      </c>
    </row>
    <row r="12241" spans="41:42" x14ac:dyDescent="0.3">
      <c r="AO12241" s="2" t="s">
        <v>8540</v>
      </c>
      <c r="AP12241" s="6" t="s">
        <v>105</v>
      </c>
    </row>
    <row r="12242" spans="41:42" x14ac:dyDescent="0.3">
      <c r="AO12242" s="2" t="s">
        <v>8541</v>
      </c>
      <c r="AP12242" s="6" t="s">
        <v>105</v>
      </c>
    </row>
    <row r="12243" spans="41:42" x14ac:dyDescent="0.3">
      <c r="AO12243" s="2" t="s">
        <v>8542</v>
      </c>
      <c r="AP12243" s="6" t="s">
        <v>105</v>
      </c>
    </row>
    <row r="12244" spans="41:42" x14ac:dyDescent="0.3">
      <c r="AO12244" s="2" t="s">
        <v>8543</v>
      </c>
      <c r="AP12244" s="6" t="s">
        <v>105</v>
      </c>
    </row>
    <row r="12245" spans="41:42" x14ac:dyDescent="0.3">
      <c r="AO12245" s="2" t="s">
        <v>2382</v>
      </c>
      <c r="AP12245" s="6" t="s">
        <v>2373</v>
      </c>
    </row>
    <row r="12246" spans="41:42" x14ac:dyDescent="0.3">
      <c r="AO12246" s="2" t="s">
        <v>8544</v>
      </c>
      <c r="AP12246" s="6" t="s">
        <v>105</v>
      </c>
    </row>
    <row r="12247" spans="41:42" x14ac:dyDescent="0.3">
      <c r="AO12247" s="2" t="s">
        <v>8545</v>
      </c>
      <c r="AP12247" s="6" t="s">
        <v>105</v>
      </c>
    </row>
    <row r="12248" spans="41:42" x14ac:dyDescent="0.3">
      <c r="AO12248" s="2" t="s">
        <v>8546</v>
      </c>
      <c r="AP12248" s="6" t="s">
        <v>105</v>
      </c>
    </row>
    <row r="12249" spans="41:42" x14ac:dyDescent="0.3">
      <c r="AO12249" s="2" t="s">
        <v>8547</v>
      </c>
      <c r="AP12249" s="6" t="s">
        <v>105</v>
      </c>
    </row>
    <row r="12250" spans="41:42" x14ac:dyDescent="0.3">
      <c r="AO12250" s="2" t="s">
        <v>8548</v>
      </c>
      <c r="AP12250" s="6" t="s">
        <v>105</v>
      </c>
    </row>
    <row r="12251" spans="41:42" x14ac:dyDescent="0.3">
      <c r="AO12251" s="2" t="s">
        <v>8549</v>
      </c>
      <c r="AP12251" s="6" t="s">
        <v>105</v>
      </c>
    </row>
    <row r="12252" spans="41:42" x14ac:dyDescent="0.3">
      <c r="AO12252" s="2" t="s">
        <v>8550</v>
      </c>
      <c r="AP12252" s="6" t="s">
        <v>105</v>
      </c>
    </row>
    <row r="12253" spans="41:42" x14ac:dyDescent="0.3">
      <c r="AO12253" s="2" t="s">
        <v>8551</v>
      </c>
      <c r="AP12253" s="6" t="s">
        <v>105</v>
      </c>
    </row>
    <row r="12254" spans="41:42" x14ac:dyDescent="0.3">
      <c r="AO12254" s="2" t="s">
        <v>8552</v>
      </c>
      <c r="AP12254" s="6" t="s">
        <v>105</v>
      </c>
    </row>
    <row r="12255" spans="41:42" x14ac:dyDescent="0.3">
      <c r="AO12255" s="2" t="s">
        <v>8553</v>
      </c>
      <c r="AP12255" s="6" t="s">
        <v>105</v>
      </c>
    </row>
    <row r="12256" spans="41:42" x14ac:dyDescent="0.3">
      <c r="AO12256" s="2" t="s">
        <v>2469</v>
      </c>
      <c r="AP12256" s="6" t="s">
        <v>2400</v>
      </c>
    </row>
    <row r="12257" spans="41:42" x14ac:dyDescent="0.3">
      <c r="AO12257" s="2" t="s">
        <v>2383</v>
      </c>
      <c r="AP12257" s="6" t="s">
        <v>2373</v>
      </c>
    </row>
    <row r="12258" spans="41:42" x14ac:dyDescent="0.3">
      <c r="AO12258" s="2" t="s">
        <v>8554</v>
      </c>
      <c r="AP12258" s="6" t="s">
        <v>105</v>
      </c>
    </row>
    <row r="12259" spans="41:42" x14ac:dyDescent="0.3">
      <c r="AO12259" s="2" t="s">
        <v>8555</v>
      </c>
      <c r="AP12259" s="6" t="s">
        <v>105</v>
      </c>
    </row>
    <row r="12260" spans="41:42" x14ac:dyDescent="0.3">
      <c r="AO12260" s="2" t="s">
        <v>8556</v>
      </c>
      <c r="AP12260" s="6" t="s">
        <v>105</v>
      </c>
    </row>
    <row r="12261" spans="41:42" x14ac:dyDescent="0.3">
      <c r="AO12261" s="2" t="s">
        <v>8557</v>
      </c>
      <c r="AP12261" s="6" t="s">
        <v>105</v>
      </c>
    </row>
    <row r="12262" spans="41:42" x14ac:dyDescent="0.3">
      <c r="AO12262" s="2" t="s">
        <v>3618</v>
      </c>
      <c r="AP12262" s="6" t="s">
        <v>3579</v>
      </c>
    </row>
    <row r="12263" spans="41:42" x14ac:dyDescent="0.3">
      <c r="AO12263" s="2" t="s">
        <v>3619</v>
      </c>
      <c r="AP12263" s="6" t="s">
        <v>3579</v>
      </c>
    </row>
    <row r="12264" spans="41:42" x14ac:dyDescent="0.3">
      <c r="AO12264" s="2" t="s">
        <v>3620</v>
      </c>
      <c r="AP12264" s="6" t="s">
        <v>3579</v>
      </c>
    </row>
    <row r="12265" spans="41:42" x14ac:dyDescent="0.3">
      <c r="AO12265" s="2" t="s">
        <v>7645</v>
      </c>
      <c r="AP12265" s="6" t="s">
        <v>7425</v>
      </c>
    </row>
    <row r="12266" spans="41:42" x14ac:dyDescent="0.3">
      <c r="AO12266" s="2" t="s">
        <v>7646</v>
      </c>
      <c r="AP12266" s="6" t="s">
        <v>7425</v>
      </c>
    </row>
    <row r="12267" spans="41:42" x14ac:dyDescent="0.3">
      <c r="AO12267" s="2" t="s">
        <v>3621</v>
      </c>
      <c r="AP12267" s="6" t="s">
        <v>3579</v>
      </c>
    </row>
    <row r="12268" spans="41:42" x14ac:dyDescent="0.3">
      <c r="AO12268" s="2" t="s">
        <v>2384</v>
      </c>
      <c r="AP12268" s="6" t="s">
        <v>2373</v>
      </c>
    </row>
    <row r="12269" spans="41:42" x14ac:dyDescent="0.3">
      <c r="AO12269" s="2" t="s">
        <v>3622</v>
      </c>
      <c r="AP12269" s="6" t="s">
        <v>3579</v>
      </c>
    </row>
    <row r="12270" spans="41:42" x14ac:dyDescent="0.3">
      <c r="AO12270" s="2" t="s">
        <v>3623</v>
      </c>
      <c r="AP12270" s="6" t="s">
        <v>3579</v>
      </c>
    </row>
    <row r="12271" spans="41:42" x14ac:dyDescent="0.3">
      <c r="AO12271" s="2" t="s">
        <v>3624</v>
      </c>
      <c r="AP12271" s="6" t="s">
        <v>3579</v>
      </c>
    </row>
    <row r="12272" spans="41:42" x14ac:dyDescent="0.3">
      <c r="AO12272" s="2" t="s">
        <v>3625</v>
      </c>
      <c r="AP12272" s="6" t="s">
        <v>3579</v>
      </c>
    </row>
    <row r="12273" spans="41:42" x14ac:dyDescent="0.3">
      <c r="AO12273" s="2" t="s">
        <v>3626</v>
      </c>
      <c r="AP12273" s="6" t="s">
        <v>3579</v>
      </c>
    </row>
    <row r="12274" spans="41:42" x14ac:dyDescent="0.3">
      <c r="AO12274" s="2" t="s">
        <v>3627</v>
      </c>
      <c r="AP12274" s="6" t="s">
        <v>3579</v>
      </c>
    </row>
    <row r="12275" spans="41:42" x14ac:dyDescent="0.3">
      <c r="AO12275" s="2" t="s">
        <v>3628</v>
      </c>
      <c r="AP12275" s="6" t="s">
        <v>3579</v>
      </c>
    </row>
    <row r="12276" spans="41:42" x14ac:dyDescent="0.3">
      <c r="AO12276" s="2" t="s">
        <v>3629</v>
      </c>
      <c r="AP12276" s="6" t="s">
        <v>3579</v>
      </c>
    </row>
    <row r="12277" spans="41:42" x14ac:dyDescent="0.3">
      <c r="AO12277" s="2" t="s">
        <v>3630</v>
      </c>
      <c r="AP12277" s="6" t="s">
        <v>3579</v>
      </c>
    </row>
    <row r="12278" spans="41:42" x14ac:dyDescent="0.3">
      <c r="AO12278" s="2" t="s">
        <v>3631</v>
      </c>
      <c r="AP12278" s="6" t="s">
        <v>3579</v>
      </c>
    </row>
    <row r="12279" spans="41:42" x14ac:dyDescent="0.3">
      <c r="AO12279" s="2" t="s">
        <v>2385</v>
      </c>
      <c r="AP12279" s="6" t="s">
        <v>2373</v>
      </c>
    </row>
    <row r="12280" spans="41:42" x14ac:dyDescent="0.3">
      <c r="AO12280" s="2" t="s">
        <v>3632</v>
      </c>
      <c r="AP12280" s="6" t="s">
        <v>3579</v>
      </c>
    </row>
    <row r="12281" spans="41:42" x14ac:dyDescent="0.3">
      <c r="AO12281" s="2" t="s">
        <v>3633</v>
      </c>
      <c r="AP12281" s="6" t="s">
        <v>3579</v>
      </c>
    </row>
    <row r="12282" spans="41:42" x14ac:dyDescent="0.3">
      <c r="AO12282" s="2" t="s">
        <v>3634</v>
      </c>
      <c r="AP12282" s="6" t="s">
        <v>3579</v>
      </c>
    </row>
    <row r="12283" spans="41:42" x14ac:dyDescent="0.3">
      <c r="AO12283" s="2" t="s">
        <v>3635</v>
      </c>
      <c r="AP12283" s="6" t="s">
        <v>3579</v>
      </c>
    </row>
    <row r="12284" spans="41:42" x14ac:dyDescent="0.3">
      <c r="AO12284" s="2" t="s">
        <v>3636</v>
      </c>
      <c r="AP12284" s="6" t="s">
        <v>3579</v>
      </c>
    </row>
    <row r="12285" spans="41:42" x14ac:dyDescent="0.3">
      <c r="AO12285" s="2" t="s">
        <v>3637</v>
      </c>
      <c r="AP12285" s="6" t="s">
        <v>3579</v>
      </c>
    </row>
    <row r="12286" spans="41:42" x14ac:dyDescent="0.3">
      <c r="AO12286" s="2" t="s">
        <v>3638</v>
      </c>
      <c r="AP12286" s="6" t="s">
        <v>3579</v>
      </c>
    </row>
    <row r="12287" spans="41:42" x14ac:dyDescent="0.3">
      <c r="AO12287" s="2" t="s">
        <v>3639</v>
      </c>
      <c r="AP12287" s="6" t="s">
        <v>3579</v>
      </c>
    </row>
    <row r="12288" spans="41:42" x14ac:dyDescent="0.3">
      <c r="AO12288" s="2" t="s">
        <v>3640</v>
      </c>
      <c r="AP12288" s="6" t="s">
        <v>3579</v>
      </c>
    </row>
    <row r="12289" spans="41:42" x14ac:dyDescent="0.3">
      <c r="AO12289" s="2" t="s">
        <v>3641</v>
      </c>
      <c r="AP12289" s="6" t="s">
        <v>3579</v>
      </c>
    </row>
    <row r="12290" spans="41:42" x14ac:dyDescent="0.3">
      <c r="AO12290" s="2" t="s">
        <v>2386</v>
      </c>
      <c r="AP12290" s="6" t="s">
        <v>2373</v>
      </c>
    </row>
    <row r="12291" spans="41:42" x14ac:dyDescent="0.3">
      <c r="AO12291" s="2" t="s">
        <v>3642</v>
      </c>
      <c r="AP12291" s="6" t="s">
        <v>3579</v>
      </c>
    </row>
    <row r="12292" spans="41:42" x14ac:dyDescent="0.3">
      <c r="AO12292" s="2" t="s">
        <v>3643</v>
      </c>
      <c r="AP12292" s="6" t="s">
        <v>3579</v>
      </c>
    </row>
    <row r="12293" spans="41:42" x14ac:dyDescent="0.3">
      <c r="AO12293" s="2" t="s">
        <v>3644</v>
      </c>
      <c r="AP12293" s="6" t="s">
        <v>3579</v>
      </c>
    </row>
    <row r="12294" spans="41:42" x14ac:dyDescent="0.3">
      <c r="AO12294" s="2" t="s">
        <v>3645</v>
      </c>
      <c r="AP12294" s="6" t="s">
        <v>3579</v>
      </c>
    </row>
    <row r="12295" spans="41:42" x14ac:dyDescent="0.3">
      <c r="AO12295" s="2" t="s">
        <v>3646</v>
      </c>
      <c r="AP12295" s="6" t="s">
        <v>3579</v>
      </c>
    </row>
    <row r="12296" spans="41:42" x14ac:dyDescent="0.3">
      <c r="AO12296" s="2" t="s">
        <v>3647</v>
      </c>
      <c r="AP12296" s="6" t="s">
        <v>3579</v>
      </c>
    </row>
    <row r="12297" spans="41:42" x14ac:dyDescent="0.3">
      <c r="AO12297" s="2" t="s">
        <v>3648</v>
      </c>
      <c r="AP12297" s="6" t="s">
        <v>3579</v>
      </c>
    </row>
    <row r="12298" spans="41:42" x14ac:dyDescent="0.3">
      <c r="AO12298" s="2" t="s">
        <v>3649</v>
      </c>
      <c r="AP12298" s="6" t="s">
        <v>3579</v>
      </c>
    </row>
    <row r="12299" spans="41:42" x14ac:dyDescent="0.3">
      <c r="AO12299" s="2" t="s">
        <v>3650</v>
      </c>
      <c r="AP12299" s="6" t="s">
        <v>3579</v>
      </c>
    </row>
    <row r="12300" spans="41:42" x14ac:dyDescent="0.3">
      <c r="AO12300" s="2" t="s">
        <v>3651</v>
      </c>
      <c r="AP12300" s="6" t="s">
        <v>3579</v>
      </c>
    </row>
    <row r="12301" spans="41:42" x14ac:dyDescent="0.3">
      <c r="AO12301" s="2" t="s">
        <v>2387</v>
      </c>
      <c r="AP12301" s="6" t="s">
        <v>2373</v>
      </c>
    </row>
    <row r="12302" spans="41:42" x14ac:dyDescent="0.3">
      <c r="AO12302" s="2" t="s">
        <v>3652</v>
      </c>
      <c r="AP12302" s="6" t="s">
        <v>3579</v>
      </c>
    </row>
    <row r="12303" spans="41:42" x14ac:dyDescent="0.3">
      <c r="AO12303" s="2" t="s">
        <v>3653</v>
      </c>
      <c r="AP12303" s="6" t="s">
        <v>3579</v>
      </c>
    </row>
    <row r="12304" spans="41:42" x14ac:dyDescent="0.3">
      <c r="AO12304" s="2" t="s">
        <v>3654</v>
      </c>
      <c r="AP12304" s="6" t="s">
        <v>3579</v>
      </c>
    </row>
    <row r="12305" spans="41:42" x14ac:dyDescent="0.3">
      <c r="AO12305" s="2" t="s">
        <v>3655</v>
      </c>
      <c r="AP12305" s="6" t="s">
        <v>3579</v>
      </c>
    </row>
    <row r="12306" spans="41:42" x14ac:dyDescent="0.3">
      <c r="AO12306" s="2" t="s">
        <v>3656</v>
      </c>
      <c r="AP12306" s="6" t="s">
        <v>3579</v>
      </c>
    </row>
    <row r="12307" spans="41:42" x14ac:dyDescent="0.3">
      <c r="AO12307" s="2" t="s">
        <v>3657</v>
      </c>
      <c r="AP12307" s="6" t="s">
        <v>3579</v>
      </c>
    </row>
    <row r="12308" spans="41:42" x14ac:dyDescent="0.3">
      <c r="AO12308" s="2" t="s">
        <v>3658</v>
      </c>
      <c r="AP12308" s="6" t="s">
        <v>3579</v>
      </c>
    </row>
    <row r="12309" spans="41:42" x14ac:dyDescent="0.3">
      <c r="AO12309" s="2" t="s">
        <v>3659</v>
      </c>
      <c r="AP12309" s="6" t="s">
        <v>3579</v>
      </c>
    </row>
    <row r="12310" spans="41:42" x14ac:dyDescent="0.3">
      <c r="AO12310" s="2" t="s">
        <v>3660</v>
      </c>
      <c r="AP12310" s="6" t="s">
        <v>3579</v>
      </c>
    </row>
    <row r="12311" spans="41:42" x14ac:dyDescent="0.3">
      <c r="AO12311" s="2" t="s">
        <v>3661</v>
      </c>
      <c r="AP12311" s="6" t="s">
        <v>3579</v>
      </c>
    </row>
    <row r="12312" spans="41:42" x14ac:dyDescent="0.3">
      <c r="AO12312" s="2" t="s">
        <v>2388</v>
      </c>
      <c r="AP12312" s="6" t="s">
        <v>2373</v>
      </c>
    </row>
    <row r="12313" spans="41:42" x14ac:dyDescent="0.3">
      <c r="AO12313" s="2" t="s">
        <v>3662</v>
      </c>
      <c r="AP12313" s="6" t="s">
        <v>3579</v>
      </c>
    </row>
    <row r="12314" spans="41:42" x14ac:dyDescent="0.3">
      <c r="AO12314" s="2" t="s">
        <v>7647</v>
      </c>
      <c r="AP12314" s="6" t="s">
        <v>7425</v>
      </c>
    </row>
    <row r="12315" spans="41:42" x14ac:dyDescent="0.3">
      <c r="AO12315" s="2" t="s">
        <v>7648</v>
      </c>
      <c r="AP12315" s="6" t="s">
        <v>7425</v>
      </c>
    </row>
    <row r="12316" spans="41:42" x14ac:dyDescent="0.3">
      <c r="AO12316" s="2" t="s">
        <v>7649</v>
      </c>
      <c r="AP12316" s="6" t="s">
        <v>7425</v>
      </c>
    </row>
    <row r="12317" spans="41:42" x14ac:dyDescent="0.3">
      <c r="AO12317" s="2" t="s">
        <v>7650</v>
      </c>
      <c r="AP12317" s="6" t="s">
        <v>7425</v>
      </c>
    </row>
    <row r="12318" spans="41:42" x14ac:dyDescent="0.3">
      <c r="AO12318" s="2" t="s">
        <v>7651</v>
      </c>
      <c r="AP12318" s="6" t="s">
        <v>7425</v>
      </c>
    </row>
    <row r="12319" spans="41:42" x14ac:dyDescent="0.3">
      <c r="AO12319" s="2" t="s">
        <v>7652</v>
      </c>
      <c r="AP12319" s="6" t="s">
        <v>7425</v>
      </c>
    </row>
    <row r="12320" spans="41:42" x14ac:dyDescent="0.3">
      <c r="AO12320" s="2" t="s">
        <v>7653</v>
      </c>
      <c r="AP12320" s="6" t="s">
        <v>7425</v>
      </c>
    </row>
    <row r="12321" spans="41:42" x14ac:dyDescent="0.3">
      <c r="AO12321" s="2" t="s">
        <v>7654</v>
      </c>
      <c r="AP12321" s="6" t="s">
        <v>7425</v>
      </c>
    </row>
    <row r="12322" spans="41:42" x14ac:dyDescent="0.3">
      <c r="AO12322" s="2" t="s">
        <v>7655</v>
      </c>
      <c r="AP12322" s="6" t="s">
        <v>7425</v>
      </c>
    </row>
    <row r="12323" spans="41:42" x14ac:dyDescent="0.3">
      <c r="AO12323" s="2" t="s">
        <v>2389</v>
      </c>
      <c r="AP12323" s="6" t="s">
        <v>2373</v>
      </c>
    </row>
    <row r="12324" spans="41:42" x14ac:dyDescent="0.3">
      <c r="AO12324" s="2" t="s">
        <v>7656</v>
      </c>
      <c r="AP12324" s="6" t="s">
        <v>7425</v>
      </c>
    </row>
    <row r="12325" spans="41:42" x14ac:dyDescent="0.3">
      <c r="AO12325" s="2" t="s">
        <v>7657</v>
      </c>
      <c r="AP12325" s="6" t="s">
        <v>7425</v>
      </c>
    </row>
    <row r="12326" spans="41:42" x14ac:dyDescent="0.3">
      <c r="AO12326" s="2" t="s">
        <v>8558</v>
      </c>
      <c r="AP12326" s="6" t="s">
        <v>105</v>
      </c>
    </row>
    <row r="12327" spans="41:42" x14ac:dyDescent="0.3">
      <c r="AO12327" s="2" t="s">
        <v>8559</v>
      </c>
      <c r="AP12327" s="6" t="s">
        <v>105</v>
      </c>
    </row>
    <row r="12328" spans="41:42" x14ac:dyDescent="0.3">
      <c r="AO12328" s="2" t="s">
        <v>8560</v>
      </c>
      <c r="AP12328" s="6" t="s">
        <v>105</v>
      </c>
    </row>
    <row r="12329" spans="41:42" x14ac:dyDescent="0.3">
      <c r="AO12329" s="2" t="s">
        <v>8561</v>
      </c>
      <c r="AP12329" s="6" t="s">
        <v>105</v>
      </c>
    </row>
    <row r="12330" spans="41:42" x14ac:dyDescent="0.3">
      <c r="AO12330" s="2" t="s">
        <v>8562</v>
      </c>
      <c r="AP12330" s="6" t="s">
        <v>105</v>
      </c>
    </row>
    <row r="12331" spans="41:42" x14ac:dyDescent="0.3">
      <c r="AO12331" s="2" t="s">
        <v>7658</v>
      </c>
      <c r="AP12331" s="6" t="s">
        <v>7425</v>
      </c>
    </row>
    <row r="12332" spans="41:42" x14ac:dyDescent="0.3">
      <c r="AO12332" s="2" t="s">
        <v>7659</v>
      </c>
      <c r="AP12332" s="6" t="s">
        <v>7425</v>
      </c>
    </row>
    <row r="12333" spans="41:42" x14ac:dyDescent="0.3">
      <c r="AO12333" s="2" t="s">
        <v>7660</v>
      </c>
      <c r="AP12333" s="6" t="s">
        <v>7425</v>
      </c>
    </row>
    <row r="12334" spans="41:42" x14ac:dyDescent="0.3">
      <c r="AO12334" s="2" t="s">
        <v>8052</v>
      </c>
      <c r="AP12334" s="6" t="s">
        <v>105</v>
      </c>
    </row>
    <row r="12335" spans="41:42" x14ac:dyDescent="0.3">
      <c r="AO12335" s="2" t="s">
        <v>7661</v>
      </c>
      <c r="AP12335" s="6" t="s">
        <v>7425</v>
      </c>
    </row>
    <row r="12336" spans="41:42" x14ac:dyDescent="0.3">
      <c r="AO12336" s="2" t="s">
        <v>7662</v>
      </c>
      <c r="AP12336" s="6" t="s">
        <v>7425</v>
      </c>
    </row>
    <row r="12337" spans="41:42" x14ac:dyDescent="0.3">
      <c r="AO12337" s="2" t="s">
        <v>7663</v>
      </c>
      <c r="AP12337" s="6" t="s">
        <v>7425</v>
      </c>
    </row>
    <row r="12338" spans="41:42" x14ac:dyDescent="0.3">
      <c r="AO12338" s="2" t="s">
        <v>7664</v>
      </c>
      <c r="AP12338" s="6" t="s">
        <v>7425</v>
      </c>
    </row>
    <row r="12339" spans="41:42" x14ac:dyDescent="0.3">
      <c r="AO12339" s="2" t="s">
        <v>7665</v>
      </c>
      <c r="AP12339" s="6" t="s">
        <v>7425</v>
      </c>
    </row>
    <row r="12340" spans="41:42" x14ac:dyDescent="0.3">
      <c r="AO12340" s="2" t="s">
        <v>7666</v>
      </c>
      <c r="AP12340" s="6" t="s">
        <v>7425</v>
      </c>
    </row>
    <row r="12341" spans="41:42" x14ac:dyDescent="0.3">
      <c r="AO12341" s="2" t="s">
        <v>7667</v>
      </c>
      <c r="AP12341" s="6" t="s">
        <v>7425</v>
      </c>
    </row>
    <row r="12342" spans="41:42" x14ac:dyDescent="0.3">
      <c r="AO12342" s="2" t="s">
        <v>7668</v>
      </c>
      <c r="AP12342" s="6" t="s">
        <v>7425</v>
      </c>
    </row>
    <row r="12343" spans="41:42" x14ac:dyDescent="0.3">
      <c r="AO12343" s="2" t="s">
        <v>7669</v>
      </c>
      <c r="AP12343" s="6" t="s">
        <v>7425</v>
      </c>
    </row>
    <row r="12344" spans="41:42" x14ac:dyDescent="0.3">
      <c r="AO12344" s="2" t="s">
        <v>7670</v>
      </c>
      <c r="AP12344" s="6" t="s">
        <v>7425</v>
      </c>
    </row>
    <row r="12345" spans="41:42" x14ac:dyDescent="0.3">
      <c r="AO12345" s="2" t="s">
        <v>8053</v>
      </c>
      <c r="AP12345" s="6" t="s">
        <v>105</v>
      </c>
    </row>
    <row r="12346" spans="41:42" x14ac:dyDescent="0.3">
      <c r="AO12346" s="2" t="s">
        <v>7671</v>
      </c>
      <c r="AP12346" s="6" t="s">
        <v>7425</v>
      </c>
    </row>
    <row r="12347" spans="41:42" x14ac:dyDescent="0.3">
      <c r="AO12347" s="2" t="s">
        <v>7672</v>
      </c>
      <c r="AP12347" s="6" t="s">
        <v>7425</v>
      </c>
    </row>
    <row r="12348" spans="41:42" x14ac:dyDescent="0.3">
      <c r="AO12348" s="2" t="s">
        <v>7673</v>
      </c>
      <c r="AP12348" s="6" t="s">
        <v>7425</v>
      </c>
    </row>
    <row r="12349" spans="41:42" x14ac:dyDescent="0.3">
      <c r="AO12349" s="2" t="s">
        <v>7674</v>
      </c>
      <c r="AP12349" s="6" t="s">
        <v>7425</v>
      </c>
    </row>
    <row r="12350" spans="41:42" x14ac:dyDescent="0.3">
      <c r="AO12350" s="2" t="s">
        <v>7675</v>
      </c>
      <c r="AP12350" s="6" t="s">
        <v>7425</v>
      </c>
    </row>
    <row r="12351" spans="41:42" x14ac:dyDescent="0.3">
      <c r="AO12351" s="2" t="s">
        <v>7676</v>
      </c>
      <c r="AP12351" s="6" t="s">
        <v>7425</v>
      </c>
    </row>
    <row r="12352" spans="41:42" x14ac:dyDescent="0.3">
      <c r="AO12352" s="2" t="s">
        <v>7677</v>
      </c>
      <c r="AP12352" s="6" t="s">
        <v>7425</v>
      </c>
    </row>
    <row r="12353" spans="41:42" x14ac:dyDescent="0.3">
      <c r="AO12353" s="2" t="s">
        <v>7678</v>
      </c>
      <c r="AP12353" s="6" t="s">
        <v>7425</v>
      </c>
    </row>
    <row r="12354" spans="41:42" x14ac:dyDescent="0.3">
      <c r="AO12354" s="2" t="s">
        <v>7679</v>
      </c>
      <c r="AP12354" s="6" t="s">
        <v>7425</v>
      </c>
    </row>
    <row r="12355" spans="41:42" x14ac:dyDescent="0.3">
      <c r="AO12355" s="2" t="s">
        <v>3663</v>
      </c>
      <c r="AP12355" s="6" t="s">
        <v>3579</v>
      </c>
    </row>
    <row r="12356" spans="41:42" x14ac:dyDescent="0.3">
      <c r="AO12356" s="2" t="s">
        <v>8054</v>
      </c>
      <c r="AP12356" s="6" t="s">
        <v>105</v>
      </c>
    </row>
    <row r="12357" spans="41:42" x14ac:dyDescent="0.3">
      <c r="AO12357" s="2" t="s">
        <v>3664</v>
      </c>
      <c r="AP12357" s="6" t="s">
        <v>3579</v>
      </c>
    </row>
    <row r="12358" spans="41:42" x14ac:dyDescent="0.3">
      <c r="AO12358" s="2" t="s">
        <v>3665</v>
      </c>
      <c r="AP12358" s="6" t="s">
        <v>3579</v>
      </c>
    </row>
    <row r="12359" spans="41:42" x14ac:dyDescent="0.3">
      <c r="AO12359" s="2" t="s">
        <v>3666</v>
      </c>
      <c r="AP12359" s="6" t="s">
        <v>3579</v>
      </c>
    </row>
    <row r="12360" spans="41:42" x14ac:dyDescent="0.3">
      <c r="AO12360" s="2" t="s">
        <v>3667</v>
      </c>
      <c r="AP12360" s="6" t="s">
        <v>3579</v>
      </c>
    </row>
    <row r="12361" spans="41:42" x14ac:dyDescent="0.3">
      <c r="AO12361" s="2" t="s">
        <v>3668</v>
      </c>
      <c r="AP12361" s="6" t="s">
        <v>3579</v>
      </c>
    </row>
    <row r="12362" spans="41:42" x14ac:dyDescent="0.3">
      <c r="AO12362" s="2" t="s">
        <v>3669</v>
      </c>
      <c r="AP12362" s="6" t="s">
        <v>3579</v>
      </c>
    </row>
    <row r="12363" spans="41:42" x14ac:dyDescent="0.3">
      <c r="AO12363" s="2" t="s">
        <v>3670</v>
      </c>
      <c r="AP12363" s="6" t="s">
        <v>3579</v>
      </c>
    </row>
    <row r="12364" spans="41:42" x14ac:dyDescent="0.3">
      <c r="AO12364" s="2" t="s">
        <v>3671</v>
      </c>
      <c r="AP12364" s="6" t="s">
        <v>3579</v>
      </c>
    </row>
    <row r="12365" spans="41:42" x14ac:dyDescent="0.3">
      <c r="AO12365" s="2" t="s">
        <v>3672</v>
      </c>
      <c r="AP12365" s="6" t="s">
        <v>3579</v>
      </c>
    </row>
    <row r="12366" spans="41:42" x14ac:dyDescent="0.3">
      <c r="AO12366" s="2" t="s">
        <v>3673</v>
      </c>
      <c r="AP12366" s="6" t="s">
        <v>3579</v>
      </c>
    </row>
    <row r="12367" spans="41:42" x14ac:dyDescent="0.3">
      <c r="AO12367" s="2" t="s">
        <v>2407</v>
      </c>
      <c r="AP12367" s="6" t="s">
        <v>2400</v>
      </c>
    </row>
    <row r="12368" spans="41:42" x14ac:dyDescent="0.3">
      <c r="AO12368" s="2" t="s">
        <v>2470</v>
      </c>
      <c r="AP12368" s="6" t="s">
        <v>2400</v>
      </c>
    </row>
    <row r="12369" spans="41:42" x14ac:dyDescent="0.3">
      <c r="AO12369" s="2" t="s">
        <v>2390</v>
      </c>
      <c r="AP12369" s="6" t="s">
        <v>2373</v>
      </c>
    </row>
    <row r="12370" spans="41:42" x14ac:dyDescent="0.3">
      <c r="AO12370" s="2" t="s">
        <v>3674</v>
      </c>
      <c r="AP12370" s="6" t="s">
        <v>3579</v>
      </c>
    </row>
    <row r="12371" spans="41:42" x14ac:dyDescent="0.3">
      <c r="AO12371" s="2" t="s">
        <v>3675</v>
      </c>
      <c r="AP12371" s="6" t="s">
        <v>3579</v>
      </c>
    </row>
    <row r="12372" spans="41:42" x14ac:dyDescent="0.3">
      <c r="AO12372" s="2" t="s">
        <v>7680</v>
      </c>
      <c r="AP12372" s="6" t="s">
        <v>7425</v>
      </c>
    </row>
    <row r="12373" spans="41:42" x14ac:dyDescent="0.3">
      <c r="AO12373" s="2" t="s">
        <v>7681</v>
      </c>
      <c r="AP12373" s="6" t="s">
        <v>7425</v>
      </c>
    </row>
    <row r="12374" spans="41:42" x14ac:dyDescent="0.3">
      <c r="AO12374" s="2" t="s">
        <v>7682</v>
      </c>
      <c r="AP12374" s="6" t="s">
        <v>7425</v>
      </c>
    </row>
    <row r="12375" spans="41:42" x14ac:dyDescent="0.3">
      <c r="AO12375" s="2" t="s">
        <v>7683</v>
      </c>
      <c r="AP12375" s="6" t="s">
        <v>7425</v>
      </c>
    </row>
    <row r="12376" spans="41:42" x14ac:dyDescent="0.3">
      <c r="AO12376" s="2" t="s">
        <v>7684</v>
      </c>
      <c r="AP12376" s="6" t="s">
        <v>7425</v>
      </c>
    </row>
    <row r="12377" spans="41:42" x14ac:dyDescent="0.3">
      <c r="AO12377" s="2" t="s">
        <v>7685</v>
      </c>
      <c r="AP12377" s="6" t="s">
        <v>7425</v>
      </c>
    </row>
    <row r="12378" spans="41:42" x14ac:dyDescent="0.3">
      <c r="AO12378" s="2" t="s">
        <v>7686</v>
      </c>
      <c r="AP12378" s="6" t="s">
        <v>7425</v>
      </c>
    </row>
    <row r="12379" spans="41:42" x14ac:dyDescent="0.3">
      <c r="AO12379" s="2" t="s">
        <v>7687</v>
      </c>
      <c r="AP12379" s="6" t="s">
        <v>7425</v>
      </c>
    </row>
    <row r="12380" spans="41:42" x14ac:dyDescent="0.3">
      <c r="AO12380" s="2" t="s">
        <v>4010</v>
      </c>
      <c r="AP12380" s="6" t="s">
        <v>3990</v>
      </c>
    </row>
    <row r="12381" spans="41:42" x14ac:dyDescent="0.3">
      <c r="AO12381" s="2" t="s">
        <v>7688</v>
      </c>
      <c r="AP12381" s="6" t="s">
        <v>7425</v>
      </c>
    </row>
    <row r="12382" spans="41:42" x14ac:dyDescent="0.3">
      <c r="AO12382" s="2" t="s">
        <v>7689</v>
      </c>
      <c r="AP12382" s="6" t="s">
        <v>7425</v>
      </c>
    </row>
    <row r="12383" spans="41:42" x14ac:dyDescent="0.3">
      <c r="AO12383" s="2" t="s">
        <v>7690</v>
      </c>
      <c r="AP12383" s="6" t="s">
        <v>7425</v>
      </c>
    </row>
    <row r="12384" spans="41:42" x14ac:dyDescent="0.3">
      <c r="AO12384" s="2" t="s">
        <v>7691</v>
      </c>
      <c r="AP12384" s="6" t="s">
        <v>7425</v>
      </c>
    </row>
    <row r="12385" spans="41:42" x14ac:dyDescent="0.3">
      <c r="AO12385" s="2" t="s">
        <v>7692</v>
      </c>
      <c r="AP12385" s="6" t="s">
        <v>7425</v>
      </c>
    </row>
    <row r="12386" spans="41:42" x14ac:dyDescent="0.3">
      <c r="AO12386" s="2" t="s">
        <v>7693</v>
      </c>
      <c r="AP12386" s="6" t="s">
        <v>7425</v>
      </c>
    </row>
    <row r="12387" spans="41:42" x14ac:dyDescent="0.3">
      <c r="AO12387" s="2" t="s">
        <v>7694</v>
      </c>
      <c r="AP12387" s="6" t="s">
        <v>7425</v>
      </c>
    </row>
    <row r="12388" spans="41:42" x14ac:dyDescent="0.3">
      <c r="AO12388" s="2" t="s">
        <v>7695</v>
      </c>
      <c r="AP12388" s="6" t="s">
        <v>7425</v>
      </c>
    </row>
    <row r="12389" spans="41:42" x14ac:dyDescent="0.3">
      <c r="AO12389" s="2" t="s">
        <v>7696</v>
      </c>
      <c r="AP12389" s="6" t="s">
        <v>7425</v>
      </c>
    </row>
    <row r="12390" spans="41:42" x14ac:dyDescent="0.3">
      <c r="AO12390" s="2" t="s">
        <v>7697</v>
      </c>
      <c r="AP12390" s="6" t="s">
        <v>7425</v>
      </c>
    </row>
    <row r="12391" spans="41:42" x14ac:dyDescent="0.3">
      <c r="AO12391" s="2" t="s">
        <v>4011</v>
      </c>
      <c r="AP12391" s="6" t="s">
        <v>3990</v>
      </c>
    </row>
    <row r="12392" spans="41:42" x14ac:dyDescent="0.3">
      <c r="AO12392" s="2" t="s">
        <v>7698</v>
      </c>
      <c r="AP12392" s="6" t="s">
        <v>7425</v>
      </c>
    </row>
    <row r="12393" spans="41:42" x14ac:dyDescent="0.3">
      <c r="AO12393" s="2" t="s">
        <v>7699</v>
      </c>
      <c r="AP12393" s="6" t="s">
        <v>7425</v>
      </c>
    </row>
    <row r="12394" spans="41:42" x14ac:dyDescent="0.3">
      <c r="AO12394" s="2" t="s">
        <v>8563</v>
      </c>
      <c r="AP12394" s="6" t="s">
        <v>105</v>
      </c>
    </row>
    <row r="12395" spans="41:42" x14ac:dyDescent="0.3">
      <c r="AO12395" s="2" t="s">
        <v>7700</v>
      </c>
      <c r="AP12395" s="6" t="s">
        <v>7425</v>
      </c>
    </row>
    <row r="12396" spans="41:42" x14ac:dyDescent="0.3">
      <c r="AO12396" s="2" t="s">
        <v>7701</v>
      </c>
      <c r="AP12396" s="6" t="s">
        <v>7425</v>
      </c>
    </row>
    <row r="12397" spans="41:42" x14ac:dyDescent="0.3">
      <c r="AO12397" s="2" t="s">
        <v>7702</v>
      </c>
      <c r="AP12397" s="6" t="s">
        <v>7425</v>
      </c>
    </row>
    <row r="12398" spans="41:42" x14ac:dyDescent="0.3">
      <c r="AO12398" s="2" t="s">
        <v>8564</v>
      </c>
      <c r="AP12398" s="6" t="s">
        <v>105</v>
      </c>
    </row>
    <row r="12399" spans="41:42" x14ac:dyDescent="0.3">
      <c r="AO12399" s="2" t="s">
        <v>8565</v>
      </c>
      <c r="AP12399" s="6" t="s">
        <v>105</v>
      </c>
    </row>
    <row r="12400" spans="41:42" x14ac:dyDescent="0.3">
      <c r="AO12400" s="2" t="s">
        <v>8566</v>
      </c>
      <c r="AP12400" s="6" t="s">
        <v>105</v>
      </c>
    </row>
    <row r="12401" spans="41:42" x14ac:dyDescent="0.3">
      <c r="AO12401" s="2" t="s">
        <v>8567</v>
      </c>
      <c r="AP12401" s="6" t="s">
        <v>105</v>
      </c>
    </row>
    <row r="12402" spans="41:42" x14ac:dyDescent="0.3">
      <c r="AO12402" s="2" t="s">
        <v>4012</v>
      </c>
      <c r="AP12402" s="6" t="s">
        <v>3990</v>
      </c>
    </row>
    <row r="12403" spans="41:42" x14ac:dyDescent="0.3">
      <c r="AO12403" s="2" t="s">
        <v>8568</v>
      </c>
      <c r="AP12403" s="6" t="s">
        <v>105</v>
      </c>
    </row>
    <row r="12404" spans="41:42" x14ac:dyDescent="0.3">
      <c r="AO12404" s="2" t="s">
        <v>3932</v>
      </c>
      <c r="AP12404" s="6" t="s">
        <v>3918</v>
      </c>
    </row>
    <row r="12405" spans="41:42" x14ac:dyDescent="0.3">
      <c r="AO12405" s="2" t="s">
        <v>3933</v>
      </c>
      <c r="AP12405" s="6" t="s">
        <v>3918</v>
      </c>
    </row>
    <row r="12406" spans="41:42" x14ac:dyDescent="0.3">
      <c r="AO12406" s="2" t="s">
        <v>3934</v>
      </c>
      <c r="AP12406" s="6" t="s">
        <v>3918</v>
      </c>
    </row>
    <row r="12407" spans="41:42" x14ac:dyDescent="0.3">
      <c r="AO12407" s="2" t="s">
        <v>3935</v>
      </c>
      <c r="AP12407" s="6" t="s">
        <v>3918</v>
      </c>
    </row>
    <row r="12408" spans="41:42" x14ac:dyDescent="0.3">
      <c r="AO12408" s="2" t="s">
        <v>3936</v>
      </c>
      <c r="AP12408" s="6" t="s">
        <v>3918</v>
      </c>
    </row>
    <row r="12409" spans="41:42" x14ac:dyDescent="0.3">
      <c r="AO12409" s="2" t="s">
        <v>3937</v>
      </c>
      <c r="AP12409" s="6" t="s">
        <v>3918</v>
      </c>
    </row>
    <row r="12410" spans="41:42" x14ac:dyDescent="0.3">
      <c r="AO12410" s="2" t="s">
        <v>3938</v>
      </c>
      <c r="AP12410" s="6" t="s">
        <v>3918</v>
      </c>
    </row>
    <row r="12411" spans="41:42" x14ac:dyDescent="0.3">
      <c r="AO12411" s="2" t="s">
        <v>3939</v>
      </c>
      <c r="AP12411" s="6" t="s">
        <v>3918</v>
      </c>
    </row>
    <row r="12412" spans="41:42" x14ac:dyDescent="0.3">
      <c r="AO12412" s="2" t="s">
        <v>3940</v>
      </c>
      <c r="AP12412" s="6" t="s">
        <v>3918</v>
      </c>
    </row>
    <row r="12413" spans="41:42" x14ac:dyDescent="0.3">
      <c r="AO12413" s="2" t="s">
        <v>4013</v>
      </c>
      <c r="AP12413" s="6" t="s">
        <v>3990</v>
      </c>
    </row>
    <row r="12414" spans="41:42" x14ac:dyDescent="0.3">
      <c r="AO12414" s="2" t="s">
        <v>3941</v>
      </c>
      <c r="AP12414" s="6" t="s">
        <v>3918</v>
      </c>
    </row>
    <row r="12415" spans="41:42" x14ac:dyDescent="0.3">
      <c r="AO12415" s="2" t="s">
        <v>3942</v>
      </c>
      <c r="AP12415" s="6" t="s">
        <v>3918</v>
      </c>
    </row>
    <row r="12416" spans="41:42" x14ac:dyDescent="0.3">
      <c r="AO12416" s="2" t="s">
        <v>3943</v>
      </c>
      <c r="AP12416" s="6" t="s">
        <v>3918</v>
      </c>
    </row>
    <row r="12417" spans="41:42" x14ac:dyDescent="0.3">
      <c r="AO12417" s="2" t="s">
        <v>3944</v>
      </c>
      <c r="AP12417" s="6" t="s">
        <v>3918</v>
      </c>
    </row>
    <row r="12418" spans="41:42" x14ac:dyDescent="0.3">
      <c r="AO12418" s="2" t="s">
        <v>3945</v>
      </c>
      <c r="AP12418" s="6" t="s">
        <v>3918</v>
      </c>
    </row>
    <row r="12419" spans="41:42" x14ac:dyDescent="0.3">
      <c r="AO12419" s="2" t="s">
        <v>3946</v>
      </c>
      <c r="AP12419" s="6" t="s">
        <v>3918</v>
      </c>
    </row>
    <row r="12420" spans="41:42" x14ac:dyDescent="0.3">
      <c r="AO12420" s="2" t="s">
        <v>3947</v>
      </c>
      <c r="AP12420" s="6" t="s">
        <v>3918</v>
      </c>
    </row>
    <row r="12421" spans="41:42" x14ac:dyDescent="0.3">
      <c r="AO12421" s="2" t="s">
        <v>3948</v>
      </c>
      <c r="AP12421" s="6" t="s">
        <v>3918</v>
      </c>
    </row>
    <row r="12422" spans="41:42" x14ac:dyDescent="0.3">
      <c r="AO12422" s="2" t="s">
        <v>3949</v>
      </c>
      <c r="AP12422" s="6" t="s">
        <v>3918</v>
      </c>
    </row>
    <row r="12423" spans="41:42" x14ac:dyDescent="0.3">
      <c r="AO12423" s="2" t="s">
        <v>3950</v>
      </c>
      <c r="AP12423" s="6" t="s">
        <v>3918</v>
      </c>
    </row>
    <row r="12424" spans="41:42" x14ac:dyDescent="0.3">
      <c r="AO12424" s="2" t="s">
        <v>4014</v>
      </c>
      <c r="AP12424" s="6" t="s">
        <v>3990</v>
      </c>
    </row>
    <row r="12425" spans="41:42" x14ac:dyDescent="0.3">
      <c r="AO12425" s="2" t="s">
        <v>3951</v>
      </c>
      <c r="AP12425" s="6" t="s">
        <v>3918</v>
      </c>
    </row>
    <row r="12426" spans="41:42" x14ac:dyDescent="0.3">
      <c r="AO12426" s="2" t="s">
        <v>3952</v>
      </c>
      <c r="AP12426" s="6" t="s">
        <v>3918</v>
      </c>
    </row>
    <row r="12427" spans="41:42" x14ac:dyDescent="0.3">
      <c r="AO12427" s="2" t="s">
        <v>3953</v>
      </c>
      <c r="AP12427" s="6" t="s">
        <v>3918</v>
      </c>
    </row>
    <row r="12428" spans="41:42" x14ac:dyDescent="0.3">
      <c r="AO12428" s="2" t="s">
        <v>3954</v>
      </c>
      <c r="AP12428" s="6" t="s">
        <v>3918</v>
      </c>
    </row>
    <row r="12429" spans="41:42" x14ac:dyDescent="0.3">
      <c r="AO12429" s="2" t="s">
        <v>3955</v>
      </c>
      <c r="AP12429" s="6" t="s">
        <v>3918</v>
      </c>
    </row>
    <row r="12430" spans="41:42" x14ac:dyDescent="0.3">
      <c r="AO12430" s="2" t="s">
        <v>3956</v>
      </c>
      <c r="AP12430" s="6" t="s">
        <v>3918</v>
      </c>
    </row>
    <row r="12431" spans="41:42" x14ac:dyDescent="0.3">
      <c r="AO12431" s="2" t="s">
        <v>3957</v>
      </c>
      <c r="AP12431" s="6" t="s">
        <v>3918</v>
      </c>
    </row>
    <row r="12432" spans="41:42" x14ac:dyDescent="0.3">
      <c r="AO12432" s="2" t="s">
        <v>3958</v>
      </c>
      <c r="AP12432" s="6" t="s">
        <v>3918</v>
      </c>
    </row>
    <row r="12433" spans="41:42" x14ac:dyDescent="0.3">
      <c r="AO12433" s="2" t="s">
        <v>3959</v>
      </c>
      <c r="AP12433" s="6" t="s">
        <v>3918</v>
      </c>
    </row>
    <row r="12434" spans="41:42" x14ac:dyDescent="0.3">
      <c r="AO12434" s="2" t="s">
        <v>3960</v>
      </c>
      <c r="AP12434" s="6" t="s">
        <v>3918</v>
      </c>
    </row>
    <row r="12435" spans="41:42" x14ac:dyDescent="0.3">
      <c r="AO12435" s="2" t="s">
        <v>4015</v>
      </c>
      <c r="AP12435" s="6" t="s">
        <v>3990</v>
      </c>
    </row>
    <row r="12436" spans="41:42" x14ac:dyDescent="0.3">
      <c r="AO12436" s="2" t="s">
        <v>3961</v>
      </c>
      <c r="AP12436" s="6" t="s">
        <v>3918</v>
      </c>
    </row>
    <row r="12437" spans="41:42" x14ac:dyDescent="0.3">
      <c r="AO12437" s="2" t="s">
        <v>3962</v>
      </c>
      <c r="AP12437" s="6" t="s">
        <v>3918</v>
      </c>
    </row>
    <row r="12438" spans="41:42" x14ac:dyDescent="0.3">
      <c r="AO12438" s="2" t="s">
        <v>3963</v>
      </c>
      <c r="AP12438" s="6" t="s">
        <v>3918</v>
      </c>
    </row>
    <row r="12439" spans="41:42" x14ac:dyDescent="0.3">
      <c r="AO12439" s="2" t="s">
        <v>3964</v>
      </c>
      <c r="AP12439" s="6" t="s">
        <v>3918</v>
      </c>
    </row>
    <row r="12440" spans="41:42" x14ac:dyDescent="0.3">
      <c r="AO12440" s="2" t="s">
        <v>3965</v>
      </c>
      <c r="AP12440" s="6" t="s">
        <v>3918</v>
      </c>
    </row>
    <row r="12441" spans="41:42" x14ac:dyDescent="0.3">
      <c r="AO12441" s="2" t="s">
        <v>3966</v>
      </c>
      <c r="AP12441" s="6" t="s">
        <v>3918</v>
      </c>
    </row>
    <row r="12442" spans="41:42" x14ac:dyDescent="0.3">
      <c r="AO12442" s="2" t="s">
        <v>3967</v>
      </c>
      <c r="AP12442" s="6" t="s">
        <v>3918</v>
      </c>
    </row>
    <row r="12443" spans="41:42" x14ac:dyDescent="0.3">
      <c r="AO12443" s="2" t="s">
        <v>3968</v>
      </c>
      <c r="AP12443" s="6" t="s">
        <v>3918</v>
      </c>
    </row>
    <row r="12444" spans="41:42" x14ac:dyDescent="0.3">
      <c r="AO12444" s="2" t="s">
        <v>3969</v>
      </c>
      <c r="AP12444" s="6" t="s">
        <v>3918</v>
      </c>
    </row>
    <row r="12445" spans="41:42" x14ac:dyDescent="0.3">
      <c r="AO12445" s="2" t="s">
        <v>3970</v>
      </c>
      <c r="AP12445" s="6" t="s">
        <v>3918</v>
      </c>
    </row>
    <row r="12446" spans="41:42" x14ac:dyDescent="0.3">
      <c r="AO12446" s="2" t="s">
        <v>4016</v>
      </c>
      <c r="AP12446" s="6" t="s">
        <v>3990</v>
      </c>
    </row>
    <row r="12447" spans="41:42" x14ac:dyDescent="0.3">
      <c r="AO12447" s="2" t="s">
        <v>3971</v>
      </c>
      <c r="AP12447" s="6" t="s">
        <v>3918</v>
      </c>
    </row>
    <row r="12448" spans="41:42" x14ac:dyDescent="0.3">
      <c r="AO12448" s="2" t="s">
        <v>3972</v>
      </c>
      <c r="AP12448" s="6" t="s">
        <v>3918</v>
      </c>
    </row>
    <row r="12449" spans="41:42" x14ac:dyDescent="0.3">
      <c r="AO12449" s="2" t="s">
        <v>3973</v>
      </c>
      <c r="AP12449" s="6" t="s">
        <v>3918</v>
      </c>
    </row>
    <row r="12450" spans="41:42" x14ac:dyDescent="0.3">
      <c r="AO12450" s="2" t="s">
        <v>3974</v>
      </c>
      <c r="AP12450" s="6" t="s">
        <v>3918</v>
      </c>
    </row>
    <row r="12451" spans="41:42" x14ac:dyDescent="0.3">
      <c r="AO12451" s="2" t="s">
        <v>3975</v>
      </c>
      <c r="AP12451" s="6" t="s">
        <v>3918</v>
      </c>
    </row>
    <row r="12452" spans="41:42" x14ac:dyDescent="0.3">
      <c r="AO12452" s="2" t="s">
        <v>3976</v>
      </c>
      <c r="AP12452" s="6" t="s">
        <v>3918</v>
      </c>
    </row>
    <row r="12453" spans="41:42" x14ac:dyDescent="0.3">
      <c r="AO12453" s="2" t="s">
        <v>3977</v>
      </c>
      <c r="AP12453" s="6" t="s">
        <v>3918</v>
      </c>
    </row>
    <row r="12454" spans="41:42" x14ac:dyDescent="0.3">
      <c r="AO12454" s="2" t="s">
        <v>3978</v>
      </c>
      <c r="AP12454" s="6" t="s">
        <v>3918</v>
      </c>
    </row>
    <row r="12455" spans="41:42" x14ac:dyDescent="0.3">
      <c r="AO12455" s="2" t="s">
        <v>3979</v>
      </c>
      <c r="AP12455" s="6" t="s">
        <v>3918</v>
      </c>
    </row>
    <row r="12456" spans="41:42" x14ac:dyDescent="0.3">
      <c r="AO12456" s="2" t="s">
        <v>3980</v>
      </c>
      <c r="AP12456" s="6" t="s">
        <v>3918</v>
      </c>
    </row>
    <row r="12457" spans="41:42" x14ac:dyDescent="0.3">
      <c r="AO12457" s="2" t="s">
        <v>4017</v>
      </c>
      <c r="AP12457" s="6" t="s">
        <v>3990</v>
      </c>
    </row>
    <row r="12458" spans="41:42" x14ac:dyDescent="0.3">
      <c r="AO12458" s="2" t="s">
        <v>3981</v>
      </c>
      <c r="AP12458" s="6" t="s">
        <v>3918</v>
      </c>
    </row>
    <row r="12459" spans="41:42" x14ac:dyDescent="0.3">
      <c r="AO12459" s="2" t="s">
        <v>3982</v>
      </c>
      <c r="AP12459" s="6" t="s">
        <v>3918</v>
      </c>
    </row>
    <row r="12460" spans="41:42" x14ac:dyDescent="0.3">
      <c r="AO12460" s="2" t="s">
        <v>3983</v>
      </c>
      <c r="AP12460" s="6" t="s">
        <v>3918</v>
      </c>
    </row>
    <row r="12461" spans="41:42" x14ac:dyDescent="0.3">
      <c r="AO12461" s="2" t="s">
        <v>3984</v>
      </c>
      <c r="AP12461" s="6" t="s">
        <v>3918</v>
      </c>
    </row>
    <row r="12462" spans="41:42" x14ac:dyDescent="0.3">
      <c r="AO12462" s="2" t="s">
        <v>3985</v>
      </c>
      <c r="AP12462" s="6" t="s">
        <v>3918</v>
      </c>
    </row>
    <row r="12463" spans="41:42" x14ac:dyDescent="0.3">
      <c r="AO12463" s="2" t="s">
        <v>3986</v>
      </c>
      <c r="AP12463" s="6" t="s">
        <v>3918</v>
      </c>
    </row>
    <row r="12464" spans="41:42" x14ac:dyDescent="0.3">
      <c r="AO12464" s="2" t="s">
        <v>3987</v>
      </c>
      <c r="AP12464" s="6" t="s">
        <v>3918</v>
      </c>
    </row>
    <row r="12465" spans="41:42" x14ac:dyDescent="0.3">
      <c r="AO12465" s="2" t="s">
        <v>3988</v>
      </c>
      <c r="AP12465" s="6" t="s">
        <v>3918</v>
      </c>
    </row>
    <row r="12466" spans="41:42" x14ac:dyDescent="0.3">
      <c r="AO12466" s="2" t="s">
        <v>3989</v>
      </c>
      <c r="AP12466" s="6" t="s">
        <v>3918</v>
      </c>
    </row>
    <row r="12467" spans="41:42" x14ac:dyDescent="0.3">
      <c r="AO12467" s="2" t="s">
        <v>5261</v>
      </c>
      <c r="AP12467" s="6" t="s">
        <v>5039</v>
      </c>
    </row>
    <row r="12468" spans="41:42" x14ac:dyDescent="0.3">
      <c r="AO12468" s="2" t="s">
        <v>4018</v>
      </c>
      <c r="AP12468" s="6" t="s">
        <v>3990</v>
      </c>
    </row>
    <row r="12469" spans="41:42" x14ac:dyDescent="0.3">
      <c r="AO12469" s="2" t="s">
        <v>5262</v>
      </c>
      <c r="AP12469" s="6" t="s">
        <v>5039</v>
      </c>
    </row>
    <row r="12470" spans="41:42" x14ac:dyDescent="0.3">
      <c r="AO12470" s="2" t="s">
        <v>5263</v>
      </c>
      <c r="AP12470" s="6" t="s">
        <v>5039</v>
      </c>
    </row>
    <row r="12471" spans="41:42" x14ac:dyDescent="0.3">
      <c r="AO12471" s="2" t="s">
        <v>5264</v>
      </c>
      <c r="AP12471" s="6" t="s">
        <v>5039</v>
      </c>
    </row>
    <row r="12472" spans="41:42" x14ac:dyDescent="0.3">
      <c r="AO12472" s="2" t="s">
        <v>5265</v>
      </c>
      <c r="AP12472" s="6" t="s">
        <v>5039</v>
      </c>
    </row>
    <row r="12473" spans="41:42" x14ac:dyDescent="0.3">
      <c r="AO12473" s="2" t="s">
        <v>5266</v>
      </c>
      <c r="AP12473" s="6" t="s">
        <v>5039</v>
      </c>
    </row>
    <row r="12474" spans="41:42" x14ac:dyDescent="0.3">
      <c r="AO12474" s="2" t="s">
        <v>5267</v>
      </c>
      <c r="AP12474" s="6" t="s">
        <v>5039</v>
      </c>
    </row>
    <row r="12475" spans="41:42" x14ac:dyDescent="0.3">
      <c r="AO12475" s="2" t="s">
        <v>5268</v>
      </c>
      <c r="AP12475" s="6" t="s">
        <v>5039</v>
      </c>
    </row>
    <row r="12476" spans="41:42" x14ac:dyDescent="0.3">
      <c r="AO12476" s="2" t="s">
        <v>5269</v>
      </c>
      <c r="AP12476" s="6" t="s">
        <v>5039</v>
      </c>
    </row>
    <row r="12477" spans="41:42" x14ac:dyDescent="0.3">
      <c r="AO12477" s="2" t="s">
        <v>5270</v>
      </c>
      <c r="AP12477" s="6" t="s">
        <v>5039</v>
      </c>
    </row>
    <row r="12478" spans="41:42" x14ac:dyDescent="0.3">
      <c r="AO12478" s="2" t="s">
        <v>5271</v>
      </c>
      <c r="AP12478" s="6" t="s">
        <v>5039</v>
      </c>
    </row>
    <row r="12479" spans="41:42" x14ac:dyDescent="0.3">
      <c r="AO12479" s="2" t="s">
        <v>2471</v>
      </c>
      <c r="AP12479" s="6" t="s">
        <v>2400</v>
      </c>
    </row>
    <row r="12480" spans="41:42" x14ac:dyDescent="0.3">
      <c r="AO12480" s="2" t="s">
        <v>4019</v>
      </c>
      <c r="AP12480" s="6" t="s">
        <v>3990</v>
      </c>
    </row>
    <row r="12481" spans="41:42" x14ac:dyDescent="0.3">
      <c r="AO12481" s="2" t="s">
        <v>5272</v>
      </c>
      <c r="AP12481" s="6" t="s">
        <v>5039</v>
      </c>
    </row>
    <row r="12482" spans="41:42" x14ac:dyDescent="0.3">
      <c r="AO12482" s="2" t="s">
        <v>5273</v>
      </c>
      <c r="AP12482" s="6" t="s">
        <v>5039</v>
      </c>
    </row>
    <row r="12483" spans="41:42" x14ac:dyDescent="0.3">
      <c r="AO12483" s="2" t="s">
        <v>5274</v>
      </c>
      <c r="AP12483" s="6" t="s">
        <v>5039</v>
      </c>
    </row>
    <row r="12484" spans="41:42" x14ac:dyDescent="0.3">
      <c r="AO12484" s="2" t="s">
        <v>5275</v>
      </c>
      <c r="AP12484" s="6" t="s">
        <v>5039</v>
      </c>
    </row>
    <row r="12485" spans="41:42" x14ac:dyDescent="0.3">
      <c r="AO12485" s="2" t="s">
        <v>5276</v>
      </c>
      <c r="AP12485" s="6" t="s">
        <v>5039</v>
      </c>
    </row>
    <row r="12486" spans="41:42" x14ac:dyDescent="0.3">
      <c r="AO12486" s="2" t="s">
        <v>5277</v>
      </c>
      <c r="AP12486" s="6" t="s">
        <v>5039</v>
      </c>
    </row>
    <row r="12487" spans="41:42" x14ac:dyDescent="0.3">
      <c r="AO12487" s="2" t="s">
        <v>5278</v>
      </c>
      <c r="AP12487" s="6" t="s">
        <v>5039</v>
      </c>
    </row>
    <row r="12488" spans="41:42" x14ac:dyDescent="0.3">
      <c r="AO12488" s="2" t="s">
        <v>5279</v>
      </c>
      <c r="AP12488" s="6" t="s">
        <v>5039</v>
      </c>
    </row>
    <row r="12489" spans="41:42" x14ac:dyDescent="0.3">
      <c r="AO12489" s="2" t="s">
        <v>5280</v>
      </c>
      <c r="AP12489" s="6" t="s">
        <v>5039</v>
      </c>
    </row>
    <row r="12490" spans="41:42" x14ac:dyDescent="0.3">
      <c r="AO12490" s="2" t="s">
        <v>5281</v>
      </c>
      <c r="AP12490" s="6" t="s">
        <v>5039</v>
      </c>
    </row>
    <row r="12491" spans="41:42" x14ac:dyDescent="0.3">
      <c r="AO12491" s="2" t="s">
        <v>4020</v>
      </c>
      <c r="AP12491" s="6" t="s">
        <v>3990</v>
      </c>
    </row>
    <row r="12492" spans="41:42" x14ac:dyDescent="0.3">
      <c r="AO12492" s="2" t="s">
        <v>5282</v>
      </c>
      <c r="AP12492" s="6" t="s">
        <v>5039</v>
      </c>
    </row>
    <row r="12493" spans="41:42" x14ac:dyDescent="0.3">
      <c r="AO12493" s="2" t="s">
        <v>5283</v>
      </c>
      <c r="AP12493" s="6" t="s">
        <v>5039</v>
      </c>
    </row>
    <row r="12494" spans="41:42" x14ac:dyDescent="0.3">
      <c r="AO12494" s="2" t="s">
        <v>5284</v>
      </c>
      <c r="AP12494" s="6" t="s">
        <v>5039</v>
      </c>
    </row>
    <row r="12495" spans="41:42" x14ac:dyDescent="0.3">
      <c r="AO12495" s="2" t="s">
        <v>5285</v>
      </c>
      <c r="AP12495" s="6" t="s">
        <v>5039</v>
      </c>
    </row>
    <row r="12496" spans="41:42" x14ac:dyDescent="0.3">
      <c r="AO12496" s="2" t="s">
        <v>5286</v>
      </c>
      <c r="AP12496" s="6" t="s">
        <v>5039</v>
      </c>
    </row>
    <row r="12497" spans="41:42" x14ac:dyDescent="0.3">
      <c r="AO12497" s="2" t="s">
        <v>5287</v>
      </c>
      <c r="AP12497" s="6" t="s">
        <v>5039</v>
      </c>
    </row>
    <row r="12498" spans="41:42" x14ac:dyDescent="0.3">
      <c r="AO12498" s="2" t="s">
        <v>5288</v>
      </c>
      <c r="AP12498" s="6" t="s">
        <v>5039</v>
      </c>
    </row>
    <row r="12499" spans="41:42" x14ac:dyDescent="0.3">
      <c r="AO12499" s="2" t="s">
        <v>5289</v>
      </c>
      <c r="AP12499" s="6" t="s">
        <v>5039</v>
      </c>
    </row>
    <row r="12500" spans="41:42" x14ac:dyDescent="0.3">
      <c r="AO12500" s="2" t="s">
        <v>5290</v>
      </c>
      <c r="AP12500" s="6" t="s">
        <v>5039</v>
      </c>
    </row>
    <row r="12501" spans="41:42" x14ac:dyDescent="0.3">
      <c r="AO12501" s="2" t="s">
        <v>5291</v>
      </c>
      <c r="AP12501" s="6" t="s">
        <v>5039</v>
      </c>
    </row>
    <row r="12502" spans="41:42" x14ac:dyDescent="0.3">
      <c r="AO12502" s="2" t="s">
        <v>4021</v>
      </c>
      <c r="AP12502" s="6" t="s">
        <v>3990</v>
      </c>
    </row>
    <row r="12503" spans="41:42" x14ac:dyDescent="0.3">
      <c r="AO12503" s="2" t="s">
        <v>5292</v>
      </c>
      <c r="AP12503" s="6" t="s">
        <v>5039</v>
      </c>
    </row>
    <row r="12504" spans="41:42" x14ac:dyDescent="0.3">
      <c r="AO12504" s="2" t="s">
        <v>5293</v>
      </c>
      <c r="AP12504" s="6" t="s">
        <v>5039</v>
      </c>
    </row>
    <row r="12505" spans="41:42" x14ac:dyDescent="0.3">
      <c r="AO12505" s="2" t="s">
        <v>5294</v>
      </c>
      <c r="AP12505" s="6" t="s">
        <v>5039</v>
      </c>
    </row>
    <row r="12506" spans="41:42" x14ac:dyDescent="0.3">
      <c r="AO12506" s="2" t="s">
        <v>5295</v>
      </c>
      <c r="AP12506" s="6" t="s">
        <v>5039</v>
      </c>
    </row>
    <row r="12507" spans="41:42" x14ac:dyDescent="0.3">
      <c r="AO12507" s="2" t="s">
        <v>5296</v>
      </c>
      <c r="AP12507" s="6" t="s">
        <v>5039</v>
      </c>
    </row>
    <row r="12508" spans="41:42" x14ac:dyDescent="0.3">
      <c r="AO12508" s="2" t="s">
        <v>5297</v>
      </c>
      <c r="AP12508" s="6" t="s">
        <v>5039</v>
      </c>
    </row>
    <row r="12509" spans="41:42" x14ac:dyDescent="0.3">
      <c r="AO12509" s="2" t="s">
        <v>5298</v>
      </c>
      <c r="AP12509" s="6" t="s">
        <v>5039</v>
      </c>
    </row>
    <row r="12510" spans="41:42" x14ac:dyDescent="0.3">
      <c r="AO12510" s="2" t="s">
        <v>5299</v>
      </c>
      <c r="AP12510" s="6" t="s">
        <v>5039</v>
      </c>
    </row>
    <row r="12511" spans="41:42" x14ac:dyDescent="0.3">
      <c r="AO12511" s="2" t="s">
        <v>7078</v>
      </c>
      <c r="AP12511" s="6" t="s">
        <v>7070</v>
      </c>
    </row>
    <row r="12512" spans="41:42" x14ac:dyDescent="0.3">
      <c r="AO12512" s="2" t="s">
        <v>7079</v>
      </c>
      <c r="AP12512" s="6" t="s">
        <v>7070</v>
      </c>
    </row>
    <row r="12513" spans="41:42" x14ac:dyDescent="0.3">
      <c r="AO12513" s="2" t="s">
        <v>4022</v>
      </c>
      <c r="AP12513" s="6" t="s">
        <v>3990</v>
      </c>
    </row>
    <row r="12514" spans="41:42" x14ac:dyDescent="0.3">
      <c r="AO12514" s="2" t="s">
        <v>7080</v>
      </c>
      <c r="AP12514" s="6" t="s">
        <v>7070</v>
      </c>
    </row>
    <row r="12515" spans="41:42" x14ac:dyDescent="0.3">
      <c r="AO12515" s="2" t="s">
        <v>4478</v>
      </c>
      <c r="AP12515" s="6" t="s">
        <v>4477</v>
      </c>
    </row>
    <row r="12516" spans="41:42" x14ac:dyDescent="0.3">
      <c r="AO12516" s="2" t="s">
        <v>4479</v>
      </c>
      <c r="AP12516" s="6" t="s">
        <v>4477</v>
      </c>
    </row>
    <row r="12517" spans="41:42" x14ac:dyDescent="0.3">
      <c r="AO12517" s="2" t="s">
        <v>4480</v>
      </c>
      <c r="AP12517" s="6" t="s">
        <v>4477</v>
      </c>
    </row>
    <row r="12518" spans="41:42" x14ac:dyDescent="0.3">
      <c r="AO12518" s="2" t="s">
        <v>4481</v>
      </c>
      <c r="AP12518" s="6" t="s">
        <v>4477</v>
      </c>
    </row>
    <row r="12519" spans="41:42" x14ac:dyDescent="0.3">
      <c r="AO12519" s="2" t="s">
        <v>4482</v>
      </c>
      <c r="AP12519" s="6" t="s">
        <v>4477</v>
      </c>
    </row>
    <row r="12520" spans="41:42" x14ac:dyDescent="0.3">
      <c r="AO12520" s="2" t="s">
        <v>4483</v>
      </c>
      <c r="AP12520" s="6" t="s">
        <v>4477</v>
      </c>
    </row>
    <row r="12521" spans="41:42" x14ac:dyDescent="0.3">
      <c r="AO12521" s="2" t="s">
        <v>4484</v>
      </c>
      <c r="AP12521" s="6" t="s">
        <v>4477</v>
      </c>
    </row>
    <row r="12522" spans="41:42" x14ac:dyDescent="0.3">
      <c r="AO12522" s="2" t="s">
        <v>4485</v>
      </c>
      <c r="AP12522" s="6" t="s">
        <v>4477</v>
      </c>
    </row>
    <row r="12523" spans="41:42" x14ac:dyDescent="0.3">
      <c r="AO12523" s="2" t="s">
        <v>4486</v>
      </c>
      <c r="AP12523" s="6" t="s">
        <v>4477</v>
      </c>
    </row>
    <row r="12524" spans="41:42" x14ac:dyDescent="0.3">
      <c r="AO12524" s="2" t="s">
        <v>4023</v>
      </c>
      <c r="AP12524" s="6" t="s">
        <v>3990</v>
      </c>
    </row>
    <row r="12525" spans="41:42" x14ac:dyDescent="0.3">
      <c r="AO12525" s="2" t="s">
        <v>4487</v>
      </c>
      <c r="AP12525" s="6" t="s">
        <v>4477</v>
      </c>
    </row>
    <row r="12526" spans="41:42" x14ac:dyDescent="0.3">
      <c r="AO12526" s="2" t="s">
        <v>4488</v>
      </c>
      <c r="AP12526" s="6" t="s">
        <v>4477</v>
      </c>
    </row>
    <row r="12527" spans="41:42" x14ac:dyDescent="0.3">
      <c r="AO12527" s="2" t="s">
        <v>4489</v>
      </c>
      <c r="AP12527" s="6" t="s">
        <v>4477</v>
      </c>
    </row>
    <row r="12528" spans="41:42" x14ac:dyDescent="0.3">
      <c r="AO12528" s="2" t="s">
        <v>4490</v>
      </c>
      <c r="AP12528" s="6" t="s">
        <v>4477</v>
      </c>
    </row>
    <row r="12529" spans="41:42" x14ac:dyDescent="0.3">
      <c r="AO12529" s="2" t="s">
        <v>4491</v>
      </c>
      <c r="AP12529" s="6" t="s">
        <v>4477</v>
      </c>
    </row>
    <row r="12530" spans="41:42" x14ac:dyDescent="0.3">
      <c r="AO12530" s="2" t="s">
        <v>4492</v>
      </c>
      <c r="AP12530" s="6" t="s">
        <v>4477</v>
      </c>
    </row>
    <row r="12531" spans="41:42" x14ac:dyDescent="0.3">
      <c r="AO12531" s="2" t="s">
        <v>4493</v>
      </c>
      <c r="AP12531" s="6" t="s">
        <v>4477</v>
      </c>
    </row>
    <row r="12532" spans="41:42" x14ac:dyDescent="0.3">
      <c r="AO12532" s="2" t="s">
        <v>4494</v>
      </c>
      <c r="AP12532" s="6" t="s">
        <v>4477</v>
      </c>
    </row>
    <row r="12533" spans="41:42" x14ac:dyDescent="0.3">
      <c r="AO12533" s="2" t="s">
        <v>4495</v>
      </c>
      <c r="AP12533" s="6" t="s">
        <v>4477</v>
      </c>
    </row>
    <row r="12534" spans="41:42" x14ac:dyDescent="0.3">
      <c r="AO12534" s="2" t="s">
        <v>4496</v>
      </c>
      <c r="AP12534" s="6" t="s">
        <v>4477</v>
      </c>
    </row>
    <row r="12535" spans="41:42" x14ac:dyDescent="0.3">
      <c r="AO12535" s="2" t="s">
        <v>4024</v>
      </c>
      <c r="AP12535" s="6" t="s">
        <v>3990</v>
      </c>
    </row>
    <row r="12536" spans="41:42" x14ac:dyDescent="0.3">
      <c r="AO12536" s="2" t="s">
        <v>4497</v>
      </c>
      <c r="AP12536" s="6" t="s">
        <v>4477</v>
      </c>
    </row>
    <row r="12537" spans="41:42" x14ac:dyDescent="0.3">
      <c r="AO12537" s="2" t="s">
        <v>4498</v>
      </c>
      <c r="AP12537" s="6" t="s">
        <v>4477</v>
      </c>
    </row>
    <row r="12538" spans="41:42" x14ac:dyDescent="0.3">
      <c r="AO12538" s="2" t="s">
        <v>4499</v>
      </c>
      <c r="AP12538" s="6" t="s">
        <v>4477</v>
      </c>
    </row>
    <row r="12539" spans="41:42" x14ac:dyDescent="0.3">
      <c r="AO12539" s="2" t="s">
        <v>4500</v>
      </c>
      <c r="AP12539" s="6" t="s">
        <v>4477</v>
      </c>
    </row>
    <row r="12540" spans="41:42" x14ac:dyDescent="0.3">
      <c r="AO12540" s="2" t="s">
        <v>4501</v>
      </c>
      <c r="AP12540" s="6" t="s">
        <v>4477</v>
      </c>
    </row>
    <row r="12541" spans="41:42" x14ac:dyDescent="0.3">
      <c r="AO12541" s="2" t="s">
        <v>4502</v>
      </c>
      <c r="AP12541" s="6" t="s">
        <v>4477</v>
      </c>
    </row>
    <row r="12542" spans="41:42" x14ac:dyDescent="0.3">
      <c r="AO12542" s="2" t="s">
        <v>4503</v>
      </c>
      <c r="AP12542" s="6" t="s">
        <v>4477</v>
      </c>
    </row>
    <row r="12543" spans="41:42" x14ac:dyDescent="0.3">
      <c r="AO12543" s="2" t="s">
        <v>4504</v>
      </c>
      <c r="AP12543" s="6" t="s">
        <v>4477</v>
      </c>
    </row>
    <row r="12544" spans="41:42" x14ac:dyDescent="0.3">
      <c r="AO12544" s="2" t="s">
        <v>4505</v>
      </c>
      <c r="AP12544" s="6" t="s">
        <v>4477</v>
      </c>
    </row>
    <row r="12545" spans="41:42" x14ac:dyDescent="0.3">
      <c r="AO12545" s="2" t="s">
        <v>4506</v>
      </c>
      <c r="AP12545" s="6" t="s">
        <v>4477</v>
      </c>
    </row>
    <row r="12546" spans="41:42" x14ac:dyDescent="0.3">
      <c r="AO12546" s="2" t="s">
        <v>4025</v>
      </c>
      <c r="AP12546" s="6" t="s">
        <v>3990</v>
      </c>
    </row>
    <row r="12547" spans="41:42" x14ac:dyDescent="0.3">
      <c r="AO12547" s="2" t="s">
        <v>3476</v>
      </c>
      <c r="AP12547" s="6" t="s">
        <v>3475</v>
      </c>
    </row>
    <row r="12548" spans="41:42" x14ac:dyDescent="0.3">
      <c r="AO12548" s="2" t="s">
        <v>3477</v>
      </c>
      <c r="AP12548" s="6" t="s">
        <v>3475</v>
      </c>
    </row>
    <row r="12549" spans="41:42" x14ac:dyDescent="0.3">
      <c r="AO12549" s="2" t="s">
        <v>3478</v>
      </c>
      <c r="AP12549" s="6" t="s">
        <v>3475</v>
      </c>
    </row>
    <row r="12550" spans="41:42" x14ac:dyDescent="0.3">
      <c r="AO12550" s="2" t="s">
        <v>3479</v>
      </c>
      <c r="AP12550" s="6" t="s">
        <v>3475</v>
      </c>
    </row>
    <row r="12551" spans="41:42" x14ac:dyDescent="0.3">
      <c r="AO12551" s="2" t="s">
        <v>3480</v>
      </c>
      <c r="AP12551" s="6" t="s">
        <v>3475</v>
      </c>
    </row>
    <row r="12552" spans="41:42" x14ac:dyDescent="0.3">
      <c r="AO12552" s="2" t="s">
        <v>7081</v>
      </c>
      <c r="AP12552" s="6" t="s">
        <v>7070</v>
      </c>
    </row>
    <row r="12553" spans="41:42" x14ac:dyDescent="0.3">
      <c r="AO12553" s="2" t="s">
        <v>7082</v>
      </c>
      <c r="AP12553" s="6" t="s">
        <v>7070</v>
      </c>
    </row>
    <row r="12554" spans="41:42" x14ac:dyDescent="0.3">
      <c r="AO12554" s="2" t="s">
        <v>4026</v>
      </c>
      <c r="AP12554" s="6" t="s">
        <v>3990</v>
      </c>
    </row>
    <row r="12555" spans="41:42" x14ac:dyDescent="0.3">
      <c r="AO12555" s="2" t="s">
        <v>4027</v>
      </c>
      <c r="AP12555" s="6" t="s">
        <v>3990</v>
      </c>
    </row>
    <row r="12556" spans="41:42" x14ac:dyDescent="0.3">
      <c r="AO12556" s="2" t="s">
        <v>4028</v>
      </c>
      <c r="AP12556" s="6" t="s">
        <v>3990</v>
      </c>
    </row>
    <row r="12557" spans="41:42" x14ac:dyDescent="0.3">
      <c r="AO12557" s="2" t="s">
        <v>2472</v>
      </c>
      <c r="AP12557" s="6" t="s">
        <v>2400</v>
      </c>
    </row>
    <row r="12558" spans="41:42" x14ac:dyDescent="0.3">
      <c r="AO12558" s="2" t="s">
        <v>4029</v>
      </c>
      <c r="AP12558" s="6" t="s">
        <v>3990</v>
      </c>
    </row>
    <row r="12559" spans="41:42" x14ac:dyDescent="0.3">
      <c r="AO12559" s="2" t="s">
        <v>4030</v>
      </c>
      <c r="AP12559" s="6" t="s">
        <v>3990</v>
      </c>
    </row>
    <row r="12560" spans="41:42" x14ac:dyDescent="0.3">
      <c r="AO12560" s="2" t="s">
        <v>4031</v>
      </c>
      <c r="AP12560" s="6" t="s">
        <v>3990</v>
      </c>
    </row>
    <row r="12561" spans="41:42" x14ac:dyDescent="0.3">
      <c r="AO12561" s="2" t="s">
        <v>4032</v>
      </c>
      <c r="AP12561" s="6" t="s">
        <v>3990</v>
      </c>
    </row>
    <row r="12562" spans="41:42" x14ac:dyDescent="0.3">
      <c r="AO12562" s="2" t="s">
        <v>4033</v>
      </c>
      <c r="AP12562" s="6" t="s">
        <v>3990</v>
      </c>
    </row>
    <row r="12563" spans="41:42" x14ac:dyDescent="0.3">
      <c r="AO12563" s="2" t="s">
        <v>4034</v>
      </c>
      <c r="AP12563" s="6" t="s">
        <v>3990</v>
      </c>
    </row>
    <row r="12564" spans="41:42" x14ac:dyDescent="0.3">
      <c r="AO12564" s="2" t="s">
        <v>2391</v>
      </c>
      <c r="AP12564" s="6" t="s">
        <v>2373</v>
      </c>
    </row>
    <row r="12565" spans="41:42" x14ac:dyDescent="0.3">
      <c r="AO12565" s="2" t="s">
        <v>2392</v>
      </c>
      <c r="AP12565" s="6" t="s">
        <v>2373</v>
      </c>
    </row>
    <row r="12566" spans="41:42" x14ac:dyDescent="0.3">
      <c r="AO12566" s="2" t="s">
        <v>2393</v>
      </c>
      <c r="AP12566" s="6" t="s">
        <v>2373</v>
      </c>
    </row>
    <row r="12567" spans="41:42" x14ac:dyDescent="0.3">
      <c r="AO12567" s="2" t="s">
        <v>2394</v>
      </c>
      <c r="AP12567" s="6" t="s">
        <v>2373</v>
      </c>
    </row>
    <row r="12568" spans="41:42" x14ac:dyDescent="0.3">
      <c r="AO12568" s="2" t="s">
        <v>2473</v>
      </c>
      <c r="AP12568" s="6" t="s">
        <v>2400</v>
      </c>
    </row>
    <row r="12569" spans="41:42" x14ac:dyDescent="0.3">
      <c r="AO12569" s="2" t="s">
        <v>2395</v>
      </c>
      <c r="AP12569" s="6" t="s">
        <v>2373</v>
      </c>
    </row>
    <row r="12570" spans="41:42" x14ac:dyDescent="0.3">
      <c r="AO12570" s="2" t="s">
        <v>2396</v>
      </c>
      <c r="AP12570" s="6" t="s">
        <v>2373</v>
      </c>
    </row>
    <row r="12571" spans="41:42" x14ac:dyDescent="0.3">
      <c r="AO12571" s="2" t="s">
        <v>2397</v>
      </c>
      <c r="AP12571" s="6" t="s">
        <v>2373</v>
      </c>
    </row>
    <row r="12572" spans="41:42" x14ac:dyDescent="0.3">
      <c r="AO12572" s="2" t="s">
        <v>2398</v>
      </c>
      <c r="AP12572" s="6" t="s">
        <v>2373</v>
      </c>
    </row>
    <row r="12573" spans="41:42" x14ac:dyDescent="0.3">
      <c r="AO12573" s="2" t="s">
        <v>2399</v>
      </c>
      <c r="AP12573" s="6" t="s">
        <v>2373</v>
      </c>
    </row>
    <row r="12574" spans="41:42" x14ac:dyDescent="0.3">
      <c r="AO12574" s="2" t="s">
        <v>4035</v>
      </c>
      <c r="AP12574" s="6" t="s">
        <v>3990</v>
      </c>
    </row>
    <row r="12575" spans="41:42" x14ac:dyDescent="0.3">
      <c r="AO12575" s="2" t="s">
        <v>4036</v>
      </c>
      <c r="AP12575" s="6" t="s">
        <v>3990</v>
      </c>
    </row>
    <row r="12576" spans="41:42" x14ac:dyDescent="0.3">
      <c r="AO12576" s="2" t="s">
        <v>4037</v>
      </c>
      <c r="AP12576" s="6" t="s">
        <v>3990</v>
      </c>
    </row>
    <row r="12577" spans="41:42" x14ac:dyDescent="0.3">
      <c r="AO12577" s="2" t="s">
        <v>4038</v>
      </c>
      <c r="AP12577" s="6" t="s">
        <v>3990</v>
      </c>
    </row>
    <row r="12578" spans="41:42" x14ac:dyDescent="0.3">
      <c r="AO12578" s="2" t="s">
        <v>4039</v>
      </c>
      <c r="AP12578" s="6" t="s">
        <v>3990</v>
      </c>
    </row>
    <row r="12579" spans="41:42" x14ac:dyDescent="0.3">
      <c r="AO12579" s="2" t="s">
        <v>2474</v>
      </c>
      <c r="AP12579" s="6" t="s">
        <v>2400</v>
      </c>
    </row>
    <row r="12580" spans="41:42" x14ac:dyDescent="0.3">
      <c r="AO12580" s="2" t="s">
        <v>8055</v>
      </c>
      <c r="AP12580" s="6" t="s">
        <v>105</v>
      </c>
    </row>
    <row r="12581" spans="41:42" x14ac:dyDescent="0.3">
      <c r="AO12581" s="2" t="s">
        <v>8056</v>
      </c>
      <c r="AP12581" s="6" t="s">
        <v>105</v>
      </c>
    </row>
    <row r="12582" spans="41:42" x14ac:dyDescent="0.3">
      <c r="AO12582" s="2" t="s">
        <v>8057</v>
      </c>
      <c r="AP12582" s="6" t="s">
        <v>105</v>
      </c>
    </row>
    <row r="12583" spans="41:42" x14ac:dyDescent="0.3">
      <c r="AO12583" s="2" t="s">
        <v>2634</v>
      </c>
      <c r="AP12583" s="6" t="s">
        <v>2400</v>
      </c>
    </row>
    <row r="12584" spans="41:42" x14ac:dyDescent="0.3">
      <c r="AO12584" s="2" t="s">
        <v>2635</v>
      </c>
      <c r="AP12584" s="6" t="s">
        <v>2400</v>
      </c>
    </row>
    <row r="12585" spans="41:42" x14ac:dyDescent="0.3">
      <c r="AO12585" s="2" t="s">
        <v>2809</v>
      </c>
      <c r="AP12585" s="6" t="s">
        <v>2808</v>
      </c>
    </row>
    <row r="12586" spans="41:42" x14ac:dyDescent="0.3">
      <c r="AO12586" s="2" t="s">
        <v>2810</v>
      </c>
      <c r="AP12586" s="6" t="s">
        <v>2808</v>
      </c>
    </row>
    <row r="12587" spans="41:42" x14ac:dyDescent="0.3">
      <c r="AO12587" s="2" t="s">
        <v>1635</v>
      </c>
      <c r="AP12587" s="6" t="s">
        <v>1634</v>
      </c>
    </row>
    <row r="12588" spans="41:42" x14ac:dyDescent="0.3">
      <c r="AO12588" s="2" t="s">
        <v>1636</v>
      </c>
      <c r="AP12588" s="6" t="s">
        <v>1634</v>
      </c>
    </row>
    <row r="12589" spans="41:42" x14ac:dyDescent="0.3">
      <c r="AO12589" s="2" t="s">
        <v>1637</v>
      </c>
      <c r="AP12589" s="6" t="s">
        <v>1634</v>
      </c>
    </row>
    <row r="12590" spans="41:42" x14ac:dyDescent="0.3">
      <c r="AO12590" s="2" t="s">
        <v>2475</v>
      </c>
      <c r="AP12590" s="6" t="s">
        <v>2400</v>
      </c>
    </row>
    <row r="12591" spans="41:42" x14ac:dyDescent="0.3">
      <c r="AO12591" s="2" t="s">
        <v>1638</v>
      </c>
      <c r="AP12591" s="6" t="s">
        <v>1634</v>
      </c>
    </row>
    <row r="12592" spans="41:42" x14ac:dyDescent="0.3">
      <c r="AO12592" s="2" t="s">
        <v>1639</v>
      </c>
      <c r="AP12592" s="6" t="s">
        <v>1634</v>
      </c>
    </row>
    <row r="12593" spans="41:42" x14ac:dyDescent="0.3">
      <c r="AO12593" s="2" t="s">
        <v>1640</v>
      </c>
      <c r="AP12593" s="6" t="s">
        <v>1634</v>
      </c>
    </row>
    <row r="12594" spans="41:42" x14ac:dyDescent="0.3">
      <c r="AO12594" s="2" t="s">
        <v>1641</v>
      </c>
      <c r="AP12594" s="6" t="s">
        <v>1634</v>
      </c>
    </row>
    <row r="12595" spans="41:42" x14ac:dyDescent="0.3">
      <c r="AO12595" s="2" t="s">
        <v>1642</v>
      </c>
      <c r="AP12595" s="6" t="s">
        <v>1634</v>
      </c>
    </row>
    <row r="12596" spans="41:42" x14ac:dyDescent="0.3">
      <c r="AO12596" s="2" t="s">
        <v>1643</v>
      </c>
      <c r="AP12596" s="6" t="s">
        <v>1634</v>
      </c>
    </row>
    <row r="12597" spans="41:42" x14ac:dyDescent="0.3">
      <c r="AO12597" s="2" t="s">
        <v>1644</v>
      </c>
      <c r="AP12597" s="6" t="s">
        <v>1634</v>
      </c>
    </row>
    <row r="12598" spans="41:42" x14ac:dyDescent="0.3">
      <c r="AO12598" s="2" t="s">
        <v>1645</v>
      </c>
      <c r="AP12598" s="6" t="s">
        <v>1634</v>
      </c>
    </row>
    <row r="12599" spans="41:42" x14ac:dyDescent="0.3">
      <c r="AO12599" s="63" t="s">
        <v>1646</v>
      </c>
      <c r="AP12599" s="72" t="s">
        <v>1634</v>
      </c>
    </row>
    <row r="12600" spans="41:42" x14ac:dyDescent="0.3">
      <c r="AO12600" s="2" t="s">
        <v>1647</v>
      </c>
      <c r="AP12600" s="6" t="s">
        <v>1634</v>
      </c>
    </row>
    <row r="12601" spans="41:42" x14ac:dyDescent="0.3">
      <c r="AO12601" s="2" t="s">
        <v>2476</v>
      </c>
      <c r="AP12601" s="6" t="s">
        <v>2400</v>
      </c>
    </row>
    <row r="12602" spans="41:42" x14ac:dyDescent="0.3">
      <c r="AO12602" s="2" t="s">
        <v>1648</v>
      </c>
      <c r="AP12602" s="6" t="s">
        <v>1634</v>
      </c>
    </row>
    <row r="12603" spans="41:42" x14ac:dyDescent="0.3">
      <c r="AO12603" s="2" t="s">
        <v>1649</v>
      </c>
      <c r="AP12603" s="6" t="s">
        <v>1634</v>
      </c>
    </row>
    <row r="12604" spans="41:42" x14ac:dyDescent="0.3">
      <c r="AO12604" s="2" t="s">
        <v>1650</v>
      </c>
      <c r="AP12604" s="6" t="s">
        <v>1634</v>
      </c>
    </row>
    <row r="12605" spans="41:42" x14ac:dyDescent="0.3">
      <c r="AO12605" s="2" t="s">
        <v>1651</v>
      </c>
      <c r="AP12605" s="6" t="s">
        <v>1634</v>
      </c>
    </row>
    <row r="12606" spans="41:42" x14ac:dyDescent="0.3">
      <c r="AO12606" s="2" t="s">
        <v>1652</v>
      </c>
      <c r="AP12606" s="6" t="s">
        <v>1634</v>
      </c>
    </row>
    <row r="12607" spans="41:42" x14ac:dyDescent="0.3">
      <c r="AO12607" s="2" t="s">
        <v>1653</v>
      </c>
      <c r="AP12607" s="6" t="s">
        <v>1634</v>
      </c>
    </row>
    <row r="12608" spans="41:42" x14ac:dyDescent="0.3">
      <c r="AO12608" s="2" t="s">
        <v>1654</v>
      </c>
      <c r="AP12608" s="6" t="s">
        <v>1634</v>
      </c>
    </row>
    <row r="12609" spans="41:42" x14ac:dyDescent="0.3">
      <c r="AO12609" s="2" t="s">
        <v>1655</v>
      </c>
      <c r="AP12609" s="6" t="s">
        <v>1634</v>
      </c>
    </row>
    <row r="12610" spans="41:42" x14ac:dyDescent="0.3">
      <c r="AO12610" s="2" t="s">
        <v>1656</v>
      </c>
      <c r="AP12610" s="6" t="s">
        <v>1634</v>
      </c>
    </row>
    <row r="12611" spans="41:42" x14ac:dyDescent="0.3">
      <c r="AO12611" s="2" t="s">
        <v>1657</v>
      </c>
      <c r="AP12611" s="6" t="s">
        <v>1634</v>
      </c>
    </row>
    <row r="12612" spans="41:42" x14ac:dyDescent="0.3">
      <c r="AO12612" s="2" t="s">
        <v>2477</v>
      </c>
      <c r="AP12612" s="6" t="s">
        <v>2400</v>
      </c>
    </row>
    <row r="12613" spans="41:42" x14ac:dyDescent="0.3">
      <c r="AO12613" s="2" t="s">
        <v>1658</v>
      </c>
      <c r="AP12613" s="6" t="s">
        <v>1634</v>
      </c>
    </row>
    <row r="12614" spans="41:42" x14ac:dyDescent="0.3">
      <c r="AO12614" s="2" t="s">
        <v>1659</v>
      </c>
      <c r="AP12614" s="6" t="s">
        <v>1634</v>
      </c>
    </row>
    <row r="12615" spans="41:42" x14ac:dyDescent="0.3">
      <c r="AO12615" s="2" t="s">
        <v>1660</v>
      </c>
      <c r="AP12615" s="6" t="s">
        <v>1634</v>
      </c>
    </row>
    <row r="12616" spans="41:42" x14ac:dyDescent="0.3">
      <c r="AO12616" s="2" t="s">
        <v>1661</v>
      </c>
      <c r="AP12616" s="6" t="s">
        <v>1634</v>
      </c>
    </row>
    <row r="12617" spans="41:42" x14ac:dyDescent="0.3">
      <c r="AO12617" s="2" t="s">
        <v>2811</v>
      </c>
      <c r="AP12617" s="6" t="s">
        <v>2808</v>
      </c>
    </row>
    <row r="12618" spans="41:42" x14ac:dyDescent="0.3">
      <c r="AO12618" s="2" t="s">
        <v>2812</v>
      </c>
      <c r="AP12618" s="6" t="s">
        <v>2808</v>
      </c>
    </row>
    <row r="12619" spans="41:42" x14ac:dyDescent="0.3">
      <c r="AO12619" s="2" t="s">
        <v>2813</v>
      </c>
      <c r="AP12619" s="6" t="s">
        <v>2808</v>
      </c>
    </row>
    <row r="12620" spans="41:42" x14ac:dyDescent="0.3">
      <c r="AO12620" s="2" t="s">
        <v>2814</v>
      </c>
      <c r="AP12620" s="6" t="s">
        <v>2808</v>
      </c>
    </row>
    <row r="12621" spans="41:42" x14ac:dyDescent="0.3">
      <c r="AO12621" s="2" t="s">
        <v>2815</v>
      </c>
      <c r="AP12621" s="6" t="s">
        <v>2808</v>
      </c>
    </row>
    <row r="12622" spans="41:42" x14ac:dyDescent="0.3">
      <c r="AO12622" s="2" t="s">
        <v>2816</v>
      </c>
      <c r="AP12622" s="6" t="s">
        <v>2808</v>
      </c>
    </row>
    <row r="12623" spans="41:42" x14ac:dyDescent="0.3">
      <c r="AO12623" s="2" t="s">
        <v>2478</v>
      </c>
      <c r="AP12623" s="6" t="s">
        <v>2400</v>
      </c>
    </row>
    <row r="12624" spans="41:42" x14ac:dyDescent="0.3">
      <c r="AO12624" s="2" t="s">
        <v>2817</v>
      </c>
      <c r="AP12624" s="6" t="s">
        <v>2808</v>
      </c>
    </row>
    <row r="12625" spans="41:42" x14ac:dyDescent="0.3">
      <c r="AO12625" s="2" t="s">
        <v>2818</v>
      </c>
      <c r="AP12625" s="6" t="s">
        <v>2808</v>
      </c>
    </row>
    <row r="12626" spans="41:42" x14ac:dyDescent="0.3">
      <c r="AO12626" s="2" t="s">
        <v>2819</v>
      </c>
      <c r="AP12626" s="6" t="s">
        <v>2808</v>
      </c>
    </row>
    <row r="12627" spans="41:42" x14ac:dyDescent="0.3">
      <c r="AO12627" s="2" t="s">
        <v>2820</v>
      </c>
      <c r="AP12627" s="6" t="s">
        <v>2808</v>
      </c>
    </row>
    <row r="12628" spans="41:42" x14ac:dyDescent="0.3">
      <c r="AO12628" s="2" t="s">
        <v>2821</v>
      </c>
      <c r="AP12628" s="6" t="s">
        <v>2808</v>
      </c>
    </row>
    <row r="12629" spans="41:42" x14ac:dyDescent="0.3">
      <c r="AO12629" s="2" t="s">
        <v>2822</v>
      </c>
      <c r="AP12629" s="6" t="s">
        <v>2808</v>
      </c>
    </row>
    <row r="12630" spans="41:42" x14ac:dyDescent="0.3">
      <c r="AO12630" s="2" t="s">
        <v>2823</v>
      </c>
      <c r="AP12630" s="6" t="s">
        <v>2808</v>
      </c>
    </row>
    <row r="12631" spans="41:42" x14ac:dyDescent="0.3">
      <c r="AO12631" s="2" t="s">
        <v>2824</v>
      </c>
      <c r="AP12631" s="6" t="s">
        <v>2808</v>
      </c>
    </row>
    <row r="12632" spans="41:42" x14ac:dyDescent="0.3">
      <c r="AO12632" s="2" t="s">
        <v>2825</v>
      </c>
      <c r="AP12632" s="6" t="s">
        <v>2808</v>
      </c>
    </row>
    <row r="12633" spans="41:42" x14ac:dyDescent="0.3">
      <c r="AO12633" s="2" t="s">
        <v>2826</v>
      </c>
      <c r="AP12633" s="6" t="s">
        <v>2808</v>
      </c>
    </row>
    <row r="12634" spans="41:42" x14ac:dyDescent="0.3">
      <c r="AO12634" s="2" t="s">
        <v>2479</v>
      </c>
      <c r="AP12634" s="6" t="s">
        <v>2400</v>
      </c>
    </row>
    <row r="12635" spans="41:42" x14ac:dyDescent="0.3">
      <c r="AO12635" s="2" t="s">
        <v>2827</v>
      </c>
      <c r="AP12635" s="6" t="s">
        <v>2808</v>
      </c>
    </row>
    <row r="12636" spans="41:42" x14ac:dyDescent="0.3">
      <c r="AO12636" s="2" t="s">
        <v>2828</v>
      </c>
      <c r="AP12636" s="6" t="s">
        <v>2808</v>
      </c>
    </row>
    <row r="12637" spans="41:42" x14ac:dyDescent="0.3">
      <c r="AO12637" s="2" t="s">
        <v>2829</v>
      </c>
      <c r="AP12637" s="6" t="s">
        <v>2808</v>
      </c>
    </row>
    <row r="12638" spans="41:42" x14ac:dyDescent="0.3">
      <c r="AO12638" s="2" t="s">
        <v>2830</v>
      </c>
      <c r="AP12638" s="6" t="s">
        <v>2808</v>
      </c>
    </row>
    <row r="12639" spans="41:42" x14ac:dyDescent="0.3">
      <c r="AO12639" s="2" t="s">
        <v>2831</v>
      </c>
      <c r="AP12639" s="6" t="s">
        <v>2808</v>
      </c>
    </row>
    <row r="12640" spans="41:42" x14ac:dyDescent="0.3">
      <c r="AO12640" s="2" t="s">
        <v>2832</v>
      </c>
      <c r="AP12640" s="6" t="s">
        <v>2808</v>
      </c>
    </row>
    <row r="12641" spans="41:42" x14ac:dyDescent="0.3">
      <c r="AO12641" s="2" t="s">
        <v>2833</v>
      </c>
      <c r="AP12641" s="6" t="s">
        <v>2808</v>
      </c>
    </row>
    <row r="12642" spans="41:42" x14ac:dyDescent="0.3">
      <c r="AO12642" s="2" t="s">
        <v>2834</v>
      </c>
      <c r="AP12642" s="6" t="s">
        <v>2808</v>
      </c>
    </row>
    <row r="12643" spans="41:42" x14ac:dyDescent="0.3">
      <c r="AO12643" s="2" t="s">
        <v>2835</v>
      </c>
      <c r="AP12643" s="6" t="s">
        <v>2808</v>
      </c>
    </row>
    <row r="12644" spans="41:42" x14ac:dyDescent="0.3">
      <c r="AO12644" s="2" t="s">
        <v>2836</v>
      </c>
      <c r="AP12644" s="6" t="s">
        <v>2808</v>
      </c>
    </row>
    <row r="12645" spans="41:42" x14ac:dyDescent="0.3">
      <c r="AO12645" s="2" t="s">
        <v>2408</v>
      </c>
      <c r="AP12645" s="6" t="s">
        <v>2400</v>
      </c>
    </row>
    <row r="12646" spans="41:42" x14ac:dyDescent="0.3">
      <c r="AO12646" s="2" t="s">
        <v>2480</v>
      </c>
      <c r="AP12646" s="6" t="s">
        <v>2400</v>
      </c>
    </row>
    <row r="12647" spans="41:42" x14ac:dyDescent="0.3">
      <c r="AO12647" s="2" t="s">
        <v>2837</v>
      </c>
      <c r="AP12647" s="6" t="s">
        <v>2808</v>
      </c>
    </row>
    <row r="12648" spans="41:42" x14ac:dyDescent="0.3">
      <c r="AO12648" s="2" t="s">
        <v>2838</v>
      </c>
      <c r="AP12648" s="6" t="s">
        <v>2808</v>
      </c>
    </row>
    <row r="12649" spans="41:42" x14ac:dyDescent="0.3">
      <c r="AO12649" s="2" t="s">
        <v>2839</v>
      </c>
      <c r="AP12649" s="6" t="s">
        <v>2808</v>
      </c>
    </row>
    <row r="12650" spans="41:42" x14ac:dyDescent="0.3">
      <c r="AO12650" s="2" t="s">
        <v>2840</v>
      </c>
      <c r="AP12650" s="6" t="s">
        <v>2808</v>
      </c>
    </row>
    <row r="12651" spans="41:42" x14ac:dyDescent="0.3">
      <c r="AO12651" s="2" t="s">
        <v>2841</v>
      </c>
      <c r="AP12651" s="6" t="s">
        <v>2808</v>
      </c>
    </row>
    <row r="12652" spans="41:42" x14ac:dyDescent="0.3">
      <c r="AO12652" s="2" t="s">
        <v>2842</v>
      </c>
      <c r="AP12652" s="6" t="s">
        <v>2808</v>
      </c>
    </row>
    <row r="12653" spans="41:42" x14ac:dyDescent="0.3">
      <c r="AO12653" s="2" t="s">
        <v>2843</v>
      </c>
      <c r="AP12653" s="6" t="s">
        <v>2808</v>
      </c>
    </row>
    <row r="12654" spans="41:42" x14ac:dyDescent="0.3">
      <c r="AO12654" s="2" t="s">
        <v>2844</v>
      </c>
      <c r="AP12654" s="6" t="s">
        <v>2808</v>
      </c>
    </row>
    <row r="12655" spans="41:42" x14ac:dyDescent="0.3">
      <c r="AO12655" s="2" t="s">
        <v>2845</v>
      </c>
      <c r="AP12655" s="6" t="s">
        <v>2808</v>
      </c>
    </row>
    <row r="12656" spans="41:42" x14ac:dyDescent="0.3">
      <c r="AO12656" s="2" t="s">
        <v>2846</v>
      </c>
      <c r="AP12656" s="6" t="s">
        <v>2808</v>
      </c>
    </row>
    <row r="12657" spans="41:42" x14ac:dyDescent="0.3">
      <c r="AO12657" s="2" t="s">
        <v>2481</v>
      </c>
      <c r="AP12657" s="6" t="s">
        <v>2400</v>
      </c>
    </row>
    <row r="12658" spans="41:42" x14ac:dyDescent="0.3">
      <c r="AO12658" s="2" t="s">
        <v>2847</v>
      </c>
      <c r="AP12658" s="6" t="s">
        <v>2808</v>
      </c>
    </row>
    <row r="12659" spans="41:42" x14ac:dyDescent="0.3">
      <c r="AO12659" s="2" t="s">
        <v>2848</v>
      </c>
      <c r="AP12659" s="6" t="s">
        <v>2808</v>
      </c>
    </row>
    <row r="12660" spans="41:42" x14ac:dyDescent="0.3">
      <c r="AO12660" s="2" t="s">
        <v>2849</v>
      </c>
      <c r="AP12660" s="6" t="s">
        <v>2808</v>
      </c>
    </row>
    <row r="12661" spans="41:42" x14ac:dyDescent="0.3">
      <c r="AO12661" s="2" t="s">
        <v>2850</v>
      </c>
      <c r="AP12661" s="6" t="s">
        <v>2808</v>
      </c>
    </row>
    <row r="12662" spans="41:42" x14ac:dyDescent="0.3">
      <c r="AO12662" s="2" t="s">
        <v>2851</v>
      </c>
      <c r="AP12662" s="6" t="s">
        <v>2808</v>
      </c>
    </row>
    <row r="12663" spans="41:42" x14ac:dyDescent="0.3">
      <c r="AO12663" s="2" t="s">
        <v>2852</v>
      </c>
      <c r="AP12663" s="6" t="s">
        <v>2808</v>
      </c>
    </row>
    <row r="12664" spans="41:42" x14ac:dyDescent="0.3">
      <c r="AO12664" s="2" t="s">
        <v>2853</v>
      </c>
      <c r="AP12664" s="6" t="s">
        <v>2808</v>
      </c>
    </row>
    <row r="12665" spans="41:42" x14ac:dyDescent="0.3">
      <c r="AO12665" s="2" t="s">
        <v>2854</v>
      </c>
      <c r="AP12665" s="6" t="s">
        <v>2808</v>
      </c>
    </row>
    <row r="12666" spans="41:42" x14ac:dyDescent="0.3">
      <c r="AO12666" s="2" t="s">
        <v>2855</v>
      </c>
      <c r="AP12666" s="6" t="s">
        <v>2808</v>
      </c>
    </row>
    <row r="12667" spans="41:42" x14ac:dyDescent="0.3">
      <c r="AO12667" s="2" t="s">
        <v>2856</v>
      </c>
      <c r="AP12667" s="6" t="s">
        <v>2808</v>
      </c>
    </row>
    <row r="12668" spans="41:42" x14ac:dyDescent="0.3">
      <c r="AO12668" s="2" t="s">
        <v>2482</v>
      </c>
      <c r="AP12668" s="6" t="s">
        <v>2400</v>
      </c>
    </row>
    <row r="12669" spans="41:42" x14ac:dyDescent="0.3">
      <c r="AO12669" s="2" t="s">
        <v>2857</v>
      </c>
      <c r="AP12669" s="6" t="s">
        <v>2808</v>
      </c>
    </row>
    <row r="12670" spans="41:42" x14ac:dyDescent="0.3">
      <c r="AO12670" s="2" t="s">
        <v>2858</v>
      </c>
      <c r="AP12670" s="6" t="s">
        <v>2808</v>
      </c>
    </row>
    <row r="12671" spans="41:42" x14ac:dyDescent="0.3">
      <c r="AO12671" s="2" t="s">
        <v>2859</v>
      </c>
      <c r="AP12671" s="6" t="s">
        <v>2808</v>
      </c>
    </row>
    <row r="12672" spans="41:42" x14ac:dyDescent="0.3">
      <c r="AO12672" s="2" t="s">
        <v>2860</v>
      </c>
      <c r="AP12672" s="6" t="s">
        <v>2808</v>
      </c>
    </row>
    <row r="12673" spans="41:42" x14ac:dyDescent="0.3">
      <c r="AO12673" s="2" t="s">
        <v>2861</v>
      </c>
      <c r="AP12673" s="6" t="s">
        <v>2808</v>
      </c>
    </row>
    <row r="12674" spans="41:42" x14ac:dyDescent="0.3">
      <c r="AO12674" s="2" t="s">
        <v>4731</v>
      </c>
      <c r="AP12674" s="6" t="s">
        <v>4730</v>
      </c>
    </row>
    <row r="12675" spans="41:42" x14ac:dyDescent="0.3">
      <c r="AO12675" s="2" t="s">
        <v>4732</v>
      </c>
      <c r="AP12675" s="6" t="s">
        <v>4730</v>
      </c>
    </row>
    <row r="12676" spans="41:42" x14ac:dyDescent="0.3">
      <c r="AO12676" s="2" t="s">
        <v>4733</v>
      </c>
      <c r="AP12676" s="6" t="s">
        <v>4730</v>
      </c>
    </row>
    <row r="12677" spans="41:42" x14ac:dyDescent="0.3">
      <c r="AO12677" s="2" t="s">
        <v>4734</v>
      </c>
      <c r="AP12677" s="6" t="s">
        <v>4730</v>
      </c>
    </row>
    <row r="12678" spans="41:42" x14ac:dyDescent="0.3">
      <c r="AO12678" s="2" t="s">
        <v>4735</v>
      </c>
      <c r="AP12678" s="6" t="s">
        <v>4730</v>
      </c>
    </row>
    <row r="12679" spans="41:42" x14ac:dyDescent="0.3">
      <c r="AO12679" s="2" t="s">
        <v>2483</v>
      </c>
      <c r="AP12679" s="6" t="s">
        <v>2400</v>
      </c>
    </row>
    <row r="12680" spans="41:42" x14ac:dyDescent="0.3">
      <c r="AO12680" s="2" t="s">
        <v>4736</v>
      </c>
      <c r="AP12680" s="6" t="s">
        <v>4730</v>
      </c>
    </row>
    <row r="12681" spans="41:42" x14ac:dyDescent="0.3">
      <c r="AO12681" s="2" t="s">
        <v>4737</v>
      </c>
      <c r="AP12681" s="6" t="s">
        <v>4730</v>
      </c>
    </row>
    <row r="12682" spans="41:42" x14ac:dyDescent="0.3">
      <c r="AO12682" s="2" t="s">
        <v>4738</v>
      </c>
      <c r="AP12682" s="6" t="s">
        <v>4730</v>
      </c>
    </row>
    <row r="12683" spans="41:42" x14ac:dyDescent="0.3">
      <c r="AO12683" s="2" t="s">
        <v>4739</v>
      </c>
      <c r="AP12683" s="6" t="s">
        <v>4730</v>
      </c>
    </row>
    <row r="12684" spans="41:42" x14ac:dyDescent="0.3">
      <c r="AO12684" s="2" t="s">
        <v>4740</v>
      </c>
      <c r="AP12684" s="6" t="s">
        <v>4730</v>
      </c>
    </row>
    <row r="12685" spans="41:42" x14ac:dyDescent="0.3">
      <c r="AO12685" s="2" t="s">
        <v>4741</v>
      </c>
      <c r="AP12685" s="6" t="s">
        <v>4730</v>
      </c>
    </row>
    <row r="12686" spans="41:42" x14ac:dyDescent="0.3">
      <c r="AO12686" s="2" t="s">
        <v>4742</v>
      </c>
      <c r="AP12686" s="6" t="s">
        <v>4730</v>
      </c>
    </row>
    <row r="12687" spans="41:42" x14ac:dyDescent="0.3">
      <c r="AO12687" s="2" t="s">
        <v>4743</v>
      </c>
      <c r="AP12687" s="6" t="s">
        <v>4730</v>
      </c>
    </row>
    <row r="12688" spans="41:42" x14ac:dyDescent="0.3">
      <c r="AO12688" s="2" t="s">
        <v>4744</v>
      </c>
      <c r="AP12688" s="6" t="s">
        <v>4730</v>
      </c>
    </row>
    <row r="12689" spans="41:42" x14ac:dyDescent="0.3">
      <c r="AO12689" s="2" t="s">
        <v>4745</v>
      </c>
      <c r="AP12689" s="6" t="s">
        <v>4730</v>
      </c>
    </row>
    <row r="12690" spans="41:42" x14ac:dyDescent="0.3">
      <c r="AO12690" s="2" t="s">
        <v>2484</v>
      </c>
      <c r="AP12690" s="6" t="s">
        <v>2400</v>
      </c>
    </row>
    <row r="12691" spans="41:42" x14ac:dyDescent="0.3">
      <c r="AO12691" s="2" t="s">
        <v>4746</v>
      </c>
      <c r="AP12691" s="6" t="s">
        <v>4730</v>
      </c>
    </row>
    <row r="12692" spans="41:42" x14ac:dyDescent="0.3">
      <c r="AO12692" s="2" t="s">
        <v>4747</v>
      </c>
      <c r="AP12692" s="6" t="s">
        <v>4730</v>
      </c>
    </row>
    <row r="12693" spans="41:42" x14ac:dyDescent="0.3">
      <c r="AO12693" s="2" t="s">
        <v>4748</v>
      </c>
      <c r="AP12693" s="6" t="s">
        <v>4730</v>
      </c>
    </row>
    <row r="12694" spans="41:42" x14ac:dyDescent="0.3">
      <c r="AO12694" s="2" t="s">
        <v>4749</v>
      </c>
      <c r="AP12694" s="6" t="s">
        <v>4730</v>
      </c>
    </row>
    <row r="12695" spans="41:42" x14ac:dyDescent="0.3">
      <c r="AO12695" s="2" t="s">
        <v>4750</v>
      </c>
      <c r="AP12695" s="6" t="s">
        <v>4730</v>
      </c>
    </row>
    <row r="12696" spans="41:42" x14ac:dyDescent="0.3">
      <c r="AO12696" s="2" t="s">
        <v>4751</v>
      </c>
      <c r="AP12696" s="6" t="s">
        <v>4730</v>
      </c>
    </row>
    <row r="12697" spans="41:42" x14ac:dyDescent="0.3">
      <c r="AO12697" s="2" t="s">
        <v>4752</v>
      </c>
      <c r="AP12697" s="6" t="s">
        <v>4730</v>
      </c>
    </row>
    <row r="12698" spans="41:42" x14ac:dyDescent="0.3">
      <c r="AO12698" s="2" t="s">
        <v>4753</v>
      </c>
      <c r="AP12698" s="6" t="s">
        <v>4730</v>
      </c>
    </row>
    <row r="12699" spans="41:42" x14ac:dyDescent="0.3">
      <c r="AO12699" s="2" t="s">
        <v>4754</v>
      </c>
      <c r="AP12699" s="6" t="s">
        <v>4730</v>
      </c>
    </row>
    <row r="12700" spans="41:42" x14ac:dyDescent="0.3">
      <c r="AO12700" s="2" t="s">
        <v>4755</v>
      </c>
      <c r="AP12700" s="6" t="s">
        <v>4730</v>
      </c>
    </row>
    <row r="12701" spans="41:42" x14ac:dyDescent="0.3">
      <c r="AO12701" s="2" t="s">
        <v>2485</v>
      </c>
      <c r="AP12701" s="6" t="s">
        <v>2400</v>
      </c>
    </row>
    <row r="12702" spans="41:42" x14ac:dyDescent="0.3">
      <c r="AO12702" s="2" t="s">
        <v>4756</v>
      </c>
      <c r="AP12702" s="6" t="s">
        <v>4730</v>
      </c>
    </row>
    <row r="12703" spans="41:42" x14ac:dyDescent="0.3">
      <c r="AO12703" s="2" t="s">
        <v>4757</v>
      </c>
      <c r="AP12703" s="6" t="s">
        <v>4730</v>
      </c>
    </row>
    <row r="12704" spans="41:42" x14ac:dyDescent="0.3">
      <c r="AO12704" s="2" t="s">
        <v>4758</v>
      </c>
      <c r="AP12704" s="6" t="s">
        <v>4730</v>
      </c>
    </row>
    <row r="12705" spans="41:42" x14ac:dyDescent="0.3">
      <c r="AO12705" s="2" t="s">
        <v>4759</v>
      </c>
      <c r="AP12705" s="6" t="s">
        <v>4730</v>
      </c>
    </row>
    <row r="12706" spans="41:42" x14ac:dyDescent="0.3">
      <c r="AO12706" s="2" t="s">
        <v>4760</v>
      </c>
      <c r="AP12706" s="6" t="s">
        <v>4730</v>
      </c>
    </row>
    <row r="12707" spans="41:42" x14ac:dyDescent="0.3">
      <c r="AO12707" s="2" t="s">
        <v>4761</v>
      </c>
      <c r="AP12707" s="6" t="s">
        <v>4730</v>
      </c>
    </row>
    <row r="12708" spans="41:42" x14ac:dyDescent="0.3">
      <c r="AO12708" s="2" t="s">
        <v>4762</v>
      </c>
      <c r="AP12708" s="6" t="s">
        <v>4730</v>
      </c>
    </row>
    <row r="12709" spans="41:42" x14ac:dyDescent="0.3">
      <c r="AO12709" s="2" t="s">
        <v>4763</v>
      </c>
      <c r="AP12709" s="6" t="s">
        <v>4730</v>
      </c>
    </row>
    <row r="12710" spans="41:42" x14ac:dyDescent="0.3">
      <c r="AO12710" s="2" t="s">
        <v>4764</v>
      </c>
      <c r="AP12710" s="6" t="s">
        <v>4730</v>
      </c>
    </row>
    <row r="12711" spans="41:42" x14ac:dyDescent="0.3">
      <c r="AO12711" s="2" t="s">
        <v>4765</v>
      </c>
      <c r="AP12711" s="6" t="s">
        <v>4730</v>
      </c>
    </row>
    <row r="12712" spans="41:42" x14ac:dyDescent="0.3">
      <c r="AO12712" s="2" t="s">
        <v>2486</v>
      </c>
      <c r="AP12712" s="6" t="s">
        <v>2400</v>
      </c>
    </row>
    <row r="12713" spans="41:42" x14ac:dyDescent="0.3">
      <c r="AO12713" s="2" t="s">
        <v>4766</v>
      </c>
      <c r="AP12713" s="6" t="s">
        <v>4730</v>
      </c>
    </row>
    <row r="12714" spans="41:42" x14ac:dyDescent="0.3">
      <c r="AO12714" s="2" t="s">
        <v>4767</v>
      </c>
      <c r="AP12714" s="6" t="s">
        <v>4730</v>
      </c>
    </row>
    <row r="12715" spans="41:42" x14ac:dyDescent="0.3">
      <c r="AO12715" s="2" t="s">
        <v>4768</v>
      </c>
      <c r="AP12715" s="6" t="s">
        <v>4730</v>
      </c>
    </row>
    <row r="12716" spans="41:42" x14ac:dyDescent="0.3">
      <c r="AO12716" s="2" t="s">
        <v>4769</v>
      </c>
      <c r="AP12716" s="6" t="s">
        <v>4730</v>
      </c>
    </row>
    <row r="12717" spans="41:42" x14ac:dyDescent="0.3">
      <c r="AO12717" s="2" t="s">
        <v>4770</v>
      </c>
      <c r="AP12717" s="6" t="s">
        <v>4730</v>
      </c>
    </row>
    <row r="12718" spans="41:42" x14ac:dyDescent="0.3">
      <c r="AO12718" s="2" t="s">
        <v>4771</v>
      </c>
      <c r="AP12718" s="6" t="s">
        <v>4730</v>
      </c>
    </row>
    <row r="12719" spans="41:42" x14ac:dyDescent="0.3">
      <c r="AO12719" s="2" t="s">
        <v>4772</v>
      </c>
      <c r="AP12719" s="6" t="s">
        <v>4730</v>
      </c>
    </row>
    <row r="12720" spans="41:42" x14ac:dyDescent="0.3">
      <c r="AO12720" s="2" t="s">
        <v>4773</v>
      </c>
      <c r="AP12720" s="6" t="s">
        <v>4730</v>
      </c>
    </row>
    <row r="12721" spans="41:42" x14ac:dyDescent="0.3">
      <c r="AO12721" s="2" t="s">
        <v>4774</v>
      </c>
      <c r="AP12721" s="6" t="s">
        <v>4730</v>
      </c>
    </row>
    <row r="12722" spans="41:42" x14ac:dyDescent="0.3">
      <c r="AO12722" s="2" t="s">
        <v>4775</v>
      </c>
      <c r="AP12722" s="6" t="s">
        <v>4730</v>
      </c>
    </row>
    <row r="12723" spans="41:42" x14ac:dyDescent="0.3">
      <c r="AO12723" s="2" t="s">
        <v>2487</v>
      </c>
      <c r="AP12723" s="6" t="s">
        <v>2400</v>
      </c>
    </row>
    <row r="12724" spans="41:42" x14ac:dyDescent="0.3">
      <c r="AO12724" s="2" t="s">
        <v>4776</v>
      </c>
      <c r="AP12724" s="6" t="s">
        <v>4730</v>
      </c>
    </row>
    <row r="12725" spans="41:42" x14ac:dyDescent="0.3">
      <c r="AO12725" s="2" t="s">
        <v>4777</v>
      </c>
      <c r="AP12725" s="6" t="s">
        <v>4730</v>
      </c>
    </row>
    <row r="12726" spans="41:42" x14ac:dyDescent="0.3">
      <c r="AO12726" s="2" t="s">
        <v>4778</v>
      </c>
      <c r="AP12726" s="6" t="s">
        <v>4730</v>
      </c>
    </row>
    <row r="12727" spans="41:42" x14ac:dyDescent="0.3">
      <c r="AO12727" s="2" t="s">
        <v>4779</v>
      </c>
      <c r="AP12727" s="6" t="s">
        <v>4730</v>
      </c>
    </row>
    <row r="12728" spans="41:42" x14ac:dyDescent="0.3">
      <c r="AO12728" s="2" t="s">
        <v>4780</v>
      </c>
      <c r="AP12728" s="6" t="s">
        <v>4730</v>
      </c>
    </row>
    <row r="12729" spans="41:42" x14ac:dyDescent="0.3">
      <c r="AO12729" s="2" t="s">
        <v>4781</v>
      </c>
      <c r="AP12729" s="6" t="s">
        <v>4730</v>
      </c>
    </row>
    <row r="12730" spans="41:42" x14ac:dyDescent="0.3">
      <c r="AO12730" s="2" t="s">
        <v>4782</v>
      </c>
      <c r="AP12730" s="6" t="s">
        <v>4730</v>
      </c>
    </row>
    <row r="12731" spans="41:42" x14ac:dyDescent="0.3">
      <c r="AO12731" s="2" t="s">
        <v>4783</v>
      </c>
      <c r="AP12731" s="6" t="s">
        <v>4730</v>
      </c>
    </row>
    <row r="12732" spans="41:42" x14ac:dyDescent="0.3">
      <c r="AO12732" s="2" t="s">
        <v>4784</v>
      </c>
      <c r="AP12732" s="6" t="s">
        <v>4730</v>
      </c>
    </row>
    <row r="12733" spans="41:42" x14ac:dyDescent="0.3">
      <c r="AO12733" s="2" t="s">
        <v>4785</v>
      </c>
      <c r="AP12733" s="6" t="s">
        <v>4730</v>
      </c>
    </row>
    <row r="12734" spans="41:42" x14ac:dyDescent="0.3">
      <c r="AO12734" s="2" t="s">
        <v>2488</v>
      </c>
      <c r="AP12734" s="6" t="s">
        <v>2400</v>
      </c>
    </row>
    <row r="12735" spans="41:42" x14ac:dyDescent="0.3">
      <c r="AO12735" s="2" t="s">
        <v>4786</v>
      </c>
      <c r="AP12735" s="6" t="s">
        <v>4730</v>
      </c>
    </row>
    <row r="12736" spans="41:42" x14ac:dyDescent="0.3">
      <c r="AO12736" s="2" t="s">
        <v>4787</v>
      </c>
      <c r="AP12736" s="6" t="s">
        <v>4730</v>
      </c>
    </row>
    <row r="12737" spans="41:42" x14ac:dyDescent="0.3">
      <c r="AO12737" s="2" t="s">
        <v>4788</v>
      </c>
      <c r="AP12737" s="6" t="s">
        <v>4730</v>
      </c>
    </row>
    <row r="12738" spans="41:42" x14ac:dyDescent="0.3">
      <c r="AO12738" s="2" t="s">
        <v>4789</v>
      </c>
      <c r="AP12738" s="6" t="s">
        <v>4730</v>
      </c>
    </row>
    <row r="12739" spans="41:42" x14ac:dyDescent="0.3">
      <c r="AO12739" s="2" t="s">
        <v>4790</v>
      </c>
      <c r="AP12739" s="6" t="s">
        <v>4730</v>
      </c>
    </row>
    <row r="12740" spans="41:42" x14ac:dyDescent="0.3">
      <c r="AO12740" s="2" t="s">
        <v>4791</v>
      </c>
      <c r="AP12740" s="6" t="s">
        <v>4730</v>
      </c>
    </row>
    <row r="12741" spans="41:42" x14ac:dyDescent="0.3">
      <c r="AO12741" s="2" t="s">
        <v>4792</v>
      </c>
      <c r="AP12741" s="6" t="s">
        <v>4730</v>
      </c>
    </row>
    <row r="12742" spans="41:42" x14ac:dyDescent="0.3">
      <c r="AO12742" s="2" t="s">
        <v>4793</v>
      </c>
      <c r="AP12742" s="6" t="s">
        <v>4730</v>
      </c>
    </row>
    <row r="12743" spans="41:42" x14ac:dyDescent="0.3">
      <c r="AO12743" s="2" t="s">
        <v>4794</v>
      </c>
      <c r="AP12743" s="6" t="s">
        <v>4730</v>
      </c>
    </row>
    <row r="12744" spans="41:42" x14ac:dyDescent="0.3">
      <c r="AO12744" s="2" t="s">
        <v>4795</v>
      </c>
      <c r="AP12744" s="6" t="s">
        <v>4730</v>
      </c>
    </row>
    <row r="12745" spans="41:42" x14ac:dyDescent="0.3">
      <c r="AO12745" s="2" t="s">
        <v>2489</v>
      </c>
      <c r="AP12745" s="6" t="s">
        <v>2400</v>
      </c>
    </row>
    <row r="12746" spans="41:42" x14ac:dyDescent="0.3">
      <c r="AO12746" s="2" t="s">
        <v>4796</v>
      </c>
      <c r="AP12746" s="6" t="s">
        <v>4730</v>
      </c>
    </row>
    <row r="12747" spans="41:42" x14ac:dyDescent="0.3">
      <c r="AO12747" s="2" t="s">
        <v>4797</v>
      </c>
      <c r="AP12747" s="6" t="s">
        <v>4730</v>
      </c>
    </row>
    <row r="12748" spans="41:42" x14ac:dyDescent="0.3">
      <c r="AO12748" s="2" t="s">
        <v>4798</v>
      </c>
      <c r="AP12748" s="6" t="s">
        <v>4730</v>
      </c>
    </row>
    <row r="12749" spans="41:42" x14ac:dyDescent="0.3">
      <c r="AO12749" s="2" t="s">
        <v>4799</v>
      </c>
      <c r="AP12749" s="6" t="s">
        <v>4730</v>
      </c>
    </row>
    <row r="12750" spans="41:42" x14ac:dyDescent="0.3">
      <c r="AO12750" s="2" t="s">
        <v>4800</v>
      </c>
      <c r="AP12750" s="6" t="s">
        <v>4730</v>
      </c>
    </row>
    <row r="12751" spans="41:42" x14ac:dyDescent="0.3">
      <c r="AO12751" s="2" t="s">
        <v>4657</v>
      </c>
      <c r="AP12751" s="6" t="s">
        <v>4656</v>
      </c>
    </row>
    <row r="12752" spans="41:42" x14ac:dyDescent="0.3">
      <c r="AO12752" s="2" t="s">
        <v>4658</v>
      </c>
      <c r="AP12752" s="6" t="s">
        <v>4656</v>
      </c>
    </row>
    <row r="12753" spans="41:42" x14ac:dyDescent="0.3">
      <c r="AO12753" s="2" t="s">
        <v>4659</v>
      </c>
      <c r="AP12753" s="6" t="s">
        <v>4656</v>
      </c>
    </row>
    <row r="12754" spans="41:42" x14ac:dyDescent="0.3">
      <c r="AO12754" s="2" t="s">
        <v>4660</v>
      </c>
      <c r="AP12754" s="6" t="s">
        <v>4656</v>
      </c>
    </row>
    <row r="12755" spans="41:42" x14ac:dyDescent="0.3">
      <c r="AO12755" s="2" t="s">
        <v>4661</v>
      </c>
      <c r="AP12755" s="6" t="s">
        <v>4656</v>
      </c>
    </row>
    <row r="12756" spans="41:42" x14ac:dyDescent="0.3">
      <c r="AO12756" s="2" t="s">
        <v>2409</v>
      </c>
      <c r="AP12756" s="6" t="s">
        <v>2400</v>
      </c>
    </row>
    <row r="12757" spans="41:42" x14ac:dyDescent="0.3">
      <c r="AO12757" s="2" t="s">
        <v>2490</v>
      </c>
      <c r="AP12757" s="6" t="s">
        <v>2400</v>
      </c>
    </row>
    <row r="12758" spans="41:42" x14ac:dyDescent="0.3">
      <c r="AO12758" s="2" t="s">
        <v>4662</v>
      </c>
      <c r="AP12758" s="6" t="s">
        <v>4656</v>
      </c>
    </row>
    <row r="12759" spans="41:42" x14ac:dyDescent="0.3">
      <c r="AO12759" s="2" t="s">
        <v>12976</v>
      </c>
      <c r="AP12759" s="6" t="s">
        <v>3481</v>
      </c>
    </row>
    <row r="12760" spans="41:42" x14ac:dyDescent="0.3">
      <c r="AO12760" s="2" t="s">
        <v>4663</v>
      </c>
      <c r="AP12760" s="6" t="s">
        <v>4656</v>
      </c>
    </row>
    <row r="12761" spans="41:42" x14ac:dyDescent="0.3">
      <c r="AO12761" s="2" t="s">
        <v>4664</v>
      </c>
      <c r="AP12761" s="6" t="s">
        <v>4656</v>
      </c>
    </row>
    <row r="12762" spans="41:42" x14ac:dyDescent="0.3">
      <c r="AO12762" s="2" t="s">
        <v>4665</v>
      </c>
      <c r="AP12762" s="6" t="s">
        <v>4656</v>
      </c>
    </row>
    <row r="12763" spans="41:42" x14ac:dyDescent="0.3">
      <c r="AO12763" s="2" t="s">
        <v>4666</v>
      </c>
      <c r="AP12763" s="6" t="s">
        <v>4656</v>
      </c>
    </row>
    <row r="12764" spans="41:42" x14ac:dyDescent="0.3">
      <c r="AO12764" s="2" t="s">
        <v>4667</v>
      </c>
      <c r="AP12764" s="6" t="s">
        <v>4656</v>
      </c>
    </row>
    <row r="12765" spans="41:42" x14ac:dyDescent="0.3">
      <c r="AO12765" s="2" t="s">
        <v>4668</v>
      </c>
      <c r="AP12765" s="6" t="s">
        <v>4656</v>
      </c>
    </row>
    <row r="12766" spans="41:42" x14ac:dyDescent="0.3">
      <c r="AO12766" s="2" t="s">
        <v>4669</v>
      </c>
      <c r="AP12766" s="6" t="s">
        <v>4656</v>
      </c>
    </row>
    <row r="12767" spans="41:42" x14ac:dyDescent="0.3">
      <c r="AO12767" s="2" t="s">
        <v>4670</v>
      </c>
      <c r="AP12767" s="6" t="s">
        <v>4656</v>
      </c>
    </row>
    <row r="12768" spans="41:42" x14ac:dyDescent="0.3">
      <c r="AO12768" s="2" t="s">
        <v>4671</v>
      </c>
      <c r="AP12768" s="6" t="s">
        <v>4656</v>
      </c>
    </row>
    <row r="12769" spans="41:42" x14ac:dyDescent="0.3">
      <c r="AO12769" s="2" t="s">
        <v>2491</v>
      </c>
      <c r="AP12769" s="6" t="s">
        <v>2400</v>
      </c>
    </row>
    <row r="12770" spans="41:42" x14ac:dyDescent="0.3">
      <c r="AO12770" s="2" t="s">
        <v>4672</v>
      </c>
      <c r="AP12770" s="6" t="s">
        <v>4656</v>
      </c>
    </row>
    <row r="12771" spans="41:42" x14ac:dyDescent="0.3">
      <c r="AO12771" s="2" t="s">
        <v>4673</v>
      </c>
      <c r="AP12771" s="6" t="s">
        <v>4656</v>
      </c>
    </row>
    <row r="12772" spans="41:42" x14ac:dyDescent="0.3">
      <c r="AO12772" s="2" t="s">
        <v>4674</v>
      </c>
      <c r="AP12772" s="6" t="s">
        <v>4656</v>
      </c>
    </row>
    <row r="12773" spans="41:42" x14ac:dyDescent="0.3">
      <c r="AO12773" s="2" t="s">
        <v>4801</v>
      </c>
      <c r="AP12773" s="6" t="s">
        <v>4730</v>
      </c>
    </row>
    <row r="12774" spans="41:42" x14ac:dyDescent="0.3">
      <c r="AO12774" s="2" t="s">
        <v>4802</v>
      </c>
      <c r="AP12774" s="6" t="s">
        <v>4730</v>
      </c>
    </row>
    <row r="12775" spans="41:42" x14ac:dyDescent="0.3">
      <c r="AO12775" s="2" t="s">
        <v>4803</v>
      </c>
      <c r="AP12775" s="6" t="s">
        <v>4730</v>
      </c>
    </row>
    <row r="12776" spans="41:42" x14ac:dyDescent="0.3">
      <c r="AO12776" s="2" t="s">
        <v>4804</v>
      </c>
      <c r="AP12776" s="6" t="s">
        <v>4730</v>
      </c>
    </row>
    <row r="12777" spans="41:42" x14ac:dyDescent="0.3">
      <c r="AO12777" s="2" t="s">
        <v>4805</v>
      </c>
      <c r="AP12777" s="6" t="s">
        <v>4730</v>
      </c>
    </row>
    <row r="12778" spans="41:42" x14ac:dyDescent="0.3">
      <c r="AO12778" s="2" t="s">
        <v>4806</v>
      </c>
      <c r="AP12778" s="6" t="s">
        <v>4730</v>
      </c>
    </row>
    <row r="12779" spans="41:42" x14ac:dyDescent="0.3">
      <c r="AO12779" s="2" t="s">
        <v>4807</v>
      </c>
      <c r="AP12779" s="6" t="s">
        <v>4730</v>
      </c>
    </row>
    <row r="12780" spans="41:42" x14ac:dyDescent="0.3">
      <c r="AO12780" s="2" t="s">
        <v>8038</v>
      </c>
      <c r="AP12780" s="6" t="s">
        <v>105</v>
      </c>
    </row>
    <row r="12781" spans="41:42" x14ac:dyDescent="0.3">
      <c r="AO12781" s="2" t="s">
        <v>4808</v>
      </c>
      <c r="AP12781" s="6" t="s">
        <v>4730</v>
      </c>
    </row>
    <row r="12782" spans="41:42" x14ac:dyDescent="0.3">
      <c r="AO12782" s="2" t="s">
        <v>4809</v>
      </c>
      <c r="AP12782" s="6" t="s">
        <v>4730</v>
      </c>
    </row>
    <row r="12783" spans="41:42" x14ac:dyDescent="0.3">
      <c r="AO12783" s="2" t="s">
        <v>4810</v>
      </c>
      <c r="AP12783" s="6" t="s">
        <v>4730</v>
      </c>
    </row>
    <row r="12784" spans="41:42" x14ac:dyDescent="0.3">
      <c r="AO12784" s="2" t="s">
        <v>4811</v>
      </c>
      <c r="AP12784" s="6" t="s">
        <v>4730</v>
      </c>
    </row>
    <row r="12785" spans="41:42" x14ac:dyDescent="0.3">
      <c r="AO12785" s="2" t="s">
        <v>4812</v>
      </c>
      <c r="AP12785" s="6" t="s">
        <v>4730</v>
      </c>
    </row>
    <row r="12786" spans="41:42" x14ac:dyDescent="0.3">
      <c r="AO12786" s="2" t="s">
        <v>4813</v>
      </c>
      <c r="AP12786" s="6" t="s">
        <v>4730</v>
      </c>
    </row>
    <row r="12787" spans="41:42" x14ac:dyDescent="0.3">
      <c r="AO12787" s="2" t="s">
        <v>4814</v>
      </c>
      <c r="AP12787" s="6" t="s">
        <v>4730</v>
      </c>
    </row>
    <row r="12788" spans="41:42" x14ac:dyDescent="0.3">
      <c r="AO12788" s="2" t="s">
        <v>4815</v>
      </c>
      <c r="AP12788" s="6" t="s">
        <v>4730</v>
      </c>
    </row>
    <row r="12789" spans="41:42" x14ac:dyDescent="0.3">
      <c r="AO12789" s="2" t="s">
        <v>4816</v>
      </c>
      <c r="AP12789" s="6" t="s">
        <v>4730</v>
      </c>
    </row>
    <row r="12790" spans="41:42" x14ac:dyDescent="0.3">
      <c r="AO12790" s="2" t="s">
        <v>4817</v>
      </c>
      <c r="AP12790" s="6" t="s">
        <v>4730</v>
      </c>
    </row>
    <row r="12791" spans="41:42" x14ac:dyDescent="0.3">
      <c r="AO12791" s="2" t="s">
        <v>2492</v>
      </c>
      <c r="AP12791" s="6" t="s">
        <v>2400</v>
      </c>
    </row>
    <row r="12792" spans="41:42" x14ac:dyDescent="0.3">
      <c r="AO12792" s="2" t="s">
        <v>4818</v>
      </c>
      <c r="AP12792" s="6" t="s">
        <v>4730</v>
      </c>
    </row>
    <row r="12793" spans="41:42" x14ac:dyDescent="0.3">
      <c r="AO12793" s="2" t="s">
        <v>4819</v>
      </c>
      <c r="AP12793" s="6" t="s">
        <v>4730</v>
      </c>
    </row>
    <row r="12794" spans="41:42" x14ac:dyDescent="0.3">
      <c r="AO12794" s="2" t="s">
        <v>4820</v>
      </c>
      <c r="AP12794" s="6" t="s">
        <v>4730</v>
      </c>
    </row>
    <row r="12795" spans="41:42" x14ac:dyDescent="0.3">
      <c r="AO12795" s="2" t="s">
        <v>4821</v>
      </c>
      <c r="AP12795" s="6" t="s">
        <v>4730</v>
      </c>
    </row>
    <row r="12796" spans="41:42" x14ac:dyDescent="0.3">
      <c r="AO12796" s="2" t="s">
        <v>4822</v>
      </c>
      <c r="AP12796" s="6" t="s">
        <v>4730</v>
      </c>
    </row>
    <row r="12797" spans="41:42" x14ac:dyDescent="0.3">
      <c r="AO12797" s="2" t="s">
        <v>4823</v>
      </c>
      <c r="AP12797" s="6" t="s">
        <v>4730</v>
      </c>
    </row>
    <row r="12798" spans="41:42" x14ac:dyDescent="0.3">
      <c r="AO12798" s="2" t="s">
        <v>4824</v>
      </c>
      <c r="AP12798" s="6" t="s">
        <v>4730</v>
      </c>
    </row>
    <row r="12799" spans="41:42" x14ac:dyDescent="0.3">
      <c r="AO12799" s="2" t="s">
        <v>4825</v>
      </c>
      <c r="AP12799" s="6" t="s">
        <v>4730</v>
      </c>
    </row>
    <row r="12800" spans="41:42" x14ac:dyDescent="0.3">
      <c r="AO12800" s="2" t="s">
        <v>4826</v>
      </c>
      <c r="AP12800" s="6" t="s">
        <v>4730</v>
      </c>
    </row>
    <row r="12801" spans="41:42" x14ac:dyDescent="0.3">
      <c r="AO12801" s="2" t="s">
        <v>4827</v>
      </c>
      <c r="AP12801" s="6" t="s">
        <v>4730</v>
      </c>
    </row>
    <row r="12802" spans="41:42" x14ac:dyDescent="0.3">
      <c r="AO12802" s="2" t="s">
        <v>2493</v>
      </c>
      <c r="AP12802" s="6" t="s">
        <v>2400</v>
      </c>
    </row>
    <row r="12803" spans="41:42" x14ac:dyDescent="0.3">
      <c r="AO12803" s="2" t="s">
        <v>4828</v>
      </c>
      <c r="AP12803" s="6" t="s">
        <v>4730</v>
      </c>
    </row>
    <row r="12804" spans="41:42" x14ac:dyDescent="0.3">
      <c r="AO12804" s="2" t="s">
        <v>4829</v>
      </c>
      <c r="AP12804" s="6" t="s">
        <v>4730</v>
      </c>
    </row>
    <row r="12805" spans="41:42" x14ac:dyDescent="0.3">
      <c r="AO12805" s="2" t="s">
        <v>4830</v>
      </c>
      <c r="AP12805" s="6" t="s">
        <v>4730</v>
      </c>
    </row>
    <row r="12806" spans="41:42" x14ac:dyDescent="0.3">
      <c r="AO12806" s="2" t="s">
        <v>4831</v>
      </c>
      <c r="AP12806" s="6" t="s">
        <v>4730</v>
      </c>
    </row>
    <row r="12807" spans="41:42" x14ac:dyDescent="0.3">
      <c r="AO12807" s="2" t="s">
        <v>4832</v>
      </c>
      <c r="AP12807" s="6" t="s">
        <v>4730</v>
      </c>
    </row>
    <row r="12808" spans="41:42" x14ac:dyDescent="0.3">
      <c r="AO12808" s="2" t="s">
        <v>4833</v>
      </c>
      <c r="AP12808" s="6" t="s">
        <v>4730</v>
      </c>
    </row>
    <row r="12809" spans="41:42" x14ac:dyDescent="0.3">
      <c r="AO12809" s="2" t="s">
        <v>4834</v>
      </c>
      <c r="AP12809" s="6" t="s">
        <v>4730</v>
      </c>
    </row>
    <row r="12810" spans="41:42" x14ac:dyDescent="0.3">
      <c r="AO12810" s="2" t="s">
        <v>4835</v>
      </c>
      <c r="AP12810" s="6" t="s">
        <v>4730</v>
      </c>
    </row>
    <row r="12811" spans="41:42" x14ac:dyDescent="0.3">
      <c r="AO12811" s="2" t="s">
        <v>4836</v>
      </c>
      <c r="AP12811" s="6" t="s">
        <v>4730</v>
      </c>
    </row>
    <row r="12812" spans="41:42" x14ac:dyDescent="0.3">
      <c r="AO12812" s="2" t="s">
        <v>4837</v>
      </c>
      <c r="AP12812" s="6" t="s">
        <v>4730</v>
      </c>
    </row>
    <row r="12813" spans="41:42" x14ac:dyDescent="0.3">
      <c r="AO12813" s="2" t="s">
        <v>2494</v>
      </c>
      <c r="AP12813" s="6" t="s">
        <v>2400</v>
      </c>
    </row>
    <row r="12814" spans="41:42" x14ac:dyDescent="0.3">
      <c r="AO12814" s="2" t="s">
        <v>4838</v>
      </c>
      <c r="AP12814" s="6" t="s">
        <v>4730</v>
      </c>
    </row>
    <row r="12815" spans="41:42" x14ac:dyDescent="0.3">
      <c r="AO12815" s="2" t="s">
        <v>4839</v>
      </c>
      <c r="AP12815" s="6" t="s">
        <v>4730</v>
      </c>
    </row>
    <row r="12816" spans="41:42" x14ac:dyDescent="0.3">
      <c r="AO12816" s="2" t="s">
        <v>4840</v>
      </c>
      <c r="AP12816" s="6" t="s">
        <v>4730</v>
      </c>
    </row>
    <row r="12817" spans="41:42" x14ac:dyDescent="0.3">
      <c r="AO12817" s="2" t="s">
        <v>4841</v>
      </c>
      <c r="AP12817" s="6" t="s">
        <v>4730</v>
      </c>
    </row>
    <row r="12818" spans="41:42" x14ac:dyDescent="0.3">
      <c r="AO12818" s="2" t="s">
        <v>4842</v>
      </c>
      <c r="AP12818" s="6" t="s">
        <v>4730</v>
      </c>
    </row>
    <row r="12819" spans="41:42" x14ac:dyDescent="0.3">
      <c r="AO12819" s="2" t="s">
        <v>2912</v>
      </c>
      <c r="AP12819" s="6" t="s">
        <v>2911</v>
      </c>
    </row>
    <row r="12820" spans="41:42" x14ac:dyDescent="0.3">
      <c r="AO12820" s="2" t="s">
        <v>2913</v>
      </c>
      <c r="AP12820" s="6" t="s">
        <v>2911</v>
      </c>
    </row>
    <row r="12821" spans="41:42" x14ac:dyDescent="0.3">
      <c r="AO12821" s="2" t="s">
        <v>2914</v>
      </c>
      <c r="AP12821" s="6" t="s">
        <v>2911</v>
      </c>
    </row>
    <row r="12822" spans="41:42" x14ac:dyDescent="0.3">
      <c r="AO12822" s="2" t="s">
        <v>2915</v>
      </c>
      <c r="AP12822" s="6" t="s">
        <v>2911</v>
      </c>
    </row>
    <row r="12823" spans="41:42" x14ac:dyDescent="0.3">
      <c r="AO12823" s="2" t="s">
        <v>2916</v>
      </c>
      <c r="AP12823" s="6" t="s">
        <v>2911</v>
      </c>
    </row>
    <row r="12824" spans="41:42" x14ac:dyDescent="0.3">
      <c r="AO12824" s="2" t="s">
        <v>2495</v>
      </c>
      <c r="AP12824" s="6" t="s">
        <v>2400</v>
      </c>
    </row>
    <row r="12825" spans="41:42" x14ac:dyDescent="0.3">
      <c r="AO12825" s="2" t="s">
        <v>2917</v>
      </c>
      <c r="AP12825" s="6" t="s">
        <v>2911</v>
      </c>
    </row>
    <row r="12826" spans="41:42" x14ac:dyDescent="0.3">
      <c r="AO12826" s="2" t="s">
        <v>2918</v>
      </c>
      <c r="AP12826" s="6" t="s">
        <v>2911</v>
      </c>
    </row>
    <row r="12827" spans="41:42" x14ac:dyDescent="0.3">
      <c r="AO12827" s="2" t="s">
        <v>2919</v>
      </c>
      <c r="AP12827" s="6" t="s">
        <v>2911</v>
      </c>
    </row>
    <row r="12828" spans="41:42" x14ac:dyDescent="0.3">
      <c r="AO12828" s="2" t="s">
        <v>2920</v>
      </c>
      <c r="AP12828" s="6" t="s">
        <v>2911</v>
      </c>
    </row>
    <row r="12829" spans="41:42" x14ac:dyDescent="0.3">
      <c r="AO12829" s="2" t="s">
        <v>2921</v>
      </c>
      <c r="AP12829" s="6" t="s">
        <v>2911</v>
      </c>
    </row>
    <row r="12830" spans="41:42" x14ac:dyDescent="0.3">
      <c r="AO12830" s="2" t="s">
        <v>2922</v>
      </c>
      <c r="AP12830" s="6" t="s">
        <v>2911</v>
      </c>
    </row>
    <row r="12831" spans="41:42" x14ac:dyDescent="0.3">
      <c r="AO12831" s="2" t="s">
        <v>2923</v>
      </c>
      <c r="AP12831" s="6" t="s">
        <v>2911</v>
      </c>
    </row>
    <row r="12832" spans="41:42" x14ac:dyDescent="0.3">
      <c r="AO12832" s="2" t="s">
        <v>2924</v>
      </c>
      <c r="AP12832" s="6" t="s">
        <v>2911</v>
      </c>
    </row>
    <row r="12833" spans="41:42" x14ac:dyDescent="0.3">
      <c r="AO12833" s="2" t="s">
        <v>2925</v>
      </c>
      <c r="AP12833" s="6" t="s">
        <v>2911</v>
      </c>
    </row>
    <row r="12834" spans="41:42" x14ac:dyDescent="0.3">
      <c r="AO12834" s="2" t="s">
        <v>2926</v>
      </c>
      <c r="AP12834" s="6" t="s">
        <v>2911</v>
      </c>
    </row>
    <row r="12835" spans="41:42" x14ac:dyDescent="0.3">
      <c r="AO12835" s="2" t="s">
        <v>2496</v>
      </c>
      <c r="AP12835" s="6" t="s">
        <v>2400</v>
      </c>
    </row>
    <row r="12836" spans="41:42" x14ac:dyDescent="0.3">
      <c r="AO12836" s="2" t="s">
        <v>2927</v>
      </c>
      <c r="AP12836" s="6" t="s">
        <v>2911</v>
      </c>
    </row>
    <row r="12837" spans="41:42" x14ac:dyDescent="0.3">
      <c r="AO12837" s="2" t="s">
        <v>2928</v>
      </c>
      <c r="AP12837" s="6" t="s">
        <v>2911</v>
      </c>
    </row>
    <row r="12838" spans="41:42" x14ac:dyDescent="0.3">
      <c r="AO12838" s="2" t="s">
        <v>2929</v>
      </c>
      <c r="AP12838" s="6" t="s">
        <v>2911</v>
      </c>
    </row>
    <row r="12839" spans="41:42" x14ac:dyDescent="0.3">
      <c r="AO12839" s="2" t="s">
        <v>2930</v>
      </c>
      <c r="AP12839" s="6" t="s">
        <v>2911</v>
      </c>
    </row>
    <row r="12840" spans="41:42" x14ac:dyDescent="0.3">
      <c r="AO12840" s="2" t="s">
        <v>2931</v>
      </c>
      <c r="AP12840" s="6" t="s">
        <v>2911</v>
      </c>
    </row>
    <row r="12841" spans="41:42" x14ac:dyDescent="0.3">
      <c r="AO12841" s="2" t="s">
        <v>2932</v>
      </c>
      <c r="AP12841" s="6" t="s">
        <v>2911</v>
      </c>
    </row>
    <row r="12842" spans="41:42" x14ac:dyDescent="0.3">
      <c r="AO12842" s="2" t="s">
        <v>2933</v>
      </c>
      <c r="AP12842" s="6" t="s">
        <v>2911</v>
      </c>
    </row>
    <row r="12843" spans="41:42" x14ac:dyDescent="0.3">
      <c r="AO12843" s="2" t="s">
        <v>2934</v>
      </c>
      <c r="AP12843" s="6" t="s">
        <v>2911</v>
      </c>
    </row>
    <row r="12844" spans="41:42" x14ac:dyDescent="0.3">
      <c r="AO12844" s="2" t="s">
        <v>2935</v>
      </c>
      <c r="AP12844" s="6" t="s">
        <v>2911</v>
      </c>
    </row>
    <row r="12845" spans="41:42" x14ac:dyDescent="0.3">
      <c r="AO12845" s="2" t="s">
        <v>2936</v>
      </c>
      <c r="AP12845" s="6" t="s">
        <v>2911</v>
      </c>
    </row>
    <row r="12846" spans="41:42" x14ac:dyDescent="0.3">
      <c r="AO12846" s="2" t="s">
        <v>2497</v>
      </c>
      <c r="AP12846" s="6" t="s">
        <v>2400</v>
      </c>
    </row>
    <row r="12847" spans="41:42" x14ac:dyDescent="0.3">
      <c r="AO12847" s="2" t="s">
        <v>2937</v>
      </c>
      <c r="AP12847" s="6" t="s">
        <v>2911</v>
      </c>
    </row>
    <row r="12848" spans="41:42" x14ac:dyDescent="0.3">
      <c r="AO12848" s="2" t="s">
        <v>2938</v>
      </c>
      <c r="AP12848" s="6" t="s">
        <v>2911</v>
      </c>
    </row>
    <row r="12849" spans="41:42" x14ac:dyDescent="0.3">
      <c r="AO12849" s="2" t="s">
        <v>2862</v>
      </c>
      <c r="AP12849" s="6" t="s">
        <v>2808</v>
      </c>
    </row>
    <row r="12850" spans="41:42" x14ac:dyDescent="0.3">
      <c r="AO12850" s="2" t="s">
        <v>2863</v>
      </c>
      <c r="AP12850" s="6" t="s">
        <v>2808</v>
      </c>
    </row>
    <row r="12851" spans="41:42" x14ac:dyDescent="0.3">
      <c r="AO12851" s="2" t="s">
        <v>2864</v>
      </c>
      <c r="AP12851" s="6" t="s">
        <v>2808</v>
      </c>
    </row>
    <row r="12852" spans="41:42" x14ac:dyDescent="0.3">
      <c r="AO12852" s="2" t="s">
        <v>2865</v>
      </c>
      <c r="AP12852" s="6" t="s">
        <v>2808</v>
      </c>
    </row>
    <row r="12853" spans="41:42" x14ac:dyDescent="0.3">
      <c r="AO12853" s="2" t="s">
        <v>2866</v>
      </c>
      <c r="AP12853" s="6" t="s">
        <v>2808</v>
      </c>
    </row>
    <row r="12854" spans="41:42" x14ac:dyDescent="0.3">
      <c r="AO12854" s="2" t="s">
        <v>2867</v>
      </c>
      <c r="AP12854" s="6" t="s">
        <v>2808</v>
      </c>
    </row>
    <row r="12855" spans="41:42" x14ac:dyDescent="0.3">
      <c r="AO12855" s="2" t="s">
        <v>2868</v>
      </c>
      <c r="AP12855" s="6" t="s">
        <v>2808</v>
      </c>
    </row>
    <row r="12856" spans="41:42" x14ac:dyDescent="0.3">
      <c r="AO12856" s="2" t="s">
        <v>2869</v>
      </c>
      <c r="AP12856" s="6" t="s">
        <v>2808</v>
      </c>
    </row>
    <row r="12857" spans="41:42" x14ac:dyDescent="0.3">
      <c r="AO12857" s="2" t="s">
        <v>2498</v>
      </c>
      <c r="AP12857" s="6" t="s">
        <v>2400</v>
      </c>
    </row>
    <row r="12858" spans="41:42" x14ac:dyDescent="0.3">
      <c r="AO12858" s="2" t="s">
        <v>2870</v>
      </c>
      <c r="AP12858" s="6" t="s">
        <v>2808</v>
      </c>
    </row>
    <row r="12859" spans="41:42" x14ac:dyDescent="0.3">
      <c r="AO12859" s="2" t="s">
        <v>2871</v>
      </c>
      <c r="AP12859" s="6" t="s">
        <v>2808</v>
      </c>
    </row>
    <row r="12860" spans="41:42" x14ac:dyDescent="0.3">
      <c r="AO12860" s="2" t="s">
        <v>2872</v>
      </c>
      <c r="AP12860" s="6" t="s">
        <v>2808</v>
      </c>
    </row>
    <row r="12861" spans="41:42" x14ac:dyDescent="0.3">
      <c r="AO12861" s="2" t="s">
        <v>2873</v>
      </c>
      <c r="AP12861" s="6" t="s">
        <v>2808</v>
      </c>
    </row>
    <row r="12862" spans="41:42" x14ac:dyDescent="0.3">
      <c r="AO12862" s="2" t="s">
        <v>2874</v>
      </c>
      <c r="AP12862" s="6" t="s">
        <v>2808</v>
      </c>
    </row>
    <row r="12863" spans="41:42" x14ac:dyDescent="0.3">
      <c r="AO12863" s="2" t="s">
        <v>2875</v>
      </c>
      <c r="AP12863" s="6" t="s">
        <v>2808</v>
      </c>
    </row>
    <row r="12864" spans="41:42" x14ac:dyDescent="0.3">
      <c r="AO12864" s="2" t="s">
        <v>4675</v>
      </c>
      <c r="AP12864" s="6" t="s">
        <v>4656</v>
      </c>
    </row>
    <row r="12865" spans="41:42" x14ac:dyDescent="0.3">
      <c r="AO12865" s="2" t="s">
        <v>4676</v>
      </c>
      <c r="AP12865" s="6" t="s">
        <v>4656</v>
      </c>
    </row>
    <row r="12866" spans="41:42" x14ac:dyDescent="0.3">
      <c r="AO12866" s="2" t="s">
        <v>4677</v>
      </c>
      <c r="AP12866" s="6" t="s">
        <v>4656</v>
      </c>
    </row>
    <row r="12867" spans="41:42" x14ac:dyDescent="0.3">
      <c r="AO12867" s="2" t="s">
        <v>4678</v>
      </c>
      <c r="AP12867" s="6" t="s">
        <v>4656</v>
      </c>
    </row>
    <row r="12868" spans="41:42" x14ac:dyDescent="0.3">
      <c r="AO12868" s="2" t="s">
        <v>12978</v>
      </c>
      <c r="AP12868" s="6" t="s">
        <v>8769</v>
      </c>
    </row>
    <row r="12869" spans="41:42" x14ac:dyDescent="0.3">
      <c r="AO12869" s="2" t="s">
        <v>12987</v>
      </c>
      <c r="AP12869" s="6" t="s">
        <v>8769</v>
      </c>
    </row>
    <row r="12870" spans="41:42" x14ac:dyDescent="0.3">
      <c r="AO12870" s="2" t="s">
        <v>13077</v>
      </c>
      <c r="AP12870" s="6" t="s">
        <v>8769</v>
      </c>
    </row>
    <row r="12871" spans="41:42" x14ac:dyDescent="0.3">
      <c r="AO12871" s="2" t="s">
        <v>13977</v>
      </c>
      <c r="AP12871" s="6" t="s">
        <v>8769</v>
      </c>
    </row>
    <row r="12872" spans="41:42" x14ac:dyDescent="0.3">
      <c r="AO12872" s="2" t="s">
        <v>13978</v>
      </c>
      <c r="AP12872" s="6" t="s">
        <v>8769</v>
      </c>
    </row>
    <row r="12873" spans="41:42" x14ac:dyDescent="0.3">
      <c r="AO12873" s="2" t="s">
        <v>13979</v>
      </c>
      <c r="AP12873" s="6" t="s">
        <v>8769</v>
      </c>
    </row>
    <row r="12874" spans="41:42" x14ac:dyDescent="0.3">
      <c r="AO12874" s="2" t="s">
        <v>13980</v>
      </c>
      <c r="AP12874" s="6" t="s">
        <v>8769</v>
      </c>
    </row>
    <row r="12875" spans="41:42" x14ac:dyDescent="0.3">
      <c r="AO12875" s="2" t="s">
        <v>13981</v>
      </c>
      <c r="AP12875" s="6" t="s">
        <v>8769</v>
      </c>
    </row>
    <row r="12876" spans="41:42" x14ac:dyDescent="0.3">
      <c r="AO12876" s="2" t="s">
        <v>13982</v>
      </c>
      <c r="AP12876" s="6" t="s">
        <v>8769</v>
      </c>
    </row>
    <row r="12877" spans="41:42" x14ac:dyDescent="0.3">
      <c r="AO12877" s="2" t="s">
        <v>13983</v>
      </c>
      <c r="AP12877" s="6" t="s">
        <v>8769</v>
      </c>
    </row>
    <row r="12878" spans="41:42" x14ac:dyDescent="0.3">
      <c r="AO12878" s="2" t="s">
        <v>13984</v>
      </c>
      <c r="AP12878" s="6" t="s">
        <v>8769</v>
      </c>
    </row>
    <row r="12879" spans="41:42" x14ac:dyDescent="0.3">
      <c r="AO12879" s="2" t="s">
        <v>13985</v>
      </c>
      <c r="AP12879" s="6" t="s">
        <v>8769</v>
      </c>
    </row>
    <row r="12880" spans="41:42" x14ac:dyDescent="0.3">
      <c r="AO12880" s="2" t="s">
        <v>13986</v>
      </c>
      <c r="AP12880" s="6" t="s">
        <v>8769</v>
      </c>
    </row>
    <row r="12881" spans="41:42" x14ac:dyDescent="0.3">
      <c r="AO12881" s="2" t="s">
        <v>13078</v>
      </c>
      <c r="AP12881" s="6" t="s">
        <v>8769</v>
      </c>
    </row>
    <row r="12882" spans="41:42" x14ac:dyDescent="0.3">
      <c r="AO12882" s="2" t="s">
        <v>13987</v>
      </c>
      <c r="AP12882" s="6" t="s">
        <v>8769</v>
      </c>
    </row>
    <row r="12883" spans="41:42" x14ac:dyDescent="0.3">
      <c r="AO12883" s="2" t="s">
        <v>13988</v>
      </c>
      <c r="AP12883" s="6" t="s">
        <v>8769</v>
      </c>
    </row>
    <row r="12884" spans="41:42" x14ac:dyDescent="0.3">
      <c r="AO12884" s="2" t="s">
        <v>13989</v>
      </c>
      <c r="AP12884" s="6" t="s">
        <v>8769</v>
      </c>
    </row>
    <row r="12885" spans="41:42" x14ac:dyDescent="0.3">
      <c r="AO12885" s="2" t="s">
        <v>13990</v>
      </c>
      <c r="AP12885" s="6" t="s">
        <v>8769</v>
      </c>
    </row>
    <row r="12886" spans="41:42" x14ac:dyDescent="0.3">
      <c r="AO12886" s="2" t="s">
        <v>13991</v>
      </c>
      <c r="AP12886" s="6" t="s">
        <v>8769</v>
      </c>
    </row>
    <row r="12887" spans="41:42" x14ac:dyDescent="0.3">
      <c r="AO12887" s="2" t="s">
        <v>13992</v>
      </c>
      <c r="AP12887" s="6" t="s">
        <v>8769</v>
      </c>
    </row>
    <row r="12888" spans="41:42" x14ac:dyDescent="0.3">
      <c r="AO12888" s="2" t="s">
        <v>13993</v>
      </c>
      <c r="AP12888" s="6" t="s">
        <v>8769</v>
      </c>
    </row>
    <row r="12889" spans="41:42" x14ac:dyDescent="0.3">
      <c r="AO12889" s="2" t="s">
        <v>13994</v>
      </c>
      <c r="AP12889" s="6" t="s">
        <v>8769</v>
      </c>
    </row>
    <row r="12890" spans="41:42" x14ac:dyDescent="0.3">
      <c r="AO12890" s="2" t="s">
        <v>13995</v>
      </c>
      <c r="AP12890" s="6" t="s">
        <v>8769</v>
      </c>
    </row>
    <row r="12891" spans="41:42" x14ac:dyDescent="0.3">
      <c r="AO12891" s="2" t="s">
        <v>13996</v>
      </c>
      <c r="AP12891" s="6" t="s">
        <v>8769</v>
      </c>
    </row>
    <row r="12892" spans="41:42" x14ac:dyDescent="0.3">
      <c r="AO12892" s="2" t="s">
        <v>13079</v>
      </c>
      <c r="AP12892" s="6" t="s">
        <v>8769</v>
      </c>
    </row>
    <row r="12893" spans="41:42" x14ac:dyDescent="0.3">
      <c r="AO12893" s="2" t="s">
        <v>13997</v>
      </c>
      <c r="AP12893" s="6" t="s">
        <v>8769</v>
      </c>
    </row>
    <row r="12894" spans="41:42" x14ac:dyDescent="0.3">
      <c r="AO12894" s="2" t="s">
        <v>13998</v>
      </c>
      <c r="AP12894" s="6" t="s">
        <v>8769</v>
      </c>
    </row>
    <row r="12895" spans="41:42" x14ac:dyDescent="0.3">
      <c r="AO12895" s="2" t="s">
        <v>13999</v>
      </c>
      <c r="AP12895" s="6" t="s">
        <v>8769</v>
      </c>
    </row>
    <row r="12896" spans="41:42" x14ac:dyDescent="0.3">
      <c r="AO12896" s="2" t="s">
        <v>14000</v>
      </c>
      <c r="AP12896" s="6" t="s">
        <v>8769</v>
      </c>
    </row>
    <row r="12897" spans="41:42" x14ac:dyDescent="0.3">
      <c r="AO12897" s="2" t="s">
        <v>14001</v>
      </c>
      <c r="AP12897" s="6" t="s">
        <v>8769</v>
      </c>
    </row>
    <row r="12898" spans="41:42" x14ac:dyDescent="0.3">
      <c r="AO12898" s="2" t="s">
        <v>14002</v>
      </c>
      <c r="AP12898" s="6" t="s">
        <v>8769</v>
      </c>
    </row>
    <row r="12899" spans="41:42" x14ac:dyDescent="0.3">
      <c r="AO12899" s="2" t="s">
        <v>14003</v>
      </c>
      <c r="AP12899" s="6" t="s">
        <v>8769</v>
      </c>
    </row>
    <row r="12900" spans="41:42" x14ac:dyDescent="0.3">
      <c r="AO12900" s="2" t="s">
        <v>14004</v>
      </c>
      <c r="AP12900" s="6" t="s">
        <v>8769</v>
      </c>
    </row>
    <row r="12901" spans="41:42" x14ac:dyDescent="0.3">
      <c r="AO12901" s="2" t="s">
        <v>14005</v>
      </c>
      <c r="AP12901" s="6" t="s">
        <v>8769</v>
      </c>
    </row>
    <row r="12902" spans="41:42" x14ac:dyDescent="0.3">
      <c r="AO12902" s="2" t="s">
        <v>14006</v>
      </c>
      <c r="AP12902" s="6" t="s">
        <v>8769</v>
      </c>
    </row>
    <row r="12903" spans="41:42" x14ac:dyDescent="0.3">
      <c r="AO12903" s="2" t="s">
        <v>13080</v>
      </c>
      <c r="AP12903" s="6" t="s">
        <v>8769</v>
      </c>
    </row>
    <row r="12904" spans="41:42" x14ac:dyDescent="0.3">
      <c r="AO12904" s="2" t="s">
        <v>14007</v>
      </c>
      <c r="AP12904" s="6" t="s">
        <v>8769</v>
      </c>
    </row>
    <row r="12905" spans="41:42" x14ac:dyDescent="0.3">
      <c r="AO12905" s="2" t="s">
        <v>14008</v>
      </c>
      <c r="AP12905" s="6" t="s">
        <v>8769</v>
      </c>
    </row>
    <row r="12906" spans="41:42" x14ac:dyDescent="0.3">
      <c r="AO12906" s="2" t="s">
        <v>14009</v>
      </c>
      <c r="AP12906" s="6" t="s">
        <v>8769</v>
      </c>
    </row>
    <row r="12907" spans="41:42" x14ac:dyDescent="0.3">
      <c r="AO12907" s="2" t="s">
        <v>14010</v>
      </c>
      <c r="AP12907" s="6" t="s">
        <v>8769</v>
      </c>
    </row>
    <row r="12908" spans="41:42" x14ac:dyDescent="0.3">
      <c r="AO12908" s="2" t="s">
        <v>14011</v>
      </c>
      <c r="AP12908" s="6" t="s">
        <v>8769</v>
      </c>
    </row>
    <row r="12909" spans="41:42" x14ac:dyDescent="0.3">
      <c r="AO12909" s="2" t="s">
        <v>14012</v>
      </c>
      <c r="AP12909" s="6" t="s">
        <v>8769</v>
      </c>
    </row>
    <row r="12910" spans="41:42" x14ac:dyDescent="0.3">
      <c r="AO12910" s="2" t="s">
        <v>14013</v>
      </c>
      <c r="AP12910" s="6" t="s">
        <v>8769</v>
      </c>
    </row>
    <row r="12911" spans="41:42" x14ac:dyDescent="0.3">
      <c r="AO12911" s="2" t="s">
        <v>14014</v>
      </c>
      <c r="AP12911" s="6" t="s">
        <v>8769</v>
      </c>
    </row>
    <row r="12912" spans="41:42" x14ac:dyDescent="0.3">
      <c r="AO12912" s="2" t="s">
        <v>14015</v>
      </c>
      <c r="AP12912" s="6" t="s">
        <v>8769</v>
      </c>
    </row>
    <row r="12913" spans="41:42" x14ac:dyDescent="0.3">
      <c r="AO12913" s="2" t="s">
        <v>14016</v>
      </c>
      <c r="AP12913" s="6" t="s">
        <v>8769</v>
      </c>
    </row>
    <row r="12914" spans="41:42" x14ac:dyDescent="0.3">
      <c r="AO12914" s="2" t="s">
        <v>13081</v>
      </c>
      <c r="AP12914" s="6" t="s">
        <v>8769</v>
      </c>
    </row>
    <row r="12915" spans="41:42" x14ac:dyDescent="0.3">
      <c r="AO12915" s="2" t="s">
        <v>14017</v>
      </c>
      <c r="AP12915" s="6" t="s">
        <v>8769</v>
      </c>
    </row>
    <row r="12916" spans="41:42" x14ac:dyDescent="0.3">
      <c r="AO12916" s="2" t="s">
        <v>14018</v>
      </c>
      <c r="AP12916" s="6" t="s">
        <v>8769</v>
      </c>
    </row>
    <row r="12917" spans="41:42" x14ac:dyDescent="0.3">
      <c r="AO12917" s="2" t="s">
        <v>14019</v>
      </c>
      <c r="AP12917" s="6" t="s">
        <v>8769</v>
      </c>
    </row>
    <row r="12918" spans="41:42" x14ac:dyDescent="0.3">
      <c r="AO12918" s="2" t="s">
        <v>14020</v>
      </c>
      <c r="AP12918" s="6" t="s">
        <v>8769</v>
      </c>
    </row>
    <row r="12919" spans="41:42" x14ac:dyDescent="0.3">
      <c r="AO12919" s="2" t="s">
        <v>14021</v>
      </c>
      <c r="AP12919" s="6" t="s">
        <v>8769</v>
      </c>
    </row>
    <row r="12920" spans="41:42" x14ac:dyDescent="0.3">
      <c r="AO12920" s="2" t="s">
        <v>14022</v>
      </c>
      <c r="AP12920" s="6" t="s">
        <v>8769</v>
      </c>
    </row>
    <row r="12921" spans="41:42" x14ac:dyDescent="0.3">
      <c r="AO12921" s="2" t="s">
        <v>14023</v>
      </c>
      <c r="AP12921" s="6" t="s">
        <v>8769</v>
      </c>
    </row>
    <row r="12922" spans="41:42" x14ac:dyDescent="0.3">
      <c r="AO12922" s="2" t="s">
        <v>14024</v>
      </c>
      <c r="AP12922" s="6" t="s">
        <v>8769</v>
      </c>
    </row>
    <row r="12923" spans="41:42" x14ac:dyDescent="0.3">
      <c r="AO12923" s="2" t="s">
        <v>14025</v>
      </c>
      <c r="AP12923" s="6" t="s">
        <v>8769</v>
      </c>
    </row>
    <row r="12924" spans="41:42" x14ac:dyDescent="0.3">
      <c r="AO12924" s="2" t="s">
        <v>14026</v>
      </c>
      <c r="AP12924" s="6" t="s">
        <v>8769</v>
      </c>
    </row>
    <row r="12925" spans="41:42" x14ac:dyDescent="0.3">
      <c r="AO12925" s="2" t="s">
        <v>13082</v>
      </c>
      <c r="AP12925" s="6" t="s">
        <v>8769</v>
      </c>
    </row>
    <row r="12926" spans="41:42" x14ac:dyDescent="0.3">
      <c r="AO12926" s="2" t="s">
        <v>14027</v>
      </c>
      <c r="AP12926" s="6" t="s">
        <v>8769</v>
      </c>
    </row>
    <row r="12927" spans="41:42" x14ac:dyDescent="0.3">
      <c r="AO12927" s="2" t="s">
        <v>14028</v>
      </c>
      <c r="AP12927" s="6" t="s">
        <v>8769</v>
      </c>
    </row>
    <row r="12928" spans="41:42" x14ac:dyDescent="0.3">
      <c r="AO12928" s="2" t="s">
        <v>14029</v>
      </c>
      <c r="AP12928" s="6" t="s">
        <v>8769</v>
      </c>
    </row>
    <row r="12929" spans="41:42" x14ac:dyDescent="0.3">
      <c r="AO12929" s="2" t="s">
        <v>14030</v>
      </c>
      <c r="AP12929" s="6" t="s">
        <v>8769</v>
      </c>
    </row>
    <row r="12930" spans="41:42" x14ac:dyDescent="0.3">
      <c r="AO12930" s="2" t="s">
        <v>14031</v>
      </c>
      <c r="AP12930" s="6" t="s">
        <v>8769</v>
      </c>
    </row>
    <row r="12931" spans="41:42" x14ac:dyDescent="0.3">
      <c r="AO12931" s="2" t="s">
        <v>14032</v>
      </c>
      <c r="AP12931" s="6" t="s">
        <v>8769</v>
      </c>
    </row>
    <row r="12932" spans="41:42" x14ac:dyDescent="0.3">
      <c r="AO12932" s="2" t="s">
        <v>14033</v>
      </c>
      <c r="AP12932" s="6" t="s">
        <v>8769</v>
      </c>
    </row>
    <row r="12933" spans="41:42" x14ac:dyDescent="0.3">
      <c r="AO12933" s="2" t="s">
        <v>14034</v>
      </c>
      <c r="AP12933" s="6" t="s">
        <v>8769</v>
      </c>
    </row>
    <row r="12934" spans="41:42" x14ac:dyDescent="0.3">
      <c r="AO12934" s="2" t="s">
        <v>14035</v>
      </c>
      <c r="AP12934" s="6" t="s">
        <v>8769</v>
      </c>
    </row>
    <row r="12935" spans="41:42" x14ac:dyDescent="0.3">
      <c r="AO12935" s="2" t="s">
        <v>14036</v>
      </c>
      <c r="AP12935" s="6" t="s">
        <v>8769</v>
      </c>
    </row>
    <row r="12936" spans="41:42" x14ac:dyDescent="0.3">
      <c r="AO12936" s="2" t="s">
        <v>13083</v>
      </c>
      <c r="AP12936" s="6" t="s">
        <v>8769</v>
      </c>
    </row>
    <row r="12937" spans="41:42" x14ac:dyDescent="0.3">
      <c r="AO12937" s="2" t="s">
        <v>14037</v>
      </c>
      <c r="AP12937" s="6" t="s">
        <v>8769</v>
      </c>
    </row>
    <row r="12938" spans="41:42" x14ac:dyDescent="0.3">
      <c r="AO12938" s="2" t="s">
        <v>14038</v>
      </c>
      <c r="AP12938" s="6" t="s">
        <v>8769</v>
      </c>
    </row>
    <row r="12939" spans="41:42" x14ac:dyDescent="0.3">
      <c r="AO12939" s="2" t="s">
        <v>14039</v>
      </c>
      <c r="AP12939" s="6" t="s">
        <v>8769</v>
      </c>
    </row>
    <row r="12940" spans="41:42" x14ac:dyDescent="0.3">
      <c r="AO12940" s="2" t="s">
        <v>14040</v>
      </c>
      <c r="AP12940" s="6" t="s">
        <v>8769</v>
      </c>
    </row>
    <row r="12941" spans="41:42" x14ac:dyDescent="0.3">
      <c r="AO12941" s="2" t="s">
        <v>14041</v>
      </c>
      <c r="AP12941" s="6" t="s">
        <v>8769</v>
      </c>
    </row>
    <row r="12942" spans="41:42" x14ac:dyDescent="0.3">
      <c r="AO12942" s="2" t="s">
        <v>14042</v>
      </c>
      <c r="AP12942" s="6" t="s">
        <v>8769</v>
      </c>
    </row>
    <row r="12943" spans="41:42" x14ac:dyDescent="0.3">
      <c r="AO12943" s="2" t="s">
        <v>14043</v>
      </c>
      <c r="AP12943" s="6" t="s">
        <v>8769</v>
      </c>
    </row>
    <row r="12944" spans="41:42" x14ac:dyDescent="0.3">
      <c r="AO12944" s="2" t="s">
        <v>14044</v>
      </c>
      <c r="AP12944" s="6" t="s">
        <v>8769</v>
      </c>
    </row>
    <row r="12945" spans="41:42" x14ac:dyDescent="0.3">
      <c r="AO12945" s="2" t="s">
        <v>14045</v>
      </c>
      <c r="AP12945" s="6" t="s">
        <v>8769</v>
      </c>
    </row>
    <row r="12946" spans="41:42" x14ac:dyDescent="0.3">
      <c r="AO12946" s="2" t="s">
        <v>14046</v>
      </c>
      <c r="AP12946" s="6" t="s">
        <v>8769</v>
      </c>
    </row>
    <row r="12947" spans="41:42" x14ac:dyDescent="0.3">
      <c r="AO12947" s="2" t="s">
        <v>13084</v>
      </c>
      <c r="AP12947" s="6" t="s">
        <v>8769</v>
      </c>
    </row>
    <row r="12948" spans="41:42" x14ac:dyDescent="0.3">
      <c r="AO12948" s="2" t="s">
        <v>14047</v>
      </c>
      <c r="AP12948" s="6" t="s">
        <v>8769</v>
      </c>
    </row>
    <row r="12949" spans="41:42" x14ac:dyDescent="0.3">
      <c r="AO12949" s="2" t="s">
        <v>14048</v>
      </c>
      <c r="AP12949" s="6" t="s">
        <v>8769</v>
      </c>
    </row>
    <row r="12950" spans="41:42" x14ac:dyDescent="0.3">
      <c r="AO12950" s="2" t="s">
        <v>14049</v>
      </c>
      <c r="AP12950" s="6" t="s">
        <v>8769</v>
      </c>
    </row>
    <row r="12951" spans="41:42" x14ac:dyDescent="0.3">
      <c r="AO12951" s="2" t="s">
        <v>14050</v>
      </c>
      <c r="AP12951" s="6" t="s">
        <v>8769</v>
      </c>
    </row>
    <row r="12952" spans="41:42" x14ac:dyDescent="0.3">
      <c r="AO12952" s="2" t="s">
        <v>14051</v>
      </c>
      <c r="AP12952" s="6" t="s">
        <v>8769</v>
      </c>
    </row>
    <row r="12953" spans="41:42" x14ac:dyDescent="0.3">
      <c r="AO12953" s="2" t="s">
        <v>14052</v>
      </c>
      <c r="AP12953" s="6" t="s">
        <v>8769</v>
      </c>
    </row>
    <row r="12954" spans="41:42" x14ac:dyDescent="0.3">
      <c r="AO12954" s="2" t="s">
        <v>14053</v>
      </c>
      <c r="AP12954" s="6" t="s">
        <v>8769</v>
      </c>
    </row>
    <row r="12955" spans="41:42" x14ac:dyDescent="0.3">
      <c r="AO12955" s="2" t="s">
        <v>14054</v>
      </c>
      <c r="AP12955" s="6" t="s">
        <v>8769</v>
      </c>
    </row>
    <row r="12956" spans="41:42" x14ac:dyDescent="0.3">
      <c r="AO12956" s="2" t="s">
        <v>14055</v>
      </c>
      <c r="AP12956" s="6" t="s">
        <v>8769</v>
      </c>
    </row>
    <row r="12957" spans="41:42" x14ac:dyDescent="0.3">
      <c r="AO12957" s="2" t="s">
        <v>14056</v>
      </c>
      <c r="AP12957" s="6" t="s">
        <v>8769</v>
      </c>
    </row>
    <row r="12958" spans="41:42" x14ac:dyDescent="0.3">
      <c r="AO12958" s="2" t="s">
        <v>13085</v>
      </c>
      <c r="AP12958" s="6" t="s">
        <v>8769</v>
      </c>
    </row>
    <row r="12959" spans="41:42" x14ac:dyDescent="0.3">
      <c r="AO12959" s="2" t="s">
        <v>14057</v>
      </c>
      <c r="AP12959" s="6" t="s">
        <v>8769</v>
      </c>
    </row>
    <row r="12960" spans="41:42" x14ac:dyDescent="0.3">
      <c r="AO12960" s="2" t="s">
        <v>14058</v>
      </c>
      <c r="AP12960" s="6" t="s">
        <v>8769</v>
      </c>
    </row>
    <row r="12961" spans="41:42" x14ac:dyDescent="0.3">
      <c r="AO12961" s="2" t="s">
        <v>14059</v>
      </c>
      <c r="AP12961" s="6" t="s">
        <v>8769</v>
      </c>
    </row>
    <row r="12962" spans="41:42" x14ac:dyDescent="0.3">
      <c r="AO12962" s="2" t="s">
        <v>14060</v>
      </c>
      <c r="AP12962" s="6" t="s">
        <v>8769</v>
      </c>
    </row>
    <row r="12963" spans="41:42" x14ac:dyDescent="0.3">
      <c r="AO12963" s="2" t="s">
        <v>14061</v>
      </c>
      <c r="AP12963" s="6" t="s">
        <v>8769</v>
      </c>
    </row>
    <row r="12964" spans="41:42" x14ac:dyDescent="0.3">
      <c r="AO12964" s="2" t="s">
        <v>14062</v>
      </c>
      <c r="AP12964" s="6" t="s">
        <v>8769</v>
      </c>
    </row>
    <row r="12965" spans="41:42" x14ac:dyDescent="0.3">
      <c r="AO12965" s="2" t="s">
        <v>14063</v>
      </c>
      <c r="AP12965" s="6" t="s">
        <v>8769</v>
      </c>
    </row>
    <row r="12966" spans="41:42" x14ac:dyDescent="0.3">
      <c r="AO12966" s="2" t="s">
        <v>14064</v>
      </c>
      <c r="AP12966" s="6" t="s">
        <v>8769</v>
      </c>
    </row>
    <row r="12967" spans="41:42" x14ac:dyDescent="0.3">
      <c r="AO12967" s="2" t="s">
        <v>14065</v>
      </c>
      <c r="AP12967" s="6" t="s">
        <v>8769</v>
      </c>
    </row>
    <row r="12968" spans="41:42" x14ac:dyDescent="0.3">
      <c r="AO12968" s="2" t="s">
        <v>14066</v>
      </c>
      <c r="AP12968" s="6" t="s">
        <v>8769</v>
      </c>
    </row>
    <row r="12969" spans="41:42" x14ac:dyDescent="0.3">
      <c r="AO12969" s="2" t="s">
        <v>13086</v>
      </c>
      <c r="AP12969" s="6" t="s">
        <v>8769</v>
      </c>
    </row>
    <row r="12970" spans="41:42" x14ac:dyDescent="0.3">
      <c r="AO12970" s="2" t="s">
        <v>14067</v>
      </c>
      <c r="AP12970" s="6" t="s">
        <v>8769</v>
      </c>
    </row>
    <row r="12971" spans="41:42" x14ac:dyDescent="0.3">
      <c r="AO12971" s="2" t="s">
        <v>14068</v>
      </c>
      <c r="AP12971" s="6" t="s">
        <v>8769</v>
      </c>
    </row>
    <row r="12972" spans="41:42" x14ac:dyDescent="0.3">
      <c r="AO12972" s="2" t="s">
        <v>14069</v>
      </c>
      <c r="AP12972" s="6" t="s">
        <v>8769</v>
      </c>
    </row>
    <row r="12973" spans="41:42" x14ac:dyDescent="0.3">
      <c r="AO12973" s="2" t="s">
        <v>14070</v>
      </c>
      <c r="AP12973" s="6" t="s">
        <v>8769</v>
      </c>
    </row>
    <row r="12974" spans="41:42" x14ac:dyDescent="0.3">
      <c r="AO12974" s="2" t="s">
        <v>14071</v>
      </c>
      <c r="AP12974" s="6" t="s">
        <v>8769</v>
      </c>
    </row>
    <row r="12975" spans="41:42" x14ac:dyDescent="0.3">
      <c r="AO12975" s="2" t="s">
        <v>14072</v>
      </c>
      <c r="AP12975" s="6" t="s">
        <v>8769</v>
      </c>
    </row>
    <row r="12976" spans="41:42" x14ac:dyDescent="0.3">
      <c r="AO12976" s="2" t="s">
        <v>14073</v>
      </c>
      <c r="AP12976" s="6" t="s">
        <v>8769</v>
      </c>
    </row>
    <row r="12977" spans="41:42" x14ac:dyDescent="0.3">
      <c r="AO12977" s="2" t="s">
        <v>14074</v>
      </c>
      <c r="AP12977" s="6" t="s">
        <v>8769</v>
      </c>
    </row>
    <row r="12978" spans="41:42" x14ac:dyDescent="0.3">
      <c r="AO12978" s="2" t="s">
        <v>14075</v>
      </c>
      <c r="AP12978" s="6" t="s">
        <v>8769</v>
      </c>
    </row>
    <row r="12979" spans="41:42" x14ac:dyDescent="0.3">
      <c r="AO12979" s="2" t="s">
        <v>14076</v>
      </c>
      <c r="AP12979" s="6" t="s">
        <v>8769</v>
      </c>
    </row>
    <row r="12980" spans="41:42" x14ac:dyDescent="0.3">
      <c r="AO12980" s="2" t="s">
        <v>12988</v>
      </c>
      <c r="AP12980" s="6" t="s">
        <v>8769</v>
      </c>
    </row>
    <row r="12981" spans="41:42" x14ac:dyDescent="0.3">
      <c r="AO12981" s="2" t="s">
        <v>13087</v>
      </c>
      <c r="AP12981" s="6" t="s">
        <v>8769</v>
      </c>
    </row>
    <row r="12982" spans="41:42" x14ac:dyDescent="0.3">
      <c r="AO12982" s="2" t="s">
        <v>14077</v>
      </c>
      <c r="AP12982" s="6" t="s">
        <v>8769</v>
      </c>
    </row>
    <row r="12983" spans="41:42" x14ac:dyDescent="0.3">
      <c r="AO12983" s="2" t="s">
        <v>14078</v>
      </c>
      <c r="AP12983" s="6" t="s">
        <v>8769</v>
      </c>
    </row>
    <row r="12984" spans="41:42" x14ac:dyDescent="0.3">
      <c r="AO12984" s="2" t="s">
        <v>14079</v>
      </c>
      <c r="AP12984" s="6" t="s">
        <v>8769</v>
      </c>
    </row>
    <row r="12985" spans="41:42" x14ac:dyDescent="0.3">
      <c r="AO12985" s="2" t="s">
        <v>14080</v>
      </c>
      <c r="AP12985" s="6" t="s">
        <v>8769</v>
      </c>
    </row>
    <row r="12986" spans="41:42" x14ac:dyDescent="0.3">
      <c r="AO12986" s="2" t="s">
        <v>14081</v>
      </c>
      <c r="AP12986" s="6" t="s">
        <v>8769</v>
      </c>
    </row>
    <row r="12987" spans="41:42" x14ac:dyDescent="0.3">
      <c r="AO12987" s="2" t="s">
        <v>14082</v>
      </c>
      <c r="AP12987" s="6" t="s">
        <v>8769</v>
      </c>
    </row>
    <row r="12988" spans="41:42" x14ac:dyDescent="0.3">
      <c r="AO12988" s="2" t="s">
        <v>14083</v>
      </c>
      <c r="AP12988" s="6" t="s">
        <v>8769</v>
      </c>
    </row>
    <row r="12989" spans="41:42" x14ac:dyDescent="0.3">
      <c r="AO12989" s="2" t="s">
        <v>14084</v>
      </c>
      <c r="AP12989" s="6" t="s">
        <v>8769</v>
      </c>
    </row>
    <row r="12990" spans="41:42" x14ac:dyDescent="0.3">
      <c r="AO12990" s="2" t="s">
        <v>14085</v>
      </c>
      <c r="AP12990" s="6" t="s">
        <v>8769</v>
      </c>
    </row>
    <row r="12991" spans="41:42" x14ac:dyDescent="0.3">
      <c r="AO12991" s="2" t="s">
        <v>14086</v>
      </c>
      <c r="AP12991" s="6" t="s">
        <v>8769</v>
      </c>
    </row>
    <row r="12992" spans="41:42" x14ac:dyDescent="0.3">
      <c r="AO12992" s="2" t="s">
        <v>13088</v>
      </c>
      <c r="AP12992" s="6" t="s">
        <v>8769</v>
      </c>
    </row>
    <row r="12993" spans="41:42" x14ac:dyDescent="0.3">
      <c r="AO12993" s="2" t="s">
        <v>14087</v>
      </c>
      <c r="AP12993" s="6" t="s">
        <v>8769</v>
      </c>
    </row>
    <row r="12994" spans="41:42" x14ac:dyDescent="0.3">
      <c r="AO12994" s="2" t="s">
        <v>14088</v>
      </c>
      <c r="AP12994" s="6" t="s">
        <v>8769</v>
      </c>
    </row>
    <row r="12995" spans="41:42" x14ac:dyDescent="0.3">
      <c r="AO12995" s="2" t="s">
        <v>14089</v>
      </c>
      <c r="AP12995" s="6" t="s">
        <v>8769</v>
      </c>
    </row>
    <row r="12996" spans="41:42" x14ac:dyDescent="0.3">
      <c r="AO12996" s="2" t="s">
        <v>14090</v>
      </c>
      <c r="AP12996" s="6" t="s">
        <v>8769</v>
      </c>
    </row>
    <row r="12997" spans="41:42" x14ac:dyDescent="0.3">
      <c r="AO12997" s="2" t="s">
        <v>14091</v>
      </c>
      <c r="AP12997" s="6" t="s">
        <v>8769</v>
      </c>
    </row>
    <row r="12998" spans="41:42" x14ac:dyDescent="0.3">
      <c r="AO12998" s="2" t="s">
        <v>14092</v>
      </c>
      <c r="AP12998" s="6" t="s">
        <v>8769</v>
      </c>
    </row>
    <row r="12999" spans="41:42" x14ac:dyDescent="0.3">
      <c r="AO12999" s="2" t="s">
        <v>14093</v>
      </c>
      <c r="AP12999" s="6" t="s">
        <v>8769</v>
      </c>
    </row>
    <row r="13000" spans="41:42" x14ac:dyDescent="0.3">
      <c r="AO13000" s="2" t="s">
        <v>14094</v>
      </c>
      <c r="AP13000" s="6" t="s">
        <v>8769</v>
      </c>
    </row>
    <row r="13001" spans="41:42" x14ac:dyDescent="0.3">
      <c r="AO13001" s="2" t="s">
        <v>14095</v>
      </c>
      <c r="AP13001" s="6" t="s">
        <v>8769</v>
      </c>
    </row>
    <row r="13002" spans="41:42" x14ac:dyDescent="0.3">
      <c r="AO13002" s="2" t="s">
        <v>14096</v>
      </c>
      <c r="AP13002" s="6" t="s">
        <v>8769</v>
      </c>
    </row>
    <row r="13003" spans="41:42" x14ac:dyDescent="0.3">
      <c r="AO13003" s="2" t="s">
        <v>13089</v>
      </c>
      <c r="AP13003" s="6" t="s">
        <v>8769</v>
      </c>
    </row>
    <row r="13004" spans="41:42" x14ac:dyDescent="0.3">
      <c r="AO13004" s="2" t="s">
        <v>14097</v>
      </c>
      <c r="AP13004" s="6" t="s">
        <v>8769</v>
      </c>
    </row>
    <row r="13005" spans="41:42" x14ac:dyDescent="0.3">
      <c r="AO13005" s="2" t="s">
        <v>14098</v>
      </c>
      <c r="AP13005" s="6" t="s">
        <v>8769</v>
      </c>
    </row>
    <row r="13006" spans="41:42" x14ac:dyDescent="0.3">
      <c r="AO13006" s="2" t="s">
        <v>14099</v>
      </c>
      <c r="AP13006" s="6" t="s">
        <v>8769</v>
      </c>
    </row>
    <row r="13007" spans="41:42" x14ac:dyDescent="0.3">
      <c r="AO13007" s="2" t="s">
        <v>14100</v>
      </c>
      <c r="AP13007" s="6" t="s">
        <v>8769</v>
      </c>
    </row>
    <row r="13008" spans="41:42" x14ac:dyDescent="0.3">
      <c r="AO13008" s="2" t="s">
        <v>14101</v>
      </c>
      <c r="AP13008" s="6" t="s">
        <v>8769</v>
      </c>
    </row>
    <row r="13009" spans="41:42" x14ac:dyDescent="0.3">
      <c r="AO13009" s="2" t="s">
        <v>14102</v>
      </c>
      <c r="AP13009" s="6" t="s">
        <v>8769</v>
      </c>
    </row>
    <row r="13010" spans="41:42" x14ac:dyDescent="0.3">
      <c r="AO13010" s="2" t="s">
        <v>14103</v>
      </c>
      <c r="AP13010" s="6" t="s">
        <v>8769</v>
      </c>
    </row>
    <row r="13011" spans="41:42" x14ac:dyDescent="0.3">
      <c r="AO13011" s="2" t="s">
        <v>14104</v>
      </c>
      <c r="AP13011" s="6" t="s">
        <v>8769</v>
      </c>
    </row>
    <row r="13012" spans="41:42" x14ac:dyDescent="0.3">
      <c r="AO13012" s="2" t="s">
        <v>14105</v>
      </c>
      <c r="AP13012" s="6" t="s">
        <v>8769</v>
      </c>
    </row>
    <row r="13013" spans="41:42" x14ac:dyDescent="0.3">
      <c r="AO13013" s="2" t="s">
        <v>14106</v>
      </c>
      <c r="AP13013" s="6" t="s">
        <v>8769</v>
      </c>
    </row>
    <row r="13014" spans="41:42" x14ac:dyDescent="0.3">
      <c r="AO13014" s="2" t="s">
        <v>13090</v>
      </c>
      <c r="AP13014" s="6" t="s">
        <v>8769</v>
      </c>
    </row>
    <row r="13015" spans="41:42" x14ac:dyDescent="0.3">
      <c r="AO13015" s="2" t="s">
        <v>14107</v>
      </c>
      <c r="AP13015" s="6" t="s">
        <v>8769</v>
      </c>
    </row>
    <row r="13016" spans="41:42" x14ac:dyDescent="0.3">
      <c r="AO13016" s="2" t="s">
        <v>14108</v>
      </c>
      <c r="AP13016" s="6" t="s">
        <v>8769</v>
      </c>
    </row>
    <row r="13017" spans="41:42" x14ac:dyDescent="0.3">
      <c r="AO13017" s="2" t="s">
        <v>14109</v>
      </c>
      <c r="AP13017" s="6" t="s">
        <v>8769</v>
      </c>
    </row>
    <row r="13018" spans="41:42" x14ac:dyDescent="0.3">
      <c r="AO13018" s="2" t="s">
        <v>14110</v>
      </c>
      <c r="AP13018" s="6" t="s">
        <v>8769</v>
      </c>
    </row>
    <row r="13019" spans="41:42" x14ac:dyDescent="0.3">
      <c r="AO13019" s="2" t="s">
        <v>14111</v>
      </c>
      <c r="AP13019" s="6" t="s">
        <v>8769</v>
      </c>
    </row>
    <row r="13020" spans="41:42" x14ac:dyDescent="0.3">
      <c r="AO13020" s="2" t="s">
        <v>14112</v>
      </c>
      <c r="AP13020" s="6" t="s">
        <v>8769</v>
      </c>
    </row>
    <row r="13021" spans="41:42" x14ac:dyDescent="0.3">
      <c r="AO13021" s="2" t="s">
        <v>14113</v>
      </c>
      <c r="AP13021" s="6" t="s">
        <v>8769</v>
      </c>
    </row>
    <row r="13022" spans="41:42" x14ac:dyDescent="0.3">
      <c r="AO13022" s="2" t="s">
        <v>14114</v>
      </c>
      <c r="AP13022" s="6" t="s">
        <v>8769</v>
      </c>
    </row>
    <row r="13023" spans="41:42" x14ac:dyDescent="0.3">
      <c r="AO13023" s="2" t="s">
        <v>14115</v>
      </c>
      <c r="AP13023" s="6" t="s">
        <v>8769</v>
      </c>
    </row>
    <row r="13024" spans="41:42" x14ac:dyDescent="0.3">
      <c r="AO13024" s="2" t="s">
        <v>14116</v>
      </c>
      <c r="AP13024" s="6" t="s">
        <v>8769</v>
      </c>
    </row>
    <row r="13025" spans="41:42" x14ac:dyDescent="0.3">
      <c r="AO13025" s="2" t="s">
        <v>13091</v>
      </c>
      <c r="AP13025" s="6" t="s">
        <v>8769</v>
      </c>
    </row>
    <row r="13026" spans="41:42" x14ac:dyDescent="0.3">
      <c r="AO13026" s="2" t="s">
        <v>14117</v>
      </c>
      <c r="AP13026" s="6" t="s">
        <v>8769</v>
      </c>
    </row>
    <row r="13027" spans="41:42" x14ac:dyDescent="0.3">
      <c r="AO13027" s="2" t="s">
        <v>14118</v>
      </c>
      <c r="AP13027" s="6" t="s">
        <v>8769</v>
      </c>
    </row>
    <row r="13028" spans="41:42" x14ac:dyDescent="0.3">
      <c r="AO13028" s="2" t="s">
        <v>14119</v>
      </c>
      <c r="AP13028" s="6" t="s">
        <v>8769</v>
      </c>
    </row>
    <row r="13029" spans="41:42" x14ac:dyDescent="0.3">
      <c r="AO13029" s="2" t="s">
        <v>14120</v>
      </c>
      <c r="AP13029" s="6" t="s">
        <v>8769</v>
      </c>
    </row>
    <row r="13030" spans="41:42" x14ac:dyDescent="0.3">
      <c r="AO13030" s="2" t="s">
        <v>14121</v>
      </c>
      <c r="AP13030" s="6" t="s">
        <v>8769</v>
      </c>
    </row>
    <row r="13031" spans="41:42" x14ac:dyDescent="0.3">
      <c r="AO13031" s="2" t="s">
        <v>14122</v>
      </c>
      <c r="AP13031" s="6" t="s">
        <v>8769</v>
      </c>
    </row>
    <row r="13032" spans="41:42" x14ac:dyDescent="0.3">
      <c r="AO13032" s="2" t="s">
        <v>14123</v>
      </c>
      <c r="AP13032" s="6" t="s">
        <v>8769</v>
      </c>
    </row>
    <row r="13033" spans="41:42" x14ac:dyDescent="0.3">
      <c r="AO13033" s="2" t="s">
        <v>14124</v>
      </c>
      <c r="AP13033" s="6" t="s">
        <v>8769</v>
      </c>
    </row>
    <row r="13034" spans="41:42" x14ac:dyDescent="0.3">
      <c r="AO13034" s="2" t="s">
        <v>14125</v>
      </c>
      <c r="AP13034" s="6" t="s">
        <v>8769</v>
      </c>
    </row>
    <row r="13035" spans="41:42" x14ac:dyDescent="0.3">
      <c r="AO13035" s="2" t="s">
        <v>14126</v>
      </c>
      <c r="AP13035" s="6" t="s">
        <v>8769</v>
      </c>
    </row>
    <row r="13036" spans="41:42" x14ac:dyDescent="0.3">
      <c r="AO13036" s="2" t="s">
        <v>13092</v>
      </c>
      <c r="AP13036" s="6" t="s">
        <v>8769</v>
      </c>
    </row>
    <row r="13037" spans="41:42" x14ac:dyDescent="0.3">
      <c r="AO13037" s="2" t="s">
        <v>14127</v>
      </c>
      <c r="AP13037" s="6" t="s">
        <v>8769</v>
      </c>
    </row>
    <row r="13038" spans="41:42" x14ac:dyDescent="0.3">
      <c r="AO13038" s="2" t="s">
        <v>14128</v>
      </c>
      <c r="AP13038" s="6" t="s">
        <v>8769</v>
      </c>
    </row>
    <row r="13039" spans="41:42" x14ac:dyDescent="0.3">
      <c r="AO13039" s="2" t="s">
        <v>14129</v>
      </c>
      <c r="AP13039" s="6" t="s">
        <v>8769</v>
      </c>
    </row>
    <row r="13040" spans="41:42" x14ac:dyDescent="0.3">
      <c r="AO13040" s="2" t="s">
        <v>14130</v>
      </c>
      <c r="AP13040" s="6" t="s">
        <v>8769</v>
      </c>
    </row>
    <row r="13041" spans="41:42" x14ac:dyDescent="0.3">
      <c r="AO13041" s="2" t="s">
        <v>14131</v>
      </c>
      <c r="AP13041" s="6" t="s">
        <v>8769</v>
      </c>
    </row>
    <row r="13042" spans="41:42" x14ac:dyDescent="0.3">
      <c r="AO13042" s="2" t="s">
        <v>14132</v>
      </c>
      <c r="AP13042" s="6" t="s">
        <v>8769</v>
      </c>
    </row>
    <row r="13043" spans="41:42" x14ac:dyDescent="0.3">
      <c r="AO13043" s="2" t="s">
        <v>14133</v>
      </c>
      <c r="AP13043" s="6" t="s">
        <v>8769</v>
      </c>
    </row>
    <row r="13044" spans="41:42" x14ac:dyDescent="0.3">
      <c r="AO13044" s="2" t="s">
        <v>14134</v>
      </c>
      <c r="AP13044" s="6" t="s">
        <v>8769</v>
      </c>
    </row>
    <row r="13045" spans="41:42" x14ac:dyDescent="0.3">
      <c r="AO13045" s="2" t="s">
        <v>14135</v>
      </c>
      <c r="AP13045" s="6" t="s">
        <v>8769</v>
      </c>
    </row>
    <row r="13046" spans="41:42" x14ac:dyDescent="0.3">
      <c r="AO13046" s="2" t="s">
        <v>14136</v>
      </c>
      <c r="AP13046" s="6" t="s">
        <v>8769</v>
      </c>
    </row>
    <row r="13047" spans="41:42" x14ac:dyDescent="0.3">
      <c r="AO13047" s="2" t="s">
        <v>13093</v>
      </c>
      <c r="AP13047" s="6" t="s">
        <v>8769</v>
      </c>
    </row>
    <row r="13048" spans="41:42" x14ac:dyDescent="0.3">
      <c r="AO13048" s="2" t="s">
        <v>14137</v>
      </c>
      <c r="AP13048" s="6" t="s">
        <v>8769</v>
      </c>
    </row>
    <row r="13049" spans="41:42" x14ac:dyDescent="0.3">
      <c r="AO13049" s="2" t="s">
        <v>14138</v>
      </c>
      <c r="AP13049" s="6" t="s">
        <v>8769</v>
      </c>
    </row>
    <row r="13050" spans="41:42" x14ac:dyDescent="0.3">
      <c r="AO13050" s="2" t="s">
        <v>14139</v>
      </c>
      <c r="AP13050" s="6" t="s">
        <v>8769</v>
      </c>
    </row>
    <row r="13051" spans="41:42" x14ac:dyDescent="0.3">
      <c r="AO13051" s="2" t="s">
        <v>14140</v>
      </c>
      <c r="AP13051" s="6" t="s">
        <v>8769</v>
      </c>
    </row>
    <row r="13052" spans="41:42" x14ac:dyDescent="0.3">
      <c r="AO13052" s="2" t="s">
        <v>14141</v>
      </c>
      <c r="AP13052" s="6" t="s">
        <v>8769</v>
      </c>
    </row>
    <row r="13053" spans="41:42" x14ac:dyDescent="0.3">
      <c r="AO13053" s="2" t="s">
        <v>14142</v>
      </c>
      <c r="AP13053" s="6" t="s">
        <v>8769</v>
      </c>
    </row>
    <row r="13054" spans="41:42" x14ac:dyDescent="0.3">
      <c r="AO13054" s="2" t="s">
        <v>14143</v>
      </c>
      <c r="AP13054" s="6" t="s">
        <v>8769</v>
      </c>
    </row>
    <row r="13055" spans="41:42" x14ac:dyDescent="0.3">
      <c r="AO13055" s="2" t="s">
        <v>14144</v>
      </c>
      <c r="AP13055" s="6" t="s">
        <v>8769</v>
      </c>
    </row>
    <row r="13056" spans="41:42" x14ac:dyDescent="0.3">
      <c r="AO13056" s="2" t="s">
        <v>14145</v>
      </c>
      <c r="AP13056" s="6" t="s">
        <v>8769</v>
      </c>
    </row>
    <row r="13057" spans="41:42" x14ac:dyDescent="0.3">
      <c r="AO13057" s="2" t="s">
        <v>14146</v>
      </c>
      <c r="AP13057" s="6" t="s">
        <v>8769</v>
      </c>
    </row>
    <row r="13058" spans="41:42" x14ac:dyDescent="0.3">
      <c r="AO13058" s="2" t="s">
        <v>13094</v>
      </c>
      <c r="AP13058" s="6" t="s">
        <v>8769</v>
      </c>
    </row>
    <row r="13059" spans="41:42" x14ac:dyDescent="0.3">
      <c r="AO13059" s="2" t="s">
        <v>14147</v>
      </c>
      <c r="AP13059" s="6" t="s">
        <v>8769</v>
      </c>
    </row>
    <row r="13060" spans="41:42" x14ac:dyDescent="0.3">
      <c r="AO13060" s="2" t="s">
        <v>14148</v>
      </c>
      <c r="AP13060" s="6" t="s">
        <v>8769</v>
      </c>
    </row>
    <row r="13061" spans="41:42" x14ac:dyDescent="0.3">
      <c r="AO13061" s="2" t="s">
        <v>14149</v>
      </c>
      <c r="AP13061" s="6" t="s">
        <v>8769</v>
      </c>
    </row>
    <row r="13062" spans="41:42" x14ac:dyDescent="0.3">
      <c r="AO13062" s="2" t="s">
        <v>14150</v>
      </c>
      <c r="AP13062" s="6" t="s">
        <v>8769</v>
      </c>
    </row>
    <row r="13063" spans="41:42" x14ac:dyDescent="0.3">
      <c r="AO13063" s="2" t="s">
        <v>14151</v>
      </c>
      <c r="AP13063" s="6" t="s">
        <v>8769</v>
      </c>
    </row>
    <row r="13064" spans="41:42" x14ac:dyDescent="0.3">
      <c r="AO13064" s="2" t="s">
        <v>14152</v>
      </c>
      <c r="AP13064" s="6" t="s">
        <v>8769</v>
      </c>
    </row>
    <row r="13065" spans="41:42" x14ac:dyDescent="0.3">
      <c r="AO13065" s="2" t="s">
        <v>14153</v>
      </c>
      <c r="AP13065" s="6" t="s">
        <v>8769</v>
      </c>
    </row>
    <row r="13066" spans="41:42" x14ac:dyDescent="0.3">
      <c r="AO13066" s="2" t="s">
        <v>14154</v>
      </c>
      <c r="AP13066" s="6" t="s">
        <v>8769</v>
      </c>
    </row>
    <row r="13067" spans="41:42" x14ac:dyDescent="0.3">
      <c r="AO13067" s="2" t="s">
        <v>14155</v>
      </c>
      <c r="AP13067" s="6" t="s">
        <v>8769</v>
      </c>
    </row>
    <row r="13068" spans="41:42" x14ac:dyDescent="0.3">
      <c r="AO13068" s="2" t="s">
        <v>14156</v>
      </c>
      <c r="AP13068" s="6" t="s">
        <v>8769</v>
      </c>
    </row>
    <row r="13069" spans="41:42" x14ac:dyDescent="0.3">
      <c r="AO13069" s="2" t="s">
        <v>13095</v>
      </c>
      <c r="AP13069" s="6" t="s">
        <v>8769</v>
      </c>
    </row>
    <row r="13070" spans="41:42" x14ac:dyDescent="0.3">
      <c r="AO13070" s="2" t="s">
        <v>14157</v>
      </c>
      <c r="AP13070" s="6" t="s">
        <v>8769</v>
      </c>
    </row>
    <row r="13071" spans="41:42" x14ac:dyDescent="0.3">
      <c r="AO13071" s="2" t="s">
        <v>14158</v>
      </c>
      <c r="AP13071" s="6" t="s">
        <v>8769</v>
      </c>
    </row>
    <row r="13072" spans="41:42" x14ac:dyDescent="0.3">
      <c r="AO13072" s="2" t="s">
        <v>14159</v>
      </c>
      <c r="AP13072" s="6" t="s">
        <v>8769</v>
      </c>
    </row>
    <row r="13073" spans="41:42" x14ac:dyDescent="0.3">
      <c r="AO13073" s="2" t="s">
        <v>14160</v>
      </c>
      <c r="AP13073" s="6" t="s">
        <v>8769</v>
      </c>
    </row>
    <row r="13074" spans="41:42" x14ac:dyDescent="0.3">
      <c r="AO13074" s="2" t="s">
        <v>14161</v>
      </c>
      <c r="AP13074" s="6" t="s">
        <v>8769</v>
      </c>
    </row>
    <row r="13075" spans="41:42" x14ac:dyDescent="0.3">
      <c r="AO13075" s="2" t="s">
        <v>14162</v>
      </c>
      <c r="AP13075" s="6" t="s">
        <v>8769</v>
      </c>
    </row>
    <row r="13076" spans="41:42" x14ac:dyDescent="0.3">
      <c r="AO13076" s="2" t="s">
        <v>14163</v>
      </c>
      <c r="AP13076" s="6" t="s">
        <v>8769</v>
      </c>
    </row>
    <row r="13077" spans="41:42" x14ac:dyDescent="0.3">
      <c r="AO13077" s="2" t="s">
        <v>14164</v>
      </c>
      <c r="AP13077" s="6" t="s">
        <v>8769</v>
      </c>
    </row>
    <row r="13078" spans="41:42" x14ac:dyDescent="0.3">
      <c r="AO13078" s="2" t="s">
        <v>14165</v>
      </c>
      <c r="AP13078" s="6" t="s">
        <v>8769</v>
      </c>
    </row>
    <row r="13079" spans="41:42" x14ac:dyDescent="0.3">
      <c r="AO13079" s="2" t="s">
        <v>14166</v>
      </c>
      <c r="AP13079" s="6" t="s">
        <v>8769</v>
      </c>
    </row>
    <row r="13080" spans="41:42" x14ac:dyDescent="0.3">
      <c r="AO13080" s="2" t="s">
        <v>13096</v>
      </c>
      <c r="AP13080" s="6" t="s">
        <v>8769</v>
      </c>
    </row>
    <row r="13081" spans="41:42" x14ac:dyDescent="0.3">
      <c r="AO13081" s="2" t="s">
        <v>14167</v>
      </c>
      <c r="AP13081" s="6" t="s">
        <v>8769</v>
      </c>
    </row>
    <row r="13082" spans="41:42" x14ac:dyDescent="0.3">
      <c r="AO13082" s="2" t="s">
        <v>14168</v>
      </c>
      <c r="AP13082" s="6" t="s">
        <v>8769</v>
      </c>
    </row>
    <row r="13083" spans="41:42" x14ac:dyDescent="0.3">
      <c r="AO13083" s="2" t="s">
        <v>14169</v>
      </c>
      <c r="AP13083" s="6" t="s">
        <v>8769</v>
      </c>
    </row>
    <row r="13084" spans="41:42" x14ac:dyDescent="0.3">
      <c r="AO13084" s="2" t="s">
        <v>14170</v>
      </c>
      <c r="AP13084" s="6" t="s">
        <v>8769</v>
      </c>
    </row>
    <row r="13085" spans="41:42" x14ac:dyDescent="0.3">
      <c r="AO13085" s="2" t="s">
        <v>14171</v>
      </c>
      <c r="AP13085" s="6" t="s">
        <v>8769</v>
      </c>
    </row>
    <row r="13086" spans="41:42" x14ac:dyDescent="0.3">
      <c r="AO13086" s="2" t="s">
        <v>14172</v>
      </c>
      <c r="AP13086" s="6" t="s">
        <v>8769</v>
      </c>
    </row>
    <row r="13087" spans="41:42" x14ac:dyDescent="0.3">
      <c r="AO13087" s="2" t="s">
        <v>14173</v>
      </c>
      <c r="AP13087" s="6" t="s">
        <v>8769</v>
      </c>
    </row>
    <row r="13088" spans="41:42" x14ac:dyDescent="0.3">
      <c r="AO13088" s="2" t="s">
        <v>14174</v>
      </c>
      <c r="AP13088" s="6" t="s">
        <v>8769</v>
      </c>
    </row>
    <row r="13089" spans="41:42" x14ac:dyDescent="0.3">
      <c r="AO13089" s="2" t="s">
        <v>14175</v>
      </c>
      <c r="AP13089" s="6" t="s">
        <v>8769</v>
      </c>
    </row>
    <row r="13090" spans="41:42" x14ac:dyDescent="0.3">
      <c r="AO13090" s="2" t="s">
        <v>14176</v>
      </c>
      <c r="AP13090" s="6" t="s">
        <v>8769</v>
      </c>
    </row>
    <row r="13091" spans="41:42" x14ac:dyDescent="0.3">
      <c r="AO13091" s="2" t="s">
        <v>12989</v>
      </c>
      <c r="AP13091" s="6" t="s">
        <v>8769</v>
      </c>
    </row>
    <row r="13092" spans="41:42" x14ac:dyDescent="0.3">
      <c r="AO13092" s="2" t="s">
        <v>13097</v>
      </c>
      <c r="AP13092" s="6" t="s">
        <v>8769</v>
      </c>
    </row>
    <row r="13093" spans="41:42" x14ac:dyDescent="0.3">
      <c r="AO13093" s="2" t="s">
        <v>14177</v>
      </c>
      <c r="AP13093" s="6" t="s">
        <v>8769</v>
      </c>
    </row>
    <row r="13094" spans="41:42" x14ac:dyDescent="0.3">
      <c r="AO13094" s="2" t="s">
        <v>14178</v>
      </c>
      <c r="AP13094" s="6" t="s">
        <v>8769</v>
      </c>
    </row>
    <row r="13095" spans="41:42" x14ac:dyDescent="0.3">
      <c r="AO13095" s="2" t="s">
        <v>14179</v>
      </c>
      <c r="AP13095" s="6" t="s">
        <v>8769</v>
      </c>
    </row>
    <row r="13096" spans="41:42" x14ac:dyDescent="0.3">
      <c r="AO13096" s="2" t="s">
        <v>14180</v>
      </c>
      <c r="AP13096" s="6" t="s">
        <v>8769</v>
      </c>
    </row>
    <row r="13097" spans="41:42" x14ac:dyDescent="0.3">
      <c r="AO13097" s="2" t="s">
        <v>14181</v>
      </c>
      <c r="AP13097" s="6" t="s">
        <v>8769</v>
      </c>
    </row>
    <row r="13098" spans="41:42" x14ac:dyDescent="0.3">
      <c r="AO13098" s="2" t="s">
        <v>14182</v>
      </c>
      <c r="AP13098" s="6" t="s">
        <v>8769</v>
      </c>
    </row>
    <row r="13099" spans="41:42" x14ac:dyDescent="0.3">
      <c r="AO13099" s="2" t="s">
        <v>14183</v>
      </c>
      <c r="AP13099" s="6" t="s">
        <v>8769</v>
      </c>
    </row>
    <row r="13100" spans="41:42" x14ac:dyDescent="0.3">
      <c r="AO13100" s="2" t="s">
        <v>14184</v>
      </c>
      <c r="AP13100" s="6" t="s">
        <v>8769</v>
      </c>
    </row>
    <row r="13101" spans="41:42" x14ac:dyDescent="0.3">
      <c r="AO13101" s="2" t="s">
        <v>14185</v>
      </c>
      <c r="AP13101" s="6" t="s">
        <v>8769</v>
      </c>
    </row>
    <row r="13102" spans="41:42" x14ac:dyDescent="0.3">
      <c r="AO13102" s="2" t="s">
        <v>14186</v>
      </c>
      <c r="AP13102" s="6" t="s">
        <v>8769</v>
      </c>
    </row>
    <row r="13103" spans="41:42" x14ac:dyDescent="0.3">
      <c r="AO13103" s="2" t="s">
        <v>13098</v>
      </c>
      <c r="AP13103" s="6" t="s">
        <v>8769</v>
      </c>
    </row>
    <row r="13104" spans="41:42" x14ac:dyDescent="0.3">
      <c r="AO13104" s="2" t="s">
        <v>14187</v>
      </c>
      <c r="AP13104" s="6" t="s">
        <v>8769</v>
      </c>
    </row>
    <row r="13105" spans="41:42" x14ac:dyDescent="0.3">
      <c r="AO13105" s="2" t="s">
        <v>14188</v>
      </c>
      <c r="AP13105" s="6" t="s">
        <v>8769</v>
      </c>
    </row>
    <row r="13106" spans="41:42" x14ac:dyDescent="0.3">
      <c r="AO13106" s="2" t="s">
        <v>14189</v>
      </c>
      <c r="AP13106" s="6" t="s">
        <v>8769</v>
      </c>
    </row>
    <row r="13107" spans="41:42" x14ac:dyDescent="0.3">
      <c r="AO13107" s="2" t="s">
        <v>14190</v>
      </c>
      <c r="AP13107" s="6" t="s">
        <v>8769</v>
      </c>
    </row>
    <row r="13108" spans="41:42" x14ac:dyDescent="0.3">
      <c r="AO13108" s="2" t="s">
        <v>14191</v>
      </c>
      <c r="AP13108" s="6" t="s">
        <v>8769</v>
      </c>
    </row>
    <row r="13109" spans="41:42" x14ac:dyDescent="0.3">
      <c r="AO13109" s="2" t="s">
        <v>14192</v>
      </c>
      <c r="AP13109" s="6" t="s">
        <v>8769</v>
      </c>
    </row>
    <row r="13110" spans="41:42" x14ac:dyDescent="0.3">
      <c r="AO13110" s="2" t="s">
        <v>14193</v>
      </c>
      <c r="AP13110" s="6" t="s">
        <v>8769</v>
      </c>
    </row>
    <row r="13111" spans="41:42" x14ac:dyDescent="0.3">
      <c r="AO13111" s="2" t="s">
        <v>14194</v>
      </c>
      <c r="AP13111" s="6" t="s">
        <v>8769</v>
      </c>
    </row>
    <row r="13112" spans="41:42" x14ac:dyDescent="0.3">
      <c r="AO13112" s="2" t="s">
        <v>14195</v>
      </c>
      <c r="AP13112" s="6" t="s">
        <v>8769</v>
      </c>
    </row>
    <row r="13113" spans="41:42" x14ac:dyDescent="0.3">
      <c r="AO13113" s="2" t="s">
        <v>14196</v>
      </c>
      <c r="AP13113" s="6" t="s">
        <v>8769</v>
      </c>
    </row>
    <row r="13114" spans="41:42" x14ac:dyDescent="0.3">
      <c r="AO13114" s="2" t="s">
        <v>13099</v>
      </c>
      <c r="AP13114" s="6" t="s">
        <v>8769</v>
      </c>
    </row>
    <row r="13115" spans="41:42" x14ac:dyDescent="0.3">
      <c r="AO13115" s="2" t="s">
        <v>14197</v>
      </c>
      <c r="AP13115" s="6" t="s">
        <v>8769</v>
      </c>
    </row>
    <row r="13116" spans="41:42" x14ac:dyDescent="0.3">
      <c r="AO13116" s="2" t="s">
        <v>14198</v>
      </c>
      <c r="AP13116" s="6" t="s">
        <v>8769</v>
      </c>
    </row>
    <row r="13117" spans="41:42" x14ac:dyDescent="0.3">
      <c r="AO13117" s="2" t="s">
        <v>14199</v>
      </c>
      <c r="AP13117" s="6" t="s">
        <v>8769</v>
      </c>
    </row>
    <row r="13118" spans="41:42" x14ac:dyDescent="0.3">
      <c r="AO13118" s="2" t="s">
        <v>14200</v>
      </c>
      <c r="AP13118" s="6" t="s">
        <v>8769</v>
      </c>
    </row>
    <row r="13119" spans="41:42" x14ac:dyDescent="0.3">
      <c r="AO13119" s="2" t="s">
        <v>14201</v>
      </c>
      <c r="AP13119" s="6" t="s">
        <v>8769</v>
      </c>
    </row>
    <row r="13120" spans="41:42" x14ac:dyDescent="0.3">
      <c r="AO13120" s="2" t="s">
        <v>14202</v>
      </c>
      <c r="AP13120" s="6" t="s">
        <v>8769</v>
      </c>
    </row>
    <row r="13121" spans="41:42" x14ac:dyDescent="0.3">
      <c r="AO13121" s="2" t="s">
        <v>14203</v>
      </c>
      <c r="AP13121" s="6" t="s">
        <v>8769</v>
      </c>
    </row>
    <row r="13122" spans="41:42" x14ac:dyDescent="0.3">
      <c r="AO13122" s="2" t="s">
        <v>14204</v>
      </c>
      <c r="AP13122" s="6" t="s">
        <v>8769</v>
      </c>
    </row>
    <row r="13123" spans="41:42" x14ac:dyDescent="0.3">
      <c r="AO13123" s="2" t="s">
        <v>14205</v>
      </c>
      <c r="AP13123" s="6" t="s">
        <v>8769</v>
      </c>
    </row>
    <row r="13124" spans="41:42" x14ac:dyDescent="0.3">
      <c r="AO13124" s="2" t="s">
        <v>14206</v>
      </c>
      <c r="AP13124" s="6" t="s">
        <v>8769</v>
      </c>
    </row>
    <row r="13125" spans="41:42" x14ac:dyDescent="0.3">
      <c r="AO13125" s="2" t="s">
        <v>13100</v>
      </c>
      <c r="AP13125" s="6" t="s">
        <v>8769</v>
      </c>
    </row>
    <row r="13126" spans="41:42" x14ac:dyDescent="0.3">
      <c r="AO13126" s="2" t="s">
        <v>14207</v>
      </c>
      <c r="AP13126" s="6" t="s">
        <v>8769</v>
      </c>
    </row>
    <row r="13127" spans="41:42" x14ac:dyDescent="0.3">
      <c r="AO13127" s="2" t="s">
        <v>14208</v>
      </c>
      <c r="AP13127" s="6" t="s">
        <v>8769</v>
      </c>
    </row>
    <row r="13128" spans="41:42" x14ac:dyDescent="0.3">
      <c r="AO13128" s="2" t="s">
        <v>14209</v>
      </c>
      <c r="AP13128" s="6" t="s">
        <v>8769</v>
      </c>
    </row>
    <row r="13129" spans="41:42" x14ac:dyDescent="0.3">
      <c r="AO13129" s="2" t="s">
        <v>14210</v>
      </c>
      <c r="AP13129" s="6" t="s">
        <v>8769</v>
      </c>
    </row>
    <row r="13130" spans="41:42" x14ac:dyDescent="0.3">
      <c r="AO13130" s="2" t="s">
        <v>14211</v>
      </c>
      <c r="AP13130" s="6" t="s">
        <v>8769</v>
      </c>
    </row>
    <row r="13131" spans="41:42" x14ac:dyDescent="0.3">
      <c r="AO13131" s="2" t="s">
        <v>14212</v>
      </c>
      <c r="AP13131" s="6" t="s">
        <v>8769</v>
      </c>
    </row>
    <row r="13132" spans="41:42" x14ac:dyDescent="0.3">
      <c r="AO13132" s="2" t="s">
        <v>14213</v>
      </c>
      <c r="AP13132" s="6" t="s">
        <v>8769</v>
      </c>
    </row>
    <row r="13133" spans="41:42" x14ac:dyDescent="0.3">
      <c r="AO13133" s="2" t="s">
        <v>14214</v>
      </c>
      <c r="AP13133" s="6" t="s">
        <v>8769</v>
      </c>
    </row>
    <row r="13134" spans="41:42" x14ac:dyDescent="0.3">
      <c r="AO13134" s="2" t="s">
        <v>14215</v>
      </c>
      <c r="AP13134" s="6" t="s">
        <v>8769</v>
      </c>
    </row>
    <row r="13135" spans="41:42" x14ac:dyDescent="0.3">
      <c r="AO13135" s="2" t="s">
        <v>14216</v>
      </c>
      <c r="AP13135" s="6" t="s">
        <v>8769</v>
      </c>
    </row>
    <row r="13136" spans="41:42" x14ac:dyDescent="0.3">
      <c r="AO13136" s="2" t="s">
        <v>13101</v>
      </c>
      <c r="AP13136" s="6" t="s">
        <v>8769</v>
      </c>
    </row>
    <row r="13137" spans="41:42" x14ac:dyDescent="0.3">
      <c r="AO13137" s="2" t="s">
        <v>14217</v>
      </c>
      <c r="AP13137" s="6" t="s">
        <v>8769</v>
      </c>
    </row>
    <row r="13138" spans="41:42" x14ac:dyDescent="0.3">
      <c r="AO13138" s="2" t="s">
        <v>14218</v>
      </c>
      <c r="AP13138" s="6" t="s">
        <v>8769</v>
      </c>
    </row>
    <row r="13139" spans="41:42" x14ac:dyDescent="0.3">
      <c r="AO13139" s="2" t="s">
        <v>14219</v>
      </c>
      <c r="AP13139" s="6" t="s">
        <v>8769</v>
      </c>
    </row>
    <row r="13140" spans="41:42" x14ac:dyDescent="0.3">
      <c r="AO13140" s="2" t="s">
        <v>14220</v>
      </c>
      <c r="AP13140" s="6" t="s">
        <v>8769</v>
      </c>
    </row>
    <row r="13141" spans="41:42" x14ac:dyDescent="0.3">
      <c r="AO13141" s="2" t="s">
        <v>14221</v>
      </c>
      <c r="AP13141" s="6" t="s">
        <v>8769</v>
      </c>
    </row>
    <row r="13142" spans="41:42" x14ac:dyDescent="0.3">
      <c r="AO13142" s="2" t="s">
        <v>14222</v>
      </c>
      <c r="AP13142" s="6" t="s">
        <v>8769</v>
      </c>
    </row>
    <row r="13143" spans="41:42" x14ac:dyDescent="0.3">
      <c r="AO13143" s="2" t="s">
        <v>14223</v>
      </c>
      <c r="AP13143" s="6" t="s">
        <v>8769</v>
      </c>
    </row>
    <row r="13144" spans="41:42" x14ac:dyDescent="0.3">
      <c r="AO13144" s="2" t="s">
        <v>14224</v>
      </c>
      <c r="AP13144" s="6" t="s">
        <v>8769</v>
      </c>
    </row>
    <row r="13145" spans="41:42" x14ac:dyDescent="0.3">
      <c r="AO13145" s="2" t="s">
        <v>14225</v>
      </c>
      <c r="AP13145" s="6" t="s">
        <v>8769</v>
      </c>
    </row>
    <row r="13146" spans="41:42" x14ac:dyDescent="0.3">
      <c r="AO13146" s="2" t="s">
        <v>14226</v>
      </c>
      <c r="AP13146" s="6" t="s">
        <v>8769</v>
      </c>
    </row>
    <row r="13147" spans="41:42" x14ac:dyDescent="0.3">
      <c r="AO13147" s="2" t="s">
        <v>13102</v>
      </c>
      <c r="AP13147" s="6" t="s">
        <v>8769</v>
      </c>
    </row>
    <row r="13148" spans="41:42" x14ac:dyDescent="0.3">
      <c r="AO13148" s="2" t="s">
        <v>14227</v>
      </c>
      <c r="AP13148" s="6" t="s">
        <v>8769</v>
      </c>
    </row>
    <row r="13149" spans="41:42" x14ac:dyDescent="0.3">
      <c r="AO13149" s="2" t="s">
        <v>14228</v>
      </c>
      <c r="AP13149" s="6" t="s">
        <v>8769</v>
      </c>
    </row>
    <row r="13150" spans="41:42" x14ac:dyDescent="0.3">
      <c r="AO13150" s="2" t="s">
        <v>14229</v>
      </c>
      <c r="AP13150" s="6" t="s">
        <v>8769</v>
      </c>
    </row>
    <row r="13151" spans="41:42" x14ac:dyDescent="0.3">
      <c r="AO13151" s="2" t="s">
        <v>14230</v>
      </c>
      <c r="AP13151" s="6" t="s">
        <v>8769</v>
      </c>
    </row>
    <row r="13152" spans="41:42" x14ac:dyDescent="0.3">
      <c r="AO13152" s="2" t="s">
        <v>14231</v>
      </c>
      <c r="AP13152" s="6" t="s">
        <v>8769</v>
      </c>
    </row>
    <row r="13153" spans="41:42" x14ac:dyDescent="0.3">
      <c r="AO13153" s="2" t="s">
        <v>14232</v>
      </c>
      <c r="AP13153" s="6" t="s">
        <v>8769</v>
      </c>
    </row>
    <row r="13154" spans="41:42" x14ac:dyDescent="0.3">
      <c r="AO13154" s="2" t="s">
        <v>14233</v>
      </c>
      <c r="AP13154" s="6" t="s">
        <v>8769</v>
      </c>
    </row>
    <row r="13155" spans="41:42" x14ac:dyDescent="0.3">
      <c r="AO13155" s="2" t="s">
        <v>14234</v>
      </c>
      <c r="AP13155" s="6" t="s">
        <v>8769</v>
      </c>
    </row>
    <row r="13156" spans="41:42" x14ac:dyDescent="0.3">
      <c r="AO13156" s="2" t="s">
        <v>14235</v>
      </c>
      <c r="AP13156" s="6" t="s">
        <v>8769</v>
      </c>
    </row>
    <row r="13157" spans="41:42" x14ac:dyDescent="0.3">
      <c r="AO13157" s="2" t="s">
        <v>14236</v>
      </c>
      <c r="AP13157" s="6" t="s">
        <v>8769</v>
      </c>
    </row>
    <row r="13158" spans="41:42" x14ac:dyDescent="0.3">
      <c r="AO13158" s="2" t="s">
        <v>13103</v>
      </c>
      <c r="AP13158" s="6" t="s">
        <v>8769</v>
      </c>
    </row>
    <row r="13159" spans="41:42" x14ac:dyDescent="0.3">
      <c r="AO13159" s="2" t="s">
        <v>14237</v>
      </c>
      <c r="AP13159" s="6" t="s">
        <v>8769</v>
      </c>
    </row>
    <row r="13160" spans="41:42" x14ac:dyDescent="0.3">
      <c r="AO13160" s="2" t="s">
        <v>14238</v>
      </c>
      <c r="AP13160" s="6" t="s">
        <v>8769</v>
      </c>
    </row>
    <row r="13161" spans="41:42" x14ac:dyDescent="0.3">
      <c r="AO13161" s="2" t="s">
        <v>14239</v>
      </c>
      <c r="AP13161" s="6" t="s">
        <v>8769</v>
      </c>
    </row>
    <row r="13162" spans="41:42" x14ac:dyDescent="0.3">
      <c r="AO13162" s="2" t="s">
        <v>14240</v>
      </c>
      <c r="AP13162" s="6" t="s">
        <v>8769</v>
      </c>
    </row>
    <row r="13163" spans="41:42" x14ac:dyDescent="0.3">
      <c r="AO13163" s="2" t="s">
        <v>14241</v>
      </c>
      <c r="AP13163" s="6" t="s">
        <v>8769</v>
      </c>
    </row>
    <row r="13164" spans="41:42" x14ac:dyDescent="0.3">
      <c r="AO13164" s="2" t="s">
        <v>14242</v>
      </c>
      <c r="AP13164" s="6" t="s">
        <v>8769</v>
      </c>
    </row>
    <row r="13165" spans="41:42" x14ac:dyDescent="0.3">
      <c r="AO13165" s="2" t="s">
        <v>14243</v>
      </c>
      <c r="AP13165" s="6" t="s">
        <v>8769</v>
      </c>
    </row>
    <row r="13166" spans="41:42" x14ac:dyDescent="0.3">
      <c r="AO13166" s="2" t="s">
        <v>14244</v>
      </c>
      <c r="AP13166" s="6" t="s">
        <v>8769</v>
      </c>
    </row>
    <row r="13167" spans="41:42" x14ac:dyDescent="0.3">
      <c r="AO13167" s="2" t="s">
        <v>14245</v>
      </c>
      <c r="AP13167" s="6" t="s">
        <v>8769</v>
      </c>
    </row>
    <row r="13168" spans="41:42" x14ac:dyDescent="0.3">
      <c r="AO13168" s="2" t="s">
        <v>14246</v>
      </c>
      <c r="AP13168" s="6" t="s">
        <v>8769</v>
      </c>
    </row>
    <row r="13169" spans="41:42" x14ac:dyDescent="0.3">
      <c r="AO13169" s="2" t="s">
        <v>13104</v>
      </c>
      <c r="AP13169" s="6" t="s">
        <v>8769</v>
      </c>
    </row>
    <row r="13170" spans="41:42" x14ac:dyDescent="0.3">
      <c r="AO13170" s="2" t="s">
        <v>14247</v>
      </c>
      <c r="AP13170" s="6" t="s">
        <v>8769</v>
      </c>
    </row>
    <row r="13171" spans="41:42" x14ac:dyDescent="0.3">
      <c r="AO13171" s="2" t="s">
        <v>14248</v>
      </c>
      <c r="AP13171" s="6" t="s">
        <v>8769</v>
      </c>
    </row>
    <row r="13172" spans="41:42" x14ac:dyDescent="0.3">
      <c r="AO13172" s="2" t="s">
        <v>14249</v>
      </c>
      <c r="AP13172" s="6" t="s">
        <v>8769</v>
      </c>
    </row>
    <row r="13173" spans="41:42" x14ac:dyDescent="0.3">
      <c r="AO13173" s="2" t="s">
        <v>14250</v>
      </c>
      <c r="AP13173" s="6" t="s">
        <v>8769</v>
      </c>
    </row>
    <row r="13174" spans="41:42" x14ac:dyDescent="0.3">
      <c r="AO13174" s="2" t="s">
        <v>14251</v>
      </c>
      <c r="AP13174" s="6" t="s">
        <v>8769</v>
      </c>
    </row>
    <row r="13175" spans="41:42" x14ac:dyDescent="0.3">
      <c r="AO13175" s="2" t="s">
        <v>14252</v>
      </c>
      <c r="AP13175" s="6" t="s">
        <v>8769</v>
      </c>
    </row>
    <row r="13176" spans="41:42" x14ac:dyDescent="0.3">
      <c r="AO13176" s="2" t="s">
        <v>14253</v>
      </c>
      <c r="AP13176" s="6" t="s">
        <v>8769</v>
      </c>
    </row>
    <row r="13177" spans="41:42" x14ac:dyDescent="0.3">
      <c r="AO13177" s="2" t="s">
        <v>14254</v>
      </c>
      <c r="AP13177" s="6" t="s">
        <v>8769</v>
      </c>
    </row>
    <row r="13178" spans="41:42" x14ac:dyDescent="0.3">
      <c r="AO13178" s="2" t="s">
        <v>14255</v>
      </c>
      <c r="AP13178" s="6" t="s">
        <v>8769</v>
      </c>
    </row>
    <row r="13179" spans="41:42" x14ac:dyDescent="0.3">
      <c r="AO13179" s="2" t="s">
        <v>14256</v>
      </c>
      <c r="AP13179" s="6" t="s">
        <v>8769</v>
      </c>
    </row>
    <row r="13180" spans="41:42" x14ac:dyDescent="0.3">
      <c r="AO13180" s="2" t="s">
        <v>13105</v>
      </c>
      <c r="AP13180" s="6" t="s">
        <v>8769</v>
      </c>
    </row>
    <row r="13181" spans="41:42" x14ac:dyDescent="0.3">
      <c r="AO13181" s="2" t="s">
        <v>14257</v>
      </c>
      <c r="AP13181" s="6" t="s">
        <v>8769</v>
      </c>
    </row>
    <row r="13182" spans="41:42" x14ac:dyDescent="0.3">
      <c r="AO13182" s="2" t="s">
        <v>14258</v>
      </c>
      <c r="AP13182" s="6" t="s">
        <v>8769</v>
      </c>
    </row>
    <row r="13183" spans="41:42" x14ac:dyDescent="0.3">
      <c r="AO13183" s="2" t="s">
        <v>14259</v>
      </c>
      <c r="AP13183" s="6" t="s">
        <v>8769</v>
      </c>
    </row>
    <row r="13184" spans="41:42" x14ac:dyDescent="0.3">
      <c r="AO13184" s="2" t="s">
        <v>14260</v>
      </c>
      <c r="AP13184" s="6" t="s">
        <v>8769</v>
      </c>
    </row>
    <row r="13185" spans="41:42" x14ac:dyDescent="0.3">
      <c r="AO13185" s="2" t="s">
        <v>14261</v>
      </c>
      <c r="AP13185" s="6" t="s">
        <v>8769</v>
      </c>
    </row>
    <row r="13186" spans="41:42" x14ac:dyDescent="0.3">
      <c r="AO13186" s="2" t="s">
        <v>14262</v>
      </c>
      <c r="AP13186" s="6" t="s">
        <v>8769</v>
      </c>
    </row>
    <row r="13187" spans="41:42" x14ac:dyDescent="0.3">
      <c r="AO13187" s="2" t="s">
        <v>14263</v>
      </c>
      <c r="AP13187" s="6" t="s">
        <v>8769</v>
      </c>
    </row>
    <row r="13188" spans="41:42" x14ac:dyDescent="0.3">
      <c r="AO13188" s="2" t="s">
        <v>14264</v>
      </c>
      <c r="AP13188" s="6" t="s">
        <v>8769</v>
      </c>
    </row>
    <row r="13189" spans="41:42" x14ac:dyDescent="0.3">
      <c r="AO13189" s="2" t="s">
        <v>14265</v>
      </c>
      <c r="AP13189" s="6" t="s">
        <v>8769</v>
      </c>
    </row>
    <row r="13190" spans="41:42" x14ac:dyDescent="0.3">
      <c r="AO13190" s="2" t="s">
        <v>14266</v>
      </c>
      <c r="AP13190" s="6" t="s">
        <v>8769</v>
      </c>
    </row>
    <row r="13191" spans="41:42" x14ac:dyDescent="0.3">
      <c r="AO13191" s="2" t="s">
        <v>13106</v>
      </c>
      <c r="AP13191" s="6" t="s">
        <v>8769</v>
      </c>
    </row>
    <row r="13192" spans="41:42" x14ac:dyDescent="0.3">
      <c r="AO13192" s="2" t="s">
        <v>14267</v>
      </c>
      <c r="AP13192" s="6" t="s">
        <v>8769</v>
      </c>
    </row>
    <row r="13193" spans="41:42" x14ac:dyDescent="0.3">
      <c r="AO13193" s="2" t="s">
        <v>14268</v>
      </c>
      <c r="AP13193" s="6" t="s">
        <v>8769</v>
      </c>
    </row>
    <row r="13194" spans="41:42" x14ac:dyDescent="0.3">
      <c r="AO13194" s="2" t="s">
        <v>14269</v>
      </c>
      <c r="AP13194" s="6" t="s">
        <v>8769</v>
      </c>
    </row>
    <row r="13195" spans="41:42" x14ac:dyDescent="0.3">
      <c r="AO13195" s="2" t="s">
        <v>14270</v>
      </c>
      <c r="AP13195" s="6" t="s">
        <v>8769</v>
      </c>
    </row>
    <row r="13196" spans="41:42" x14ac:dyDescent="0.3">
      <c r="AO13196" s="2" t="s">
        <v>14271</v>
      </c>
      <c r="AP13196" s="6" t="s">
        <v>8769</v>
      </c>
    </row>
    <row r="13197" spans="41:42" x14ac:dyDescent="0.3">
      <c r="AO13197" s="2" t="s">
        <v>14272</v>
      </c>
      <c r="AP13197" s="6" t="s">
        <v>8769</v>
      </c>
    </row>
    <row r="13198" spans="41:42" x14ac:dyDescent="0.3">
      <c r="AO13198" s="2" t="s">
        <v>14273</v>
      </c>
      <c r="AP13198" s="6" t="s">
        <v>8769</v>
      </c>
    </row>
    <row r="13199" spans="41:42" x14ac:dyDescent="0.3">
      <c r="AO13199" s="2" t="s">
        <v>14274</v>
      </c>
      <c r="AP13199" s="6" t="s">
        <v>8769</v>
      </c>
    </row>
    <row r="13200" spans="41:42" x14ac:dyDescent="0.3">
      <c r="AO13200" s="2" t="s">
        <v>14275</v>
      </c>
      <c r="AP13200" s="6" t="s">
        <v>8769</v>
      </c>
    </row>
    <row r="13201" spans="41:42" x14ac:dyDescent="0.3">
      <c r="AO13201" s="2" t="s">
        <v>14276</v>
      </c>
      <c r="AP13201" s="6" t="s">
        <v>8769</v>
      </c>
    </row>
    <row r="13202" spans="41:42" x14ac:dyDescent="0.3">
      <c r="AO13202" s="2" t="s">
        <v>12990</v>
      </c>
      <c r="AP13202" s="6" t="s">
        <v>8769</v>
      </c>
    </row>
    <row r="13203" spans="41:42" x14ac:dyDescent="0.3">
      <c r="AO13203" s="2" t="s">
        <v>13107</v>
      </c>
      <c r="AP13203" s="6" t="s">
        <v>8769</v>
      </c>
    </row>
    <row r="13204" spans="41:42" x14ac:dyDescent="0.3">
      <c r="AO13204" s="2" t="s">
        <v>14277</v>
      </c>
      <c r="AP13204" s="6" t="s">
        <v>8769</v>
      </c>
    </row>
    <row r="13205" spans="41:42" x14ac:dyDescent="0.3">
      <c r="AO13205" s="2" t="s">
        <v>14278</v>
      </c>
      <c r="AP13205" s="6" t="s">
        <v>8769</v>
      </c>
    </row>
    <row r="13206" spans="41:42" x14ac:dyDescent="0.3">
      <c r="AO13206" s="2" t="s">
        <v>14279</v>
      </c>
      <c r="AP13206" s="6" t="s">
        <v>8769</v>
      </c>
    </row>
    <row r="13207" spans="41:42" x14ac:dyDescent="0.3">
      <c r="AO13207" s="2" t="s">
        <v>14280</v>
      </c>
      <c r="AP13207" s="6" t="s">
        <v>8769</v>
      </c>
    </row>
    <row r="13208" spans="41:42" x14ac:dyDescent="0.3">
      <c r="AO13208" s="2" t="s">
        <v>14281</v>
      </c>
      <c r="AP13208" s="6" t="s">
        <v>8769</v>
      </c>
    </row>
    <row r="13209" spans="41:42" x14ac:dyDescent="0.3">
      <c r="AO13209" s="2" t="s">
        <v>14282</v>
      </c>
      <c r="AP13209" s="6" t="s">
        <v>8769</v>
      </c>
    </row>
    <row r="13210" spans="41:42" x14ac:dyDescent="0.3">
      <c r="AO13210" s="2" t="s">
        <v>14283</v>
      </c>
      <c r="AP13210" s="6" t="s">
        <v>8769</v>
      </c>
    </row>
    <row r="13211" spans="41:42" x14ac:dyDescent="0.3">
      <c r="AO13211" s="2" t="s">
        <v>14284</v>
      </c>
      <c r="AP13211" s="6" t="s">
        <v>8769</v>
      </c>
    </row>
    <row r="13212" spans="41:42" x14ac:dyDescent="0.3">
      <c r="AO13212" s="2" t="s">
        <v>14285</v>
      </c>
      <c r="AP13212" s="6" t="s">
        <v>8769</v>
      </c>
    </row>
    <row r="13213" spans="41:42" x14ac:dyDescent="0.3">
      <c r="AO13213" s="2" t="s">
        <v>14286</v>
      </c>
      <c r="AP13213" s="6" t="s">
        <v>8769</v>
      </c>
    </row>
    <row r="13214" spans="41:42" x14ac:dyDescent="0.3">
      <c r="AO13214" s="2" t="s">
        <v>13108</v>
      </c>
      <c r="AP13214" s="6" t="s">
        <v>8769</v>
      </c>
    </row>
    <row r="13215" spans="41:42" x14ac:dyDescent="0.3">
      <c r="AO13215" s="2" t="s">
        <v>14287</v>
      </c>
      <c r="AP13215" s="6" t="s">
        <v>8769</v>
      </c>
    </row>
    <row r="13216" spans="41:42" x14ac:dyDescent="0.3">
      <c r="AO13216" s="2" t="s">
        <v>14288</v>
      </c>
      <c r="AP13216" s="6" t="s">
        <v>8769</v>
      </c>
    </row>
    <row r="13217" spans="41:42" x14ac:dyDescent="0.3">
      <c r="AO13217" s="2" t="s">
        <v>14289</v>
      </c>
      <c r="AP13217" s="6" t="s">
        <v>8769</v>
      </c>
    </row>
    <row r="13218" spans="41:42" x14ac:dyDescent="0.3">
      <c r="AO13218" s="2" t="s">
        <v>14290</v>
      </c>
      <c r="AP13218" s="6" t="s">
        <v>8769</v>
      </c>
    </row>
    <row r="13219" spans="41:42" x14ac:dyDescent="0.3">
      <c r="AO13219" s="2" t="s">
        <v>14291</v>
      </c>
      <c r="AP13219" s="6" t="s">
        <v>8769</v>
      </c>
    </row>
    <row r="13220" spans="41:42" x14ac:dyDescent="0.3">
      <c r="AO13220" s="2" t="s">
        <v>14292</v>
      </c>
      <c r="AP13220" s="6" t="s">
        <v>8769</v>
      </c>
    </row>
    <row r="13221" spans="41:42" x14ac:dyDescent="0.3">
      <c r="AO13221" s="2" t="s">
        <v>14293</v>
      </c>
      <c r="AP13221" s="6" t="s">
        <v>8769</v>
      </c>
    </row>
    <row r="13222" spans="41:42" x14ac:dyDescent="0.3">
      <c r="AO13222" s="2" t="s">
        <v>14294</v>
      </c>
      <c r="AP13222" s="6" t="s">
        <v>8769</v>
      </c>
    </row>
    <row r="13223" spans="41:42" x14ac:dyDescent="0.3">
      <c r="AO13223" s="2" t="s">
        <v>14295</v>
      </c>
      <c r="AP13223" s="6" t="s">
        <v>8769</v>
      </c>
    </row>
    <row r="13224" spans="41:42" x14ac:dyDescent="0.3">
      <c r="AO13224" s="2" t="s">
        <v>14296</v>
      </c>
      <c r="AP13224" s="6" t="s">
        <v>8769</v>
      </c>
    </row>
    <row r="13225" spans="41:42" x14ac:dyDescent="0.3">
      <c r="AO13225" s="2" t="s">
        <v>13109</v>
      </c>
      <c r="AP13225" s="6" t="s">
        <v>8769</v>
      </c>
    </row>
    <row r="13226" spans="41:42" x14ac:dyDescent="0.3">
      <c r="AO13226" s="2" t="s">
        <v>14297</v>
      </c>
      <c r="AP13226" s="6" t="s">
        <v>8769</v>
      </c>
    </row>
    <row r="13227" spans="41:42" x14ac:dyDescent="0.3">
      <c r="AO13227" s="2" t="s">
        <v>14298</v>
      </c>
      <c r="AP13227" s="6" t="s">
        <v>8769</v>
      </c>
    </row>
    <row r="13228" spans="41:42" x14ac:dyDescent="0.3">
      <c r="AO13228" s="2" t="s">
        <v>14299</v>
      </c>
      <c r="AP13228" s="6" t="s">
        <v>8769</v>
      </c>
    </row>
    <row r="13229" spans="41:42" x14ac:dyDescent="0.3">
      <c r="AO13229" s="2" t="s">
        <v>14300</v>
      </c>
      <c r="AP13229" s="6" t="s">
        <v>8769</v>
      </c>
    </row>
    <row r="13230" spans="41:42" x14ac:dyDescent="0.3">
      <c r="AO13230" s="2" t="s">
        <v>14301</v>
      </c>
      <c r="AP13230" s="6" t="s">
        <v>8769</v>
      </c>
    </row>
    <row r="13231" spans="41:42" x14ac:dyDescent="0.3">
      <c r="AO13231" s="2" t="s">
        <v>14302</v>
      </c>
      <c r="AP13231" s="6" t="s">
        <v>8769</v>
      </c>
    </row>
    <row r="13232" spans="41:42" x14ac:dyDescent="0.3">
      <c r="AO13232" s="2" t="s">
        <v>14303</v>
      </c>
      <c r="AP13232" s="6" t="s">
        <v>8769</v>
      </c>
    </row>
    <row r="13233" spans="41:42" x14ac:dyDescent="0.3">
      <c r="AO13233" s="2" t="s">
        <v>14304</v>
      </c>
      <c r="AP13233" s="6" t="s">
        <v>8769</v>
      </c>
    </row>
    <row r="13234" spans="41:42" x14ac:dyDescent="0.3">
      <c r="AO13234" s="2" t="s">
        <v>14305</v>
      </c>
      <c r="AP13234" s="6" t="s">
        <v>8769</v>
      </c>
    </row>
    <row r="13235" spans="41:42" x14ac:dyDescent="0.3">
      <c r="AO13235" s="2" t="s">
        <v>14306</v>
      </c>
      <c r="AP13235" s="6" t="s">
        <v>8769</v>
      </c>
    </row>
    <row r="13236" spans="41:42" x14ac:dyDescent="0.3">
      <c r="AO13236" s="2" t="s">
        <v>13110</v>
      </c>
      <c r="AP13236" s="6" t="s">
        <v>8769</v>
      </c>
    </row>
    <row r="13237" spans="41:42" x14ac:dyDescent="0.3">
      <c r="AO13237" s="2" t="s">
        <v>14307</v>
      </c>
      <c r="AP13237" s="6" t="s">
        <v>8769</v>
      </c>
    </row>
    <row r="13238" spans="41:42" x14ac:dyDescent="0.3">
      <c r="AO13238" s="2" t="s">
        <v>14308</v>
      </c>
      <c r="AP13238" s="6" t="s">
        <v>8769</v>
      </c>
    </row>
    <row r="13239" spans="41:42" x14ac:dyDescent="0.3">
      <c r="AO13239" s="2" t="s">
        <v>14309</v>
      </c>
      <c r="AP13239" s="6" t="s">
        <v>8769</v>
      </c>
    </row>
    <row r="13240" spans="41:42" x14ac:dyDescent="0.3">
      <c r="AO13240" s="2" t="s">
        <v>14310</v>
      </c>
      <c r="AP13240" s="6" t="s">
        <v>8769</v>
      </c>
    </row>
    <row r="13241" spans="41:42" x14ac:dyDescent="0.3">
      <c r="AO13241" s="2" t="s">
        <v>14311</v>
      </c>
      <c r="AP13241" s="6" t="s">
        <v>8769</v>
      </c>
    </row>
    <row r="13242" spans="41:42" x14ac:dyDescent="0.3">
      <c r="AO13242" s="2" t="s">
        <v>14312</v>
      </c>
      <c r="AP13242" s="6" t="s">
        <v>8769</v>
      </c>
    </row>
    <row r="13243" spans="41:42" x14ac:dyDescent="0.3">
      <c r="AO13243" s="2" t="s">
        <v>14313</v>
      </c>
      <c r="AP13243" s="6" t="s">
        <v>8769</v>
      </c>
    </row>
    <row r="13244" spans="41:42" x14ac:dyDescent="0.3">
      <c r="AO13244" s="2" t="s">
        <v>14314</v>
      </c>
      <c r="AP13244" s="6" t="s">
        <v>8769</v>
      </c>
    </row>
    <row r="13245" spans="41:42" x14ac:dyDescent="0.3">
      <c r="AO13245" s="2" t="s">
        <v>14315</v>
      </c>
      <c r="AP13245" s="6" t="s">
        <v>8769</v>
      </c>
    </row>
    <row r="13246" spans="41:42" x14ac:dyDescent="0.3">
      <c r="AO13246" s="2" t="s">
        <v>14316</v>
      </c>
      <c r="AP13246" s="6" t="s">
        <v>8769</v>
      </c>
    </row>
    <row r="13247" spans="41:42" x14ac:dyDescent="0.3">
      <c r="AO13247" s="2" t="s">
        <v>13111</v>
      </c>
      <c r="AP13247" s="6" t="s">
        <v>8769</v>
      </c>
    </row>
    <row r="13248" spans="41:42" x14ac:dyDescent="0.3">
      <c r="AO13248" s="2" t="s">
        <v>14317</v>
      </c>
      <c r="AP13248" s="6" t="s">
        <v>8769</v>
      </c>
    </row>
    <row r="13249" spans="41:42" x14ac:dyDescent="0.3">
      <c r="AO13249" s="2" t="s">
        <v>14318</v>
      </c>
      <c r="AP13249" s="6" t="s">
        <v>8769</v>
      </c>
    </row>
    <row r="13250" spans="41:42" x14ac:dyDescent="0.3">
      <c r="AO13250" s="2" t="s">
        <v>14319</v>
      </c>
      <c r="AP13250" s="6" t="s">
        <v>8769</v>
      </c>
    </row>
    <row r="13251" spans="41:42" x14ac:dyDescent="0.3">
      <c r="AO13251" s="2" t="s">
        <v>14320</v>
      </c>
      <c r="AP13251" s="6" t="s">
        <v>8769</v>
      </c>
    </row>
    <row r="13252" spans="41:42" x14ac:dyDescent="0.3">
      <c r="AO13252" s="2" t="s">
        <v>14321</v>
      </c>
      <c r="AP13252" s="6" t="s">
        <v>8769</v>
      </c>
    </row>
    <row r="13253" spans="41:42" x14ac:dyDescent="0.3">
      <c r="AO13253" s="2" t="s">
        <v>14322</v>
      </c>
      <c r="AP13253" s="6" t="s">
        <v>8769</v>
      </c>
    </row>
    <row r="13254" spans="41:42" x14ac:dyDescent="0.3">
      <c r="AO13254" s="2" t="s">
        <v>14323</v>
      </c>
      <c r="AP13254" s="6" t="s">
        <v>8769</v>
      </c>
    </row>
    <row r="13255" spans="41:42" x14ac:dyDescent="0.3">
      <c r="AO13255" s="2" t="s">
        <v>14324</v>
      </c>
      <c r="AP13255" s="6" t="s">
        <v>8769</v>
      </c>
    </row>
    <row r="13256" spans="41:42" x14ac:dyDescent="0.3">
      <c r="AO13256" s="2" t="s">
        <v>14325</v>
      </c>
      <c r="AP13256" s="6" t="s">
        <v>8769</v>
      </c>
    </row>
    <row r="13257" spans="41:42" x14ac:dyDescent="0.3">
      <c r="AO13257" s="2" t="s">
        <v>14326</v>
      </c>
      <c r="AP13257" s="6" t="s">
        <v>8769</v>
      </c>
    </row>
    <row r="13258" spans="41:42" x14ac:dyDescent="0.3">
      <c r="AO13258" s="2" t="s">
        <v>13112</v>
      </c>
      <c r="AP13258" s="6" t="s">
        <v>8769</v>
      </c>
    </row>
    <row r="13259" spans="41:42" x14ac:dyDescent="0.3">
      <c r="AO13259" s="2" t="s">
        <v>14327</v>
      </c>
      <c r="AP13259" s="6" t="s">
        <v>8769</v>
      </c>
    </row>
    <row r="13260" spans="41:42" x14ac:dyDescent="0.3">
      <c r="AO13260" s="2" t="s">
        <v>14328</v>
      </c>
      <c r="AP13260" s="6" t="s">
        <v>8769</v>
      </c>
    </row>
    <row r="13261" spans="41:42" x14ac:dyDescent="0.3">
      <c r="AO13261" s="2" t="s">
        <v>14329</v>
      </c>
      <c r="AP13261" s="6" t="s">
        <v>8769</v>
      </c>
    </row>
    <row r="13262" spans="41:42" x14ac:dyDescent="0.3">
      <c r="AO13262" s="2" t="s">
        <v>14330</v>
      </c>
      <c r="AP13262" s="6" t="s">
        <v>8769</v>
      </c>
    </row>
    <row r="13263" spans="41:42" x14ac:dyDescent="0.3">
      <c r="AO13263" s="2" t="s">
        <v>14331</v>
      </c>
      <c r="AP13263" s="6" t="s">
        <v>8769</v>
      </c>
    </row>
    <row r="13264" spans="41:42" x14ac:dyDescent="0.3">
      <c r="AO13264" s="2" t="s">
        <v>14332</v>
      </c>
      <c r="AP13264" s="6" t="s">
        <v>8769</v>
      </c>
    </row>
    <row r="13265" spans="41:42" x14ac:dyDescent="0.3">
      <c r="AO13265" s="2" t="s">
        <v>14333</v>
      </c>
      <c r="AP13265" s="6" t="s">
        <v>8769</v>
      </c>
    </row>
    <row r="13266" spans="41:42" x14ac:dyDescent="0.3">
      <c r="AO13266" s="2" t="s">
        <v>14334</v>
      </c>
      <c r="AP13266" s="6" t="s">
        <v>8769</v>
      </c>
    </row>
    <row r="13267" spans="41:42" x14ac:dyDescent="0.3">
      <c r="AO13267" s="2" t="s">
        <v>14335</v>
      </c>
      <c r="AP13267" s="6" t="s">
        <v>8769</v>
      </c>
    </row>
    <row r="13268" spans="41:42" x14ac:dyDescent="0.3">
      <c r="AO13268" s="2" t="s">
        <v>14336</v>
      </c>
      <c r="AP13268" s="6" t="s">
        <v>8769</v>
      </c>
    </row>
    <row r="13269" spans="41:42" x14ac:dyDescent="0.3">
      <c r="AO13269" s="2" t="s">
        <v>13113</v>
      </c>
      <c r="AP13269" s="6" t="s">
        <v>8769</v>
      </c>
    </row>
    <row r="13270" spans="41:42" x14ac:dyDescent="0.3">
      <c r="AO13270" s="2" t="s">
        <v>14337</v>
      </c>
      <c r="AP13270" s="6" t="s">
        <v>8769</v>
      </c>
    </row>
    <row r="13271" spans="41:42" x14ac:dyDescent="0.3">
      <c r="AO13271" s="2" t="s">
        <v>14338</v>
      </c>
      <c r="AP13271" s="6" t="s">
        <v>8769</v>
      </c>
    </row>
    <row r="13272" spans="41:42" x14ac:dyDescent="0.3">
      <c r="AO13272" s="2" t="s">
        <v>14339</v>
      </c>
      <c r="AP13272" s="6" t="s">
        <v>8769</v>
      </c>
    </row>
    <row r="13273" spans="41:42" x14ac:dyDescent="0.3">
      <c r="AO13273" s="2" t="s">
        <v>14340</v>
      </c>
      <c r="AP13273" s="6" t="s">
        <v>8769</v>
      </c>
    </row>
    <row r="13274" spans="41:42" x14ac:dyDescent="0.3">
      <c r="AO13274" s="2" t="s">
        <v>14341</v>
      </c>
      <c r="AP13274" s="6" t="s">
        <v>8769</v>
      </c>
    </row>
    <row r="13275" spans="41:42" x14ac:dyDescent="0.3">
      <c r="AO13275" s="2" t="s">
        <v>14342</v>
      </c>
      <c r="AP13275" s="6" t="s">
        <v>8769</v>
      </c>
    </row>
    <row r="13276" spans="41:42" x14ac:dyDescent="0.3">
      <c r="AO13276" s="2" t="s">
        <v>14343</v>
      </c>
      <c r="AP13276" s="6" t="s">
        <v>8769</v>
      </c>
    </row>
    <row r="13277" spans="41:42" x14ac:dyDescent="0.3">
      <c r="AO13277" s="2" t="s">
        <v>14344</v>
      </c>
      <c r="AP13277" s="6" t="s">
        <v>8769</v>
      </c>
    </row>
    <row r="13278" spans="41:42" x14ac:dyDescent="0.3">
      <c r="AO13278" s="2" t="s">
        <v>14345</v>
      </c>
      <c r="AP13278" s="6" t="s">
        <v>8769</v>
      </c>
    </row>
    <row r="13279" spans="41:42" x14ac:dyDescent="0.3">
      <c r="AO13279" s="2" t="s">
        <v>14346</v>
      </c>
      <c r="AP13279" s="6" t="s">
        <v>8769</v>
      </c>
    </row>
    <row r="13280" spans="41:42" x14ac:dyDescent="0.3">
      <c r="AO13280" s="2" t="s">
        <v>13114</v>
      </c>
      <c r="AP13280" s="6" t="s">
        <v>8769</v>
      </c>
    </row>
    <row r="13281" spans="41:42" x14ac:dyDescent="0.3">
      <c r="AO13281" s="2" t="s">
        <v>14347</v>
      </c>
      <c r="AP13281" s="6" t="s">
        <v>8769</v>
      </c>
    </row>
    <row r="13282" spans="41:42" x14ac:dyDescent="0.3">
      <c r="AO13282" s="2" t="s">
        <v>14348</v>
      </c>
      <c r="AP13282" s="6" t="s">
        <v>8769</v>
      </c>
    </row>
    <row r="13283" spans="41:42" x14ac:dyDescent="0.3">
      <c r="AO13283" s="2" t="s">
        <v>14349</v>
      </c>
      <c r="AP13283" s="6" t="s">
        <v>8769</v>
      </c>
    </row>
    <row r="13284" spans="41:42" x14ac:dyDescent="0.3">
      <c r="AO13284" s="2" t="s">
        <v>14350</v>
      </c>
      <c r="AP13284" s="6" t="s">
        <v>8769</v>
      </c>
    </row>
    <row r="13285" spans="41:42" x14ac:dyDescent="0.3">
      <c r="AO13285" s="2" t="s">
        <v>14351</v>
      </c>
      <c r="AP13285" s="6" t="s">
        <v>8769</v>
      </c>
    </row>
    <row r="13286" spans="41:42" x14ac:dyDescent="0.3">
      <c r="AO13286" s="2" t="s">
        <v>14352</v>
      </c>
      <c r="AP13286" s="6" t="s">
        <v>8769</v>
      </c>
    </row>
    <row r="13287" spans="41:42" x14ac:dyDescent="0.3">
      <c r="AO13287" s="2" t="s">
        <v>14353</v>
      </c>
      <c r="AP13287" s="6" t="s">
        <v>8769</v>
      </c>
    </row>
    <row r="13288" spans="41:42" x14ac:dyDescent="0.3">
      <c r="AO13288" s="2" t="s">
        <v>14354</v>
      </c>
      <c r="AP13288" s="6" t="s">
        <v>8769</v>
      </c>
    </row>
    <row r="13289" spans="41:42" x14ac:dyDescent="0.3">
      <c r="AO13289" s="2" t="s">
        <v>14355</v>
      </c>
      <c r="AP13289" s="6" t="s">
        <v>8769</v>
      </c>
    </row>
    <row r="13290" spans="41:42" x14ac:dyDescent="0.3">
      <c r="AO13290" s="2" t="s">
        <v>14356</v>
      </c>
      <c r="AP13290" s="6" t="s">
        <v>8769</v>
      </c>
    </row>
    <row r="13291" spans="41:42" x14ac:dyDescent="0.3">
      <c r="AO13291" s="2" t="s">
        <v>13115</v>
      </c>
      <c r="AP13291" s="6" t="s">
        <v>8769</v>
      </c>
    </row>
    <row r="13292" spans="41:42" x14ac:dyDescent="0.3">
      <c r="AO13292" s="2" t="s">
        <v>14357</v>
      </c>
      <c r="AP13292" s="6" t="s">
        <v>8769</v>
      </c>
    </row>
    <row r="13293" spans="41:42" x14ac:dyDescent="0.3">
      <c r="AO13293" s="2" t="s">
        <v>14358</v>
      </c>
      <c r="AP13293" s="6" t="s">
        <v>8769</v>
      </c>
    </row>
    <row r="13294" spans="41:42" x14ac:dyDescent="0.3">
      <c r="AO13294" s="2" t="s">
        <v>14359</v>
      </c>
      <c r="AP13294" s="6" t="s">
        <v>8769</v>
      </c>
    </row>
    <row r="13295" spans="41:42" x14ac:dyDescent="0.3">
      <c r="AO13295" s="2" t="s">
        <v>14360</v>
      </c>
      <c r="AP13295" s="6" t="s">
        <v>8769</v>
      </c>
    </row>
    <row r="13296" spans="41:42" x14ac:dyDescent="0.3">
      <c r="AO13296" s="2" t="s">
        <v>14361</v>
      </c>
      <c r="AP13296" s="6" t="s">
        <v>8769</v>
      </c>
    </row>
    <row r="13297" spans="41:42" x14ac:dyDescent="0.3">
      <c r="AO13297" s="2" t="s">
        <v>14362</v>
      </c>
      <c r="AP13297" s="6" t="s">
        <v>8769</v>
      </c>
    </row>
    <row r="13298" spans="41:42" x14ac:dyDescent="0.3">
      <c r="AO13298" s="2" t="s">
        <v>14363</v>
      </c>
      <c r="AP13298" s="6" t="s">
        <v>8769</v>
      </c>
    </row>
    <row r="13299" spans="41:42" x14ac:dyDescent="0.3">
      <c r="AO13299" s="2" t="s">
        <v>14364</v>
      </c>
      <c r="AP13299" s="6" t="s">
        <v>8769</v>
      </c>
    </row>
    <row r="13300" spans="41:42" x14ac:dyDescent="0.3">
      <c r="AO13300" s="2" t="s">
        <v>14365</v>
      </c>
      <c r="AP13300" s="6" t="s">
        <v>8769</v>
      </c>
    </row>
    <row r="13301" spans="41:42" x14ac:dyDescent="0.3">
      <c r="AO13301" s="2" t="s">
        <v>14366</v>
      </c>
      <c r="AP13301" s="6" t="s">
        <v>8769</v>
      </c>
    </row>
    <row r="13302" spans="41:42" x14ac:dyDescent="0.3">
      <c r="AO13302" s="2" t="s">
        <v>13116</v>
      </c>
      <c r="AP13302" s="6" t="s">
        <v>8769</v>
      </c>
    </row>
    <row r="13303" spans="41:42" x14ac:dyDescent="0.3">
      <c r="AO13303" s="2" t="s">
        <v>14367</v>
      </c>
      <c r="AP13303" s="6" t="s">
        <v>8769</v>
      </c>
    </row>
    <row r="13304" spans="41:42" x14ac:dyDescent="0.3">
      <c r="AO13304" s="2" t="s">
        <v>14368</v>
      </c>
      <c r="AP13304" s="6" t="s">
        <v>8769</v>
      </c>
    </row>
    <row r="13305" spans="41:42" x14ac:dyDescent="0.3">
      <c r="AO13305" s="2" t="s">
        <v>14369</v>
      </c>
      <c r="AP13305" s="6" t="s">
        <v>8769</v>
      </c>
    </row>
    <row r="13306" spans="41:42" x14ac:dyDescent="0.3">
      <c r="AO13306" s="2" t="s">
        <v>14370</v>
      </c>
      <c r="AP13306" s="6" t="s">
        <v>8769</v>
      </c>
    </row>
    <row r="13307" spans="41:42" x14ac:dyDescent="0.3">
      <c r="AO13307" s="2" t="s">
        <v>14371</v>
      </c>
      <c r="AP13307" s="6" t="s">
        <v>8769</v>
      </c>
    </row>
    <row r="13308" spans="41:42" x14ac:dyDescent="0.3">
      <c r="AO13308" s="2" t="s">
        <v>14372</v>
      </c>
      <c r="AP13308" s="6" t="s">
        <v>8769</v>
      </c>
    </row>
    <row r="13309" spans="41:42" x14ac:dyDescent="0.3">
      <c r="AO13309" s="2" t="s">
        <v>14373</v>
      </c>
      <c r="AP13309" s="6" t="s">
        <v>8769</v>
      </c>
    </row>
    <row r="13310" spans="41:42" x14ac:dyDescent="0.3">
      <c r="AO13310" s="2" t="s">
        <v>14374</v>
      </c>
      <c r="AP13310" s="6" t="s">
        <v>8769</v>
      </c>
    </row>
    <row r="13311" spans="41:42" x14ac:dyDescent="0.3">
      <c r="AO13311" s="2" t="s">
        <v>14375</v>
      </c>
      <c r="AP13311" s="6" t="s">
        <v>8769</v>
      </c>
    </row>
    <row r="13312" spans="41:42" x14ac:dyDescent="0.3">
      <c r="AO13312" s="2" t="s">
        <v>14376</v>
      </c>
      <c r="AP13312" s="6" t="s">
        <v>8769</v>
      </c>
    </row>
    <row r="13313" spans="41:42" x14ac:dyDescent="0.3">
      <c r="AO13313" s="2" t="s">
        <v>12991</v>
      </c>
      <c r="AP13313" s="6" t="s">
        <v>8769</v>
      </c>
    </row>
    <row r="13314" spans="41:42" x14ac:dyDescent="0.3">
      <c r="AO13314" s="2" t="s">
        <v>13117</v>
      </c>
      <c r="AP13314" s="6" t="s">
        <v>8769</v>
      </c>
    </row>
    <row r="13315" spans="41:42" x14ac:dyDescent="0.3">
      <c r="AO13315" s="2" t="s">
        <v>14377</v>
      </c>
      <c r="AP13315" s="6" t="s">
        <v>8769</v>
      </c>
    </row>
    <row r="13316" spans="41:42" x14ac:dyDescent="0.3">
      <c r="AO13316" s="2" t="s">
        <v>14378</v>
      </c>
      <c r="AP13316" s="6" t="s">
        <v>8769</v>
      </c>
    </row>
    <row r="13317" spans="41:42" x14ac:dyDescent="0.3">
      <c r="AO13317" s="2" t="s">
        <v>14379</v>
      </c>
      <c r="AP13317" s="6" t="s">
        <v>8769</v>
      </c>
    </row>
    <row r="13318" spans="41:42" x14ac:dyDescent="0.3">
      <c r="AO13318" s="2" t="s">
        <v>14380</v>
      </c>
      <c r="AP13318" s="6" t="s">
        <v>8769</v>
      </c>
    </row>
    <row r="13319" spans="41:42" x14ac:dyDescent="0.3">
      <c r="AO13319" s="2" t="s">
        <v>14381</v>
      </c>
      <c r="AP13319" s="6" t="s">
        <v>8769</v>
      </c>
    </row>
    <row r="13320" spans="41:42" x14ac:dyDescent="0.3">
      <c r="AO13320" s="2" t="s">
        <v>14382</v>
      </c>
      <c r="AP13320" s="6" t="s">
        <v>8769</v>
      </c>
    </row>
    <row r="13321" spans="41:42" x14ac:dyDescent="0.3">
      <c r="AO13321" s="2" t="s">
        <v>14383</v>
      </c>
      <c r="AP13321" s="6" t="s">
        <v>8769</v>
      </c>
    </row>
    <row r="13322" spans="41:42" x14ac:dyDescent="0.3">
      <c r="AO13322" s="2" t="s">
        <v>14384</v>
      </c>
      <c r="AP13322" s="6" t="s">
        <v>8769</v>
      </c>
    </row>
    <row r="13323" spans="41:42" x14ac:dyDescent="0.3">
      <c r="AO13323" s="2" t="s">
        <v>14385</v>
      </c>
      <c r="AP13323" s="6" t="s">
        <v>8769</v>
      </c>
    </row>
    <row r="13324" spans="41:42" x14ac:dyDescent="0.3">
      <c r="AO13324" s="2" t="s">
        <v>14386</v>
      </c>
      <c r="AP13324" s="6" t="s">
        <v>8769</v>
      </c>
    </row>
    <row r="13325" spans="41:42" x14ac:dyDescent="0.3">
      <c r="AO13325" s="2" t="s">
        <v>13118</v>
      </c>
      <c r="AP13325" s="6" t="s">
        <v>8769</v>
      </c>
    </row>
    <row r="13326" spans="41:42" x14ac:dyDescent="0.3">
      <c r="AO13326" s="2" t="s">
        <v>14387</v>
      </c>
      <c r="AP13326" s="6" t="s">
        <v>8769</v>
      </c>
    </row>
    <row r="13327" spans="41:42" x14ac:dyDescent="0.3">
      <c r="AO13327" s="2" t="s">
        <v>14388</v>
      </c>
      <c r="AP13327" s="6" t="s">
        <v>8769</v>
      </c>
    </row>
    <row r="13328" spans="41:42" x14ac:dyDescent="0.3">
      <c r="AO13328" s="2" t="s">
        <v>14389</v>
      </c>
      <c r="AP13328" s="6" t="s">
        <v>8769</v>
      </c>
    </row>
    <row r="13329" spans="41:42" x14ac:dyDescent="0.3">
      <c r="AO13329" s="2" t="s">
        <v>14390</v>
      </c>
      <c r="AP13329" s="6" t="s">
        <v>8769</v>
      </c>
    </row>
    <row r="13330" spans="41:42" x14ac:dyDescent="0.3">
      <c r="AO13330" s="2" t="s">
        <v>14391</v>
      </c>
      <c r="AP13330" s="6" t="s">
        <v>8769</v>
      </c>
    </row>
    <row r="13331" spans="41:42" x14ac:dyDescent="0.3">
      <c r="AO13331" s="2" t="s">
        <v>14392</v>
      </c>
      <c r="AP13331" s="6" t="s">
        <v>8769</v>
      </c>
    </row>
    <row r="13332" spans="41:42" x14ac:dyDescent="0.3">
      <c r="AO13332" s="2" t="s">
        <v>14393</v>
      </c>
      <c r="AP13332" s="6" t="s">
        <v>8769</v>
      </c>
    </row>
    <row r="13333" spans="41:42" x14ac:dyDescent="0.3">
      <c r="AO13333" s="2" t="s">
        <v>14394</v>
      </c>
      <c r="AP13333" s="6" t="s">
        <v>8769</v>
      </c>
    </row>
    <row r="13334" spans="41:42" x14ac:dyDescent="0.3">
      <c r="AO13334" s="2" t="s">
        <v>14395</v>
      </c>
      <c r="AP13334" s="6" t="s">
        <v>8769</v>
      </c>
    </row>
    <row r="13335" spans="41:42" x14ac:dyDescent="0.3">
      <c r="AO13335" s="2" t="s">
        <v>14396</v>
      </c>
      <c r="AP13335" s="6" t="s">
        <v>8769</v>
      </c>
    </row>
    <row r="13336" spans="41:42" x14ac:dyDescent="0.3">
      <c r="AO13336" s="2" t="s">
        <v>13119</v>
      </c>
      <c r="AP13336" s="6" t="s">
        <v>8769</v>
      </c>
    </row>
    <row r="13337" spans="41:42" x14ac:dyDescent="0.3">
      <c r="AO13337" s="2" t="s">
        <v>14397</v>
      </c>
      <c r="AP13337" s="6" t="s">
        <v>8769</v>
      </c>
    </row>
    <row r="13338" spans="41:42" x14ac:dyDescent="0.3">
      <c r="AO13338" s="2" t="s">
        <v>14398</v>
      </c>
      <c r="AP13338" s="6" t="s">
        <v>8769</v>
      </c>
    </row>
    <row r="13339" spans="41:42" x14ac:dyDescent="0.3">
      <c r="AO13339" s="2" t="s">
        <v>14399</v>
      </c>
      <c r="AP13339" s="6" t="s">
        <v>8769</v>
      </c>
    </row>
    <row r="13340" spans="41:42" x14ac:dyDescent="0.3">
      <c r="AO13340" s="2" t="s">
        <v>14400</v>
      </c>
      <c r="AP13340" s="6" t="s">
        <v>8769</v>
      </c>
    </row>
    <row r="13341" spans="41:42" x14ac:dyDescent="0.3">
      <c r="AO13341" s="2" t="s">
        <v>14401</v>
      </c>
      <c r="AP13341" s="6" t="s">
        <v>8769</v>
      </c>
    </row>
    <row r="13342" spans="41:42" x14ac:dyDescent="0.3">
      <c r="AO13342" s="2" t="s">
        <v>14402</v>
      </c>
      <c r="AP13342" s="6" t="s">
        <v>8769</v>
      </c>
    </row>
    <row r="13343" spans="41:42" x14ac:dyDescent="0.3">
      <c r="AO13343" s="2" t="s">
        <v>14403</v>
      </c>
      <c r="AP13343" s="6" t="s">
        <v>8769</v>
      </c>
    </row>
    <row r="13344" spans="41:42" x14ac:dyDescent="0.3">
      <c r="AO13344" s="2" t="s">
        <v>14404</v>
      </c>
      <c r="AP13344" s="6" t="s">
        <v>8769</v>
      </c>
    </row>
    <row r="13345" spans="41:42" x14ac:dyDescent="0.3">
      <c r="AO13345" s="2" t="s">
        <v>14405</v>
      </c>
      <c r="AP13345" s="6" t="s">
        <v>8769</v>
      </c>
    </row>
    <row r="13346" spans="41:42" x14ac:dyDescent="0.3">
      <c r="AO13346" s="2" t="s">
        <v>14406</v>
      </c>
      <c r="AP13346" s="6" t="s">
        <v>8769</v>
      </c>
    </row>
    <row r="13347" spans="41:42" x14ac:dyDescent="0.3">
      <c r="AO13347" s="2" t="s">
        <v>13120</v>
      </c>
      <c r="AP13347" s="6" t="s">
        <v>8769</v>
      </c>
    </row>
    <row r="13348" spans="41:42" x14ac:dyDescent="0.3">
      <c r="AO13348" s="2" t="s">
        <v>14407</v>
      </c>
      <c r="AP13348" s="6" t="s">
        <v>8769</v>
      </c>
    </row>
    <row r="13349" spans="41:42" x14ac:dyDescent="0.3">
      <c r="AO13349" s="2" t="s">
        <v>14408</v>
      </c>
      <c r="AP13349" s="6" t="s">
        <v>8769</v>
      </c>
    </row>
    <row r="13350" spans="41:42" x14ac:dyDescent="0.3">
      <c r="AO13350" s="2" t="s">
        <v>14409</v>
      </c>
      <c r="AP13350" s="6" t="s">
        <v>8769</v>
      </c>
    </row>
    <row r="13351" spans="41:42" x14ac:dyDescent="0.3">
      <c r="AO13351" s="2" t="s">
        <v>14410</v>
      </c>
      <c r="AP13351" s="6" t="s">
        <v>8769</v>
      </c>
    </row>
    <row r="13352" spans="41:42" x14ac:dyDescent="0.3">
      <c r="AO13352" s="2" t="s">
        <v>14411</v>
      </c>
      <c r="AP13352" s="6" t="s">
        <v>8769</v>
      </c>
    </row>
    <row r="13353" spans="41:42" x14ac:dyDescent="0.3">
      <c r="AO13353" s="2" t="s">
        <v>14412</v>
      </c>
      <c r="AP13353" s="6" t="s">
        <v>8769</v>
      </c>
    </row>
    <row r="13354" spans="41:42" x14ac:dyDescent="0.3">
      <c r="AO13354" s="2" t="s">
        <v>14413</v>
      </c>
      <c r="AP13354" s="6" t="s">
        <v>8769</v>
      </c>
    </row>
    <row r="13355" spans="41:42" x14ac:dyDescent="0.3">
      <c r="AO13355" s="2" t="s">
        <v>14414</v>
      </c>
      <c r="AP13355" s="6" t="s">
        <v>8769</v>
      </c>
    </row>
    <row r="13356" spans="41:42" x14ac:dyDescent="0.3">
      <c r="AO13356" s="2" t="s">
        <v>14415</v>
      </c>
      <c r="AP13356" s="6" t="s">
        <v>8769</v>
      </c>
    </row>
    <row r="13357" spans="41:42" x14ac:dyDescent="0.3">
      <c r="AO13357" s="2" t="s">
        <v>14416</v>
      </c>
      <c r="AP13357" s="6" t="s">
        <v>8769</v>
      </c>
    </row>
    <row r="13358" spans="41:42" x14ac:dyDescent="0.3">
      <c r="AO13358" s="2" t="s">
        <v>13121</v>
      </c>
      <c r="AP13358" s="6" t="s">
        <v>8769</v>
      </c>
    </row>
    <row r="13359" spans="41:42" x14ac:dyDescent="0.3">
      <c r="AO13359" s="2" t="s">
        <v>14417</v>
      </c>
      <c r="AP13359" s="6" t="s">
        <v>8769</v>
      </c>
    </row>
    <row r="13360" spans="41:42" x14ac:dyDescent="0.3">
      <c r="AO13360" s="2" t="s">
        <v>14418</v>
      </c>
      <c r="AP13360" s="6" t="s">
        <v>8769</v>
      </c>
    </row>
    <row r="13361" spans="41:42" x14ac:dyDescent="0.3">
      <c r="AO13361" s="2" t="s">
        <v>14419</v>
      </c>
      <c r="AP13361" s="6" t="s">
        <v>8769</v>
      </c>
    </row>
    <row r="13362" spans="41:42" x14ac:dyDescent="0.3">
      <c r="AO13362" s="2" t="s">
        <v>14420</v>
      </c>
      <c r="AP13362" s="6" t="s">
        <v>8769</v>
      </c>
    </row>
    <row r="13363" spans="41:42" x14ac:dyDescent="0.3">
      <c r="AO13363" s="2" t="s">
        <v>14421</v>
      </c>
      <c r="AP13363" s="6" t="s">
        <v>8769</v>
      </c>
    </row>
    <row r="13364" spans="41:42" x14ac:dyDescent="0.3">
      <c r="AO13364" s="2" t="s">
        <v>14422</v>
      </c>
      <c r="AP13364" s="6" t="s">
        <v>8769</v>
      </c>
    </row>
    <row r="13365" spans="41:42" x14ac:dyDescent="0.3">
      <c r="AO13365" s="2" t="s">
        <v>14423</v>
      </c>
      <c r="AP13365" s="6" t="s">
        <v>8769</v>
      </c>
    </row>
    <row r="13366" spans="41:42" x14ac:dyDescent="0.3">
      <c r="AO13366" s="2" t="s">
        <v>14424</v>
      </c>
      <c r="AP13366" s="6" t="s">
        <v>8769</v>
      </c>
    </row>
    <row r="13367" spans="41:42" x14ac:dyDescent="0.3">
      <c r="AO13367" s="2" t="s">
        <v>14425</v>
      </c>
      <c r="AP13367" s="6" t="s">
        <v>8769</v>
      </c>
    </row>
    <row r="13368" spans="41:42" x14ac:dyDescent="0.3">
      <c r="AO13368" s="2" t="s">
        <v>14426</v>
      </c>
      <c r="AP13368" s="6" t="s">
        <v>8769</v>
      </c>
    </row>
    <row r="13369" spans="41:42" x14ac:dyDescent="0.3">
      <c r="AO13369" s="2" t="s">
        <v>13122</v>
      </c>
      <c r="AP13369" s="6" t="s">
        <v>8769</v>
      </c>
    </row>
    <row r="13370" spans="41:42" x14ac:dyDescent="0.3">
      <c r="AO13370" s="2" t="s">
        <v>14427</v>
      </c>
      <c r="AP13370" s="6" t="s">
        <v>8769</v>
      </c>
    </row>
    <row r="13371" spans="41:42" x14ac:dyDescent="0.3">
      <c r="AO13371" s="2" t="s">
        <v>14428</v>
      </c>
      <c r="AP13371" s="6" t="s">
        <v>8769</v>
      </c>
    </row>
    <row r="13372" spans="41:42" x14ac:dyDescent="0.3">
      <c r="AO13372" s="2" t="s">
        <v>14429</v>
      </c>
      <c r="AP13372" s="6" t="s">
        <v>8769</v>
      </c>
    </row>
    <row r="13373" spans="41:42" x14ac:dyDescent="0.3">
      <c r="AO13373" s="2" t="s">
        <v>14430</v>
      </c>
      <c r="AP13373" s="6" t="s">
        <v>8769</v>
      </c>
    </row>
    <row r="13374" spans="41:42" x14ac:dyDescent="0.3">
      <c r="AO13374" s="2" t="s">
        <v>14431</v>
      </c>
      <c r="AP13374" s="6" t="s">
        <v>8769</v>
      </c>
    </row>
    <row r="13375" spans="41:42" x14ac:dyDescent="0.3">
      <c r="AO13375" s="2" t="s">
        <v>14432</v>
      </c>
      <c r="AP13375" s="6" t="s">
        <v>8769</v>
      </c>
    </row>
    <row r="13376" spans="41:42" x14ac:dyDescent="0.3">
      <c r="AO13376" s="2" t="s">
        <v>14433</v>
      </c>
      <c r="AP13376" s="6" t="s">
        <v>8769</v>
      </c>
    </row>
    <row r="13377" spans="41:42" x14ac:dyDescent="0.3">
      <c r="AO13377" s="2" t="s">
        <v>14434</v>
      </c>
      <c r="AP13377" s="6" t="s">
        <v>8769</v>
      </c>
    </row>
    <row r="13378" spans="41:42" x14ac:dyDescent="0.3">
      <c r="AO13378" s="2" t="s">
        <v>14435</v>
      </c>
      <c r="AP13378" s="6" t="s">
        <v>8769</v>
      </c>
    </row>
    <row r="13379" spans="41:42" x14ac:dyDescent="0.3">
      <c r="AO13379" s="2" t="s">
        <v>14436</v>
      </c>
      <c r="AP13379" s="6" t="s">
        <v>8769</v>
      </c>
    </row>
    <row r="13380" spans="41:42" x14ac:dyDescent="0.3">
      <c r="AO13380" s="2" t="s">
        <v>13123</v>
      </c>
      <c r="AP13380" s="6" t="s">
        <v>8769</v>
      </c>
    </row>
    <row r="13381" spans="41:42" x14ac:dyDescent="0.3">
      <c r="AO13381" s="2" t="s">
        <v>14437</v>
      </c>
      <c r="AP13381" s="6" t="s">
        <v>8769</v>
      </c>
    </row>
    <row r="13382" spans="41:42" x14ac:dyDescent="0.3">
      <c r="AO13382" s="2" t="s">
        <v>14438</v>
      </c>
      <c r="AP13382" s="6" t="s">
        <v>8769</v>
      </c>
    </row>
    <row r="13383" spans="41:42" x14ac:dyDescent="0.3">
      <c r="AO13383" s="2" t="s">
        <v>14439</v>
      </c>
      <c r="AP13383" s="6" t="s">
        <v>8769</v>
      </c>
    </row>
    <row r="13384" spans="41:42" x14ac:dyDescent="0.3">
      <c r="AO13384" s="2" t="s">
        <v>14440</v>
      </c>
      <c r="AP13384" s="6" t="s">
        <v>8769</v>
      </c>
    </row>
    <row r="13385" spans="41:42" x14ac:dyDescent="0.3">
      <c r="AO13385" s="2" t="s">
        <v>14441</v>
      </c>
      <c r="AP13385" s="6" t="s">
        <v>8769</v>
      </c>
    </row>
    <row r="13386" spans="41:42" x14ac:dyDescent="0.3">
      <c r="AO13386" s="2" t="s">
        <v>14442</v>
      </c>
      <c r="AP13386" s="6" t="s">
        <v>8769</v>
      </c>
    </row>
    <row r="13387" spans="41:42" x14ac:dyDescent="0.3">
      <c r="AO13387" s="2" t="s">
        <v>14443</v>
      </c>
      <c r="AP13387" s="6" t="s">
        <v>8769</v>
      </c>
    </row>
    <row r="13388" spans="41:42" x14ac:dyDescent="0.3">
      <c r="AO13388" s="2" t="s">
        <v>14444</v>
      </c>
      <c r="AP13388" s="6" t="s">
        <v>8769</v>
      </c>
    </row>
    <row r="13389" spans="41:42" x14ac:dyDescent="0.3">
      <c r="AO13389" s="2" t="s">
        <v>14445</v>
      </c>
      <c r="AP13389" s="6" t="s">
        <v>8769</v>
      </c>
    </row>
    <row r="13390" spans="41:42" x14ac:dyDescent="0.3">
      <c r="AO13390" s="2" t="s">
        <v>14446</v>
      </c>
      <c r="AP13390" s="6" t="s">
        <v>8769</v>
      </c>
    </row>
    <row r="13391" spans="41:42" x14ac:dyDescent="0.3">
      <c r="AO13391" s="2" t="s">
        <v>13124</v>
      </c>
      <c r="AP13391" s="6" t="s">
        <v>8769</v>
      </c>
    </row>
    <row r="13392" spans="41:42" x14ac:dyDescent="0.3">
      <c r="AO13392" s="2" t="s">
        <v>14447</v>
      </c>
      <c r="AP13392" s="6" t="s">
        <v>8769</v>
      </c>
    </row>
    <row r="13393" spans="41:42" x14ac:dyDescent="0.3">
      <c r="AO13393" s="2" t="s">
        <v>14448</v>
      </c>
      <c r="AP13393" s="6" t="s">
        <v>8769</v>
      </c>
    </row>
    <row r="13394" spans="41:42" x14ac:dyDescent="0.3">
      <c r="AO13394" s="2" t="s">
        <v>14449</v>
      </c>
      <c r="AP13394" s="6" t="s">
        <v>8769</v>
      </c>
    </row>
    <row r="13395" spans="41:42" x14ac:dyDescent="0.3">
      <c r="AO13395" s="2" t="s">
        <v>14450</v>
      </c>
      <c r="AP13395" s="6" t="s">
        <v>8769</v>
      </c>
    </row>
    <row r="13396" spans="41:42" x14ac:dyDescent="0.3">
      <c r="AO13396" s="2" t="s">
        <v>14451</v>
      </c>
      <c r="AP13396" s="6" t="s">
        <v>8769</v>
      </c>
    </row>
    <row r="13397" spans="41:42" x14ac:dyDescent="0.3">
      <c r="AO13397" s="2" t="s">
        <v>14452</v>
      </c>
      <c r="AP13397" s="6" t="s">
        <v>8769</v>
      </c>
    </row>
    <row r="13398" spans="41:42" x14ac:dyDescent="0.3">
      <c r="AO13398" s="2" t="s">
        <v>14453</v>
      </c>
      <c r="AP13398" s="6" t="s">
        <v>8769</v>
      </c>
    </row>
    <row r="13399" spans="41:42" x14ac:dyDescent="0.3">
      <c r="AO13399" s="2" t="s">
        <v>14454</v>
      </c>
      <c r="AP13399" s="6" t="s">
        <v>8769</v>
      </c>
    </row>
    <row r="13400" spans="41:42" x14ac:dyDescent="0.3">
      <c r="AO13400" s="2" t="s">
        <v>14455</v>
      </c>
      <c r="AP13400" s="6" t="s">
        <v>8769</v>
      </c>
    </row>
    <row r="13401" spans="41:42" x14ac:dyDescent="0.3">
      <c r="AO13401" s="2" t="s">
        <v>14456</v>
      </c>
      <c r="AP13401" s="6" t="s">
        <v>8769</v>
      </c>
    </row>
    <row r="13402" spans="41:42" x14ac:dyDescent="0.3">
      <c r="AO13402" s="2" t="s">
        <v>13125</v>
      </c>
      <c r="AP13402" s="6" t="s">
        <v>8769</v>
      </c>
    </row>
    <row r="13403" spans="41:42" x14ac:dyDescent="0.3">
      <c r="AO13403" s="2" t="s">
        <v>14457</v>
      </c>
      <c r="AP13403" s="6" t="s">
        <v>8769</v>
      </c>
    </row>
    <row r="13404" spans="41:42" x14ac:dyDescent="0.3">
      <c r="AO13404" s="2" t="s">
        <v>14458</v>
      </c>
      <c r="AP13404" s="6" t="s">
        <v>8769</v>
      </c>
    </row>
    <row r="13405" spans="41:42" x14ac:dyDescent="0.3">
      <c r="AO13405" s="2" t="s">
        <v>14459</v>
      </c>
      <c r="AP13405" s="6" t="s">
        <v>8769</v>
      </c>
    </row>
    <row r="13406" spans="41:42" x14ac:dyDescent="0.3">
      <c r="AO13406" s="2" t="s">
        <v>14460</v>
      </c>
      <c r="AP13406" s="6" t="s">
        <v>8769</v>
      </c>
    </row>
    <row r="13407" spans="41:42" x14ac:dyDescent="0.3">
      <c r="AO13407" s="2" t="s">
        <v>14461</v>
      </c>
      <c r="AP13407" s="6" t="s">
        <v>8769</v>
      </c>
    </row>
    <row r="13408" spans="41:42" x14ac:dyDescent="0.3">
      <c r="AO13408" s="2" t="s">
        <v>14462</v>
      </c>
      <c r="AP13408" s="6" t="s">
        <v>8769</v>
      </c>
    </row>
    <row r="13409" spans="41:42" x14ac:dyDescent="0.3">
      <c r="AO13409" s="2" t="s">
        <v>14463</v>
      </c>
      <c r="AP13409" s="6" t="s">
        <v>8769</v>
      </c>
    </row>
    <row r="13410" spans="41:42" x14ac:dyDescent="0.3">
      <c r="AO13410" s="2" t="s">
        <v>14464</v>
      </c>
      <c r="AP13410" s="6" t="s">
        <v>8769</v>
      </c>
    </row>
    <row r="13411" spans="41:42" x14ac:dyDescent="0.3">
      <c r="AO13411" s="2" t="s">
        <v>14465</v>
      </c>
      <c r="AP13411" s="6" t="s">
        <v>8769</v>
      </c>
    </row>
    <row r="13412" spans="41:42" x14ac:dyDescent="0.3">
      <c r="AO13412" s="2" t="s">
        <v>14466</v>
      </c>
      <c r="AP13412" s="6" t="s">
        <v>8769</v>
      </c>
    </row>
    <row r="13413" spans="41:42" x14ac:dyDescent="0.3">
      <c r="AO13413" s="2" t="s">
        <v>13126</v>
      </c>
      <c r="AP13413" s="6" t="s">
        <v>8769</v>
      </c>
    </row>
    <row r="13414" spans="41:42" x14ac:dyDescent="0.3">
      <c r="AO13414" s="2" t="s">
        <v>14467</v>
      </c>
      <c r="AP13414" s="6" t="s">
        <v>8769</v>
      </c>
    </row>
    <row r="13415" spans="41:42" x14ac:dyDescent="0.3">
      <c r="AO13415" s="2" t="s">
        <v>14468</v>
      </c>
      <c r="AP13415" s="6" t="s">
        <v>8769</v>
      </c>
    </row>
    <row r="13416" spans="41:42" x14ac:dyDescent="0.3">
      <c r="AO13416" s="2" t="s">
        <v>14469</v>
      </c>
      <c r="AP13416" s="6" t="s">
        <v>8769</v>
      </c>
    </row>
    <row r="13417" spans="41:42" x14ac:dyDescent="0.3">
      <c r="AO13417" s="2" t="s">
        <v>14470</v>
      </c>
      <c r="AP13417" s="6" t="s">
        <v>8769</v>
      </c>
    </row>
    <row r="13418" spans="41:42" x14ac:dyDescent="0.3">
      <c r="AO13418" s="2" t="s">
        <v>14471</v>
      </c>
      <c r="AP13418" s="6" t="s">
        <v>8769</v>
      </c>
    </row>
    <row r="13419" spans="41:42" x14ac:dyDescent="0.3">
      <c r="AO13419" s="2" t="s">
        <v>14472</v>
      </c>
      <c r="AP13419" s="6" t="s">
        <v>8769</v>
      </c>
    </row>
    <row r="13420" spans="41:42" x14ac:dyDescent="0.3">
      <c r="AO13420" s="2" t="s">
        <v>14473</v>
      </c>
      <c r="AP13420" s="6" t="s">
        <v>8769</v>
      </c>
    </row>
    <row r="13421" spans="41:42" x14ac:dyDescent="0.3">
      <c r="AO13421" s="2" t="s">
        <v>14474</v>
      </c>
      <c r="AP13421" s="6" t="s">
        <v>8769</v>
      </c>
    </row>
    <row r="13422" spans="41:42" x14ac:dyDescent="0.3">
      <c r="AO13422" s="2" t="s">
        <v>14475</v>
      </c>
      <c r="AP13422" s="6" t="s">
        <v>8769</v>
      </c>
    </row>
    <row r="13423" spans="41:42" x14ac:dyDescent="0.3">
      <c r="AO13423" s="2" t="s">
        <v>14476</v>
      </c>
      <c r="AP13423" s="6" t="s">
        <v>8769</v>
      </c>
    </row>
    <row r="13424" spans="41:42" x14ac:dyDescent="0.3">
      <c r="AO13424" s="2" t="s">
        <v>12992</v>
      </c>
      <c r="AP13424" s="6" t="s">
        <v>8769</v>
      </c>
    </row>
    <row r="13425" spans="41:42" x14ac:dyDescent="0.3">
      <c r="AO13425" s="2" t="s">
        <v>13127</v>
      </c>
      <c r="AP13425" s="6" t="s">
        <v>8769</v>
      </c>
    </row>
    <row r="13426" spans="41:42" x14ac:dyDescent="0.3">
      <c r="AO13426" s="2" t="s">
        <v>14477</v>
      </c>
      <c r="AP13426" s="6" t="s">
        <v>8769</v>
      </c>
    </row>
    <row r="13427" spans="41:42" x14ac:dyDescent="0.3">
      <c r="AO13427" s="2" t="s">
        <v>14478</v>
      </c>
      <c r="AP13427" s="6" t="s">
        <v>8769</v>
      </c>
    </row>
    <row r="13428" spans="41:42" x14ac:dyDescent="0.3">
      <c r="AO13428" s="2" t="s">
        <v>14479</v>
      </c>
      <c r="AP13428" s="6" t="s">
        <v>8769</v>
      </c>
    </row>
    <row r="13429" spans="41:42" x14ac:dyDescent="0.3">
      <c r="AO13429" s="2" t="s">
        <v>14480</v>
      </c>
      <c r="AP13429" s="6" t="s">
        <v>8769</v>
      </c>
    </row>
    <row r="13430" spans="41:42" x14ac:dyDescent="0.3">
      <c r="AO13430" s="2" t="s">
        <v>14481</v>
      </c>
      <c r="AP13430" s="6" t="s">
        <v>8769</v>
      </c>
    </row>
    <row r="13431" spans="41:42" x14ac:dyDescent="0.3">
      <c r="AO13431" s="2" t="s">
        <v>14482</v>
      </c>
      <c r="AP13431" s="6" t="s">
        <v>8769</v>
      </c>
    </row>
    <row r="13432" spans="41:42" x14ac:dyDescent="0.3">
      <c r="AO13432" s="2" t="s">
        <v>14483</v>
      </c>
      <c r="AP13432" s="6" t="s">
        <v>8769</v>
      </c>
    </row>
    <row r="13433" spans="41:42" x14ac:dyDescent="0.3">
      <c r="AO13433" s="2" t="s">
        <v>14484</v>
      </c>
      <c r="AP13433" s="6" t="s">
        <v>8769</v>
      </c>
    </row>
    <row r="13434" spans="41:42" x14ac:dyDescent="0.3">
      <c r="AO13434" s="2" t="s">
        <v>14485</v>
      </c>
      <c r="AP13434" s="6" t="s">
        <v>8769</v>
      </c>
    </row>
    <row r="13435" spans="41:42" x14ac:dyDescent="0.3">
      <c r="AO13435" s="2" t="s">
        <v>14486</v>
      </c>
      <c r="AP13435" s="6" t="s">
        <v>8769</v>
      </c>
    </row>
    <row r="13436" spans="41:42" x14ac:dyDescent="0.3">
      <c r="AO13436" s="2" t="s">
        <v>13128</v>
      </c>
      <c r="AP13436" s="6" t="s">
        <v>8769</v>
      </c>
    </row>
    <row r="13437" spans="41:42" x14ac:dyDescent="0.3">
      <c r="AO13437" s="2" t="s">
        <v>14487</v>
      </c>
      <c r="AP13437" s="6" t="s">
        <v>8769</v>
      </c>
    </row>
    <row r="13438" spans="41:42" x14ac:dyDescent="0.3">
      <c r="AO13438" s="2" t="s">
        <v>14488</v>
      </c>
      <c r="AP13438" s="6" t="s">
        <v>8769</v>
      </c>
    </row>
    <row r="13439" spans="41:42" x14ac:dyDescent="0.3">
      <c r="AO13439" s="2" t="s">
        <v>14489</v>
      </c>
      <c r="AP13439" s="6" t="s">
        <v>8769</v>
      </c>
    </row>
    <row r="13440" spans="41:42" x14ac:dyDescent="0.3">
      <c r="AO13440" s="2" t="s">
        <v>14490</v>
      </c>
      <c r="AP13440" s="6" t="s">
        <v>8769</v>
      </c>
    </row>
    <row r="13441" spans="41:42" x14ac:dyDescent="0.3">
      <c r="AO13441" s="2" t="s">
        <v>14491</v>
      </c>
      <c r="AP13441" s="6" t="s">
        <v>8769</v>
      </c>
    </row>
    <row r="13442" spans="41:42" x14ac:dyDescent="0.3">
      <c r="AO13442" s="2" t="s">
        <v>14492</v>
      </c>
      <c r="AP13442" s="6" t="s">
        <v>8769</v>
      </c>
    </row>
    <row r="13443" spans="41:42" x14ac:dyDescent="0.3">
      <c r="AO13443" s="2" t="s">
        <v>14493</v>
      </c>
      <c r="AP13443" s="6" t="s">
        <v>8769</v>
      </c>
    </row>
    <row r="13444" spans="41:42" x14ac:dyDescent="0.3">
      <c r="AO13444" s="2" t="s">
        <v>14494</v>
      </c>
      <c r="AP13444" s="6" t="s">
        <v>8769</v>
      </c>
    </row>
    <row r="13445" spans="41:42" x14ac:dyDescent="0.3">
      <c r="AO13445" s="2" t="s">
        <v>14495</v>
      </c>
      <c r="AP13445" s="6" t="s">
        <v>8769</v>
      </c>
    </row>
    <row r="13446" spans="41:42" x14ac:dyDescent="0.3">
      <c r="AO13446" s="2" t="s">
        <v>14496</v>
      </c>
      <c r="AP13446" s="6" t="s">
        <v>8769</v>
      </c>
    </row>
    <row r="13447" spans="41:42" x14ac:dyDescent="0.3">
      <c r="AO13447" s="2" t="s">
        <v>13129</v>
      </c>
      <c r="AP13447" s="6" t="s">
        <v>8769</v>
      </c>
    </row>
    <row r="13448" spans="41:42" x14ac:dyDescent="0.3">
      <c r="AO13448" s="2" t="s">
        <v>14497</v>
      </c>
      <c r="AP13448" s="6" t="s">
        <v>8769</v>
      </c>
    </row>
    <row r="13449" spans="41:42" x14ac:dyDescent="0.3">
      <c r="AO13449" s="2" t="s">
        <v>14498</v>
      </c>
      <c r="AP13449" s="6" t="s">
        <v>8769</v>
      </c>
    </row>
    <row r="13450" spans="41:42" x14ac:dyDescent="0.3">
      <c r="AO13450" s="2" t="s">
        <v>14499</v>
      </c>
      <c r="AP13450" s="6" t="s">
        <v>8769</v>
      </c>
    </row>
    <row r="13451" spans="41:42" x14ac:dyDescent="0.3">
      <c r="AO13451" s="2" t="s">
        <v>14500</v>
      </c>
      <c r="AP13451" s="6" t="s">
        <v>8769</v>
      </c>
    </row>
    <row r="13452" spans="41:42" x14ac:dyDescent="0.3">
      <c r="AO13452" s="2" t="s">
        <v>14501</v>
      </c>
      <c r="AP13452" s="6" t="s">
        <v>8769</v>
      </c>
    </row>
    <row r="13453" spans="41:42" x14ac:dyDescent="0.3">
      <c r="AO13453" s="2" t="s">
        <v>14502</v>
      </c>
      <c r="AP13453" s="6" t="s">
        <v>8769</v>
      </c>
    </row>
    <row r="13454" spans="41:42" x14ac:dyDescent="0.3">
      <c r="AO13454" s="2" t="s">
        <v>14503</v>
      </c>
      <c r="AP13454" s="6" t="s">
        <v>8769</v>
      </c>
    </row>
    <row r="13455" spans="41:42" x14ac:dyDescent="0.3">
      <c r="AO13455" s="2" t="s">
        <v>14504</v>
      </c>
      <c r="AP13455" s="6" t="s">
        <v>8769</v>
      </c>
    </row>
    <row r="13456" spans="41:42" x14ac:dyDescent="0.3">
      <c r="AO13456" s="2" t="s">
        <v>14505</v>
      </c>
      <c r="AP13456" s="6" t="s">
        <v>8769</v>
      </c>
    </row>
    <row r="13457" spans="41:42" x14ac:dyDescent="0.3">
      <c r="AO13457" s="2" t="s">
        <v>14506</v>
      </c>
      <c r="AP13457" s="6" t="s">
        <v>8769</v>
      </c>
    </row>
    <row r="13458" spans="41:42" x14ac:dyDescent="0.3">
      <c r="AO13458" s="2" t="s">
        <v>13130</v>
      </c>
      <c r="AP13458" s="6" t="s">
        <v>8769</v>
      </c>
    </row>
    <row r="13459" spans="41:42" x14ac:dyDescent="0.3">
      <c r="AO13459" s="2" t="s">
        <v>14507</v>
      </c>
      <c r="AP13459" s="6" t="s">
        <v>8769</v>
      </c>
    </row>
    <row r="13460" spans="41:42" x14ac:dyDescent="0.3">
      <c r="AO13460" s="2" t="s">
        <v>14508</v>
      </c>
      <c r="AP13460" s="6" t="s">
        <v>8769</v>
      </c>
    </row>
    <row r="13461" spans="41:42" x14ac:dyDescent="0.3">
      <c r="AO13461" s="2" t="s">
        <v>14509</v>
      </c>
      <c r="AP13461" s="6" t="s">
        <v>8769</v>
      </c>
    </row>
    <row r="13462" spans="41:42" x14ac:dyDescent="0.3">
      <c r="AO13462" s="2" t="s">
        <v>14510</v>
      </c>
      <c r="AP13462" s="6" t="s">
        <v>8769</v>
      </c>
    </row>
    <row r="13463" spans="41:42" x14ac:dyDescent="0.3">
      <c r="AO13463" s="2" t="s">
        <v>14511</v>
      </c>
      <c r="AP13463" s="6" t="s">
        <v>8769</v>
      </c>
    </row>
    <row r="13464" spans="41:42" x14ac:dyDescent="0.3">
      <c r="AO13464" s="2" t="s">
        <v>14512</v>
      </c>
      <c r="AP13464" s="6" t="s">
        <v>8769</v>
      </c>
    </row>
    <row r="13465" spans="41:42" x14ac:dyDescent="0.3">
      <c r="AO13465" s="2" t="s">
        <v>14513</v>
      </c>
      <c r="AP13465" s="6" t="s">
        <v>8769</v>
      </c>
    </row>
    <row r="13466" spans="41:42" x14ac:dyDescent="0.3">
      <c r="AO13466" s="2" t="s">
        <v>14514</v>
      </c>
      <c r="AP13466" s="6" t="s">
        <v>8769</v>
      </c>
    </row>
    <row r="13467" spans="41:42" x14ac:dyDescent="0.3">
      <c r="AO13467" s="2" t="s">
        <v>14515</v>
      </c>
      <c r="AP13467" s="6" t="s">
        <v>8769</v>
      </c>
    </row>
    <row r="13468" spans="41:42" x14ac:dyDescent="0.3">
      <c r="AO13468" s="2" t="s">
        <v>14516</v>
      </c>
      <c r="AP13468" s="6" t="s">
        <v>8769</v>
      </c>
    </row>
    <row r="13469" spans="41:42" x14ac:dyDescent="0.3">
      <c r="AO13469" s="2" t="s">
        <v>13131</v>
      </c>
      <c r="AP13469" s="6" t="s">
        <v>8769</v>
      </c>
    </row>
    <row r="13470" spans="41:42" x14ac:dyDescent="0.3">
      <c r="AO13470" s="2" t="s">
        <v>14517</v>
      </c>
      <c r="AP13470" s="6" t="s">
        <v>8769</v>
      </c>
    </row>
    <row r="13471" spans="41:42" x14ac:dyDescent="0.3">
      <c r="AO13471" s="2" t="s">
        <v>14518</v>
      </c>
      <c r="AP13471" s="6" t="s">
        <v>8769</v>
      </c>
    </row>
    <row r="13472" spans="41:42" x14ac:dyDescent="0.3">
      <c r="AO13472" s="2" t="s">
        <v>14519</v>
      </c>
      <c r="AP13472" s="6" t="s">
        <v>8769</v>
      </c>
    </row>
    <row r="13473" spans="41:42" x14ac:dyDescent="0.3">
      <c r="AO13473" s="2" t="s">
        <v>14520</v>
      </c>
      <c r="AP13473" s="6" t="s">
        <v>8769</v>
      </c>
    </row>
    <row r="13474" spans="41:42" x14ac:dyDescent="0.3">
      <c r="AO13474" s="2" t="s">
        <v>14521</v>
      </c>
      <c r="AP13474" s="6" t="s">
        <v>8769</v>
      </c>
    </row>
    <row r="13475" spans="41:42" x14ac:dyDescent="0.3">
      <c r="AO13475" s="2" t="s">
        <v>14522</v>
      </c>
      <c r="AP13475" s="6" t="s">
        <v>8769</v>
      </c>
    </row>
    <row r="13476" spans="41:42" x14ac:dyDescent="0.3">
      <c r="AO13476" s="2" t="s">
        <v>14523</v>
      </c>
      <c r="AP13476" s="6" t="s">
        <v>8769</v>
      </c>
    </row>
    <row r="13477" spans="41:42" x14ac:dyDescent="0.3">
      <c r="AO13477" s="2" t="s">
        <v>14524</v>
      </c>
      <c r="AP13477" s="6" t="s">
        <v>8769</v>
      </c>
    </row>
    <row r="13478" spans="41:42" x14ac:dyDescent="0.3">
      <c r="AO13478" s="2" t="s">
        <v>14525</v>
      </c>
      <c r="AP13478" s="6" t="s">
        <v>8769</v>
      </c>
    </row>
    <row r="13479" spans="41:42" x14ac:dyDescent="0.3">
      <c r="AO13479" s="2" t="s">
        <v>14526</v>
      </c>
      <c r="AP13479" s="6" t="s">
        <v>8769</v>
      </c>
    </row>
    <row r="13480" spans="41:42" x14ac:dyDescent="0.3">
      <c r="AO13480" s="2" t="s">
        <v>13132</v>
      </c>
      <c r="AP13480" s="6" t="s">
        <v>8769</v>
      </c>
    </row>
    <row r="13481" spans="41:42" x14ac:dyDescent="0.3">
      <c r="AO13481" s="2" t="s">
        <v>14527</v>
      </c>
      <c r="AP13481" s="6" t="s">
        <v>8769</v>
      </c>
    </row>
    <row r="13482" spans="41:42" x14ac:dyDescent="0.3">
      <c r="AO13482" s="2" t="s">
        <v>14528</v>
      </c>
      <c r="AP13482" s="6" t="s">
        <v>8769</v>
      </c>
    </row>
    <row r="13483" spans="41:42" x14ac:dyDescent="0.3">
      <c r="AO13483" s="2" t="s">
        <v>14529</v>
      </c>
      <c r="AP13483" s="6" t="s">
        <v>8769</v>
      </c>
    </row>
    <row r="13484" spans="41:42" x14ac:dyDescent="0.3">
      <c r="AO13484" s="2" t="s">
        <v>14530</v>
      </c>
      <c r="AP13484" s="6" t="s">
        <v>8769</v>
      </c>
    </row>
    <row r="13485" spans="41:42" x14ac:dyDescent="0.3">
      <c r="AO13485" s="2" t="s">
        <v>14531</v>
      </c>
      <c r="AP13485" s="6" t="s">
        <v>8769</v>
      </c>
    </row>
    <row r="13486" spans="41:42" x14ac:dyDescent="0.3">
      <c r="AO13486" s="2" t="s">
        <v>14532</v>
      </c>
      <c r="AP13486" s="6" t="s">
        <v>8769</v>
      </c>
    </row>
    <row r="13487" spans="41:42" x14ac:dyDescent="0.3">
      <c r="AO13487" s="2" t="s">
        <v>14533</v>
      </c>
      <c r="AP13487" s="6" t="s">
        <v>8769</v>
      </c>
    </row>
    <row r="13488" spans="41:42" x14ac:dyDescent="0.3">
      <c r="AO13488" s="2" t="s">
        <v>14534</v>
      </c>
      <c r="AP13488" s="6" t="s">
        <v>8769</v>
      </c>
    </row>
    <row r="13489" spans="41:42" x14ac:dyDescent="0.3">
      <c r="AO13489" s="2" t="s">
        <v>14535</v>
      </c>
      <c r="AP13489" s="6" t="s">
        <v>8769</v>
      </c>
    </row>
    <row r="13490" spans="41:42" x14ac:dyDescent="0.3">
      <c r="AO13490" s="2" t="s">
        <v>14536</v>
      </c>
      <c r="AP13490" s="6" t="s">
        <v>8769</v>
      </c>
    </row>
    <row r="13491" spans="41:42" x14ac:dyDescent="0.3">
      <c r="AO13491" s="2" t="s">
        <v>13133</v>
      </c>
      <c r="AP13491" s="6" t="s">
        <v>8769</v>
      </c>
    </row>
    <row r="13492" spans="41:42" x14ac:dyDescent="0.3">
      <c r="AO13492" s="2" t="s">
        <v>14537</v>
      </c>
      <c r="AP13492" s="6" t="s">
        <v>8769</v>
      </c>
    </row>
    <row r="13493" spans="41:42" x14ac:dyDescent="0.3">
      <c r="AO13493" s="2" t="s">
        <v>14538</v>
      </c>
      <c r="AP13493" s="6" t="s">
        <v>8769</v>
      </c>
    </row>
    <row r="13494" spans="41:42" x14ac:dyDescent="0.3">
      <c r="AO13494" s="2" t="s">
        <v>14539</v>
      </c>
      <c r="AP13494" s="6" t="s">
        <v>8769</v>
      </c>
    </row>
    <row r="13495" spans="41:42" x14ac:dyDescent="0.3">
      <c r="AO13495" s="2" t="s">
        <v>14540</v>
      </c>
      <c r="AP13495" s="6" t="s">
        <v>8769</v>
      </c>
    </row>
    <row r="13496" spans="41:42" x14ac:dyDescent="0.3">
      <c r="AO13496" s="2" t="s">
        <v>14541</v>
      </c>
      <c r="AP13496" s="6" t="s">
        <v>8769</v>
      </c>
    </row>
    <row r="13497" spans="41:42" x14ac:dyDescent="0.3">
      <c r="AO13497" s="2" t="s">
        <v>14542</v>
      </c>
      <c r="AP13497" s="6" t="s">
        <v>8769</v>
      </c>
    </row>
    <row r="13498" spans="41:42" x14ac:dyDescent="0.3">
      <c r="AO13498" s="2" t="s">
        <v>14543</v>
      </c>
      <c r="AP13498" s="6" t="s">
        <v>8769</v>
      </c>
    </row>
    <row r="13499" spans="41:42" x14ac:dyDescent="0.3">
      <c r="AO13499" s="2" t="s">
        <v>14544</v>
      </c>
      <c r="AP13499" s="6" t="s">
        <v>8769</v>
      </c>
    </row>
    <row r="13500" spans="41:42" x14ac:dyDescent="0.3">
      <c r="AO13500" s="2" t="s">
        <v>14545</v>
      </c>
      <c r="AP13500" s="6" t="s">
        <v>8769</v>
      </c>
    </row>
    <row r="13501" spans="41:42" x14ac:dyDescent="0.3">
      <c r="AO13501" s="2" t="s">
        <v>14546</v>
      </c>
      <c r="AP13501" s="6" t="s">
        <v>8769</v>
      </c>
    </row>
    <row r="13502" spans="41:42" x14ac:dyDescent="0.3">
      <c r="AO13502" s="2" t="s">
        <v>13134</v>
      </c>
      <c r="AP13502" s="6" t="s">
        <v>8769</v>
      </c>
    </row>
    <row r="13503" spans="41:42" x14ac:dyDescent="0.3">
      <c r="AO13503" s="2" t="s">
        <v>14547</v>
      </c>
      <c r="AP13503" s="6" t="s">
        <v>8769</v>
      </c>
    </row>
    <row r="13504" spans="41:42" x14ac:dyDescent="0.3">
      <c r="AO13504" s="2" t="s">
        <v>14548</v>
      </c>
      <c r="AP13504" s="6" t="s">
        <v>8769</v>
      </c>
    </row>
    <row r="13505" spans="41:42" x14ac:dyDescent="0.3">
      <c r="AO13505" s="2" t="s">
        <v>14549</v>
      </c>
      <c r="AP13505" s="6" t="s">
        <v>8769</v>
      </c>
    </row>
    <row r="13506" spans="41:42" x14ac:dyDescent="0.3">
      <c r="AO13506" s="2" t="s">
        <v>14550</v>
      </c>
      <c r="AP13506" s="6" t="s">
        <v>8769</v>
      </c>
    </row>
    <row r="13507" spans="41:42" x14ac:dyDescent="0.3">
      <c r="AO13507" s="2" t="s">
        <v>14551</v>
      </c>
      <c r="AP13507" s="6" t="s">
        <v>8769</v>
      </c>
    </row>
    <row r="13508" spans="41:42" x14ac:dyDescent="0.3">
      <c r="AO13508" s="2" t="s">
        <v>14552</v>
      </c>
      <c r="AP13508" s="6" t="s">
        <v>8769</v>
      </c>
    </row>
    <row r="13509" spans="41:42" x14ac:dyDescent="0.3">
      <c r="AO13509" s="2" t="s">
        <v>14553</v>
      </c>
      <c r="AP13509" s="6" t="s">
        <v>8769</v>
      </c>
    </row>
    <row r="13510" spans="41:42" x14ac:dyDescent="0.3">
      <c r="AO13510" s="2" t="s">
        <v>14554</v>
      </c>
      <c r="AP13510" s="6" t="s">
        <v>8769</v>
      </c>
    </row>
    <row r="13511" spans="41:42" x14ac:dyDescent="0.3">
      <c r="AO13511" s="2" t="s">
        <v>14555</v>
      </c>
      <c r="AP13511" s="6" t="s">
        <v>8769</v>
      </c>
    </row>
    <row r="13512" spans="41:42" x14ac:dyDescent="0.3">
      <c r="AO13512" s="2" t="s">
        <v>14556</v>
      </c>
      <c r="AP13512" s="6" t="s">
        <v>8769</v>
      </c>
    </row>
    <row r="13513" spans="41:42" x14ac:dyDescent="0.3">
      <c r="AO13513" s="2" t="s">
        <v>13135</v>
      </c>
      <c r="AP13513" s="6" t="s">
        <v>8769</v>
      </c>
    </row>
    <row r="13514" spans="41:42" x14ac:dyDescent="0.3">
      <c r="AO13514" s="2" t="s">
        <v>14557</v>
      </c>
      <c r="AP13514" s="6" t="s">
        <v>8769</v>
      </c>
    </row>
    <row r="13515" spans="41:42" x14ac:dyDescent="0.3">
      <c r="AO13515" s="2" t="s">
        <v>14558</v>
      </c>
      <c r="AP13515" s="6" t="s">
        <v>8769</v>
      </c>
    </row>
    <row r="13516" spans="41:42" x14ac:dyDescent="0.3">
      <c r="AO13516" s="2" t="s">
        <v>14559</v>
      </c>
      <c r="AP13516" s="6" t="s">
        <v>8769</v>
      </c>
    </row>
    <row r="13517" spans="41:42" x14ac:dyDescent="0.3">
      <c r="AO13517" s="2" t="s">
        <v>14560</v>
      </c>
      <c r="AP13517" s="6" t="s">
        <v>8769</v>
      </c>
    </row>
    <row r="13518" spans="41:42" x14ac:dyDescent="0.3">
      <c r="AO13518" s="2" t="s">
        <v>14561</v>
      </c>
      <c r="AP13518" s="6" t="s">
        <v>8769</v>
      </c>
    </row>
    <row r="13519" spans="41:42" x14ac:dyDescent="0.3">
      <c r="AO13519" s="2" t="s">
        <v>14562</v>
      </c>
      <c r="AP13519" s="6" t="s">
        <v>8769</v>
      </c>
    </row>
    <row r="13520" spans="41:42" x14ac:dyDescent="0.3">
      <c r="AO13520" s="2" t="s">
        <v>14563</v>
      </c>
      <c r="AP13520" s="6" t="s">
        <v>8769</v>
      </c>
    </row>
    <row r="13521" spans="41:42" x14ac:dyDescent="0.3">
      <c r="AO13521" s="2" t="s">
        <v>14564</v>
      </c>
      <c r="AP13521" s="6" t="s">
        <v>8769</v>
      </c>
    </row>
    <row r="13522" spans="41:42" x14ac:dyDescent="0.3">
      <c r="AO13522" s="2" t="s">
        <v>14565</v>
      </c>
      <c r="AP13522" s="6" t="s">
        <v>8769</v>
      </c>
    </row>
    <row r="13523" spans="41:42" x14ac:dyDescent="0.3">
      <c r="AO13523" s="2" t="s">
        <v>14566</v>
      </c>
      <c r="AP13523" s="6" t="s">
        <v>8769</v>
      </c>
    </row>
    <row r="13524" spans="41:42" x14ac:dyDescent="0.3">
      <c r="AO13524" s="2" t="s">
        <v>13136</v>
      </c>
      <c r="AP13524" s="6" t="s">
        <v>8769</v>
      </c>
    </row>
    <row r="13525" spans="41:42" x14ac:dyDescent="0.3">
      <c r="AO13525" s="2" t="s">
        <v>14567</v>
      </c>
      <c r="AP13525" s="6" t="s">
        <v>8769</v>
      </c>
    </row>
    <row r="13526" spans="41:42" x14ac:dyDescent="0.3">
      <c r="AO13526" s="2" t="s">
        <v>14568</v>
      </c>
      <c r="AP13526" s="6" t="s">
        <v>8769</v>
      </c>
    </row>
    <row r="13527" spans="41:42" x14ac:dyDescent="0.3">
      <c r="AO13527" s="2" t="s">
        <v>14569</v>
      </c>
      <c r="AP13527" s="6" t="s">
        <v>8769</v>
      </c>
    </row>
    <row r="13528" spans="41:42" x14ac:dyDescent="0.3">
      <c r="AO13528" s="2" t="s">
        <v>14570</v>
      </c>
      <c r="AP13528" s="6" t="s">
        <v>8769</v>
      </c>
    </row>
    <row r="13529" spans="41:42" x14ac:dyDescent="0.3">
      <c r="AO13529" s="2" t="s">
        <v>14571</v>
      </c>
      <c r="AP13529" s="6" t="s">
        <v>8769</v>
      </c>
    </row>
    <row r="13530" spans="41:42" x14ac:dyDescent="0.3">
      <c r="AO13530" s="2" t="s">
        <v>14572</v>
      </c>
      <c r="AP13530" s="6" t="s">
        <v>8769</v>
      </c>
    </row>
    <row r="13531" spans="41:42" x14ac:dyDescent="0.3">
      <c r="AO13531" s="2" t="s">
        <v>14573</v>
      </c>
      <c r="AP13531" s="6" t="s">
        <v>8769</v>
      </c>
    </row>
    <row r="13532" spans="41:42" x14ac:dyDescent="0.3">
      <c r="AO13532" s="2" t="s">
        <v>14574</v>
      </c>
      <c r="AP13532" s="6" t="s">
        <v>8769</v>
      </c>
    </row>
    <row r="13533" spans="41:42" x14ac:dyDescent="0.3">
      <c r="AO13533" s="2" t="s">
        <v>14575</v>
      </c>
      <c r="AP13533" s="6" t="s">
        <v>8769</v>
      </c>
    </row>
    <row r="13534" spans="41:42" x14ac:dyDescent="0.3">
      <c r="AO13534" s="2" t="s">
        <v>14576</v>
      </c>
      <c r="AP13534" s="6" t="s">
        <v>8769</v>
      </c>
    </row>
    <row r="13535" spans="41:42" x14ac:dyDescent="0.3">
      <c r="AO13535" s="2" t="s">
        <v>12993</v>
      </c>
      <c r="AP13535" s="6" t="s">
        <v>8769</v>
      </c>
    </row>
    <row r="13536" spans="41:42" x14ac:dyDescent="0.3">
      <c r="AO13536" s="2" t="s">
        <v>13137</v>
      </c>
      <c r="AP13536" s="6" t="s">
        <v>8769</v>
      </c>
    </row>
    <row r="13537" spans="41:42" x14ac:dyDescent="0.3">
      <c r="AO13537" s="2" t="s">
        <v>14577</v>
      </c>
      <c r="AP13537" s="6" t="s">
        <v>8769</v>
      </c>
    </row>
    <row r="13538" spans="41:42" x14ac:dyDescent="0.3">
      <c r="AO13538" s="2" t="s">
        <v>14578</v>
      </c>
      <c r="AP13538" s="6" t="s">
        <v>8769</v>
      </c>
    </row>
    <row r="13539" spans="41:42" x14ac:dyDescent="0.3">
      <c r="AO13539" s="2" t="s">
        <v>14579</v>
      </c>
      <c r="AP13539" s="6" t="s">
        <v>8769</v>
      </c>
    </row>
    <row r="13540" spans="41:42" x14ac:dyDescent="0.3">
      <c r="AO13540" s="2" t="s">
        <v>14580</v>
      </c>
      <c r="AP13540" s="6" t="s">
        <v>8769</v>
      </c>
    </row>
    <row r="13541" spans="41:42" x14ac:dyDescent="0.3">
      <c r="AO13541" s="2" t="s">
        <v>14581</v>
      </c>
      <c r="AP13541" s="6" t="s">
        <v>8769</v>
      </c>
    </row>
    <row r="13542" spans="41:42" x14ac:dyDescent="0.3">
      <c r="AO13542" s="2" t="s">
        <v>14582</v>
      </c>
      <c r="AP13542" s="6" t="s">
        <v>8769</v>
      </c>
    </row>
    <row r="13543" spans="41:42" x14ac:dyDescent="0.3">
      <c r="AO13543" s="2" t="s">
        <v>14583</v>
      </c>
      <c r="AP13543" s="6" t="s">
        <v>8769</v>
      </c>
    </row>
    <row r="13544" spans="41:42" x14ac:dyDescent="0.3">
      <c r="AO13544" s="2" t="s">
        <v>14584</v>
      </c>
      <c r="AP13544" s="6" t="s">
        <v>8769</v>
      </c>
    </row>
    <row r="13545" spans="41:42" x14ac:dyDescent="0.3">
      <c r="AO13545" s="2" t="s">
        <v>14585</v>
      </c>
      <c r="AP13545" s="6" t="s">
        <v>8769</v>
      </c>
    </row>
    <row r="13546" spans="41:42" x14ac:dyDescent="0.3">
      <c r="AO13546" s="2" t="s">
        <v>14586</v>
      </c>
      <c r="AP13546" s="6" t="s">
        <v>8769</v>
      </c>
    </row>
    <row r="13547" spans="41:42" x14ac:dyDescent="0.3">
      <c r="AO13547" s="2" t="s">
        <v>13138</v>
      </c>
      <c r="AP13547" s="6" t="s">
        <v>8769</v>
      </c>
    </row>
    <row r="13548" spans="41:42" x14ac:dyDescent="0.3">
      <c r="AO13548" s="2" t="s">
        <v>14587</v>
      </c>
      <c r="AP13548" s="6" t="s">
        <v>8769</v>
      </c>
    </row>
    <row r="13549" spans="41:42" x14ac:dyDescent="0.3">
      <c r="AO13549" s="2" t="s">
        <v>14588</v>
      </c>
      <c r="AP13549" s="6" t="s">
        <v>8769</v>
      </c>
    </row>
    <row r="13550" spans="41:42" x14ac:dyDescent="0.3">
      <c r="AO13550" s="2" t="s">
        <v>14589</v>
      </c>
      <c r="AP13550" s="6" t="s">
        <v>8769</v>
      </c>
    </row>
    <row r="13551" spans="41:42" x14ac:dyDescent="0.3">
      <c r="AO13551" s="2" t="s">
        <v>14590</v>
      </c>
      <c r="AP13551" s="6" t="s">
        <v>8769</v>
      </c>
    </row>
    <row r="13552" spans="41:42" x14ac:dyDescent="0.3">
      <c r="AO13552" s="2" t="s">
        <v>14591</v>
      </c>
      <c r="AP13552" s="6" t="s">
        <v>8769</v>
      </c>
    </row>
    <row r="13553" spans="41:42" x14ac:dyDescent="0.3">
      <c r="AO13553" s="2" t="s">
        <v>14592</v>
      </c>
      <c r="AP13553" s="6" t="s">
        <v>8769</v>
      </c>
    </row>
    <row r="13554" spans="41:42" x14ac:dyDescent="0.3">
      <c r="AO13554" s="2" t="s">
        <v>14593</v>
      </c>
      <c r="AP13554" s="6" t="s">
        <v>8769</v>
      </c>
    </row>
    <row r="13555" spans="41:42" x14ac:dyDescent="0.3">
      <c r="AO13555" s="2" t="s">
        <v>14594</v>
      </c>
      <c r="AP13555" s="6" t="s">
        <v>8769</v>
      </c>
    </row>
    <row r="13556" spans="41:42" x14ac:dyDescent="0.3">
      <c r="AO13556" s="2" t="s">
        <v>14595</v>
      </c>
      <c r="AP13556" s="6" t="s">
        <v>8769</v>
      </c>
    </row>
    <row r="13557" spans="41:42" x14ac:dyDescent="0.3">
      <c r="AO13557" s="2" t="s">
        <v>14596</v>
      </c>
      <c r="AP13557" s="6" t="s">
        <v>8769</v>
      </c>
    </row>
    <row r="13558" spans="41:42" x14ac:dyDescent="0.3">
      <c r="AO13558" s="2" t="s">
        <v>13139</v>
      </c>
      <c r="AP13558" s="6" t="s">
        <v>8769</v>
      </c>
    </row>
    <row r="13559" spans="41:42" x14ac:dyDescent="0.3">
      <c r="AO13559" s="2" t="s">
        <v>14597</v>
      </c>
      <c r="AP13559" s="6" t="s">
        <v>8769</v>
      </c>
    </row>
    <row r="13560" spans="41:42" x14ac:dyDescent="0.3">
      <c r="AO13560" s="2" t="s">
        <v>14598</v>
      </c>
      <c r="AP13560" s="6" t="s">
        <v>8769</v>
      </c>
    </row>
    <row r="13561" spans="41:42" x14ac:dyDescent="0.3">
      <c r="AO13561" s="2" t="s">
        <v>14599</v>
      </c>
      <c r="AP13561" s="6" t="s">
        <v>8769</v>
      </c>
    </row>
    <row r="13562" spans="41:42" x14ac:dyDescent="0.3">
      <c r="AO13562" s="2" t="s">
        <v>14600</v>
      </c>
      <c r="AP13562" s="6" t="s">
        <v>8769</v>
      </c>
    </row>
    <row r="13563" spans="41:42" x14ac:dyDescent="0.3">
      <c r="AO13563" s="2" t="s">
        <v>14601</v>
      </c>
      <c r="AP13563" s="6" t="s">
        <v>8769</v>
      </c>
    </row>
    <row r="13564" spans="41:42" x14ac:dyDescent="0.3">
      <c r="AO13564" s="2" t="s">
        <v>14602</v>
      </c>
      <c r="AP13564" s="6" t="s">
        <v>8769</v>
      </c>
    </row>
    <row r="13565" spans="41:42" x14ac:dyDescent="0.3">
      <c r="AO13565" s="2" t="s">
        <v>14603</v>
      </c>
      <c r="AP13565" s="6" t="s">
        <v>8769</v>
      </c>
    </row>
    <row r="13566" spans="41:42" x14ac:dyDescent="0.3">
      <c r="AO13566" s="2" t="s">
        <v>14604</v>
      </c>
      <c r="AP13566" s="6" t="s">
        <v>8769</v>
      </c>
    </row>
    <row r="13567" spans="41:42" x14ac:dyDescent="0.3">
      <c r="AO13567" s="2" t="s">
        <v>14605</v>
      </c>
      <c r="AP13567" s="6" t="s">
        <v>8769</v>
      </c>
    </row>
    <row r="13568" spans="41:42" x14ac:dyDescent="0.3">
      <c r="AO13568" s="2" t="s">
        <v>14606</v>
      </c>
      <c r="AP13568" s="6" t="s">
        <v>8769</v>
      </c>
    </row>
    <row r="13569" spans="41:42" x14ac:dyDescent="0.3">
      <c r="AO13569" s="2" t="s">
        <v>13140</v>
      </c>
      <c r="AP13569" s="6" t="s">
        <v>8769</v>
      </c>
    </row>
    <row r="13570" spans="41:42" x14ac:dyDescent="0.3">
      <c r="AO13570" s="2" t="s">
        <v>14607</v>
      </c>
      <c r="AP13570" s="6" t="s">
        <v>8769</v>
      </c>
    </row>
    <row r="13571" spans="41:42" x14ac:dyDescent="0.3">
      <c r="AO13571" s="2" t="s">
        <v>14608</v>
      </c>
      <c r="AP13571" s="6" t="s">
        <v>8769</v>
      </c>
    </row>
    <row r="13572" spans="41:42" x14ac:dyDescent="0.3">
      <c r="AO13572" s="2" t="s">
        <v>14609</v>
      </c>
      <c r="AP13572" s="6" t="s">
        <v>8769</v>
      </c>
    </row>
    <row r="13573" spans="41:42" x14ac:dyDescent="0.3">
      <c r="AO13573" s="2" t="s">
        <v>14610</v>
      </c>
      <c r="AP13573" s="6" t="s">
        <v>8769</v>
      </c>
    </row>
    <row r="13574" spans="41:42" x14ac:dyDescent="0.3">
      <c r="AO13574" s="2" t="s">
        <v>14611</v>
      </c>
      <c r="AP13574" s="6" t="s">
        <v>8769</v>
      </c>
    </row>
    <row r="13575" spans="41:42" x14ac:dyDescent="0.3">
      <c r="AO13575" s="2" t="s">
        <v>14612</v>
      </c>
      <c r="AP13575" s="6" t="s">
        <v>8769</v>
      </c>
    </row>
    <row r="13576" spans="41:42" x14ac:dyDescent="0.3">
      <c r="AO13576" s="2" t="s">
        <v>14613</v>
      </c>
      <c r="AP13576" s="6" t="s">
        <v>8769</v>
      </c>
    </row>
    <row r="13577" spans="41:42" x14ac:dyDescent="0.3">
      <c r="AO13577" s="2" t="s">
        <v>14614</v>
      </c>
      <c r="AP13577" s="6" t="s">
        <v>8769</v>
      </c>
    </row>
    <row r="13578" spans="41:42" x14ac:dyDescent="0.3">
      <c r="AO13578" s="2" t="s">
        <v>14615</v>
      </c>
      <c r="AP13578" s="6" t="s">
        <v>8769</v>
      </c>
    </row>
    <row r="13579" spans="41:42" x14ac:dyDescent="0.3">
      <c r="AO13579" s="2" t="s">
        <v>14616</v>
      </c>
      <c r="AP13579" s="6" t="s">
        <v>8769</v>
      </c>
    </row>
    <row r="13580" spans="41:42" x14ac:dyDescent="0.3">
      <c r="AO13580" s="2" t="s">
        <v>13141</v>
      </c>
      <c r="AP13580" s="6" t="s">
        <v>8769</v>
      </c>
    </row>
    <row r="13581" spans="41:42" x14ac:dyDescent="0.3">
      <c r="AO13581" s="2" t="s">
        <v>14617</v>
      </c>
      <c r="AP13581" s="6" t="s">
        <v>8769</v>
      </c>
    </row>
    <row r="13582" spans="41:42" x14ac:dyDescent="0.3">
      <c r="AO13582" s="2" t="s">
        <v>14618</v>
      </c>
      <c r="AP13582" s="6" t="s">
        <v>8769</v>
      </c>
    </row>
    <row r="13583" spans="41:42" x14ac:dyDescent="0.3">
      <c r="AO13583" s="2" t="s">
        <v>14619</v>
      </c>
      <c r="AP13583" s="6" t="s">
        <v>8769</v>
      </c>
    </row>
    <row r="13584" spans="41:42" x14ac:dyDescent="0.3">
      <c r="AO13584" s="2" t="s">
        <v>14620</v>
      </c>
      <c r="AP13584" s="6" t="s">
        <v>8769</v>
      </c>
    </row>
    <row r="13585" spans="41:42" x14ac:dyDescent="0.3">
      <c r="AO13585" s="2" t="s">
        <v>14621</v>
      </c>
      <c r="AP13585" s="6" t="s">
        <v>8769</v>
      </c>
    </row>
    <row r="13586" spans="41:42" x14ac:dyDescent="0.3">
      <c r="AO13586" s="2" t="s">
        <v>14622</v>
      </c>
      <c r="AP13586" s="6" t="s">
        <v>8769</v>
      </c>
    </row>
    <row r="13587" spans="41:42" x14ac:dyDescent="0.3">
      <c r="AO13587" s="2" t="s">
        <v>14623</v>
      </c>
      <c r="AP13587" s="6" t="s">
        <v>8769</v>
      </c>
    </row>
    <row r="13588" spans="41:42" x14ac:dyDescent="0.3">
      <c r="AO13588" s="2" t="s">
        <v>14624</v>
      </c>
      <c r="AP13588" s="6" t="s">
        <v>8769</v>
      </c>
    </row>
    <row r="13589" spans="41:42" x14ac:dyDescent="0.3">
      <c r="AO13589" s="2" t="s">
        <v>14625</v>
      </c>
      <c r="AP13589" s="6" t="s">
        <v>8769</v>
      </c>
    </row>
    <row r="13590" spans="41:42" x14ac:dyDescent="0.3">
      <c r="AO13590" s="2" t="s">
        <v>14626</v>
      </c>
      <c r="AP13590" s="6" t="s">
        <v>8769</v>
      </c>
    </row>
    <row r="13591" spans="41:42" x14ac:dyDescent="0.3">
      <c r="AO13591" s="2" t="s">
        <v>13142</v>
      </c>
      <c r="AP13591" s="6" t="s">
        <v>8769</v>
      </c>
    </row>
    <row r="13592" spans="41:42" x14ac:dyDescent="0.3">
      <c r="AO13592" s="2" t="s">
        <v>14627</v>
      </c>
      <c r="AP13592" s="6" t="s">
        <v>8769</v>
      </c>
    </row>
    <row r="13593" spans="41:42" x14ac:dyDescent="0.3">
      <c r="AO13593" s="2" t="s">
        <v>14628</v>
      </c>
      <c r="AP13593" s="6" t="s">
        <v>8769</v>
      </c>
    </row>
    <row r="13594" spans="41:42" x14ac:dyDescent="0.3">
      <c r="AO13594" s="2" t="s">
        <v>14629</v>
      </c>
      <c r="AP13594" s="6" t="s">
        <v>8769</v>
      </c>
    </row>
    <row r="13595" spans="41:42" x14ac:dyDescent="0.3">
      <c r="AO13595" s="2" t="s">
        <v>14630</v>
      </c>
      <c r="AP13595" s="6" t="s">
        <v>8769</v>
      </c>
    </row>
    <row r="13596" spans="41:42" x14ac:dyDescent="0.3">
      <c r="AO13596" s="2" t="s">
        <v>14631</v>
      </c>
      <c r="AP13596" s="6" t="s">
        <v>8769</v>
      </c>
    </row>
    <row r="13597" spans="41:42" x14ac:dyDescent="0.3">
      <c r="AO13597" s="2" t="s">
        <v>14632</v>
      </c>
      <c r="AP13597" s="6" t="s">
        <v>8769</v>
      </c>
    </row>
    <row r="13598" spans="41:42" x14ac:dyDescent="0.3">
      <c r="AO13598" s="2" t="s">
        <v>14633</v>
      </c>
      <c r="AP13598" s="6" t="s">
        <v>8769</v>
      </c>
    </row>
    <row r="13599" spans="41:42" x14ac:dyDescent="0.3">
      <c r="AO13599" s="2" t="s">
        <v>14634</v>
      </c>
      <c r="AP13599" s="6" t="s">
        <v>8769</v>
      </c>
    </row>
    <row r="13600" spans="41:42" x14ac:dyDescent="0.3">
      <c r="AO13600" s="2" t="s">
        <v>14635</v>
      </c>
      <c r="AP13600" s="6" t="s">
        <v>8769</v>
      </c>
    </row>
    <row r="13601" spans="41:42" x14ac:dyDescent="0.3">
      <c r="AO13601" s="2" t="s">
        <v>14636</v>
      </c>
      <c r="AP13601" s="6" t="s">
        <v>8769</v>
      </c>
    </row>
    <row r="13602" spans="41:42" x14ac:dyDescent="0.3">
      <c r="AO13602" s="2" t="s">
        <v>13143</v>
      </c>
      <c r="AP13602" s="6" t="s">
        <v>8769</v>
      </c>
    </row>
    <row r="13603" spans="41:42" x14ac:dyDescent="0.3">
      <c r="AO13603" s="2" t="s">
        <v>14637</v>
      </c>
      <c r="AP13603" s="6" t="s">
        <v>8769</v>
      </c>
    </row>
    <row r="13604" spans="41:42" x14ac:dyDescent="0.3">
      <c r="AO13604" s="2" t="s">
        <v>14638</v>
      </c>
      <c r="AP13604" s="6" t="s">
        <v>8769</v>
      </c>
    </row>
    <row r="13605" spans="41:42" x14ac:dyDescent="0.3">
      <c r="AO13605" s="2" t="s">
        <v>14639</v>
      </c>
      <c r="AP13605" s="6" t="s">
        <v>8769</v>
      </c>
    </row>
    <row r="13606" spans="41:42" x14ac:dyDescent="0.3">
      <c r="AO13606" s="2" t="s">
        <v>14640</v>
      </c>
      <c r="AP13606" s="6" t="s">
        <v>8769</v>
      </c>
    </row>
    <row r="13607" spans="41:42" x14ac:dyDescent="0.3">
      <c r="AO13607" s="2" t="s">
        <v>14641</v>
      </c>
      <c r="AP13607" s="6" t="s">
        <v>8769</v>
      </c>
    </row>
    <row r="13608" spans="41:42" x14ac:dyDescent="0.3">
      <c r="AO13608" s="2" t="s">
        <v>14642</v>
      </c>
      <c r="AP13608" s="6" t="s">
        <v>8769</v>
      </c>
    </row>
    <row r="13609" spans="41:42" x14ac:dyDescent="0.3">
      <c r="AO13609" s="2" t="s">
        <v>14643</v>
      </c>
      <c r="AP13609" s="6" t="s">
        <v>8769</v>
      </c>
    </row>
    <row r="13610" spans="41:42" x14ac:dyDescent="0.3">
      <c r="AO13610" s="2" t="s">
        <v>14644</v>
      </c>
      <c r="AP13610" s="6" t="s">
        <v>8769</v>
      </c>
    </row>
    <row r="13611" spans="41:42" x14ac:dyDescent="0.3">
      <c r="AO13611" s="2" t="s">
        <v>14645</v>
      </c>
      <c r="AP13611" s="6" t="s">
        <v>8769</v>
      </c>
    </row>
    <row r="13612" spans="41:42" x14ac:dyDescent="0.3">
      <c r="AO13612" s="2" t="s">
        <v>14646</v>
      </c>
      <c r="AP13612" s="6" t="s">
        <v>8769</v>
      </c>
    </row>
    <row r="13613" spans="41:42" x14ac:dyDescent="0.3">
      <c r="AO13613" s="2" t="s">
        <v>13144</v>
      </c>
      <c r="AP13613" s="6" t="s">
        <v>8769</v>
      </c>
    </row>
    <row r="13614" spans="41:42" x14ac:dyDescent="0.3">
      <c r="AO13614" s="2" t="s">
        <v>14647</v>
      </c>
      <c r="AP13614" s="6" t="s">
        <v>8769</v>
      </c>
    </row>
    <row r="13615" spans="41:42" x14ac:dyDescent="0.3">
      <c r="AO13615" s="2" t="s">
        <v>14648</v>
      </c>
      <c r="AP13615" s="6" t="s">
        <v>8769</v>
      </c>
    </row>
    <row r="13616" spans="41:42" x14ac:dyDescent="0.3">
      <c r="AO13616" s="2" t="s">
        <v>14649</v>
      </c>
      <c r="AP13616" s="6" t="s">
        <v>8769</v>
      </c>
    </row>
    <row r="13617" spans="41:42" x14ac:dyDescent="0.3">
      <c r="AO13617" s="2" t="s">
        <v>14650</v>
      </c>
      <c r="AP13617" s="6" t="s">
        <v>8769</v>
      </c>
    </row>
    <row r="13618" spans="41:42" x14ac:dyDescent="0.3">
      <c r="AO13618" s="2" t="s">
        <v>14651</v>
      </c>
      <c r="AP13618" s="6" t="s">
        <v>8769</v>
      </c>
    </row>
    <row r="13619" spans="41:42" x14ac:dyDescent="0.3">
      <c r="AO13619" s="2" t="s">
        <v>14652</v>
      </c>
      <c r="AP13619" s="6" t="s">
        <v>8769</v>
      </c>
    </row>
    <row r="13620" spans="41:42" x14ac:dyDescent="0.3">
      <c r="AO13620" s="2" t="s">
        <v>14653</v>
      </c>
      <c r="AP13620" s="6" t="s">
        <v>8769</v>
      </c>
    </row>
    <row r="13621" spans="41:42" x14ac:dyDescent="0.3">
      <c r="AO13621" s="2" t="s">
        <v>14654</v>
      </c>
      <c r="AP13621" s="6" t="s">
        <v>8769</v>
      </c>
    </row>
    <row r="13622" spans="41:42" x14ac:dyDescent="0.3">
      <c r="AO13622" s="2" t="s">
        <v>14655</v>
      </c>
      <c r="AP13622" s="6" t="s">
        <v>8769</v>
      </c>
    </row>
    <row r="13623" spans="41:42" x14ac:dyDescent="0.3">
      <c r="AO13623" s="2" t="s">
        <v>14656</v>
      </c>
      <c r="AP13623" s="6" t="s">
        <v>8769</v>
      </c>
    </row>
    <row r="13624" spans="41:42" x14ac:dyDescent="0.3">
      <c r="AO13624" s="2" t="s">
        <v>13145</v>
      </c>
      <c r="AP13624" s="6" t="s">
        <v>8769</v>
      </c>
    </row>
    <row r="13625" spans="41:42" x14ac:dyDescent="0.3">
      <c r="AO13625" s="2" t="s">
        <v>14657</v>
      </c>
      <c r="AP13625" s="6" t="s">
        <v>8769</v>
      </c>
    </row>
    <row r="13626" spans="41:42" x14ac:dyDescent="0.3">
      <c r="AO13626" s="2" t="s">
        <v>14658</v>
      </c>
      <c r="AP13626" s="6" t="s">
        <v>8769</v>
      </c>
    </row>
    <row r="13627" spans="41:42" x14ac:dyDescent="0.3">
      <c r="AO13627" s="2" t="s">
        <v>14659</v>
      </c>
      <c r="AP13627" s="6" t="s">
        <v>8769</v>
      </c>
    </row>
    <row r="13628" spans="41:42" x14ac:dyDescent="0.3">
      <c r="AO13628" s="2" t="s">
        <v>14660</v>
      </c>
      <c r="AP13628" s="6" t="s">
        <v>8769</v>
      </c>
    </row>
    <row r="13629" spans="41:42" x14ac:dyDescent="0.3">
      <c r="AO13629" s="2" t="s">
        <v>14661</v>
      </c>
      <c r="AP13629" s="6" t="s">
        <v>8769</v>
      </c>
    </row>
    <row r="13630" spans="41:42" x14ac:dyDescent="0.3">
      <c r="AO13630" s="2" t="s">
        <v>14662</v>
      </c>
      <c r="AP13630" s="6" t="s">
        <v>8769</v>
      </c>
    </row>
    <row r="13631" spans="41:42" x14ac:dyDescent="0.3">
      <c r="AO13631" s="2" t="s">
        <v>14663</v>
      </c>
      <c r="AP13631" s="6" t="s">
        <v>8769</v>
      </c>
    </row>
    <row r="13632" spans="41:42" x14ac:dyDescent="0.3">
      <c r="AO13632" s="2" t="s">
        <v>14664</v>
      </c>
      <c r="AP13632" s="6" t="s">
        <v>8769</v>
      </c>
    </row>
    <row r="13633" spans="41:42" x14ac:dyDescent="0.3">
      <c r="AO13633" s="2" t="s">
        <v>14665</v>
      </c>
      <c r="AP13633" s="6" t="s">
        <v>8769</v>
      </c>
    </row>
    <row r="13634" spans="41:42" x14ac:dyDescent="0.3">
      <c r="AO13634" s="2" t="s">
        <v>14666</v>
      </c>
      <c r="AP13634" s="6" t="s">
        <v>8769</v>
      </c>
    </row>
    <row r="13635" spans="41:42" x14ac:dyDescent="0.3">
      <c r="AO13635" s="2" t="s">
        <v>13146</v>
      </c>
      <c r="AP13635" s="6" t="s">
        <v>8769</v>
      </c>
    </row>
    <row r="13636" spans="41:42" x14ac:dyDescent="0.3">
      <c r="AO13636" s="2" t="s">
        <v>14667</v>
      </c>
      <c r="AP13636" s="6" t="s">
        <v>8769</v>
      </c>
    </row>
    <row r="13637" spans="41:42" x14ac:dyDescent="0.3">
      <c r="AO13637" s="2" t="s">
        <v>14668</v>
      </c>
      <c r="AP13637" s="6" t="s">
        <v>8769</v>
      </c>
    </row>
    <row r="13638" spans="41:42" x14ac:dyDescent="0.3">
      <c r="AO13638" s="2" t="s">
        <v>14669</v>
      </c>
      <c r="AP13638" s="6" t="s">
        <v>8769</v>
      </c>
    </row>
    <row r="13639" spans="41:42" x14ac:dyDescent="0.3">
      <c r="AO13639" s="2" t="s">
        <v>14670</v>
      </c>
      <c r="AP13639" s="6" t="s">
        <v>8769</v>
      </c>
    </row>
    <row r="13640" spans="41:42" x14ac:dyDescent="0.3">
      <c r="AO13640" s="2" t="s">
        <v>14671</v>
      </c>
      <c r="AP13640" s="6" t="s">
        <v>8769</v>
      </c>
    </row>
    <row r="13641" spans="41:42" x14ac:dyDescent="0.3">
      <c r="AO13641" s="2" t="s">
        <v>14672</v>
      </c>
      <c r="AP13641" s="6" t="s">
        <v>8769</v>
      </c>
    </row>
    <row r="13642" spans="41:42" x14ac:dyDescent="0.3">
      <c r="AO13642" s="2" t="s">
        <v>14673</v>
      </c>
      <c r="AP13642" s="6" t="s">
        <v>8769</v>
      </c>
    </row>
    <row r="13643" spans="41:42" x14ac:dyDescent="0.3">
      <c r="AO13643" s="2" t="s">
        <v>14674</v>
      </c>
      <c r="AP13643" s="6" t="s">
        <v>8769</v>
      </c>
    </row>
    <row r="13644" spans="41:42" x14ac:dyDescent="0.3">
      <c r="AO13644" s="2" t="s">
        <v>14675</v>
      </c>
      <c r="AP13644" s="6" t="s">
        <v>8769</v>
      </c>
    </row>
    <row r="13645" spans="41:42" x14ac:dyDescent="0.3">
      <c r="AO13645" s="2" t="s">
        <v>14676</v>
      </c>
      <c r="AP13645" s="6" t="s">
        <v>8769</v>
      </c>
    </row>
    <row r="13646" spans="41:42" x14ac:dyDescent="0.3">
      <c r="AO13646" s="2" t="s">
        <v>12994</v>
      </c>
      <c r="AP13646" s="6" t="s">
        <v>8769</v>
      </c>
    </row>
    <row r="13647" spans="41:42" x14ac:dyDescent="0.3">
      <c r="AO13647" s="2" t="s">
        <v>13147</v>
      </c>
      <c r="AP13647" s="6" t="s">
        <v>8769</v>
      </c>
    </row>
    <row r="13648" spans="41:42" x14ac:dyDescent="0.3">
      <c r="AO13648" s="2" t="s">
        <v>14677</v>
      </c>
      <c r="AP13648" s="6" t="s">
        <v>8769</v>
      </c>
    </row>
    <row r="13649" spans="41:42" x14ac:dyDescent="0.3">
      <c r="AO13649" s="2" t="s">
        <v>14678</v>
      </c>
      <c r="AP13649" s="6" t="s">
        <v>8769</v>
      </c>
    </row>
    <row r="13650" spans="41:42" x14ac:dyDescent="0.3">
      <c r="AO13650" s="2" t="s">
        <v>14679</v>
      </c>
      <c r="AP13650" s="6" t="s">
        <v>8769</v>
      </c>
    </row>
    <row r="13651" spans="41:42" x14ac:dyDescent="0.3">
      <c r="AO13651" s="2" t="s">
        <v>14680</v>
      </c>
      <c r="AP13651" s="6" t="s">
        <v>8769</v>
      </c>
    </row>
    <row r="13652" spans="41:42" x14ac:dyDescent="0.3">
      <c r="AO13652" s="2" t="s">
        <v>14681</v>
      </c>
      <c r="AP13652" s="6" t="s">
        <v>8769</v>
      </c>
    </row>
    <row r="13653" spans="41:42" x14ac:dyDescent="0.3">
      <c r="AO13653" s="2" t="s">
        <v>14682</v>
      </c>
      <c r="AP13653" s="6" t="s">
        <v>8769</v>
      </c>
    </row>
    <row r="13654" spans="41:42" x14ac:dyDescent="0.3">
      <c r="AO13654" s="2" t="s">
        <v>14683</v>
      </c>
      <c r="AP13654" s="6" t="s">
        <v>8769</v>
      </c>
    </row>
    <row r="13655" spans="41:42" x14ac:dyDescent="0.3">
      <c r="AO13655" s="2" t="s">
        <v>14684</v>
      </c>
      <c r="AP13655" s="6" t="s">
        <v>8769</v>
      </c>
    </row>
    <row r="13656" spans="41:42" x14ac:dyDescent="0.3">
      <c r="AO13656" s="2" t="s">
        <v>14685</v>
      </c>
      <c r="AP13656" s="6" t="s">
        <v>8769</v>
      </c>
    </row>
    <row r="13657" spans="41:42" x14ac:dyDescent="0.3">
      <c r="AO13657" s="2" t="s">
        <v>14686</v>
      </c>
      <c r="AP13657" s="6" t="s">
        <v>8769</v>
      </c>
    </row>
    <row r="13658" spans="41:42" x14ac:dyDescent="0.3">
      <c r="AO13658" s="2" t="s">
        <v>13148</v>
      </c>
      <c r="AP13658" s="6" t="s">
        <v>8769</v>
      </c>
    </row>
    <row r="13659" spans="41:42" x14ac:dyDescent="0.3">
      <c r="AO13659" s="2" t="s">
        <v>14687</v>
      </c>
      <c r="AP13659" s="6" t="s">
        <v>8769</v>
      </c>
    </row>
    <row r="13660" spans="41:42" x14ac:dyDescent="0.3">
      <c r="AO13660" s="2" t="s">
        <v>14688</v>
      </c>
      <c r="AP13660" s="6" t="s">
        <v>8769</v>
      </c>
    </row>
    <row r="13661" spans="41:42" x14ac:dyDescent="0.3">
      <c r="AO13661" s="2" t="s">
        <v>14689</v>
      </c>
      <c r="AP13661" s="6" t="s">
        <v>8769</v>
      </c>
    </row>
    <row r="13662" spans="41:42" x14ac:dyDescent="0.3">
      <c r="AO13662" s="2" t="s">
        <v>14690</v>
      </c>
      <c r="AP13662" s="6" t="s">
        <v>8769</v>
      </c>
    </row>
    <row r="13663" spans="41:42" x14ac:dyDescent="0.3">
      <c r="AO13663" s="2" t="s">
        <v>14691</v>
      </c>
      <c r="AP13663" s="6" t="s">
        <v>8769</v>
      </c>
    </row>
    <row r="13664" spans="41:42" x14ac:dyDescent="0.3">
      <c r="AO13664" s="2" t="s">
        <v>14692</v>
      </c>
      <c r="AP13664" s="6" t="s">
        <v>8769</v>
      </c>
    </row>
    <row r="13665" spans="41:42" x14ac:dyDescent="0.3">
      <c r="AO13665" s="2" t="s">
        <v>14693</v>
      </c>
      <c r="AP13665" s="6" t="s">
        <v>8769</v>
      </c>
    </row>
    <row r="13666" spans="41:42" x14ac:dyDescent="0.3">
      <c r="AO13666" s="2" t="s">
        <v>14694</v>
      </c>
      <c r="AP13666" s="6" t="s">
        <v>8769</v>
      </c>
    </row>
    <row r="13667" spans="41:42" x14ac:dyDescent="0.3">
      <c r="AO13667" s="2" t="s">
        <v>14695</v>
      </c>
      <c r="AP13667" s="6" t="s">
        <v>8769</v>
      </c>
    </row>
    <row r="13668" spans="41:42" x14ac:dyDescent="0.3">
      <c r="AO13668" s="2" t="s">
        <v>14696</v>
      </c>
      <c r="AP13668" s="6" t="s">
        <v>8769</v>
      </c>
    </row>
    <row r="13669" spans="41:42" x14ac:dyDescent="0.3">
      <c r="AO13669" s="2" t="s">
        <v>13149</v>
      </c>
      <c r="AP13669" s="6" t="s">
        <v>8769</v>
      </c>
    </row>
    <row r="13670" spans="41:42" x14ac:dyDescent="0.3">
      <c r="AO13670" s="2" t="s">
        <v>14697</v>
      </c>
      <c r="AP13670" s="6" t="s">
        <v>8769</v>
      </c>
    </row>
    <row r="13671" spans="41:42" x14ac:dyDescent="0.3">
      <c r="AO13671" s="2" t="s">
        <v>14698</v>
      </c>
      <c r="AP13671" s="6" t="s">
        <v>8769</v>
      </c>
    </row>
    <row r="13672" spans="41:42" x14ac:dyDescent="0.3">
      <c r="AO13672" s="2" t="s">
        <v>14699</v>
      </c>
      <c r="AP13672" s="6" t="s">
        <v>8769</v>
      </c>
    </row>
    <row r="13673" spans="41:42" x14ac:dyDescent="0.3">
      <c r="AO13673" s="2" t="s">
        <v>14700</v>
      </c>
      <c r="AP13673" s="6" t="s">
        <v>8769</v>
      </c>
    </row>
    <row r="13674" spans="41:42" x14ac:dyDescent="0.3">
      <c r="AO13674" s="2" t="s">
        <v>14701</v>
      </c>
      <c r="AP13674" s="6" t="s">
        <v>8769</v>
      </c>
    </row>
    <row r="13675" spans="41:42" x14ac:dyDescent="0.3">
      <c r="AO13675" s="2" t="s">
        <v>14702</v>
      </c>
      <c r="AP13675" s="6" t="s">
        <v>8769</v>
      </c>
    </row>
    <row r="13676" spans="41:42" x14ac:dyDescent="0.3">
      <c r="AO13676" s="2" t="s">
        <v>14703</v>
      </c>
      <c r="AP13676" s="6" t="s">
        <v>8769</v>
      </c>
    </row>
    <row r="13677" spans="41:42" x14ac:dyDescent="0.3">
      <c r="AO13677" s="2" t="s">
        <v>14704</v>
      </c>
      <c r="AP13677" s="6" t="s">
        <v>8769</v>
      </c>
    </row>
    <row r="13678" spans="41:42" x14ac:dyDescent="0.3">
      <c r="AO13678" s="2" t="s">
        <v>14705</v>
      </c>
      <c r="AP13678" s="6" t="s">
        <v>8769</v>
      </c>
    </row>
    <row r="13679" spans="41:42" x14ac:dyDescent="0.3">
      <c r="AO13679" s="2" t="s">
        <v>14706</v>
      </c>
      <c r="AP13679" s="6" t="s">
        <v>8769</v>
      </c>
    </row>
    <row r="13680" spans="41:42" x14ac:dyDescent="0.3">
      <c r="AO13680" s="2" t="s">
        <v>13150</v>
      </c>
      <c r="AP13680" s="6" t="s">
        <v>8769</v>
      </c>
    </row>
    <row r="13681" spans="41:42" x14ac:dyDescent="0.3">
      <c r="AO13681" s="2" t="s">
        <v>14707</v>
      </c>
      <c r="AP13681" s="6" t="s">
        <v>8769</v>
      </c>
    </row>
    <row r="13682" spans="41:42" x14ac:dyDescent="0.3">
      <c r="AO13682" s="2" t="s">
        <v>14708</v>
      </c>
      <c r="AP13682" s="6" t="s">
        <v>8769</v>
      </c>
    </row>
    <row r="13683" spans="41:42" x14ac:dyDescent="0.3">
      <c r="AO13683" s="2" t="s">
        <v>14709</v>
      </c>
      <c r="AP13683" s="6" t="s">
        <v>8769</v>
      </c>
    </row>
    <row r="13684" spans="41:42" x14ac:dyDescent="0.3">
      <c r="AO13684" s="2" t="s">
        <v>14710</v>
      </c>
      <c r="AP13684" s="6" t="s">
        <v>8769</v>
      </c>
    </row>
    <row r="13685" spans="41:42" x14ac:dyDescent="0.3">
      <c r="AO13685" s="2" t="s">
        <v>14711</v>
      </c>
      <c r="AP13685" s="6" t="s">
        <v>8769</v>
      </c>
    </row>
    <row r="13686" spans="41:42" x14ac:dyDescent="0.3">
      <c r="AO13686" s="2" t="s">
        <v>14712</v>
      </c>
      <c r="AP13686" s="6" t="s">
        <v>8769</v>
      </c>
    </row>
    <row r="13687" spans="41:42" x14ac:dyDescent="0.3">
      <c r="AO13687" s="2" t="s">
        <v>14713</v>
      </c>
      <c r="AP13687" s="6" t="s">
        <v>8769</v>
      </c>
    </row>
    <row r="13688" spans="41:42" x14ac:dyDescent="0.3">
      <c r="AO13688" s="2" t="s">
        <v>14714</v>
      </c>
      <c r="AP13688" s="6" t="s">
        <v>8769</v>
      </c>
    </row>
    <row r="13689" spans="41:42" x14ac:dyDescent="0.3">
      <c r="AO13689" s="2" t="s">
        <v>14715</v>
      </c>
      <c r="AP13689" s="6" t="s">
        <v>8769</v>
      </c>
    </row>
    <row r="13690" spans="41:42" x14ac:dyDescent="0.3">
      <c r="AO13690" s="2" t="s">
        <v>14716</v>
      </c>
      <c r="AP13690" s="6" t="s">
        <v>8769</v>
      </c>
    </row>
    <row r="13691" spans="41:42" x14ac:dyDescent="0.3">
      <c r="AO13691" s="2" t="s">
        <v>13151</v>
      </c>
      <c r="AP13691" s="6" t="s">
        <v>8769</v>
      </c>
    </row>
    <row r="13692" spans="41:42" x14ac:dyDescent="0.3">
      <c r="AO13692" s="2" t="s">
        <v>14717</v>
      </c>
      <c r="AP13692" s="6" t="s">
        <v>8769</v>
      </c>
    </row>
    <row r="13693" spans="41:42" x14ac:dyDescent="0.3">
      <c r="AO13693" s="2" t="s">
        <v>14718</v>
      </c>
      <c r="AP13693" s="6" t="s">
        <v>8769</v>
      </c>
    </row>
    <row r="13694" spans="41:42" x14ac:dyDescent="0.3">
      <c r="AO13694" s="2" t="s">
        <v>14719</v>
      </c>
      <c r="AP13694" s="6" t="s">
        <v>8769</v>
      </c>
    </row>
    <row r="13695" spans="41:42" x14ac:dyDescent="0.3">
      <c r="AO13695" s="2" t="s">
        <v>14720</v>
      </c>
      <c r="AP13695" s="6" t="s">
        <v>8769</v>
      </c>
    </row>
    <row r="13696" spans="41:42" x14ac:dyDescent="0.3">
      <c r="AO13696" s="2" t="s">
        <v>14721</v>
      </c>
      <c r="AP13696" s="6" t="s">
        <v>8769</v>
      </c>
    </row>
    <row r="13697" spans="41:42" x14ac:dyDescent="0.3">
      <c r="AO13697" s="2" t="s">
        <v>14722</v>
      </c>
      <c r="AP13697" s="6" t="s">
        <v>8769</v>
      </c>
    </row>
    <row r="13698" spans="41:42" x14ac:dyDescent="0.3">
      <c r="AO13698" s="2" t="s">
        <v>14723</v>
      </c>
      <c r="AP13698" s="6" t="s">
        <v>8769</v>
      </c>
    </row>
    <row r="13699" spans="41:42" x14ac:dyDescent="0.3">
      <c r="AO13699" s="2" t="s">
        <v>14724</v>
      </c>
      <c r="AP13699" s="6" t="s">
        <v>8769</v>
      </c>
    </row>
    <row r="13700" spans="41:42" x14ac:dyDescent="0.3">
      <c r="AO13700" s="2" t="s">
        <v>14725</v>
      </c>
      <c r="AP13700" s="6" t="s">
        <v>8769</v>
      </c>
    </row>
    <row r="13701" spans="41:42" x14ac:dyDescent="0.3">
      <c r="AO13701" s="2" t="s">
        <v>14726</v>
      </c>
      <c r="AP13701" s="6" t="s">
        <v>8769</v>
      </c>
    </row>
    <row r="13702" spans="41:42" x14ac:dyDescent="0.3">
      <c r="AO13702" s="2" t="s">
        <v>13152</v>
      </c>
      <c r="AP13702" s="6" t="s">
        <v>8769</v>
      </c>
    </row>
    <row r="13703" spans="41:42" x14ac:dyDescent="0.3">
      <c r="AO13703" s="2" t="s">
        <v>14727</v>
      </c>
      <c r="AP13703" s="6" t="s">
        <v>8769</v>
      </c>
    </row>
    <row r="13704" spans="41:42" x14ac:dyDescent="0.3">
      <c r="AO13704" s="2" t="s">
        <v>14728</v>
      </c>
      <c r="AP13704" s="6" t="s">
        <v>8769</v>
      </c>
    </row>
    <row r="13705" spans="41:42" x14ac:dyDescent="0.3">
      <c r="AO13705" s="2" t="s">
        <v>14729</v>
      </c>
      <c r="AP13705" s="6" t="s">
        <v>8769</v>
      </c>
    </row>
    <row r="13706" spans="41:42" x14ac:dyDescent="0.3">
      <c r="AO13706" s="2" t="s">
        <v>14730</v>
      </c>
      <c r="AP13706" s="6" t="s">
        <v>8769</v>
      </c>
    </row>
    <row r="13707" spans="41:42" x14ac:dyDescent="0.3">
      <c r="AO13707" s="2" t="s">
        <v>14731</v>
      </c>
      <c r="AP13707" s="6" t="s">
        <v>8769</v>
      </c>
    </row>
    <row r="13708" spans="41:42" x14ac:dyDescent="0.3">
      <c r="AO13708" s="2" t="s">
        <v>14732</v>
      </c>
      <c r="AP13708" s="6" t="s">
        <v>8769</v>
      </c>
    </row>
    <row r="13709" spans="41:42" x14ac:dyDescent="0.3">
      <c r="AO13709" s="2" t="s">
        <v>14733</v>
      </c>
      <c r="AP13709" s="6" t="s">
        <v>8769</v>
      </c>
    </row>
    <row r="13710" spans="41:42" x14ac:dyDescent="0.3">
      <c r="AO13710" s="2" t="s">
        <v>14734</v>
      </c>
      <c r="AP13710" s="6" t="s">
        <v>8769</v>
      </c>
    </row>
    <row r="13711" spans="41:42" x14ac:dyDescent="0.3">
      <c r="AO13711" s="2" t="s">
        <v>14735</v>
      </c>
      <c r="AP13711" s="6" t="s">
        <v>8769</v>
      </c>
    </row>
    <row r="13712" spans="41:42" x14ac:dyDescent="0.3">
      <c r="AO13712" s="2" t="s">
        <v>14736</v>
      </c>
      <c r="AP13712" s="6" t="s">
        <v>8769</v>
      </c>
    </row>
    <row r="13713" spans="41:42" x14ac:dyDescent="0.3">
      <c r="AO13713" s="2" t="s">
        <v>13153</v>
      </c>
      <c r="AP13713" s="6" t="s">
        <v>8769</v>
      </c>
    </row>
    <row r="13714" spans="41:42" x14ac:dyDescent="0.3">
      <c r="AO13714" s="2" t="s">
        <v>14737</v>
      </c>
      <c r="AP13714" s="6" t="s">
        <v>8769</v>
      </c>
    </row>
    <row r="13715" spans="41:42" x14ac:dyDescent="0.3">
      <c r="AO13715" s="2" t="s">
        <v>14738</v>
      </c>
      <c r="AP13715" s="6" t="s">
        <v>8769</v>
      </c>
    </row>
    <row r="13716" spans="41:42" x14ac:dyDescent="0.3">
      <c r="AO13716" s="2" t="s">
        <v>14739</v>
      </c>
      <c r="AP13716" s="6" t="s">
        <v>8769</v>
      </c>
    </row>
    <row r="13717" spans="41:42" x14ac:dyDescent="0.3">
      <c r="AO13717" s="2" t="s">
        <v>14740</v>
      </c>
      <c r="AP13717" s="6" t="s">
        <v>8769</v>
      </c>
    </row>
    <row r="13718" spans="41:42" x14ac:dyDescent="0.3">
      <c r="AO13718" s="2" t="s">
        <v>14741</v>
      </c>
      <c r="AP13718" s="6" t="s">
        <v>8769</v>
      </c>
    </row>
    <row r="13719" spans="41:42" x14ac:dyDescent="0.3">
      <c r="AO13719" s="2" t="s">
        <v>14742</v>
      </c>
      <c r="AP13719" s="6" t="s">
        <v>8769</v>
      </c>
    </row>
    <row r="13720" spans="41:42" x14ac:dyDescent="0.3">
      <c r="AO13720" s="2" t="s">
        <v>14743</v>
      </c>
      <c r="AP13720" s="6" t="s">
        <v>8769</v>
      </c>
    </row>
    <row r="13721" spans="41:42" x14ac:dyDescent="0.3">
      <c r="AO13721" s="2" t="s">
        <v>14744</v>
      </c>
      <c r="AP13721" s="6" t="s">
        <v>8769</v>
      </c>
    </row>
    <row r="13722" spans="41:42" x14ac:dyDescent="0.3">
      <c r="AO13722" s="2" t="s">
        <v>14745</v>
      </c>
      <c r="AP13722" s="6" t="s">
        <v>8769</v>
      </c>
    </row>
    <row r="13723" spans="41:42" x14ac:dyDescent="0.3">
      <c r="AO13723" s="2" t="s">
        <v>14746</v>
      </c>
      <c r="AP13723" s="6" t="s">
        <v>8769</v>
      </c>
    </row>
    <row r="13724" spans="41:42" x14ac:dyDescent="0.3">
      <c r="AO13724" s="2" t="s">
        <v>13154</v>
      </c>
      <c r="AP13724" s="6" t="s">
        <v>8769</v>
      </c>
    </row>
    <row r="13725" spans="41:42" x14ac:dyDescent="0.3">
      <c r="AO13725" s="2" t="s">
        <v>14747</v>
      </c>
      <c r="AP13725" s="6" t="s">
        <v>8769</v>
      </c>
    </row>
    <row r="13726" spans="41:42" x14ac:dyDescent="0.3">
      <c r="AO13726" s="2" t="s">
        <v>14748</v>
      </c>
      <c r="AP13726" s="6" t="s">
        <v>8769</v>
      </c>
    </row>
    <row r="13727" spans="41:42" x14ac:dyDescent="0.3">
      <c r="AO13727" s="2" t="s">
        <v>14749</v>
      </c>
      <c r="AP13727" s="6" t="s">
        <v>8769</v>
      </c>
    </row>
    <row r="13728" spans="41:42" x14ac:dyDescent="0.3">
      <c r="AO13728" s="2" t="s">
        <v>14750</v>
      </c>
      <c r="AP13728" s="6" t="s">
        <v>8769</v>
      </c>
    </row>
    <row r="13729" spans="41:42" x14ac:dyDescent="0.3">
      <c r="AO13729" s="2" t="s">
        <v>14751</v>
      </c>
      <c r="AP13729" s="6" t="s">
        <v>8769</v>
      </c>
    </row>
    <row r="13730" spans="41:42" x14ac:dyDescent="0.3">
      <c r="AO13730" s="2" t="s">
        <v>14752</v>
      </c>
      <c r="AP13730" s="6" t="s">
        <v>8769</v>
      </c>
    </row>
    <row r="13731" spans="41:42" x14ac:dyDescent="0.3">
      <c r="AO13731" s="2" t="s">
        <v>14753</v>
      </c>
      <c r="AP13731" s="6" t="s">
        <v>8769</v>
      </c>
    </row>
    <row r="13732" spans="41:42" x14ac:dyDescent="0.3">
      <c r="AO13732" s="2" t="s">
        <v>14754</v>
      </c>
      <c r="AP13732" s="6" t="s">
        <v>8769</v>
      </c>
    </row>
    <row r="13733" spans="41:42" x14ac:dyDescent="0.3">
      <c r="AO13733" s="2" t="s">
        <v>14755</v>
      </c>
      <c r="AP13733" s="6" t="s">
        <v>8769</v>
      </c>
    </row>
    <row r="13734" spans="41:42" x14ac:dyDescent="0.3">
      <c r="AO13734" s="2" t="s">
        <v>14756</v>
      </c>
      <c r="AP13734" s="6" t="s">
        <v>8769</v>
      </c>
    </row>
    <row r="13735" spans="41:42" x14ac:dyDescent="0.3">
      <c r="AO13735" s="2" t="s">
        <v>13155</v>
      </c>
      <c r="AP13735" s="6" t="s">
        <v>8769</v>
      </c>
    </row>
    <row r="13736" spans="41:42" x14ac:dyDescent="0.3">
      <c r="AO13736" s="2" t="s">
        <v>14757</v>
      </c>
      <c r="AP13736" s="6" t="s">
        <v>8769</v>
      </c>
    </row>
    <row r="13737" spans="41:42" x14ac:dyDescent="0.3">
      <c r="AO13737" s="2" t="s">
        <v>14758</v>
      </c>
      <c r="AP13737" s="6" t="s">
        <v>8769</v>
      </c>
    </row>
    <row r="13738" spans="41:42" x14ac:dyDescent="0.3">
      <c r="AO13738" s="2" t="s">
        <v>14759</v>
      </c>
      <c r="AP13738" s="6" t="s">
        <v>8769</v>
      </c>
    </row>
    <row r="13739" spans="41:42" x14ac:dyDescent="0.3">
      <c r="AO13739" s="2" t="s">
        <v>14760</v>
      </c>
      <c r="AP13739" s="6" t="s">
        <v>8769</v>
      </c>
    </row>
    <row r="13740" spans="41:42" x14ac:dyDescent="0.3">
      <c r="AO13740" s="2" t="s">
        <v>14761</v>
      </c>
      <c r="AP13740" s="6" t="s">
        <v>8769</v>
      </c>
    </row>
    <row r="13741" spans="41:42" x14ac:dyDescent="0.3">
      <c r="AO13741" s="2" t="s">
        <v>14762</v>
      </c>
      <c r="AP13741" s="6" t="s">
        <v>8769</v>
      </c>
    </row>
    <row r="13742" spans="41:42" x14ac:dyDescent="0.3">
      <c r="AO13742" s="2" t="s">
        <v>14763</v>
      </c>
      <c r="AP13742" s="6" t="s">
        <v>8769</v>
      </c>
    </row>
    <row r="13743" spans="41:42" x14ac:dyDescent="0.3">
      <c r="AO13743" s="2" t="s">
        <v>14764</v>
      </c>
      <c r="AP13743" s="6" t="s">
        <v>8769</v>
      </c>
    </row>
    <row r="13744" spans="41:42" x14ac:dyDescent="0.3">
      <c r="AO13744" s="2" t="s">
        <v>14765</v>
      </c>
      <c r="AP13744" s="6" t="s">
        <v>8769</v>
      </c>
    </row>
    <row r="13745" spans="41:42" x14ac:dyDescent="0.3">
      <c r="AO13745" s="2" t="s">
        <v>14766</v>
      </c>
      <c r="AP13745" s="6" t="s">
        <v>8769</v>
      </c>
    </row>
    <row r="13746" spans="41:42" x14ac:dyDescent="0.3">
      <c r="AO13746" s="2" t="s">
        <v>13156</v>
      </c>
      <c r="AP13746" s="6" t="s">
        <v>8769</v>
      </c>
    </row>
    <row r="13747" spans="41:42" x14ac:dyDescent="0.3">
      <c r="AO13747" s="2" t="s">
        <v>14767</v>
      </c>
      <c r="AP13747" s="6" t="s">
        <v>8769</v>
      </c>
    </row>
    <row r="13748" spans="41:42" x14ac:dyDescent="0.3">
      <c r="AO13748" s="2" t="s">
        <v>14768</v>
      </c>
      <c r="AP13748" s="6" t="s">
        <v>8769</v>
      </c>
    </row>
    <row r="13749" spans="41:42" x14ac:dyDescent="0.3">
      <c r="AO13749" s="2" t="s">
        <v>14769</v>
      </c>
      <c r="AP13749" s="6" t="s">
        <v>8769</v>
      </c>
    </row>
    <row r="13750" spans="41:42" x14ac:dyDescent="0.3">
      <c r="AO13750" s="2" t="s">
        <v>14770</v>
      </c>
      <c r="AP13750" s="6" t="s">
        <v>8769</v>
      </c>
    </row>
    <row r="13751" spans="41:42" x14ac:dyDescent="0.3">
      <c r="AO13751" s="2" t="s">
        <v>14771</v>
      </c>
      <c r="AP13751" s="6" t="s">
        <v>8769</v>
      </c>
    </row>
    <row r="13752" spans="41:42" x14ac:dyDescent="0.3">
      <c r="AO13752" s="2" t="s">
        <v>14772</v>
      </c>
      <c r="AP13752" s="6" t="s">
        <v>8769</v>
      </c>
    </row>
    <row r="13753" spans="41:42" x14ac:dyDescent="0.3">
      <c r="AO13753" s="2" t="s">
        <v>14773</v>
      </c>
      <c r="AP13753" s="6" t="s">
        <v>8769</v>
      </c>
    </row>
    <row r="13754" spans="41:42" x14ac:dyDescent="0.3">
      <c r="AO13754" s="2" t="s">
        <v>14774</v>
      </c>
      <c r="AP13754" s="6" t="s">
        <v>8769</v>
      </c>
    </row>
    <row r="13755" spans="41:42" x14ac:dyDescent="0.3">
      <c r="AO13755" s="2" t="s">
        <v>14775</v>
      </c>
      <c r="AP13755" s="6" t="s">
        <v>8769</v>
      </c>
    </row>
    <row r="13756" spans="41:42" x14ac:dyDescent="0.3">
      <c r="AO13756" s="2" t="s">
        <v>14776</v>
      </c>
      <c r="AP13756" s="6" t="s">
        <v>8769</v>
      </c>
    </row>
    <row r="13757" spans="41:42" x14ac:dyDescent="0.3">
      <c r="AO13757" s="2" t="s">
        <v>12995</v>
      </c>
      <c r="AP13757" s="6" t="s">
        <v>8769</v>
      </c>
    </row>
    <row r="13758" spans="41:42" x14ac:dyDescent="0.3">
      <c r="AO13758" s="2" t="s">
        <v>13157</v>
      </c>
      <c r="AP13758" s="6" t="s">
        <v>8769</v>
      </c>
    </row>
    <row r="13759" spans="41:42" x14ac:dyDescent="0.3">
      <c r="AO13759" s="2" t="s">
        <v>14777</v>
      </c>
      <c r="AP13759" s="6" t="s">
        <v>8769</v>
      </c>
    </row>
    <row r="13760" spans="41:42" x14ac:dyDescent="0.3">
      <c r="AO13760" s="2" t="s">
        <v>14778</v>
      </c>
      <c r="AP13760" s="6" t="s">
        <v>8769</v>
      </c>
    </row>
    <row r="13761" spans="41:42" x14ac:dyDescent="0.3">
      <c r="AO13761" s="2" t="s">
        <v>14779</v>
      </c>
      <c r="AP13761" s="6" t="s">
        <v>8769</v>
      </c>
    </row>
    <row r="13762" spans="41:42" x14ac:dyDescent="0.3">
      <c r="AO13762" s="2" t="s">
        <v>14780</v>
      </c>
      <c r="AP13762" s="6" t="s">
        <v>8769</v>
      </c>
    </row>
    <row r="13763" spans="41:42" x14ac:dyDescent="0.3">
      <c r="AO13763" s="2" t="s">
        <v>14781</v>
      </c>
      <c r="AP13763" s="6" t="s">
        <v>8769</v>
      </c>
    </row>
    <row r="13764" spans="41:42" x14ac:dyDescent="0.3">
      <c r="AO13764" s="2" t="s">
        <v>14782</v>
      </c>
      <c r="AP13764" s="6" t="s">
        <v>8769</v>
      </c>
    </row>
    <row r="13765" spans="41:42" x14ac:dyDescent="0.3">
      <c r="AO13765" s="2" t="s">
        <v>14783</v>
      </c>
      <c r="AP13765" s="6" t="s">
        <v>8769</v>
      </c>
    </row>
    <row r="13766" spans="41:42" x14ac:dyDescent="0.3">
      <c r="AO13766" s="2" t="s">
        <v>14784</v>
      </c>
      <c r="AP13766" s="6" t="s">
        <v>8769</v>
      </c>
    </row>
    <row r="13767" spans="41:42" x14ac:dyDescent="0.3">
      <c r="AO13767" s="2" t="s">
        <v>14785</v>
      </c>
      <c r="AP13767" s="6" t="s">
        <v>8769</v>
      </c>
    </row>
    <row r="13768" spans="41:42" x14ac:dyDescent="0.3">
      <c r="AO13768" s="2" t="s">
        <v>14786</v>
      </c>
      <c r="AP13768" s="6" t="s">
        <v>8769</v>
      </c>
    </row>
    <row r="13769" spans="41:42" x14ac:dyDescent="0.3">
      <c r="AO13769" s="2" t="s">
        <v>13158</v>
      </c>
      <c r="AP13769" s="6" t="s">
        <v>8769</v>
      </c>
    </row>
    <row r="13770" spans="41:42" x14ac:dyDescent="0.3">
      <c r="AO13770" s="2" t="s">
        <v>14787</v>
      </c>
      <c r="AP13770" s="6" t="s">
        <v>8769</v>
      </c>
    </row>
    <row r="13771" spans="41:42" x14ac:dyDescent="0.3">
      <c r="AO13771" s="2" t="s">
        <v>14788</v>
      </c>
      <c r="AP13771" s="6" t="s">
        <v>8769</v>
      </c>
    </row>
    <row r="13772" spans="41:42" x14ac:dyDescent="0.3">
      <c r="AO13772" s="2" t="s">
        <v>14789</v>
      </c>
      <c r="AP13772" s="6" t="s">
        <v>8769</v>
      </c>
    </row>
    <row r="13773" spans="41:42" x14ac:dyDescent="0.3">
      <c r="AO13773" s="2" t="s">
        <v>14790</v>
      </c>
      <c r="AP13773" s="6" t="s">
        <v>8769</v>
      </c>
    </row>
    <row r="13774" spans="41:42" x14ac:dyDescent="0.3">
      <c r="AO13774" s="2" t="s">
        <v>14791</v>
      </c>
      <c r="AP13774" s="6" t="s">
        <v>8769</v>
      </c>
    </row>
    <row r="13775" spans="41:42" x14ac:dyDescent="0.3">
      <c r="AO13775" s="2" t="s">
        <v>14792</v>
      </c>
      <c r="AP13775" s="6" t="s">
        <v>8769</v>
      </c>
    </row>
    <row r="13776" spans="41:42" x14ac:dyDescent="0.3">
      <c r="AO13776" s="2" t="s">
        <v>14793</v>
      </c>
      <c r="AP13776" s="6" t="s">
        <v>8769</v>
      </c>
    </row>
    <row r="13777" spans="41:42" x14ac:dyDescent="0.3">
      <c r="AO13777" s="2" t="s">
        <v>14794</v>
      </c>
      <c r="AP13777" s="6" t="s">
        <v>8769</v>
      </c>
    </row>
    <row r="13778" spans="41:42" x14ac:dyDescent="0.3">
      <c r="AO13778" s="2" t="s">
        <v>14795</v>
      </c>
      <c r="AP13778" s="6" t="s">
        <v>8769</v>
      </c>
    </row>
    <row r="13779" spans="41:42" x14ac:dyDescent="0.3">
      <c r="AO13779" s="2" t="s">
        <v>14796</v>
      </c>
      <c r="AP13779" s="6" t="s">
        <v>8769</v>
      </c>
    </row>
    <row r="13780" spans="41:42" x14ac:dyDescent="0.3">
      <c r="AO13780" s="2" t="s">
        <v>13159</v>
      </c>
      <c r="AP13780" s="6" t="s">
        <v>8769</v>
      </c>
    </row>
    <row r="13781" spans="41:42" x14ac:dyDescent="0.3">
      <c r="AO13781" s="2" t="s">
        <v>14797</v>
      </c>
      <c r="AP13781" s="6" t="s">
        <v>8769</v>
      </c>
    </row>
    <row r="13782" spans="41:42" x14ac:dyDescent="0.3">
      <c r="AO13782" s="2" t="s">
        <v>14798</v>
      </c>
      <c r="AP13782" s="6" t="s">
        <v>8769</v>
      </c>
    </row>
    <row r="13783" spans="41:42" x14ac:dyDescent="0.3">
      <c r="AO13783" s="2" t="s">
        <v>14799</v>
      </c>
      <c r="AP13783" s="6" t="s">
        <v>8769</v>
      </c>
    </row>
    <row r="13784" spans="41:42" x14ac:dyDescent="0.3">
      <c r="AO13784" s="2" t="s">
        <v>14800</v>
      </c>
      <c r="AP13784" s="6" t="s">
        <v>8769</v>
      </c>
    </row>
    <row r="13785" spans="41:42" x14ac:dyDescent="0.3">
      <c r="AO13785" s="2" t="s">
        <v>14801</v>
      </c>
      <c r="AP13785" s="6" t="s">
        <v>8769</v>
      </c>
    </row>
    <row r="13786" spans="41:42" x14ac:dyDescent="0.3">
      <c r="AO13786" s="2" t="s">
        <v>14802</v>
      </c>
      <c r="AP13786" s="6" t="s">
        <v>8769</v>
      </c>
    </row>
    <row r="13787" spans="41:42" x14ac:dyDescent="0.3">
      <c r="AO13787" s="2" t="s">
        <v>14803</v>
      </c>
      <c r="AP13787" s="6" t="s">
        <v>8769</v>
      </c>
    </row>
    <row r="13788" spans="41:42" x14ac:dyDescent="0.3">
      <c r="AO13788" s="2" t="s">
        <v>14804</v>
      </c>
      <c r="AP13788" s="6" t="s">
        <v>8769</v>
      </c>
    </row>
    <row r="13789" spans="41:42" x14ac:dyDescent="0.3">
      <c r="AO13789" s="2" t="s">
        <v>14805</v>
      </c>
      <c r="AP13789" s="6" t="s">
        <v>8769</v>
      </c>
    </row>
    <row r="13790" spans="41:42" x14ac:dyDescent="0.3">
      <c r="AO13790" s="2" t="s">
        <v>14806</v>
      </c>
      <c r="AP13790" s="6" t="s">
        <v>8769</v>
      </c>
    </row>
    <row r="13791" spans="41:42" x14ac:dyDescent="0.3">
      <c r="AO13791" s="2" t="s">
        <v>13160</v>
      </c>
      <c r="AP13791" s="6" t="s">
        <v>8769</v>
      </c>
    </row>
    <row r="13792" spans="41:42" x14ac:dyDescent="0.3">
      <c r="AO13792" s="2" t="s">
        <v>14807</v>
      </c>
      <c r="AP13792" s="6" t="s">
        <v>8769</v>
      </c>
    </row>
    <row r="13793" spans="41:42" x14ac:dyDescent="0.3">
      <c r="AO13793" s="2" t="s">
        <v>14808</v>
      </c>
      <c r="AP13793" s="6" t="s">
        <v>8769</v>
      </c>
    </row>
    <row r="13794" spans="41:42" x14ac:dyDescent="0.3">
      <c r="AO13794" s="2" t="s">
        <v>14809</v>
      </c>
      <c r="AP13794" s="6" t="s">
        <v>8769</v>
      </c>
    </row>
    <row r="13795" spans="41:42" x14ac:dyDescent="0.3">
      <c r="AO13795" s="2" t="s">
        <v>14810</v>
      </c>
      <c r="AP13795" s="6" t="s">
        <v>8769</v>
      </c>
    </row>
    <row r="13796" spans="41:42" x14ac:dyDescent="0.3">
      <c r="AO13796" s="2" t="s">
        <v>14811</v>
      </c>
      <c r="AP13796" s="6" t="s">
        <v>8769</v>
      </c>
    </row>
    <row r="13797" spans="41:42" x14ac:dyDescent="0.3">
      <c r="AO13797" s="2" t="s">
        <v>14812</v>
      </c>
      <c r="AP13797" s="6" t="s">
        <v>8769</v>
      </c>
    </row>
    <row r="13798" spans="41:42" x14ac:dyDescent="0.3">
      <c r="AO13798" s="2" t="s">
        <v>14813</v>
      </c>
      <c r="AP13798" s="6" t="s">
        <v>8769</v>
      </c>
    </row>
    <row r="13799" spans="41:42" x14ac:dyDescent="0.3">
      <c r="AO13799" s="2" t="s">
        <v>14814</v>
      </c>
      <c r="AP13799" s="6" t="s">
        <v>8769</v>
      </c>
    </row>
    <row r="13800" spans="41:42" x14ac:dyDescent="0.3">
      <c r="AO13800" s="2" t="s">
        <v>14815</v>
      </c>
      <c r="AP13800" s="6" t="s">
        <v>8769</v>
      </c>
    </row>
    <row r="13801" spans="41:42" x14ac:dyDescent="0.3">
      <c r="AO13801" s="2" t="s">
        <v>14816</v>
      </c>
      <c r="AP13801" s="6" t="s">
        <v>8769</v>
      </c>
    </row>
    <row r="13802" spans="41:42" x14ac:dyDescent="0.3">
      <c r="AO13802" s="2" t="s">
        <v>13161</v>
      </c>
      <c r="AP13802" s="6" t="s">
        <v>8769</v>
      </c>
    </row>
    <row r="13803" spans="41:42" x14ac:dyDescent="0.3">
      <c r="AO13803" s="2" t="s">
        <v>14817</v>
      </c>
      <c r="AP13803" s="6" t="s">
        <v>8769</v>
      </c>
    </row>
    <row r="13804" spans="41:42" x14ac:dyDescent="0.3">
      <c r="AO13804" s="2" t="s">
        <v>14818</v>
      </c>
      <c r="AP13804" s="6" t="s">
        <v>8769</v>
      </c>
    </row>
    <row r="13805" spans="41:42" x14ac:dyDescent="0.3">
      <c r="AO13805" s="2" t="s">
        <v>14819</v>
      </c>
      <c r="AP13805" s="6" t="s">
        <v>8769</v>
      </c>
    </row>
    <row r="13806" spans="41:42" x14ac:dyDescent="0.3">
      <c r="AO13806" s="2" t="s">
        <v>14820</v>
      </c>
      <c r="AP13806" s="6" t="s">
        <v>8769</v>
      </c>
    </row>
    <row r="13807" spans="41:42" x14ac:dyDescent="0.3">
      <c r="AO13807" s="2" t="s">
        <v>14821</v>
      </c>
      <c r="AP13807" s="6" t="s">
        <v>8769</v>
      </c>
    </row>
    <row r="13808" spans="41:42" x14ac:dyDescent="0.3">
      <c r="AO13808" s="2" t="s">
        <v>14822</v>
      </c>
      <c r="AP13808" s="6" t="s">
        <v>8769</v>
      </c>
    </row>
    <row r="13809" spans="41:42" x14ac:dyDescent="0.3">
      <c r="AO13809" s="2" t="s">
        <v>14823</v>
      </c>
      <c r="AP13809" s="6" t="s">
        <v>8769</v>
      </c>
    </row>
    <row r="13810" spans="41:42" x14ac:dyDescent="0.3">
      <c r="AO13810" s="2" t="s">
        <v>14824</v>
      </c>
      <c r="AP13810" s="6" t="s">
        <v>8769</v>
      </c>
    </row>
    <row r="13811" spans="41:42" x14ac:dyDescent="0.3">
      <c r="AO13811" s="2" t="s">
        <v>14825</v>
      </c>
      <c r="AP13811" s="6" t="s">
        <v>8769</v>
      </c>
    </row>
    <row r="13812" spans="41:42" x14ac:dyDescent="0.3">
      <c r="AO13812" s="2" t="s">
        <v>14826</v>
      </c>
      <c r="AP13812" s="6" t="s">
        <v>8769</v>
      </c>
    </row>
    <row r="13813" spans="41:42" x14ac:dyDescent="0.3">
      <c r="AO13813" s="2" t="s">
        <v>13162</v>
      </c>
      <c r="AP13813" s="6" t="s">
        <v>8769</v>
      </c>
    </row>
    <row r="13814" spans="41:42" x14ac:dyDescent="0.3">
      <c r="AO13814" s="2" t="s">
        <v>14827</v>
      </c>
      <c r="AP13814" s="6" t="s">
        <v>8769</v>
      </c>
    </row>
    <row r="13815" spans="41:42" x14ac:dyDescent="0.3">
      <c r="AO13815" s="2" t="s">
        <v>14828</v>
      </c>
      <c r="AP13815" s="6" t="s">
        <v>8769</v>
      </c>
    </row>
    <row r="13816" spans="41:42" x14ac:dyDescent="0.3">
      <c r="AO13816" s="2" t="s">
        <v>14829</v>
      </c>
      <c r="AP13816" s="6" t="s">
        <v>8769</v>
      </c>
    </row>
    <row r="13817" spans="41:42" x14ac:dyDescent="0.3">
      <c r="AO13817" s="2" t="s">
        <v>14830</v>
      </c>
      <c r="AP13817" s="6" t="s">
        <v>8769</v>
      </c>
    </row>
    <row r="13818" spans="41:42" x14ac:dyDescent="0.3">
      <c r="AO13818" s="2" t="s">
        <v>14831</v>
      </c>
      <c r="AP13818" s="6" t="s">
        <v>8769</v>
      </c>
    </row>
    <row r="13819" spans="41:42" x14ac:dyDescent="0.3">
      <c r="AO13819" s="2" t="s">
        <v>14832</v>
      </c>
      <c r="AP13819" s="6" t="s">
        <v>8769</v>
      </c>
    </row>
    <row r="13820" spans="41:42" x14ac:dyDescent="0.3">
      <c r="AO13820" s="2" t="s">
        <v>14833</v>
      </c>
      <c r="AP13820" s="6" t="s">
        <v>8769</v>
      </c>
    </row>
    <row r="13821" spans="41:42" x14ac:dyDescent="0.3">
      <c r="AO13821" s="2" t="s">
        <v>14834</v>
      </c>
      <c r="AP13821" s="6" t="s">
        <v>8769</v>
      </c>
    </row>
    <row r="13822" spans="41:42" x14ac:dyDescent="0.3">
      <c r="AO13822" s="2" t="s">
        <v>14835</v>
      </c>
      <c r="AP13822" s="6" t="s">
        <v>8769</v>
      </c>
    </row>
    <row r="13823" spans="41:42" x14ac:dyDescent="0.3">
      <c r="AO13823" s="2" t="s">
        <v>14836</v>
      </c>
      <c r="AP13823" s="6" t="s">
        <v>8769</v>
      </c>
    </row>
    <row r="13824" spans="41:42" x14ac:dyDescent="0.3">
      <c r="AO13824" s="2" t="s">
        <v>13163</v>
      </c>
      <c r="AP13824" s="6" t="s">
        <v>8769</v>
      </c>
    </row>
    <row r="13825" spans="41:42" x14ac:dyDescent="0.3">
      <c r="AO13825" s="2" t="s">
        <v>14837</v>
      </c>
      <c r="AP13825" s="6" t="s">
        <v>8769</v>
      </c>
    </row>
    <row r="13826" spans="41:42" x14ac:dyDescent="0.3">
      <c r="AO13826" s="2" t="s">
        <v>14838</v>
      </c>
      <c r="AP13826" s="6" t="s">
        <v>8769</v>
      </c>
    </row>
    <row r="13827" spans="41:42" x14ac:dyDescent="0.3">
      <c r="AO13827" s="2" t="s">
        <v>14839</v>
      </c>
      <c r="AP13827" s="6" t="s">
        <v>8769</v>
      </c>
    </row>
    <row r="13828" spans="41:42" x14ac:dyDescent="0.3">
      <c r="AO13828" s="2" t="s">
        <v>14840</v>
      </c>
      <c r="AP13828" s="6" t="s">
        <v>8769</v>
      </c>
    </row>
    <row r="13829" spans="41:42" x14ac:dyDescent="0.3">
      <c r="AO13829" s="2" t="s">
        <v>14841</v>
      </c>
      <c r="AP13829" s="6" t="s">
        <v>8769</v>
      </c>
    </row>
    <row r="13830" spans="41:42" x14ac:dyDescent="0.3">
      <c r="AO13830" s="2" t="s">
        <v>14842</v>
      </c>
      <c r="AP13830" s="6" t="s">
        <v>8769</v>
      </c>
    </row>
    <row r="13831" spans="41:42" x14ac:dyDescent="0.3">
      <c r="AO13831" s="2" t="s">
        <v>14843</v>
      </c>
      <c r="AP13831" s="6" t="s">
        <v>8769</v>
      </c>
    </row>
    <row r="13832" spans="41:42" x14ac:dyDescent="0.3">
      <c r="AO13832" s="2" t="s">
        <v>14844</v>
      </c>
      <c r="AP13832" s="6" t="s">
        <v>8769</v>
      </c>
    </row>
    <row r="13833" spans="41:42" x14ac:dyDescent="0.3">
      <c r="AO13833" s="2" t="s">
        <v>14845</v>
      </c>
      <c r="AP13833" s="6" t="s">
        <v>8769</v>
      </c>
    </row>
    <row r="13834" spans="41:42" x14ac:dyDescent="0.3">
      <c r="AO13834" s="2" t="s">
        <v>14846</v>
      </c>
      <c r="AP13834" s="6" t="s">
        <v>8769</v>
      </c>
    </row>
    <row r="13835" spans="41:42" x14ac:dyDescent="0.3">
      <c r="AO13835" s="2" t="s">
        <v>13164</v>
      </c>
      <c r="AP13835" s="6" t="s">
        <v>8769</v>
      </c>
    </row>
    <row r="13836" spans="41:42" x14ac:dyDescent="0.3">
      <c r="AO13836" s="2" t="s">
        <v>14847</v>
      </c>
      <c r="AP13836" s="6" t="s">
        <v>8769</v>
      </c>
    </row>
    <row r="13837" spans="41:42" x14ac:dyDescent="0.3">
      <c r="AO13837" s="2" t="s">
        <v>14848</v>
      </c>
      <c r="AP13837" s="6" t="s">
        <v>8769</v>
      </c>
    </row>
    <row r="13838" spans="41:42" x14ac:dyDescent="0.3">
      <c r="AO13838" s="2" t="s">
        <v>14849</v>
      </c>
      <c r="AP13838" s="6" t="s">
        <v>8769</v>
      </c>
    </row>
    <row r="13839" spans="41:42" x14ac:dyDescent="0.3">
      <c r="AO13839" s="2" t="s">
        <v>14850</v>
      </c>
      <c r="AP13839" s="6" t="s">
        <v>8769</v>
      </c>
    </row>
    <row r="13840" spans="41:42" x14ac:dyDescent="0.3">
      <c r="AO13840" s="2" t="s">
        <v>14851</v>
      </c>
      <c r="AP13840" s="6" t="s">
        <v>8769</v>
      </c>
    </row>
    <row r="13841" spans="41:42" x14ac:dyDescent="0.3">
      <c r="AO13841" s="2" t="s">
        <v>14852</v>
      </c>
      <c r="AP13841" s="6" t="s">
        <v>8769</v>
      </c>
    </row>
    <row r="13842" spans="41:42" x14ac:dyDescent="0.3">
      <c r="AO13842" s="2" t="s">
        <v>14853</v>
      </c>
      <c r="AP13842" s="6" t="s">
        <v>8769</v>
      </c>
    </row>
    <row r="13843" spans="41:42" x14ac:dyDescent="0.3">
      <c r="AO13843" s="2" t="s">
        <v>14854</v>
      </c>
      <c r="AP13843" s="6" t="s">
        <v>8769</v>
      </c>
    </row>
    <row r="13844" spans="41:42" x14ac:dyDescent="0.3">
      <c r="AO13844" s="2" t="s">
        <v>14855</v>
      </c>
      <c r="AP13844" s="6" t="s">
        <v>8769</v>
      </c>
    </row>
    <row r="13845" spans="41:42" x14ac:dyDescent="0.3">
      <c r="AO13845" s="2" t="s">
        <v>14856</v>
      </c>
      <c r="AP13845" s="6" t="s">
        <v>8769</v>
      </c>
    </row>
    <row r="13846" spans="41:42" x14ac:dyDescent="0.3">
      <c r="AO13846" s="2" t="s">
        <v>13165</v>
      </c>
      <c r="AP13846" s="6" t="s">
        <v>8769</v>
      </c>
    </row>
    <row r="13847" spans="41:42" x14ac:dyDescent="0.3">
      <c r="AO13847" s="2" t="s">
        <v>14857</v>
      </c>
      <c r="AP13847" s="6" t="s">
        <v>8769</v>
      </c>
    </row>
    <row r="13848" spans="41:42" x14ac:dyDescent="0.3">
      <c r="AO13848" s="2" t="s">
        <v>14858</v>
      </c>
      <c r="AP13848" s="6" t="s">
        <v>8769</v>
      </c>
    </row>
    <row r="13849" spans="41:42" x14ac:dyDescent="0.3">
      <c r="AO13849" s="2" t="s">
        <v>14859</v>
      </c>
      <c r="AP13849" s="6" t="s">
        <v>8769</v>
      </c>
    </row>
    <row r="13850" spans="41:42" x14ac:dyDescent="0.3">
      <c r="AO13850" s="2" t="s">
        <v>14860</v>
      </c>
      <c r="AP13850" s="6" t="s">
        <v>8769</v>
      </c>
    </row>
    <row r="13851" spans="41:42" x14ac:dyDescent="0.3">
      <c r="AO13851" s="2" t="s">
        <v>14861</v>
      </c>
      <c r="AP13851" s="6" t="s">
        <v>8769</v>
      </c>
    </row>
    <row r="13852" spans="41:42" x14ac:dyDescent="0.3">
      <c r="AO13852" s="2" t="s">
        <v>14862</v>
      </c>
      <c r="AP13852" s="6" t="s">
        <v>8769</v>
      </c>
    </row>
    <row r="13853" spans="41:42" x14ac:dyDescent="0.3">
      <c r="AO13853" s="2" t="s">
        <v>14863</v>
      </c>
      <c r="AP13853" s="6" t="s">
        <v>8769</v>
      </c>
    </row>
    <row r="13854" spans="41:42" x14ac:dyDescent="0.3">
      <c r="AO13854" s="2" t="s">
        <v>14864</v>
      </c>
      <c r="AP13854" s="6" t="s">
        <v>8769</v>
      </c>
    </row>
    <row r="13855" spans="41:42" x14ac:dyDescent="0.3">
      <c r="AO13855" s="2" t="s">
        <v>14865</v>
      </c>
      <c r="AP13855" s="6" t="s">
        <v>8769</v>
      </c>
    </row>
    <row r="13856" spans="41:42" x14ac:dyDescent="0.3">
      <c r="AO13856" s="2" t="s">
        <v>14866</v>
      </c>
      <c r="AP13856" s="6" t="s">
        <v>8769</v>
      </c>
    </row>
    <row r="13857" spans="41:42" x14ac:dyDescent="0.3">
      <c r="AO13857" s="2" t="s">
        <v>13166</v>
      </c>
      <c r="AP13857" s="6" t="s">
        <v>8769</v>
      </c>
    </row>
    <row r="13858" spans="41:42" x14ac:dyDescent="0.3">
      <c r="AO13858" s="2" t="s">
        <v>14867</v>
      </c>
      <c r="AP13858" s="6" t="s">
        <v>8769</v>
      </c>
    </row>
    <row r="13859" spans="41:42" x14ac:dyDescent="0.3">
      <c r="AO13859" s="2" t="s">
        <v>14868</v>
      </c>
      <c r="AP13859" s="6" t="s">
        <v>8769</v>
      </c>
    </row>
    <row r="13860" spans="41:42" x14ac:dyDescent="0.3">
      <c r="AO13860" s="2" t="s">
        <v>14869</v>
      </c>
      <c r="AP13860" s="6" t="s">
        <v>8769</v>
      </c>
    </row>
    <row r="13861" spans="41:42" x14ac:dyDescent="0.3">
      <c r="AO13861" s="2" t="s">
        <v>14870</v>
      </c>
      <c r="AP13861" s="6" t="s">
        <v>8769</v>
      </c>
    </row>
    <row r="13862" spans="41:42" x14ac:dyDescent="0.3">
      <c r="AO13862" s="2" t="s">
        <v>14871</v>
      </c>
      <c r="AP13862" s="6" t="s">
        <v>8769</v>
      </c>
    </row>
    <row r="13863" spans="41:42" x14ac:dyDescent="0.3">
      <c r="AO13863" s="2" t="s">
        <v>14872</v>
      </c>
      <c r="AP13863" s="6" t="s">
        <v>8769</v>
      </c>
    </row>
    <row r="13864" spans="41:42" x14ac:dyDescent="0.3">
      <c r="AO13864" s="2" t="s">
        <v>14873</v>
      </c>
      <c r="AP13864" s="6" t="s">
        <v>8769</v>
      </c>
    </row>
    <row r="13865" spans="41:42" x14ac:dyDescent="0.3">
      <c r="AO13865" s="2" t="s">
        <v>14874</v>
      </c>
      <c r="AP13865" s="6" t="s">
        <v>8769</v>
      </c>
    </row>
    <row r="13866" spans="41:42" x14ac:dyDescent="0.3">
      <c r="AO13866" s="2" t="s">
        <v>14875</v>
      </c>
      <c r="AP13866" s="6" t="s">
        <v>8769</v>
      </c>
    </row>
    <row r="13867" spans="41:42" x14ac:dyDescent="0.3">
      <c r="AO13867" s="2" t="s">
        <v>14876</v>
      </c>
      <c r="AP13867" s="6" t="s">
        <v>8769</v>
      </c>
    </row>
    <row r="13868" spans="41:42" x14ac:dyDescent="0.3">
      <c r="AO13868" s="2" t="s">
        <v>12996</v>
      </c>
      <c r="AP13868" s="6" t="s">
        <v>8769</v>
      </c>
    </row>
    <row r="13869" spans="41:42" x14ac:dyDescent="0.3">
      <c r="AO13869" s="2" t="s">
        <v>13167</v>
      </c>
      <c r="AP13869" s="6" t="s">
        <v>8769</v>
      </c>
    </row>
    <row r="13870" spans="41:42" x14ac:dyDescent="0.3">
      <c r="AO13870" s="2" t="s">
        <v>14877</v>
      </c>
      <c r="AP13870" s="6" t="s">
        <v>8769</v>
      </c>
    </row>
    <row r="13871" spans="41:42" x14ac:dyDescent="0.3">
      <c r="AO13871" s="2" t="s">
        <v>14878</v>
      </c>
      <c r="AP13871" s="6" t="s">
        <v>8769</v>
      </c>
    </row>
    <row r="13872" spans="41:42" x14ac:dyDescent="0.3">
      <c r="AO13872" s="2" t="s">
        <v>14879</v>
      </c>
      <c r="AP13872" s="6" t="s">
        <v>8769</v>
      </c>
    </row>
    <row r="13873" spans="41:42" x14ac:dyDescent="0.3">
      <c r="AO13873" s="2" t="s">
        <v>14880</v>
      </c>
      <c r="AP13873" s="6" t="s">
        <v>8769</v>
      </c>
    </row>
    <row r="13874" spans="41:42" x14ac:dyDescent="0.3">
      <c r="AO13874" s="2" t="s">
        <v>14881</v>
      </c>
      <c r="AP13874" s="6" t="s">
        <v>8769</v>
      </c>
    </row>
    <row r="13875" spans="41:42" x14ac:dyDescent="0.3">
      <c r="AO13875" s="2" t="s">
        <v>14882</v>
      </c>
      <c r="AP13875" s="6" t="s">
        <v>8769</v>
      </c>
    </row>
    <row r="13876" spans="41:42" x14ac:dyDescent="0.3">
      <c r="AO13876" s="2" t="s">
        <v>14883</v>
      </c>
      <c r="AP13876" s="6" t="s">
        <v>8769</v>
      </c>
    </row>
    <row r="13877" spans="41:42" x14ac:dyDescent="0.3">
      <c r="AO13877" s="2" t="s">
        <v>14884</v>
      </c>
      <c r="AP13877" s="6" t="s">
        <v>8769</v>
      </c>
    </row>
    <row r="13878" spans="41:42" x14ac:dyDescent="0.3">
      <c r="AO13878" s="2" t="s">
        <v>14885</v>
      </c>
      <c r="AP13878" s="6" t="s">
        <v>8769</v>
      </c>
    </row>
    <row r="13879" spans="41:42" x14ac:dyDescent="0.3">
      <c r="AO13879" s="2" t="s">
        <v>14886</v>
      </c>
      <c r="AP13879" s="6" t="s">
        <v>8769</v>
      </c>
    </row>
    <row r="13880" spans="41:42" x14ac:dyDescent="0.3">
      <c r="AO13880" s="2" t="s">
        <v>13168</v>
      </c>
      <c r="AP13880" s="6" t="s">
        <v>8769</v>
      </c>
    </row>
    <row r="13881" spans="41:42" x14ac:dyDescent="0.3">
      <c r="AO13881" s="2" t="s">
        <v>14887</v>
      </c>
      <c r="AP13881" s="6" t="s">
        <v>8769</v>
      </c>
    </row>
    <row r="13882" spans="41:42" x14ac:dyDescent="0.3">
      <c r="AO13882" s="2" t="s">
        <v>14888</v>
      </c>
      <c r="AP13882" s="6" t="s">
        <v>8769</v>
      </c>
    </row>
    <row r="13883" spans="41:42" x14ac:dyDescent="0.3">
      <c r="AO13883" s="2" t="s">
        <v>14889</v>
      </c>
      <c r="AP13883" s="6" t="s">
        <v>8769</v>
      </c>
    </row>
    <row r="13884" spans="41:42" x14ac:dyDescent="0.3">
      <c r="AO13884" s="2" t="s">
        <v>14890</v>
      </c>
      <c r="AP13884" s="6" t="s">
        <v>8769</v>
      </c>
    </row>
    <row r="13885" spans="41:42" x14ac:dyDescent="0.3">
      <c r="AO13885" s="2" t="s">
        <v>14891</v>
      </c>
      <c r="AP13885" s="6" t="s">
        <v>8769</v>
      </c>
    </row>
    <row r="13886" spans="41:42" x14ac:dyDescent="0.3">
      <c r="AO13886" s="2" t="s">
        <v>14892</v>
      </c>
      <c r="AP13886" s="6" t="s">
        <v>8769</v>
      </c>
    </row>
    <row r="13887" spans="41:42" x14ac:dyDescent="0.3">
      <c r="AO13887" s="2" t="s">
        <v>14893</v>
      </c>
      <c r="AP13887" s="6" t="s">
        <v>8769</v>
      </c>
    </row>
    <row r="13888" spans="41:42" x14ac:dyDescent="0.3">
      <c r="AO13888" s="2" t="s">
        <v>14894</v>
      </c>
      <c r="AP13888" s="6" t="s">
        <v>8769</v>
      </c>
    </row>
    <row r="13889" spans="41:42" x14ac:dyDescent="0.3">
      <c r="AO13889" s="2" t="s">
        <v>14895</v>
      </c>
      <c r="AP13889" s="6" t="s">
        <v>8769</v>
      </c>
    </row>
    <row r="13890" spans="41:42" x14ac:dyDescent="0.3">
      <c r="AO13890" s="2" t="s">
        <v>14896</v>
      </c>
      <c r="AP13890" s="6" t="s">
        <v>8769</v>
      </c>
    </row>
    <row r="13891" spans="41:42" x14ac:dyDescent="0.3">
      <c r="AO13891" s="2" t="s">
        <v>13169</v>
      </c>
      <c r="AP13891" s="6" t="s">
        <v>8769</v>
      </c>
    </row>
    <row r="13892" spans="41:42" x14ac:dyDescent="0.3">
      <c r="AO13892" s="2" t="s">
        <v>14897</v>
      </c>
      <c r="AP13892" s="6" t="s">
        <v>8769</v>
      </c>
    </row>
    <row r="13893" spans="41:42" x14ac:dyDescent="0.3">
      <c r="AO13893" s="2" t="s">
        <v>14898</v>
      </c>
      <c r="AP13893" s="6" t="s">
        <v>8769</v>
      </c>
    </row>
    <row r="13894" spans="41:42" x14ac:dyDescent="0.3">
      <c r="AO13894" s="2" t="s">
        <v>14899</v>
      </c>
      <c r="AP13894" s="6" t="s">
        <v>8769</v>
      </c>
    </row>
    <row r="13895" spans="41:42" x14ac:dyDescent="0.3">
      <c r="AO13895" s="2" t="s">
        <v>14900</v>
      </c>
      <c r="AP13895" s="6" t="s">
        <v>8769</v>
      </c>
    </row>
    <row r="13896" spans="41:42" x14ac:dyDescent="0.3">
      <c r="AO13896" s="2" t="s">
        <v>14901</v>
      </c>
      <c r="AP13896" s="6" t="s">
        <v>8769</v>
      </c>
    </row>
    <row r="13897" spans="41:42" x14ac:dyDescent="0.3">
      <c r="AO13897" s="2" t="s">
        <v>14902</v>
      </c>
      <c r="AP13897" s="6" t="s">
        <v>8769</v>
      </c>
    </row>
    <row r="13898" spans="41:42" x14ac:dyDescent="0.3">
      <c r="AO13898" s="2" t="s">
        <v>14903</v>
      </c>
      <c r="AP13898" s="6" t="s">
        <v>8769</v>
      </c>
    </row>
    <row r="13899" spans="41:42" x14ac:dyDescent="0.3">
      <c r="AO13899" s="2" t="s">
        <v>14904</v>
      </c>
      <c r="AP13899" s="6" t="s">
        <v>8769</v>
      </c>
    </row>
    <row r="13900" spans="41:42" x14ac:dyDescent="0.3">
      <c r="AO13900" s="2" t="s">
        <v>14905</v>
      </c>
      <c r="AP13900" s="6" t="s">
        <v>8769</v>
      </c>
    </row>
    <row r="13901" spans="41:42" x14ac:dyDescent="0.3">
      <c r="AO13901" s="2" t="s">
        <v>14906</v>
      </c>
      <c r="AP13901" s="6" t="s">
        <v>8769</v>
      </c>
    </row>
    <row r="13902" spans="41:42" x14ac:dyDescent="0.3">
      <c r="AO13902" s="2" t="s">
        <v>13170</v>
      </c>
      <c r="AP13902" s="6" t="s">
        <v>8769</v>
      </c>
    </row>
    <row r="13903" spans="41:42" x14ac:dyDescent="0.3">
      <c r="AO13903" s="2" t="s">
        <v>14907</v>
      </c>
      <c r="AP13903" s="6" t="s">
        <v>8769</v>
      </c>
    </row>
    <row r="13904" spans="41:42" x14ac:dyDescent="0.3">
      <c r="AO13904" s="2" t="s">
        <v>14908</v>
      </c>
      <c r="AP13904" s="6" t="s">
        <v>8769</v>
      </c>
    </row>
    <row r="13905" spans="41:42" x14ac:dyDescent="0.3">
      <c r="AO13905" s="2" t="s">
        <v>14909</v>
      </c>
      <c r="AP13905" s="6" t="s">
        <v>8769</v>
      </c>
    </row>
    <row r="13906" spans="41:42" x14ac:dyDescent="0.3">
      <c r="AO13906" s="2" t="s">
        <v>14910</v>
      </c>
      <c r="AP13906" s="6" t="s">
        <v>8769</v>
      </c>
    </row>
    <row r="13907" spans="41:42" x14ac:dyDescent="0.3">
      <c r="AO13907" s="2" t="s">
        <v>14911</v>
      </c>
      <c r="AP13907" s="6" t="s">
        <v>8769</v>
      </c>
    </row>
    <row r="13908" spans="41:42" x14ac:dyDescent="0.3">
      <c r="AO13908" s="2" t="s">
        <v>14912</v>
      </c>
      <c r="AP13908" s="6" t="s">
        <v>8769</v>
      </c>
    </row>
    <row r="13909" spans="41:42" x14ac:dyDescent="0.3">
      <c r="AO13909" s="2" t="s">
        <v>14913</v>
      </c>
      <c r="AP13909" s="6" t="s">
        <v>8769</v>
      </c>
    </row>
    <row r="13910" spans="41:42" x14ac:dyDescent="0.3">
      <c r="AO13910" s="2" t="s">
        <v>14914</v>
      </c>
      <c r="AP13910" s="6" t="s">
        <v>8769</v>
      </c>
    </row>
    <row r="13911" spans="41:42" x14ac:dyDescent="0.3">
      <c r="AO13911" s="2" t="s">
        <v>14915</v>
      </c>
      <c r="AP13911" s="6" t="s">
        <v>8769</v>
      </c>
    </row>
    <row r="13912" spans="41:42" x14ac:dyDescent="0.3">
      <c r="AO13912" s="2" t="s">
        <v>14916</v>
      </c>
      <c r="AP13912" s="6" t="s">
        <v>8769</v>
      </c>
    </row>
    <row r="13913" spans="41:42" x14ac:dyDescent="0.3">
      <c r="AO13913" s="2" t="s">
        <v>13171</v>
      </c>
      <c r="AP13913" s="6" t="s">
        <v>8769</v>
      </c>
    </row>
    <row r="13914" spans="41:42" x14ac:dyDescent="0.3">
      <c r="AO13914" s="2" t="s">
        <v>14917</v>
      </c>
      <c r="AP13914" s="6" t="s">
        <v>8769</v>
      </c>
    </row>
    <row r="13915" spans="41:42" x14ac:dyDescent="0.3">
      <c r="AO13915" s="2" t="s">
        <v>14918</v>
      </c>
      <c r="AP13915" s="6" t="s">
        <v>8769</v>
      </c>
    </row>
    <row r="13916" spans="41:42" x14ac:dyDescent="0.3">
      <c r="AO13916" s="2" t="s">
        <v>14919</v>
      </c>
      <c r="AP13916" s="6" t="s">
        <v>8769</v>
      </c>
    </row>
    <row r="13917" spans="41:42" x14ac:dyDescent="0.3">
      <c r="AO13917" s="2" t="s">
        <v>14920</v>
      </c>
      <c r="AP13917" s="6" t="s">
        <v>8769</v>
      </c>
    </row>
    <row r="13918" spans="41:42" x14ac:dyDescent="0.3">
      <c r="AO13918" s="2" t="s">
        <v>14921</v>
      </c>
      <c r="AP13918" s="6" t="s">
        <v>8769</v>
      </c>
    </row>
    <row r="13919" spans="41:42" x14ac:dyDescent="0.3">
      <c r="AO13919" s="2" t="s">
        <v>14922</v>
      </c>
      <c r="AP13919" s="6" t="s">
        <v>8769</v>
      </c>
    </row>
    <row r="13920" spans="41:42" x14ac:dyDescent="0.3">
      <c r="AO13920" s="2" t="s">
        <v>14923</v>
      </c>
      <c r="AP13920" s="6" t="s">
        <v>8769</v>
      </c>
    </row>
    <row r="13921" spans="41:42" x14ac:dyDescent="0.3">
      <c r="AO13921" s="2" t="s">
        <v>14924</v>
      </c>
      <c r="AP13921" s="6" t="s">
        <v>8769</v>
      </c>
    </row>
    <row r="13922" spans="41:42" x14ac:dyDescent="0.3">
      <c r="AO13922" s="2" t="s">
        <v>14925</v>
      </c>
      <c r="AP13922" s="6" t="s">
        <v>8769</v>
      </c>
    </row>
    <row r="13923" spans="41:42" x14ac:dyDescent="0.3">
      <c r="AO13923" s="2" t="s">
        <v>14926</v>
      </c>
      <c r="AP13923" s="6" t="s">
        <v>8769</v>
      </c>
    </row>
    <row r="13924" spans="41:42" x14ac:dyDescent="0.3">
      <c r="AO13924" s="2" t="s">
        <v>13172</v>
      </c>
      <c r="AP13924" s="6" t="s">
        <v>8769</v>
      </c>
    </row>
    <row r="13925" spans="41:42" x14ac:dyDescent="0.3">
      <c r="AO13925" s="2" t="s">
        <v>14927</v>
      </c>
      <c r="AP13925" s="6" t="s">
        <v>8769</v>
      </c>
    </row>
    <row r="13926" spans="41:42" x14ac:dyDescent="0.3">
      <c r="AO13926" s="2" t="s">
        <v>14928</v>
      </c>
      <c r="AP13926" s="6" t="s">
        <v>8769</v>
      </c>
    </row>
    <row r="13927" spans="41:42" x14ac:dyDescent="0.3">
      <c r="AO13927" s="2" t="s">
        <v>14929</v>
      </c>
      <c r="AP13927" s="6" t="s">
        <v>8769</v>
      </c>
    </row>
    <row r="13928" spans="41:42" x14ac:dyDescent="0.3">
      <c r="AO13928" s="2" t="s">
        <v>14930</v>
      </c>
      <c r="AP13928" s="6" t="s">
        <v>8769</v>
      </c>
    </row>
    <row r="13929" spans="41:42" x14ac:dyDescent="0.3">
      <c r="AO13929" s="2" t="s">
        <v>14931</v>
      </c>
      <c r="AP13929" s="6" t="s">
        <v>8769</v>
      </c>
    </row>
    <row r="13930" spans="41:42" x14ac:dyDescent="0.3">
      <c r="AO13930" s="2" t="s">
        <v>14932</v>
      </c>
      <c r="AP13930" s="6" t="s">
        <v>8769</v>
      </c>
    </row>
    <row r="13931" spans="41:42" x14ac:dyDescent="0.3">
      <c r="AO13931" s="2" t="s">
        <v>14933</v>
      </c>
      <c r="AP13931" s="6" t="s">
        <v>8769</v>
      </c>
    </row>
    <row r="13932" spans="41:42" x14ac:dyDescent="0.3">
      <c r="AO13932" s="2" t="s">
        <v>14934</v>
      </c>
      <c r="AP13932" s="6" t="s">
        <v>8769</v>
      </c>
    </row>
    <row r="13933" spans="41:42" x14ac:dyDescent="0.3">
      <c r="AO13933" s="2" t="s">
        <v>14935</v>
      </c>
      <c r="AP13933" s="6" t="s">
        <v>8769</v>
      </c>
    </row>
    <row r="13934" spans="41:42" x14ac:dyDescent="0.3">
      <c r="AO13934" s="2" t="s">
        <v>14936</v>
      </c>
      <c r="AP13934" s="6" t="s">
        <v>8769</v>
      </c>
    </row>
    <row r="13935" spans="41:42" x14ac:dyDescent="0.3">
      <c r="AO13935" s="2" t="s">
        <v>13173</v>
      </c>
      <c r="AP13935" s="6" t="s">
        <v>8769</v>
      </c>
    </row>
    <row r="13936" spans="41:42" x14ac:dyDescent="0.3">
      <c r="AO13936" s="2" t="s">
        <v>14937</v>
      </c>
      <c r="AP13936" s="6" t="s">
        <v>8769</v>
      </c>
    </row>
    <row r="13937" spans="41:42" x14ac:dyDescent="0.3">
      <c r="AO13937" s="2" t="s">
        <v>14938</v>
      </c>
      <c r="AP13937" s="6" t="s">
        <v>8769</v>
      </c>
    </row>
    <row r="13938" spans="41:42" x14ac:dyDescent="0.3">
      <c r="AO13938" s="2" t="s">
        <v>14939</v>
      </c>
      <c r="AP13938" s="6" t="s">
        <v>8769</v>
      </c>
    </row>
    <row r="13939" spans="41:42" x14ac:dyDescent="0.3">
      <c r="AO13939" s="2" t="s">
        <v>14940</v>
      </c>
      <c r="AP13939" s="6" t="s">
        <v>8769</v>
      </c>
    </row>
    <row r="13940" spans="41:42" x14ac:dyDescent="0.3">
      <c r="AO13940" s="2" t="s">
        <v>14941</v>
      </c>
      <c r="AP13940" s="6" t="s">
        <v>8769</v>
      </c>
    </row>
    <row r="13941" spans="41:42" x14ac:dyDescent="0.3">
      <c r="AO13941" s="2" t="s">
        <v>14942</v>
      </c>
      <c r="AP13941" s="6" t="s">
        <v>8769</v>
      </c>
    </row>
    <row r="13942" spans="41:42" x14ac:dyDescent="0.3">
      <c r="AO13942" s="2" t="s">
        <v>14943</v>
      </c>
      <c r="AP13942" s="6" t="s">
        <v>8769</v>
      </c>
    </row>
    <row r="13943" spans="41:42" x14ac:dyDescent="0.3">
      <c r="AO13943" s="2" t="s">
        <v>14944</v>
      </c>
      <c r="AP13943" s="6" t="s">
        <v>8769</v>
      </c>
    </row>
    <row r="13944" spans="41:42" x14ac:dyDescent="0.3">
      <c r="AO13944" s="2" t="s">
        <v>14945</v>
      </c>
      <c r="AP13944" s="6" t="s">
        <v>8769</v>
      </c>
    </row>
    <row r="13945" spans="41:42" x14ac:dyDescent="0.3">
      <c r="AO13945" s="2" t="s">
        <v>14946</v>
      </c>
      <c r="AP13945" s="6" t="s">
        <v>8769</v>
      </c>
    </row>
    <row r="13946" spans="41:42" x14ac:dyDescent="0.3">
      <c r="AO13946" s="2" t="s">
        <v>13174</v>
      </c>
      <c r="AP13946" s="6" t="s">
        <v>8769</v>
      </c>
    </row>
    <row r="13947" spans="41:42" x14ac:dyDescent="0.3">
      <c r="AO13947" s="2" t="s">
        <v>14947</v>
      </c>
      <c r="AP13947" s="6" t="s">
        <v>8769</v>
      </c>
    </row>
    <row r="13948" spans="41:42" x14ac:dyDescent="0.3">
      <c r="AO13948" s="2" t="s">
        <v>14948</v>
      </c>
      <c r="AP13948" s="6" t="s">
        <v>8769</v>
      </c>
    </row>
    <row r="13949" spans="41:42" x14ac:dyDescent="0.3">
      <c r="AO13949" s="2" t="s">
        <v>14949</v>
      </c>
      <c r="AP13949" s="6" t="s">
        <v>8769</v>
      </c>
    </row>
    <row r="13950" spans="41:42" x14ac:dyDescent="0.3">
      <c r="AO13950" s="2" t="s">
        <v>14950</v>
      </c>
      <c r="AP13950" s="6" t="s">
        <v>8769</v>
      </c>
    </row>
    <row r="13951" spans="41:42" x14ac:dyDescent="0.3">
      <c r="AO13951" s="2" t="s">
        <v>14951</v>
      </c>
      <c r="AP13951" s="6" t="s">
        <v>8769</v>
      </c>
    </row>
    <row r="13952" spans="41:42" x14ac:dyDescent="0.3">
      <c r="AO13952" s="2" t="s">
        <v>14952</v>
      </c>
      <c r="AP13952" s="6" t="s">
        <v>8769</v>
      </c>
    </row>
    <row r="13953" spans="41:42" x14ac:dyDescent="0.3">
      <c r="AO13953" s="2" t="s">
        <v>14953</v>
      </c>
      <c r="AP13953" s="6" t="s">
        <v>8769</v>
      </c>
    </row>
    <row r="13954" spans="41:42" x14ac:dyDescent="0.3">
      <c r="AO13954" s="2" t="s">
        <v>14954</v>
      </c>
      <c r="AP13954" s="6" t="s">
        <v>8769</v>
      </c>
    </row>
    <row r="13955" spans="41:42" x14ac:dyDescent="0.3">
      <c r="AO13955" s="2" t="s">
        <v>14955</v>
      </c>
      <c r="AP13955" s="6" t="s">
        <v>8769</v>
      </c>
    </row>
    <row r="13956" spans="41:42" x14ac:dyDescent="0.3">
      <c r="AO13956" s="2" t="s">
        <v>14956</v>
      </c>
      <c r="AP13956" s="6" t="s">
        <v>8769</v>
      </c>
    </row>
    <row r="13957" spans="41:42" x14ac:dyDescent="0.3">
      <c r="AO13957" s="2" t="s">
        <v>13175</v>
      </c>
      <c r="AP13957" s="6" t="s">
        <v>8769</v>
      </c>
    </row>
    <row r="13958" spans="41:42" x14ac:dyDescent="0.3">
      <c r="AO13958" s="2" t="s">
        <v>14957</v>
      </c>
      <c r="AP13958" s="6" t="s">
        <v>8769</v>
      </c>
    </row>
    <row r="13959" spans="41:42" x14ac:dyDescent="0.3">
      <c r="AO13959" s="2" t="s">
        <v>14958</v>
      </c>
      <c r="AP13959" s="6" t="s">
        <v>8769</v>
      </c>
    </row>
    <row r="13960" spans="41:42" x14ac:dyDescent="0.3">
      <c r="AO13960" s="2" t="s">
        <v>14959</v>
      </c>
      <c r="AP13960" s="6" t="s">
        <v>8769</v>
      </c>
    </row>
    <row r="13961" spans="41:42" x14ac:dyDescent="0.3">
      <c r="AO13961" s="2" t="s">
        <v>14960</v>
      </c>
      <c r="AP13961" s="6" t="s">
        <v>8769</v>
      </c>
    </row>
    <row r="13962" spans="41:42" x14ac:dyDescent="0.3">
      <c r="AO13962" s="2" t="s">
        <v>14961</v>
      </c>
      <c r="AP13962" s="6" t="s">
        <v>8769</v>
      </c>
    </row>
    <row r="13963" spans="41:42" x14ac:dyDescent="0.3">
      <c r="AO13963" s="2" t="s">
        <v>14962</v>
      </c>
      <c r="AP13963" s="6" t="s">
        <v>8769</v>
      </c>
    </row>
    <row r="13964" spans="41:42" x14ac:dyDescent="0.3">
      <c r="AO13964" s="2" t="s">
        <v>14963</v>
      </c>
      <c r="AP13964" s="6" t="s">
        <v>8769</v>
      </c>
    </row>
    <row r="13965" spans="41:42" x14ac:dyDescent="0.3">
      <c r="AO13965" s="2" t="s">
        <v>14964</v>
      </c>
      <c r="AP13965" s="6" t="s">
        <v>8769</v>
      </c>
    </row>
    <row r="13966" spans="41:42" x14ac:dyDescent="0.3">
      <c r="AO13966" s="2" t="s">
        <v>14965</v>
      </c>
      <c r="AP13966" s="6" t="s">
        <v>8769</v>
      </c>
    </row>
    <row r="13967" spans="41:42" x14ac:dyDescent="0.3">
      <c r="AO13967" s="2" t="s">
        <v>14966</v>
      </c>
      <c r="AP13967" s="6" t="s">
        <v>8769</v>
      </c>
    </row>
    <row r="13968" spans="41:42" x14ac:dyDescent="0.3">
      <c r="AO13968" s="2" t="s">
        <v>13176</v>
      </c>
      <c r="AP13968" s="6" t="s">
        <v>8769</v>
      </c>
    </row>
    <row r="13969" spans="41:42" x14ac:dyDescent="0.3">
      <c r="AO13969" s="2" t="s">
        <v>14967</v>
      </c>
      <c r="AP13969" s="6" t="s">
        <v>8769</v>
      </c>
    </row>
    <row r="13970" spans="41:42" x14ac:dyDescent="0.3">
      <c r="AO13970" s="2" t="s">
        <v>14968</v>
      </c>
      <c r="AP13970" s="6" t="s">
        <v>8769</v>
      </c>
    </row>
    <row r="13971" spans="41:42" x14ac:dyDescent="0.3">
      <c r="AO13971" s="2" t="s">
        <v>14969</v>
      </c>
      <c r="AP13971" s="6" t="s">
        <v>8769</v>
      </c>
    </row>
    <row r="13972" spans="41:42" x14ac:dyDescent="0.3">
      <c r="AO13972" s="2" t="s">
        <v>14970</v>
      </c>
      <c r="AP13972" s="6" t="s">
        <v>8769</v>
      </c>
    </row>
    <row r="13973" spans="41:42" x14ac:dyDescent="0.3">
      <c r="AO13973" s="2" t="s">
        <v>14971</v>
      </c>
      <c r="AP13973" s="6" t="s">
        <v>8769</v>
      </c>
    </row>
    <row r="13974" spans="41:42" x14ac:dyDescent="0.3">
      <c r="AO13974" s="2" t="s">
        <v>14972</v>
      </c>
      <c r="AP13974" s="6" t="s">
        <v>8769</v>
      </c>
    </row>
    <row r="13975" spans="41:42" x14ac:dyDescent="0.3">
      <c r="AO13975" s="2" t="s">
        <v>14973</v>
      </c>
      <c r="AP13975" s="6" t="s">
        <v>8769</v>
      </c>
    </row>
    <row r="13976" spans="41:42" x14ac:dyDescent="0.3">
      <c r="AO13976" s="2" t="s">
        <v>14974</v>
      </c>
      <c r="AP13976" s="6" t="s">
        <v>8769</v>
      </c>
    </row>
    <row r="13977" spans="41:42" x14ac:dyDescent="0.3">
      <c r="AO13977" s="2" t="s">
        <v>14975</v>
      </c>
      <c r="AP13977" s="6" t="s">
        <v>8769</v>
      </c>
    </row>
    <row r="13978" spans="41:42" x14ac:dyDescent="0.3">
      <c r="AO13978" s="2" t="s">
        <v>14976</v>
      </c>
      <c r="AP13978" s="6" t="s">
        <v>8769</v>
      </c>
    </row>
    <row r="13979" spans="41:42" x14ac:dyDescent="0.3">
      <c r="AO13979" s="2" t="s">
        <v>12979</v>
      </c>
      <c r="AP13979" s="6" t="s">
        <v>8769</v>
      </c>
    </row>
    <row r="13980" spans="41:42" x14ac:dyDescent="0.3">
      <c r="AO13980" s="2" t="s">
        <v>12997</v>
      </c>
      <c r="AP13980" s="6" t="s">
        <v>8769</v>
      </c>
    </row>
    <row r="13981" spans="41:42" x14ac:dyDescent="0.3">
      <c r="AO13981" s="2" t="s">
        <v>13177</v>
      </c>
      <c r="AP13981" s="6" t="s">
        <v>8769</v>
      </c>
    </row>
    <row r="13982" spans="41:42" x14ac:dyDescent="0.3">
      <c r="AO13982" s="2" t="s">
        <v>14977</v>
      </c>
      <c r="AP13982" s="6" t="s">
        <v>8769</v>
      </c>
    </row>
    <row r="13983" spans="41:42" x14ac:dyDescent="0.3">
      <c r="AO13983" s="2" t="s">
        <v>14978</v>
      </c>
      <c r="AP13983" s="6" t="s">
        <v>8769</v>
      </c>
    </row>
    <row r="13984" spans="41:42" x14ac:dyDescent="0.3">
      <c r="AO13984" s="2" t="s">
        <v>14979</v>
      </c>
      <c r="AP13984" s="6" t="s">
        <v>8769</v>
      </c>
    </row>
    <row r="13985" spans="41:42" x14ac:dyDescent="0.3">
      <c r="AO13985" s="2" t="s">
        <v>14980</v>
      </c>
      <c r="AP13985" s="6" t="s">
        <v>8769</v>
      </c>
    </row>
    <row r="13986" spans="41:42" x14ac:dyDescent="0.3">
      <c r="AO13986" s="2" t="s">
        <v>14981</v>
      </c>
      <c r="AP13986" s="6" t="s">
        <v>8769</v>
      </c>
    </row>
    <row r="13987" spans="41:42" x14ac:dyDescent="0.3">
      <c r="AO13987" s="2" t="s">
        <v>14982</v>
      </c>
      <c r="AP13987" s="6" t="s">
        <v>8769</v>
      </c>
    </row>
    <row r="13988" spans="41:42" x14ac:dyDescent="0.3">
      <c r="AO13988" s="2" t="s">
        <v>14983</v>
      </c>
      <c r="AP13988" s="6" t="s">
        <v>8769</v>
      </c>
    </row>
    <row r="13989" spans="41:42" x14ac:dyDescent="0.3">
      <c r="AO13989" s="2" t="s">
        <v>14984</v>
      </c>
      <c r="AP13989" s="6" t="s">
        <v>8769</v>
      </c>
    </row>
    <row r="13990" spans="41:42" x14ac:dyDescent="0.3">
      <c r="AO13990" s="2" t="s">
        <v>14985</v>
      </c>
      <c r="AP13990" s="6" t="s">
        <v>8769</v>
      </c>
    </row>
    <row r="13991" spans="41:42" x14ac:dyDescent="0.3">
      <c r="AO13991" s="2" t="s">
        <v>14986</v>
      </c>
      <c r="AP13991" s="6" t="s">
        <v>8769</v>
      </c>
    </row>
    <row r="13992" spans="41:42" x14ac:dyDescent="0.3">
      <c r="AO13992" s="2" t="s">
        <v>13178</v>
      </c>
      <c r="AP13992" s="6" t="s">
        <v>8769</v>
      </c>
    </row>
    <row r="13993" spans="41:42" x14ac:dyDescent="0.3">
      <c r="AO13993" s="2" t="s">
        <v>14987</v>
      </c>
      <c r="AP13993" s="6" t="s">
        <v>8769</v>
      </c>
    </row>
    <row r="13994" spans="41:42" x14ac:dyDescent="0.3">
      <c r="AO13994" s="2" t="s">
        <v>14988</v>
      </c>
      <c r="AP13994" s="6" t="s">
        <v>8769</v>
      </c>
    </row>
    <row r="13995" spans="41:42" x14ac:dyDescent="0.3">
      <c r="AO13995" s="2" t="s">
        <v>14989</v>
      </c>
      <c r="AP13995" s="6" t="s">
        <v>8769</v>
      </c>
    </row>
    <row r="13996" spans="41:42" x14ac:dyDescent="0.3">
      <c r="AO13996" s="2" t="s">
        <v>14990</v>
      </c>
      <c r="AP13996" s="6" t="s">
        <v>8769</v>
      </c>
    </row>
    <row r="13997" spans="41:42" x14ac:dyDescent="0.3">
      <c r="AO13997" s="2" t="s">
        <v>14991</v>
      </c>
      <c r="AP13997" s="6" t="s">
        <v>8769</v>
      </c>
    </row>
    <row r="13998" spans="41:42" x14ac:dyDescent="0.3">
      <c r="AO13998" s="2" t="s">
        <v>14992</v>
      </c>
      <c r="AP13998" s="6" t="s">
        <v>8769</v>
      </c>
    </row>
    <row r="13999" spans="41:42" x14ac:dyDescent="0.3">
      <c r="AO13999" s="2" t="s">
        <v>14993</v>
      </c>
      <c r="AP13999" s="6" t="s">
        <v>8769</v>
      </c>
    </row>
    <row r="14000" spans="41:42" x14ac:dyDescent="0.3">
      <c r="AO14000" s="2" t="s">
        <v>14994</v>
      </c>
      <c r="AP14000" s="6" t="s">
        <v>8769</v>
      </c>
    </row>
    <row r="14001" spans="41:42" x14ac:dyDescent="0.3">
      <c r="AO14001" s="2" t="s">
        <v>14995</v>
      </c>
      <c r="AP14001" s="6" t="s">
        <v>8769</v>
      </c>
    </row>
    <row r="14002" spans="41:42" x14ac:dyDescent="0.3">
      <c r="AO14002" s="2" t="s">
        <v>14996</v>
      </c>
      <c r="AP14002" s="6" t="s">
        <v>8769</v>
      </c>
    </row>
    <row r="14003" spans="41:42" x14ac:dyDescent="0.3">
      <c r="AO14003" s="2" t="s">
        <v>13179</v>
      </c>
      <c r="AP14003" s="6" t="s">
        <v>8769</v>
      </c>
    </row>
    <row r="14004" spans="41:42" x14ac:dyDescent="0.3">
      <c r="AO14004" s="2" t="s">
        <v>14997</v>
      </c>
      <c r="AP14004" s="6" t="s">
        <v>8769</v>
      </c>
    </row>
    <row r="14005" spans="41:42" x14ac:dyDescent="0.3">
      <c r="AO14005" s="2" t="s">
        <v>14998</v>
      </c>
      <c r="AP14005" s="6" t="s">
        <v>8769</v>
      </c>
    </row>
    <row r="14006" spans="41:42" x14ac:dyDescent="0.3">
      <c r="AO14006" s="2" t="s">
        <v>14999</v>
      </c>
      <c r="AP14006" s="6" t="s">
        <v>8769</v>
      </c>
    </row>
    <row r="14007" spans="41:42" x14ac:dyDescent="0.3">
      <c r="AO14007" s="2" t="s">
        <v>15000</v>
      </c>
      <c r="AP14007" s="6" t="s">
        <v>8769</v>
      </c>
    </row>
    <row r="14008" spans="41:42" x14ac:dyDescent="0.3">
      <c r="AO14008" s="2" t="s">
        <v>15001</v>
      </c>
      <c r="AP14008" s="6" t="s">
        <v>8769</v>
      </c>
    </row>
    <row r="14009" spans="41:42" x14ac:dyDescent="0.3">
      <c r="AO14009" s="2" t="s">
        <v>15002</v>
      </c>
      <c r="AP14009" s="6" t="s">
        <v>8769</v>
      </c>
    </row>
    <row r="14010" spans="41:42" x14ac:dyDescent="0.3">
      <c r="AO14010" s="2" t="s">
        <v>15003</v>
      </c>
      <c r="AP14010" s="6" t="s">
        <v>8769</v>
      </c>
    </row>
    <row r="14011" spans="41:42" x14ac:dyDescent="0.3">
      <c r="AO14011" s="2" t="s">
        <v>15004</v>
      </c>
      <c r="AP14011" s="6" t="s">
        <v>8769</v>
      </c>
    </row>
    <row r="14012" spans="41:42" x14ac:dyDescent="0.3">
      <c r="AO14012" s="2" t="s">
        <v>15005</v>
      </c>
      <c r="AP14012" s="6" t="s">
        <v>8769</v>
      </c>
    </row>
    <row r="14013" spans="41:42" x14ac:dyDescent="0.3">
      <c r="AO14013" s="2" t="s">
        <v>15006</v>
      </c>
      <c r="AP14013" s="6" t="s">
        <v>8769</v>
      </c>
    </row>
    <row r="14014" spans="41:42" x14ac:dyDescent="0.3">
      <c r="AO14014" s="2" t="s">
        <v>13180</v>
      </c>
      <c r="AP14014" s="6" t="s">
        <v>8769</v>
      </c>
    </row>
    <row r="14015" spans="41:42" x14ac:dyDescent="0.3">
      <c r="AO14015" s="2" t="s">
        <v>15007</v>
      </c>
      <c r="AP14015" s="6" t="s">
        <v>8769</v>
      </c>
    </row>
    <row r="14016" spans="41:42" x14ac:dyDescent="0.3">
      <c r="AO14016" s="2" t="s">
        <v>15008</v>
      </c>
      <c r="AP14016" s="6" t="s">
        <v>8769</v>
      </c>
    </row>
    <row r="14017" spans="41:42" x14ac:dyDescent="0.3">
      <c r="AO14017" s="2" t="s">
        <v>15009</v>
      </c>
      <c r="AP14017" s="6" t="s">
        <v>8769</v>
      </c>
    </row>
    <row r="14018" spans="41:42" x14ac:dyDescent="0.3">
      <c r="AO14018" s="2" t="s">
        <v>15010</v>
      </c>
      <c r="AP14018" s="6" t="s">
        <v>8769</v>
      </c>
    </row>
    <row r="14019" spans="41:42" x14ac:dyDescent="0.3">
      <c r="AO14019" s="2" t="s">
        <v>15011</v>
      </c>
      <c r="AP14019" s="6" t="s">
        <v>8769</v>
      </c>
    </row>
    <row r="14020" spans="41:42" x14ac:dyDescent="0.3">
      <c r="AO14020" s="2" t="s">
        <v>15012</v>
      </c>
      <c r="AP14020" s="6" t="s">
        <v>8769</v>
      </c>
    </row>
    <row r="14021" spans="41:42" x14ac:dyDescent="0.3">
      <c r="AO14021" s="2" t="s">
        <v>15013</v>
      </c>
      <c r="AP14021" s="6" t="s">
        <v>8769</v>
      </c>
    </row>
    <row r="14022" spans="41:42" x14ac:dyDescent="0.3">
      <c r="AO14022" s="2" t="s">
        <v>15014</v>
      </c>
      <c r="AP14022" s="6" t="s">
        <v>8769</v>
      </c>
    </row>
    <row r="14023" spans="41:42" x14ac:dyDescent="0.3">
      <c r="AO14023" s="2" t="s">
        <v>15015</v>
      </c>
      <c r="AP14023" s="6" t="s">
        <v>8769</v>
      </c>
    </row>
    <row r="14024" spans="41:42" x14ac:dyDescent="0.3">
      <c r="AO14024" s="2" t="s">
        <v>15016</v>
      </c>
      <c r="AP14024" s="6" t="s">
        <v>8769</v>
      </c>
    </row>
    <row r="14025" spans="41:42" x14ac:dyDescent="0.3">
      <c r="AO14025" s="2" t="s">
        <v>13181</v>
      </c>
      <c r="AP14025" s="6" t="s">
        <v>8769</v>
      </c>
    </row>
    <row r="14026" spans="41:42" x14ac:dyDescent="0.3">
      <c r="AO14026" s="2" t="s">
        <v>15017</v>
      </c>
      <c r="AP14026" s="6" t="s">
        <v>8769</v>
      </c>
    </row>
    <row r="14027" spans="41:42" x14ac:dyDescent="0.3">
      <c r="AO14027" s="2" t="s">
        <v>15018</v>
      </c>
      <c r="AP14027" s="6" t="s">
        <v>8769</v>
      </c>
    </row>
    <row r="14028" spans="41:42" x14ac:dyDescent="0.3">
      <c r="AO14028" s="2" t="s">
        <v>15019</v>
      </c>
      <c r="AP14028" s="6" t="s">
        <v>8769</v>
      </c>
    </row>
    <row r="14029" spans="41:42" x14ac:dyDescent="0.3">
      <c r="AO14029" s="2" t="s">
        <v>15020</v>
      </c>
      <c r="AP14029" s="6" t="s">
        <v>8769</v>
      </c>
    </row>
    <row r="14030" spans="41:42" x14ac:dyDescent="0.3">
      <c r="AO14030" s="2" t="s">
        <v>15021</v>
      </c>
      <c r="AP14030" s="6" t="s">
        <v>8769</v>
      </c>
    </row>
    <row r="14031" spans="41:42" x14ac:dyDescent="0.3">
      <c r="AO14031" s="2" t="s">
        <v>15022</v>
      </c>
      <c r="AP14031" s="6" t="s">
        <v>8769</v>
      </c>
    </row>
    <row r="14032" spans="41:42" x14ac:dyDescent="0.3">
      <c r="AO14032" s="2" t="s">
        <v>15023</v>
      </c>
      <c r="AP14032" s="6" t="s">
        <v>8769</v>
      </c>
    </row>
    <row r="14033" spans="41:42" x14ac:dyDescent="0.3">
      <c r="AO14033" s="2" t="s">
        <v>15024</v>
      </c>
      <c r="AP14033" s="6" t="s">
        <v>8769</v>
      </c>
    </row>
    <row r="14034" spans="41:42" x14ac:dyDescent="0.3">
      <c r="AO14034" s="2" t="s">
        <v>15025</v>
      </c>
      <c r="AP14034" s="6" t="s">
        <v>8769</v>
      </c>
    </row>
    <row r="14035" spans="41:42" x14ac:dyDescent="0.3">
      <c r="AO14035" s="2" t="s">
        <v>15026</v>
      </c>
      <c r="AP14035" s="6" t="s">
        <v>8769</v>
      </c>
    </row>
    <row r="14036" spans="41:42" x14ac:dyDescent="0.3">
      <c r="AO14036" s="2" t="s">
        <v>13182</v>
      </c>
      <c r="AP14036" s="6" t="s">
        <v>8769</v>
      </c>
    </row>
    <row r="14037" spans="41:42" x14ac:dyDescent="0.3">
      <c r="AO14037" s="2" t="s">
        <v>15027</v>
      </c>
      <c r="AP14037" s="6" t="s">
        <v>8769</v>
      </c>
    </row>
    <row r="14038" spans="41:42" x14ac:dyDescent="0.3">
      <c r="AO14038" s="2" t="s">
        <v>15028</v>
      </c>
      <c r="AP14038" s="6" t="s">
        <v>8769</v>
      </c>
    </row>
    <row r="14039" spans="41:42" x14ac:dyDescent="0.3">
      <c r="AO14039" s="2" t="s">
        <v>15029</v>
      </c>
      <c r="AP14039" s="6" t="s">
        <v>8769</v>
      </c>
    </row>
    <row r="14040" spans="41:42" x14ac:dyDescent="0.3">
      <c r="AO14040" s="2" t="s">
        <v>15030</v>
      </c>
      <c r="AP14040" s="6" t="s">
        <v>8769</v>
      </c>
    </row>
    <row r="14041" spans="41:42" x14ac:dyDescent="0.3">
      <c r="AO14041" s="2" t="s">
        <v>15031</v>
      </c>
      <c r="AP14041" s="6" t="s">
        <v>8769</v>
      </c>
    </row>
    <row r="14042" spans="41:42" x14ac:dyDescent="0.3">
      <c r="AO14042" s="2" t="s">
        <v>15032</v>
      </c>
      <c r="AP14042" s="6" t="s">
        <v>8769</v>
      </c>
    </row>
    <row r="14043" spans="41:42" x14ac:dyDescent="0.3">
      <c r="AO14043" s="2" t="s">
        <v>15033</v>
      </c>
      <c r="AP14043" s="6" t="s">
        <v>8769</v>
      </c>
    </row>
    <row r="14044" spans="41:42" x14ac:dyDescent="0.3">
      <c r="AO14044" s="2" t="s">
        <v>15034</v>
      </c>
      <c r="AP14044" s="6" t="s">
        <v>8769</v>
      </c>
    </row>
    <row r="14045" spans="41:42" x14ac:dyDescent="0.3">
      <c r="AO14045" s="2" t="s">
        <v>15035</v>
      </c>
      <c r="AP14045" s="6" t="s">
        <v>8769</v>
      </c>
    </row>
    <row r="14046" spans="41:42" x14ac:dyDescent="0.3">
      <c r="AO14046" s="2" t="s">
        <v>15036</v>
      </c>
      <c r="AP14046" s="6" t="s">
        <v>8769</v>
      </c>
    </row>
    <row r="14047" spans="41:42" x14ac:dyDescent="0.3">
      <c r="AO14047" s="2" t="s">
        <v>13183</v>
      </c>
      <c r="AP14047" s="6" t="s">
        <v>8769</v>
      </c>
    </row>
    <row r="14048" spans="41:42" x14ac:dyDescent="0.3">
      <c r="AO14048" s="2" t="s">
        <v>15037</v>
      </c>
      <c r="AP14048" s="6" t="s">
        <v>8769</v>
      </c>
    </row>
    <row r="14049" spans="41:42" x14ac:dyDescent="0.3">
      <c r="AO14049" s="2" t="s">
        <v>15038</v>
      </c>
      <c r="AP14049" s="6" t="s">
        <v>8769</v>
      </c>
    </row>
    <row r="14050" spans="41:42" x14ac:dyDescent="0.3">
      <c r="AO14050" s="2" t="s">
        <v>15039</v>
      </c>
      <c r="AP14050" s="6" t="s">
        <v>8769</v>
      </c>
    </row>
    <row r="14051" spans="41:42" x14ac:dyDescent="0.3">
      <c r="AO14051" s="2" t="s">
        <v>15040</v>
      </c>
      <c r="AP14051" s="6" t="s">
        <v>8769</v>
      </c>
    </row>
    <row r="14052" spans="41:42" x14ac:dyDescent="0.3">
      <c r="AO14052" s="2" t="s">
        <v>15041</v>
      </c>
      <c r="AP14052" s="6" t="s">
        <v>8769</v>
      </c>
    </row>
    <row r="14053" spans="41:42" x14ac:dyDescent="0.3">
      <c r="AO14053" s="2" t="s">
        <v>15042</v>
      </c>
      <c r="AP14053" s="6" t="s">
        <v>8769</v>
      </c>
    </row>
    <row r="14054" spans="41:42" x14ac:dyDescent="0.3">
      <c r="AO14054" s="2" t="s">
        <v>15043</v>
      </c>
      <c r="AP14054" s="6" t="s">
        <v>8769</v>
      </c>
    </row>
    <row r="14055" spans="41:42" x14ac:dyDescent="0.3">
      <c r="AO14055" s="2" t="s">
        <v>15044</v>
      </c>
      <c r="AP14055" s="6" t="s">
        <v>8769</v>
      </c>
    </row>
    <row r="14056" spans="41:42" x14ac:dyDescent="0.3">
      <c r="AO14056" s="2" t="s">
        <v>15045</v>
      </c>
      <c r="AP14056" s="6" t="s">
        <v>8769</v>
      </c>
    </row>
    <row r="14057" spans="41:42" x14ac:dyDescent="0.3">
      <c r="AO14057" s="2" t="s">
        <v>15046</v>
      </c>
      <c r="AP14057" s="6" t="s">
        <v>8769</v>
      </c>
    </row>
    <row r="14058" spans="41:42" x14ac:dyDescent="0.3">
      <c r="AO14058" s="2" t="s">
        <v>13184</v>
      </c>
      <c r="AP14058" s="6" t="s">
        <v>8769</v>
      </c>
    </row>
    <row r="14059" spans="41:42" x14ac:dyDescent="0.3">
      <c r="AO14059" s="2" t="s">
        <v>15047</v>
      </c>
      <c r="AP14059" s="6" t="s">
        <v>8769</v>
      </c>
    </row>
    <row r="14060" spans="41:42" x14ac:dyDescent="0.3">
      <c r="AO14060" s="2" t="s">
        <v>15048</v>
      </c>
      <c r="AP14060" s="6" t="s">
        <v>8769</v>
      </c>
    </row>
    <row r="14061" spans="41:42" x14ac:dyDescent="0.3">
      <c r="AO14061" s="2" t="s">
        <v>15049</v>
      </c>
      <c r="AP14061" s="6" t="s">
        <v>8769</v>
      </c>
    </row>
    <row r="14062" spans="41:42" x14ac:dyDescent="0.3">
      <c r="AO14062" s="2" t="s">
        <v>15050</v>
      </c>
      <c r="AP14062" s="6" t="s">
        <v>8769</v>
      </c>
    </row>
    <row r="14063" spans="41:42" x14ac:dyDescent="0.3">
      <c r="AO14063" s="2" t="s">
        <v>15051</v>
      </c>
      <c r="AP14063" s="6" t="s">
        <v>8769</v>
      </c>
    </row>
    <row r="14064" spans="41:42" x14ac:dyDescent="0.3">
      <c r="AO14064" s="2" t="s">
        <v>15052</v>
      </c>
      <c r="AP14064" s="6" t="s">
        <v>8769</v>
      </c>
    </row>
    <row r="14065" spans="41:42" x14ac:dyDescent="0.3">
      <c r="AO14065" s="2" t="s">
        <v>15053</v>
      </c>
      <c r="AP14065" s="6" t="s">
        <v>8769</v>
      </c>
    </row>
    <row r="14066" spans="41:42" x14ac:dyDescent="0.3">
      <c r="AO14066" s="2" t="s">
        <v>15054</v>
      </c>
      <c r="AP14066" s="6" t="s">
        <v>8769</v>
      </c>
    </row>
    <row r="14067" spans="41:42" x14ac:dyDescent="0.3">
      <c r="AO14067" s="2" t="s">
        <v>15055</v>
      </c>
      <c r="AP14067" s="6" t="s">
        <v>8769</v>
      </c>
    </row>
    <row r="14068" spans="41:42" x14ac:dyDescent="0.3">
      <c r="AO14068" s="2" t="s">
        <v>15056</v>
      </c>
      <c r="AP14068" s="6" t="s">
        <v>8769</v>
      </c>
    </row>
    <row r="14069" spans="41:42" x14ac:dyDescent="0.3">
      <c r="AO14069" s="2" t="s">
        <v>13185</v>
      </c>
      <c r="AP14069" s="6" t="s">
        <v>8769</v>
      </c>
    </row>
    <row r="14070" spans="41:42" x14ac:dyDescent="0.3">
      <c r="AO14070" s="2" t="s">
        <v>15057</v>
      </c>
      <c r="AP14070" s="6" t="s">
        <v>8769</v>
      </c>
    </row>
    <row r="14071" spans="41:42" x14ac:dyDescent="0.3">
      <c r="AO14071" s="2" t="s">
        <v>15058</v>
      </c>
      <c r="AP14071" s="6" t="s">
        <v>8769</v>
      </c>
    </row>
    <row r="14072" spans="41:42" x14ac:dyDescent="0.3">
      <c r="AO14072" s="2" t="s">
        <v>15059</v>
      </c>
      <c r="AP14072" s="6" t="s">
        <v>8769</v>
      </c>
    </row>
    <row r="14073" spans="41:42" x14ac:dyDescent="0.3">
      <c r="AO14073" s="2" t="s">
        <v>15060</v>
      </c>
      <c r="AP14073" s="6" t="s">
        <v>8769</v>
      </c>
    </row>
    <row r="14074" spans="41:42" x14ac:dyDescent="0.3">
      <c r="AO14074" s="2" t="s">
        <v>15061</v>
      </c>
      <c r="AP14074" s="6" t="s">
        <v>8769</v>
      </c>
    </row>
    <row r="14075" spans="41:42" x14ac:dyDescent="0.3">
      <c r="AO14075" s="2" t="s">
        <v>15062</v>
      </c>
      <c r="AP14075" s="6" t="s">
        <v>8769</v>
      </c>
    </row>
    <row r="14076" spans="41:42" x14ac:dyDescent="0.3">
      <c r="AO14076" s="2" t="s">
        <v>15063</v>
      </c>
      <c r="AP14076" s="6" t="s">
        <v>8769</v>
      </c>
    </row>
    <row r="14077" spans="41:42" x14ac:dyDescent="0.3">
      <c r="AO14077" s="2" t="s">
        <v>15064</v>
      </c>
      <c r="AP14077" s="6" t="s">
        <v>8769</v>
      </c>
    </row>
    <row r="14078" spans="41:42" x14ac:dyDescent="0.3">
      <c r="AO14078" s="2" t="s">
        <v>15065</v>
      </c>
      <c r="AP14078" s="6" t="s">
        <v>8769</v>
      </c>
    </row>
    <row r="14079" spans="41:42" x14ac:dyDescent="0.3">
      <c r="AO14079" s="2" t="s">
        <v>15066</v>
      </c>
      <c r="AP14079" s="6" t="s">
        <v>8769</v>
      </c>
    </row>
    <row r="14080" spans="41:42" x14ac:dyDescent="0.3">
      <c r="AO14080" s="2" t="s">
        <v>13186</v>
      </c>
      <c r="AP14080" s="6" t="s">
        <v>8769</v>
      </c>
    </row>
    <row r="14081" spans="41:42" x14ac:dyDescent="0.3">
      <c r="AO14081" s="2" t="s">
        <v>15067</v>
      </c>
      <c r="AP14081" s="6" t="s">
        <v>8769</v>
      </c>
    </row>
    <row r="14082" spans="41:42" x14ac:dyDescent="0.3">
      <c r="AO14082" s="2" t="s">
        <v>15068</v>
      </c>
      <c r="AP14082" s="6" t="s">
        <v>8769</v>
      </c>
    </row>
    <row r="14083" spans="41:42" x14ac:dyDescent="0.3">
      <c r="AO14083" s="2" t="s">
        <v>15069</v>
      </c>
      <c r="AP14083" s="6" t="s">
        <v>8769</v>
      </c>
    </row>
    <row r="14084" spans="41:42" x14ac:dyDescent="0.3">
      <c r="AO14084" s="2" t="s">
        <v>15070</v>
      </c>
      <c r="AP14084" s="6" t="s">
        <v>8769</v>
      </c>
    </row>
    <row r="14085" spans="41:42" x14ac:dyDescent="0.3">
      <c r="AO14085" s="2" t="s">
        <v>15071</v>
      </c>
      <c r="AP14085" s="6" t="s">
        <v>8769</v>
      </c>
    </row>
    <row r="14086" spans="41:42" x14ac:dyDescent="0.3">
      <c r="AO14086" s="2" t="s">
        <v>15072</v>
      </c>
      <c r="AP14086" s="6" t="s">
        <v>8769</v>
      </c>
    </row>
    <row r="14087" spans="41:42" x14ac:dyDescent="0.3">
      <c r="AO14087" s="2" t="s">
        <v>15073</v>
      </c>
      <c r="AP14087" s="6" t="s">
        <v>8769</v>
      </c>
    </row>
    <row r="14088" spans="41:42" x14ac:dyDescent="0.3">
      <c r="AO14088" s="2" t="s">
        <v>15074</v>
      </c>
      <c r="AP14088" s="6" t="s">
        <v>8769</v>
      </c>
    </row>
    <row r="14089" spans="41:42" x14ac:dyDescent="0.3">
      <c r="AO14089" s="2" t="s">
        <v>15075</v>
      </c>
      <c r="AP14089" s="6" t="s">
        <v>8769</v>
      </c>
    </row>
    <row r="14090" spans="41:42" x14ac:dyDescent="0.3">
      <c r="AO14090" s="2" t="s">
        <v>15076</v>
      </c>
      <c r="AP14090" s="6" t="s">
        <v>8769</v>
      </c>
    </row>
    <row r="14091" spans="41:42" x14ac:dyDescent="0.3">
      <c r="AO14091" s="2" t="s">
        <v>12998</v>
      </c>
      <c r="AP14091" s="6" t="s">
        <v>8769</v>
      </c>
    </row>
    <row r="14092" spans="41:42" x14ac:dyDescent="0.3">
      <c r="AO14092" s="2" t="s">
        <v>13187</v>
      </c>
      <c r="AP14092" s="6" t="s">
        <v>8769</v>
      </c>
    </row>
    <row r="14093" spans="41:42" x14ac:dyDescent="0.3">
      <c r="AO14093" s="2" t="s">
        <v>15077</v>
      </c>
      <c r="AP14093" s="6" t="s">
        <v>8769</v>
      </c>
    </row>
    <row r="14094" spans="41:42" x14ac:dyDescent="0.3">
      <c r="AO14094" s="2" t="s">
        <v>15078</v>
      </c>
      <c r="AP14094" s="6" t="s">
        <v>8769</v>
      </c>
    </row>
    <row r="14095" spans="41:42" x14ac:dyDescent="0.3">
      <c r="AO14095" s="2" t="s">
        <v>15079</v>
      </c>
      <c r="AP14095" s="6" t="s">
        <v>8769</v>
      </c>
    </row>
    <row r="14096" spans="41:42" x14ac:dyDescent="0.3">
      <c r="AO14096" s="2" t="s">
        <v>15080</v>
      </c>
      <c r="AP14096" s="6" t="s">
        <v>8769</v>
      </c>
    </row>
    <row r="14097" spans="41:42" x14ac:dyDescent="0.3">
      <c r="AO14097" s="2" t="s">
        <v>15081</v>
      </c>
      <c r="AP14097" s="6" t="s">
        <v>8769</v>
      </c>
    </row>
    <row r="14098" spans="41:42" x14ac:dyDescent="0.3">
      <c r="AO14098" s="2" t="s">
        <v>15082</v>
      </c>
      <c r="AP14098" s="6" t="s">
        <v>8769</v>
      </c>
    </row>
    <row r="14099" spans="41:42" x14ac:dyDescent="0.3">
      <c r="AO14099" s="2" t="s">
        <v>15083</v>
      </c>
      <c r="AP14099" s="6" t="s">
        <v>8769</v>
      </c>
    </row>
    <row r="14100" spans="41:42" x14ac:dyDescent="0.3">
      <c r="AO14100" s="2" t="s">
        <v>15084</v>
      </c>
      <c r="AP14100" s="6" t="s">
        <v>8769</v>
      </c>
    </row>
    <row r="14101" spans="41:42" x14ac:dyDescent="0.3">
      <c r="AO14101" s="2" t="s">
        <v>15085</v>
      </c>
      <c r="AP14101" s="6" t="s">
        <v>8769</v>
      </c>
    </row>
    <row r="14102" spans="41:42" x14ac:dyDescent="0.3">
      <c r="AO14102" s="2" t="s">
        <v>15086</v>
      </c>
      <c r="AP14102" s="6" t="s">
        <v>8769</v>
      </c>
    </row>
    <row r="14103" spans="41:42" x14ac:dyDescent="0.3">
      <c r="AO14103" s="2" t="s">
        <v>13188</v>
      </c>
      <c r="AP14103" s="6" t="s">
        <v>8769</v>
      </c>
    </row>
    <row r="14104" spans="41:42" x14ac:dyDescent="0.3">
      <c r="AO14104" s="2" t="s">
        <v>15087</v>
      </c>
      <c r="AP14104" s="6" t="s">
        <v>8769</v>
      </c>
    </row>
    <row r="14105" spans="41:42" x14ac:dyDescent="0.3">
      <c r="AO14105" s="2" t="s">
        <v>15088</v>
      </c>
      <c r="AP14105" s="6" t="s">
        <v>8769</v>
      </c>
    </row>
    <row r="14106" spans="41:42" x14ac:dyDescent="0.3">
      <c r="AO14106" s="2" t="s">
        <v>15089</v>
      </c>
      <c r="AP14106" s="6" t="s">
        <v>8769</v>
      </c>
    </row>
    <row r="14107" spans="41:42" x14ac:dyDescent="0.3">
      <c r="AO14107" s="2" t="s">
        <v>15090</v>
      </c>
      <c r="AP14107" s="6" t="s">
        <v>8769</v>
      </c>
    </row>
    <row r="14108" spans="41:42" x14ac:dyDescent="0.3">
      <c r="AO14108" s="2" t="s">
        <v>15091</v>
      </c>
      <c r="AP14108" s="6" t="s">
        <v>8769</v>
      </c>
    </row>
    <row r="14109" spans="41:42" x14ac:dyDescent="0.3">
      <c r="AO14109" s="2" t="s">
        <v>15092</v>
      </c>
      <c r="AP14109" s="6" t="s">
        <v>8769</v>
      </c>
    </row>
    <row r="14110" spans="41:42" x14ac:dyDescent="0.3">
      <c r="AO14110" s="2" t="s">
        <v>15093</v>
      </c>
      <c r="AP14110" s="6" t="s">
        <v>8769</v>
      </c>
    </row>
    <row r="14111" spans="41:42" x14ac:dyDescent="0.3">
      <c r="AO14111" s="2" t="s">
        <v>15094</v>
      </c>
      <c r="AP14111" s="6" t="s">
        <v>8769</v>
      </c>
    </row>
    <row r="14112" spans="41:42" x14ac:dyDescent="0.3">
      <c r="AO14112" s="2" t="s">
        <v>15095</v>
      </c>
      <c r="AP14112" s="6" t="s">
        <v>8769</v>
      </c>
    </row>
    <row r="14113" spans="41:42" x14ac:dyDescent="0.3">
      <c r="AO14113" s="2" t="s">
        <v>15096</v>
      </c>
      <c r="AP14113" s="6" t="s">
        <v>8769</v>
      </c>
    </row>
    <row r="14114" spans="41:42" x14ac:dyDescent="0.3">
      <c r="AO14114" s="2" t="s">
        <v>13189</v>
      </c>
      <c r="AP14114" s="6" t="s">
        <v>8769</v>
      </c>
    </row>
    <row r="14115" spans="41:42" x14ac:dyDescent="0.3">
      <c r="AO14115" s="2" t="s">
        <v>15097</v>
      </c>
      <c r="AP14115" s="6" t="s">
        <v>8769</v>
      </c>
    </row>
    <row r="14116" spans="41:42" x14ac:dyDescent="0.3">
      <c r="AO14116" s="2" t="s">
        <v>15098</v>
      </c>
      <c r="AP14116" s="6" t="s">
        <v>8769</v>
      </c>
    </row>
    <row r="14117" spans="41:42" x14ac:dyDescent="0.3">
      <c r="AO14117" s="2" t="s">
        <v>15099</v>
      </c>
      <c r="AP14117" s="6" t="s">
        <v>8769</v>
      </c>
    </row>
    <row r="14118" spans="41:42" x14ac:dyDescent="0.3">
      <c r="AO14118" s="2" t="s">
        <v>15100</v>
      </c>
      <c r="AP14118" s="6" t="s">
        <v>8769</v>
      </c>
    </row>
    <row r="14119" spans="41:42" x14ac:dyDescent="0.3">
      <c r="AO14119" s="2" t="s">
        <v>15101</v>
      </c>
      <c r="AP14119" s="6" t="s">
        <v>8769</v>
      </c>
    </row>
    <row r="14120" spans="41:42" x14ac:dyDescent="0.3">
      <c r="AO14120" s="2" t="s">
        <v>15102</v>
      </c>
      <c r="AP14120" s="6" t="s">
        <v>8769</v>
      </c>
    </row>
    <row r="14121" spans="41:42" x14ac:dyDescent="0.3">
      <c r="AO14121" s="2" t="s">
        <v>15103</v>
      </c>
      <c r="AP14121" s="6" t="s">
        <v>8769</v>
      </c>
    </row>
    <row r="14122" spans="41:42" x14ac:dyDescent="0.3">
      <c r="AO14122" s="2" t="s">
        <v>15104</v>
      </c>
      <c r="AP14122" s="6" t="s">
        <v>8769</v>
      </c>
    </row>
    <row r="14123" spans="41:42" x14ac:dyDescent="0.3">
      <c r="AO14123" s="2" t="s">
        <v>15105</v>
      </c>
      <c r="AP14123" s="6" t="s">
        <v>8769</v>
      </c>
    </row>
    <row r="14124" spans="41:42" x14ac:dyDescent="0.3">
      <c r="AO14124" s="2" t="s">
        <v>15106</v>
      </c>
      <c r="AP14124" s="6" t="s">
        <v>8769</v>
      </c>
    </row>
    <row r="14125" spans="41:42" x14ac:dyDescent="0.3">
      <c r="AO14125" s="2" t="s">
        <v>13190</v>
      </c>
      <c r="AP14125" s="6" t="s">
        <v>8769</v>
      </c>
    </row>
    <row r="14126" spans="41:42" x14ac:dyDescent="0.3">
      <c r="AO14126" s="2" t="s">
        <v>15107</v>
      </c>
      <c r="AP14126" s="6" t="s">
        <v>8769</v>
      </c>
    </row>
    <row r="14127" spans="41:42" x14ac:dyDescent="0.3">
      <c r="AO14127" s="2" t="s">
        <v>15108</v>
      </c>
      <c r="AP14127" s="6" t="s">
        <v>8769</v>
      </c>
    </row>
    <row r="14128" spans="41:42" x14ac:dyDescent="0.3">
      <c r="AO14128" s="2" t="s">
        <v>15109</v>
      </c>
      <c r="AP14128" s="6" t="s">
        <v>8769</v>
      </c>
    </row>
    <row r="14129" spans="41:42" x14ac:dyDescent="0.3">
      <c r="AO14129" s="2" t="s">
        <v>15110</v>
      </c>
      <c r="AP14129" s="6" t="s">
        <v>8769</v>
      </c>
    </row>
    <row r="14130" spans="41:42" x14ac:dyDescent="0.3">
      <c r="AO14130" s="2" t="s">
        <v>15111</v>
      </c>
      <c r="AP14130" s="6" t="s">
        <v>8769</v>
      </c>
    </row>
    <row r="14131" spans="41:42" x14ac:dyDescent="0.3">
      <c r="AO14131" s="2" t="s">
        <v>15112</v>
      </c>
      <c r="AP14131" s="6" t="s">
        <v>8769</v>
      </c>
    </row>
    <row r="14132" spans="41:42" x14ac:dyDescent="0.3">
      <c r="AO14132" s="2" t="s">
        <v>15113</v>
      </c>
      <c r="AP14132" s="6" t="s">
        <v>8769</v>
      </c>
    </row>
    <row r="14133" spans="41:42" x14ac:dyDescent="0.3">
      <c r="AO14133" s="2" t="s">
        <v>15114</v>
      </c>
      <c r="AP14133" s="6" t="s">
        <v>8769</v>
      </c>
    </row>
    <row r="14134" spans="41:42" x14ac:dyDescent="0.3">
      <c r="AO14134" s="2" t="s">
        <v>15115</v>
      </c>
      <c r="AP14134" s="6" t="s">
        <v>8769</v>
      </c>
    </row>
    <row r="14135" spans="41:42" x14ac:dyDescent="0.3">
      <c r="AO14135" s="2" t="s">
        <v>15116</v>
      </c>
      <c r="AP14135" s="6" t="s">
        <v>8769</v>
      </c>
    </row>
    <row r="14136" spans="41:42" x14ac:dyDescent="0.3">
      <c r="AO14136" s="2" t="s">
        <v>13191</v>
      </c>
      <c r="AP14136" s="6" t="s">
        <v>8769</v>
      </c>
    </row>
    <row r="14137" spans="41:42" x14ac:dyDescent="0.3">
      <c r="AO14137" s="2" t="s">
        <v>15117</v>
      </c>
      <c r="AP14137" s="6" t="s">
        <v>8769</v>
      </c>
    </row>
    <row r="14138" spans="41:42" x14ac:dyDescent="0.3">
      <c r="AO14138" s="2" t="s">
        <v>15118</v>
      </c>
      <c r="AP14138" s="6" t="s">
        <v>8769</v>
      </c>
    </row>
    <row r="14139" spans="41:42" x14ac:dyDescent="0.3">
      <c r="AO14139" s="2" t="s">
        <v>15119</v>
      </c>
      <c r="AP14139" s="6" t="s">
        <v>8769</v>
      </c>
    </row>
    <row r="14140" spans="41:42" x14ac:dyDescent="0.3">
      <c r="AO14140" s="2" t="s">
        <v>15120</v>
      </c>
      <c r="AP14140" s="6" t="s">
        <v>8769</v>
      </c>
    </row>
    <row r="14141" spans="41:42" x14ac:dyDescent="0.3">
      <c r="AO14141" s="2" t="s">
        <v>15121</v>
      </c>
      <c r="AP14141" s="6" t="s">
        <v>8769</v>
      </c>
    </row>
    <row r="14142" spans="41:42" x14ac:dyDescent="0.3">
      <c r="AO14142" s="2" t="s">
        <v>15122</v>
      </c>
      <c r="AP14142" s="6" t="s">
        <v>8769</v>
      </c>
    </row>
    <row r="14143" spans="41:42" x14ac:dyDescent="0.3">
      <c r="AO14143" s="2" t="s">
        <v>15123</v>
      </c>
      <c r="AP14143" s="6" t="s">
        <v>8769</v>
      </c>
    </row>
    <row r="14144" spans="41:42" x14ac:dyDescent="0.3">
      <c r="AO14144" s="2" t="s">
        <v>15124</v>
      </c>
      <c r="AP14144" s="6" t="s">
        <v>8769</v>
      </c>
    </row>
    <row r="14145" spans="41:42" x14ac:dyDescent="0.3">
      <c r="AO14145" s="2" t="s">
        <v>15125</v>
      </c>
      <c r="AP14145" s="6" t="s">
        <v>8769</v>
      </c>
    </row>
    <row r="14146" spans="41:42" x14ac:dyDescent="0.3">
      <c r="AO14146" s="2" t="s">
        <v>15126</v>
      </c>
      <c r="AP14146" s="6" t="s">
        <v>8769</v>
      </c>
    </row>
    <row r="14147" spans="41:42" x14ac:dyDescent="0.3">
      <c r="AO14147" s="2" t="s">
        <v>13192</v>
      </c>
      <c r="AP14147" s="6" t="s">
        <v>8769</v>
      </c>
    </row>
    <row r="14148" spans="41:42" x14ac:dyDescent="0.3">
      <c r="AO14148" s="2" t="s">
        <v>15127</v>
      </c>
      <c r="AP14148" s="6" t="s">
        <v>8769</v>
      </c>
    </row>
    <row r="14149" spans="41:42" x14ac:dyDescent="0.3">
      <c r="AO14149" s="2" t="s">
        <v>15128</v>
      </c>
      <c r="AP14149" s="6" t="s">
        <v>8769</v>
      </c>
    </row>
    <row r="14150" spans="41:42" x14ac:dyDescent="0.3">
      <c r="AO14150" s="2" t="s">
        <v>15129</v>
      </c>
      <c r="AP14150" s="6" t="s">
        <v>8769</v>
      </c>
    </row>
    <row r="14151" spans="41:42" x14ac:dyDescent="0.3">
      <c r="AO14151" s="2" t="s">
        <v>15130</v>
      </c>
      <c r="AP14151" s="6" t="s">
        <v>8769</v>
      </c>
    </row>
    <row r="14152" spans="41:42" x14ac:dyDescent="0.3">
      <c r="AO14152" s="2" t="s">
        <v>15131</v>
      </c>
      <c r="AP14152" s="6" t="s">
        <v>8769</v>
      </c>
    </row>
    <row r="14153" spans="41:42" x14ac:dyDescent="0.3">
      <c r="AO14153" s="2" t="s">
        <v>15132</v>
      </c>
      <c r="AP14153" s="6" t="s">
        <v>8769</v>
      </c>
    </row>
    <row r="14154" spans="41:42" x14ac:dyDescent="0.3">
      <c r="AO14154" s="2" t="s">
        <v>15133</v>
      </c>
      <c r="AP14154" s="6" t="s">
        <v>8769</v>
      </c>
    </row>
    <row r="14155" spans="41:42" x14ac:dyDescent="0.3">
      <c r="AO14155" s="2" t="s">
        <v>15134</v>
      </c>
      <c r="AP14155" s="6" t="s">
        <v>8769</v>
      </c>
    </row>
    <row r="14156" spans="41:42" x14ac:dyDescent="0.3">
      <c r="AO14156" s="2" t="s">
        <v>15135</v>
      </c>
      <c r="AP14156" s="6" t="s">
        <v>8769</v>
      </c>
    </row>
    <row r="14157" spans="41:42" x14ac:dyDescent="0.3">
      <c r="AO14157" s="2" t="s">
        <v>15136</v>
      </c>
      <c r="AP14157" s="6" t="s">
        <v>8769</v>
      </c>
    </row>
    <row r="14158" spans="41:42" x14ac:dyDescent="0.3">
      <c r="AO14158" s="2" t="s">
        <v>13193</v>
      </c>
      <c r="AP14158" s="6" t="s">
        <v>8769</v>
      </c>
    </row>
    <row r="14159" spans="41:42" x14ac:dyDescent="0.3">
      <c r="AO14159" s="2" t="s">
        <v>15137</v>
      </c>
      <c r="AP14159" s="6" t="s">
        <v>8769</v>
      </c>
    </row>
    <row r="14160" spans="41:42" x14ac:dyDescent="0.3">
      <c r="AO14160" s="2" t="s">
        <v>15138</v>
      </c>
      <c r="AP14160" s="6" t="s">
        <v>8769</v>
      </c>
    </row>
    <row r="14161" spans="41:42" x14ac:dyDescent="0.3">
      <c r="AO14161" s="2" t="s">
        <v>15139</v>
      </c>
      <c r="AP14161" s="6" t="s">
        <v>8769</v>
      </c>
    </row>
    <row r="14162" spans="41:42" x14ac:dyDescent="0.3">
      <c r="AO14162" s="2" t="s">
        <v>15140</v>
      </c>
      <c r="AP14162" s="6" t="s">
        <v>8769</v>
      </c>
    </row>
    <row r="14163" spans="41:42" x14ac:dyDescent="0.3">
      <c r="AO14163" s="2" t="s">
        <v>15141</v>
      </c>
      <c r="AP14163" s="6" t="s">
        <v>8769</v>
      </c>
    </row>
    <row r="14164" spans="41:42" x14ac:dyDescent="0.3">
      <c r="AO14164" s="2" t="s">
        <v>15142</v>
      </c>
      <c r="AP14164" s="6" t="s">
        <v>8769</v>
      </c>
    </row>
    <row r="14165" spans="41:42" x14ac:dyDescent="0.3">
      <c r="AO14165" s="2" t="s">
        <v>15143</v>
      </c>
      <c r="AP14165" s="6" t="s">
        <v>8769</v>
      </c>
    </row>
    <row r="14166" spans="41:42" x14ac:dyDescent="0.3">
      <c r="AO14166" s="2" t="s">
        <v>15144</v>
      </c>
      <c r="AP14166" s="6" t="s">
        <v>8769</v>
      </c>
    </row>
    <row r="14167" spans="41:42" x14ac:dyDescent="0.3">
      <c r="AO14167" s="2" t="s">
        <v>15145</v>
      </c>
      <c r="AP14167" s="6" t="s">
        <v>8769</v>
      </c>
    </row>
    <row r="14168" spans="41:42" x14ac:dyDescent="0.3">
      <c r="AO14168" s="2" t="s">
        <v>15146</v>
      </c>
      <c r="AP14168" s="6" t="s">
        <v>8769</v>
      </c>
    </row>
    <row r="14169" spans="41:42" x14ac:dyDescent="0.3">
      <c r="AO14169" s="2" t="s">
        <v>13194</v>
      </c>
      <c r="AP14169" s="6" t="s">
        <v>8769</v>
      </c>
    </row>
    <row r="14170" spans="41:42" x14ac:dyDescent="0.3">
      <c r="AO14170" s="2" t="s">
        <v>15147</v>
      </c>
      <c r="AP14170" s="6" t="s">
        <v>8769</v>
      </c>
    </row>
    <row r="14171" spans="41:42" x14ac:dyDescent="0.3">
      <c r="AO14171" s="2" t="s">
        <v>15148</v>
      </c>
      <c r="AP14171" s="6" t="s">
        <v>8769</v>
      </c>
    </row>
    <row r="14172" spans="41:42" x14ac:dyDescent="0.3">
      <c r="AO14172" s="2" t="s">
        <v>15149</v>
      </c>
      <c r="AP14172" s="6" t="s">
        <v>8769</v>
      </c>
    </row>
    <row r="14173" spans="41:42" x14ac:dyDescent="0.3">
      <c r="AO14173" s="2" t="s">
        <v>15150</v>
      </c>
      <c r="AP14173" s="6" t="s">
        <v>8769</v>
      </c>
    </row>
    <row r="14174" spans="41:42" x14ac:dyDescent="0.3">
      <c r="AO14174" s="2" t="s">
        <v>15151</v>
      </c>
      <c r="AP14174" s="6" t="s">
        <v>8769</v>
      </c>
    </row>
    <row r="14175" spans="41:42" x14ac:dyDescent="0.3">
      <c r="AO14175" s="2" t="s">
        <v>15152</v>
      </c>
      <c r="AP14175" s="6" t="s">
        <v>8769</v>
      </c>
    </row>
    <row r="14176" spans="41:42" x14ac:dyDescent="0.3">
      <c r="AO14176" s="2" t="s">
        <v>15153</v>
      </c>
      <c r="AP14176" s="6" t="s">
        <v>8769</v>
      </c>
    </row>
    <row r="14177" spans="41:42" x14ac:dyDescent="0.3">
      <c r="AO14177" s="2" t="s">
        <v>15154</v>
      </c>
      <c r="AP14177" s="6" t="s">
        <v>8769</v>
      </c>
    </row>
    <row r="14178" spans="41:42" x14ac:dyDescent="0.3">
      <c r="AO14178" s="2" t="s">
        <v>15155</v>
      </c>
      <c r="AP14178" s="6" t="s">
        <v>8769</v>
      </c>
    </row>
    <row r="14179" spans="41:42" x14ac:dyDescent="0.3">
      <c r="AO14179" s="2" t="s">
        <v>15156</v>
      </c>
      <c r="AP14179" s="6" t="s">
        <v>8769</v>
      </c>
    </row>
    <row r="14180" spans="41:42" x14ac:dyDescent="0.3">
      <c r="AO14180" s="2" t="s">
        <v>13195</v>
      </c>
      <c r="AP14180" s="6" t="s">
        <v>8769</v>
      </c>
    </row>
    <row r="14181" spans="41:42" x14ac:dyDescent="0.3">
      <c r="AO14181" s="2" t="s">
        <v>15157</v>
      </c>
      <c r="AP14181" s="6" t="s">
        <v>8769</v>
      </c>
    </row>
    <row r="14182" spans="41:42" x14ac:dyDescent="0.3">
      <c r="AO14182" s="2" t="s">
        <v>15158</v>
      </c>
      <c r="AP14182" s="6" t="s">
        <v>8769</v>
      </c>
    </row>
    <row r="14183" spans="41:42" x14ac:dyDescent="0.3">
      <c r="AO14183" s="2" t="s">
        <v>15159</v>
      </c>
      <c r="AP14183" s="6" t="s">
        <v>8769</v>
      </c>
    </row>
    <row r="14184" spans="41:42" x14ac:dyDescent="0.3">
      <c r="AO14184" s="2" t="s">
        <v>15160</v>
      </c>
      <c r="AP14184" s="6" t="s">
        <v>8769</v>
      </c>
    </row>
    <row r="14185" spans="41:42" x14ac:dyDescent="0.3">
      <c r="AO14185" s="2" t="s">
        <v>15161</v>
      </c>
      <c r="AP14185" s="6" t="s">
        <v>8769</v>
      </c>
    </row>
    <row r="14186" spans="41:42" x14ac:dyDescent="0.3">
      <c r="AO14186" s="2" t="s">
        <v>15162</v>
      </c>
      <c r="AP14186" s="6" t="s">
        <v>8769</v>
      </c>
    </row>
    <row r="14187" spans="41:42" x14ac:dyDescent="0.3">
      <c r="AO14187" s="2" t="s">
        <v>15163</v>
      </c>
      <c r="AP14187" s="6" t="s">
        <v>8769</v>
      </c>
    </row>
    <row r="14188" spans="41:42" x14ac:dyDescent="0.3">
      <c r="AO14188" s="2" t="s">
        <v>15164</v>
      </c>
      <c r="AP14188" s="6" t="s">
        <v>8769</v>
      </c>
    </row>
    <row r="14189" spans="41:42" x14ac:dyDescent="0.3">
      <c r="AO14189" s="2" t="s">
        <v>15165</v>
      </c>
      <c r="AP14189" s="6" t="s">
        <v>8769</v>
      </c>
    </row>
    <row r="14190" spans="41:42" x14ac:dyDescent="0.3">
      <c r="AO14190" s="2" t="s">
        <v>15166</v>
      </c>
      <c r="AP14190" s="6" t="s">
        <v>8769</v>
      </c>
    </row>
    <row r="14191" spans="41:42" x14ac:dyDescent="0.3">
      <c r="AO14191" s="2" t="s">
        <v>13196</v>
      </c>
      <c r="AP14191" s="6" t="s">
        <v>8769</v>
      </c>
    </row>
    <row r="14192" spans="41:42" x14ac:dyDescent="0.3">
      <c r="AO14192" s="2" t="s">
        <v>15167</v>
      </c>
      <c r="AP14192" s="6" t="s">
        <v>8769</v>
      </c>
    </row>
    <row r="14193" spans="41:42" x14ac:dyDescent="0.3">
      <c r="AO14193" s="2" t="s">
        <v>15168</v>
      </c>
      <c r="AP14193" s="6" t="s">
        <v>8769</v>
      </c>
    </row>
    <row r="14194" spans="41:42" x14ac:dyDescent="0.3">
      <c r="AO14194" s="2" t="s">
        <v>15169</v>
      </c>
      <c r="AP14194" s="6" t="s">
        <v>8769</v>
      </c>
    </row>
    <row r="14195" spans="41:42" x14ac:dyDescent="0.3">
      <c r="AO14195" s="2" t="s">
        <v>15170</v>
      </c>
      <c r="AP14195" s="6" t="s">
        <v>8769</v>
      </c>
    </row>
    <row r="14196" spans="41:42" x14ac:dyDescent="0.3">
      <c r="AO14196" s="2" t="s">
        <v>15171</v>
      </c>
      <c r="AP14196" s="6" t="s">
        <v>8769</v>
      </c>
    </row>
    <row r="14197" spans="41:42" x14ac:dyDescent="0.3">
      <c r="AO14197" s="2" t="s">
        <v>15172</v>
      </c>
      <c r="AP14197" s="6" t="s">
        <v>8769</v>
      </c>
    </row>
    <row r="14198" spans="41:42" x14ac:dyDescent="0.3">
      <c r="AO14198" s="2" t="s">
        <v>15173</v>
      </c>
      <c r="AP14198" s="6" t="s">
        <v>8769</v>
      </c>
    </row>
    <row r="14199" spans="41:42" x14ac:dyDescent="0.3">
      <c r="AO14199" s="2" t="s">
        <v>15174</v>
      </c>
      <c r="AP14199" s="6" t="s">
        <v>8769</v>
      </c>
    </row>
    <row r="14200" spans="41:42" x14ac:dyDescent="0.3">
      <c r="AO14200" s="2" t="s">
        <v>15175</v>
      </c>
      <c r="AP14200" s="6" t="s">
        <v>8769</v>
      </c>
    </row>
    <row r="14201" spans="41:42" x14ac:dyDescent="0.3">
      <c r="AO14201" s="2" t="s">
        <v>15176</v>
      </c>
      <c r="AP14201" s="6" t="s">
        <v>8769</v>
      </c>
    </row>
    <row r="14202" spans="41:42" x14ac:dyDescent="0.3">
      <c r="AO14202" s="2" t="s">
        <v>12999</v>
      </c>
      <c r="AP14202" s="6" t="s">
        <v>8769</v>
      </c>
    </row>
    <row r="14203" spans="41:42" x14ac:dyDescent="0.3">
      <c r="AO14203" s="2" t="s">
        <v>13197</v>
      </c>
      <c r="AP14203" s="6" t="s">
        <v>8769</v>
      </c>
    </row>
    <row r="14204" spans="41:42" x14ac:dyDescent="0.3">
      <c r="AO14204" s="2" t="s">
        <v>15177</v>
      </c>
      <c r="AP14204" s="6" t="s">
        <v>8769</v>
      </c>
    </row>
    <row r="14205" spans="41:42" x14ac:dyDescent="0.3">
      <c r="AO14205" s="2" t="s">
        <v>15178</v>
      </c>
      <c r="AP14205" s="6" t="s">
        <v>8769</v>
      </c>
    </row>
    <row r="14206" spans="41:42" x14ac:dyDescent="0.3">
      <c r="AO14206" s="2" t="s">
        <v>15179</v>
      </c>
      <c r="AP14206" s="6" t="s">
        <v>8769</v>
      </c>
    </row>
    <row r="14207" spans="41:42" x14ac:dyDescent="0.3">
      <c r="AO14207" s="2" t="s">
        <v>15180</v>
      </c>
      <c r="AP14207" s="6" t="s">
        <v>8769</v>
      </c>
    </row>
    <row r="14208" spans="41:42" x14ac:dyDescent="0.3">
      <c r="AO14208" s="2" t="s">
        <v>15181</v>
      </c>
      <c r="AP14208" s="6" t="s">
        <v>8769</v>
      </c>
    </row>
    <row r="14209" spans="41:42" x14ac:dyDescent="0.3">
      <c r="AO14209" s="2" t="s">
        <v>15182</v>
      </c>
      <c r="AP14209" s="6" t="s">
        <v>8769</v>
      </c>
    </row>
    <row r="14210" spans="41:42" x14ac:dyDescent="0.3">
      <c r="AO14210" s="2" t="s">
        <v>15183</v>
      </c>
      <c r="AP14210" s="6" t="s">
        <v>8769</v>
      </c>
    </row>
    <row r="14211" spans="41:42" x14ac:dyDescent="0.3">
      <c r="AO14211" s="2" t="s">
        <v>15184</v>
      </c>
      <c r="AP14211" s="6" t="s">
        <v>8769</v>
      </c>
    </row>
    <row r="14212" spans="41:42" x14ac:dyDescent="0.3">
      <c r="AO14212" s="2" t="s">
        <v>15185</v>
      </c>
      <c r="AP14212" s="6" t="s">
        <v>8769</v>
      </c>
    </row>
    <row r="14213" spans="41:42" x14ac:dyDescent="0.3">
      <c r="AO14213" s="2" t="s">
        <v>15186</v>
      </c>
      <c r="AP14213" s="6" t="s">
        <v>8769</v>
      </c>
    </row>
    <row r="14214" spans="41:42" x14ac:dyDescent="0.3">
      <c r="AO14214" s="2" t="s">
        <v>13198</v>
      </c>
      <c r="AP14214" s="6" t="s">
        <v>8769</v>
      </c>
    </row>
    <row r="14215" spans="41:42" x14ac:dyDescent="0.3">
      <c r="AO14215" s="2" t="s">
        <v>15187</v>
      </c>
      <c r="AP14215" s="6" t="s">
        <v>8769</v>
      </c>
    </row>
    <row r="14216" spans="41:42" x14ac:dyDescent="0.3">
      <c r="AO14216" s="2" t="s">
        <v>15188</v>
      </c>
      <c r="AP14216" s="6" t="s">
        <v>8769</v>
      </c>
    </row>
    <row r="14217" spans="41:42" x14ac:dyDescent="0.3">
      <c r="AO14217" s="2" t="s">
        <v>15189</v>
      </c>
      <c r="AP14217" s="6" t="s">
        <v>8769</v>
      </c>
    </row>
    <row r="14218" spans="41:42" x14ac:dyDescent="0.3">
      <c r="AO14218" s="2" t="s">
        <v>15190</v>
      </c>
      <c r="AP14218" s="6" t="s">
        <v>8769</v>
      </c>
    </row>
    <row r="14219" spans="41:42" x14ac:dyDescent="0.3">
      <c r="AO14219" s="2" t="s">
        <v>15191</v>
      </c>
      <c r="AP14219" s="6" t="s">
        <v>8769</v>
      </c>
    </row>
    <row r="14220" spans="41:42" x14ac:dyDescent="0.3">
      <c r="AO14220" s="2" t="s">
        <v>15192</v>
      </c>
      <c r="AP14220" s="6" t="s">
        <v>8769</v>
      </c>
    </row>
    <row r="14221" spans="41:42" x14ac:dyDescent="0.3">
      <c r="AO14221" s="2" t="s">
        <v>15193</v>
      </c>
      <c r="AP14221" s="6" t="s">
        <v>8769</v>
      </c>
    </row>
    <row r="14222" spans="41:42" x14ac:dyDescent="0.3">
      <c r="AO14222" s="2" t="s">
        <v>15194</v>
      </c>
      <c r="AP14222" s="6" t="s">
        <v>8769</v>
      </c>
    </row>
    <row r="14223" spans="41:42" x14ac:dyDescent="0.3">
      <c r="AO14223" s="2" t="s">
        <v>15195</v>
      </c>
      <c r="AP14223" s="6" t="s">
        <v>8769</v>
      </c>
    </row>
    <row r="14224" spans="41:42" x14ac:dyDescent="0.3">
      <c r="AO14224" s="2" t="s">
        <v>15196</v>
      </c>
      <c r="AP14224" s="6" t="s">
        <v>8769</v>
      </c>
    </row>
    <row r="14225" spans="41:42" x14ac:dyDescent="0.3">
      <c r="AO14225" s="2" t="s">
        <v>13199</v>
      </c>
      <c r="AP14225" s="6" t="s">
        <v>8769</v>
      </c>
    </row>
    <row r="14226" spans="41:42" x14ac:dyDescent="0.3">
      <c r="AO14226" s="2" t="s">
        <v>15197</v>
      </c>
      <c r="AP14226" s="6" t="s">
        <v>8769</v>
      </c>
    </row>
    <row r="14227" spans="41:42" x14ac:dyDescent="0.3">
      <c r="AO14227" s="2" t="s">
        <v>15198</v>
      </c>
      <c r="AP14227" s="6" t="s">
        <v>8769</v>
      </c>
    </row>
    <row r="14228" spans="41:42" x14ac:dyDescent="0.3">
      <c r="AO14228" s="2" t="s">
        <v>15199</v>
      </c>
      <c r="AP14228" s="6" t="s">
        <v>8769</v>
      </c>
    </row>
    <row r="14229" spans="41:42" x14ac:dyDescent="0.3">
      <c r="AO14229" s="2" t="s">
        <v>15200</v>
      </c>
      <c r="AP14229" s="6" t="s">
        <v>8769</v>
      </c>
    </row>
    <row r="14230" spans="41:42" x14ac:dyDescent="0.3">
      <c r="AO14230" s="2" t="s">
        <v>15201</v>
      </c>
      <c r="AP14230" s="6" t="s">
        <v>8769</v>
      </c>
    </row>
    <row r="14231" spans="41:42" x14ac:dyDescent="0.3">
      <c r="AO14231" s="2" t="s">
        <v>15202</v>
      </c>
      <c r="AP14231" s="6" t="s">
        <v>8769</v>
      </c>
    </row>
    <row r="14232" spans="41:42" x14ac:dyDescent="0.3">
      <c r="AO14232" s="2" t="s">
        <v>15203</v>
      </c>
      <c r="AP14232" s="6" t="s">
        <v>8769</v>
      </c>
    </row>
    <row r="14233" spans="41:42" x14ac:dyDescent="0.3">
      <c r="AO14233" s="2" t="s">
        <v>15204</v>
      </c>
      <c r="AP14233" s="6" t="s">
        <v>8769</v>
      </c>
    </row>
    <row r="14234" spans="41:42" x14ac:dyDescent="0.3">
      <c r="AO14234" s="2" t="s">
        <v>15205</v>
      </c>
      <c r="AP14234" s="6" t="s">
        <v>8769</v>
      </c>
    </row>
    <row r="14235" spans="41:42" x14ac:dyDescent="0.3">
      <c r="AO14235" s="2" t="s">
        <v>15206</v>
      </c>
      <c r="AP14235" s="6" t="s">
        <v>8769</v>
      </c>
    </row>
    <row r="14236" spans="41:42" x14ac:dyDescent="0.3">
      <c r="AO14236" s="2" t="s">
        <v>13200</v>
      </c>
      <c r="AP14236" s="6" t="s">
        <v>8769</v>
      </c>
    </row>
    <row r="14237" spans="41:42" x14ac:dyDescent="0.3">
      <c r="AO14237" s="2" t="s">
        <v>15207</v>
      </c>
      <c r="AP14237" s="6" t="s">
        <v>8769</v>
      </c>
    </row>
    <row r="14238" spans="41:42" x14ac:dyDescent="0.3">
      <c r="AO14238" s="2" t="s">
        <v>15208</v>
      </c>
      <c r="AP14238" s="6" t="s">
        <v>8769</v>
      </c>
    </row>
    <row r="14239" spans="41:42" x14ac:dyDescent="0.3">
      <c r="AO14239" s="2" t="s">
        <v>15209</v>
      </c>
      <c r="AP14239" s="6" t="s">
        <v>8769</v>
      </c>
    </row>
    <row r="14240" spans="41:42" x14ac:dyDescent="0.3">
      <c r="AO14240" s="2" t="s">
        <v>15210</v>
      </c>
      <c r="AP14240" s="6" t="s">
        <v>8769</v>
      </c>
    </row>
    <row r="14241" spans="41:42" x14ac:dyDescent="0.3">
      <c r="AO14241" s="2" t="s">
        <v>15211</v>
      </c>
      <c r="AP14241" s="6" t="s">
        <v>8769</v>
      </c>
    </row>
    <row r="14242" spans="41:42" x14ac:dyDescent="0.3">
      <c r="AO14242" s="2" t="s">
        <v>15212</v>
      </c>
      <c r="AP14242" s="6" t="s">
        <v>8769</v>
      </c>
    </row>
    <row r="14243" spans="41:42" x14ac:dyDescent="0.3">
      <c r="AO14243" s="2" t="s">
        <v>15213</v>
      </c>
      <c r="AP14243" s="6" t="s">
        <v>8769</v>
      </c>
    </row>
    <row r="14244" spans="41:42" x14ac:dyDescent="0.3">
      <c r="AO14244" s="2" t="s">
        <v>15214</v>
      </c>
      <c r="AP14244" s="6" t="s">
        <v>8769</v>
      </c>
    </row>
    <row r="14245" spans="41:42" x14ac:dyDescent="0.3">
      <c r="AO14245" s="2" t="s">
        <v>15215</v>
      </c>
      <c r="AP14245" s="6" t="s">
        <v>8769</v>
      </c>
    </row>
    <row r="14246" spans="41:42" x14ac:dyDescent="0.3">
      <c r="AO14246" s="2" t="s">
        <v>15216</v>
      </c>
      <c r="AP14246" s="6" t="s">
        <v>8769</v>
      </c>
    </row>
    <row r="14247" spans="41:42" x14ac:dyDescent="0.3">
      <c r="AO14247" s="2" t="s">
        <v>13201</v>
      </c>
      <c r="AP14247" s="6" t="s">
        <v>8769</v>
      </c>
    </row>
    <row r="14248" spans="41:42" x14ac:dyDescent="0.3">
      <c r="AO14248" s="2" t="s">
        <v>15217</v>
      </c>
      <c r="AP14248" s="6" t="s">
        <v>8769</v>
      </c>
    </row>
    <row r="14249" spans="41:42" x14ac:dyDescent="0.3">
      <c r="AO14249" s="2" t="s">
        <v>15218</v>
      </c>
      <c r="AP14249" s="6" t="s">
        <v>8769</v>
      </c>
    </row>
    <row r="14250" spans="41:42" x14ac:dyDescent="0.3">
      <c r="AO14250" s="2" t="s">
        <v>15219</v>
      </c>
      <c r="AP14250" s="6" t="s">
        <v>8769</v>
      </c>
    </row>
    <row r="14251" spans="41:42" x14ac:dyDescent="0.3">
      <c r="AO14251" s="2" t="s">
        <v>15220</v>
      </c>
      <c r="AP14251" s="6" t="s">
        <v>8769</v>
      </c>
    </row>
    <row r="14252" spans="41:42" x14ac:dyDescent="0.3">
      <c r="AO14252" s="2" t="s">
        <v>15221</v>
      </c>
      <c r="AP14252" s="6" t="s">
        <v>8769</v>
      </c>
    </row>
    <row r="14253" spans="41:42" x14ac:dyDescent="0.3">
      <c r="AO14253" s="2" t="s">
        <v>15222</v>
      </c>
      <c r="AP14253" s="6" t="s">
        <v>8769</v>
      </c>
    </row>
    <row r="14254" spans="41:42" x14ac:dyDescent="0.3">
      <c r="AO14254" s="2" t="s">
        <v>15223</v>
      </c>
      <c r="AP14254" s="6" t="s">
        <v>8769</v>
      </c>
    </row>
    <row r="14255" spans="41:42" x14ac:dyDescent="0.3">
      <c r="AO14255" s="2" t="s">
        <v>15224</v>
      </c>
      <c r="AP14255" s="6" t="s">
        <v>8769</v>
      </c>
    </row>
    <row r="14256" spans="41:42" x14ac:dyDescent="0.3">
      <c r="AO14256" s="2" t="s">
        <v>15225</v>
      </c>
      <c r="AP14256" s="6" t="s">
        <v>8769</v>
      </c>
    </row>
    <row r="14257" spans="41:42" x14ac:dyDescent="0.3">
      <c r="AO14257" s="2" t="s">
        <v>15226</v>
      </c>
      <c r="AP14257" s="6" t="s">
        <v>8769</v>
      </c>
    </row>
    <row r="14258" spans="41:42" x14ac:dyDescent="0.3">
      <c r="AO14258" s="2" t="s">
        <v>13202</v>
      </c>
      <c r="AP14258" s="6" t="s">
        <v>8769</v>
      </c>
    </row>
    <row r="14259" spans="41:42" x14ac:dyDescent="0.3">
      <c r="AO14259" s="2" t="s">
        <v>15227</v>
      </c>
      <c r="AP14259" s="6" t="s">
        <v>8769</v>
      </c>
    </row>
    <row r="14260" spans="41:42" x14ac:dyDescent="0.3">
      <c r="AO14260" s="2" t="s">
        <v>15228</v>
      </c>
      <c r="AP14260" s="6" t="s">
        <v>8769</v>
      </c>
    </row>
    <row r="14261" spans="41:42" x14ac:dyDescent="0.3">
      <c r="AO14261" s="2" t="s">
        <v>15229</v>
      </c>
      <c r="AP14261" s="6" t="s">
        <v>8769</v>
      </c>
    </row>
    <row r="14262" spans="41:42" x14ac:dyDescent="0.3">
      <c r="AO14262" s="2" t="s">
        <v>15230</v>
      </c>
      <c r="AP14262" s="6" t="s">
        <v>8769</v>
      </c>
    </row>
    <row r="14263" spans="41:42" x14ac:dyDescent="0.3">
      <c r="AO14263" s="2" t="s">
        <v>15231</v>
      </c>
      <c r="AP14263" s="6" t="s">
        <v>8769</v>
      </c>
    </row>
    <row r="14264" spans="41:42" x14ac:dyDescent="0.3">
      <c r="AO14264" s="2" t="s">
        <v>15232</v>
      </c>
      <c r="AP14264" s="6" t="s">
        <v>8769</v>
      </c>
    </row>
    <row r="14265" spans="41:42" x14ac:dyDescent="0.3">
      <c r="AO14265" s="2" t="s">
        <v>15233</v>
      </c>
      <c r="AP14265" s="6" t="s">
        <v>8769</v>
      </c>
    </row>
    <row r="14266" spans="41:42" x14ac:dyDescent="0.3">
      <c r="AO14266" s="2" t="s">
        <v>15234</v>
      </c>
      <c r="AP14266" s="6" t="s">
        <v>8769</v>
      </c>
    </row>
    <row r="14267" spans="41:42" x14ac:dyDescent="0.3">
      <c r="AO14267" s="2" t="s">
        <v>15235</v>
      </c>
      <c r="AP14267" s="6" t="s">
        <v>8769</v>
      </c>
    </row>
    <row r="14268" spans="41:42" x14ac:dyDescent="0.3">
      <c r="AO14268" s="2" t="s">
        <v>15236</v>
      </c>
      <c r="AP14268" s="6" t="s">
        <v>8769</v>
      </c>
    </row>
    <row r="14269" spans="41:42" x14ac:dyDescent="0.3">
      <c r="AO14269" s="2" t="s">
        <v>13203</v>
      </c>
      <c r="AP14269" s="6" t="s">
        <v>8769</v>
      </c>
    </row>
    <row r="14270" spans="41:42" x14ac:dyDescent="0.3">
      <c r="AO14270" s="2" t="s">
        <v>15237</v>
      </c>
      <c r="AP14270" s="6" t="s">
        <v>8769</v>
      </c>
    </row>
    <row r="14271" spans="41:42" x14ac:dyDescent="0.3">
      <c r="AO14271" s="2" t="s">
        <v>15238</v>
      </c>
      <c r="AP14271" s="6" t="s">
        <v>8769</v>
      </c>
    </row>
    <row r="14272" spans="41:42" x14ac:dyDescent="0.3">
      <c r="AO14272" s="2" t="s">
        <v>15239</v>
      </c>
      <c r="AP14272" s="6" t="s">
        <v>8769</v>
      </c>
    </row>
    <row r="14273" spans="41:42" x14ac:dyDescent="0.3">
      <c r="AO14273" s="2" t="s">
        <v>15240</v>
      </c>
      <c r="AP14273" s="6" t="s">
        <v>8769</v>
      </c>
    </row>
    <row r="14274" spans="41:42" x14ac:dyDescent="0.3">
      <c r="AO14274" s="2" t="s">
        <v>15241</v>
      </c>
      <c r="AP14274" s="6" t="s">
        <v>8769</v>
      </c>
    </row>
    <row r="14275" spans="41:42" x14ac:dyDescent="0.3">
      <c r="AO14275" s="2" t="s">
        <v>15242</v>
      </c>
      <c r="AP14275" s="6" t="s">
        <v>8769</v>
      </c>
    </row>
    <row r="14276" spans="41:42" x14ac:dyDescent="0.3">
      <c r="AO14276" s="2" t="s">
        <v>15243</v>
      </c>
      <c r="AP14276" s="6" t="s">
        <v>8769</v>
      </c>
    </row>
    <row r="14277" spans="41:42" x14ac:dyDescent="0.3">
      <c r="AO14277" s="2" t="s">
        <v>15244</v>
      </c>
      <c r="AP14277" s="6" t="s">
        <v>8769</v>
      </c>
    </row>
    <row r="14278" spans="41:42" x14ac:dyDescent="0.3">
      <c r="AO14278" s="2" t="s">
        <v>15245</v>
      </c>
      <c r="AP14278" s="6" t="s">
        <v>8769</v>
      </c>
    </row>
    <row r="14279" spans="41:42" x14ac:dyDescent="0.3">
      <c r="AO14279" s="2" t="s">
        <v>15246</v>
      </c>
      <c r="AP14279" s="6" t="s">
        <v>8769</v>
      </c>
    </row>
    <row r="14280" spans="41:42" x14ac:dyDescent="0.3">
      <c r="AO14280" s="2" t="s">
        <v>13204</v>
      </c>
      <c r="AP14280" s="6" t="s">
        <v>8769</v>
      </c>
    </row>
    <row r="14281" spans="41:42" x14ac:dyDescent="0.3">
      <c r="AO14281" s="2" t="s">
        <v>15247</v>
      </c>
      <c r="AP14281" s="6" t="s">
        <v>8769</v>
      </c>
    </row>
    <row r="14282" spans="41:42" x14ac:dyDescent="0.3">
      <c r="AO14282" s="2" t="s">
        <v>15248</v>
      </c>
      <c r="AP14282" s="6" t="s">
        <v>8769</v>
      </c>
    </row>
    <row r="14283" spans="41:42" x14ac:dyDescent="0.3">
      <c r="AO14283" s="2" t="s">
        <v>15249</v>
      </c>
      <c r="AP14283" s="6" t="s">
        <v>8769</v>
      </c>
    </row>
    <row r="14284" spans="41:42" x14ac:dyDescent="0.3">
      <c r="AO14284" s="2" t="s">
        <v>15250</v>
      </c>
      <c r="AP14284" s="6" t="s">
        <v>8769</v>
      </c>
    </row>
    <row r="14285" spans="41:42" x14ac:dyDescent="0.3">
      <c r="AO14285" s="2" t="s">
        <v>15251</v>
      </c>
      <c r="AP14285" s="6" t="s">
        <v>8769</v>
      </c>
    </row>
    <row r="14286" spans="41:42" x14ac:dyDescent="0.3">
      <c r="AO14286" s="2" t="s">
        <v>15252</v>
      </c>
      <c r="AP14286" s="6" t="s">
        <v>8769</v>
      </c>
    </row>
    <row r="14287" spans="41:42" x14ac:dyDescent="0.3">
      <c r="AO14287" s="2" t="s">
        <v>15253</v>
      </c>
      <c r="AP14287" s="6" t="s">
        <v>8769</v>
      </c>
    </row>
    <row r="14288" spans="41:42" x14ac:dyDescent="0.3">
      <c r="AO14288" s="2" t="s">
        <v>15254</v>
      </c>
      <c r="AP14288" s="6" t="s">
        <v>8769</v>
      </c>
    </row>
    <row r="14289" spans="41:42" x14ac:dyDescent="0.3">
      <c r="AO14289" s="2" t="s">
        <v>15255</v>
      </c>
      <c r="AP14289" s="6" t="s">
        <v>8769</v>
      </c>
    </row>
    <row r="14290" spans="41:42" x14ac:dyDescent="0.3">
      <c r="AO14290" s="2" t="s">
        <v>15256</v>
      </c>
      <c r="AP14290" s="6" t="s">
        <v>8769</v>
      </c>
    </row>
    <row r="14291" spans="41:42" x14ac:dyDescent="0.3">
      <c r="AO14291" s="2" t="s">
        <v>13205</v>
      </c>
      <c r="AP14291" s="6" t="s">
        <v>8769</v>
      </c>
    </row>
    <row r="14292" spans="41:42" x14ac:dyDescent="0.3">
      <c r="AO14292" s="2" t="s">
        <v>15257</v>
      </c>
      <c r="AP14292" s="6" t="s">
        <v>8769</v>
      </c>
    </row>
    <row r="14293" spans="41:42" x14ac:dyDescent="0.3">
      <c r="AO14293" s="2" t="s">
        <v>15258</v>
      </c>
      <c r="AP14293" s="6" t="s">
        <v>8769</v>
      </c>
    </row>
    <row r="14294" spans="41:42" x14ac:dyDescent="0.3">
      <c r="AO14294" s="2" t="s">
        <v>15259</v>
      </c>
      <c r="AP14294" s="6" t="s">
        <v>8769</v>
      </c>
    </row>
    <row r="14295" spans="41:42" x14ac:dyDescent="0.3">
      <c r="AO14295" s="2" t="s">
        <v>15260</v>
      </c>
      <c r="AP14295" s="6" t="s">
        <v>8769</v>
      </c>
    </row>
    <row r="14296" spans="41:42" x14ac:dyDescent="0.3">
      <c r="AO14296" s="2" t="s">
        <v>15261</v>
      </c>
      <c r="AP14296" s="6" t="s">
        <v>8769</v>
      </c>
    </row>
    <row r="14297" spans="41:42" x14ac:dyDescent="0.3">
      <c r="AO14297" s="2" t="s">
        <v>15262</v>
      </c>
      <c r="AP14297" s="6" t="s">
        <v>8769</v>
      </c>
    </row>
    <row r="14298" spans="41:42" x14ac:dyDescent="0.3">
      <c r="AO14298" s="2" t="s">
        <v>15263</v>
      </c>
      <c r="AP14298" s="6" t="s">
        <v>8769</v>
      </c>
    </row>
    <row r="14299" spans="41:42" x14ac:dyDescent="0.3">
      <c r="AO14299" s="2" t="s">
        <v>15264</v>
      </c>
      <c r="AP14299" s="6" t="s">
        <v>8769</v>
      </c>
    </row>
    <row r="14300" spans="41:42" x14ac:dyDescent="0.3">
      <c r="AO14300" s="2" t="s">
        <v>15265</v>
      </c>
      <c r="AP14300" s="6" t="s">
        <v>8769</v>
      </c>
    </row>
    <row r="14301" spans="41:42" x14ac:dyDescent="0.3">
      <c r="AO14301" s="2" t="s">
        <v>15266</v>
      </c>
      <c r="AP14301" s="6" t="s">
        <v>8769</v>
      </c>
    </row>
    <row r="14302" spans="41:42" x14ac:dyDescent="0.3">
      <c r="AO14302" s="2" t="s">
        <v>13206</v>
      </c>
      <c r="AP14302" s="6" t="s">
        <v>8769</v>
      </c>
    </row>
    <row r="14303" spans="41:42" x14ac:dyDescent="0.3">
      <c r="AO14303" s="2" t="s">
        <v>15267</v>
      </c>
      <c r="AP14303" s="6" t="s">
        <v>8769</v>
      </c>
    </row>
    <row r="14304" spans="41:42" x14ac:dyDescent="0.3">
      <c r="AO14304" s="2" t="s">
        <v>15268</v>
      </c>
      <c r="AP14304" s="6" t="s">
        <v>8769</v>
      </c>
    </row>
    <row r="14305" spans="41:42" x14ac:dyDescent="0.3">
      <c r="AO14305" s="2" t="s">
        <v>15269</v>
      </c>
      <c r="AP14305" s="6" t="s">
        <v>8769</v>
      </c>
    </row>
    <row r="14306" spans="41:42" x14ac:dyDescent="0.3">
      <c r="AO14306" s="2" t="s">
        <v>15270</v>
      </c>
      <c r="AP14306" s="6" t="s">
        <v>8769</v>
      </c>
    </row>
    <row r="14307" spans="41:42" x14ac:dyDescent="0.3">
      <c r="AO14307" s="2" t="s">
        <v>15271</v>
      </c>
      <c r="AP14307" s="6" t="s">
        <v>8769</v>
      </c>
    </row>
    <row r="14308" spans="41:42" x14ac:dyDescent="0.3">
      <c r="AO14308" s="2" t="s">
        <v>15272</v>
      </c>
      <c r="AP14308" s="6" t="s">
        <v>8769</v>
      </c>
    </row>
    <row r="14309" spans="41:42" x14ac:dyDescent="0.3">
      <c r="AO14309" s="2" t="s">
        <v>15273</v>
      </c>
      <c r="AP14309" s="6" t="s">
        <v>8769</v>
      </c>
    </row>
    <row r="14310" spans="41:42" x14ac:dyDescent="0.3">
      <c r="AO14310" s="2" t="s">
        <v>15274</v>
      </c>
      <c r="AP14310" s="6" t="s">
        <v>8769</v>
      </c>
    </row>
    <row r="14311" spans="41:42" x14ac:dyDescent="0.3">
      <c r="AO14311" s="2" t="s">
        <v>15275</v>
      </c>
      <c r="AP14311" s="6" t="s">
        <v>8769</v>
      </c>
    </row>
    <row r="14312" spans="41:42" x14ac:dyDescent="0.3">
      <c r="AO14312" s="2" t="s">
        <v>15276</v>
      </c>
      <c r="AP14312" s="6" t="s">
        <v>8769</v>
      </c>
    </row>
    <row r="14313" spans="41:42" x14ac:dyDescent="0.3">
      <c r="AO14313" s="2" t="s">
        <v>13000</v>
      </c>
      <c r="AP14313" s="6" t="s">
        <v>8769</v>
      </c>
    </row>
    <row r="14314" spans="41:42" x14ac:dyDescent="0.3">
      <c r="AO14314" s="2" t="s">
        <v>13207</v>
      </c>
      <c r="AP14314" s="6" t="s">
        <v>8769</v>
      </c>
    </row>
    <row r="14315" spans="41:42" x14ac:dyDescent="0.3">
      <c r="AO14315" s="2" t="s">
        <v>15277</v>
      </c>
      <c r="AP14315" s="6" t="s">
        <v>8769</v>
      </c>
    </row>
    <row r="14316" spans="41:42" x14ac:dyDescent="0.3">
      <c r="AO14316" s="2" t="s">
        <v>15278</v>
      </c>
      <c r="AP14316" s="6" t="s">
        <v>8769</v>
      </c>
    </row>
    <row r="14317" spans="41:42" x14ac:dyDescent="0.3">
      <c r="AO14317" s="2" t="s">
        <v>15279</v>
      </c>
      <c r="AP14317" s="6" t="s">
        <v>8769</v>
      </c>
    </row>
    <row r="14318" spans="41:42" x14ac:dyDescent="0.3">
      <c r="AO14318" s="2" t="s">
        <v>15280</v>
      </c>
      <c r="AP14318" s="6" t="s">
        <v>8769</v>
      </c>
    </row>
    <row r="14319" spans="41:42" x14ac:dyDescent="0.3">
      <c r="AO14319" s="2" t="s">
        <v>15281</v>
      </c>
      <c r="AP14319" s="6" t="s">
        <v>8769</v>
      </c>
    </row>
    <row r="14320" spans="41:42" x14ac:dyDescent="0.3">
      <c r="AO14320" s="2" t="s">
        <v>15282</v>
      </c>
      <c r="AP14320" s="6" t="s">
        <v>8769</v>
      </c>
    </row>
    <row r="14321" spans="41:42" x14ac:dyDescent="0.3">
      <c r="AO14321" s="2" t="s">
        <v>15283</v>
      </c>
      <c r="AP14321" s="6" t="s">
        <v>8769</v>
      </c>
    </row>
    <row r="14322" spans="41:42" x14ac:dyDescent="0.3">
      <c r="AO14322" s="2" t="s">
        <v>15284</v>
      </c>
      <c r="AP14322" s="6" t="s">
        <v>8769</v>
      </c>
    </row>
    <row r="14323" spans="41:42" x14ac:dyDescent="0.3">
      <c r="AO14323" s="2" t="s">
        <v>15285</v>
      </c>
      <c r="AP14323" s="6" t="s">
        <v>8769</v>
      </c>
    </row>
    <row r="14324" spans="41:42" x14ac:dyDescent="0.3">
      <c r="AO14324" s="2" t="s">
        <v>15286</v>
      </c>
      <c r="AP14324" s="6" t="s">
        <v>8769</v>
      </c>
    </row>
    <row r="14325" spans="41:42" x14ac:dyDescent="0.3">
      <c r="AO14325" s="2" t="s">
        <v>13208</v>
      </c>
      <c r="AP14325" s="6" t="s">
        <v>8769</v>
      </c>
    </row>
    <row r="14326" spans="41:42" x14ac:dyDescent="0.3">
      <c r="AO14326" s="2" t="s">
        <v>15287</v>
      </c>
      <c r="AP14326" s="6" t="s">
        <v>8769</v>
      </c>
    </row>
    <row r="14327" spans="41:42" x14ac:dyDescent="0.3">
      <c r="AO14327" s="2" t="s">
        <v>15288</v>
      </c>
      <c r="AP14327" s="6" t="s">
        <v>8769</v>
      </c>
    </row>
    <row r="14328" spans="41:42" x14ac:dyDescent="0.3">
      <c r="AO14328" s="2" t="s">
        <v>15289</v>
      </c>
      <c r="AP14328" s="6" t="s">
        <v>8769</v>
      </c>
    </row>
    <row r="14329" spans="41:42" x14ac:dyDescent="0.3">
      <c r="AO14329" s="2" t="s">
        <v>15290</v>
      </c>
      <c r="AP14329" s="6" t="s">
        <v>8769</v>
      </c>
    </row>
    <row r="14330" spans="41:42" x14ac:dyDescent="0.3">
      <c r="AO14330" s="2" t="s">
        <v>15291</v>
      </c>
      <c r="AP14330" s="6" t="s">
        <v>8769</v>
      </c>
    </row>
    <row r="14331" spans="41:42" x14ac:dyDescent="0.3">
      <c r="AO14331" s="2" t="s">
        <v>15292</v>
      </c>
      <c r="AP14331" s="6" t="s">
        <v>8769</v>
      </c>
    </row>
    <row r="14332" spans="41:42" x14ac:dyDescent="0.3">
      <c r="AO14332" s="2" t="s">
        <v>15293</v>
      </c>
      <c r="AP14332" s="6" t="s">
        <v>8769</v>
      </c>
    </row>
    <row r="14333" spans="41:42" x14ac:dyDescent="0.3">
      <c r="AO14333" s="2" t="s">
        <v>15294</v>
      </c>
      <c r="AP14333" s="6" t="s">
        <v>8769</v>
      </c>
    </row>
    <row r="14334" spans="41:42" x14ac:dyDescent="0.3">
      <c r="AO14334" s="2" t="s">
        <v>15295</v>
      </c>
      <c r="AP14334" s="6" t="s">
        <v>8769</v>
      </c>
    </row>
    <row r="14335" spans="41:42" x14ac:dyDescent="0.3">
      <c r="AO14335" s="2" t="s">
        <v>15296</v>
      </c>
      <c r="AP14335" s="6" t="s">
        <v>8769</v>
      </c>
    </row>
    <row r="14336" spans="41:42" x14ac:dyDescent="0.3">
      <c r="AO14336" s="2" t="s">
        <v>13209</v>
      </c>
      <c r="AP14336" s="6" t="s">
        <v>8769</v>
      </c>
    </row>
    <row r="14337" spans="41:42" x14ac:dyDescent="0.3">
      <c r="AO14337" s="2" t="s">
        <v>15297</v>
      </c>
      <c r="AP14337" s="6" t="s">
        <v>8769</v>
      </c>
    </row>
    <row r="14338" spans="41:42" x14ac:dyDescent="0.3">
      <c r="AO14338" s="2" t="s">
        <v>15298</v>
      </c>
      <c r="AP14338" s="6" t="s">
        <v>8769</v>
      </c>
    </row>
    <row r="14339" spans="41:42" x14ac:dyDescent="0.3">
      <c r="AO14339" s="2" t="s">
        <v>15299</v>
      </c>
      <c r="AP14339" s="6" t="s">
        <v>8769</v>
      </c>
    </row>
    <row r="14340" spans="41:42" x14ac:dyDescent="0.3">
      <c r="AO14340" s="2" t="s">
        <v>15300</v>
      </c>
      <c r="AP14340" s="6" t="s">
        <v>8769</v>
      </c>
    </row>
    <row r="14341" spans="41:42" x14ac:dyDescent="0.3">
      <c r="AO14341" s="2" t="s">
        <v>15301</v>
      </c>
      <c r="AP14341" s="6" t="s">
        <v>8769</v>
      </c>
    </row>
    <row r="14342" spans="41:42" x14ac:dyDescent="0.3">
      <c r="AO14342" s="2" t="s">
        <v>15302</v>
      </c>
      <c r="AP14342" s="6" t="s">
        <v>8769</v>
      </c>
    </row>
    <row r="14343" spans="41:42" x14ac:dyDescent="0.3">
      <c r="AO14343" s="2" t="s">
        <v>15303</v>
      </c>
      <c r="AP14343" s="6" t="s">
        <v>8769</v>
      </c>
    </row>
    <row r="14344" spans="41:42" x14ac:dyDescent="0.3">
      <c r="AO14344" s="2" t="s">
        <v>15304</v>
      </c>
      <c r="AP14344" s="6" t="s">
        <v>8769</v>
      </c>
    </row>
    <row r="14345" spans="41:42" x14ac:dyDescent="0.3">
      <c r="AO14345" s="2" t="s">
        <v>15305</v>
      </c>
      <c r="AP14345" s="6" t="s">
        <v>8769</v>
      </c>
    </row>
    <row r="14346" spans="41:42" x14ac:dyDescent="0.3">
      <c r="AO14346" s="2" t="s">
        <v>15306</v>
      </c>
      <c r="AP14346" s="6" t="s">
        <v>8769</v>
      </c>
    </row>
    <row r="14347" spans="41:42" x14ac:dyDescent="0.3">
      <c r="AO14347" s="2" t="s">
        <v>13210</v>
      </c>
      <c r="AP14347" s="6" t="s">
        <v>8769</v>
      </c>
    </row>
    <row r="14348" spans="41:42" x14ac:dyDescent="0.3">
      <c r="AO14348" s="2" t="s">
        <v>15307</v>
      </c>
      <c r="AP14348" s="6" t="s">
        <v>8769</v>
      </c>
    </row>
    <row r="14349" spans="41:42" x14ac:dyDescent="0.3">
      <c r="AO14349" s="2" t="s">
        <v>15308</v>
      </c>
      <c r="AP14349" s="6" t="s">
        <v>8769</v>
      </c>
    </row>
    <row r="14350" spans="41:42" x14ac:dyDescent="0.3">
      <c r="AO14350" s="2" t="s">
        <v>15309</v>
      </c>
      <c r="AP14350" s="6" t="s">
        <v>8769</v>
      </c>
    </row>
    <row r="14351" spans="41:42" x14ac:dyDescent="0.3">
      <c r="AO14351" s="2" t="s">
        <v>15310</v>
      </c>
      <c r="AP14351" s="6" t="s">
        <v>8769</v>
      </c>
    </row>
    <row r="14352" spans="41:42" x14ac:dyDescent="0.3">
      <c r="AO14352" s="2" t="s">
        <v>15311</v>
      </c>
      <c r="AP14352" s="6" t="s">
        <v>8769</v>
      </c>
    </row>
    <row r="14353" spans="41:42" x14ac:dyDescent="0.3">
      <c r="AO14353" s="2" t="s">
        <v>15312</v>
      </c>
      <c r="AP14353" s="6" t="s">
        <v>8769</v>
      </c>
    </row>
    <row r="14354" spans="41:42" x14ac:dyDescent="0.3">
      <c r="AO14354" s="2" t="s">
        <v>15313</v>
      </c>
      <c r="AP14354" s="6" t="s">
        <v>8769</v>
      </c>
    </row>
    <row r="14355" spans="41:42" x14ac:dyDescent="0.3">
      <c r="AO14355" s="2" t="s">
        <v>15314</v>
      </c>
      <c r="AP14355" s="6" t="s">
        <v>8769</v>
      </c>
    </row>
    <row r="14356" spans="41:42" x14ac:dyDescent="0.3">
      <c r="AO14356" s="2" t="s">
        <v>15315</v>
      </c>
      <c r="AP14356" s="6" t="s">
        <v>8769</v>
      </c>
    </row>
    <row r="14357" spans="41:42" x14ac:dyDescent="0.3">
      <c r="AO14357" s="2" t="s">
        <v>15316</v>
      </c>
      <c r="AP14357" s="6" t="s">
        <v>8769</v>
      </c>
    </row>
    <row r="14358" spans="41:42" x14ac:dyDescent="0.3">
      <c r="AO14358" s="2" t="s">
        <v>13211</v>
      </c>
      <c r="AP14358" s="6" t="s">
        <v>8769</v>
      </c>
    </row>
    <row r="14359" spans="41:42" x14ac:dyDescent="0.3">
      <c r="AO14359" s="2" t="s">
        <v>15317</v>
      </c>
      <c r="AP14359" s="6" t="s">
        <v>8769</v>
      </c>
    </row>
    <row r="14360" spans="41:42" x14ac:dyDescent="0.3">
      <c r="AO14360" s="2" t="s">
        <v>15318</v>
      </c>
      <c r="AP14360" s="6" t="s">
        <v>8769</v>
      </c>
    </row>
    <row r="14361" spans="41:42" x14ac:dyDescent="0.3">
      <c r="AO14361" s="2" t="s">
        <v>15319</v>
      </c>
      <c r="AP14361" s="6" t="s">
        <v>8769</v>
      </c>
    </row>
    <row r="14362" spans="41:42" x14ac:dyDescent="0.3">
      <c r="AO14362" s="2" t="s">
        <v>15320</v>
      </c>
      <c r="AP14362" s="6" t="s">
        <v>8769</v>
      </c>
    </row>
    <row r="14363" spans="41:42" x14ac:dyDescent="0.3">
      <c r="AO14363" s="2" t="s">
        <v>15321</v>
      </c>
      <c r="AP14363" s="6" t="s">
        <v>8769</v>
      </c>
    </row>
    <row r="14364" spans="41:42" x14ac:dyDescent="0.3">
      <c r="AO14364" s="2" t="s">
        <v>15322</v>
      </c>
      <c r="AP14364" s="6" t="s">
        <v>8769</v>
      </c>
    </row>
    <row r="14365" spans="41:42" x14ac:dyDescent="0.3">
      <c r="AO14365" s="2" t="s">
        <v>15323</v>
      </c>
      <c r="AP14365" s="6" t="s">
        <v>8769</v>
      </c>
    </row>
    <row r="14366" spans="41:42" x14ac:dyDescent="0.3">
      <c r="AO14366" s="2" t="s">
        <v>15324</v>
      </c>
      <c r="AP14366" s="6" t="s">
        <v>8769</v>
      </c>
    </row>
    <row r="14367" spans="41:42" x14ac:dyDescent="0.3">
      <c r="AO14367" s="2" t="s">
        <v>15325</v>
      </c>
      <c r="AP14367" s="6" t="s">
        <v>8769</v>
      </c>
    </row>
    <row r="14368" spans="41:42" x14ac:dyDescent="0.3">
      <c r="AO14368" s="2" t="s">
        <v>15326</v>
      </c>
      <c r="AP14368" s="6" t="s">
        <v>8769</v>
      </c>
    </row>
    <row r="14369" spans="41:42" x14ac:dyDescent="0.3">
      <c r="AO14369" s="2" t="s">
        <v>13212</v>
      </c>
      <c r="AP14369" s="6" t="s">
        <v>8769</v>
      </c>
    </row>
    <row r="14370" spans="41:42" x14ac:dyDescent="0.3">
      <c r="AO14370" s="2" t="s">
        <v>15327</v>
      </c>
      <c r="AP14370" s="6" t="s">
        <v>8769</v>
      </c>
    </row>
    <row r="14371" spans="41:42" x14ac:dyDescent="0.3">
      <c r="AO14371" s="2" t="s">
        <v>15328</v>
      </c>
      <c r="AP14371" s="6" t="s">
        <v>8769</v>
      </c>
    </row>
    <row r="14372" spans="41:42" x14ac:dyDescent="0.3">
      <c r="AO14372" s="2" t="s">
        <v>15329</v>
      </c>
      <c r="AP14372" s="6" t="s">
        <v>8769</v>
      </c>
    </row>
    <row r="14373" spans="41:42" x14ac:dyDescent="0.3">
      <c r="AO14373" s="2" t="s">
        <v>15330</v>
      </c>
      <c r="AP14373" s="6" t="s">
        <v>8769</v>
      </c>
    </row>
    <row r="14374" spans="41:42" x14ac:dyDescent="0.3">
      <c r="AO14374" s="2" t="s">
        <v>15331</v>
      </c>
      <c r="AP14374" s="6" t="s">
        <v>8769</v>
      </c>
    </row>
    <row r="14375" spans="41:42" x14ac:dyDescent="0.3">
      <c r="AO14375" s="2" t="s">
        <v>15332</v>
      </c>
      <c r="AP14375" s="6" t="s">
        <v>8769</v>
      </c>
    </row>
    <row r="14376" spans="41:42" x14ac:dyDescent="0.3">
      <c r="AO14376" s="2" t="s">
        <v>15333</v>
      </c>
      <c r="AP14376" s="6" t="s">
        <v>8769</v>
      </c>
    </row>
    <row r="14377" spans="41:42" x14ac:dyDescent="0.3">
      <c r="AO14377" s="2" t="s">
        <v>15334</v>
      </c>
      <c r="AP14377" s="6" t="s">
        <v>8769</v>
      </c>
    </row>
    <row r="14378" spans="41:42" x14ac:dyDescent="0.3">
      <c r="AO14378" s="2" t="s">
        <v>15335</v>
      </c>
      <c r="AP14378" s="6" t="s">
        <v>8769</v>
      </c>
    </row>
    <row r="14379" spans="41:42" x14ac:dyDescent="0.3">
      <c r="AO14379" s="2" t="s">
        <v>15336</v>
      </c>
      <c r="AP14379" s="6" t="s">
        <v>8769</v>
      </c>
    </row>
    <row r="14380" spans="41:42" x14ac:dyDescent="0.3">
      <c r="AO14380" s="2" t="s">
        <v>13213</v>
      </c>
      <c r="AP14380" s="6" t="s">
        <v>8769</v>
      </c>
    </row>
    <row r="14381" spans="41:42" x14ac:dyDescent="0.3">
      <c r="AO14381" s="2" t="s">
        <v>15337</v>
      </c>
      <c r="AP14381" s="6" t="s">
        <v>8769</v>
      </c>
    </row>
    <row r="14382" spans="41:42" x14ac:dyDescent="0.3">
      <c r="AO14382" s="2" t="s">
        <v>15338</v>
      </c>
      <c r="AP14382" s="6" t="s">
        <v>8769</v>
      </c>
    </row>
    <row r="14383" spans="41:42" x14ac:dyDescent="0.3">
      <c r="AO14383" s="2" t="s">
        <v>15339</v>
      </c>
      <c r="AP14383" s="6" t="s">
        <v>8769</v>
      </c>
    </row>
    <row r="14384" spans="41:42" x14ac:dyDescent="0.3">
      <c r="AO14384" s="2" t="s">
        <v>15340</v>
      </c>
      <c r="AP14384" s="6" t="s">
        <v>8769</v>
      </c>
    </row>
    <row r="14385" spans="41:42" x14ac:dyDescent="0.3">
      <c r="AO14385" s="2" t="s">
        <v>15341</v>
      </c>
      <c r="AP14385" s="6" t="s">
        <v>8769</v>
      </c>
    </row>
    <row r="14386" spans="41:42" x14ac:dyDescent="0.3">
      <c r="AO14386" s="2" t="s">
        <v>15342</v>
      </c>
      <c r="AP14386" s="6" t="s">
        <v>8769</v>
      </c>
    </row>
    <row r="14387" spans="41:42" x14ac:dyDescent="0.3">
      <c r="AO14387" s="2" t="s">
        <v>15343</v>
      </c>
      <c r="AP14387" s="6" t="s">
        <v>8769</v>
      </c>
    </row>
    <row r="14388" spans="41:42" x14ac:dyDescent="0.3">
      <c r="AO14388" s="2" t="s">
        <v>15344</v>
      </c>
      <c r="AP14388" s="6" t="s">
        <v>8769</v>
      </c>
    </row>
    <row r="14389" spans="41:42" x14ac:dyDescent="0.3">
      <c r="AO14389" s="2" t="s">
        <v>15345</v>
      </c>
      <c r="AP14389" s="6" t="s">
        <v>8769</v>
      </c>
    </row>
    <row r="14390" spans="41:42" x14ac:dyDescent="0.3">
      <c r="AO14390" s="2" t="s">
        <v>15346</v>
      </c>
      <c r="AP14390" s="6" t="s">
        <v>8769</v>
      </c>
    </row>
    <row r="14391" spans="41:42" x14ac:dyDescent="0.3">
      <c r="AO14391" s="2" t="s">
        <v>13214</v>
      </c>
      <c r="AP14391" s="6" t="s">
        <v>8769</v>
      </c>
    </row>
    <row r="14392" spans="41:42" x14ac:dyDescent="0.3">
      <c r="AO14392" s="2" t="s">
        <v>15347</v>
      </c>
      <c r="AP14392" s="6" t="s">
        <v>8769</v>
      </c>
    </row>
    <row r="14393" spans="41:42" x14ac:dyDescent="0.3">
      <c r="AO14393" s="2" t="s">
        <v>15348</v>
      </c>
      <c r="AP14393" s="6" t="s">
        <v>8769</v>
      </c>
    </row>
    <row r="14394" spans="41:42" x14ac:dyDescent="0.3">
      <c r="AO14394" s="2" t="s">
        <v>15349</v>
      </c>
      <c r="AP14394" s="6" t="s">
        <v>8769</v>
      </c>
    </row>
    <row r="14395" spans="41:42" x14ac:dyDescent="0.3">
      <c r="AO14395" s="2" t="s">
        <v>15350</v>
      </c>
      <c r="AP14395" s="6" t="s">
        <v>8769</v>
      </c>
    </row>
    <row r="14396" spans="41:42" x14ac:dyDescent="0.3">
      <c r="AO14396" s="2" t="s">
        <v>15351</v>
      </c>
      <c r="AP14396" s="6" t="s">
        <v>8769</v>
      </c>
    </row>
    <row r="14397" spans="41:42" x14ac:dyDescent="0.3">
      <c r="AO14397" s="2" t="s">
        <v>15352</v>
      </c>
      <c r="AP14397" s="6" t="s">
        <v>8769</v>
      </c>
    </row>
    <row r="14398" spans="41:42" x14ac:dyDescent="0.3">
      <c r="AO14398" s="2" t="s">
        <v>15353</v>
      </c>
      <c r="AP14398" s="6" t="s">
        <v>8769</v>
      </c>
    </row>
    <row r="14399" spans="41:42" x14ac:dyDescent="0.3">
      <c r="AO14399" s="2" t="s">
        <v>15354</v>
      </c>
      <c r="AP14399" s="6" t="s">
        <v>8769</v>
      </c>
    </row>
    <row r="14400" spans="41:42" x14ac:dyDescent="0.3">
      <c r="AO14400" s="2" t="s">
        <v>15355</v>
      </c>
      <c r="AP14400" s="6" t="s">
        <v>8769</v>
      </c>
    </row>
    <row r="14401" spans="41:42" x14ac:dyDescent="0.3">
      <c r="AO14401" s="2" t="s">
        <v>15356</v>
      </c>
      <c r="AP14401" s="6" t="s">
        <v>8769</v>
      </c>
    </row>
    <row r="14402" spans="41:42" x14ac:dyDescent="0.3">
      <c r="AO14402" s="2" t="s">
        <v>13215</v>
      </c>
      <c r="AP14402" s="6" t="s">
        <v>8769</v>
      </c>
    </row>
    <row r="14403" spans="41:42" x14ac:dyDescent="0.3">
      <c r="AO14403" s="2" t="s">
        <v>15357</v>
      </c>
      <c r="AP14403" s="6" t="s">
        <v>8769</v>
      </c>
    </row>
    <row r="14404" spans="41:42" x14ac:dyDescent="0.3">
      <c r="AO14404" s="2" t="s">
        <v>15358</v>
      </c>
      <c r="AP14404" s="6" t="s">
        <v>8769</v>
      </c>
    </row>
    <row r="14405" spans="41:42" x14ac:dyDescent="0.3">
      <c r="AO14405" s="2" t="s">
        <v>15359</v>
      </c>
      <c r="AP14405" s="6" t="s">
        <v>8769</v>
      </c>
    </row>
    <row r="14406" spans="41:42" x14ac:dyDescent="0.3">
      <c r="AO14406" s="2" t="s">
        <v>15360</v>
      </c>
      <c r="AP14406" s="6" t="s">
        <v>8769</v>
      </c>
    </row>
    <row r="14407" spans="41:42" x14ac:dyDescent="0.3">
      <c r="AO14407" s="2" t="s">
        <v>15361</v>
      </c>
      <c r="AP14407" s="6" t="s">
        <v>8769</v>
      </c>
    </row>
    <row r="14408" spans="41:42" x14ac:dyDescent="0.3">
      <c r="AO14408" s="2" t="s">
        <v>15362</v>
      </c>
      <c r="AP14408" s="6" t="s">
        <v>8769</v>
      </c>
    </row>
    <row r="14409" spans="41:42" x14ac:dyDescent="0.3">
      <c r="AO14409" s="2" t="s">
        <v>15363</v>
      </c>
      <c r="AP14409" s="6" t="s">
        <v>8769</v>
      </c>
    </row>
    <row r="14410" spans="41:42" x14ac:dyDescent="0.3">
      <c r="AO14410" s="2" t="s">
        <v>15364</v>
      </c>
      <c r="AP14410" s="6" t="s">
        <v>8769</v>
      </c>
    </row>
    <row r="14411" spans="41:42" x14ac:dyDescent="0.3">
      <c r="AO14411" s="2" t="s">
        <v>15365</v>
      </c>
      <c r="AP14411" s="6" t="s">
        <v>8769</v>
      </c>
    </row>
    <row r="14412" spans="41:42" x14ac:dyDescent="0.3">
      <c r="AO14412" s="2" t="s">
        <v>15366</v>
      </c>
      <c r="AP14412" s="6" t="s">
        <v>8769</v>
      </c>
    </row>
    <row r="14413" spans="41:42" x14ac:dyDescent="0.3">
      <c r="AO14413" s="2" t="s">
        <v>13216</v>
      </c>
      <c r="AP14413" s="6" t="s">
        <v>8769</v>
      </c>
    </row>
    <row r="14414" spans="41:42" x14ac:dyDescent="0.3">
      <c r="AO14414" s="2" t="s">
        <v>15367</v>
      </c>
      <c r="AP14414" s="6" t="s">
        <v>8769</v>
      </c>
    </row>
    <row r="14415" spans="41:42" x14ac:dyDescent="0.3">
      <c r="AO14415" s="2" t="s">
        <v>15368</v>
      </c>
      <c r="AP14415" s="6" t="s">
        <v>8769</v>
      </c>
    </row>
    <row r="14416" spans="41:42" x14ac:dyDescent="0.3">
      <c r="AO14416" s="2" t="s">
        <v>15369</v>
      </c>
      <c r="AP14416" s="6" t="s">
        <v>8769</v>
      </c>
    </row>
    <row r="14417" spans="41:42" x14ac:dyDescent="0.3">
      <c r="AO14417" s="2" t="s">
        <v>15370</v>
      </c>
      <c r="AP14417" s="6" t="s">
        <v>8769</v>
      </c>
    </row>
    <row r="14418" spans="41:42" x14ac:dyDescent="0.3">
      <c r="AO14418" s="2" t="s">
        <v>15371</v>
      </c>
      <c r="AP14418" s="6" t="s">
        <v>8769</v>
      </c>
    </row>
    <row r="14419" spans="41:42" x14ac:dyDescent="0.3">
      <c r="AO14419" s="2" t="s">
        <v>15372</v>
      </c>
      <c r="AP14419" s="6" t="s">
        <v>8769</v>
      </c>
    </row>
    <row r="14420" spans="41:42" x14ac:dyDescent="0.3">
      <c r="AO14420" s="2" t="s">
        <v>15373</v>
      </c>
      <c r="AP14420" s="6" t="s">
        <v>8769</v>
      </c>
    </row>
    <row r="14421" spans="41:42" x14ac:dyDescent="0.3">
      <c r="AO14421" s="2" t="s">
        <v>15374</v>
      </c>
      <c r="AP14421" s="6" t="s">
        <v>8769</v>
      </c>
    </row>
    <row r="14422" spans="41:42" x14ac:dyDescent="0.3">
      <c r="AO14422" s="2" t="s">
        <v>15375</v>
      </c>
      <c r="AP14422" s="6" t="s">
        <v>8769</v>
      </c>
    </row>
    <row r="14423" spans="41:42" x14ac:dyDescent="0.3">
      <c r="AO14423" s="2" t="s">
        <v>15376</v>
      </c>
      <c r="AP14423" s="6" t="s">
        <v>8769</v>
      </c>
    </row>
    <row r="14424" spans="41:42" x14ac:dyDescent="0.3">
      <c r="AO14424" s="2" t="s">
        <v>13001</v>
      </c>
      <c r="AP14424" s="6" t="s">
        <v>8769</v>
      </c>
    </row>
    <row r="14425" spans="41:42" x14ac:dyDescent="0.3">
      <c r="AO14425" s="2" t="s">
        <v>13217</v>
      </c>
      <c r="AP14425" s="6" t="s">
        <v>8769</v>
      </c>
    </row>
    <row r="14426" spans="41:42" x14ac:dyDescent="0.3">
      <c r="AO14426" s="2" t="s">
        <v>15377</v>
      </c>
      <c r="AP14426" s="6" t="s">
        <v>8769</v>
      </c>
    </row>
    <row r="14427" spans="41:42" x14ac:dyDescent="0.3">
      <c r="AO14427" s="2" t="s">
        <v>15378</v>
      </c>
      <c r="AP14427" s="6" t="s">
        <v>8769</v>
      </c>
    </row>
    <row r="14428" spans="41:42" x14ac:dyDescent="0.3">
      <c r="AO14428" s="2" t="s">
        <v>15379</v>
      </c>
      <c r="AP14428" s="6" t="s">
        <v>8769</v>
      </c>
    </row>
    <row r="14429" spans="41:42" x14ac:dyDescent="0.3">
      <c r="AO14429" s="2" t="s">
        <v>15380</v>
      </c>
      <c r="AP14429" s="6" t="s">
        <v>8769</v>
      </c>
    </row>
    <row r="14430" spans="41:42" x14ac:dyDescent="0.3">
      <c r="AO14430" s="2" t="s">
        <v>15381</v>
      </c>
      <c r="AP14430" s="6" t="s">
        <v>8769</v>
      </c>
    </row>
    <row r="14431" spans="41:42" x14ac:dyDescent="0.3">
      <c r="AO14431" s="2" t="s">
        <v>15382</v>
      </c>
      <c r="AP14431" s="6" t="s">
        <v>8769</v>
      </c>
    </row>
    <row r="14432" spans="41:42" x14ac:dyDescent="0.3">
      <c r="AO14432" s="2" t="s">
        <v>15383</v>
      </c>
      <c r="AP14432" s="6" t="s">
        <v>8769</v>
      </c>
    </row>
    <row r="14433" spans="41:42" x14ac:dyDescent="0.3">
      <c r="AO14433" s="2" t="s">
        <v>15384</v>
      </c>
      <c r="AP14433" s="6" t="s">
        <v>8769</v>
      </c>
    </row>
    <row r="14434" spans="41:42" x14ac:dyDescent="0.3">
      <c r="AO14434" s="2" t="s">
        <v>15385</v>
      </c>
      <c r="AP14434" s="6" t="s">
        <v>8769</v>
      </c>
    </row>
    <row r="14435" spans="41:42" x14ac:dyDescent="0.3">
      <c r="AO14435" s="2" t="s">
        <v>15386</v>
      </c>
      <c r="AP14435" s="6" t="s">
        <v>8769</v>
      </c>
    </row>
    <row r="14436" spans="41:42" x14ac:dyDescent="0.3">
      <c r="AO14436" s="2" t="s">
        <v>13218</v>
      </c>
      <c r="AP14436" s="6" t="s">
        <v>8769</v>
      </c>
    </row>
    <row r="14437" spans="41:42" x14ac:dyDescent="0.3">
      <c r="AO14437" s="2" t="s">
        <v>15387</v>
      </c>
      <c r="AP14437" s="6" t="s">
        <v>8769</v>
      </c>
    </row>
    <row r="14438" spans="41:42" x14ac:dyDescent="0.3">
      <c r="AO14438" s="2" t="s">
        <v>15388</v>
      </c>
      <c r="AP14438" s="6" t="s">
        <v>8769</v>
      </c>
    </row>
    <row r="14439" spans="41:42" x14ac:dyDescent="0.3">
      <c r="AO14439" s="2" t="s">
        <v>15389</v>
      </c>
      <c r="AP14439" s="6" t="s">
        <v>8769</v>
      </c>
    </row>
    <row r="14440" spans="41:42" x14ac:dyDescent="0.3">
      <c r="AO14440" s="2" t="s">
        <v>15390</v>
      </c>
      <c r="AP14440" s="6" t="s">
        <v>8769</v>
      </c>
    </row>
    <row r="14441" spans="41:42" x14ac:dyDescent="0.3">
      <c r="AO14441" s="2" t="s">
        <v>15391</v>
      </c>
      <c r="AP14441" s="6" t="s">
        <v>8769</v>
      </c>
    </row>
    <row r="14442" spans="41:42" x14ac:dyDescent="0.3">
      <c r="AO14442" s="2" t="s">
        <v>15392</v>
      </c>
      <c r="AP14442" s="6" t="s">
        <v>8769</v>
      </c>
    </row>
    <row r="14443" spans="41:42" x14ac:dyDescent="0.3">
      <c r="AO14443" s="2" t="s">
        <v>15393</v>
      </c>
      <c r="AP14443" s="6" t="s">
        <v>8769</v>
      </c>
    </row>
    <row r="14444" spans="41:42" x14ac:dyDescent="0.3">
      <c r="AO14444" s="2" t="s">
        <v>15394</v>
      </c>
      <c r="AP14444" s="6" t="s">
        <v>8769</v>
      </c>
    </row>
    <row r="14445" spans="41:42" x14ac:dyDescent="0.3">
      <c r="AO14445" s="2" t="s">
        <v>15395</v>
      </c>
      <c r="AP14445" s="6" t="s">
        <v>8769</v>
      </c>
    </row>
    <row r="14446" spans="41:42" x14ac:dyDescent="0.3">
      <c r="AO14446" s="2" t="s">
        <v>15396</v>
      </c>
      <c r="AP14446" s="6" t="s">
        <v>8769</v>
      </c>
    </row>
    <row r="14447" spans="41:42" x14ac:dyDescent="0.3">
      <c r="AO14447" s="2" t="s">
        <v>13219</v>
      </c>
      <c r="AP14447" s="6" t="s">
        <v>8769</v>
      </c>
    </row>
    <row r="14448" spans="41:42" x14ac:dyDescent="0.3">
      <c r="AO14448" s="2" t="s">
        <v>15397</v>
      </c>
      <c r="AP14448" s="6" t="s">
        <v>8769</v>
      </c>
    </row>
    <row r="14449" spans="41:42" x14ac:dyDescent="0.3">
      <c r="AO14449" s="2" t="s">
        <v>15398</v>
      </c>
      <c r="AP14449" s="6" t="s">
        <v>8769</v>
      </c>
    </row>
    <row r="14450" spans="41:42" x14ac:dyDescent="0.3">
      <c r="AO14450" s="2" t="s">
        <v>15399</v>
      </c>
      <c r="AP14450" s="6" t="s">
        <v>8769</v>
      </c>
    </row>
    <row r="14451" spans="41:42" x14ac:dyDescent="0.3">
      <c r="AO14451" s="2" t="s">
        <v>15400</v>
      </c>
      <c r="AP14451" s="6" t="s">
        <v>8769</v>
      </c>
    </row>
    <row r="14452" spans="41:42" x14ac:dyDescent="0.3">
      <c r="AO14452" s="2" t="s">
        <v>15401</v>
      </c>
      <c r="AP14452" s="6" t="s">
        <v>8769</v>
      </c>
    </row>
    <row r="14453" spans="41:42" x14ac:dyDescent="0.3">
      <c r="AO14453" s="2" t="s">
        <v>15402</v>
      </c>
      <c r="AP14453" s="6" t="s">
        <v>8769</v>
      </c>
    </row>
    <row r="14454" spans="41:42" x14ac:dyDescent="0.3">
      <c r="AO14454" s="2" t="s">
        <v>15403</v>
      </c>
      <c r="AP14454" s="6" t="s">
        <v>8769</v>
      </c>
    </row>
    <row r="14455" spans="41:42" x14ac:dyDescent="0.3">
      <c r="AO14455" s="2" t="s">
        <v>15404</v>
      </c>
      <c r="AP14455" s="6" t="s">
        <v>8769</v>
      </c>
    </row>
    <row r="14456" spans="41:42" x14ac:dyDescent="0.3">
      <c r="AO14456" s="2" t="s">
        <v>15405</v>
      </c>
      <c r="AP14456" s="6" t="s">
        <v>8769</v>
      </c>
    </row>
    <row r="14457" spans="41:42" x14ac:dyDescent="0.3">
      <c r="AO14457" s="2" t="s">
        <v>15406</v>
      </c>
      <c r="AP14457" s="6" t="s">
        <v>8769</v>
      </c>
    </row>
    <row r="14458" spans="41:42" x14ac:dyDescent="0.3">
      <c r="AO14458" s="2" t="s">
        <v>13220</v>
      </c>
      <c r="AP14458" s="6" t="s">
        <v>8769</v>
      </c>
    </row>
    <row r="14459" spans="41:42" x14ac:dyDescent="0.3">
      <c r="AO14459" s="2" t="s">
        <v>15407</v>
      </c>
      <c r="AP14459" s="6" t="s">
        <v>8769</v>
      </c>
    </row>
    <row r="14460" spans="41:42" x14ac:dyDescent="0.3">
      <c r="AO14460" s="2" t="s">
        <v>15408</v>
      </c>
      <c r="AP14460" s="6" t="s">
        <v>8769</v>
      </c>
    </row>
    <row r="14461" spans="41:42" x14ac:dyDescent="0.3">
      <c r="AO14461" s="2" t="s">
        <v>15409</v>
      </c>
      <c r="AP14461" s="6" t="s">
        <v>8769</v>
      </c>
    </row>
    <row r="14462" spans="41:42" x14ac:dyDescent="0.3">
      <c r="AO14462" s="2" t="s">
        <v>15410</v>
      </c>
      <c r="AP14462" s="6" t="s">
        <v>8769</v>
      </c>
    </row>
    <row r="14463" spans="41:42" x14ac:dyDescent="0.3">
      <c r="AO14463" s="2" t="s">
        <v>15411</v>
      </c>
      <c r="AP14463" s="6" t="s">
        <v>8769</v>
      </c>
    </row>
    <row r="14464" spans="41:42" x14ac:dyDescent="0.3">
      <c r="AO14464" s="2" t="s">
        <v>15412</v>
      </c>
      <c r="AP14464" s="6" t="s">
        <v>8769</v>
      </c>
    </row>
    <row r="14465" spans="41:42" x14ac:dyDescent="0.3">
      <c r="AO14465" s="2" t="s">
        <v>15413</v>
      </c>
      <c r="AP14465" s="6" t="s">
        <v>8769</v>
      </c>
    </row>
    <row r="14466" spans="41:42" x14ac:dyDescent="0.3">
      <c r="AO14466" s="2" t="s">
        <v>15414</v>
      </c>
      <c r="AP14466" s="6" t="s">
        <v>8769</v>
      </c>
    </row>
    <row r="14467" spans="41:42" x14ac:dyDescent="0.3">
      <c r="AO14467" s="2" t="s">
        <v>15415</v>
      </c>
      <c r="AP14467" s="6" t="s">
        <v>8769</v>
      </c>
    </row>
    <row r="14468" spans="41:42" x14ac:dyDescent="0.3">
      <c r="AO14468" s="2" t="s">
        <v>15416</v>
      </c>
      <c r="AP14468" s="6" t="s">
        <v>8769</v>
      </c>
    </row>
    <row r="14469" spans="41:42" x14ac:dyDescent="0.3">
      <c r="AO14469" s="2" t="s">
        <v>13221</v>
      </c>
      <c r="AP14469" s="6" t="s">
        <v>8769</v>
      </c>
    </row>
    <row r="14470" spans="41:42" x14ac:dyDescent="0.3">
      <c r="AO14470" s="2" t="s">
        <v>15417</v>
      </c>
      <c r="AP14470" s="6" t="s">
        <v>8769</v>
      </c>
    </row>
    <row r="14471" spans="41:42" x14ac:dyDescent="0.3">
      <c r="AO14471" s="2" t="s">
        <v>15418</v>
      </c>
      <c r="AP14471" s="6" t="s">
        <v>8769</v>
      </c>
    </row>
    <row r="14472" spans="41:42" x14ac:dyDescent="0.3">
      <c r="AO14472" s="2" t="s">
        <v>15419</v>
      </c>
      <c r="AP14472" s="6" t="s">
        <v>8769</v>
      </c>
    </row>
    <row r="14473" spans="41:42" x14ac:dyDescent="0.3">
      <c r="AO14473" s="2" t="s">
        <v>15420</v>
      </c>
      <c r="AP14473" s="6" t="s">
        <v>8769</v>
      </c>
    </row>
    <row r="14474" spans="41:42" x14ac:dyDescent="0.3">
      <c r="AO14474" s="2" t="s">
        <v>15421</v>
      </c>
      <c r="AP14474" s="6" t="s">
        <v>8769</v>
      </c>
    </row>
    <row r="14475" spans="41:42" x14ac:dyDescent="0.3">
      <c r="AO14475" s="2" t="s">
        <v>15422</v>
      </c>
      <c r="AP14475" s="6" t="s">
        <v>8769</v>
      </c>
    </row>
    <row r="14476" spans="41:42" x14ac:dyDescent="0.3">
      <c r="AO14476" s="2" t="s">
        <v>15423</v>
      </c>
      <c r="AP14476" s="6" t="s">
        <v>8769</v>
      </c>
    </row>
    <row r="14477" spans="41:42" x14ac:dyDescent="0.3">
      <c r="AO14477" s="2" t="s">
        <v>15424</v>
      </c>
      <c r="AP14477" s="6" t="s">
        <v>8769</v>
      </c>
    </row>
    <row r="14478" spans="41:42" x14ac:dyDescent="0.3">
      <c r="AO14478" s="2" t="s">
        <v>15425</v>
      </c>
      <c r="AP14478" s="6" t="s">
        <v>8769</v>
      </c>
    </row>
    <row r="14479" spans="41:42" x14ac:dyDescent="0.3">
      <c r="AO14479" s="2" t="s">
        <v>15426</v>
      </c>
      <c r="AP14479" s="6" t="s">
        <v>8769</v>
      </c>
    </row>
    <row r="14480" spans="41:42" x14ac:dyDescent="0.3">
      <c r="AO14480" s="2" t="s">
        <v>13222</v>
      </c>
      <c r="AP14480" s="6" t="s">
        <v>8769</v>
      </c>
    </row>
    <row r="14481" spans="41:42" x14ac:dyDescent="0.3">
      <c r="AO14481" s="2" t="s">
        <v>15427</v>
      </c>
      <c r="AP14481" s="6" t="s">
        <v>8769</v>
      </c>
    </row>
    <row r="14482" spans="41:42" x14ac:dyDescent="0.3">
      <c r="AO14482" s="2" t="s">
        <v>15428</v>
      </c>
      <c r="AP14482" s="6" t="s">
        <v>8769</v>
      </c>
    </row>
    <row r="14483" spans="41:42" x14ac:dyDescent="0.3">
      <c r="AO14483" s="2" t="s">
        <v>15429</v>
      </c>
      <c r="AP14483" s="6" t="s">
        <v>8769</v>
      </c>
    </row>
    <row r="14484" spans="41:42" x14ac:dyDescent="0.3">
      <c r="AO14484" s="2" t="s">
        <v>15430</v>
      </c>
      <c r="AP14484" s="6" t="s">
        <v>8769</v>
      </c>
    </row>
    <row r="14485" spans="41:42" x14ac:dyDescent="0.3">
      <c r="AO14485" s="2" t="s">
        <v>15431</v>
      </c>
      <c r="AP14485" s="6" t="s">
        <v>8769</v>
      </c>
    </row>
    <row r="14486" spans="41:42" x14ac:dyDescent="0.3">
      <c r="AO14486" s="2" t="s">
        <v>15432</v>
      </c>
      <c r="AP14486" s="6" t="s">
        <v>8769</v>
      </c>
    </row>
    <row r="14487" spans="41:42" x14ac:dyDescent="0.3">
      <c r="AO14487" s="2" t="s">
        <v>15433</v>
      </c>
      <c r="AP14487" s="6" t="s">
        <v>8769</v>
      </c>
    </row>
    <row r="14488" spans="41:42" x14ac:dyDescent="0.3">
      <c r="AO14488" s="2" t="s">
        <v>15434</v>
      </c>
      <c r="AP14488" s="6" t="s">
        <v>8769</v>
      </c>
    </row>
    <row r="14489" spans="41:42" x14ac:dyDescent="0.3">
      <c r="AO14489" s="2" t="s">
        <v>15435</v>
      </c>
      <c r="AP14489" s="6" t="s">
        <v>8769</v>
      </c>
    </row>
    <row r="14490" spans="41:42" x14ac:dyDescent="0.3">
      <c r="AO14490" s="2" t="s">
        <v>15436</v>
      </c>
      <c r="AP14490" s="6" t="s">
        <v>8769</v>
      </c>
    </row>
    <row r="14491" spans="41:42" x14ac:dyDescent="0.3">
      <c r="AO14491" s="2" t="s">
        <v>13223</v>
      </c>
      <c r="AP14491" s="6" t="s">
        <v>8769</v>
      </c>
    </row>
    <row r="14492" spans="41:42" x14ac:dyDescent="0.3">
      <c r="AO14492" s="2" t="s">
        <v>15437</v>
      </c>
      <c r="AP14492" s="6" t="s">
        <v>8769</v>
      </c>
    </row>
    <row r="14493" spans="41:42" x14ac:dyDescent="0.3">
      <c r="AO14493" s="2" t="s">
        <v>15438</v>
      </c>
      <c r="AP14493" s="6" t="s">
        <v>8769</v>
      </c>
    </row>
    <row r="14494" spans="41:42" x14ac:dyDescent="0.3">
      <c r="AO14494" s="2" t="s">
        <v>15439</v>
      </c>
      <c r="AP14494" s="6" t="s">
        <v>8769</v>
      </c>
    </row>
    <row r="14495" spans="41:42" x14ac:dyDescent="0.3">
      <c r="AO14495" s="2" t="s">
        <v>15440</v>
      </c>
      <c r="AP14495" s="6" t="s">
        <v>8769</v>
      </c>
    </row>
    <row r="14496" spans="41:42" x14ac:dyDescent="0.3">
      <c r="AO14496" s="2" t="s">
        <v>15441</v>
      </c>
      <c r="AP14496" s="6" t="s">
        <v>8769</v>
      </c>
    </row>
    <row r="14497" spans="41:42" x14ac:dyDescent="0.3">
      <c r="AO14497" s="2" t="s">
        <v>15442</v>
      </c>
      <c r="AP14497" s="6" t="s">
        <v>8769</v>
      </c>
    </row>
    <row r="14498" spans="41:42" x14ac:dyDescent="0.3">
      <c r="AO14498" s="2" t="s">
        <v>15443</v>
      </c>
      <c r="AP14498" s="6" t="s">
        <v>8769</v>
      </c>
    </row>
    <row r="14499" spans="41:42" x14ac:dyDescent="0.3">
      <c r="AO14499" s="2" t="s">
        <v>15444</v>
      </c>
      <c r="AP14499" s="6" t="s">
        <v>8769</v>
      </c>
    </row>
    <row r="14500" spans="41:42" x14ac:dyDescent="0.3">
      <c r="AO14500" s="2" t="s">
        <v>15445</v>
      </c>
      <c r="AP14500" s="6" t="s">
        <v>8769</v>
      </c>
    </row>
    <row r="14501" spans="41:42" x14ac:dyDescent="0.3">
      <c r="AO14501" s="2" t="s">
        <v>15446</v>
      </c>
      <c r="AP14501" s="6" t="s">
        <v>8769</v>
      </c>
    </row>
    <row r="14502" spans="41:42" x14ac:dyDescent="0.3">
      <c r="AO14502" s="2" t="s">
        <v>13224</v>
      </c>
      <c r="AP14502" s="6" t="s">
        <v>8769</v>
      </c>
    </row>
    <row r="14503" spans="41:42" x14ac:dyDescent="0.3">
      <c r="AO14503" s="2" t="s">
        <v>15447</v>
      </c>
      <c r="AP14503" s="6" t="s">
        <v>8769</v>
      </c>
    </row>
    <row r="14504" spans="41:42" x14ac:dyDescent="0.3">
      <c r="AO14504" s="2" t="s">
        <v>15448</v>
      </c>
      <c r="AP14504" s="6" t="s">
        <v>8769</v>
      </c>
    </row>
    <row r="14505" spans="41:42" x14ac:dyDescent="0.3">
      <c r="AO14505" s="2" t="s">
        <v>15449</v>
      </c>
      <c r="AP14505" s="6" t="s">
        <v>8769</v>
      </c>
    </row>
    <row r="14506" spans="41:42" x14ac:dyDescent="0.3">
      <c r="AO14506" s="2" t="s">
        <v>15450</v>
      </c>
      <c r="AP14506" s="6" t="s">
        <v>8769</v>
      </c>
    </row>
    <row r="14507" spans="41:42" x14ac:dyDescent="0.3">
      <c r="AO14507" s="2" t="s">
        <v>15451</v>
      </c>
      <c r="AP14507" s="6" t="s">
        <v>8769</v>
      </c>
    </row>
    <row r="14508" spans="41:42" x14ac:dyDescent="0.3">
      <c r="AO14508" s="2" t="s">
        <v>15452</v>
      </c>
      <c r="AP14508" s="6" t="s">
        <v>8769</v>
      </c>
    </row>
    <row r="14509" spans="41:42" x14ac:dyDescent="0.3">
      <c r="AO14509" s="2" t="s">
        <v>15453</v>
      </c>
      <c r="AP14509" s="6" t="s">
        <v>8769</v>
      </c>
    </row>
    <row r="14510" spans="41:42" x14ac:dyDescent="0.3">
      <c r="AO14510" s="2" t="s">
        <v>15454</v>
      </c>
      <c r="AP14510" s="6" t="s">
        <v>8769</v>
      </c>
    </row>
    <row r="14511" spans="41:42" x14ac:dyDescent="0.3">
      <c r="AO14511" s="2" t="s">
        <v>15455</v>
      </c>
      <c r="AP14511" s="6" t="s">
        <v>8769</v>
      </c>
    </row>
    <row r="14512" spans="41:42" x14ac:dyDescent="0.3">
      <c r="AO14512" s="2" t="s">
        <v>15456</v>
      </c>
      <c r="AP14512" s="6" t="s">
        <v>8769</v>
      </c>
    </row>
    <row r="14513" spans="41:42" x14ac:dyDescent="0.3">
      <c r="AO14513" s="2" t="s">
        <v>13225</v>
      </c>
      <c r="AP14513" s="6" t="s">
        <v>8769</v>
      </c>
    </row>
    <row r="14514" spans="41:42" x14ac:dyDescent="0.3">
      <c r="AO14514" s="2" t="s">
        <v>15457</v>
      </c>
      <c r="AP14514" s="6" t="s">
        <v>8769</v>
      </c>
    </row>
    <row r="14515" spans="41:42" x14ac:dyDescent="0.3">
      <c r="AO14515" s="2" t="s">
        <v>15458</v>
      </c>
      <c r="AP14515" s="6" t="s">
        <v>8769</v>
      </c>
    </row>
    <row r="14516" spans="41:42" x14ac:dyDescent="0.3">
      <c r="AO14516" s="2" t="s">
        <v>15459</v>
      </c>
      <c r="AP14516" s="6" t="s">
        <v>8769</v>
      </c>
    </row>
    <row r="14517" spans="41:42" x14ac:dyDescent="0.3">
      <c r="AO14517" s="2" t="s">
        <v>15460</v>
      </c>
      <c r="AP14517" s="6" t="s">
        <v>8769</v>
      </c>
    </row>
    <row r="14518" spans="41:42" x14ac:dyDescent="0.3">
      <c r="AO14518" s="2" t="s">
        <v>15461</v>
      </c>
      <c r="AP14518" s="6" t="s">
        <v>8769</v>
      </c>
    </row>
    <row r="14519" spans="41:42" x14ac:dyDescent="0.3">
      <c r="AO14519" s="2" t="s">
        <v>15462</v>
      </c>
      <c r="AP14519" s="6" t="s">
        <v>8769</v>
      </c>
    </row>
    <row r="14520" spans="41:42" x14ac:dyDescent="0.3">
      <c r="AO14520" s="2" t="s">
        <v>15463</v>
      </c>
      <c r="AP14520" s="6" t="s">
        <v>8769</v>
      </c>
    </row>
    <row r="14521" spans="41:42" x14ac:dyDescent="0.3">
      <c r="AO14521" s="2" t="s">
        <v>15464</v>
      </c>
      <c r="AP14521" s="6" t="s">
        <v>8769</v>
      </c>
    </row>
    <row r="14522" spans="41:42" x14ac:dyDescent="0.3">
      <c r="AO14522" s="2" t="s">
        <v>15465</v>
      </c>
      <c r="AP14522" s="6" t="s">
        <v>8769</v>
      </c>
    </row>
    <row r="14523" spans="41:42" x14ac:dyDescent="0.3">
      <c r="AO14523" s="2" t="s">
        <v>15466</v>
      </c>
      <c r="AP14523" s="6" t="s">
        <v>8769</v>
      </c>
    </row>
    <row r="14524" spans="41:42" x14ac:dyDescent="0.3">
      <c r="AO14524" s="2" t="s">
        <v>13226</v>
      </c>
      <c r="AP14524" s="6" t="s">
        <v>8769</v>
      </c>
    </row>
    <row r="14525" spans="41:42" x14ac:dyDescent="0.3">
      <c r="AO14525" s="2" t="s">
        <v>15467</v>
      </c>
      <c r="AP14525" s="6" t="s">
        <v>8769</v>
      </c>
    </row>
    <row r="14526" spans="41:42" x14ac:dyDescent="0.3">
      <c r="AO14526" s="2" t="s">
        <v>15468</v>
      </c>
      <c r="AP14526" s="6" t="s">
        <v>8769</v>
      </c>
    </row>
    <row r="14527" spans="41:42" x14ac:dyDescent="0.3">
      <c r="AO14527" s="2" t="s">
        <v>15469</v>
      </c>
      <c r="AP14527" s="6" t="s">
        <v>8769</v>
      </c>
    </row>
    <row r="14528" spans="41:42" x14ac:dyDescent="0.3">
      <c r="AO14528" s="2" t="s">
        <v>15470</v>
      </c>
      <c r="AP14528" s="6" t="s">
        <v>8769</v>
      </c>
    </row>
    <row r="14529" spans="41:42" x14ac:dyDescent="0.3">
      <c r="AO14529" s="2" t="s">
        <v>15471</v>
      </c>
      <c r="AP14529" s="6" t="s">
        <v>8769</v>
      </c>
    </row>
    <row r="14530" spans="41:42" x14ac:dyDescent="0.3">
      <c r="AO14530" s="2" t="s">
        <v>15472</v>
      </c>
      <c r="AP14530" s="6" t="s">
        <v>8769</v>
      </c>
    </row>
    <row r="14531" spans="41:42" x14ac:dyDescent="0.3">
      <c r="AO14531" s="2" t="s">
        <v>15473</v>
      </c>
      <c r="AP14531" s="6" t="s">
        <v>8769</v>
      </c>
    </row>
    <row r="14532" spans="41:42" x14ac:dyDescent="0.3">
      <c r="AO14532" s="2" t="s">
        <v>15474</v>
      </c>
      <c r="AP14532" s="6" t="s">
        <v>8769</v>
      </c>
    </row>
    <row r="14533" spans="41:42" x14ac:dyDescent="0.3">
      <c r="AO14533" s="2" t="s">
        <v>15475</v>
      </c>
      <c r="AP14533" s="6" t="s">
        <v>8769</v>
      </c>
    </row>
    <row r="14534" spans="41:42" x14ac:dyDescent="0.3">
      <c r="AO14534" s="2" t="s">
        <v>15476</v>
      </c>
      <c r="AP14534" s="6" t="s">
        <v>8769</v>
      </c>
    </row>
    <row r="14535" spans="41:42" x14ac:dyDescent="0.3">
      <c r="AO14535" s="2" t="s">
        <v>13002</v>
      </c>
      <c r="AP14535" s="6" t="s">
        <v>8769</v>
      </c>
    </row>
    <row r="14536" spans="41:42" x14ac:dyDescent="0.3">
      <c r="AO14536" s="2" t="s">
        <v>13227</v>
      </c>
      <c r="AP14536" s="6" t="s">
        <v>8769</v>
      </c>
    </row>
    <row r="14537" spans="41:42" x14ac:dyDescent="0.3">
      <c r="AO14537" s="2" t="s">
        <v>15477</v>
      </c>
      <c r="AP14537" s="6" t="s">
        <v>8769</v>
      </c>
    </row>
    <row r="14538" spans="41:42" x14ac:dyDescent="0.3">
      <c r="AO14538" s="2" t="s">
        <v>15478</v>
      </c>
      <c r="AP14538" s="6" t="s">
        <v>8769</v>
      </c>
    </row>
    <row r="14539" spans="41:42" x14ac:dyDescent="0.3">
      <c r="AO14539" s="2" t="s">
        <v>15479</v>
      </c>
      <c r="AP14539" s="6" t="s">
        <v>8769</v>
      </c>
    </row>
    <row r="14540" spans="41:42" x14ac:dyDescent="0.3">
      <c r="AO14540" s="2" t="s">
        <v>15480</v>
      </c>
      <c r="AP14540" s="6" t="s">
        <v>8769</v>
      </c>
    </row>
    <row r="14541" spans="41:42" x14ac:dyDescent="0.3">
      <c r="AO14541" s="2" t="s">
        <v>15481</v>
      </c>
      <c r="AP14541" s="6" t="s">
        <v>8769</v>
      </c>
    </row>
    <row r="14542" spans="41:42" x14ac:dyDescent="0.3">
      <c r="AO14542" s="2" t="s">
        <v>15482</v>
      </c>
      <c r="AP14542" s="6" t="s">
        <v>8769</v>
      </c>
    </row>
    <row r="14543" spans="41:42" x14ac:dyDescent="0.3">
      <c r="AO14543" s="2" t="s">
        <v>15483</v>
      </c>
      <c r="AP14543" s="6" t="s">
        <v>8769</v>
      </c>
    </row>
    <row r="14544" spans="41:42" x14ac:dyDescent="0.3">
      <c r="AO14544" s="2" t="s">
        <v>15484</v>
      </c>
      <c r="AP14544" s="6" t="s">
        <v>8769</v>
      </c>
    </row>
    <row r="14545" spans="41:42" x14ac:dyDescent="0.3">
      <c r="AO14545" s="2" t="s">
        <v>15485</v>
      </c>
      <c r="AP14545" s="6" t="s">
        <v>8769</v>
      </c>
    </row>
    <row r="14546" spans="41:42" x14ac:dyDescent="0.3">
      <c r="AO14546" s="2" t="s">
        <v>15486</v>
      </c>
      <c r="AP14546" s="6" t="s">
        <v>8769</v>
      </c>
    </row>
    <row r="14547" spans="41:42" x14ac:dyDescent="0.3">
      <c r="AO14547" s="2" t="s">
        <v>13228</v>
      </c>
      <c r="AP14547" s="6" t="s">
        <v>8769</v>
      </c>
    </row>
    <row r="14548" spans="41:42" x14ac:dyDescent="0.3">
      <c r="AO14548" s="2" t="s">
        <v>15487</v>
      </c>
      <c r="AP14548" s="6" t="s">
        <v>8769</v>
      </c>
    </row>
    <row r="14549" spans="41:42" x14ac:dyDescent="0.3">
      <c r="AO14549" s="2" t="s">
        <v>15488</v>
      </c>
      <c r="AP14549" s="6" t="s">
        <v>8769</v>
      </c>
    </row>
    <row r="14550" spans="41:42" x14ac:dyDescent="0.3">
      <c r="AO14550" s="2" t="s">
        <v>15489</v>
      </c>
      <c r="AP14550" s="6" t="s">
        <v>8769</v>
      </c>
    </row>
    <row r="14551" spans="41:42" x14ac:dyDescent="0.3">
      <c r="AO14551" s="2" t="s">
        <v>15490</v>
      </c>
      <c r="AP14551" s="6" t="s">
        <v>8769</v>
      </c>
    </row>
    <row r="14552" spans="41:42" x14ac:dyDescent="0.3">
      <c r="AO14552" s="2" t="s">
        <v>15491</v>
      </c>
      <c r="AP14552" s="6" t="s">
        <v>8769</v>
      </c>
    </row>
    <row r="14553" spans="41:42" x14ac:dyDescent="0.3">
      <c r="AO14553" s="2" t="s">
        <v>15492</v>
      </c>
      <c r="AP14553" s="6" t="s">
        <v>8769</v>
      </c>
    </row>
    <row r="14554" spans="41:42" x14ac:dyDescent="0.3">
      <c r="AO14554" s="2" t="s">
        <v>15493</v>
      </c>
      <c r="AP14554" s="6" t="s">
        <v>8769</v>
      </c>
    </row>
    <row r="14555" spans="41:42" x14ac:dyDescent="0.3">
      <c r="AO14555" s="2" t="s">
        <v>15494</v>
      </c>
      <c r="AP14555" s="6" t="s">
        <v>8769</v>
      </c>
    </row>
    <row r="14556" spans="41:42" x14ac:dyDescent="0.3">
      <c r="AO14556" s="2" t="s">
        <v>15495</v>
      </c>
      <c r="AP14556" s="6" t="s">
        <v>8769</v>
      </c>
    </row>
    <row r="14557" spans="41:42" x14ac:dyDescent="0.3">
      <c r="AO14557" s="2" t="s">
        <v>15496</v>
      </c>
      <c r="AP14557" s="6" t="s">
        <v>8769</v>
      </c>
    </row>
    <row r="14558" spans="41:42" x14ac:dyDescent="0.3">
      <c r="AO14558" s="2" t="s">
        <v>13229</v>
      </c>
      <c r="AP14558" s="6" t="s">
        <v>8769</v>
      </c>
    </row>
    <row r="14559" spans="41:42" x14ac:dyDescent="0.3">
      <c r="AO14559" s="2" t="s">
        <v>15497</v>
      </c>
      <c r="AP14559" s="6" t="s">
        <v>8769</v>
      </c>
    </row>
    <row r="14560" spans="41:42" x14ac:dyDescent="0.3">
      <c r="AO14560" s="2" t="s">
        <v>15498</v>
      </c>
      <c r="AP14560" s="6" t="s">
        <v>8769</v>
      </c>
    </row>
    <row r="14561" spans="41:42" x14ac:dyDescent="0.3">
      <c r="AO14561" s="2" t="s">
        <v>15499</v>
      </c>
      <c r="AP14561" s="6" t="s">
        <v>8769</v>
      </c>
    </row>
    <row r="14562" spans="41:42" x14ac:dyDescent="0.3">
      <c r="AO14562" s="2" t="s">
        <v>15500</v>
      </c>
      <c r="AP14562" s="6" t="s">
        <v>8769</v>
      </c>
    </row>
    <row r="14563" spans="41:42" x14ac:dyDescent="0.3">
      <c r="AO14563" s="2" t="s">
        <v>15501</v>
      </c>
      <c r="AP14563" s="6" t="s">
        <v>8769</v>
      </c>
    </row>
    <row r="14564" spans="41:42" x14ac:dyDescent="0.3">
      <c r="AO14564" s="2" t="s">
        <v>15502</v>
      </c>
      <c r="AP14564" s="6" t="s">
        <v>8769</v>
      </c>
    </row>
    <row r="14565" spans="41:42" x14ac:dyDescent="0.3">
      <c r="AO14565" s="2" t="s">
        <v>15503</v>
      </c>
      <c r="AP14565" s="6" t="s">
        <v>8769</v>
      </c>
    </row>
    <row r="14566" spans="41:42" x14ac:dyDescent="0.3">
      <c r="AO14566" s="2" t="s">
        <v>15504</v>
      </c>
      <c r="AP14566" s="6" t="s">
        <v>8769</v>
      </c>
    </row>
    <row r="14567" spans="41:42" x14ac:dyDescent="0.3">
      <c r="AO14567" s="2" t="s">
        <v>15505</v>
      </c>
      <c r="AP14567" s="6" t="s">
        <v>8769</v>
      </c>
    </row>
    <row r="14568" spans="41:42" x14ac:dyDescent="0.3">
      <c r="AO14568" s="2" t="s">
        <v>15506</v>
      </c>
      <c r="AP14568" s="6" t="s">
        <v>8769</v>
      </c>
    </row>
    <row r="14569" spans="41:42" x14ac:dyDescent="0.3">
      <c r="AO14569" s="2" t="s">
        <v>13230</v>
      </c>
      <c r="AP14569" s="6" t="s">
        <v>8769</v>
      </c>
    </row>
    <row r="14570" spans="41:42" x14ac:dyDescent="0.3">
      <c r="AO14570" s="2" t="s">
        <v>15507</v>
      </c>
      <c r="AP14570" s="6" t="s">
        <v>8769</v>
      </c>
    </row>
    <row r="14571" spans="41:42" x14ac:dyDescent="0.3">
      <c r="AO14571" s="2" t="s">
        <v>15508</v>
      </c>
      <c r="AP14571" s="6" t="s">
        <v>8769</v>
      </c>
    </row>
    <row r="14572" spans="41:42" x14ac:dyDescent="0.3">
      <c r="AO14572" s="2" t="s">
        <v>15509</v>
      </c>
      <c r="AP14572" s="6" t="s">
        <v>8769</v>
      </c>
    </row>
    <row r="14573" spans="41:42" x14ac:dyDescent="0.3">
      <c r="AO14573" s="2" t="s">
        <v>15510</v>
      </c>
      <c r="AP14573" s="6" t="s">
        <v>8769</v>
      </c>
    </row>
    <row r="14574" spans="41:42" x14ac:dyDescent="0.3">
      <c r="AO14574" s="2" t="s">
        <v>15511</v>
      </c>
      <c r="AP14574" s="6" t="s">
        <v>8769</v>
      </c>
    </row>
    <row r="14575" spans="41:42" x14ac:dyDescent="0.3">
      <c r="AO14575" s="2" t="s">
        <v>15512</v>
      </c>
      <c r="AP14575" s="6" t="s">
        <v>8769</v>
      </c>
    </row>
    <row r="14576" spans="41:42" x14ac:dyDescent="0.3">
      <c r="AO14576" s="2" t="s">
        <v>15513</v>
      </c>
      <c r="AP14576" s="6" t="s">
        <v>8769</v>
      </c>
    </row>
    <row r="14577" spans="41:42" x14ac:dyDescent="0.3">
      <c r="AO14577" s="2" t="s">
        <v>15514</v>
      </c>
      <c r="AP14577" s="6" t="s">
        <v>8769</v>
      </c>
    </row>
    <row r="14578" spans="41:42" x14ac:dyDescent="0.3">
      <c r="AO14578" s="2" t="s">
        <v>15515</v>
      </c>
      <c r="AP14578" s="6" t="s">
        <v>8769</v>
      </c>
    </row>
    <row r="14579" spans="41:42" x14ac:dyDescent="0.3">
      <c r="AO14579" s="2" t="s">
        <v>15516</v>
      </c>
      <c r="AP14579" s="6" t="s">
        <v>8769</v>
      </c>
    </row>
    <row r="14580" spans="41:42" x14ac:dyDescent="0.3">
      <c r="AO14580" s="2" t="s">
        <v>13231</v>
      </c>
      <c r="AP14580" s="6" t="s">
        <v>8769</v>
      </c>
    </row>
    <row r="14581" spans="41:42" x14ac:dyDescent="0.3">
      <c r="AO14581" s="2" t="s">
        <v>15517</v>
      </c>
      <c r="AP14581" s="6" t="s">
        <v>8769</v>
      </c>
    </row>
    <row r="14582" spans="41:42" x14ac:dyDescent="0.3">
      <c r="AO14582" s="2" t="s">
        <v>15518</v>
      </c>
      <c r="AP14582" s="6" t="s">
        <v>8769</v>
      </c>
    </row>
    <row r="14583" spans="41:42" x14ac:dyDescent="0.3">
      <c r="AO14583" s="2" t="s">
        <v>15519</v>
      </c>
      <c r="AP14583" s="6" t="s">
        <v>8769</v>
      </c>
    </row>
    <row r="14584" spans="41:42" x14ac:dyDescent="0.3">
      <c r="AO14584" s="2" t="s">
        <v>15520</v>
      </c>
      <c r="AP14584" s="6" t="s">
        <v>8769</v>
      </c>
    </row>
    <row r="14585" spans="41:42" x14ac:dyDescent="0.3">
      <c r="AO14585" s="2" t="s">
        <v>15521</v>
      </c>
      <c r="AP14585" s="6" t="s">
        <v>8769</v>
      </c>
    </row>
    <row r="14586" spans="41:42" x14ac:dyDescent="0.3">
      <c r="AO14586" s="2" t="s">
        <v>15522</v>
      </c>
      <c r="AP14586" s="6" t="s">
        <v>8769</v>
      </c>
    </row>
    <row r="14587" spans="41:42" x14ac:dyDescent="0.3">
      <c r="AO14587" s="2" t="s">
        <v>15523</v>
      </c>
      <c r="AP14587" s="6" t="s">
        <v>8769</v>
      </c>
    </row>
    <row r="14588" spans="41:42" x14ac:dyDescent="0.3">
      <c r="AO14588" s="2" t="s">
        <v>15524</v>
      </c>
      <c r="AP14588" s="6" t="s">
        <v>8769</v>
      </c>
    </row>
    <row r="14589" spans="41:42" x14ac:dyDescent="0.3">
      <c r="AO14589" s="2" t="s">
        <v>15525</v>
      </c>
      <c r="AP14589" s="6" t="s">
        <v>8769</v>
      </c>
    </row>
    <row r="14590" spans="41:42" x14ac:dyDescent="0.3">
      <c r="AO14590" s="2" t="s">
        <v>15526</v>
      </c>
      <c r="AP14590" s="6" t="s">
        <v>8769</v>
      </c>
    </row>
    <row r="14591" spans="41:42" x14ac:dyDescent="0.3">
      <c r="AO14591" s="2" t="s">
        <v>13232</v>
      </c>
      <c r="AP14591" s="6" t="s">
        <v>8769</v>
      </c>
    </row>
    <row r="14592" spans="41:42" x14ac:dyDescent="0.3">
      <c r="AO14592" s="2" t="s">
        <v>15527</v>
      </c>
      <c r="AP14592" s="6" t="s">
        <v>8769</v>
      </c>
    </row>
    <row r="14593" spans="41:42" x14ac:dyDescent="0.3">
      <c r="AO14593" s="2" t="s">
        <v>15528</v>
      </c>
      <c r="AP14593" s="6" t="s">
        <v>8769</v>
      </c>
    </row>
    <row r="14594" spans="41:42" x14ac:dyDescent="0.3">
      <c r="AO14594" s="2" t="s">
        <v>15529</v>
      </c>
      <c r="AP14594" s="6" t="s">
        <v>8769</v>
      </c>
    </row>
    <row r="14595" spans="41:42" x14ac:dyDescent="0.3">
      <c r="AO14595" s="2" t="s">
        <v>15530</v>
      </c>
      <c r="AP14595" s="6" t="s">
        <v>8769</v>
      </c>
    </row>
    <row r="14596" spans="41:42" x14ac:dyDescent="0.3">
      <c r="AO14596" s="2" t="s">
        <v>15531</v>
      </c>
      <c r="AP14596" s="6" t="s">
        <v>8769</v>
      </c>
    </row>
    <row r="14597" spans="41:42" x14ac:dyDescent="0.3">
      <c r="AO14597" s="2" t="s">
        <v>15532</v>
      </c>
      <c r="AP14597" s="6" t="s">
        <v>8769</v>
      </c>
    </row>
    <row r="14598" spans="41:42" x14ac:dyDescent="0.3">
      <c r="AO14598" s="2" t="s">
        <v>15533</v>
      </c>
      <c r="AP14598" s="6" t="s">
        <v>8769</v>
      </c>
    </row>
    <row r="14599" spans="41:42" x14ac:dyDescent="0.3">
      <c r="AO14599" s="2" t="s">
        <v>15534</v>
      </c>
      <c r="AP14599" s="6" t="s">
        <v>8769</v>
      </c>
    </row>
    <row r="14600" spans="41:42" x14ac:dyDescent="0.3">
      <c r="AO14600" s="2" t="s">
        <v>15535</v>
      </c>
      <c r="AP14600" s="6" t="s">
        <v>8769</v>
      </c>
    </row>
    <row r="14601" spans="41:42" x14ac:dyDescent="0.3">
      <c r="AO14601" s="2" t="s">
        <v>15536</v>
      </c>
      <c r="AP14601" s="6" t="s">
        <v>8769</v>
      </c>
    </row>
    <row r="14602" spans="41:42" x14ac:dyDescent="0.3">
      <c r="AO14602" s="2" t="s">
        <v>13233</v>
      </c>
      <c r="AP14602" s="6" t="s">
        <v>8769</v>
      </c>
    </row>
    <row r="14603" spans="41:42" x14ac:dyDescent="0.3">
      <c r="AO14603" s="2" t="s">
        <v>15537</v>
      </c>
      <c r="AP14603" s="6" t="s">
        <v>8769</v>
      </c>
    </row>
    <row r="14604" spans="41:42" x14ac:dyDescent="0.3">
      <c r="AO14604" s="2" t="s">
        <v>15538</v>
      </c>
      <c r="AP14604" s="6" t="s">
        <v>8769</v>
      </c>
    </row>
    <row r="14605" spans="41:42" x14ac:dyDescent="0.3">
      <c r="AO14605" s="2" t="s">
        <v>15539</v>
      </c>
      <c r="AP14605" s="6" t="s">
        <v>8769</v>
      </c>
    </row>
    <row r="14606" spans="41:42" x14ac:dyDescent="0.3">
      <c r="AO14606" s="2" t="s">
        <v>15540</v>
      </c>
      <c r="AP14606" s="6" t="s">
        <v>8769</v>
      </c>
    </row>
    <row r="14607" spans="41:42" x14ac:dyDescent="0.3">
      <c r="AO14607" s="2" t="s">
        <v>15541</v>
      </c>
      <c r="AP14607" s="6" t="s">
        <v>8769</v>
      </c>
    </row>
    <row r="14608" spans="41:42" x14ac:dyDescent="0.3">
      <c r="AO14608" s="2" t="s">
        <v>15542</v>
      </c>
      <c r="AP14608" s="6" t="s">
        <v>8769</v>
      </c>
    </row>
    <row r="14609" spans="41:42" x14ac:dyDescent="0.3">
      <c r="AO14609" s="2" t="s">
        <v>15543</v>
      </c>
      <c r="AP14609" s="6" t="s">
        <v>8769</v>
      </c>
    </row>
    <row r="14610" spans="41:42" x14ac:dyDescent="0.3">
      <c r="AO14610" s="2" t="s">
        <v>15544</v>
      </c>
      <c r="AP14610" s="6" t="s">
        <v>8769</v>
      </c>
    </row>
    <row r="14611" spans="41:42" x14ac:dyDescent="0.3">
      <c r="AO14611" s="2" t="s">
        <v>15545</v>
      </c>
      <c r="AP14611" s="6" t="s">
        <v>8769</v>
      </c>
    </row>
    <row r="14612" spans="41:42" x14ac:dyDescent="0.3">
      <c r="AO14612" s="2" t="s">
        <v>15546</v>
      </c>
      <c r="AP14612" s="6" t="s">
        <v>8769</v>
      </c>
    </row>
    <row r="14613" spans="41:42" x14ac:dyDescent="0.3">
      <c r="AO14613" s="2" t="s">
        <v>13234</v>
      </c>
      <c r="AP14613" s="6" t="s">
        <v>8769</v>
      </c>
    </row>
    <row r="14614" spans="41:42" x14ac:dyDescent="0.3">
      <c r="AO14614" s="2" t="s">
        <v>15547</v>
      </c>
      <c r="AP14614" s="6" t="s">
        <v>8769</v>
      </c>
    </row>
    <row r="14615" spans="41:42" x14ac:dyDescent="0.3">
      <c r="AO14615" s="2" t="s">
        <v>15548</v>
      </c>
      <c r="AP14615" s="6" t="s">
        <v>8769</v>
      </c>
    </row>
    <row r="14616" spans="41:42" x14ac:dyDescent="0.3">
      <c r="AO14616" s="2" t="s">
        <v>15549</v>
      </c>
      <c r="AP14616" s="6" t="s">
        <v>8769</v>
      </c>
    </row>
    <row r="14617" spans="41:42" x14ac:dyDescent="0.3">
      <c r="AO14617" s="2" t="s">
        <v>15550</v>
      </c>
      <c r="AP14617" s="6" t="s">
        <v>8769</v>
      </c>
    </row>
    <row r="14618" spans="41:42" x14ac:dyDescent="0.3">
      <c r="AO14618" s="2" t="s">
        <v>15551</v>
      </c>
      <c r="AP14618" s="6" t="s">
        <v>8769</v>
      </c>
    </row>
    <row r="14619" spans="41:42" x14ac:dyDescent="0.3">
      <c r="AO14619" s="2" t="s">
        <v>15552</v>
      </c>
      <c r="AP14619" s="6" t="s">
        <v>8769</v>
      </c>
    </row>
    <row r="14620" spans="41:42" x14ac:dyDescent="0.3">
      <c r="AO14620" s="2" t="s">
        <v>15553</v>
      </c>
      <c r="AP14620" s="6" t="s">
        <v>8769</v>
      </c>
    </row>
    <row r="14621" spans="41:42" x14ac:dyDescent="0.3">
      <c r="AO14621" s="2" t="s">
        <v>15554</v>
      </c>
      <c r="AP14621" s="6" t="s">
        <v>8769</v>
      </c>
    </row>
    <row r="14622" spans="41:42" x14ac:dyDescent="0.3">
      <c r="AO14622" s="2" t="s">
        <v>15555</v>
      </c>
      <c r="AP14622" s="6" t="s">
        <v>8769</v>
      </c>
    </row>
    <row r="14623" spans="41:42" x14ac:dyDescent="0.3">
      <c r="AO14623" s="2" t="s">
        <v>15556</v>
      </c>
      <c r="AP14623" s="6" t="s">
        <v>8769</v>
      </c>
    </row>
    <row r="14624" spans="41:42" x14ac:dyDescent="0.3">
      <c r="AO14624" s="2" t="s">
        <v>13235</v>
      </c>
      <c r="AP14624" s="6" t="s">
        <v>8769</v>
      </c>
    </row>
    <row r="14625" spans="41:42" x14ac:dyDescent="0.3">
      <c r="AO14625" s="2" t="s">
        <v>15557</v>
      </c>
      <c r="AP14625" s="6" t="s">
        <v>8769</v>
      </c>
    </row>
    <row r="14626" spans="41:42" x14ac:dyDescent="0.3">
      <c r="AO14626" s="2" t="s">
        <v>15558</v>
      </c>
      <c r="AP14626" s="6" t="s">
        <v>8769</v>
      </c>
    </row>
    <row r="14627" spans="41:42" x14ac:dyDescent="0.3">
      <c r="AO14627" s="2" t="s">
        <v>15559</v>
      </c>
      <c r="AP14627" s="6" t="s">
        <v>8769</v>
      </c>
    </row>
    <row r="14628" spans="41:42" x14ac:dyDescent="0.3">
      <c r="AO14628" s="2" t="s">
        <v>15560</v>
      </c>
      <c r="AP14628" s="6" t="s">
        <v>8769</v>
      </c>
    </row>
    <row r="14629" spans="41:42" x14ac:dyDescent="0.3">
      <c r="AO14629" s="2" t="s">
        <v>15561</v>
      </c>
      <c r="AP14629" s="6" t="s">
        <v>8769</v>
      </c>
    </row>
    <row r="14630" spans="41:42" x14ac:dyDescent="0.3">
      <c r="AO14630" s="2" t="s">
        <v>15562</v>
      </c>
      <c r="AP14630" s="6" t="s">
        <v>8769</v>
      </c>
    </row>
    <row r="14631" spans="41:42" x14ac:dyDescent="0.3">
      <c r="AO14631" s="2" t="s">
        <v>15563</v>
      </c>
      <c r="AP14631" s="6" t="s">
        <v>8769</v>
      </c>
    </row>
    <row r="14632" spans="41:42" x14ac:dyDescent="0.3">
      <c r="AO14632" s="2" t="s">
        <v>15564</v>
      </c>
      <c r="AP14632" s="6" t="s">
        <v>8769</v>
      </c>
    </row>
    <row r="14633" spans="41:42" x14ac:dyDescent="0.3">
      <c r="AO14633" s="2" t="s">
        <v>15565</v>
      </c>
      <c r="AP14633" s="6" t="s">
        <v>8769</v>
      </c>
    </row>
    <row r="14634" spans="41:42" x14ac:dyDescent="0.3">
      <c r="AO14634" s="2" t="s">
        <v>15566</v>
      </c>
      <c r="AP14634" s="6" t="s">
        <v>8769</v>
      </c>
    </row>
    <row r="14635" spans="41:42" x14ac:dyDescent="0.3">
      <c r="AO14635" s="2" t="s">
        <v>13236</v>
      </c>
      <c r="AP14635" s="6" t="s">
        <v>8769</v>
      </c>
    </row>
    <row r="14636" spans="41:42" x14ac:dyDescent="0.3">
      <c r="AO14636" s="2" t="s">
        <v>15567</v>
      </c>
      <c r="AP14636" s="6" t="s">
        <v>8769</v>
      </c>
    </row>
    <row r="14637" spans="41:42" x14ac:dyDescent="0.3">
      <c r="AO14637" s="2" t="s">
        <v>15568</v>
      </c>
      <c r="AP14637" s="6" t="s">
        <v>8769</v>
      </c>
    </row>
    <row r="14638" spans="41:42" x14ac:dyDescent="0.3">
      <c r="AO14638" s="2" t="s">
        <v>15569</v>
      </c>
      <c r="AP14638" s="6" t="s">
        <v>8769</v>
      </c>
    </row>
    <row r="14639" spans="41:42" x14ac:dyDescent="0.3">
      <c r="AO14639" s="2" t="s">
        <v>15570</v>
      </c>
      <c r="AP14639" s="6" t="s">
        <v>8769</v>
      </c>
    </row>
    <row r="14640" spans="41:42" x14ac:dyDescent="0.3">
      <c r="AO14640" s="2" t="s">
        <v>15571</v>
      </c>
      <c r="AP14640" s="6" t="s">
        <v>8769</v>
      </c>
    </row>
    <row r="14641" spans="41:42" x14ac:dyDescent="0.3">
      <c r="AO14641" s="2" t="s">
        <v>15572</v>
      </c>
      <c r="AP14641" s="6" t="s">
        <v>8769</v>
      </c>
    </row>
    <row r="14642" spans="41:42" x14ac:dyDescent="0.3">
      <c r="AO14642" s="2" t="s">
        <v>15573</v>
      </c>
      <c r="AP14642" s="6" t="s">
        <v>8769</v>
      </c>
    </row>
    <row r="14643" spans="41:42" x14ac:dyDescent="0.3">
      <c r="AO14643" s="2" t="s">
        <v>15574</v>
      </c>
      <c r="AP14643" s="6" t="s">
        <v>8769</v>
      </c>
    </row>
    <row r="14644" spans="41:42" x14ac:dyDescent="0.3">
      <c r="AO14644" s="2" t="s">
        <v>15575</v>
      </c>
      <c r="AP14644" s="6" t="s">
        <v>8769</v>
      </c>
    </row>
    <row r="14645" spans="41:42" x14ac:dyDescent="0.3">
      <c r="AO14645" s="2" t="s">
        <v>15576</v>
      </c>
      <c r="AP14645" s="6" t="s">
        <v>8769</v>
      </c>
    </row>
    <row r="14646" spans="41:42" x14ac:dyDescent="0.3">
      <c r="AO14646" s="2" t="s">
        <v>13003</v>
      </c>
      <c r="AP14646" s="6" t="s">
        <v>8769</v>
      </c>
    </row>
    <row r="14647" spans="41:42" x14ac:dyDescent="0.3">
      <c r="AO14647" s="2" t="s">
        <v>13237</v>
      </c>
      <c r="AP14647" s="6" t="s">
        <v>8769</v>
      </c>
    </row>
    <row r="14648" spans="41:42" x14ac:dyDescent="0.3">
      <c r="AO14648" s="2" t="s">
        <v>15577</v>
      </c>
      <c r="AP14648" s="6" t="s">
        <v>8769</v>
      </c>
    </row>
    <row r="14649" spans="41:42" x14ac:dyDescent="0.3">
      <c r="AO14649" s="2" t="s">
        <v>15578</v>
      </c>
      <c r="AP14649" s="6" t="s">
        <v>8769</v>
      </c>
    </row>
    <row r="14650" spans="41:42" x14ac:dyDescent="0.3">
      <c r="AO14650" s="2" t="s">
        <v>15579</v>
      </c>
      <c r="AP14650" s="6" t="s">
        <v>8769</v>
      </c>
    </row>
    <row r="14651" spans="41:42" x14ac:dyDescent="0.3">
      <c r="AO14651" s="2" t="s">
        <v>15580</v>
      </c>
      <c r="AP14651" s="6" t="s">
        <v>8769</v>
      </c>
    </row>
    <row r="14652" spans="41:42" x14ac:dyDescent="0.3">
      <c r="AO14652" s="2" t="s">
        <v>15581</v>
      </c>
      <c r="AP14652" s="6" t="s">
        <v>8769</v>
      </c>
    </row>
    <row r="14653" spans="41:42" x14ac:dyDescent="0.3">
      <c r="AO14653" s="2" t="s">
        <v>15582</v>
      </c>
      <c r="AP14653" s="6" t="s">
        <v>8769</v>
      </c>
    </row>
    <row r="14654" spans="41:42" x14ac:dyDescent="0.3">
      <c r="AO14654" s="2" t="s">
        <v>15583</v>
      </c>
      <c r="AP14654" s="6" t="s">
        <v>8769</v>
      </c>
    </row>
    <row r="14655" spans="41:42" x14ac:dyDescent="0.3">
      <c r="AO14655" s="2" t="s">
        <v>15584</v>
      </c>
      <c r="AP14655" s="6" t="s">
        <v>8769</v>
      </c>
    </row>
    <row r="14656" spans="41:42" x14ac:dyDescent="0.3">
      <c r="AO14656" s="2" t="s">
        <v>15585</v>
      </c>
      <c r="AP14656" s="6" t="s">
        <v>8769</v>
      </c>
    </row>
    <row r="14657" spans="41:42" x14ac:dyDescent="0.3">
      <c r="AO14657" s="2" t="s">
        <v>15586</v>
      </c>
      <c r="AP14657" s="6" t="s">
        <v>8769</v>
      </c>
    </row>
    <row r="14658" spans="41:42" x14ac:dyDescent="0.3">
      <c r="AO14658" s="2" t="s">
        <v>13238</v>
      </c>
      <c r="AP14658" s="6" t="s">
        <v>8769</v>
      </c>
    </row>
    <row r="14659" spans="41:42" x14ac:dyDescent="0.3">
      <c r="AO14659" s="2" t="s">
        <v>15587</v>
      </c>
      <c r="AP14659" s="6" t="s">
        <v>8769</v>
      </c>
    </row>
    <row r="14660" spans="41:42" x14ac:dyDescent="0.3">
      <c r="AO14660" s="2" t="s">
        <v>15588</v>
      </c>
      <c r="AP14660" s="6" t="s">
        <v>8769</v>
      </c>
    </row>
    <row r="14661" spans="41:42" x14ac:dyDescent="0.3">
      <c r="AO14661" s="2" t="s">
        <v>15589</v>
      </c>
      <c r="AP14661" s="6" t="s">
        <v>8769</v>
      </c>
    </row>
    <row r="14662" spans="41:42" x14ac:dyDescent="0.3">
      <c r="AO14662" s="2" t="s">
        <v>15590</v>
      </c>
      <c r="AP14662" s="6" t="s">
        <v>8769</v>
      </c>
    </row>
    <row r="14663" spans="41:42" x14ac:dyDescent="0.3">
      <c r="AO14663" s="2" t="s">
        <v>15591</v>
      </c>
      <c r="AP14663" s="6" t="s">
        <v>8769</v>
      </c>
    </row>
    <row r="14664" spans="41:42" x14ac:dyDescent="0.3">
      <c r="AO14664" s="2" t="s">
        <v>15592</v>
      </c>
      <c r="AP14664" s="6" t="s">
        <v>8769</v>
      </c>
    </row>
    <row r="14665" spans="41:42" x14ac:dyDescent="0.3">
      <c r="AO14665" s="2" t="s">
        <v>15593</v>
      </c>
      <c r="AP14665" s="6" t="s">
        <v>8769</v>
      </c>
    </row>
    <row r="14666" spans="41:42" x14ac:dyDescent="0.3">
      <c r="AO14666" s="2" t="s">
        <v>15594</v>
      </c>
      <c r="AP14666" s="6" t="s">
        <v>8769</v>
      </c>
    </row>
    <row r="14667" spans="41:42" x14ac:dyDescent="0.3">
      <c r="AO14667" s="2" t="s">
        <v>15595</v>
      </c>
      <c r="AP14667" s="6" t="s">
        <v>8769</v>
      </c>
    </row>
    <row r="14668" spans="41:42" x14ac:dyDescent="0.3">
      <c r="AO14668" s="2" t="s">
        <v>15596</v>
      </c>
      <c r="AP14668" s="6" t="s">
        <v>8769</v>
      </c>
    </row>
    <row r="14669" spans="41:42" x14ac:dyDescent="0.3">
      <c r="AO14669" s="2" t="s">
        <v>13239</v>
      </c>
      <c r="AP14669" s="6" t="s">
        <v>8769</v>
      </c>
    </row>
    <row r="14670" spans="41:42" x14ac:dyDescent="0.3">
      <c r="AO14670" s="2" t="s">
        <v>15597</v>
      </c>
      <c r="AP14670" s="6" t="s">
        <v>8769</v>
      </c>
    </row>
    <row r="14671" spans="41:42" x14ac:dyDescent="0.3">
      <c r="AO14671" s="2" t="s">
        <v>15598</v>
      </c>
      <c r="AP14671" s="6" t="s">
        <v>8769</v>
      </c>
    </row>
    <row r="14672" spans="41:42" x14ac:dyDescent="0.3">
      <c r="AO14672" s="2" t="s">
        <v>15599</v>
      </c>
      <c r="AP14672" s="6" t="s">
        <v>8769</v>
      </c>
    </row>
    <row r="14673" spans="41:42" x14ac:dyDescent="0.3">
      <c r="AO14673" s="2" t="s">
        <v>15600</v>
      </c>
      <c r="AP14673" s="6" t="s">
        <v>8769</v>
      </c>
    </row>
    <row r="14674" spans="41:42" x14ac:dyDescent="0.3">
      <c r="AO14674" s="2" t="s">
        <v>15601</v>
      </c>
      <c r="AP14674" s="6" t="s">
        <v>8769</v>
      </c>
    </row>
    <row r="14675" spans="41:42" x14ac:dyDescent="0.3">
      <c r="AO14675" s="2" t="s">
        <v>15602</v>
      </c>
      <c r="AP14675" s="6" t="s">
        <v>8769</v>
      </c>
    </row>
    <row r="14676" spans="41:42" x14ac:dyDescent="0.3">
      <c r="AO14676" s="2" t="s">
        <v>15603</v>
      </c>
      <c r="AP14676" s="6" t="s">
        <v>8769</v>
      </c>
    </row>
    <row r="14677" spans="41:42" x14ac:dyDescent="0.3">
      <c r="AO14677" s="2" t="s">
        <v>15604</v>
      </c>
      <c r="AP14677" s="6" t="s">
        <v>8769</v>
      </c>
    </row>
    <row r="14678" spans="41:42" x14ac:dyDescent="0.3">
      <c r="AO14678" s="2" t="s">
        <v>15605</v>
      </c>
      <c r="AP14678" s="6" t="s">
        <v>8769</v>
      </c>
    </row>
    <row r="14679" spans="41:42" x14ac:dyDescent="0.3">
      <c r="AO14679" s="2" t="s">
        <v>15606</v>
      </c>
      <c r="AP14679" s="6" t="s">
        <v>8769</v>
      </c>
    </row>
    <row r="14680" spans="41:42" x14ac:dyDescent="0.3">
      <c r="AO14680" s="2" t="s">
        <v>13240</v>
      </c>
      <c r="AP14680" s="6" t="s">
        <v>8769</v>
      </c>
    </row>
    <row r="14681" spans="41:42" x14ac:dyDescent="0.3">
      <c r="AO14681" s="2" t="s">
        <v>15607</v>
      </c>
      <c r="AP14681" s="6" t="s">
        <v>8769</v>
      </c>
    </row>
    <row r="14682" spans="41:42" x14ac:dyDescent="0.3">
      <c r="AO14682" s="2" t="s">
        <v>15608</v>
      </c>
      <c r="AP14682" s="6" t="s">
        <v>8769</v>
      </c>
    </row>
    <row r="14683" spans="41:42" x14ac:dyDescent="0.3">
      <c r="AO14683" s="2" t="s">
        <v>15609</v>
      </c>
      <c r="AP14683" s="6" t="s">
        <v>8769</v>
      </c>
    </row>
    <row r="14684" spans="41:42" x14ac:dyDescent="0.3">
      <c r="AO14684" s="2" t="s">
        <v>15610</v>
      </c>
      <c r="AP14684" s="6" t="s">
        <v>8769</v>
      </c>
    </row>
    <row r="14685" spans="41:42" x14ac:dyDescent="0.3">
      <c r="AO14685" s="2" t="s">
        <v>15611</v>
      </c>
      <c r="AP14685" s="6" t="s">
        <v>8769</v>
      </c>
    </row>
    <row r="14686" spans="41:42" x14ac:dyDescent="0.3">
      <c r="AO14686" s="2" t="s">
        <v>15612</v>
      </c>
      <c r="AP14686" s="6" t="s">
        <v>8769</v>
      </c>
    </row>
    <row r="14687" spans="41:42" x14ac:dyDescent="0.3">
      <c r="AO14687" s="2" t="s">
        <v>15613</v>
      </c>
      <c r="AP14687" s="6" t="s">
        <v>8769</v>
      </c>
    </row>
    <row r="14688" spans="41:42" x14ac:dyDescent="0.3">
      <c r="AO14688" s="2" t="s">
        <v>15614</v>
      </c>
      <c r="AP14688" s="6" t="s">
        <v>8769</v>
      </c>
    </row>
    <row r="14689" spans="41:42" x14ac:dyDescent="0.3">
      <c r="AO14689" s="2" t="s">
        <v>15615</v>
      </c>
      <c r="AP14689" s="6" t="s">
        <v>8769</v>
      </c>
    </row>
    <row r="14690" spans="41:42" x14ac:dyDescent="0.3">
      <c r="AO14690" s="2" t="s">
        <v>15616</v>
      </c>
      <c r="AP14690" s="6" t="s">
        <v>8769</v>
      </c>
    </row>
    <row r="14691" spans="41:42" x14ac:dyDescent="0.3">
      <c r="AO14691" s="2" t="s">
        <v>13241</v>
      </c>
      <c r="AP14691" s="6" t="s">
        <v>8769</v>
      </c>
    </row>
    <row r="14692" spans="41:42" x14ac:dyDescent="0.3">
      <c r="AO14692" s="2" t="s">
        <v>15617</v>
      </c>
      <c r="AP14692" s="6" t="s">
        <v>8769</v>
      </c>
    </row>
    <row r="14693" spans="41:42" x14ac:dyDescent="0.3">
      <c r="AO14693" s="2" t="s">
        <v>15618</v>
      </c>
      <c r="AP14693" s="6" t="s">
        <v>8769</v>
      </c>
    </row>
    <row r="14694" spans="41:42" x14ac:dyDescent="0.3">
      <c r="AO14694" s="2" t="s">
        <v>15619</v>
      </c>
      <c r="AP14694" s="6" t="s">
        <v>8769</v>
      </c>
    </row>
    <row r="14695" spans="41:42" x14ac:dyDescent="0.3">
      <c r="AO14695" s="2" t="s">
        <v>15620</v>
      </c>
      <c r="AP14695" s="6" t="s">
        <v>8769</v>
      </c>
    </row>
    <row r="14696" spans="41:42" x14ac:dyDescent="0.3">
      <c r="AO14696" s="2" t="s">
        <v>15621</v>
      </c>
      <c r="AP14696" s="6" t="s">
        <v>8769</v>
      </c>
    </row>
    <row r="14697" spans="41:42" x14ac:dyDescent="0.3">
      <c r="AO14697" s="2" t="s">
        <v>15622</v>
      </c>
      <c r="AP14697" s="6" t="s">
        <v>8769</v>
      </c>
    </row>
    <row r="14698" spans="41:42" x14ac:dyDescent="0.3">
      <c r="AO14698" s="2" t="s">
        <v>15623</v>
      </c>
      <c r="AP14698" s="6" t="s">
        <v>8769</v>
      </c>
    </row>
    <row r="14699" spans="41:42" x14ac:dyDescent="0.3">
      <c r="AO14699" s="2" t="s">
        <v>15624</v>
      </c>
      <c r="AP14699" s="6" t="s">
        <v>8769</v>
      </c>
    </row>
    <row r="14700" spans="41:42" x14ac:dyDescent="0.3">
      <c r="AO14700" s="2" t="s">
        <v>15625</v>
      </c>
      <c r="AP14700" s="6" t="s">
        <v>8769</v>
      </c>
    </row>
    <row r="14701" spans="41:42" x14ac:dyDescent="0.3">
      <c r="AO14701" s="2" t="s">
        <v>15626</v>
      </c>
      <c r="AP14701" s="6" t="s">
        <v>8769</v>
      </c>
    </row>
    <row r="14702" spans="41:42" x14ac:dyDescent="0.3">
      <c r="AO14702" s="2" t="s">
        <v>13242</v>
      </c>
      <c r="AP14702" s="6" t="s">
        <v>8769</v>
      </c>
    </row>
    <row r="14703" spans="41:42" x14ac:dyDescent="0.3">
      <c r="AO14703" s="2" t="s">
        <v>15627</v>
      </c>
      <c r="AP14703" s="6" t="s">
        <v>8769</v>
      </c>
    </row>
    <row r="14704" spans="41:42" x14ac:dyDescent="0.3">
      <c r="AO14704" s="2" t="s">
        <v>15628</v>
      </c>
      <c r="AP14704" s="6" t="s">
        <v>8769</v>
      </c>
    </row>
    <row r="14705" spans="41:42" x14ac:dyDescent="0.3">
      <c r="AO14705" s="2" t="s">
        <v>15629</v>
      </c>
      <c r="AP14705" s="6" t="s">
        <v>8769</v>
      </c>
    </row>
    <row r="14706" spans="41:42" x14ac:dyDescent="0.3">
      <c r="AO14706" s="2" t="s">
        <v>15630</v>
      </c>
      <c r="AP14706" s="6" t="s">
        <v>8769</v>
      </c>
    </row>
    <row r="14707" spans="41:42" x14ac:dyDescent="0.3">
      <c r="AO14707" s="2" t="s">
        <v>15631</v>
      </c>
      <c r="AP14707" s="6" t="s">
        <v>8769</v>
      </c>
    </row>
    <row r="14708" spans="41:42" x14ac:dyDescent="0.3">
      <c r="AO14708" s="2" t="s">
        <v>15632</v>
      </c>
      <c r="AP14708" s="6" t="s">
        <v>8769</v>
      </c>
    </row>
    <row r="14709" spans="41:42" x14ac:dyDescent="0.3">
      <c r="AO14709" s="2" t="s">
        <v>15633</v>
      </c>
      <c r="AP14709" s="6" t="s">
        <v>8769</v>
      </c>
    </row>
    <row r="14710" spans="41:42" x14ac:dyDescent="0.3">
      <c r="AO14710" s="2" t="s">
        <v>15634</v>
      </c>
      <c r="AP14710" s="6" t="s">
        <v>8769</v>
      </c>
    </row>
    <row r="14711" spans="41:42" x14ac:dyDescent="0.3">
      <c r="AO14711" s="2" t="s">
        <v>15635</v>
      </c>
      <c r="AP14711" s="6" t="s">
        <v>8769</v>
      </c>
    </row>
    <row r="14712" spans="41:42" x14ac:dyDescent="0.3">
      <c r="AO14712" s="2" t="s">
        <v>15636</v>
      </c>
      <c r="AP14712" s="6" t="s">
        <v>8769</v>
      </c>
    </row>
    <row r="14713" spans="41:42" x14ac:dyDescent="0.3">
      <c r="AO14713" s="2" t="s">
        <v>13243</v>
      </c>
      <c r="AP14713" s="6" t="s">
        <v>8769</v>
      </c>
    </row>
    <row r="14714" spans="41:42" x14ac:dyDescent="0.3">
      <c r="AO14714" s="2" t="s">
        <v>15637</v>
      </c>
      <c r="AP14714" s="6" t="s">
        <v>8769</v>
      </c>
    </row>
    <row r="14715" spans="41:42" x14ac:dyDescent="0.3">
      <c r="AO14715" s="2" t="s">
        <v>15638</v>
      </c>
      <c r="AP14715" s="6" t="s">
        <v>8769</v>
      </c>
    </row>
    <row r="14716" spans="41:42" x14ac:dyDescent="0.3">
      <c r="AO14716" s="2" t="s">
        <v>15639</v>
      </c>
      <c r="AP14716" s="6" t="s">
        <v>8769</v>
      </c>
    </row>
    <row r="14717" spans="41:42" x14ac:dyDescent="0.3">
      <c r="AO14717" s="2" t="s">
        <v>15640</v>
      </c>
      <c r="AP14717" s="6" t="s">
        <v>8769</v>
      </c>
    </row>
    <row r="14718" spans="41:42" x14ac:dyDescent="0.3">
      <c r="AO14718" s="2" t="s">
        <v>15641</v>
      </c>
      <c r="AP14718" s="6" t="s">
        <v>8769</v>
      </c>
    </row>
    <row r="14719" spans="41:42" x14ac:dyDescent="0.3">
      <c r="AO14719" s="2" t="s">
        <v>15642</v>
      </c>
      <c r="AP14719" s="6" t="s">
        <v>8769</v>
      </c>
    </row>
    <row r="14720" spans="41:42" x14ac:dyDescent="0.3">
      <c r="AO14720" s="2" t="s">
        <v>15643</v>
      </c>
      <c r="AP14720" s="6" t="s">
        <v>8769</v>
      </c>
    </row>
    <row r="14721" spans="41:42" x14ac:dyDescent="0.3">
      <c r="AO14721" s="2" t="s">
        <v>15644</v>
      </c>
      <c r="AP14721" s="6" t="s">
        <v>8769</v>
      </c>
    </row>
    <row r="14722" spans="41:42" x14ac:dyDescent="0.3">
      <c r="AO14722" s="2" t="s">
        <v>15645</v>
      </c>
      <c r="AP14722" s="6" t="s">
        <v>8769</v>
      </c>
    </row>
    <row r="14723" spans="41:42" x14ac:dyDescent="0.3">
      <c r="AO14723" s="2" t="s">
        <v>15646</v>
      </c>
      <c r="AP14723" s="6" t="s">
        <v>8769</v>
      </c>
    </row>
    <row r="14724" spans="41:42" x14ac:dyDescent="0.3">
      <c r="AO14724" s="2" t="s">
        <v>13244</v>
      </c>
      <c r="AP14724" s="6" t="s">
        <v>8769</v>
      </c>
    </row>
    <row r="14725" spans="41:42" x14ac:dyDescent="0.3">
      <c r="AO14725" s="2" t="s">
        <v>15647</v>
      </c>
      <c r="AP14725" s="6" t="s">
        <v>8769</v>
      </c>
    </row>
    <row r="14726" spans="41:42" x14ac:dyDescent="0.3">
      <c r="AO14726" s="2" t="s">
        <v>15648</v>
      </c>
      <c r="AP14726" s="6" t="s">
        <v>8769</v>
      </c>
    </row>
    <row r="14727" spans="41:42" x14ac:dyDescent="0.3">
      <c r="AO14727" s="2" t="s">
        <v>15649</v>
      </c>
      <c r="AP14727" s="6" t="s">
        <v>8769</v>
      </c>
    </row>
    <row r="14728" spans="41:42" x14ac:dyDescent="0.3">
      <c r="AO14728" s="2" t="s">
        <v>15650</v>
      </c>
      <c r="AP14728" s="6" t="s">
        <v>8769</v>
      </c>
    </row>
    <row r="14729" spans="41:42" x14ac:dyDescent="0.3">
      <c r="AO14729" s="2" t="s">
        <v>15651</v>
      </c>
      <c r="AP14729" s="6" t="s">
        <v>8769</v>
      </c>
    </row>
    <row r="14730" spans="41:42" x14ac:dyDescent="0.3">
      <c r="AO14730" s="2" t="s">
        <v>15652</v>
      </c>
      <c r="AP14730" s="6" t="s">
        <v>8769</v>
      </c>
    </row>
    <row r="14731" spans="41:42" x14ac:dyDescent="0.3">
      <c r="AO14731" s="2" t="s">
        <v>15653</v>
      </c>
      <c r="AP14731" s="6" t="s">
        <v>8769</v>
      </c>
    </row>
    <row r="14732" spans="41:42" x14ac:dyDescent="0.3">
      <c r="AO14732" s="2" t="s">
        <v>15654</v>
      </c>
      <c r="AP14732" s="6" t="s">
        <v>8769</v>
      </c>
    </row>
    <row r="14733" spans="41:42" x14ac:dyDescent="0.3">
      <c r="AO14733" s="2" t="s">
        <v>15655</v>
      </c>
      <c r="AP14733" s="6" t="s">
        <v>8769</v>
      </c>
    </row>
    <row r="14734" spans="41:42" x14ac:dyDescent="0.3">
      <c r="AO14734" s="2" t="s">
        <v>15656</v>
      </c>
      <c r="AP14734" s="6" t="s">
        <v>8769</v>
      </c>
    </row>
    <row r="14735" spans="41:42" x14ac:dyDescent="0.3">
      <c r="AO14735" s="2" t="s">
        <v>13245</v>
      </c>
      <c r="AP14735" s="6" t="s">
        <v>8769</v>
      </c>
    </row>
    <row r="14736" spans="41:42" x14ac:dyDescent="0.3">
      <c r="AO14736" s="2" t="s">
        <v>15657</v>
      </c>
      <c r="AP14736" s="6" t="s">
        <v>8769</v>
      </c>
    </row>
    <row r="14737" spans="41:42" x14ac:dyDescent="0.3">
      <c r="AO14737" s="2" t="s">
        <v>15658</v>
      </c>
      <c r="AP14737" s="6" t="s">
        <v>8769</v>
      </c>
    </row>
    <row r="14738" spans="41:42" x14ac:dyDescent="0.3">
      <c r="AO14738" s="2" t="s">
        <v>15659</v>
      </c>
      <c r="AP14738" s="6" t="s">
        <v>8769</v>
      </c>
    </row>
    <row r="14739" spans="41:42" x14ac:dyDescent="0.3">
      <c r="AO14739" s="2" t="s">
        <v>15660</v>
      </c>
      <c r="AP14739" s="6" t="s">
        <v>8769</v>
      </c>
    </row>
    <row r="14740" spans="41:42" x14ac:dyDescent="0.3">
      <c r="AO14740" s="2" t="s">
        <v>15661</v>
      </c>
      <c r="AP14740" s="6" t="s">
        <v>8769</v>
      </c>
    </row>
    <row r="14741" spans="41:42" x14ac:dyDescent="0.3">
      <c r="AO14741" s="2" t="s">
        <v>15662</v>
      </c>
      <c r="AP14741" s="6" t="s">
        <v>8769</v>
      </c>
    </row>
    <row r="14742" spans="41:42" x14ac:dyDescent="0.3">
      <c r="AO14742" s="2" t="s">
        <v>15663</v>
      </c>
      <c r="AP14742" s="6" t="s">
        <v>8769</v>
      </c>
    </row>
    <row r="14743" spans="41:42" x14ac:dyDescent="0.3">
      <c r="AO14743" s="2" t="s">
        <v>15664</v>
      </c>
      <c r="AP14743" s="6" t="s">
        <v>8769</v>
      </c>
    </row>
    <row r="14744" spans="41:42" x14ac:dyDescent="0.3">
      <c r="AO14744" s="2" t="s">
        <v>15665</v>
      </c>
      <c r="AP14744" s="6" t="s">
        <v>8769</v>
      </c>
    </row>
    <row r="14745" spans="41:42" x14ac:dyDescent="0.3">
      <c r="AO14745" s="2" t="s">
        <v>15666</v>
      </c>
      <c r="AP14745" s="6" t="s">
        <v>8769</v>
      </c>
    </row>
    <row r="14746" spans="41:42" x14ac:dyDescent="0.3">
      <c r="AO14746" s="2" t="s">
        <v>13246</v>
      </c>
      <c r="AP14746" s="6" t="s">
        <v>8769</v>
      </c>
    </row>
    <row r="14747" spans="41:42" x14ac:dyDescent="0.3">
      <c r="AO14747" s="2" t="s">
        <v>15667</v>
      </c>
      <c r="AP14747" s="6" t="s">
        <v>8769</v>
      </c>
    </row>
    <row r="14748" spans="41:42" x14ac:dyDescent="0.3">
      <c r="AO14748" s="2" t="s">
        <v>15668</v>
      </c>
      <c r="AP14748" s="6" t="s">
        <v>8769</v>
      </c>
    </row>
    <row r="14749" spans="41:42" x14ac:dyDescent="0.3">
      <c r="AO14749" s="2" t="s">
        <v>15669</v>
      </c>
      <c r="AP14749" s="6" t="s">
        <v>8769</v>
      </c>
    </row>
    <row r="14750" spans="41:42" x14ac:dyDescent="0.3">
      <c r="AO14750" s="2" t="s">
        <v>15670</v>
      </c>
      <c r="AP14750" s="6" t="s">
        <v>8769</v>
      </c>
    </row>
    <row r="14751" spans="41:42" x14ac:dyDescent="0.3">
      <c r="AO14751" s="2" t="s">
        <v>15671</v>
      </c>
      <c r="AP14751" s="6" t="s">
        <v>8769</v>
      </c>
    </row>
    <row r="14752" spans="41:42" x14ac:dyDescent="0.3">
      <c r="AO14752" s="2" t="s">
        <v>15672</v>
      </c>
      <c r="AP14752" s="6" t="s">
        <v>8769</v>
      </c>
    </row>
    <row r="14753" spans="41:42" x14ac:dyDescent="0.3">
      <c r="AO14753" s="2" t="s">
        <v>15673</v>
      </c>
      <c r="AP14753" s="6" t="s">
        <v>8769</v>
      </c>
    </row>
    <row r="14754" spans="41:42" x14ac:dyDescent="0.3">
      <c r="AO14754" s="2" t="s">
        <v>15674</v>
      </c>
      <c r="AP14754" s="6" t="s">
        <v>8769</v>
      </c>
    </row>
    <row r="14755" spans="41:42" x14ac:dyDescent="0.3">
      <c r="AO14755" s="2" t="s">
        <v>15675</v>
      </c>
      <c r="AP14755" s="6" t="s">
        <v>8769</v>
      </c>
    </row>
    <row r="14756" spans="41:42" x14ac:dyDescent="0.3">
      <c r="AO14756" s="2" t="s">
        <v>15676</v>
      </c>
      <c r="AP14756" s="6" t="s">
        <v>8769</v>
      </c>
    </row>
    <row r="14757" spans="41:42" x14ac:dyDescent="0.3">
      <c r="AO14757" s="2" t="s">
        <v>13004</v>
      </c>
      <c r="AP14757" s="6" t="s">
        <v>8769</v>
      </c>
    </row>
    <row r="14758" spans="41:42" x14ac:dyDescent="0.3">
      <c r="AO14758" s="2" t="s">
        <v>13247</v>
      </c>
      <c r="AP14758" s="6" t="s">
        <v>8769</v>
      </c>
    </row>
    <row r="14759" spans="41:42" x14ac:dyDescent="0.3">
      <c r="AO14759" s="2" t="s">
        <v>15677</v>
      </c>
      <c r="AP14759" s="6" t="s">
        <v>8769</v>
      </c>
    </row>
    <row r="14760" spans="41:42" x14ac:dyDescent="0.3">
      <c r="AO14760" s="2" t="s">
        <v>15678</v>
      </c>
      <c r="AP14760" s="6" t="s">
        <v>8769</v>
      </c>
    </row>
    <row r="14761" spans="41:42" x14ac:dyDescent="0.3">
      <c r="AO14761" s="2" t="s">
        <v>15679</v>
      </c>
      <c r="AP14761" s="6" t="s">
        <v>8769</v>
      </c>
    </row>
    <row r="14762" spans="41:42" x14ac:dyDescent="0.3">
      <c r="AO14762" s="2" t="s">
        <v>15680</v>
      </c>
      <c r="AP14762" s="6" t="s">
        <v>8769</v>
      </c>
    </row>
    <row r="14763" spans="41:42" x14ac:dyDescent="0.3">
      <c r="AO14763" s="2" t="s">
        <v>15681</v>
      </c>
      <c r="AP14763" s="6" t="s">
        <v>8769</v>
      </c>
    </row>
    <row r="14764" spans="41:42" x14ac:dyDescent="0.3">
      <c r="AO14764" s="2" t="s">
        <v>15682</v>
      </c>
      <c r="AP14764" s="6" t="s">
        <v>8769</v>
      </c>
    </row>
    <row r="14765" spans="41:42" x14ac:dyDescent="0.3">
      <c r="AO14765" s="2" t="s">
        <v>15683</v>
      </c>
      <c r="AP14765" s="6" t="s">
        <v>8769</v>
      </c>
    </row>
    <row r="14766" spans="41:42" x14ac:dyDescent="0.3">
      <c r="AO14766" s="2" t="s">
        <v>15684</v>
      </c>
      <c r="AP14766" s="6" t="s">
        <v>8769</v>
      </c>
    </row>
    <row r="14767" spans="41:42" x14ac:dyDescent="0.3">
      <c r="AO14767" s="2" t="s">
        <v>15685</v>
      </c>
      <c r="AP14767" s="6" t="s">
        <v>8769</v>
      </c>
    </row>
    <row r="14768" spans="41:42" x14ac:dyDescent="0.3">
      <c r="AO14768" s="2" t="s">
        <v>15686</v>
      </c>
      <c r="AP14768" s="6" t="s">
        <v>8769</v>
      </c>
    </row>
    <row r="14769" spans="41:42" x14ac:dyDescent="0.3">
      <c r="AO14769" s="2" t="s">
        <v>13248</v>
      </c>
      <c r="AP14769" s="6" t="s">
        <v>8769</v>
      </c>
    </row>
    <row r="14770" spans="41:42" x14ac:dyDescent="0.3">
      <c r="AO14770" s="2" t="s">
        <v>15687</v>
      </c>
      <c r="AP14770" s="6" t="s">
        <v>8769</v>
      </c>
    </row>
    <row r="14771" spans="41:42" x14ac:dyDescent="0.3">
      <c r="AO14771" s="2" t="s">
        <v>15688</v>
      </c>
      <c r="AP14771" s="6" t="s">
        <v>8769</v>
      </c>
    </row>
    <row r="14772" spans="41:42" x14ac:dyDescent="0.3">
      <c r="AO14772" s="2" t="s">
        <v>15689</v>
      </c>
      <c r="AP14772" s="6" t="s">
        <v>8769</v>
      </c>
    </row>
    <row r="14773" spans="41:42" x14ac:dyDescent="0.3">
      <c r="AO14773" s="2" t="s">
        <v>15690</v>
      </c>
      <c r="AP14773" s="6" t="s">
        <v>8769</v>
      </c>
    </row>
    <row r="14774" spans="41:42" x14ac:dyDescent="0.3">
      <c r="AO14774" s="2" t="s">
        <v>15691</v>
      </c>
      <c r="AP14774" s="6" t="s">
        <v>8769</v>
      </c>
    </row>
    <row r="14775" spans="41:42" x14ac:dyDescent="0.3">
      <c r="AO14775" s="2" t="s">
        <v>15692</v>
      </c>
      <c r="AP14775" s="6" t="s">
        <v>8769</v>
      </c>
    </row>
    <row r="14776" spans="41:42" x14ac:dyDescent="0.3">
      <c r="AO14776" s="2" t="s">
        <v>15693</v>
      </c>
      <c r="AP14776" s="6" t="s">
        <v>8769</v>
      </c>
    </row>
    <row r="14777" spans="41:42" x14ac:dyDescent="0.3">
      <c r="AO14777" s="2" t="s">
        <v>15694</v>
      </c>
      <c r="AP14777" s="6" t="s">
        <v>8769</v>
      </c>
    </row>
    <row r="14778" spans="41:42" x14ac:dyDescent="0.3">
      <c r="AO14778" s="2" t="s">
        <v>15695</v>
      </c>
      <c r="AP14778" s="6" t="s">
        <v>8769</v>
      </c>
    </row>
    <row r="14779" spans="41:42" x14ac:dyDescent="0.3">
      <c r="AO14779" s="2" t="s">
        <v>15696</v>
      </c>
      <c r="AP14779" s="6" t="s">
        <v>8769</v>
      </c>
    </row>
    <row r="14780" spans="41:42" x14ac:dyDescent="0.3">
      <c r="AO14780" s="2" t="s">
        <v>13249</v>
      </c>
      <c r="AP14780" s="6" t="s">
        <v>8769</v>
      </c>
    </row>
    <row r="14781" spans="41:42" x14ac:dyDescent="0.3">
      <c r="AO14781" s="2" t="s">
        <v>15697</v>
      </c>
      <c r="AP14781" s="6" t="s">
        <v>8769</v>
      </c>
    </row>
    <row r="14782" spans="41:42" x14ac:dyDescent="0.3">
      <c r="AO14782" s="2" t="s">
        <v>15698</v>
      </c>
      <c r="AP14782" s="6" t="s">
        <v>8769</v>
      </c>
    </row>
    <row r="14783" spans="41:42" x14ac:dyDescent="0.3">
      <c r="AO14783" s="2" t="s">
        <v>15699</v>
      </c>
      <c r="AP14783" s="6" t="s">
        <v>8769</v>
      </c>
    </row>
    <row r="14784" spans="41:42" x14ac:dyDescent="0.3">
      <c r="AO14784" s="2" t="s">
        <v>15700</v>
      </c>
      <c r="AP14784" s="6" t="s">
        <v>8769</v>
      </c>
    </row>
    <row r="14785" spans="41:42" x14ac:dyDescent="0.3">
      <c r="AO14785" s="2" t="s">
        <v>15701</v>
      </c>
      <c r="AP14785" s="6" t="s">
        <v>8769</v>
      </c>
    </row>
    <row r="14786" spans="41:42" x14ac:dyDescent="0.3">
      <c r="AO14786" s="2" t="s">
        <v>15702</v>
      </c>
      <c r="AP14786" s="6" t="s">
        <v>8769</v>
      </c>
    </row>
    <row r="14787" spans="41:42" x14ac:dyDescent="0.3">
      <c r="AO14787" s="2" t="s">
        <v>15703</v>
      </c>
      <c r="AP14787" s="6" t="s">
        <v>8769</v>
      </c>
    </row>
    <row r="14788" spans="41:42" x14ac:dyDescent="0.3">
      <c r="AO14788" s="2" t="s">
        <v>15704</v>
      </c>
      <c r="AP14788" s="6" t="s">
        <v>8769</v>
      </c>
    </row>
    <row r="14789" spans="41:42" x14ac:dyDescent="0.3">
      <c r="AO14789" s="2" t="s">
        <v>15705</v>
      </c>
      <c r="AP14789" s="6" t="s">
        <v>8769</v>
      </c>
    </row>
    <row r="14790" spans="41:42" x14ac:dyDescent="0.3">
      <c r="AO14790" s="2" t="s">
        <v>15706</v>
      </c>
      <c r="AP14790" s="6" t="s">
        <v>8769</v>
      </c>
    </row>
    <row r="14791" spans="41:42" x14ac:dyDescent="0.3">
      <c r="AO14791" s="2" t="s">
        <v>13250</v>
      </c>
      <c r="AP14791" s="6" t="s">
        <v>8769</v>
      </c>
    </row>
    <row r="14792" spans="41:42" x14ac:dyDescent="0.3">
      <c r="AO14792" s="2" t="s">
        <v>15707</v>
      </c>
      <c r="AP14792" s="6" t="s">
        <v>8769</v>
      </c>
    </row>
    <row r="14793" spans="41:42" x14ac:dyDescent="0.3">
      <c r="AO14793" s="2" t="s">
        <v>15708</v>
      </c>
      <c r="AP14793" s="6" t="s">
        <v>8769</v>
      </c>
    </row>
    <row r="14794" spans="41:42" x14ac:dyDescent="0.3">
      <c r="AO14794" s="2" t="s">
        <v>15709</v>
      </c>
      <c r="AP14794" s="6" t="s">
        <v>8769</v>
      </c>
    </row>
    <row r="14795" spans="41:42" x14ac:dyDescent="0.3">
      <c r="AO14795" s="2" t="s">
        <v>15710</v>
      </c>
      <c r="AP14795" s="6" t="s">
        <v>8769</v>
      </c>
    </row>
    <row r="14796" spans="41:42" x14ac:dyDescent="0.3">
      <c r="AO14796" s="2" t="s">
        <v>15711</v>
      </c>
      <c r="AP14796" s="6" t="s">
        <v>8769</v>
      </c>
    </row>
    <row r="14797" spans="41:42" x14ac:dyDescent="0.3">
      <c r="AO14797" s="2" t="s">
        <v>15712</v>
      </c>
      <c r="AP14797" s="6" t="s">
        <v>8769</v>
      </c>
    </row>
    <row r="14798" spans="41:42" x14ac:dyDescent="0.3">
      <c r="AO14798" s="2" t="s">
        <v>15713</v>
      </c>
      <c r="AP14798" s="6" t="s">
        <v>8769</v>
      </c>
    </row>
    <row r="14799" spans="41:42" x14ac:dyDescent="0.3">
      <c r="AO14799" s="2" t="s">
        <v>15714</v>
      </c>
      <c r="AP14799" s="6" t="s">
        <v>8769</v>
      </c>
    </row>
    <row r="14800" spans="41:42" x14ac:dyDescent="0.3">
      <c r="AO14800" s="2" t="s">
        <v>15715</v>
      </c>
      <c r="AP14800" s="6" t="s">
        <v>8769</v>
      </c>
    </row>
    <row r="14801" spans="41:42" x14ac:dyDescent="0.3">
      <c r="AO14801" s="2" t="s">
        <v>15716</v>
      </c>
      <c r="AP14801" s="6" t="s">
        <v>8769</v>
      </c>
    </row>
    <row r="14802" spans="41:42" x14ac:dyDescent="0.3">
      <c r="AO14802" s="2" t="s">
        <v>13251</v>
      </c>
      <c r="AP14802" s="6" t="s">
        <v>8769</v>
      </c>
    </row>
    <row r="14803" spans="41:42" x14ac:dyDescent="0.3">
      <c r="AO14803" s="2" t="s">
        <v>15717</v>
      </c>
      <c r="AP14803" s="6" t="s">
        <v>8769</v>
      </c>
    </row>
    <row r="14804" spans="41:42" x14ac:dyDescent="0.3">
      <c r="AO14804" s="2" t="s">
        <v>15718</v>
      </c>
      <c r="AP14804" s="6" t="s">
        <v>8769</v>
      </c>
    </row>
    <row r="14805" spans="41:42" x14ac:dyDescent="0.3">
      <c r="AO14805" s="2" t="s">
        <v>15719</v>
      </c>
      <c r="AP14805" s="6" t="s">
        <v>8769</v>
      </c>
    </row>
    <row r="14806" spans="41:42" x14ac:dyDescent="0.3">
      <c r="AO14806" s="2" t="s">
        <v>15720</v>
      </c>
      <c r="AP14806" s="6" t="s">
        <v>8769</v>
      </c>
    </row>
    <row r="14807" spans="41:42" x14ac:dyDescent="0.3">
      <c r="AO14807" s="2" t="s">
        <v>15721</v>
      </c>
      <c r="AP14807" s="6" t="s">
        <v>8769</v>
      </c>
    </row>
    <row r="14808" spans="41:42" x14ac:dyDescent="0.3">
      <c r="AO14808" s="2" t="s">
        <v>15722</v>
      </c>
      <c r="AP14808" s="6" t="s">
        <v>8769</v>
      </c>
    </row>
    <row r="14809" spans="41:42" x14ac:dyDescent="0.3">
      <c r="AO14809" s="2" t="s">
        <v>15723</v>
      </c>
      <c r="AP14809" s="6" t="s">
        <v>8769</v>
      </c>
    </row>
    <row r="14810" spans="41:42" x14ac:dyDescent="0.3">
      <c r="AO14810" s="2" t="s">
        <v>15724</v>
      </c>
      <c r="AP14810" s="6" t="s">
        <v>8769</v>
      </c>
    </row>
    <row r="14811" spans="41:42" x14ac:dyDescent="0.3">
      <c r="AO14811" s="2" t="s">
        <v>15725</v>
      </c>
      <c r="AP14811" s="6" t="s">
        <v>8769</v>
      </c>
    </row>
    <row r="14812" spans="41:42" x14ac:dyDescent="0.3">
      <c r="AO14812" s="2" t="s">
        <v>15726</v>
      </c>
      <c r="AP14812" s="6" t="s">
        <v>8769</v>
      </c>
    </row>
    <row r="14813" spans="41:42" x14ac:dyDescent="0.3">
      <c r="AO14813" s="2" t="s">
        <v>13252</v>
      </c>
      <c r="AP14813" s="6" t="s">
        <v>8769</v>
      </c>
    </row>
    <row r="14814" spans="41:42" x14ac:dyDescent="0.3">
      <c r="AO14814" s="2" t="s">
        <v>15727</v>
      </c>
      <c r="AP14814" s="6" t="s">
        <v>8769</v>
      </c>
    </row>
    <row r="14815" spans="41:42" x14ac:dyDescent="0.3">
      <c r="AO14815" s="2" t="s">
        <v>15728</v>
      </c>
      <c r="AP14815" s="6" t="s">
        <v>8769</v>
      </c>
    </row>
    <row r="14816" spans="41:42" x14ac:dyDescent="0.3">
      <c r="AO14816" s="2" t="s">
        <v>15729</v>
      </c>
      <c r="AP14816" s="6" t="s">
        <v>8769</v>
      </c>
    </row>
    <row r="14817" spans="41:42" x14ac:dyDescent="0.3">
      <c r="AO14817" s="2" t="s">
        <v>15730</v>
      </c>
      <c r="AP14817" s="6" t="s">
        <v>8769</v>
      </c>
    </row>
    <row r="14818" spans="41:42" x14ac:dyDescent="0.3">
      <c r="AO14818" s="2" t="s">
        <v>15731</v>
      </c>
      <c r="AP14818" s="6" t="s">
        <v>8769</v>
      </c>
    </row>
    <row r="14819" spans="41:42" x14ac:dyDescent="0.3">
      <c r="AO14819" s="2" t="s">
        <v>15732</v>
      </c>
      <c r="AP14819" s="6" t="s">
        <v>8769</v>
      </c>
    </row>
    <row r="14820" spans="41:42" x14ac:dyDescent="0.3">
      <c r="AO14820" s="2" t="s">
        <v>15733</v>
      </c>
      <c r="AP14820" s="6" t="s">
        <v>8769</v>
      </c>
    </row>
    <row r="14821" spans="41:42" x14ac:dyDescent="0.3">
      <c r="AO14821" s="2" t="s">
        <v>15734</v>
      </c>
      <c r="AP14821" s="6" t="s">
        <v>8769</v>
      </c>
    </row>
    <row r="14822" spans="41:42" x14ac:dyDescent="0.3">
      <c r="AO14822" s="2" t="s">
        <v>15735</v>
      </c>
      <c r="AP14822" s="6" t="s">
        <v>8769</v>
      </c>
    </row>
    <row r="14823" spans="41:42" x14ac:dyDescent="0.3">
      <c r="AO14823" s="2" t="s">
        <v>15736</v>
      </c>
      <c r="AP14823" s="6" t="s">
        <v>8769</v>
      </c>
    </row>
    <row r="14824" spans="41:42" x14ac:dyDescent="0.3">
      <c r="AO14824" s="2" t="s">
        <v>13253</v>
      </c>
      <c r="AP14824" s="6" t="s">
        <v>8769</v>
      </c>
    </row>
    <row r="14825" spans="41:42" x14ac:dyDescent="0.3">
      <c r="AO14825" s="2" t="s">
        <v>15737</v>
      </c>
      <c r="AP14825" s="6" t="s">
        <v>8769</v>
      </c>
    </row>
    <row r="14826" spans="41:42" x14ac:dyDescent="0.3">
      <c r="AO14826" s="2" t="s">
        <v>15738</v>
      </c>
      <c r="AP14826" s="6" t="s">
        <v>8769</v>
      </c>
    </row>
    <row r="14827" spans="41:42" x14ac:dyDescent="0.3">
      <c r="AO14827" s="2" t="s">
        <v>15739</v>
      </c>
      <c r="AP14827" s="6" t="s">
        <v>8769</v>
      </c>
    </row>
    <row r="14828" spans="41:42" x14ac:dyDescent="0.3">
      <c r="AO14828" s="2" t="s">
        <v>15740</v>
      </c>
      <c r="AP14828" s="6" t="s">
        <v>8769</v>
      </c>
    </row>
    <row r="14829" spans="41:42" x14ac:dyDescent="0.3">
      <c r="AO14829" s="2" t="s">
        <v>15741</v>
      </c>
      <c r="AP14829" s="6" t="s">
        <v>8769</v>
      </c>
    </row>
    <row r="14830" spans="41:42" x14ac:dyDescent="0.3">
      <c r="AO14830" s="2" t="s">
        <v>15742</v>
      </c>
      <c r="AP14830" s="6" t="s">
        <v>8769</v>
      </c>
    </row>
    <row r="14831" spans="41:42" x14ac:dyDescent="0.3">
      <c r="AO14831" s="2" t="s">
        <v>15743</v>
      </c>
      <c r="AP14831" s="6" t="s">
        <v>8769</v>
      </c>
    </row>
    <row r="14832" spans="41:42" x14ac:dyDescent="0.3">
      <c r="AO14832" s="2" t="s">
        <v>15744</v>
      </c>
      <c r="AP14832" s="6" t="s">
        <v>8769</v>
      </c>
    </row>
    <row r="14833" spans="41:42" x14ac:dyDescent="0.3">
      <c r="AO14833" s="2" t="s">
        <v>15745</v>
      </c>
      <c r="AP14833" s="6" t="s">
        <v>8769</v>
      </c>
    </row>
    <row r="14834" spans="41:42" x14ac:dyDescent="0.3">
      <c r="AO14834" s="2" t="s">
        <v>15746</v>
      </c>
      <c r="AP14834" s="6" t="s">
        <v>8769</v>
      </c>
    </row>
    <row r="14835" spans="41:42" x14ac:dyDescent="0.3">
      <c r="AO14835" s="2" t="s">
        <v>13254</v>
      </c>
      <c r="AP14835" s="6" t="s">
        <v>8769</v>
      </c>
    </row>
    <row r="14836" spans="41:42" x14ac:dyDescent="0.3">
      <c r="AO14836" s="2" t="s">
        <v>15747</v>
      </c>
      <c r="AP14836" s="6" t="s">
        <v>8769</v>
      </c>
    </row>
    <row r="14837" spans="41:42" x14ac:dyDescent="0.3">
      <c r="AO14837" s="2" t="s">
        <v>15748</v>
      </c>
      <c r="AP14837" s="6" t="s">
        <v>8769</v>
      </c>
    </row>
    <row r="14838" spans="41:42" x14ac:dyDescent="0.3">
      <c r="AO14838" s="2" t="s">
        <v>15749</v>
      </c>
      <c r="AP14838" s="6" t="s">
        <v>8769</v>
      </c>
    </row>
    <row r="14839" spans="41:42" x14ac:dyDescent="0.3">
      <c r="AO14839" s="2" t="s">
        <v>15750</v>
      </c>
      <c r="AP14839" s="6" t="s">
        <v>8769</v>
      </c>
    </row>
    <row r="14840" spans="41:42" x14ac:dyDescent="0.3">
      <c r="AO14840" s="2" t="s">
        <v>15751</v>
      </c>
      <c r="AP14840" s="6" t="s">
        <v>8769</v>
      </c>
    </row>
    <row r="14841" spans="41:42" x14ac:dyDescent="0.3">
      <c r="AO14841" s="2" t="s">
        <v>15752</v>
      </c>
      <c r="AP14841" s="6" t="s">
        <v>8769</v>
      </c>
    </row>
    <row r="14842" spans="41:42" x14ac:dyDescent="0.3">
      <c r="AO14842" s="2" t="s">
        <v>15753</v>
      </c>
      <c r="AP14842" s="6" t="s">
        <v>8769</v>
      </c>
    </row>
    <row r="14843" spans="41:42" x14ac:dyDescent="0.3">
      <c r="AO14843" s="2" t="s">
        <v>15754</v>
      </c>
      <c r="AP14843" s="6" t="s">
        <v>8769</v>
      </c>
    </row>
    <row r="14844" spans="41:42" x14ac:dyDescent="0.3">
      <c r="AO14844" s="2" t="s">
        <v>15755</v>
      </c>
      <c r="AP14844" s="6" t="s">
        <v>8769</v>
      </c>
    </row>
    <row r="14845" spans="41:42" x14ac:dyDescent="0.3">
      <c r="AO14845" s="2" t="s">
        <v>15756</v>
      </c>
      <c r="AP14845" s="6" t="s">
        <v>8769</v>
      </c>
    </row>
    <row r="14846" spans="41:42" x14ac:dyDescent="0.3">
      <c r="AO14846" s="2" t="s">
        <v>13255</v>
      </c>
      <c r="AP14846" s="6" t="s">
        <v>8769</v>
      </c>
    </row>
    <row r="14847" spans="41:42" x14ac:dyDescent="0.3">
      <c r="AO14847" s="2" t="s">
        <v>15757</v>
      </c>
      <c r="AP14847" s="6" t="s">
        <v>8769</v>
      </c>
    </row>
    <row r="14848" spans="41:42" x14ac:dyDescent="0.3">
      <c r="AO14848" s="2" t="s">
        <v>15758</v>
      </c>
      <c r="AP14848" s="6" t="s">
        <v>8769</v>
      </c>
    </row>
    <row r="14849" spans="41:42" x14ac:dyDescent="0.3">
      <c r="AO14849" s="2" t="s">
        <v>15759</v>
      </c>
      <c r="AP14849" s="6" t="s">
        <v>8769</v>
      </c>
    </row>
    <row r="14850" spans="41:42" x14ac:dyDescent="0.3">
      <c r="AO14850" s="2" t="s">
        <v>15760</v>
      </c>
      <c r="AP14850" s="6" t="s">
        <v>8769</v>
      </c>
    </row>
    <row r="14851" spans="41:42" x14ac:dyDescent="0.3">
      <c r="AO14851" s="2" t="s">
        <v>15761</v>
      </c>
      <c r="AP14851" s="6" t="s">
        <v>8769</v>
      </c>
    </row>
    <row r="14852" spans="41:42" x14ac:dyDescent="0.3">
      <c r="AO14852" s="2" t="s">
        <v>15762</v>
      </c>
      <c r="AP14852" s="6" t="s">
        <v>8769</v>
      </c>
    </row>
    <row r="14853" spans="41:42" x14ac:dyDescent="0.3">
      <c r="AO14853" s="2" t="s">
        <v>15763</v>
      </c>
      <c r="AP14853" s="6" t="s">
        <v>8769</v>
      </c>
    </row>
    <row r="14854" spans="41:42" x14ac:dyDescent="0.3">
      <c r="AO14854" s="2" t="s">
        <v>15764</v>
      </c>
      <c r="AP14854" s="6" t="s">
        <v>8769</v>
      </c>
    </row>
    <row r="14855" spans="41:42" x14ac:dyDescent="0.3">
      <c r="AO14855" s="2" t="s">
        <v>15765</v>
      </c>
      <c r="AP14855" s="6" t="s">
        <v>8769</v>
      </c>
    </row>
    <row r="14856" spans="41:42" x14ac:dyDescent="0.3">
      <c r="AO14856" s="2" t="s">
        <v>15766</v>
      </c>
      <c r="AP14856" s="6" t="s">
        <v>8769</v>
      </c>
    </row>
    <row r="14857" spans="41:42" x14ac:dyDescent="0.3">
      <c r="AO14857" s="2" t="s">
        <v>13256</v>
      </c>
      <c r="AP14857" s="6" t="s">
        <v>8769</v>
      </c>
    </row>
    <row r="14858" spans="41:42" x14ac:dyDescent="0.3">
      <c r="AO14858" s="2" t="s">
        <v>15767</v>
      </c>
      <c r="AP14858" s="6" t="s">
        <v>8769</v>
      </c>
    </row>
    <row r="14859" spans="41:42" x14ac:dyDescent="0.3">
      <c r="AO14859" s="2" t="s">
        <v>15768</v>
      </c>
      <c r="AP14859" s="6" t="s">
        <v>8769</v>
      </c>
    </row>
    <row r="14860" spans="41:42" x14ac:dyDescent="0.3">
      <c r="AO14860" s="2" t="s">
        <v>15769</v>
      </c>
      <c r="AP14860" s="6" t="s">
        <v>8769</v>
      </c>
    </row>
    <row r="14861" spans="41:42" x14ac:dyDescent="0.3">
      <c r="AO14861" s="2" t="s">
        <v>15770</v>
      </c>
      <c r="AP14861" s="6" t="s">
        <v>8769</v>
      </c>
    </row>
    <row r="14862" spans="41:42" x14ac:dyDescent="0.3">
      <c r="AO14862" s="2" t="s">
        <v>15771</v>
      </c>
      <c r="AP14862" s="6" t="s">
        <v>8769</v>
      </c>
    </row>
    <row r="14863" spans="41:42" x14ac:dyDescent="0.3">
      <c r="AO14863" s="2" t="s">
        <v>15772</v>
      </c>
      <c r="AP14863" s="6" t="s">
        <v>8769</v>
      </c>
    </row>
    <row r="14864" spans="41:42" x14ac:dyDescent="0.3">
      <c r="AO14864" s="2" t="s">
        <v>15773</v>
      </c>
      <c r="AP14864" s="6" t="s">
        <v>8769</v>
      </c>
    </row>
    <row r="14865" spans="41:42" x14ac:dyDescent="0.3">
      <c r="AO14865" s="2" t="s">
        <v>15774</v>
      </c>
      <c r="AP14865" s="6" t="s">
        <v>8769</v>
      </c>
    </row>
    <row r="14866" spans="41:42" x14ac:dyDescent="0.3">
      <c r="AO14866" s="2" t="s">
        <v>15775</v>
      </c>
      <c r="AP14866" s="6" t="s">
        <v>8769</v>
      </c>
    </row>
    <row r="14867" spans="41:42" x14ac:dyDescent="0.3">
      <c r="AO14867" s="2" t="s">
        <v>15776</v>
      </c>
      <c r="AP14867" s="6" t="s">
        <v>8769</v>
      </c>
    </row>
    <row r="14868" spans="41:42" x14ac:dyDescent="0.3">
      <c r="AO14868" s="2" t="s">
        <v>13005</v>
      </c>
      <c r="AP14868" s="6" t="s">
        <v>8769</v>
      </c>
    </row>
    <row r="14869" spans="41:42" x14ac:dyDescent="0.3">
      <c r="AO14869" s="2" t="s">
        <v>13257</v>
      </c>
      <c r="AP14869" s="6" t="s">
        <v>8769</v>
      </c>
    </row>
    <row r="14870" spans="41:42" x14ac:dyDescent="0.3">
      <c r="AO14870" s="2" t="s">
        <v>15777</v>
      </c>
      <c r="AP14870" s="6" t="s">
        <v>8769</v>
      </c>
    </row>
    <row r="14871" spans="41:42" x14ac:dyDescent="0.3">
      <c r="AO14871" s="2" t="s">
        <v>15778</v>
      </c>
      <c r="AP14871" s="6" t="s">
        <v>8769</v>
      </c>
    </row>
    <row r="14872" spans="41:42" x14ac:dyDescent="0.3">
      <c r="AO14872" s="2" t="s">
        <v>15779</v>
      </c>
      <c r="AP14872" s="6" t="s">
        <v>8769</v>
      </c>
    </row>
    <row r="14873" spans="41:42" x14ac:dyDescent="0.3">
      <c r="AO14873" s="2" t="s">
        <v>15780</v>
      </c>
      <c r="AP14873" s="6" t="s">
        <v>8769</v>
      </c>
    </row>
    <row r="14874" spans="41:42" x14ac:dyDescent="0.3">
      <c r="AO14874" s="2" t="s">
        <v>15781</v>
      </c>
      <c r="AP14874" s="6" t="s">
        <v>8769</v>
      </c>
    </row>
    <row r="14875" spans="41:42" x14ac:dyDescent="0.3">
      <c r="AO14875" s="2" t="s">
        <v>15782</v>
      </c>
      <c r="AP14875" s="6" t="s">
        <v>8769</v>
      </c>
    </row>
    <row r="14876" spans="41:42" x14ac:dyDescent="0.3">
      <c r="AO14876" s="2" t="s">
        <v>15783</v>
      </c>
      <c r="AP14876" s="6" t="s">
        <v>8769</v>
      </c>
    </row>
    <row r="14877" spans="41:42" x14ac:dyDescent="0.3">
      <c r="AO14877" s="2" t="s">
        <v>15784</v>
      </c>
      <c r="AP14877" s="6" t="s">
        <v>8769</v>
      </c>
    </row>
    <row r="14878" spans="41:42" x14ac:dyDescent="0.3">
      <c r="AO14878" s="2" t="s">
        <v>15785</v>
      </c>
      <c r="AP14878" s="6" t="s">
        <v>8769</v>
      </c>
    </row>
    <row r="14879" spans="41:42" x14ac:dyDescent="0.3">
      <c r="AO14879" s="2" t="s">
        <v>15786</v>
      </c>
      <c r="AP14879" s="6" t="s">
        <v>8769</v>
      </c>
    </row>
    <row r="14880" spans="41:42" x14ac:dyDescent="0.3">
      <c r="AO14880" s="2" t="s">
        <v>13258</v>
      </c>
      <c r="AP14880" s="6" t="s">
        <v>8769</v>
      </c>
    </row>
    <row r="14881" spans="41:42" x14ac:dyDescent="0.3">
      <c r="AO14881" s="2" t="s">
        <v>15787</v>
      </c>
      <c r="AP14881" s="6" t="s">
        <v>8769</v>
      </c>
    </row>
    <row r="14882" spans="41:42" x14ac:dyDescent="0.3">
      <c r="AO14882" s="2" t="s">
        <v>15788</v>
      </c>
      <c r="AP14882" s="6" t="s">
        <v>8769</v>
      </c>
    </row>
    <row r="14883" spans="41:42" x14ac:dyDescent="0.3">
      <c r="AO14883" s="2" t="s">
        <v>15789</v>
      </c>
      <c r="AP14883" s="6" t="s">
        <v>8769</v>
      </c>
    </row>
    <row r="14884" spans="41:42" x14ac:dyDescent="0.3">
      <c r="AO14884" s="2" t="s">
        <v>15790</v>
      </c>
      <c r="AP14884" s="6" t="s">
        <v>8769</v>
      </c>
    </row>
    <row r="14885" spans="41:42" x14ac:dyDescent="0.3">
      <c r="AO14885" s="2" t="s">
        <v>15791</v>
      </c>
      <c r="AP14885" s="6" t="s">
        <v>8769</v>
      </c>
    </row>
    <row r="14886" spans="41:42" x14ac:dyDescent="0.3">
      <c r="AO14886" s="2" t="s">
        <v>15792</v>
      </c>
      <c r="AP14886" s="6" t="s">
        <v>8769</v>
      </c>
    </row>
    <row r="14887" spans="41:42" x14ac:dyDescent="0.3">
      <c r="AO14887" s="2" t="s">
        <v>15793</v>
      </c>
      <c r="AP14887" s="6" t="s">
        <v>8769</v>
      </c>
    </row>
    <row r="14888" spans="41:42" x14ac:dyDescent="0.3">
      <c r="AO14888" s="2" t="s">
        <v>15794</v>
      </c>
      <c r="AP14888" s="6" t="s">
        <v>8769</v>
      </c>
    </row>
    <row r="14889" spans="41:42" x14ac:dyDescent="0.3">
      <c r="AO14889" s="2" t="s">
        <v>15795</v>
      </c>
      <c r="AP14889" s="6" t="s">
        <v>8769</v>
      </c>
    </row>
    <row r="14890" spans="41:42" x14ac:dyDescent="0.3">
      <c r="AO14890" s="2" t="s">
        <v>15796</v>
      </c>
      <c r="AP14890" s="6" t="s">
        <v>8769</v>
      </c>
    </row>
    <row r="14891" spans="41:42" x14ac:dyDescent="0.3">
      <c r="AO14891" s="2" t="s">
        <v>13259</v>
      </c>
      <c r="AP14891" s="6" t="s">
        <v>8769</v>
      </c>
    </row>
    <row r="14892" spans="41:42" x14ac:dyDescent="0.3">
      <c r="AO14892" s="2" t="s">
        <v>15797</v>
      </c>
      <c r="AP14892" s="6" t="s">
        <v>8769</v>
      </c>
    </row>
    <row r="14893" spans="41:42" x14ac:dyDescent="0.3">
      <c r="AO14893" s="2" t="s">
        <v>15798</v>
      </c>
      <c r="AP14893" s="6" t="s">
        <v>8769</v>
      </c>
    </row>
    <row r="14894" spans="41:42" x14ac:dyDescent="0.3">
      <c r="AO14894" s="2" t="s">
        <v>15799</v>
      </c>
      <c r="AP14894" s="6" t="s">
        <v>8769</v>
      </c>
    </row>
    <row r="14895" spans="41:42" x14ac:dyDescent="0.3">
      <c r="AO14895" s="2" t="s">
        <v>15800</v>
      </c>
      <c r="AP14895" s="6" t="s">
        <v>8769</v>
      </c>
    </row>
    <row r="14896" spans="41:42" x14ac:dyDescent="0.3">
      <c r="AO14896" s="2" t="s">
        <v>15801</v>
      </c>
      <c r="AP14896" s="6" t="s">
        <v>8769</v>
      </c>
    </row>
    <row r="14897" spans="41:42" x14ac:dyDescent="0.3">
      <c r="AO14897" s="2" t="s">
        <v>15802</v>
      </c>
      <c r="AP14897" s="6" t="s">
        <v>8769</v>
      </c>
    </row>
    <row r="14898" spans="41:42" x14ac:dyDescent="0.3">
      <c r="AO14898" s="2" t="s">
        <v>15803</v>
      </c>
      <c r="AP14898" s="6" t="s">
        <v>8769</v>
      </c>
    </row>
    <row r="14899" spans="41:42" x14ac:dyDescent="0.3">
      <c r="AO14899" s="2" t="s">
        <v>15804</v>
      </c>
      <c r="AP14899" s="6" t="s">
        <v>8769</v>
      </c>
    </row>
    <row r="14900" spans="41:42" x14ac:dyDescent="0.3">
      <c r="AO14900" s="2" t="s">
        <v>15805</v>
      </c>
      <c r="AP14900" s="6" t="s">
        <v>8769</v>
      </c>
    </row>
    <row r="14901" spans="41:42" x14ac:dyDescent="0.3">
      <c r="AO14901" s="2" t="s">
        <v>15806</v>
      </c>
      <c r="AP14901" s="6" t="s">
        <v>8769</v>
      </c>
    </row>
    <row r="14902" spans="41:42" x14ac:dyDescent="0.3">
      <c r="AO14902" s="2" t="s">
        <v>13260</v>
      </c>
      <c r="AP14902" s="6" t="s">
        <v>8769</v>
      </c>
    </row>
    <row r="14903" spans="41:42" x14ac:dyDescent="0.3">
      <c r="AO14903" s="2" t="s">
        <v>15807</v>
      </c>
      <c r="AP14903" s="6" t="s">
        <v>8769</v>
      </c>
    </row>
    <row r="14904" spans="41:42" x14ac:dyDescent="0.3">
      <c r="AO14904" s="2" t="s">
        <v>15808</v>
      </c>
      <c r="AP14904" s="6" t="s">
        <v>8769</v>
      </c>
    </row>
    <row r="14905" spans="41:42" x14ac:dyDescent="0.3">
      <c r="AO14905" s="2" t="s">
        <v>15809</v>
      </c>
      <c r="AP14905" s="6" t="s">
        <v>8769</v>
      </c>
    </row>
    <row r="14906" spans="41:42" x14ac:dyDescent="0.3">
      <c r="AO14906" s="2" t="s">
        <v>15810</v>
      </c>
      <c r="AP14906" s="6" t="s">
        <v>8769</v>
      </c>
    </row>
    <row r="14907" spans="41:42" x14ac:dyDescent="0.3">
      <c r="AO14907" s="2" t="s">
        <v>15811</v>
      </c>
      <c r="AP14907" s="6" t="s">
        <v>8769</v>
      </c>
    </row>
    <row r="14908" spans="41:42" x14ac:dyDescent="0.3">
      <c r="AO14908" s="2" t="s">
        <v>15812</v>
      </c>
      <c r="AP14908" s="6" t="s">
        <v>8769</v>
      </c>
    </row>
    <row r="14909" spans="41:42" x14ac:dyDescent="0.3">
      <c r="AO14909" s="2" t="s">
        <v>15813</v>
      </c>
      <c r="AP14909" s="6" t="s">
        <v>8769</v>
      </c>
    </row>
    <row r="14910" spans="41:42" x14ac:dyDescent="0.3">
      <c r="AO14910" s="2" t="s">
        <v>15814</v>
      </c>
      <c r="AP14910" s="6" t="s">
        <v>8769</v>
      </c>
    </row>
    <row r="14911" spans="41:42" x14ac:dyDescent="0.3">
      <c r="AO14911" s="2" t="s">
        <v>15815</v>
      </c>
      <c r="AP14911" s="6" t="s">
        <v>8769</v>
      </c>
    </row>
    <row r="14912" spans="41:42" x14ac:dyDescent="0.3">
      <c r="AO14912" s="2" t="s">
        <v>15816</v>
      </c>
      <c r="AP14912" s="6" t="s">
        <v>8769</v>
      </c>
    </row>
    <row r="14913" spans="41:42" x14ac:dyDescent="0.3">
      <c r="AO14913" s="2" t="s">
        <v>13261</v>
      </c>
      <c r="AP14913" s="6" t="s">
        <v>8769</v>
      </c>
    </row>
    <row r="14914" spans="41:42" x14ac:dyDescent="0.3">
      <c r="AO14914" s="2" t="s">
        <v>15817</v>
      </c>
      <c r="AP14914" s="6" t="s">
        <v>8769</v>
      </c>
    </row>
    <row r="14915" spans="41:42" x14ac:dyDescent="0.3">
      <c r="AO14915" s="2" t="s">
        <v>15818</v>
      </c>
      <c r="AP14915" s="6" t="s">
        <v>8769</v>
      </c>
    </row>
    <row r="14916" spans="41:42" x14ac:dyDescent="0.3">
      <c r="AO14916" s="2" t="s">
        <v>15819</v>
      </c>
      <c r="AP14916" s="6" t="s">
        <v>8769</v>
      </c>
    </row>
    <row r="14917" spans="41:42" x14ac:dyDescent="0.3">
      <c r="AO14917" s="2" t="s">
        <v>15820</v>
      </c>
      <c r="AP14917" s="6" t="s">
        <v>8769</v>
      </c>
    </row>
    <row r="14918" spans="41:42" x14ac:dyDescent="0.3">
      <c r="AO14918" s="2" t="s">
        <v>15821</v>
      </c>
      <c r="AP14918" s="6" t="s">
        <v>8769</v>
      </c>
    </row>
    <row r="14919" spans="41:42" x14ac:dyDescent="0.3">
      <c r="AO14919" s="2" t="s">
        <v>15822</v>
      </c>
      <c r="AP14919" s="6" t="s">
        <v>8769</v>
      </c>
    </row>
    <row r="14920" spans="41:42" x14ac:dyDescent="0.3">
      <c r="AO14920" s="2" t="s">
        <v>15823</v>
      </c>
      <c r="AP14920" s="6" t="s">
        <v>8769</v>
      </c>
    </row>
    <row r="14921" spans="41:42" x14ac:dyDescent="0.3">
      <c r="AO14921" s="2" t="s">
        <v>15824</v>
      </c>
      <c r="AP14921" s="6" t="s">
        <v>8769</v>
      </c>
    </row>
    <row r="14922" spans="41:42" x14ac:dyDescent="0.3">
      <c r="AO14922" s="2" t="s">
        <v>15825</v>
      </c>
      <c r="AP14922" s="6" t="s">
        <v>8769</v>
      </c>
    </row>
    <row r="14923" spans="41:42" x14ac:dyDescent="0.3">
      <c r="AO14923" s="2" t="s">
        <v>15826</v>
      </c>
      <c r="AP14923" s="6" t="s">
        <v>8769</v>
      </c>
    </row>
    <row r="14924" spans="41:42" x14ac:dyDescent="0.3">
      <c r="AO14924" s="2" t="s">
        <v>13262</v>
      </c>
      <c r="AP14924" s="6" t="s">
        <v>8769</v>
      </c>
    </row>
    <row r="14925" spans="41:42" x14ac:dyDescent="0.3">
      <c r="AO14925" s="2" t="s">
        <v>15827</v>
      </c>
      <c r="AP14925" s="6" t="s">
        <v>8769</v>
      </c>
    </row>
    <row r="14926" spans="41:42" x14ac:dyDescent="0.3">
      <c r="AO14926" s="2" t="s">
        <v>15828</v>
      </c>
      <c r="AP14926" s="6" t="s">
        <v>8769</v>
      </c>
    </row>
    <row r="14927" spans="41:42" x14ac:dyDescent="0.3">
      <c r="AO14927" s="2" t="s">
        <v>15829</v>
      </c>
      <c r="AP14927" s="6" t="s">
        <v>8769</v>
      </c>
    </row>
    <row r="14928" spans="41:42" x14ac:dyDescent="0.3">
      <c r="AO14928" s="2" t="s">
        <v>15830</v>
      </c>
      <c r="AP14928" s="6" t="s">
        <v>8769</v>
      </c>
    </row>
    <row r="14929" spans="41:42" x14ac:dyDescent="0.3">
      <c r="AO14929" s="2" t="s">
        <v>15831</v>
      </c>
      <c r="AP14929" s="6" t="s">
        <v>8769</v>
      </c>
    </row>
    <row r="14930" spans="41:42" x14ac:dyDescent="0.3">
      <c r="AO14930" s="2" t="s">
        <v>15832</v>
      </c>
      <c r="AP14930" s="6" t="s">
        <v>8769</v>
      </c>
    </row>
    <row r="14931" spans="41:42" x14ac:dyDescent="0.3">
      <c r="AO14931" s="2" t="s">
        <v>15833</v>
      </c>
      <c r="AP14931" s="6" t="s">
        <v>8769</v>
      </c>
    </row>
    <row r="14932" spans="41:42" x14ac:dyDescent="0.3">
      <c r="AO14932" s="2" t="s">
        <v>15834</v>
      </c>
      <c r="AP14932" s="6" t="s">
        <v>8769</v>
      </c>
    </row>
    <row r="14933" spans="41:42" x14ac:dyDescent="0.3">
      <c r="AO14933" s="2" t="s">
        <v>15835</v>
      </c>
      <c r="AP14933" s="6" t="s">
        <v>8769</v>
      </c>
    </row>
    <row r="14934" spans="41:42" x14ac:dyDescent="0.3">
      <c r="AO14934" s="2" t="s">
        <v>15836</v>
      </c>
      <c r="AP14934" s="6" t="s">
        <v>8769</v>
      </c>
    </row>
    <row r="14935" spans="41:42" x14ac:dyDescent="0.3">
      <c r="AO14935" s="2" t="s">
        <v>13263</v>
      </c>
      <c r="AP14935" s="6" t="s">
        <v>8769</v>
      </c>
    </row>
    <row r="14936" spans="41:42" x14ac:dyDescent="0.3">
      <c r="AO14936" s="2" t="s">
        <v>15837</v>
      </c>
      <c r="AP14936" s="6" t="s">
        <v>8769</v>
      </c>
    </row>
    <row r="14937" spans="41:42" x14ac:dyDescent="0.3">
      <c r="AO14937" s="2" t="s">
        <v>15838</v>
      </c>
      <c r="AP14937" s="6" t="s">
        <v>8769</v>
      </c>
    </row>
    <row r="14938" spans="41:42" x14ac:dyDescent="0.3">
      <c r="AO14938" s="2" t="s">
        <v>15839</v>
      </c>
      <c r="AP14938" s="6" t="s">
        <v>8769</v>
      </c>
    </row>
    <row r="14939" spans="41:42" x14ac:dyDescent="0.3">
      <c r="AO14939" s="2" t="s">
        <v>15840</v>
      </c>
      <c r="AP14939" s="6" t="s">
        <v>8769</v>
      </c>
    </row>
    <row r="14940" spans="41:42" x14ac:dyDescent="0.3">
      <c r="AO14940" s="2" t="s">
        <v>15841</v>
      </c>
      <c r="AP14940" s="6" t="s">
        <v>8769</v>
      </c>
    </row>
    <row r="14941" spans="41:42" x14ac:dyDescent="0.3">
      <c r="AO14941" s="2" t="s">
        <v>15842</v>
      </c>
      <c r="AP14941" s="6" t="s">
        <v>8769</v>
      </c>
    </row>
    <row r="14942" spans="41:42" x14ac:dyDescent="0.3">
      <c r="AO14942" s="2" t="s">
        <v>15843</v>
      </c>
      <c r="AP14942" s="6" t="s">
        <v>8769</v>
      </c>
    </row>
    <row r="14943" spans="41:42" x14ac:dyDescent="0.3">
      <c r="AO14943" s="2" t="s">
        <v>15844</v>
      </c>
      <c r="AP14943" s="6" t="s">
        <v>8769</v>
      </c>
    </row>
    <row r="14944" spans="41:42" x14ac:dyDescent="0.3">
      <c r="AO14944" s="2" t="s">
        <v>15845</v>
      </c>
      <c r="AP14944" s="6" t="s">
        <v>8769</v>
      </c>
    </row>
    <row r="14945" spans="41:42" x14ac:dyDescent="0.3">
      <c r="AO14945" s="2" t="s">
        <v>15846</v>
      </c>
      <c r="AP14945" s="6" t="s">
        <v>8769</v>
      </c>
    </row>
    <row r="14946" spans="41:42" x14ac:dyDescent="0.3">
      <c r="AO14946" s="2" t="s">
        <v>13264</v>
      </c>
      <c r="AP14946" s="6" t="s">
        <v>8769</v>
      </c>
    </row>
    <row r="14947" spans="41:42" x14ac:dyDescent="0.3">
      <c r="AO14947" s="2" t="s">
        <v>15847</v>
      </c>
      <c r="AP14947" s="6" t="s">
        <v>8769</v>
      </c>
    </row>
    <row r="14948" spans="41:42" x14ac:dyDescent="0.3">
      <c r="AO14948" s="2" t="s">
        <v>15848</v>
      </c>
      <c r="AP14948" s="6" t="s">
        <v>8769</v>
      </c>
    </row>
    <row r="14949" spans="41:42" x14ac:dyDescent="0.3">
      <c r="AO14949" s="2" t="s">
        <v>15849</v>
      </c>
      <c r="AP14949" s="6" t="s">
        <v>8769</v>
      </c>
    </row>
    <row r="14950" spans="41:42" x14ac:dyDescent="0.3">
      <c r="AO14950" s="2" t="s">
        <v>15850</v>
      </c>
      <c r="AP14950" s="6" t="s">
        <v>8769</v>
      </c>
    </row>
    <row r="14951" spans="41:42" x14ac:dyDescent="0.3">
      <c r="AO14951" s="2" t="s">
        <v>15851</v>
      </c>
      <c r="AP14951" s="6" t="s">
        <v>8769</v>
      </c>
    </row>
    <row r="14952" spans="41:42" x14ac:dyDescent="0.3">
      <c r="AO14952" s="2" t="s">
        <v>15852</v>
      </c>
      <c r="AP14952" s="6" t="s">
        <v>8769</v>
      </c>
    </row>
    <row r="14953" spans="41:42" x14ac:dyDescent="0.3">
      <c r="AO14953" s="2" t="s">
        <v>15853</v>
      </c>
      <c r="AP14953" s="6" t="s">
        <v>8769</v>
      </c>
    </row>
    <row r="14954" spans="41:42" x14ac:dyDescent="0.3">
      <c r="AO14954" s="2" t="s">
        <v>15854</v>
      </c>
      <c r="AP14954" s="6" t="s">
        <v>8769</v>
      </c>
    </row>
    <row r="14955" spans="41:42" x14ac:dyDescent="0.3">
      <c r="AO14955" s="2" t="s">
        <v>15855</v>
      </c>
      <c r="AP14955" s="6" t="s">
        <v>8769</v>
      </c>
    </row>
    <row r="14956" spans="41:42" x14ac:dyDescent="0.3">
      <c r="AO14956" s="2" t="s">
        <v>15856</v>
      </c>
      <c r="AP14956" s="6" t="s">
        <v>8769</v>
      </c>
    </row>
    <row r="14957" spans="41:42" x14ac:dyDescent="0.3">
      <c r="AO14957" s="2" t="s">
        <v>13265</v>
      </c>
      <c r="AP14957" s="6" t="s">
        <v>8769</v>
      </c>
    </row>
    <row r="14958" spans="41:42" x14ac:dyDescent="0.3">
      <c r="AO14958" s="2" t="s">
        <v>15857</v>
      </c>
      <c r="AP14958" s="6" t="s">
        <v>8769</v>
      </c>
    </row>
    <row r="14959" spans="41:42" x14ac:dyDescent="0.3">
      <c r="AO14959" s="2" t="s">
        <v>15858</v>
      </c>
      <c r="AP14959" s="6" t="s">
        <v>8769</v>
      </c>
    </row>
    <row r="14960" spans="41:42" x14ac:dyDescent="0.3">
      <c r="AO14960" s="2" t="s">
        <v>15859</v>
      </c>
      <c r="AP14960" s="6" t="s">
        <v>8769</v>
      </c>
    </row>
    <row r="14961" spans="41:42" x14ac:dyDescent="0.3">
      <c r="AO14961" s="2" t="s">
        <v>15860</v>
      </c>
      <c r="AP14961" s="6" t="s">
        <v>8769</v>
      </c>
    </row>
    <row r="14962" spans="41:42" x14ac:dyDescent="0.3">
      <c r="AO14962" s="2" t="s">
        <v>15861</v>
      </c>
      <c r="AP14962" s="6" t="s">
        <v>8769</v>
      </c>
    </row>
    <row r="14963" spans="41:42" x14ac:dyDescent="0.3">
      <c r="AO14963" s="2" t="s">
        <v>15862</v>
      </c>
      <c r="AP14963" s="6" t="s">
        <v>8769</v>
      </c>
    </row>
    <row r="14964" spans="41:42" x14ac:dyDescent="0.3">
      <c r="AO14964" s="2" t="s">
        <v>15863</v>
      </c>
      <c r="AP14964" s="6" t="s">
        <v>8769</v>
      </c>
    </row>
    <row r="14965" spans="41:42" x14ac:dyDescent="0.3">
      <c r="AO14965" s="2" t="s">
        <v>15864</v>
      </c>
      <c r="AP14965" s="6" t="s">
        <v>8769</v>
      </c>
    </row>
    <row r="14966" spans="41:42" x14ac:dyDescent="0.3">
      <c r="AO14966" s="2" t="s">
        <v>15865</v>
      </c>
      <c r="AP14966" s="6" t="s">
        <v>8769</v>
      </c>
    </row>
    <row r="14967" spans="41:42" x14ac:dyDescent="0.3">
      <c r="AO14967" s="2" t="s">
        <v>15866</v>
      </c>
      <c r="AP14967" s="6" t="s">
        <v>8769</v>
      </c>
    </row>
    <row r="14968" spans="41:42" x14ac:dyDescent="0.3">
      <c r="AO14968" s="2" t="s">
        <v>13266</v>
      </c>
      <c r="AP14968" s="6" t="s">
        <v>8769</v>
      </c>
    </row>
    <row r="14969" spans="41:42" x14ac:dyDescent="0.3">
      <c r="AO14969" s="2" t="s">
        <v>15867</v>
      </c>
      <c r="AP14969" s="6" t="s">
        <v>8769</v>
      </c>
    </row>
    <row r="14970" spans="41:42" x14ac:dyDescent="0.3">
      <c r="AO14970" s="2" t="s">
        <v>15868</v>
      </c>
      <c r="AP14970" s="6" t="s">
        <v>8769</v>
      </c>
    </row>
    <row r="14971" spans="41:42" x14ac:dyDescent="0.3">
      <c r="AO14971" s="2" t="s">
        <v>15869</v>
      </c>
      <c r="AP14971" s="6" t="s">
        <v>8769</v>
      </c>
    </row>
    <row r="14972" spans="41:42" x14ac:dyDescent="0.3">
      <c r="AO14972" s="2" t="s">
        <v>15870</v>
      </c>
      <c r="AP14972" s="6" t="s">
        <v>8769</v>
      </c>
    </row>
    <row r="14973" spans="41:42" x14ac:dyDescent="0.3">
      <c r="AO14973" s="2" t="s">
        <v>15871</v>
      </c>
      <c r="AP14973" s="6" t="s">
        <v>8769</v>
      </c>
    </row>
    <row r="14974" spans="41:42" x14ac:dyDescent="0.3">
      <c r="AO14974" s="2" t="s">
        <v>15872</v>
      </c>
      <c r="AP14974" s="6" t="s">
        <v>8769</v>
      </c>
    </row>
    <row r="14975" spans="41:42" x14ac:dyDescent="0.3">
      <c r="AO14975" s="2" t="s">
        <v>15873</v>
      </c>
      <c r="AP14975" s="6" t="s">
        <v>8769</v>
      </c>
    </row>
    <row r="14976" spans="41:42" x14ac:dyDescent="0.3">
      <c r="AO14976" s="2" t="s">
        <v>15874</v>
      </c>
      <c r="AP14976" s="6" t="s">
        <v>8769</v>
      </c>
    </row>
    <row r="14977" spans="41:42" x14ac:dyDescent="0.3">
      <c r="AO14977" s="2" t="s">
        <v>15875</v>
      </c>
      <c r="AP14977" s="6" t="s">
        <v>8769</v>
      </c>
    </row>
    <row r="14978" spans="41:42" x14ac:dyDescent="0.3">
      <c r="AO14978" s="2" t="s">
        <v>15876</v>
      </c>
      <c r="AP14978" s="6" t="s">
        <v>8769</v>
      </c>
    </row>
    <row r="14979" spans="41:42" x14ac:dyDescent="0.3">
      <c r="AO14979" s="2" t="s">
        <v>13006</v>
      </c>
      <c r="AP14979" s="6" t="s">
        <v>8769</v>
      </c>
    </row>
    <row r="14980" spans="41:42" x14ac:dyDescent="0.3">
      <c r="AO14980" s="2" t="s">
        <v>13267</v>
      </c>
      <c r="AP14980" s="6" t="s">
        <v>8769</v>
      </c>
    </row>
    <row r="14981" spans="41:42" x14ac:dyDescent="0.3">
      <c r="AO14981" s="2" t="s">
        <v>15877</v>
      </c>
      <c r="AP14981" s="6" t="s">
        <v>8769</v>
      </c>
    </row>
    <row r="14982" spans="41:42" x14ac:dyDescent="0.3">
      <c r="AO14982" s="2" t="s">
        <v>15878</v>
      </c>
      <c r="AP14982" s="6" t="s">
        <v>8769</v>
      </c>
    </row>
    <row r="14983" spans="41:42" x14ac:dyDescent="0.3">
      <c r="AO14983" s="2" t="s">
        <v>15879</v>
      </c>
      <c r="AP14983" s="6" t="s">
        <v>8769</v>
      </c>
    </row>
    <row r="14984" spans="41:42" x14ac:dyDescent="0.3">
      <c r="AO14984" s="2" t="s">
        <v>15880</v>
      </c>
      <c r="AP14984" s="6" t="s">
        <v>8769</v>
      </c>
    </row>
    <row r="14985" spans="41:42" x14ac:dyDescent="0.3">
      <c r="AO14985" s="2" t="s">
        <v>15881</v>
      </c>
      <c r="AP14985" s="6" t="s">
        <v>8769</v>
      </c>
    </row>
    <row r="14986" spans="41:42" x14ac:dyDescent="0.3">
      <c r="AO14986" s="2" t="s">
        <v>15882</v>
      </c>
      <c r="AP14986" s="6" t="s">
        <v>8769</v>
      </c>
    </row>
    <row r="14987" spans="41:42" x14ac:dyDescent="0.3">
      <c r="AO14987" s="2" t="s">
        <v>15883</v>
      </c>
      <c r="AP14987" s="6" t="s">
        <v>8769</v>
      </c>
    </row>
    <row r="14988" spans="41:42" x14ac:dyDescent="0.3">
      <c r="AO14988" s="2" t="s">
        <v>15884</v>
      </c>
      <c r="AP14988" s="6" t="s">
        <v>8769</v>
      </c>
    </row>
    <row r="14989" spans="41:42" x14ac:dyDescent="0.3">
      <c r="AO14989" s="2" t="s">
        <v>15885</v>
      </c>
      <c r="AP14989" s="6" t="s">
        <v>8769</v>
      </c>
    </row>
    <row r="14990" spans="41:42" x14ac:dyDescent="0.3">
      <c r="AO14990" s="2" t="s">
        <v>15886</v>
      </c>
      <c r="AP14990" s="6" t="s">
        <v>8769</v>
      </c>
    </row>
    <row r="14991" spans="41:42" x14ac:dyDescent="0.3">
      <c r="AO14991" s="2" t="s">
        <v>13268</v>
      </c>
      <c r="AP14991" s="6" t="s">
        <v>8769</v>
      </c>
    </row>
    <row r="14992" spans="41:42" x14ac:dyDescent="0.3">
      <c r="AO14992" s="2" t="s">
        <v>15887</v>
      </c>
      <c r="AP14992" s="6" t="s">
        <v>8769</v>
      </c>
    </row>
    <row r="14993" spans="41:42" x14ac:dyDescent="0.3">
      <c r="AO14993" s="2" t="s">
        <v>15888</v>
      </c>
      <c r="AP14993" s="6" t="s">
        <v>8769</v>
      </c>
    </row>
    <row r="14994" spans="41:42" x14ac:dyDescent="0.3">
      <c r="AO14994" s="2" t="s">
        <v>15889</v>
      </c>
      <c r="AP14994" s="6" t="s">
        <v>8769</v>
      </c>
    </row>
    <row r="14995" spans="41:42" x14ac:dyDescent="0.3">
      <c r="AO14995" s="2" t="s">
        <v>15890</v>
      </c>
      <c r="AP14995" s="6" t="s">
        <v>8769</v>
      </c>
    </row>
    <row r="14996" spans="41:42" x14ac:dyDescent="0.3">
      <c r="AO14996" s="2" t="s">
        <v>15891</v>
      </c>
      <c r="AP14996" s="6" t="s">
        <v>8769</v>
      </c>
    </row>
    <row r="14997" spans="41:42" x14ac:dyDescent="0.3">
      <c r="AO14997" s="2" t="s">
        <v>15892</v>
      </c>
      <c r="AP14997" s="6" t="s">
        <v>8769</v>
      </c>
    </row>
    <row r="14998" spans="41:42" x14ac:dyDescent="0.3">
      <c r="AO14998" s="2" t="s">
        <v>15893</v>
      </c>
      <c r="AP14998" s="6" t="s">
        <v>8769</v>
      </c>
    </row>
    <row r="14999" spans="41:42" x14ac:dyDescent="0.3">
      <c r="AO14999" s="2" t="s">
        <v>15894</v>
      </c>
      <c r="AP14999" s="6" t="s">
        <v>8769</v>
      </c>
    </row>
    <row r="15000" spans="41:42" x14ac:dyDescent="0.3">
      <c r="AO15000" s="2" t="s">
        <v>15895</v>
      </c>
      <c r="AP15000" s="6" t="s">
        <v>8769</v>
      </c>
    </row>
    <row r="15001" spans="41:42" x14ac:dyDescent="0.3">
      <c r="AO15001" s="2" t="s">
        <v>15896</v>
      </c>
      <c r="AP15001" s="6" t="s">
        <v>8769</v>
      </c>
    </row>
    <row r="15002" spans="41:42" x14ac:dyDescent="0.3">
      <c r="AO15002" s="2" t="s">
        <v>13269</v>
      </c>
      <c r="AP15002" s="6" t="s">
        <v>8769</v>
      </c>
    </row>
    <row r="15003" spans="41:42" x14ac:dyDescent="0.3">
      <c r="AO15003" s="2" t="s">
        <v>15897</v>
      </c>
      <c r="AP15003" s="6" t="s">
        <v>8769</v>
      </c>
    </row>
    <row r="15004" spans="41:42" x14ac:dyDescent="0.3">
      <c r="AO15004" s="2" t="s">
        <v>15898</v>
      </c>
      <c r="AP15004" s="6" t="s">
        <v>8769</v>
      </c>
    </row>
    <row r="15005" spans="41:42" x14ac:dyDescent="0.3">
      <c r="AO15005" s="2" t="s">
        <v>15899</v>
      </c>
      <c r="AP15005" s="6" t="s">
        <v>8769</v>
      </c>
    </row>
    <row r="15006" spans="41:42" x14ac:dyDescent="0.3">
      <c r="AO15006" s="2" t="s">
        <v>15900</v>
      </c>
      <c r="AP15006" s="6" t="s">
        <v>8769</v>
      </c>
    </row>
    <row r="15007" spans="41:42" x14ac:dyDescent="0.3">
      <c r="AO15007" s="2" t="s">
        <v>15901</v>
      </c>
      <c r="AP15007" s="6" t="s">
        <v>8769</v>
      </c>
    </row>
    <row r="15008" spans="41:42" x14ac:dyDescent="0.3">
      <c r="AO15008" s="2" t="s">
        <v>15902</v>
      </c>
      <c r="AP15008" s="6" t="s">
        <v>8769</v>
      </c>
    </row>
    <row r="15009" spans="41:42" x14ac:dyDescent="0.3">
      <c r="AO15009" s="2" t="s">
        <v>15903</v>
      </c>
      <c r="AP15009" s="6" t="s">
        <v>8769</v>
      </c>
    </row>
    <row r="15010" spans="41:42" x14ac:dyDescent="0.3">
      <c r="AO15010" s="2" t="s">
        <v>15904</v>
      </c>
      <c r="AP15010" s="6" t="s">
        <v>8769</v>
      </c>
    </row>
    <row r="15011" spans="41:42" x14ac:dyDescent="0.3">
      <c r="AO15011" s="2" t="s">
        <v>15905</v>
      </c>
      <c r="AP15011" s="6" t="s">
        <v>8769</v>
      </c>
    </row>
    <row r="15012" spans="41:42" x14ac:dyDescent="0.3">
      <c r="AO15012" s="2" t="s">
        <v>15906</v>
      </c>
      <c r="AP15012" s="6" t="s">
        <v>8769</v>
      </c>
    </row>
    <row r="15013" spans="41:42" x14ac:dyDescent="0.3">
      <c r="AO15013" s="2" t="s">
        <v>13270</v>
      </c>
      <c r="AP15013" s="6" t="s">
        <v>8769</v>
      </c>
    </row>
    <row r="15014" spans="41:42" x14ac:dyDescent="0.3">
      <c r="AO15014" s="2" t="s">
        <v>15907</v>
      </c>
      <c r="AP15014" s="6" t="s">
        <v>8769</v>
      </c>
    </row>
    <row r="15015" spans="41:42" x14ac:dyDescent="0.3">
      <c r="AO15015" s="2" t="s">
        <v>15908</v>
      </c>
      <c r="AP15015" s="6" t="s">
        <v>8769</v>
      </c>
    </row>
    <row r="15016" spans="41:42" x14ac:dyDescent="0.3">
      <c r="AO15016" s="2" t="s">
        <v>15909</v>
      </c>
      <c r="AP15016" s="6" t="s">
        <v>8769</v>
      </c>
    </row>
    <row r="15017" spans="41:42" x14ac:dyDescent="0.3">
      <c r="AO15017" s="2" t="s">
        <v>15910</v>
      </c>
      <c r="AP15017" s="6" t="s">
        <v>8769</v>
      </c>
    </row>
    <row r="15018" spans="41:42" x14ac:dyDescent="0.3">
      <c r="AO15018" s="2" t="s">
        <v>15911</v>
      </c>
      <c r="AP15018" s="6" t="s">
        <v>8769</v>
      </c>
    </row>
    <row r="15019" spans="41:42" x14ac:dyDescent="0.3">
      <c r="AO15019" s="2" t="s">
        <v>15912</v>
      </c>
      <c r="AP15019" s="6" t="s">
        <v>8769</v>
      </c>
    </row>
    <row r="15020" spans="41:42" x14ac:dyDescent="0.3">
      <c r="AO15020" s="2" t="s">
        <v>15913</v>
      </c>
      <c r="AP15020" s="6" t="s">
        <v>8769</v>
      </c>
    </row>
    <row r="15021" spans="41:42" x14ac:dyDescent="0.3">
      <c r="AO15021" s="2" t="s">
        <v>15914</v>
      </c>
      <c r="AP15021" s="6" t="s">
        <v>8769</v>
      </c>
    </row>
    <row r="15022" spans="41:42" x14ac:dyDescent="0.3">
      <c r="AO15022" s="2" t="s">
        <v>15915</v>
      </c>
      <c r="AP15022" s="6" t="s">
        <v>8769</v>
      </c>
    </row>
    <row r="15023" spans="41:42" x14ac:dyDescent="0.3">
      <c r="AO15023" s="2" t="s">
        <v>15916</v>
      </c>
      <c r="AP15023" s="6" t="s">
        <v>8769</v>
      </c>
    </row>
    <row r="15024" spans="41:42" x14ac:dyDescent="0.3">
      <c r="AO15024" s="2" t="s">
        <v>13271</v>
      </c>
      <c r="AP15024" s="6" t="s">
        <v>8769</v>
      </c>
    </row>
    <row r="15025" spans="41:42" x14ac:dyDescent="0.3">
      <c r="AO15025" s="2" t="s">
        <v>15917</v>
      </c>
      <c r="AP15025" s="6" t="s">
        <v>8769</v>
      </c>
    </row>
    <row r="15026" spans="41:42" x14ac:dyDescent="0.3">
      <c r="AO15026" s="2" t="s">
        <v>15918</v>
      </c>
      <c r="AP15026" s="6" t="s">
        <v>8769</v>
      </c>
    </row>
    <row r="15027" spans="41:42" x14ac:dyDescent="0.3">
      <c r="AO15027" s="2" t="s">
        <v>15919</v>
      </c>
      <c r="AP15027" s="6" t="s">
        <v>8769</v>
      </c>
    </row>
    <row r="15028" spans="41:42" x14ac:dyDescent="0.3">
      <c r="AO15028" s="2" t="s">
        <v>15920</v>
      </c>
      <c r="AP15028" s="6" t="s">
        <v>8769</v>
      </c>
    </row>
    <row r="15029" spans="41:42" x14ac:dyDescent="0.3">
      <c r="AO15029" s="2" t="s">
        <v>15921</v>
      </c>
      <c r="AP15029" s="6" t="s">
        <v>8769</v>
      </c>
    </row>
    <row r="15030" spans="41:42" x14ac:dyDescent="0.3">
      <c r="AO15030" s="2" t="s">
        <v>15922</v>
      </c>
      <c r="AP15030" s="6" t="s">
        <v>8769</v>
      </c>
    </row>
    <row r="15031" spans="41:42" x14ac:dyDescent="0.3">
      <c r="AO15031" s="2" t="s">
        <v>15923</v>
      </c>
      <c r="AP15031" s="6" t="s">
        <v>8769</v>
      </c>
    </row>
    <row r="15032" spans="41:42" x14ac:dyDescent="0.3">
      <c r="AO15032" s="2" t="s">
        <v>15924</v>
      </c>
      <c r="AP15032" s="6" t="s">
        <v>8769</v>
      </c>
    </row>
    <row r="15033" spans="41:42" x14ac:dyDescent="0.3">
      <c r="AO15033" s="2" t="s">
        <v>15925</v>
      </c>
      <c r="AP15033" s="6" t="s">
        <v>8769</v>
      </c>
    </row>
    <row r="15034" spans="41:42" x14ac:dyDescent="0.3">
      <c r="AO15034" s="2" t="s">
        <v>15926</v>
      </c>
      <c r="AP15034" s="6" t="s">
        <v>8769</v>
      </c>
    </row>
    <row r="15035" spans="41:42" x14ac:dyDescent="0.3">
      <c r="AO15035" s="2" t="s">
        <v>13272</v>
      </c>
      <c r="AP15035" s="6" t="s">
        <v>8769</v>
      </c>
    </row>
    <row r="15036" spans="41:42" x14ac:dyDescent="0.3">
      <c r="AO15036" s="2" t="s">
        <v>15927</v>
      </c>
      <c r="AP15036" s="6" t="s">
        <v>8769</v>
      </c>
    </row>
    <row r="15037" spans="41:42" x14ac:dyDescent="0.3">
      <c r="AO15037" s="2" t="s">
        <v>15928</v>
      </c>
      <c r="AP15037" s="6" t="s">
        <v>8769</v>
      </c>
    </row>
    <row r="15038" spans="41:42" x14ac:dyDescent="0.3">
      <c r="AO15038" s="2" t="s">
        <v>15929</v>
      </c>
      <c r="AP15038" s="6" t="s">
        <v>8769</v>
      </c>
    </row>
    <row r="15039" spans="41:42" x14ac:dyDescent="0.3">
      <c r="AO15039" s="2" t="s">
        <v>15930</v>
      </c>
      <c r="AP15039" s="6" t="s">
        <v>8769</v>
      </c>
    </row>
    <row r="15040" spans="41:42" x14ac:dyDescent="0.3">
      <c r="AO15040" s="2" t="s">
        <v>15931</v>
      </c>
      <c r="AP15040" s="6" t="s">
        <v>8769</v>
      </c>
    </row>
    <row r="15041" spans="41:42" x14ac:dyDescent="0.3">
      <c r="AO15041" s="2" t="s">
        <v>15932</v>
      </c>
      <c r="AP15041" s="6" t="s">
        <v>8769</v>
      </c>
    </row>
    <row r="15042" spans="41:42" x14ac:dyDescent="0.3">
      <c r="AO15042" s="2" t="s">
        <v>15933</v>
      </c>
      <c r="AP15042" s="6" t="s">
        <v>8769</v>
      </c>
    </row>
    <row r="15043" spans="41:42" x14ac:dyDescent="0.3">
      <c r="AO15043" s="2" t="s">
        <v>15934</v>
      </c>
      <c r="AP15043" s="6" t="s">
        <v>8769</v>
      </c>
    </row>
    <row r="15044" spans="41:42" x14ac:dyDescent="0.3">
      <c r="AO15044" s="2" t="s">
        <v>15935</v>
      </c>
      <c r="AP15044" s="6" t="s">
        <v>8769</v>
      </c>
    </row>
    <row r="15045" spans="41:42" x14ac:dyDescent="0.3">
      <c r="AO15045" s="2" t="s">
        <v>15936</v>
      </c>
      <c r="AP15045" s="6" t="s">
        <v>8769</v>
      </c>
    </row>
    <row r="15046" spans="41:42" x14ac:dyDescent="0.3">
      <c r="AO15046" s="2" t="s">
        <v>13273</v>
      </c>
      <c r="AP15046" s="6" t="s">
        <v>8769</v>
      </c>
    </row>
    <row r="15047" spans="41:42" x14ac:dyDescent="0.3">
      <c r="AO15047" s="2" t="s">
        <v>15937</v>
      </c>
      <c r="AP15047" s="6" t="s">
        <v>8769</v>
      </c>
    </row>
    <row r="15048" spans="41:42" x14ac:dyDescent="0.3">
      <c r="AO15048" s="2" t="s">
        <v>15938</v>
      </c>
      <c r="AP15048" s="6" t="s">
        <v>8769</v>
      </c>
    </row>
    <row r="15049" spans="41:42" x14ac:dyDescent="0.3">
      <c r="AO15049" s="2" t="s">
        <v>15939</v>
      </c>
      <c r="AP15049" s="6" t="s">
        <v>8769</v>
      </c>
    </row>
    <row r="15050" spans="41:42" x14ac:dyDescent="0.3">
      <c r="AO15050" s="2" t="s">
        <v>15940</v>
      </c>
      <c r="AP15050" s="6" t="s">
        <v>8769</v>
      </c>
    </row>
    <row r="15051" spans="41:42" x14ac:dyDescent="0.3">
      <c r="AO15051" s="2" t="s">
        <v>15941</v>
      </c>
      <c r="AP15051" s="6" t="s">
        <v>8769</v>
      </c>
    </row>
    <row r="15052" spans="41:42" x14ac:dyDescent="0.3">
      <c r="AO15052" s="2" t="s">
        <v>15942</v>
      </c>
      <c r="AP15052" s="6" t="s">
        <v>8769</v>
      </c>
    </row>
    <row r="15053" spans="41:42" x14ac:dyDescent="0.3">
      <c r="AO15053" s="2" t="s">
        <v>15943</v>
      </c>
      <c r="AP15053" s="6" t="s">
        <v>8769</v>
      </c>
    </row>
    <row r="15054" spans="41:42" x14ac:dyDescent="0.3">
      <c r="AO15054" s="2" t="s">
        <v>15944</v>
      </c>
      <c r="AP15054" s="6" t="s">
        <v>8769</v>
      </c>
    </row>
    <row r="15055" spans="41:42" x14ac:dyDescent="0.3">
      <c r="AO15055" s="2" t="s">
        <v>15945</v>
      </c>
      <c r="AP15055" s="6" t="s">
        <v>8769</v>
      </c>
    </row>
    <row r="15056" spans="41:42" x14ac:dyDescent="0.3">
      <c r="AO15056" s="2" t="s">
        <v>15946</v>
      </c>
      <c r="AP15056" s="6" t="s">
        <v>8769</v>
      </c>
    </row>
    <row r="15057" spans="41:42" x14ac:dyDescent="0.3">
      <c r="AO15057" s="2" t="s">
        <v>13274</v>
      </c>
      <c r="AP15057" s="6" t="s">
        <v>8769</v>
      </c>
    </row>
    <row r="15058" spans="41:42" x14ac:dyDescent="0.3">
      <c r="AO15058" s="2" t="s">
        <v>15947</v>
      </c>
      <c r="AP15058" s="6" t="s">
        <v>8769</v>
      </c>
    </row>
    <row r="15059" spans="41:42" x14ac:dyDescent="0.3">
      <c r="AO15059" s="2" t="s">
        <v>15948</v>
      </c>
      <c r="AP15059" s="6" t="s">
        <v>8769</v>
      </c>
    </row>
    <row r="15060" spans="41:42" x14ac:dyDescent="0.3">
      <c r="AO15060" s="2" t="s">
        <v>15949</v>
      </c>
      <c r="AP15060" s="6" t="s">
        <v>8769</v>
      </c>
    </row>
    <row r="15061" spans="41:42" x14ac:dyDescent="0.3">
      <c r="AO15061" s="2" t="s">
        <v>15950</v>
      </c>
      <c r="AP15061" s="6" t="s">
        <v>8769</v>
      </c>
    </row>
    <row r="15062" spans="41:42" x14ac:dyDescent="0.3">
      <c r="AO15062" s="2" t="s">
        <v>15951</v>
      </c>
      <c r="AP15062" s="6" t="s">
        <v>8769</v>
      </c>
    </row>
    <row r="15063" spans="41:42" x14ac:dyDescent="0.3">
      <c r="AO15063" s="2" t="s">
        <v>15952</v>
      </c>
      <c r="AP15063" s="6" t="s">
        <v>8769</v>
      </c>
    </row>
    <row r="15064" spans="41:42" x14ac:dyDescent="0.3">
      <c r="AO15064" s="2" t="s">
        <v>15953</v>
      </c>
      <c r="AP15064" s="6" t="s">
        <v>8769</v>
      </c>
    </row>
    <row r="15065" spans="41:42" x14ac:dyDescent="0.3">
      <c r="AO15065" s="2" t="s">
        <v>15954</v>
      </c>
      <c r="AP15065" s="6" t="s">
        <v>8769</v>
      </c>
    </row>
    <row r="15066" spans="41:42" x14ac:dyDescent="0.3">
      <c r="AO15066" s="2" t="s">
        <v>15955</v>
      </c>
      <c r="AP15066" s="6" t="s">
        <v>8769</v>
      </c>
    </row>
    <row r="15067" spans="41:42" x14ac:dyDescent="0.3">
      <c r="AO15067" s="2" t="s">
        <v>15956</v>
      </c>
      <c r="AP15067" s="6" t="s">
        <v>8769</v>
      </c>
    </row>
    <row r="15068" spans="41:42" x14ac:dyDescent="0.3">
      <c r="AO15068" s="2" t="s">
        <v>13275</v>
      </c>
      <c r="AP15068" s="6" t="s">
        <v>8769</v>
      </c>
    </row>
    <row r="15069" spans="41:42" x14ac:dyDescent="0.3">
      <c r="AO15069" s="2" t="s">
        <v>15957</v>
      </c>
      <c r="AP15069" s="6" t="s">
        <v>8769</v>
      </c>
    </row>
    <row r="15070" spans="41:42" x14ac:dyDescent="0.3">
      <c r="AO15070" s="2" t="s">
        <v>15958</v>
      </c>
      <c r="AP15070" s="6" t="s">
        <v>8769</v>
      </c>
    </row>
    <row r="15071" spans="41:42" x14ac:dyDescent="0.3">
      <c r="AO15071" s="2" t="s">
        <v>15959</v>
      </c>
      <c r="AP15071" s="6" t="s">
        <v>8769</v>
      </c>
    </row>
    <row r="15072" spans="41:42" x14ac:dyDescent="0.3">
      <c r="AO15072" s="2" t="s">
        <v>15960</v>
      </c>
      <c r="AP15072" s="6" t="s">
        <v>8769</v>
      </c>
    </row>
    <row r="15073" spans="41:42" x14ac:dyDescent="0.3">
      <c r="AO15073" s="2" t="s">
        <v>15961</v>
      </c>
      <c r="AP15073" s="6" t="s">
        <v>8769</v>
      </c>
    </row>
    <row r="15074" spans="41:42" x14ac:dyDescent="0.3">
      <c r="AO15074" s="2" t="s">
        <v>15962</v>
      </c>
      <c r="AP15074" s="6" t="s">
        <v>8769</v>
      </c>
    </row>
    <row r="15075" spans="41:42" x14ac:dyDescent="0.3">
      <c r="AO15075" s="2" t="s">
        <v>15963</v>
      </c>
      <c r="AP15075" s="6" t="s">
        <v>8769</v>
      </c>
    </row>
    <row r="15076" spans="41:42" x14ac:dyDescent="0.3">
      <c r="AO15076" s="2" t="s">
        <v>15964</v>
      </c>
      <c r="AP15076" s="6" t="s">
        <v>8769</v>
      </c>
    </row>
    <row r="15077" spans="41:42" x14ac:dyDescent="0.3">
      <c r="AO15077" s="2" t="s">
        <v>15965</v>
      </c>
      <c r="AP15077" s="6" t="s">
        <v>8769</v>
      </c>
    </row>
    <row r="15078" spans="41:42" x14ac:dyDescent="0.3">
      <c r="AO15078" s="2" t="s">
        <v>15966</v>
      </c>
      <c r="AP15078" s="6" t="s">
        <v>8769</v>
      </c>
    </row>
    <row r="15079" spans="41:42" x14ac:dyDescent="0.3">
      <c r="AO15079" s="2" t="s">
        <v>13276</v>
      </c>
      <c r="AP15079" s="6" t="s">
        <v>8769</v>
      </c>
    </row>
    <row r="15080" spans="41:42" x14ac:dyDescent="0.3">
      <c r="AO15080" s="2" t="s">
        <v>15967</v>
      </c>
      <c r="AP15080" s="6" t="s">
        <v>8769</v>
      </c>
    </row>
    <row r="15081" spans="41:42" x14ac:dyDescent="0.3">
      <c r="AO15081" s="2" t="s">
        <v>15968</v>
      </c>
      <c r="AP15081" s="6" t="s">
        <v>8769</v>
      </c>
    </row>
    <row r="15082" spans="41:42" x14ac:dyDescent="0.3">
      <c r="AO15082" s="2" t="s">
        <v>15969</v>
      </c>
      <c r="AP15082" s="6" t="s">
        <v>8769</v>
      </c>
    </row>
    <row r="15083" spans="41:42" x14ac:dyDescent="0.3">
      <c r="AO15083" s="2" t="s">
        <v>15970</v>
      </c>
      <c r="AP15083" s="6" t="s">
        <v>8769</v>
      </c>
    </row>
    <row r="15084" spans="41:42" x14ac:dyDescent="0.3">
      <c r="AO15084" s="2" t="s">
        <v>15971</v>
      </c>
      <c r="AP15084" s="6" t="s">
        <v>8769</v>
      </c>
    </row>
    <row r="15085" spans="41:42" x14ac:dyDescent="0.3">
      <c r="AO15085" s="2" t="s">
        <v>15972</v>
      </c>
      <c r="AP15085" s="6" t="s">
        <v>8769</v>
      </c>
    </row>
    <row r="15086" spans="41:42" x14ac:dyDescent="0.3">
      <c r="AO15086" s="2" t="s">
        <v>15973</v>
      </c>
      <c r="AP15086" s="6" t="s">
        <v>8769</v>
      </c>
    </row>
    <row r="15087" spans="41:42" x14ac:dyDescent="0.3">
      <c r="AO15087" s="2" t="s">
        <v>15974</v>
      </c>
      <c r="AP15087" s="6" t="s">
        <v>8769</v>
      </c>
    </row>
    <row r="15088" spans="41:42" x14ac:dyDescent="0.3">
      <c r="AO15088" s="2" t="s">
        <v>15975</v>
      </c>
      <c r="AP15088" s="6" t="s">
        <v>8769</v>
      </c>
    </row>
    <row r="15089" spans="41:42" x14ac:dyDescent="0.3">
      <c r="AO15089" s="2" t="s">
        <v>15976</v>
      </c>
      <c r="AP15089" s="6" t="s">
        <v>8769</v>
      </c>
    </row>
    <row r="15090" spans="41:42" x14ac:dyDescent="0.3">
      <c r="AO15090" s="2" t="s">
        <v>12980</v>
      </c>
      <c r="AP15090" s="6" t="s">
        <v>8769</v>
      </c>
    </row>
    <row r="15091" spans="41:42" x14ac:dyDescent="0.3">
      <c r="AO15091" s="2" t="s">
        <v>13007</v>
      </c>
      <c r="AP15091" s="6" t="s">
        <v>8769</v>
      </c>
    </row>
    <row r="15092" spans="41:42" x14ac:dyDescent="0.3">
      <c r="AO15092" s="2" t="s">
        <v>13277</v>
      </c>
      <c r="AP15092" s="6" t="s">
        <v>8769</v>
      </c>
    </row>
    <row r="15093" spans="41:42" x14ac:dyDescent="0.3">
      <c r="AO15093" s="2" t="s">
        <v>15977</v>
      </c>
      <c r="AP15093" s="6" t="s">
        <v>8769</v>
      </c>
    </row>
    <row r="15094" spans="41:42" x14ac:dyDescent="0.3">
      <c r="AO15094" s="2" t="s">
        <v>15978</v>
      </c>
      <c r="AP15094" s="6" t="s">
        <v>8769</v>
      </c>
    </row>
    <row r="15095" spans="41:42" x14ac:dyDescent="0.3">
      <c r="AO15095" s="2" t="s">
        <v>15979</v>
      </c>
      <c r="AP15095" s="6" t="s">
        <v>8769</v>
      </c>
    </row>
    <row r="15096" spans="41:42" x14ac:dyDescent="0.3">
      <c r="AO15096" s="2" t="s">
        <v>15980</v>
      </c>
      <c r="AP15096" s="6" t="s">
        <v>8769</v>
      </c>
    </row>
    <row r="15097" spans="41:42" x14ac:dyDescent="0.3">
      <c r="AO15097" s="2" t="s">
        <v>15981</v>
      </c>
      <c r="AP15097" s="6" t="s">
        <v>8769</v>
      </c>
    </row>
    <row r="15098" spans="41:42" x14ac:dyDescent="0.3">
      <c r="AO15098" s="2" t="s">
        <v>15982</v>
      </c>
      <c r="AP15098" s="6" t="s">
        <v>8769</v>
      </c>
    </row>
    <row r="15099" spans="41:42" x14ac:dyDescent="0.3">
      <c r="AO15099" s="2" t="s">
        <v>15983</v>
      </c>
      <c r="AP15099" s="6" t="s">
        <v>8769</v>
      </c>
    </row>
    <row r="15100" spans="41:42" x14ac:dyDescent="0.3">
      <c r="AO15100" s="2" t="s">
        <v>15984</v>
      </c>
      <c r="AP15100" s="6" t="s">
        <v>8769</v>
      </c>
    </row>
    <row r="15101" spans="41:42" x14ac:dyDescent="0.3">
      <c r="AO15101" s="2" t="s">
        <v>15985</v>
      </c>
      <c r="AP15101" s="6" t="s">
        <v>8769</v>
      </c>
    </row>
    <row r="15102" spans="41:42" x14ac:dyDescent="0.3">
      <c r="AO15102" s="2" t="s">
        <v>15986</v>
      </c>
      <c r="AP15102" s="6" t="s">
        <v>8769</v>
      </c>
    </row>
    <row r="15103" spans="41:42" x14ac:dyDescent="0.3">
      <c r="AO15103" s="2" t="s">
        <v>13278</v>
      </c>
      <c r="AP15103" s="6" t="s">
        <v>8769</v>
      </c>
    </row>
    <row r="15104" spans="41:42" x14ac:dyDescent="0.3">
      <c r="AO15104" s="2" t="s">
        <v>15987</v>
      </c>
      <c r="AP15104" s="6" t="s">
        <v>8769</v>
      </c>
    </row>
    <row r="15105" spans="41:42" x14ac:dyDescent="0.3">
      <c r="AO15105" s="2" t="s">
        <v>15988</v>
      </c>
      <c r="AP15105" s="6" t="s">
        <v>8769</v>
      </c>
    </row>
    <row r="15106" spans="41:42" x14ac:dyDescent="0.3">
      <c r="AO15106" s="2" t="s">
        <v>15989</v>
      </c>
      <c r="AP15106" s="6" t="s">
        <v>8769</v>
      </c>
    </row>
    <row r="15107" spans="41:42" x14ac:dyDescent="0.3">
      <c r="AO15107" s="2" t="s">
        <v>15990</v>
      </c>
      <c r="AP15107" s="6" t="s">
        <v>8769</v>
      </c>
    </row>
    <row r="15108" spans="41:42" x14ac:dyDescent="0.3">
      <c r="AO15108" s="2" t="s">
        <v>15991</v>
      </c>
      <c r="AP15108" s="6" t="s">
        <v>8769</v>
      </c>
    </row>
    <row r="15109" spans="41:42" x14ac:dyDescent="0.3">
      <c r="AO15109" s="2" t="s">
        <v>15992</v>
      </c>
      <c r="AP15109" s="6" t="s">
        <v>8769</v>
      </c>
    </row>
    <row r="15110" spans="41:42" x14ac:dyDescent="0.3">
      <c r="AO15110" s="2" t="s">
        <v>15993</v>
      </c>
      <c r="AP15110" s="6" t="s">
        <v>8769</v>
      </c>
    </row>
    <row r="15111" spans="41:42" x14ac:dyDescent="0.3">
      <c r="AO15111" s="2" t="s">
        <v>15994</v>
      </c>
      <c r="AP15111" s="6" t="s">
        <v>8769</v>
      </c>
    </row>
    <row r="15112" spans="41:42" x14ac:dyDescent="0.3">
      <c r="AO15112" s="2" t="s">
        <v>15995</v>
      </c>
      <c r="AP15112" s="6" t="s">
        <v>8769</v>
      </c>
    </row>
    <row r="15113" spans="41:42" x14ac:dyDescent="0.3">
      <c r="AO15113" s="2" t="s">
        <v>15996</v>
      </c>
      <c r="AP15113" s="6" t="s">
        <v>8769</v>
      </c>
    </row>
    <row r="15114" spans="41:42" x14ac:dyDescent="0.3">
      <c r="AO15114" s="2" t="s">
        <v>13279</v>
      </c>
      <c r="AP15114" s="6" t="s">
        <v>8769</v>
      </c>
    </row>
    <row r="15115" spans="41:42" x14ac:dyDescent="0.3">
      <c r="AO15115" s="2" t="s">
        <v>15997</v>
      </c>
      <c r="AP15115" s="6" t="s">
        <v>8769</v>
      </c>
    </row>
    <row r="15116" spans="41:42" x14ac:dyDescent="0.3">
      <c r="AO15116" s="2" t="s">
        <v>15998</v>
      </c>
      <c r="AP15116" s="6" t="s">
        <v>8769</v>
      </c>
    </row>
    <row r="15117" spans="41:42" x14ac:dyDescent="0.3">
      <c r="AO15117" s="2" t="s">
        <v>15999</v>
      </c>
      <c r="AP15117" s="6" t="s">
        <v>8769</v>
      </c>
    </row>
    <row r="15118" spans="41:42" x14ac:dyDescent="0.3">
      <c r="AO15118" s="2" t="s">
        <v>16000</v>
      </c>
      <c r="AP15118" s="6" t="s">
        <v>8769</v>
      </c>
    </row>
    <row r="15119" spans="41:42" x14ac:dyDescent="0.3">
      <c r="AO15119" s="2" t="s">
        <v>16001</v>
      </c>
      <c r="AP15119" s="6" t="s">
        <v>8769</v>
      </c>
    </row>
    <row r="15120" spans="41:42" x14ac:dyDescent="0.3">
      <c r="AO15120" s="2" t="s">
        <v>16002</v>
      </c>
      <c r="AP15120" s="6" t="s">
        <v>8769</v>
      </c>
    </row>
    <row r="15121" spans="41:42" x14ac:dyDescent="0.3">
      <c r="AO15121" s="2" t="s">
        <v>16003</v>
      </c>
      <c r="AP15121" s="6" t="s">
        <v>8769</v>
      </c>
    </row>
    <row r="15122" spans="41:42" x14ac:dyDescent="0.3">
      <c r="AO15122" s="2" t="s">
        <v>16004</v>
      </c>
      <c r="AP15122" s="6" t="s">
        <v>8769</v>
      </c>
    </row>
    <row r="15123" spans="41:42" x14ac:dyDescent="0.3">
      <c r="AO15123" s="2" t="s">
        <v>16005</v>
      </c>
      <c r="AP15123" s="6" t="s">
        <v>8769</v>
      </c>
    </row>
    <row r="15124" spans="41:42" x14ac:dyDescent="0.3">
      <c r="AO15124" s="2" t="s">
        <v>16006</v>
      </c>
      <c r="AP15124" s="6" t="s">
        <v>8769</v>
      </c>
    </row>
    <row r="15125" spans="41:42" x14ac:dyDescent="0.3">
      <c r="AO15125" s="2" t="s">
        <v>13280</v>
      </c>
      <c r="AP15125" s="6" t="s">
        <v>8769</v>
      </c>
    </row>
    <row r="15126" spans="41:42" x14ac:dyDescent="0.3">
      <c r="AO15126" s="2" t="s">
        <v>16007</v>
      </c>
      <c r="AP15126" s="6" t="s">
        <v>8769</v>
      </c>
    </row>
    <row r="15127" spans="41:42" x14ac:dyDescent="0.3">
      <c r="AO15127" s="2" t="s">
        <v>16008</v>
      </c>
      <c r="AP15127" s="6" t="s">
        <v>8769</v>
      </c>
    </row>
    <row r="15128" spans="41:42" x14ac:dyDescent="0.3">
      <c r="AO15128" s="2" t="s">
        <v>16009</v>
      </c>
      <c r="AP15128" s="6" t="s">
        <v>8769</v>
      </c>
    </row>
    <row r="15129" spans="41:42" x14ac:dyDescent="0.3">
      <c r="AO15129" s="2" t="s">
        <v>16010</v>
      </c>
      <c r="AP15129" s="6" t="s">
        <v>8769</v>
      </c>
    </row>
    <row r="15130" spans="41:42" x14ac:dyDescent="0.3">
      <c r="AO15130" s="2" t="s">
        <v>16011</v>
      </c>
      <c r="AP15130" s="6" t="s">
        <v>8769</v>
      </c>
    </row>
    <row r="15131" spans="41:42" x14ac:dyDescent="0.3">
      <c r="AO15131" s="2" t="s">
        <v>16012</v>
      </c>
      <c r="AP15131" s="6" t="s">
        <v>8769</v>
      </c>
    </row>
    <row r="15132" spans="41:42" x14ac:dyDescent="0.3">
      <c r="AO15132" s="2" t="s">
        <v>16013</v>
      </c>
      <c r="AP15132" s="6" t="s">
        <v>8769</v>
      </c>
    </row>
    <row r="15133" spans="41:42" x14ac:dyDescent="0.3">
      <c r="AO15133" s="2" t="s">
        <v>16014</v>
      </c>
      <c r="AP15133" s="6" t="s">
        <v>8769</v>
      </c>
    </row>
    <row r="15134" spans="41:42" x14ac:dyDescent="0.3">
      <c r="AO15134" s="2" t="s">
        <v>16015</v>
      </c>
      <c r="AP15134" s="6" t="s">
        <v>8769</v>
      </c>
    </row>
    <row r="15135" spans="41:42" x14ac:dyDescent="0.3">
      <c r="AO15135" s="2" t="s">
        <v>16016</v>
      </c>
      <c r="AP15135" s="6" t="s">
        <v>8769</v>
      </c>
    </row>
    <row r="15136" spans="41:42" x14ac:dyDescent="0.3">
      <c r="AO15136" s="2" t="s">
        <v>13281</v>
      </c>
      <c r="AP15136" s="6" t="s">
        <v>8769</v>
      </c>
    </row>
    <row r="15137" spans="41:42" x14ac:dyDescent="0.3">
      <c r="AO15137" s="2" t="s">
        <v>16017</v>
      </c>
      <c r="AP15137" s="6" t="s">
        <v>8769</v>
      </c>
    </row>
    <row r="15138" spans="41:42" x14ac:dyDescent="0.3">
      <c r="AO15138" s="2" t="s">
        <v>16018</v>
      </c>
      <c r="AP15138" s="6" t="s">
        <v>8769</v>
      </c>
    </row>
    <row r="15139" spans="41:42" x14ac:dyDescent="0.3">
      <c r="AO15139" s="2" t="s">
        <v>16019</v>
      </c>
      <c r="AP15139" s="6" t="s">
        <v>8769</v>
      </c>
    </row>
    <row r="15140" spans="41:42" x14ac:dyDescent="0.3">
      <c r="AO15140" s="2" t="s">
        <v>16020</v>
      </c>
      <c r="AP15140" s="6" t="s">
        <v>8769</v>
      </c>
    </row>
    <row r="15141" spans="41:42" x14ac:dyDescent="0.3">
      <c r="AO15141" s="2" t="s">
        <v>16021</v>
      </c>
      <c r="AP15141" s="6" t="s">
        <v>8769</v>
      </c>
    </row>
    <row r="15142" spans="41:42" x14ac:dyDescent="0.3">
      <c r="AO15142" s="2" t="s">
        <v>16022</v>
      </c>
      <c r="AP15142" s="6" t="s">
        <v>8769</v>
      </c>
    </row>
    <row r="15143" spans="41:42" x14ac:dyDescent="0.3">
      <c r="AO15143" s="2" t="s">
        <v>16023</v>
      </c>
      <c r="AP15143" s="6" t="s">
        <v>8769</v>
      </c>
    </row>
    <row r="15144" spans="41:42" x14ac:dyDescent="0.3">
      <c r="AO15144" s="2" t="s">
        <v>16024</v>
      </c>
      <c r="AP15144" s="6" t="s">
        <v>8769</v>
      </c>
    </row>
    <row r="15145" spans="41:42" x14ac:dyDescent="0.3">
      <c r="AO15145" s="2" t="s">
        <v>16025</v>
      </c>
      <c r="AP15145" s="6" t="s">
        <v>8769</v>
      </c>
    </row>
    <row r="15146" spans="41:42" x14ac:dyDescent="0.3">
      <c r="AO15146" s="2" t="s">
        <v>16026</v>
      </c>
      <c r="AP15146" s="6" t="s">
        <v>8769</v>
      </c>
    </row>
    <row r="15147" spans="41:42" x14ac:dyDescent="0.3">
      <c r="AO15147" s="2" t="s">
        <v>13282</v>
      </c>
      <c r="AP15147" s="6" t="s">
        <v>8769</v>
      </c>
    </row>
    <row r="15148" spans="41:42" x14ac:dyDescent="0.3">
      <c r="AO15148" s="2" t="s">
        <v>16027</v>
      </c>
      <c r="AP15148" s="6" t="s">
        <v>8769</v>
      </c>
    </row>
    <row r="15149" spans="41:42" x14ac:dyDescent="0.3">
      <c r="AO15149" s="2" t="s">
        <v>16028</v>
      </c>
      <c r="AP15149" s="6" t="s">
        <v>8769</v>
      </c>
    </row>
    <row r="15150" spans="41:42" x14ac:dyDescent="0.3">
      <c r="AO15150" s="2" t="s">
        <v>16029</v>
      </c>
      <c r="AP15150" s="6" t="s">
        <v>8769</v>
      </c>
    </row>
    <row r="15151" spans="41:42" x14ac:dyDescent="0.3">
      <c r="AO15151" s="2" t="s">
        <v>16030</v>
      </c>
      <c r="AP15151" s="6" t="s">
        <v>8769</v>
      </c>
    </row>
    <row r="15152" spans="41:42" x14ac:dyDescent="0.3">
      <c r="AO15152" s="2" t="s">
        <v>16031</v>
      </c>
      <c r="AP15152" s="6" t="s">
        <v>8769</v>
      </c>
    </row>
    <row r="15153" spans="41:42" x14ac:dyDescent="0.3">
      <c r="AO15153" s="2" t="s">
        <v>16032</v>
      </c>
      <c r="AP15153" s="6" t="s">
        <v>8769</v>
      </c>
    </row>
    <row r="15154" spans="41:42" x14ac:dyDescent="0.3">
      <c r="AO15154" s="2" t="s">
        <v>16033</v>
      </c>
      <c r="AP15154" s="6" t="s">
        <v>8769</v>
      </c>
    </row>
    <row r="15155" spans="41:42" x14ac:dyDescent="0.3">
      <c r="AO15155" s="2" t="s">
        <v>16034</v>
      </c>
      <c r="AP15155" s="6" t="s">
        <v>8769</v>
      </c>
    </row>
    <row r="15156" spans="41:42" x14ac:dyDescent="0.3">
      <c r="AO15156" s="2" t="s">
        <v>16035</v>
      </c>
      <c r="AP15156" s="6" t="s">
        <v>8769</v>
      </c>
    </row>
    <row r="15157" spans="41:42" x14ac:dyDescent="0.3">
      <c r="AO15157" s="2" t="s">
        <v>16036</v>
      </c>
      <c r="AP15157" s="6" t="s">
        <v>8769</v>
      </c>
    </row>
    <row r="15158" spans="41:42" x14ac:dyDescent="0.3">
      <c r="AO15158" s="2" t="s">
        <v>13283</v>
      </c>
      <c r="AP15158" s="6" t="s">
        <v>8769</v>
      </c>
    </row>
    <row r="15159" spans="41:42" x14ac:dyDescent="0.3">
      <c r="AO15159" s="2" t="s">
        <v>16037</v>
      </c>
      <c r="AP15159" s="6" t="s">
        <v>8769</v>
      </c>
    </row>
    <row r="15160" spans="41:42" x14ac:dyDescent="0.3">
      <c r="AO15160" s="2" t="s">
        <v>16038</v>
      </c>
      <c r="AP15160" s="6" t="s">
        <v>8769</v>
      </c>
    </row>
    <row r="15161" spans="41:42" x14ac:dyDescent="0.3">
      <c r="AO15161" s="2" t="s">
        <v>16039</v>
      </c>
      <c r="AP15161" s="6" t="s">
        <v>8769</v>
      </c>
    </row>
    <row r="15162" spans="41:42" x14ac:dyDescent="0.3">
      <c r="AO15162" s="2" t="s">
        <v>16040</v>
      </c>
      <c r="AP15162" s="6" t="s">
        <v>8769</v>
      </c>
    </row>
    <row r="15163" spans="41:42" x14ac:dyDescent="0.3">
      <c r="AO15163" s="2" t="s">
        <v>16041</v>
      </c>
      <c r="AP15163" s="6" t="s">
        <v>8769</v>
      </c>
    </row>
    <row r="15164" spans="41:42" x14ac:dyDescent="0.3">
      <c r="AO15164" s="2" t="s">
        <v>16042</v>
      </c>
      <c r="AP15164" s="6" t="s">
        <v>8769</v>
      </c>
    </row>
    <row r="15165" spans="41:42" x14ac:dyDescent="0.3">
      <c r="AO15165" s="2" t="s">
        <v>16043</v>
      </c>
      <c r="AP15165" s="6" t="s">
        <v>8769</v>
      </c>
    </row>
    <row r="15166" spans="41:42" x14ac:dyDescent="0.3">
      <c r="AO15166" s="2" t="s">
        <v>16044</v>
      </c>
      <c r="AP15166" s="6" t="s">
        <v>8769</v>
      </c>
    </row>
    <row r="15167" spans="41:42" x14ac:dyDescent="0.3">
      <c r="AO15167" s="2" t="s">
        <v>16045</v>
      </c>
      <c r="AP15167" s="6" t="s">
        <v>8769</v>
      </c>
    </row>
    <row r="15168" spans="41:42" x14ac:dyDescent="0.3">
      <c r="AO15168" s="2" t="s">
        <v>16046</v>
      </c>
      <c r="AP15168" s="6" t="s">
        <v>8769</v>
      </c>
    </row>
    <row r="15169" spans="41:42" x14ac:dyDescent="0.3">
      <c r="AO15169" s="2" t="s">
        <v>13284</v>
      </c>
      <c r="AP15169" s="6" t="s">
        <v>8769</v>
      </c>
    </row>
    <row r="15170" spans="41:42" x14ac:dyDescent="0.3">
      <c r="AO15170" s="2" t="s">
        <v>16047</v>
      </c>
      <c r="AP15170" s="6" t="s">
        <v>8769</v>
      </c>
    </row>
    <row r="15171" spans="41:42" x14ac:dyDescent="0.3">
      <c r="AO15171" s="2" t="s">
        <v>16048</v>
      </c>
      <c r="AP15171" s="6" t="s">
        <v>8769</v>
      </c>
    </row>
    <row r="15172" spans="41:42" x14ac:dyDescent="0.3">
      <c r="AO15172" s="2" t="s">
        <v>16049</v>
      </c>
      <c r="AP15172" s="6" t="s">
        <v>8769</v>
      </c>
    </row>
    <row r="15173" spans="41:42" x14ac:dyDescent="0.3">
      <c r="AO15173" s="2" t="s">
        <v>16050</v>
      </c>
      <c r="AP15173" s="6" t="s">
        <v>8769</v>
      </c>
    </row>
    <row r="15174" spans="41:42" x14ac:dyDescent="0.3">
      <c r="AO15174" s="2" t="s">
        <v>16051</v>
      </c>
      <c r="AP15174" s="6" t="s">
        <v>8769</v>
      </c>
    </row>
    <row r="15175" spans="41:42" x14ac:dyDescent="0.3">
      <c r="AO15175" s="2" t="s">
        <v>16052</v>
      </c>
      <c r="AP15175" s="6" t="s">
        <v>8769</v>
      </c>
    </row>
    <row r="15176" spans="41:42" x14ac:dyDescent="0.3">
      <c r="AO15176" s="2" t="s">
        <v>16053</v>
      </c>
      <c r="AP15176" s="6" t="s">
        <v>8769</v>
      </c>
    </row>
    <row r="15177" spans="41:42" x14ac:dyDescent="0.3">
      <c r="AO15177" s="2" t="s">
        <v>16054</v>
      </c>
      <c r="AP15177" s="6" t="s">
        <v>8769</v>
      </c>
    </row>
    <row r="15178" spans="41:42" x14ac:dyDescent="0.3">
      <c r="AO15178" s="2" t="s">
        <v>16055</v>
      </c>
      <c r="AP15178" s="6" t="s">
        <v>8769</v>
      </c>
    </row>
    <row r="15179" spans="41:42" x14ac:dyDescent="0.3">
      <c r="AO15179" s="2" t="s">
        <v>16056</v>
      </c>
      <c r="AP15179" s="6" t="s">
        <v>8769</v>
      </c>
    </row>
    <row r="15180" spans="41:42" x14ac:dyDescent="0.3">
      <c r="AO15180" s="2" t="s">
        <v>13285</v>
      </c>
      <c r="AP15180" s="6" t="s">
        <v>8769</v>
      </c>
    </row>
    <row r="15181" spans="41:42" x14ac:dyDescent="0.3">
      <c r="AO15181" s="2" t="s">
        <v>16057</v>
      </c>
      <c r="AP15181" s="6" t="s">
        <v>8769</v>
      </c>
    </row>
    <row r="15182" spans="41:42" x14ac:dyDescent="0.3">
      <c r="AO15182" s="2" t="s">
        <v>16058</v>
      </c>
      <c r="AP15182" s="6" t="s">
        <v>8769</v>
      </c>
    </row>
    <row r="15183" spans="41:42" x14ac:dyDescent="0.3">
      <c r="AO15183" s="2" t="s">
        <v>16059</v>
      </c>
      <c r="AP15183" s="6" t="s">
        <v>8769</v>
      </c>
    </row>
    <row r="15184" spans="41:42" x14ac:dyDescent="0.3">
      <c r="AO15184" s="2" t="s">
        <v>16060</v>
      </c>
      <c r="AP15184" s="6" t="s">
        <v>8769</v>
      </c>
    </row>
    <row r="15185" spans="41:42" x14ac:dyDescent="0.3">
      <c r="AO15185" s="2" t="s">
        <v>16061</v>
      </c>
      <c r="AP15185" s="6" t="s">
        <v>8769</v>
      </c>
    </row>
    <row r="15186" spans="41:42" x14ac:dyDescent="0.3">
      <c r="AO15186" s="2" t="s">
        <v>16062</v>
      </c>
      <c r="AP15186" s="6" t="s">
        <v>8769</v>
      </c>
    </row>
    <row r="15187" spans="41:42" x14ac:dyDescent="0.3">
      <c r="AO15187" s="2" t="s">
        <v>16063</v>
      </c>
      <c r="AP15187" s="6" t="s">
        <v>8769</v>
      </c>
    </row>
    <row r="15188" spans="41:42" x14ac:dyDescent="0.3">
      <c r="AO15188" s="2" t="s">
        <v>16064</v>
      </c>
      <c r="AP15188" s="6" t="s">
        <v>8769</v>
      </c>
    </row>
    <row r="15189" spans="41:42" x14ac:dyDescent="0.3">
      <c r="AO15189" s="2" t="s">
        <v>16065</v>
      </c>
      <c r="AP15189" s="6" t="s">
        <v>8769</v>
      </c>
    </row>
    <row r="15190" spans="41:42" x14ac:dyDescent="0.3">
      <c r="AO15190" s="2" t="s">
        <v>16066</v>
      </c>
      <c r="AP15190" s="6" t="s">
        <v>8769</v>
      </c>
    </row>
    <row r="15191" spans="41:42" x14ac:dyDescent="0.3">
      <c r="AO15191" s="2" t="s">
        <v>13286</v>
      </c>
      <c r="AP15191" s="6" t="s">
        <v>8769</v>
      </c>
    </row>
    <row r="15192" spans="41:42" x14ac:dyDescent="0.3">
      <c r="AO15192" s="2" t="s">
        <v>16067</v>
      </c>
      <c r="AP15192" s="6" t="s">
        <v>8769</v>
      </c>
    </row>
    <row r="15193" spans="41:42" x14ac:dyDescent="0.3">
      <c r="AO15193" s="2" t="s">
        <v>16068</v>
      </c>
      <c r="AP15193" s="6" t="s">
        <v>8769</v>
      </c>
    </row>
    <row r="15194" spans="41:42" x14ac:dyDescent="0.3">
      <c r="AO15194" s="2" t="s">
        <v>16069</v>
      </c>
      <c r="AP15194" s="6" t="s">
        <v>8769</v>
      </c>
    </row>
    <row r="15195" spans="41:42" x14ac:dyDescent="0.3">
      <c r="AO15195" s="2" t="s">
        <v>16070</v>
      </c>
      <c r="AP15195" s="6" t="s">
        <v>8769</v>
      </c>
    </row>
    <row r="15196" spans="41:42" x14ac:dyDescent="0.3">
      <c r="AO15196" s="2" t="s">
        <v>16071</v>
      </c>
      <c r="AP15196" s="6" t="s">
        <v>8769</v>
      </c>
    </row>
    <row r="15197" spans="41:42" x14ac:dyDescent="0.3">
      <c r="AO15197" s="2" t="s">
        <v>16072</v>
      </c>
      <c r="AP15197" s="6" t="s">
        <v>8769</v>
      </c>
    </row>
    <row r="15198" spans="41:42" x14ac:dyDescent="0.3">
      <c r="AO15198" s="2" t="s">
        <v>16073</v>
      </c>
      <c r="AP15198" s="6" t="s">
        <v>8769</v>
      </c>
    </row>
    <row r="15199" spans="41:42" x14ac:dyDescent="0.3">
      <c r="AO15199" s="2" t="s">
        <v>16074</v>
      </c>
      <c r="AP15199" s="6" t="s">
        <v>8769</v>
      </c>
    </row>
    <row r="15200" spans="41:42" x14ac:dyDescent="0.3">
      <c r="AO15200" s="2" t="s">
        <v>16075</v>
      </c>
      <c r="AP15200" s="6" t="s">
        <v>8769</v>
      </c>
    </row>
    <row r="15201" spans="41:42" x14ac:dyDescent="0.3">
      <c r="AO15201" s="2" t="s">
        <v>16076</v>
      </c>
      <c r="AP15201" s="6" t="s">
        <v>8769</v>
      </c>
    </row>
    <row r="15202" spans="41:42" x14ac:dyDescent="0.3">
      <c r="AO15202" s="2" t="s">
        <v>13008</v>
      </c>
      <c r="AP15202" s="6" t="s">
        <v>8769</v>
      </c>
    </row>
    <row r="15203" spans="41:42" x14ac:dyDescent="0.3">
      <c r="AO15203" s="2" t="s">
        <v>13287</v>
      </c>
      <c r="AP15203" s="6" t="s">
        <v>8769</v>
      </c>
    </row>
    <row r="15204" spans="41:42" x14ac:dyDescent="0.3">
      <c r="AO15204" s="2" t="s">
        <v>16077</v>
      </c>
      <c r="AP15204" s="6" t="s">
        <v>8769</v>
      </c>
    </row>
    <row r="15205" spans="41:42" x14ac:dyDescent="0.3">
      <c r="AO15205" s="2" t="s">
        <v>16078</v>
      </c>
      <c r="AP15205" s="6" t="s">
        <v>8769</v>
      </c>
    </row>
    <row r="15206" spans="41:42" x14ac:dyDescent="0.3">
      <c r="AO15206" s="2" t="s">
        <v>16079</v>
      </c>
      <c r="AP15206" s="6" t="s">
        <v>8769</v>
      </c>
    </row>
    <row r="15207" spans="41:42" x14ac:dyDescent="0.3">
      <c r="AO15207" s="2" t="s">
        <v>16080</v>
      </c>
      <c r="AP15207" s="6" t="s">
        <v>8769</v>
      </c>
    </row>
    <row r="15208" spans="41:42" x14ac:dyDescent="0.3">
      <c r="AO15208" s="2" t="s">
        <v>16081</v>
      </c>
      <c r="AP15208" s="6" t="s">
        <v>8769</v>
      </c>
    </row>
    <row r="15209" spans="41:42" x14ac:dyDescent="0.3">
      <c r="AO15209" s="2" t="s">
        <v>16082</v>
      </c>
      <c r="AP15209" s="6" t="s">
        <v>8769</v>
      </c>
    </row>
    <row r="15210" spans="41:42" x14ac:dyDescent="0.3">
      <c r="AO15210" s="2" t="s">
        <v>16083</v>
      </c>
      <c r="AP15210" s="6" t="s">
        <v>8769</v>
      </c>
    </row>
    <row r="15211" spans="41:42" x14ac:dyDescent="0.3">
      <c r="AO15211" s="2" t="s">
        <v>16084</v>
      </c>
      <c r="AP15211" s="6" t="s">
        <v>8769</v>
      </c>
    </row>
    <row r="15212" spans="41:42" x14ac:dyDescent="0.3">
      <c r="AO15212" s="2" t="s">
        <v>16085</v>
      </c>
      <c r="AP15212" s="6" t="s">
        <v>8769</v>
      </c>
    </row>
    <row r="15213" spans="41:42" x14ac:dyDescent="0.3">
      <c r="AO15213" s="2" t="s">
        <v>16086</v>
      </c>
      <c r="AP15213" s="6" t="s">
        <v>8769</v>
      </c>
    </row>
    <row r="15214" spans="41:42" x14ac:dyDescent="0.3">
      <c r="AO15214" s="2" t="s">
        <v>13288</v>
      </c>
      <c r="AP15214" s="6" t="s">
        <v>8769</v>
      </c>
    </row>
    <row r="15215" spans="41:42" x14ac:dyDescent="0.3">
      <c r="AO15215" s="2" t="s">
        <v>16087</v>
      </c>
      <c r="AP15215" s="6" t="s">
        <v>8769</v>
      </c>
    </row>
    <row r="15216" spans="41:42" x14ac:dyDescent="0.3">
      <c r="AO15216" s="2" t="s">
        <v>16088</v>
      </c>
      <c r="AP15216" s="6" t="s">
        <v>8769</v>
      </c>
    </row>
    <row r="15217" spans="41:42" x14ac:dyDescent="0.3">
      <c r="AO15217" s="2" t="s">
        <v>16089</v>
      </c>
      <c r="AP15217" s="6" t="s">
        <v>8769</v>
      </c>
    </row>
    <row r="15218" spans="41:42" x14ac:dyDescent="0.3">
      <c r="AO15218" s="2" t="s">
        <v>16090</v>
      </c>
      <c r="AP15218" s="6" t="s">
        <v>8769</v>
      </c>
    </row>
    <row r="15219" spans="41:42" x14ac:dyDescent="0.3">
      <c r="AO15219" s="2" t="s">
        <v>16091</v>
      </c>
      <c r="AP15219" s="6" t="s">
        <v>8769</v>
      </c>
    </row>
    <row r="15220" spans="41:42" x14ac:dyDescent="0.3">
      <c r="AO15220" s="2" t="s">
        <v>16092</v>
      </c>
      <c r="AP15220" s="6" t="s">
        <v>8769</v>
      </c>
    </row>
    <row r="15221" spans="41:42" x14ac:dyDescent="0.3">
      <c r="AO15221" s="2" t="s">
        <v>16093</v>
      </c>
      <c r="AP15221" s="6" t="s">
        <v>8769</v>
      </c>
    </row>
    <row r="15222" spans="41:42" x14ac:dyDescent="0.3">
      <c r="AO15222" s="2" t="s">
        <v>16094</v>
      </c>
      <c r="AP15222" s="6" t="s">
        <v>8769</v>
      </c>
    </row>
    <row r="15223" spans="41:42" x14ac:dyDescent="0.3">
      <c r="AO15223" s="2" t="s">
        <v>16095</v>
      </c>
      <c r="AP15223" s="6" t="s">
        <v>8769</v>
      </c>
    </row>
    <row r="15224" spans="41:42" x14ac:dyDescent="0.3">
      <c r="AO15224" s="2" t="s">
        <v>16096</v>
      </c>
      <c r="AP15224" s="6" t="s">
        <v>8769</v>
      </c>
    </row>
    <row r="15225" spans="41:42" x14ac:dyDescent="0.3">
      <c r="AO15225" s="2" t="s">
        <v>13289</v>
      </c>
      <c r="AP15225" s="6" t="s">
        <v>8769</v>
      </c>
    </row>
    <row r="15226" spans="41:42" x14ac:dyDescent="0.3">
      <c r="AO15226" s="2" t="s">
        <v>16097</v>
      </c>
      <c r="AP15226" s="6" t="s">
        <v>8769</v>
      </c>
    </row>
    <row r="15227" spans="41:42" x14ac:dyDescent="0.3">
      <c r="AO15227" s="2" t="s">
        <v>16098</v>
      </c>
      <c r="AP15227" s="6" t="s">
        <v>8769</v>
      </c>
    </row>
    <row r="15228" spans="41:42" x14ac:dyDescent="0.3">
      <c r="AO15228" s="2" t="s">
        <v>16099</v>
      </c>
      <c r="AP15228" s="6" t="s">
        <v>8769</v>
      </c>
    </row>
    <row r="15229" spans="41:42" x14ac:dyDescent="0.3">
      <c r="AO15229" s="2" t="s">
        <v>16100</v>
      </c>
      <c r="AP15229" s="6" t="s">
        <v>8769</v>
      </c>
    </row>
    <row r="15230" spans="41:42" x14ac:dyDescent="0.3">
      <c r="AO15230" s="2" t="s">
        <v>16101</v>
      </c>
      <c r="AP15230" s="6" t="s">
        <v>8769</v>
      </c>
    </row>
    <row r="15231" spans="41:42" x14ac:dyDescent="0.3">
      <c r="AO15231" s="2" t="s">
        <v>16102</v>
      </c>
      <c r="AP15231" s="6" t="s">
        <v>8769</v>
      </c>
    </row>
    <row r="15232" spans="41:42" x14ac:dyDescent="0.3">
      <c r="AO15232" s="2" t="s">
        <v>16103</v>
      </c>
      <c r="AP15232" s="6" t="s">
        <v>8769</v>
      </c>
    </row>
    <row r="15233" spans="41:42" x14ac:dyDescent="0.3">
      <c r="AO15233" s="2" t="s">
        <v>16104</v>
      </c>
      <c r="AP15233" s="6" t="s">
        <v>8769</v>
      </c>
    </row>
    <row r="15234" spans="41:42" x14ac:dyDescent="0.3">
      <c r="AO15234" s="2" t="s">
        <v>16105</v>
      </c>
      <c r="AP15234" s="6" t="s">
        <v>8769</v>
      </c>
    </row>
    <row r="15235" spans="41:42" x14ac:dyDescent="0.3">
      <c r="AO15235" s="2" t="s">
        <v>16106</v>
      </c>
      <c r="AP15235" s="6" t="s">
        <v>8769</v>
      </c>
    </row>
    <row r="15236" spans="41:42" x14ac:dyDescent="0.3">
      <c r="AO15236" s="2" t="s">
        <v>13290</v>
      </c>
      <c r="AP15236" s="6" t="s">
        <v>8769</v>
      </c>
    </row>
    <row r="15237" spans="41:42" x14ac:dyDescent="0.3">
      <c r="AO15237" s="2" t="s">
        <v>16107</v>
      </c>
      <c r="AP15237" s="6" t="s">
        <v>8769</v>
      </c>
    </row>
    <row r="15238" spans="41:42" x14ac:dyDescent="0.3">
      <c r="AO15238" s="2" t="s">
        <v>16108</v>
      </c>
      <c r="AP15238" s="6" t="s">
        <v>8769</v>
      </c>
    </row>
    <row r="15239" spans="41:42" x14ac:dyDescent="0.3">
      <c r="AO15239" s="2" t="s">
        <v>16109</v>
      </c>
      <c r="AP15239" s="6" t="s">
        <v>8769</v>
      </c>
    </row>
    <row r="15240" spans="41:42" x14ac:dyDescent="0.3">
      <c r="AO15240" s="2" t="s">
        <v>16110</v>
      </c>
      <c r="AP15240" s="6" t="s">
        <v>8769</v>
      </c>
    </row>
    <row r="15241" spans="41:42" x14ac:dyDescent="0.3">
      <c r="AO15241" s="2" t="s">
        <v>16111</v>
      </c>
      <c r="AP15241" s="6" t="s">
        <v>8769</v>
      </c>
    </row>
    <row r="15242" spans="41:42" x14ac:dyDescent="0.3">
      <c r="AO15242" s="2" t="s">
        <v>16112</v>
      </c>
      <c r="AP15242" s="6" t="s">
        <v>8769</v>
      </c>
    </row>
    <row r="15243" spans="41:42" x14ac:dyDescent="0.3">
      <c r="AO15243" s="2" t="s">
        <v>16113</v>
      </c>
      <c r="AP15243" s="6" t="s">
        <v>8769</v>
      </c>
    </row>
    <row r="15244" spans="41:42" x14ac:dyDescent="0.3">
      <c r="AO15244" s="2" t="s">
        <v>16114</v>
      </c>
      <c r="AP15244" s="6" t="s">
        <v>8769</v>
      </c>
    </row>
    <row r="15245" spans="41:42" x14ac:dyDescent="0.3">
      <c r="AO15245" s="2" t="s">
        <v>16115</v>
      </c>
      <c r="AP15245" s="6" t="s">
        <v>8769</v>
      </c>
    </row>
    <row r="15246" spans="41:42" x14ac:dyDescent="0.3">
      <c r="AO15246" s="2" t="s">
        <v>16116</v>
      </c>
      <c r="AP15246" s="6" t="s">
        <v>8769</v>
      </c>
    </row>
    <row r="15247" spans="41:42" x14ac:dyDescent="0.3">
      <c r="AO15247" s="2" t="s">
        <v>13291</v>
      </c>
      <c r="AP15247" s="6" t="s">
        <v>8769</v>
      </c>
    </row>
    <row r="15248" spans="41:42" x14ac:dyDescent="0.3">
      <c r="AO15248" s="2" t="s">
        <v>16117</v>
      </c>
      <c r="AP15248" s="6" t="s">
        <v>8769</v>
      </c>
    </row>
    <row r="15249" spans="41:42" x14ac:dyDescent="0.3">
      <c r="AO15249" s="2" t="s">
        <v>16118</v>
      </c>
      <c r="AP15249" s="6" t="s">
        <v>8769</v>
      </c>
    </row>
    <row r="15250" spans="41:42" x14ac:dyDescent="0.3">
      <c r="AO15250" s="2" t="s">
        <v>16119</v>
      </c>
      <c r="AP15250" s="6" t="s">
        <v>8769</v>
      </c>
    </row>
    <row r="15251" spans="41:42" x14ac:dyDescent="0.3">
      <c r="AO15251" s="2" t="s">
        <v>16120</v>
      </c>
      <c r="AP15251" s="6" t="s">
        <v>8769</v>
      </c>
    </row>
    <row r="15252" spans="41:42" x14ac:dyDescent="0.3">
      <c r="AO15252" s="2" t="s">
        <v>16121</v>
      </c>
      <c r="AP15252" s="6" t="s">
        <v>8769</v>
      </c>
    </row>
    <row r="15253" spans="41:42" x14ac:dyDescent="0.3">
      <c r="AO15253" s="2" t="s">
        <v>16122</v>
      </c>
      <c r="AP15253" s="6" t="s">
        <v>8769</v>
      </c>
    </row>
    <row r="15254" spans="41:42" x14ac:dyDescent="0.3">
      <c r="AO15254" s="2" t="s">
        <v>16123</v>
      </c>
      <c r="AP15254" s="6" t="s">
        <v>8769</v>
      </c>
    </row>
    <row r="15255" spans="41:42" x14ac:dyDescent="0.3">
      <c r="AO15255" s="2" t="s">
        <v>16124</v>
      </c>
      <c r="AP15255" s="6" t="s">
        <v>8769</v>
      </c>
    </row>
    <row r="15256" spans="41:42" x14ac:dyDescent="0.3">
      <c r="AO15256" s="2" t="s">
        <v>16125</v>
      </c>
      <c r="AP15256" s="6" t="s">
        <v>8769</v>
      </c>
    </row>
    <row r="15257" spans="41:42" x14ac:dyDescent="0.3">
      <c r="AO15257" s="2" t="s">
        <v>16126</v>
      </c>
      <c r="AP15257" s="6" t="s">
        <v>8769</v>
      </c>
    </row>
    <row r="15258" spans="41:42" x14ac:dyDescent="0.3">
      <c r="AO15258" s="2" t="s">
        <v>13292</v>
      </c>
      <c r="AP15258" s="6" t="s">
        <v>8769</v>
      </c>
    </row>
    <row r="15259" spans="41:42" x14ac:dyDescent="0.3">
      <c r="AO15259" s="2" t="s">
        <v>16127</v>
      </c>
      <c r="AP15259" s="6" t="s">
        <v>8769</v>
      </c>
    </row>
    <row r="15260" spans="41:42" x14ac:dyDescent="0.3">
      <c r="AO15260" s="2" t="s">
        <v>16128</v>
      </c>
      <c r="AP15260" s="6" t="s">
        <v>8769</v>
      </c>
    </row>
    <row r="15261" spans="41:42" x14ac:dyDescent="0.3">
      <c r="AO15261" s="2" t="s">
        <v>16129</v>
      </c>
      <c r="AP15261" s="6" t="s">
        <v>8769</v>
      </c>
    </row>
    <row r="15262" spans="41:42" x14ac:dyDescent="0.3">
      <c r="AO15262" s="2" t="s">
        <v>16130</v>
      </c>
      <c r="AP15262" s="6" t="s">
        <v>8769</v>
      </c>
    </row>
    <row r="15263" spans="41:42" x14ac:dyDescent="0.3">
      <c r="AO15263" s="2" t="s">
        <v>16131</v>
      </c>
      <c r="AP15263" s="6" t="s">
        <v>8769</v>
      </c>
    </row>
    <row r="15264" spans="41:42" x14ac:dyDescent="0.3">
      <c r="AO15264" s="2" t="s">
        <v>16132</v>
      </c>
      <c r="AP15264" s="6" t="s">
        <v>8769</v>
      </c>
    </row>
    <row r="15265" spans="41:42" x14ac:dyDescent="0.3">
      <c r="AO15265" s="2" t="s">
        <v>16133</v>
      </c>
      <c r="AP15265" s="6" t="s">
        <v>8769</v>
      </c>
    </row>
    <row r="15266" spans="41:42" x14ac:dyDescent="0.3">
      <c r="AO15266" s="2" t="s">
        <v>16134</v>
      </c>
      <c r="AP15266" s="6" t="s">
        <v>8769</v>
      </c>
    </row>
    <row r="15267" spans="41:42" x14ac:dyDescent="0.3">
      <c r="AO15267" s="2" t="s">
        <v>16135</v>
      </c>
      <c r="AP15267" s="6" t="s">
        <v>8769</v>
      </c>
    </row>
    <row r="15268" spans="41:42" x14ac:dyDescent="0.3">
      <c r="AO15268" s="2" t="s">
        <v>16136</v>
      </c>
      <c r="AP15268" s="6" t="s">
        <v>8769</v>
      </c>
    </row>
    <row r="15269" spans="41:42" x14ac:dyDescent="0.3">
      <c r="AO15269" s="2" t="s">
        <v>13293</v>
      </c>
      <c r="AP15269" s="6" t="s">
        <v>8769</v>
      </c>
    </row>
    <row r="15270" spans="41:42" x14ac:dyDescent="0.3">
      <c r="AO15270" s="2" t="s">
        <v>16137</v>
      </c>
      <c r="AP15270" s="6" t="s">
        <v>8769</v>
      </c>
    </row>
    <row r="15271" spans="41:42" x14ac:dyDescent="0.3">
      <c r="AO15271" s="2" t="s">
        <v>16138</v>
      </c>
      <c r="AP15271" s="6" t="s">
        <v>8769</v>
      </c>
    </row>
    <row r="15272" spans="41:42" x14ac:dyDescent="0.3">
      <c r="AO15272" s="2" t="s">
        <v>16139</v>
      </c>
      <c r="AP15272" s="6" t="s">
        <v>8769</v>
      </c>
    </row>
    <row r="15273" spans="41:42" x14ac:dyDescent="0.3">
      <c r="AO15273" s="2" t="s">
        <v>16140</v>
      </c>
      <c r="AP15273" s="6" t="s">
        <v>8769</v>
      </c>
    </row>
    <row r="15274" spans="41:42" x14ac:dyDescent="0.3">
      <c r="AO15274" s="2" t="s">
        <v>16141</v>
      </c>
      <c r="AP15274" s="6" t="s">
        <v>8769</v>
      </c>
    </row>
    <row r="15275" spans="41:42" x14ac:dyDescent="0.3">
      <c r="AO15275" s="2" t="s">
        <v>16142</v>
      </c>
      <c r="AP15275" s="6" t="s">
        <v>8769</v>
      </c>
    </row>
    <row r="15276" spans="41:42" x14ac:dyDescent="0.3">
      <c r="AO15276" s="2" t="s">
        <v>16143</v>
      </c>
      <c r="AP15276" s="6" t="s">
        <v>8769</v>
      </c>
    </row>
    <row r="15277" spans="41:42" x14ac:dyDescent="0.3">
      <c r="AO15277" s="2" t="s">
        <v>16144</v>
      </c>
      <c r="AP15277" s="6" t="s">
        <v>8769</v>
      </c>
    </row>
    <row r="15278" spans="41:42" x14ac:dyDescent="0.3">
      <c r="AO15278" s="2" t="s">
        <v>16145</v>
      </c>
      <c r="AP15278" s="6" t="s">
        <v>8769</v>
      </c>
    </row>
    <row r="15279" spans="41:42" x14ac:dyDescent="0.3">
      <c r="AO15279" s="2" t="s">
        <v>16146</v>
      </c>
      <c r="AP15279" s="6" t="s">
        <v>8769</v>
      </c>
    </row>
    <row r="15280" spans="41:42" x14ac:dyDescent="0.3">
      <c r="AO15280" s="2" t="s">
        <v>13294</v>
      </c>
      <c r="AP15280" s="6" t="s">
        <v>8769</v>
      </c>
    </row>
    <row r="15281" spans="41:42" x14ac:dyDescent="0.3">
      <c r="AO15281" s="2" t="s">
        <v>16147</v>
      </c>
      <c r="AP15281" s="6" t="s">
        <v>8769</v>
      </c>
    </row>
    <row r="15282" spans="41:42" x14ac:dyDescent="0.3">
      <c r="AO15282" s="2" t="s">
        <v>16148</v>
      </c>
      <c r="AP15282" s="6" t="s">
        <v>8769</v>
      </c>
    </row>
    <row r="15283" spans="41:42" x14ac:dyDescent="0.3">
      <c r="AO15283" s="2" t="s">
        <v>16149</v>
      </c>
      <c r="AP15283" s="6" t="s">
        <v>8769</v>
      </c>
    </row>
    <row r="15284" spans="41:42" x14ac:dyDescent="0.3">
      <c r="AO15284" s="2" t="s">
        <v>16150</v>
      </c>
      <c r="AP15284" s="6" t="s">
        <v>8769</v>
      </c>
    </row>
    <row r="15285" spans="41:42" x14ac:dyDescent="0.3">
      <c r="AO15285" s="2" t="s">
        <v>16151</v>
      </c>
      <c r="AP15285" s="6" t="s">
        <v>8769</v>
      </c>
    </row>
    <row r="15286" spans="41:42" x14ac:dyDescent="0.3">
      <c r="AO15286" s="2" t="s">
        <v>16152</v>
      </c>
      <c r="AP15286" s="6" t="s">
        <v>8769</v>
      </c>
    </row>
    <row r="15287" spans="41:42" x14ac:dyDescent="0.3">
      <c r="AO15287" s="2" t="s">
        <v>16153</v>
      </c>
      <c r="AP15287" s="6" t="s">
        <v>8769</v>
      </c>
    </row>
    <row r="15288" spans="41:42" x14ac:dyDescent="0.3">
      <c r="AO15288" s="2" t="s">
        <v>16154</v>
      </c>
      <c r="AP15288" s="6" t="s">
        <v>8769</v>
      </c>
    </row>
    <row r="15289" spans="41:42" x14ac:dyDescent="0.3">
      <c r="AO15289" s="2" t="s">
        <v>16155</v>
      </c>
      <c r="AP15289" s="6" t="s">
        <v>8769</v>
      </c>
    </row>
    <row r="15290" spans="41:42" x14ac:dyDescent="0.3">
      <c r="AO15290" s="2" t="s">
        <v>16156</v>
      </c>
      <c r="AP15290" s="6" t="s">
        <v>8769</v>
      </c>
    </row>
    <row r="15291" spans="41:42" x14ac:dyDescent="0.3">
      <c r="AO15291" s="2" t="s">
        <v>13295</v>
      </c>
      <c r="AP15291" s="6" t="s">
        <v>8769</v>
      </c>
    </row>
    <row r="15292" spans="41:42" x14ac:dyDescent="0.3">
      <c r="AO15292" s="2" t="s">
        <v>16157</v>
      </c>
      <c r="AP15292" s="6" t="s">
        <v>8769</v>
      </c>
    </row>
    <row r="15293" spans="41:42" x14ac:dyDescent="0.3">
      <c r="AO15293" s="2" t="s">
        <v>16158</v>
      </c>
      <c r="AP15293" s="6" t="s">
        <v>8769</v>
      </c>
    </row>
    <row r="15294" spans="41:42" x14ac:dyDescent="0.3">
      <c r="AO15294" s="2" t="s">
        <v>16159</v>
      </c>
      <c r="AP15294" s="6" t="s">
        <v>8769</v>
      </c>
    </row>
    <row r="15295" spans="41:42" x14ac:dyDescent="0.3">
      <c r="AO15295" s="2" t="s">
        <v>16160</v>
      </c>
      <c r="AP15295" s="6" t="s">
        <v>8769</v>
      </c>
    </row>
    <row r="15296" spans="41:42" x14ac:dyDescent="0.3">
      <c r="AO15296" s="2" t="s">
        <v>16161</v>
      </c>
      <c r="AP15296" s="6" t="s">
        <v>8769</v>
      </c>
    </row>
    <row r="15297" spans="41:42" x14ac:dyDescent="0.3">
      <c r="AO15297" s="2" t="s">
        <v>16162</v>
      </c>
      <c r="AP15297" s="6" t="s">
        <v>8769</v>
      </c>
    </row>
    <row r="15298" spans="41:42" x14ac:dyDescent="0.3">
      <c r="AO15298" s="2" t="s">
        <v>16163</v>
      </c>
      <c r="AP15298" s="6" t="s">
        <v>8769</v>
      </c>
    </row>
    <row r="15299" spans="41:42" x14ac:dyDescent="0.3">
      <c r="AO15299" s="2" t="s">
        <v>16164</v>
      </c>
      <c r="AP15299" s="6" t="s">
        <v>8769</v>
      </c>
    </row>
    <row r="15300" spans="41:42" x14ac:dyDescent="0.3">
      <c r="AO15300" s="2" t="s">
        <v>16165</v>
      </c>
      <c r="AP15300" s="6" t="s">
        <v>8769</v>
      </c>
    </row>
    <row r="15301" spans="41:42" x14ac:dyDescent="0.3">
      <c r="AO15301" s="2" t="s">
        <v>16166</v>
      </c>
      <c r="AP15301" s="6" t="s">
        <v>8769</v>
      </c>
    </row>
    <row r="15302" spans="41:42" x14ac:dyDescent="0.3">
      <c r="AO15302" s="2" t="s">
        <v>13296</v>
      </c>
      <c r="AP15302" s="6" t="s">
        <v>8769</v>
      </c>
    </row>
    <row r="15303" spans="41:42" x14ac:dyDescent="0.3">
      <c r="AO15303" s="2" t="s">
        <v>16167</v>
      </c>
      <c r="AP15303" s="6" t="s">
        <v>8769</v>
      </c>
    </row>
    <row r="15304" spans="41:42" x14ac:dyDescent="0.3">
      <c r="AO15304" s="2" t="s">
        <v>16168</v>
      </c>
      <c r="AP15304" s="6" t="s">
        <v>8769</v>
      </c>
    </row>
    <row r="15305" spans="41:42" x14ac:dyDescent="0.3">
      <c r="AO15305" s="2" t="s">
        <v>16169</v>
      </c>
      <c r="AP15305" s="6" t="s">
        <v>8769</v>
      </c>
    </row>
    <row r="15306" spans="41:42" x14ac:dyDescent="0.3">
      <c r="AO15306" s="2" t="s">
        <v>16170</v>
      </c>
      <c r="AP15306" s="6" t="s">
        <v>8769</v>
      </c>
    </row>
    <row r="15307" spans="41:42" x14ac:dyDescent="0.3">
      <c r="AO15307" s="2" t="s">
        <v>16171</v>
      </c>
      <c r="AP15307" s="6" t="s">
        <v>8769</v>
      </c>
    </row>
    <row r="15308" spans="41:42" x14ac:dyDescent="0.3">
      <c r="AO15308" s="2" t="s">
        <v>16172</v>
      </c>
      <c r="AP15308" s="6" t="s">
        <v>8769</v>
      </c>
    </row>
    <row r="15309" spans="41:42" x14ac:dyDescent="0.3">
      <c r="AO15309" s="2" t="s">
        <v>16173</v>
      </c>
      <c r="AP15309" s="6" t="s">
        <v>8769</v>
      </c>
    </row>
    <row r="15310" spans="41:42" x14ac:dyDescent="0.3">
      <c r="AO15310" s="2" t="s">
        <v>16174</v>
      </c>
      <c r="AP15310" s="6" t="s">
        <v>8769</v>
      </c>
    </row>
    <row r="15311" spans="41:42" x14ac:dyDescent="0.3">
      <c r="AO15311" s="2" t="s">
        <v>16175</v>
      </c>
      <c r="AP15311" s="6" t="s">
        <v>8769</v>
      </c>
    </row>
    <row r="15312" spans="41:42" x14ac:dyDescent="0.3">
      <c r="AO15312" s="2" t="s">
        <v>16176</v>
      </c>
      <c r="AP15312" s="6" t="s">
        <v>8769</v>
      </c>
    </row>
    <row r="15313" spans="41:42" x14ac:dyDescent="0.3">
      <c r="AO15313" s="2" t="s">
        <v>13009</v>
      </c>
      <c r="AP15313" s="6" t="s">
        <v>8769</v>
      </c>
    </row>
    <row r="15314" spans="41:42" x14ac:dyDescent="0.3">
      <c r="AO15314" s="2" t="s">
        <v>13297</v>
      </c>
      <c r="AP15314" s="6" t="s">
        <v>8769</v>
      </c>
    </row>
    <row r="15315" spans="41:42" x14ac:dyDescent="0.3">
      <c r="AO15315" s="2" t="s">
        <v>16177</v>
      </c>
      <c r="AP15315" s="6" t="s">
        <v>8769</v>
      </c>
    </row>
    <row r="15316" spans="41:42" x14ac:dyDescent="0.3">
      <c r="AO15316" s="2" t="s">
        <v>16178</v>
      </c>
      <c r="AP15316" s="6" t="s">
        <v>8769</v>
      </c>
    </row>
    <row r="15317" spans="41:42" x14ac:dyDescent="0.3">
      <c r="AO15317" s="2" t="s">
        <v>16179</v>
      </c>
      <c r="AP15317" s="6" t="s">
        <v>8769</v>
      </c>
    </row>
    <row r="15318" spans="41:42" x14ac:dyDescent="0.3">
      <c r="AO15318" s="2" t="s">
        <v>16180</v>
      </c>
      <c r="AP15318" s="6" t="s">
        <v>8769</v>
      </c>
    </row>
    <row r="15319" spans="41:42" x14ac:dyDescent="0.3">
      <c r="AO15319" s="2" t="s">
        <v>16181</v>
      </c>
      <c r="AP15319" s="6" t="s">
        <v>8769</v>
      </c>
    </row>
    <row r="15320" spans="41:42" x14ac:dyDescent="0.3">
      <c r="AO15320" s="2" t="s">
        <v>16182</v>
      </c>
      <c r="AP15320" s="6" t="s">
        <v>8769</v>
      </c>
    </row>
    <row r="15321" spans="41:42" x14ac:dyDescent="0.3">
      <c r="AO15321" s="2" t="s">
        <v>16183</v>
      </c>
      <c r="AP15321" s="6" t="s">
        <v>8769</v>
      </c>
    </row>
    <row r="15322" spans="41:42" x14ac:dyDescent="0.3">
      <c r="AO15322" s="2" t="s">
        <v>16184</v>
      </c>
      <c r="AP15322" s="6" t="s">
        <v>8769</v>
      </c>
    </row>
    <row r="15323" spans="41:42" x14ac:dyDescent="0.3">
      <c r="AO15323" s="2" t="s">
        <v>16185</v>
      </c>
      <c r="AP15323" s="6" t="s">
        <v>8769</v>
      </c>
    </row>
    <row r="15324" spans="41:42" x14ac:dyDescent="0.3">
      <c r="AO15324" s="2" t="s">
        <v>16186</v>
      </c>
      <c r="AP15324" s="6" t="s">
        <v>8769</v>
      </c>
    </row>
    <row r="15325" spans="41:42" x14ac:dyDescent="0.3">
      <c r="AO15325" s="2" t="s">
        <v>13298</v>
      </c>
      <c r="AP15325" s="6" t="s">
        <v>8769</v>
      </c>
    </row>
    <row r="15326" spans="41:42" x14ac:dyDescent="0.3">
      <c r="AO15326" s="2" t="s">
        <v>16187</v>
      </c>
      <c r="AP15326" s="6" t="s">
        <v>8769</v>
      </c>
    </row>
    <row r="15327" spans="41:42" x14ac:dyDescent="0.3">
      <c r="AO15327" s="2" t="s">
        <v>16188</v>
      </c>
      <c r="AP15327" s="6" t="s">
        <v>8769</v>
      </c>
    </row>
    <row r="15328" spans="41:42" x14ac:dyDescent="0.3">
      <c r="AO15328" s="2" t="s">
        <v>16189</v>
      </c>
      <c r="AP15328" s="6" t="s">
        <v>8769</v>
      </c>
    </row>
    <row r="15329" spans="41:42" x14ac:dyDescent="0.3">
      <c r="AO15329" s="2" t="s">
        <v>16190</v>
      </c>
      <c r="AP15329" s="6" t="s">
        <v>8769</v>
      </c>
    </row>
    <row r="15330" spans="41:42" x14ac:dyDescent="0.3">
      <c r="AO15330" s="2" t="s">
        <v>16191</v>
      </c>
      <c r="AP15330" s="6" t="s">
        <v>8769</v>
      </c>
    </row>
    <row r="15331" spans="41:42" x14ac:dyDescent="0.3">
      <c r="AO15331" s="2" t="s">
        <v>16192</v>
      </c>
      <c r="AP15331" s="6" t="s">
        <v>8769</v>
      </c>
    </row>
    <row r="15332" spans="41:42" x14ac:dyDescent="0.3">
      <c r="AO15332" s="2" t="s">
        <v>16193</v>
      </c>
      <c r="AP15332" s="6" t="s">
        <v>8769</v>
      </c>
    </row>
    <row r="15333" spans="41:42" x14ac:dyDescent="0.3">
      <c r="AO15333" s="2" t="s">
        <v>16194</v>
      </c>
      <c r="AP15333" s="6" t="s">
        <v>8769</v>
      </c>
    </row>
    <row r="15334" spans="41:42" x14ac:dyDescent="0.3">
      <c r="AO15334" s="2" t="s">
        <v>16195</v>
      </c>
      <c r="AP15334" s="6" t="s">
        <v>8769</v>
      </c>
    </row>
    <row r="15335" spans="41:42" x14ac:dyDescent="0.3">
      <c r="AO15335" s="2" t="s">
        <v>16196</v>
      </c>
      <c r="AP15335" s="6" t="s">
        <v>8769</v>
      </c>
    </row>
    <row r="15336" spans="41:42" x14ac:dyDescent="0.3">
      <c r="AO15336" s="2" t="s">
        <v>13299</v>
      </c>
      <c r="AP15336" s="6" t="s">
        <v>8769</v>
      </c>
    </row>
    <row r="15337" spans="41:42" x14ac:dyDescent="0.3">
      <c r="AO15337" s="2" t="s">
        <v>16197</v>
      </c>
      <c r="AP15337" s="6" t="s">
        <v>8769</v>
      </c>
    </row>
    <row r="15338" spans="41:42" x14ac:dyDescent="0.3">
      <c r="AO15338" s="2" t="s">
        <v>16198</v>
      </c>
      <c r="AP15338" s="6" t="s">
        <v>8769</v>
      </c>
    </row>
    <row r="15339" spans="41:42" x14ac:dyDescent="0.3">
      <c r="AO15339" s="2" t="s">
        <v>16199</v>
      </c>
      <c r="AP15339" s="6" t="s">
        <v>8769</v>
      </c>
    </row>
    <row r="15340" spans="41:42" x14ac:dyDescent="0.3">
      <c r="AO15340" s="2" t="s">
        <v>16200</v>
      </c>
      <c r="AP15340" s="6" t="s">
        <v>8769</v>
      </c>
    </row>
    <row r="15341" spans="41:42" x14ac:dyDescent="0.3">
      <c r="AO15341" s="2" t="s">
        <v>16201</v>
      </c>
      <c r="AP15341" s="6" t="s">
        <v>8769</v>
      </c>
    </row>
    <row r="15342" spans="41:42" x14ac:dyDescent="0.3">
      <c r="AO15342" s="2" t="s">
        <v>16202</v>
      </c>
      <c r="AP15342" s="6" t="s">
        <v>8769</v>
      </c>
    </row>
    <row r="15343" spans="41:42" x14ac:dyDescent="0.3">
      <c r="AO15343" s="2" t="s">
        <v>16203</v>
      </c>
      <c r="AP15343" s="6" t="s">
        <v>8769</v>
      </c>
    </row>
    <row r="15344" spans="41:42" x14ac:dyDescent="0.3">
      <c r="AO15344" s="2" t="s">
        <v>16204</v>
      </c>
      <c r="AP15344" s="6" t="s">
        <v>8769</v>
      </c>
    </row>
    <row r="15345" spans="41:42" x14ac:dyDescent="0.3">
      <c r="AO15345" s="2" t="s">
        <v>13300</v>
      </c>
      <c r="AP15345" s="6" t="s">
        <v>8769</v>
      </c>
    </row>
    <row r="15346" spans="41:42" x14ac:dyDescent="0.3">
      <c r="AO15346" s="2" t="s">
        <v>13301</v>
      </c>
      <c r="AP15346" s="6" t="s">
        <v>8769</v>
      </c>
    </row>
    <row r="15347" spans="41:42" x14ac:dyDescent="0.3">
      <c r="AO15347" s="2" t="s">
        <v>13302</v>
      </c>
      <c r="AP15347" s="6" t="s">
        <v>8769</v>
      </c>
    </row>
    <row r="15348" spans="41:42" x14ac:dyDescent="0.3">
      <c r="AO15348" s="2" t="s">
        <v>13303</v>
      </c>
      <c r="AP15348" s="6" t="s">
        <v>8769</v>
      </c>
    </row>
    <row r="15349" spans="41:42" x14ac:dyDescent="0.3">
      <c r="AO15349" s="2" t="s">
        <v>13304</v>
      </c>
      <c r="AP15349" s="6" t="s">
        <v>8769</v>
      </c>
    </row>
    <row r="15350" spans="41:42" x14ac:dyDescent="0.3">
      <c r="AO15350" s="2" t="s">
        <v>13305</v>
      </c>
      <c r="AP15350" s="6" t="s">
        <v>8769</v>
      </c>
    </row>
    <row r="15351" spans="41:42" x14ac:dyDescent="0.3">
      <c r="AO15351" s="2" t="s">
        <v>13306</v>
      </c>
      <c r="AP15351" s="6" t="s">
        <v>8769</v>
      </c>
    </row>
    <row r="15352" spans="41:42" x14ac:dyDescent="0.3">
      <c r="AO15352" s="2" t="s">
        <v>13010</v>
      </c>
      <c r="AP15352" s="6" t="s">
        <v>8769</v>
      </c>
    </row>
    <row r="15353" spans="41:42" x14ac:dyDescent="0.3">
      <c r="AO15353" s="2" t="s">
        <v>13307</v>
      </c>
      <c r="AP15353" s="6" t="s">
        <v>8769</v>
      </c>
    </row>
    <row r="15354" spans="41:42" x14ac:dyDescent="0.3">
      <c r="AO15354" s="2" t="s">
        <v>13308</v>
      </c>
      <c r="AP15354" s="6" t="s">
        <v>8769</v>
      </c>
    </row>
    <row r="15355" spans="41:42" x14ac:dyDescent="0.3">
      <c r="AO15355" s="2" t="s">
        <v>13309</v>
      </c>
      <c r="AP15355" s="6" t="s">
        <v>8769</v>
      </c>
    </row>
    <row r="15356" spans="41:42" x14ac:dyDescent="0.3">
      <c r="AO15356" s="2" t="s">
        <v>13310</v>
      </c>
      <c r="AP15356" s="6" t="s">
        <v>8769</v>
      </c>
    </row>
    <row r="15357" spans="41:42" x14ac:dyDescent="0.3">
      <c r="AO15357" s="2" t="s">
        <v>13311</v>
      </c>
      <c r="AP15357" s="6" t="s">
        <v>8769</v>
      </c>
    </row>
    <row r="15358" spans="41:42" x14ac:dyDescent="0.3">
      <c r="AO15358" s="2" t="s">
        <v>13312</v>
      </c>
      <c r="AP15358" s="6" t="s">
        <v>8769</v>
      </c>
    </row>
    <row r="15359" spans="41:42" x14ac:dyDescent="0.3">
      <c r="AO15359" s="2" t="s">
        <v>13313</v>
      </c>
      <c r="AP15359" s="6" t="s">
        <v>8769</v>
      </c>
    </row>
    <row r="15360" spans="41:42" x14ac:dyDescent="0.3">
      <c r="AO15360" s="2" t="s">
        <v>13314</v>
      </c>
      <c r="AP15360" s="6" t="s">
        <v>8769</v>
      </c>
    </row>
    <row r="15361" spans="41:42" x14ac:dyDescent="0.3">
      <c r="AO15361" s="2" t="s">
        <v>13315</v>
      </c>
      <c r="AP15361" s="6" t="s">
        <v>8769</v>
      </c>
    </row>
    <row r="15362" spans="41:42" x14ac:dyDescent="0.3">
      <c r="AO15362" s="2" t="s">
        <v>13316</v>
      </c>
      <c r="AP15362" s="6" t="s">
        <v>8769</v>
      </c>
    </row>
    <row r="15363" spans="41:42" x14ac:dyDescent="0.3">
      <c r="AO15363" s="2" t="s">
        <v>13011</v>
      </c>
      <c r="AP15363" s="6" t="s">
        <v>8769</v>
      </c>
    </row>
    <row r="15364" spans="41:42" x14ac:dyDescent="0.3">
      <c r="AO15364" s="2" t="s">
        <v>13317</v>
      </c>
      <c r="AP15364" s="6" t="s">
        <v>8769</v>
      </c>
    </row>
    <row r="15365" spans="41:42" x14ac:dyDescent="0.3">
      <c r="AO15365" s="2" t="s">
        <v>13318</v>
      </c>
      <c r="AP15365" s="6" t="s">
        <v>8769</v>
      </c>
    </row>
    <row r="15366" spans="41:42" x14ac:dyDescent="0.3">
      <c r="AO15366" s="2" t="s">
        <v>13319</v>
      </c>
      <c r="AP15366" s="6" t="s">
        <v>8769</v>
      </c>
    </row>
    <row r="15367" spans="41:42" x14ac:dyDescent="0.3">
      <c r="AO15367" s="2" t="s">
        <v>13320</v>
      </c>
      <c r="AP15367" s="6" t="s">
        <v>8769</v>
      </c>
    </row>
    <row r="15368" spans="41:42" x14ac:dyDescent="0.3">
      <c r="AO15368" s="2" t="s">
        <v>13321</v>
      </c>
      <c r="AP15368" s="6" t="s">
        <v>8769</v>
      </c>
    </row>
    <row r="15369" spans="41:42" x14ac:dyDescent="0.3">
      <c r="AO15369" s="2" t="s">
        <v>13322</v>
      </c>
      <c r="AP15369" s="6" t="s">
        <v>8769</v>
      </c>
    </row>
    <row r="15370" spans="41:42" x14ac:dyDescent="0.3">
      <c r="AO15370" s="2" t="s">
        <v>13323</v>
      </c>
      <c r="AP15370" s="6" t="s">
        <v>8769</v>
      </c>
    </row>
    <row r="15371" spans="41:42" x14ac:dyDescent="0.3">
      <c r="AO15371" s="2" t="s">
        <v>13324</v>
      </c>
      <c r="AP15371" s="6" t="s">
        <v>8769</v>
      </c>
    </row>
    <row r="15372" spans="41:42" x14ac:dyDescent="0.3">
      <c r="AO15372" s="2" t="s">
        <v>13325</v>
      </c>
      <c r="AP15372" s="6" t="s">
        <v>8769</v>
      </c>
    </row>
    <row r="15373" spans="41:42" x14ac:dyDescent="0.3">
      <c r="AO15373" s="2" t="s">
        <v>13326</v>
      </c>
      <c r="AP15373" s="6" t="s">
        <v>8769</v>
      </c>
    </row>
    <row r="15374" spans="41:42" x14ac:dyDescent="0.3">
      <c r="AO15374" s="2" t="s">
        <v>13012</v>
      </c>
      <c r="AP15374" s="6" t="s">
        <v>8769</v>
      </c>
    </row>
    <row r="15375" spans="41:42" x14ac:dyDescent="0.3">
      <c r="AO15375" s="2" t="s">
        <v>13327</v>
      </c>
      <c r="AP15375" s="6" t="s">
        <v>8769</v>
      </c>
    </row>
    <row r="15376" spans="41:42" x14ac:dyDescent="0.3">
      <c r="AO15376" s="2" t="s">
        <v>13328</v>
      </c>
      <c r="AP15376" s="6" t="s">
        <v>8769</v>
      </c>
    </row>
    <row r="15377" spans="41:42" x14ac:dyDescent="0.3">
      <c r="AO15377" s="2" t="s">
        <v>13329</v>
      </c>
      <c r="AP15377" s="6" t="s">
        <v>8769</v>
      </c>
    </row>
    <row r="15378" spans="41:42" x14ac:dyDescent="0.3">
      <c r="AO15378" s="2" t="s">
        <v>13330</v>
      </c>
      <c r="AP15378" s="6" t="s">
        <v>8769</v>
      </c>
    </row>
    <row r="15379" spans="41:42" x14ac:dyDescent="0.3">
      <c r="AO15379" s="2" t="s">
        <v>13331</v>
      </c>
      <c r="AP15379" s="6" t="s">
        <v>8769</v>
      </c>
    </row>
    <row r="15380" spans="41:42" x14ac:dyDescent="0.3">
      <c r="AO15380" s="2" t="s">
        <v>13332</v>
      </c>
      <c r="AP15380" s="6" t="s">
        <v>8769</v>
      </c>
    </row>
    <row r="15381" spans="41:42" x14ac:dyDescent="0.3">
      <c r="AO15381" s="2" t="s">
        <v>13333</v>
      </c>
      <c r="AP15381" s="6" t="s">
        <v>8769</v>
      </c>
    </row>
    <row r="15382" spans="41:42" x14ac:dyDescent="0.3">
      <c r="AO15382" s="2" t="s">
        <v>13334</v>
      </c>
      <c r="AP15382" s="6" t="s">
        <v>8769</v>
      </c>
    </row>
    <row r="15383" spans="41:42" x14ac:dyDescent="0.3">
      <c r="AO15383" s="2" t="s">
        <v>13335</v>
      </c>
      <c r="AP15383" s="6" t="s">
        <v>8769</v>
      </c>
    </row>
    <row r="15384" spans="41:42" x14ac:dyDescent="0.3">
      <c r="AO15384" s="2" t="s">
        <v>13336</v>
      </c>
      <c r="AP15384" s="6" t="s">
        <v>8769</v>
      </c>
    </row>
    <row r="15385" spans="41:42" x14ac:dyDescent="0.3">
      <c r="AO15385" s="2" t="s">
        <v>13013</v>
      </c>
      <c r="AP15385" s="6" t="s">
        <v>8769</v>
      </c>
    </row>
    <row r="15386" spans="41:42" x14ac:dyDescent="0.3">
      <c r="AO15386" s="2" t="s">
        <v>13337</v>
      </c>
      <c r="AP15386" s="6" t="s">
        <v>8769</v>
      </c>
    </row>
    <row r="15387" spans="41:42" x14ac:dyDescent="0.3">
      <c r="AO15387" s="2" t="s">
        <v>13338</v>
      </c>
      <c r="AP15387" s="6" t="s">
        <v>8769</v>
      </c>
    </row>
    <row r="15388" spans="41:42" x14ac:dyDescent="0.3">
      <c r="AO15388" s="2" t="s">
        <v>13339</v>
      </c>
      <c r="AP15388" s="6" t="s">
        <v>8769</v>
      </c>
    </row>
    <row r="15389" spans="41:42" x14ac:dyDescent="0.3">
      <c r="AO15389" s="2" t="s">
        <v>13340</v>
      </c>
      <c r="AP15389" s="6" t="s">
        <v>8769</v>
      </c>
    </row>
    <row r="15390" spans="41:42" x14ac:dyDescent="0.3">
      <c r="AO15390" s="2" t="s">
        <v>13341</v>
      </c>
      <c r="AP15390" s="6" t="s">
        <v>8769</v>
      </c>
    </row>
    <row r="15391" spans="41:42" x14ac:dyDescent="0.3">
      <c r="AO15391" s="2" t="s">
        <v>13342</v>
      </c>
      <c r="AP15391" s="6" t="s">
        <v>8769</v>
      </c>
    </row>
    <row r="15392" spans="41:42" x14ac:dyDescent="0.3">
      <c r="AO15392" s="2" t="s">
        <v>13343</v>
      </c>
      <c r="AP15392" s="6" t="s">
        <v>8769</v>
      </c>
    </row>
    <row r="15393" spans="41:42" x14ac:dyDescent="0.3">
      <c r="AO15393" s="2" t="s">
        <v>13344</v>
      </c>
      <c r="AP15393" s="6" t="s">
        <v>8769</v>
      </c>
    </row>
    <row r="15394" spans="41:42" x14ac:dyDescent="0.3">
      <c r="AO15394" s="2" t="s">
        <v>13345</v>
      </c>
      <c r="AP15394" s="6" t="s">
        <v>8769</v>
      </c>
    </row>
    <row r="15395" spans="41:42" x14ac:dyDescent="0.3">
      <c r="AO15395" s="2" t="s">
        <v>13346</v>
      </c>
      <c r="AP15395" s="6" t="s">
        <v>8769</v>
      </c>
    </row>
    <row r="15396" spans="41:42" x14ac:dyDescent="0.3">
      <c r="AO15396" s="2" t="s">
        <v>13014</v>
      </c>
      <c r="AP15396" s="6" t="s">
        <v>8769</v>
      </c>
    </row>
    <row r="15397" spans="41:42" x14ac:dyDescent="0.3">
      <c r="AO15397" s="2" t="s">
        <v>13347</v>
      </c>
      <c r="AP15397" s="6" t="s">
        <v>8769</v>
      </c>
    </row>
    <row r="15398" spans="41:42" x14ac:dyDescent="0.3">
      <c r="AO15398" s="2" t="s">
        <v>13348</v>
      </c>
      <c r="AP15398" s="6" t="s">
        <v>8769</v>
      </c>
    </row>
    <row r="15399" spans="41:42" x14ac:dyDescent="0.3">
      <c r="AO15399" s="2" t="s">
        <v>13349</v>
      </c>
      <c r="AP15399" s="6" t="s">
        <v>8769</v>
      </c>
    </row>
    <row r="15400" spans="41:42" x14ac:dyDescent="0.3">
      <c r="AO15400" s="2" t="s">
        <v>13350</v>
      </c>
      <c r="AP15400" s="6" t="s">
        <v>8769</v>
      </c>
    </row>
    <row r="15401" spans="41:42" x14ac:dyDescent="0.3">
      <c r="AO15401" s="2" t="s">
        <v>13351</v>
      </c>
      <c r="AP15401" s="6" t="s">
        <v>8769</v>
      </c>
    </row>
    <row r="15402" spans="41:42" x14ac:dyDescent="0.3">
      <c r="AO15402" s="2" t="s">
        <v>13352</v>
      </c>
      <c r="AP15402" s="6" t="s">
        <v>8769</v>
      </c>
    </row>
    <row r="15403" spans="41:42" x14ac:dyDescent="0.3">
      <c r="AO15403" s="2" t="s">
        <v>13353</v>
      </c>
      <c r="AP15403" s="6" t="s">
        <v>8769</v>
      </c>
    </row>
    <row r="15404" spans="41:42" x14ac:dyDescent="0.3">
      <c r="AO15404" s="2" t="s">
        <v>13354</v>
      </c>
      <c r="AP15404" s="6" t="s">
        <v>8769</v>
      </c>
    </row>
    <row r="15405" spans="41:42" x14ac:dyDescent="0.3">
      <c r="AO15405" s="2" t="s">
        <v>13355</v>
      </c>
      <c r="AP15405" s="6" t="s">
        <v>8769</v>
      </c>
    </row>
    <row r="15406" spans="41:42" x14ac:dyDescent="0.3">
      <c r="AO15406" s="2" t="s">
        <v>13356</v>
      </c>
      <c r="AP15406" s="6" t="s">
        <v>8769</v>
      </c>
    </row>
    <row r="15407" spans="41:42" x14ac:dyDescent="0.3">
      <c r="AO15407" s="2" t="s">
        <v>13015</v>
      </c>
      <c r="AP15407" s="6" t="s">
        <v>8769</v>
      </c>
    </row>
    <row r="15408" spans="41:42" x14ac:dyDescent="0.3">
      <c r="AO15408" s="2" t="s">
        <v>13357</v>
      </c>
      <c r="AP15408" s="6" t="s">
        <v>8769</v>
      </c>
    </row>
    <row r="15409" spans="41:42" x14ac:dyDescent="0.3">
      <c r="AO15409" s="2" t="s">
        <v>13358</v>
      </c>
      <c r="AP15409" s="6" t="s">
        <v>8769</v>
      </c>
    </row>
    <row r="15410" spans="41:42" x14ac:dyDescent="0.3">
      <c r="AO15410" s="2" t="s">
        <v>13359</v>
      </c>
      <c r="AP15410" s="6" t="s">
        <v>8769</v>
      </c>
    </row>
    <row r="15411" spans="41:42" x14ac:dyDescent="0.3">
      <c r="AO15411" s="2" t="s">
        <v>13360</v>
      </c>
      <c r="AP15411" s="6" t="s">
        <v>8769</v>
      </c>
    </row>
    <row r="15412" spans="41:42" x14ac:dyDescent="0.3">
      <c r="AO15412" s="2" t="s">
        <v>13361</v>
      </c>
      <c r="AP15412" s="6" t="s">
        <v>8769</v>
      </c>
    </row>
    <row r="15413" spans="41:42" x14ac:dyDescent="0.3">
      <c r="AO15413" s="2" t="s">
        <v>13362</v>
      </c>
      <c r="AP15413" s="6" t="s">
        <v>8769</v>
      </c>
    </row>
    <row r="15414" spans="41:42" x14ac:dyDescent="0.3">
      <c r="AO15414" s="2" t="s">
        <v>13363</v>
      </c>
      <c r="AP15414" s="6" t="s">
        <v>8769</v>
      </c>
    </row>
    <row r="15415" spans="41:42" x14ac:dyDescent="0.3">
      <c r="AO15415" s="2" t="s">
        <v>13364</v>
      </c>
      <c r="AP15415" s="6" t="s">
        <v>8769</v>
      </c>
    </row>
    <row r="15416" spans="41:42" x14ac:dyDescent="0.3">
      <c r="AO15416" s="2" t="s">
        <v>13365</v>
      </c>
      <c r="AP15416" s="6" t="s">
        <v>8769</v>
      </c>
    </row>
    <row r="15417" spans="41:42" x14ac:dyDescent="0.3">
      <c r="AO15417" s="2" t="s">
        <v>13366</v>
      </c>
      <c r="AP15417" s="6" t="s">
        <v>8769</v>
      </c>
    </row>
    <row r="15418" spans="41:42" x14ac:dyDescent="0.3">
      <c r="AO15418" s="2" t="s">
        <v>13016</v>
      </c>
      <c r="AP15418" s="6" t="s">
        <v>8769</v>
      </c>
    </row>
    <row r="15419" spans="41:42" x14ac:dyDescent="0.3">
      <c r="AO15419" s="2" t="s">
        <v>13367</v>
      </c>
      <c r="AP15419" s="6" t="s">
        <v>8769</v>
      </c>
    </row>
    <row r="15420" spans="41:42" x14ac:dyDescent="0.3">
      <c r="AO15420" s="2" t="s">
        <v>13368</v>
      </c>
      <c r="AP15420" s="6" t="s">
        <v>8769</v>
      </c>
    </row>
    <row r="15421" spans="41:42" x14ac:dyDescent="0.3">
      <c r="AO15421" s="2" t="s">
        <v>13369</v>
      </c>
      <c r="AP15421" s="6" t="s">
        <v>8769</v>
      </c>
    </row>
    <row r="15422" spans="41:42" x14ac:dyDescent="0.3">
      <c r="AO15422" s="2" t="s">
        <v>13370</v>
      </c>
      <c r="AP15422" s="6" t="s">
        <v>8769</v>
      </c>
    </row>
    <row r="15423" spans="41:42" x14ac:dyDescent="0.3">
      <c r="AO15423" s="2" t="s">
        <v>13371</v>
      </c>
      <c r="AP15423" s="6" t="s">
        <v>8769</v>
      </c>
    </row>
    <row r="15424" spans="41:42" x14ac:dyDescent="0.3">
      <c r="AO15424" s="2" t="s">
        <v>13372</v>
      </c>
      <c r="AP15424" s="6" t="s">
        <v>8769</v>
      </c>
    </row>
    <row r="15425" spans="41:42" x14ac:dyDescent="0.3">
      <c r="AO15425" s="2" t="s">
        <v>13373</v>
      </c>
      <c r="AP15425" s="6" t="s">
        <v>8769</v>
      </c>
    </row>
    <row r="15426" spans="41:42" x14ac:dyDescent="0.3">
      <c r="AO15426" s="2" t="s">
        <v>13374</v>
      </c>
      <c r="AP15426" s="6" t="s">
        <v>8769</v>
      </c>
    </row>
    <row r="15427" spans="41:42" x14ac:dyDescent="0.3">
      <c r="AO15427" s="2" t="s">
        <v>13375</v>
      </c>
      <c r="AP15427" s="6" t="s">
        <v>8769</v>
      </c>
    </row>
    <row r="15428" spans="41:42" x14ac:dyDescent="0.3">
      <c r="AO15428" s="2" t="s">
        <v>13376</v>
      </c>
      <c r="AP15428" s="6" t="s">
        <v>8769</v>
      </c>
    </row>
    <row r="15429" spans="41:42" x14ac:dyDescent="0.3">
      <c r="AO15429" s="2" t="s">
        <v>12981</v>
      </c>
      <c r="AP15429" s="6" t="s">
        <v>8769</v>
      </c>
    </row>
    <row r="15430" spans="41:42" x14ac:dyDescent="0.3">
      <c r="AO15430" s="2" t="s">
        <v>13017</v>
      </c>
      <c r="AP15430" s="6" t="s">
        <v>8769</v>
      </c>
    </row>
    <row r="15431" spans="41:42" x14ac:dyDescent="0.3">
      <c r="AO15431" s="2" t="s">
        <v>13377</v>
      </c>
      <c r="AP15431" s="6" t="s">
        <v>8769</v>
      </c>
    </row>
    <row r="15432" spans="41:42" x14ac:dyDescent="0.3">
      <c r="AO15432" s="2" t="s">
        <v>13378</v>
      </c>
      <c r="AP15432" s="6" t="s">
        <v>8769</v>
      </c>
    </row>
    <row r="15433" spans="41:42" x14ac:dyDescent="0.3">
      <c r="AO15433" s="2" t="s">
        <v>13379</v>
      </c>
      <c r="AP15433" s="6" t="s">
        <v>8769</v>
      </c>
    </row>
    <row r="15434" spans="41:42" x14ac:dyDescent="0.3">
      <c r="AO15434" s="2" t="s">
        <v>13380</v>
      </c>
      <c r="AP15434" s="6" t="s">
        <v>8769</v>
      </c>
    </row>
    <row r="15435" spans="41:42" x14ac:dyDescent="0.3">
      <c r="AO15435" s="2" t="s">
        <v>13381</v>
      </c>
      <c r="AP15435" s="6" t="s">
        <v>8769</v>
      </c>
    </row>
    <row r="15436" spans="41:42" x14ac:dyDescent="0.3">
      <c r="AO15436" s="2" t="s">
        <v>13382</v>
      </c>
      <c r="AP15436" s="6" t="s">
        <v>8769</v>
      </c>
    </row>
    <row r="15437" spans="41:42" x14ac:dyDescent="0.3">
      <c r="AO15437" s="2" t="s">
        <v>13383</v>
      </c>
      <c r="AP15437" s="6" t="s">
        <v>8769</v>
      </c>
    </row>
    <row r="15438" spans="41:42" x14ac:dyDescent="0.3">
      <c r="AO15438" s="2" t="s">
        <v>13384</v>
      </c>
      <c r="AP15438" s="6" t="s">
        <v>8769</v>
      </c>
    </row>
    <row r="15439" spans="41:42" x14ac:dyDescent="0.3">
      <c r="AO15439" s="2" t="s">
        <v>13385</v>
      </c>
      <c r="AP15439" s="6" t="s">
        <v>8769</v>
      </c>
    </row>
    <row r="15440" spans="41:42" x14ac:dyDescent="0.3">
      <c r="AO15440" s="2" t="s">
        <v>13386</v>
      </c>
      <c r="AP15440" s="6" t="s">
        <v>8769</v>
      </c>
    </row>
    <row r="15441" spans="41:42" x14ac:dyDescent="0.3">
      <c r="AO15441" s="2" t="s">
        <v>13018</v>
      </c>
      <c r="AP15441" s="6" t="s">
        <v>8769</v>
      </c>
    </row>
    <row r="15442" spans="41:42" x14ac:dyDescent="0.3">
      <c r="AO15442" s="2" t="s">
        <v>13387</v>
      </c>
      <c r="AP15442" s="6" t="s">
        <v>8769</v>
      </c>
    </row>
    <row r="15443" spans="41:42" x14ac:dyDescent="0.3">
      <c r="AO15443" s="2" t="s">
        <v>13388</v>
      </c>
      <c r="AP15443" s="6" t="s">
        <v>8769</v>
      </c>
    </row>
    <row r="15444" spans="41:42" x14ac:dyDescent="0.3">
      <c r="AO15444" s="2" t="s">
        <v>13389</v>
      </c>
      <c r="AP15444" s="6" t="s">
        <v>8769</v>
      </c>
    </row>
    <row r="15445" spans="41:42" x14ac:dyDescent="0.3">
      <c r="AO15445" s="2" t="s">
        <v>13390</v>
      </c>
      <c r="AP15445" s="6" t="s">
        <v>8769</v>
      </c>
    </row>
    <row r="15446" spans="41:42" x14ac:dyDescent="0.3">
      <c r="AO15446" s="2" t="s">
        <v>13391</v>
      </c>
      <c r="AP15446" s="6" t="s">
        <v>8769</v>
      </c>
    </row>
    <row r="15447" spans="41:42" x14ac:dyDescent="0.3">
      <c r="AO15447" s="2" t="s">
        <v>13392</v>
      </c>
      <c r="AP15447" s="6" t="s">
        <v>8769</v>
      </c>
    </row>
    <row r="15448" spans="41:42" x14ac:dyDescent="0.3">
      <c r="AO15448" s="2" t="s">
        <v>13393</v>
      </c>
      <c r="AP15448" s="6" t="s">
        <v>8769</v>
      </c>
    </row>
    <row r="15449" spans="41:42" x14ac:dyDescent="0.3">
      <c r="AO15449" s="2" t="s">
        <v>13394</v>
      </c>
      <c r="AP15449" s="6" t="s">
        <v>8769</v>
      </c>
    </row>
    <row r="15450" spans="41:42" x14ac:dyDescent="0.3">
      <c r="AO15450" s="2" t="s">
        <v>13395</v>
      </c>
      <c r="AP15450" s="6" t="s">
        <v>8769</v>
      </c>
    </row>
    <row r="15451" spans="41:42" x14ac:dyDescent="0.3">
      <c r="AO15451" s="2" t="s">
        <v>13396</v>
      </c>
      <c r="AP15451" s="6" t="s">
        <v>8769</v>
      </c>
    </row>
    <row r="15452" spans="41:42" x14ac:dyDescent="0.3">
      <c r="AO15452" s="2" t="s">
        <v>13019</v>
      </c>
      <c r="AP15452" s="6" t="s">
        <v>8769</v>
      </c>
    </row>
    <row r="15453" spans="41:42" x14ac:dyDescent="0.3">
      <c r="AO15453" s="2" t="s">
        <v>13397</v>
      </c>
      <c r="AP15453" s="6" t="s">
        <v>8769</v>
      </c>
    </row>
    <row r="15454" spans="41:42" x14ac:dyDescent="0.3">
      <c r="AO15454" s="2" t="s">
        <v>13398</v>
      </c>
      <c r="AP15454" s="6" t="s">
        <v>8769</v>
      </c>
    </row>
    <row r="15455" spans="41:42" x14ac:dyDescent="0.3">
      <c r="AO15455" s="2" t="s">
        <v>13399</v>
      </c>
      <c r="AP15455" s="6" t="s">
        <v>8769</v>
      </c>
    </row>
    <row r="15456" spans="41:42" x14ac:dyDescent="0.3">
      <c r="AO15456" s="2" t="s">
        <v>13400</v>
      </c>
      <c r="AP15456" s="6" t="s">
        <v>8769</v>
      </c>
    </row>
    <row r="15457" spans="41:42" x14ac:dyDescent="0.3">
      <c r="AO15457" s="2" t="s">
        <v>13401</v>
      </c>
      <c r="AP15457" s="6" t="s">
        <v>8769</v>
      </c>
    </row>
    <row r="15458" spans="41:42" x14ac:dyDescent="0.3">
      <c r="AO15458" s="2" t="s">
        <v>13402</v>
      </c>
      <c r="AP15458" s="6" t="s">
        <v>8769</v>
      </c>
    </row>
    <row r="15459" spans="41:42" x14ac:dyDescent="0.3">
      <c r="AO15459" s="2" t="s">
        <v>13403</v>
      </c>
      <c r="AP15459" s="6" t="s">
        <v>8769</v>
      </c>
    </row>
    <row r="15460" spans="41:42" x14ac:dyDescent="0.3">
      <c r="AO15460" s="2" t="s">
        <v>13404</v>
      </c>
      <c r="AP15460" s="6" t="s">
        <v>8769</v>
      </c>
    </row>
    <row r="15461" spans="41:42" x14ac:dyDescent="0.3">
      <c r="AO15461" s="2" t="s">
        <v>13405</v>
      </c>
      <c r="AP15461" s="6" t="s">
        <v>8769</v>
      </c>
    </row>
    <row r="15462" spans="41:42" x14ac:dyDescent="0.3">
      <c r="AO15462" s="2" t="s">
        <v>13406</v>
      </c>
      <c r="AP15462" s="6" t="s">
        <v>8769</v>
      </c>
    </row>
    <row r="15463" spans="41:42" x14ac:dyDescent="0.3">
      <c r="AO15463" s="2" t="s">
        <v>13020</v>
      </c>
      <c r="AP15463" s="6" t="s">
        <v>8769</v>
      </c>
    </row>
    <row r="15464" spans="41:42" x14ac:dyDescent="0.3">
      <c r="AO15464" s="2" t="s">
        <v>13407</v>
      </c>
      <c r="AP15464" s="6" t="s">
        <v>8769</v>
      </c>
    </row>
    <row r="15465" spans="41:42" x14ac:dyDescent="0.3">
      <c r="AO15465" s="2" t="s">
        <v>13408</v>
      </c>
      <c r="AP15465" s="6" t="s">
        <v>8769</v>
      </c>
    </row>
    <row r="15466" spans="41:42" x14ac:dyDescent="0.3">
      <c r="AO15466" s="2" t="s">
        <v>13409</v>
      </c>
      <c r="AP15466" s="6" t="s">
        <v>8769</v>
      </c>
    </row>
    <row r="15467" spans="41:42" x14ac:dyDescent="0.3">
      <c r="AO15467" s="2" t="s">
        <v>13410</v>
      </c>
      <c r="AP15467" s="6" t="s">
        <v>8769</v>
      </c>
    </row>
    <row r="15468" spans="41:42" x14ac:dyDescent="0.3">
      <c r="AO15468" s="2" t="s">
        <v>13411</v>
      </c>
      <c r="AP15468" s="6" t="s">
        <v>8769</v>
      </c>
    </row>
    <row r="15469" spans="41:42" x14ac:dyDescent="0.3">
      <c r="AO15469" s="2" t="s">
        <v>13412</v>
      </c>
      <c r="AP15469" s="6" t="s">
        <v>8769</v>
      </c>
    </row>
    <row r="15470" spans="41:42" x14ac:dyDescent="0.3">
      <c r="AO15470" s="2" t="s">
        <v>13413</v>
      </c>
      <c r="AP15470" s="6" t="s">
        <v>8769</v>
      </c>
    </row>
    <row r="15471" spans="41:42" x14ac:dyDescent="0.3">
      <c r="AO15471" s="2" t="s">
        <v>13414</v>
      </c>
      <c r="AP15471" s="6" t="s">
        <v>8769</v>
      </c>
    </row>
    <row r="15472" spans="41:42" x14ac:dyDescent="0.3">
      <c r="AO15472" s="2" t="s">
        <v>13415</v>
      </c>
      <c r="AP15472" s="6" t="s">
        <v>8769</v>
      </c>
    </row>
    <row r="15473" spans="41:42" x14ac:dyDescent="0.3">
      <c r="AO15473" s="2" t="s">
        <v>13416</v>
      </c>
      <c r="AP15473" s="6" t="s">
        <v>8769</v>
      </c>
    </row>
    <row r="15474" spans="41:42" x14ac:dyDescent="0.3">
      <c r="AO15474" s="2" t="s">
        <v>13021</v>
      </c>
      <c r="AP15474" s="6" t="s">
        <v>8769</v>
      </c>
    </row>
    <row r="15475" spans="41:42" x14ac:dyDescent="0.3">
      <c r="AO15475" s="2" t="s">
        <v>13417</v>
      </c>
      <c r="AP15475" s="6" t="s">
        <v>8769</v>
      </c>
    </row>
    <row r="15476" spans="41:42" x14ac:dyDescent="0.3">
      <c r="AO15476" s="2" t="s">
        <v>13418</v>
      </c>
      <c r="AP15476" s="6" t="s">
        <v>8769</v>
      </c>
    </row>
    <row r="15477" spans="41:42" x14ac:dyDescent="0.3">
      <c r="AO15477" s="2" t="s">
        <v>13419</v>
      </c>
      <c r="AP15477" s="6" t="s">
        <v>8769</v>
      </c>
    </row>
    <row r="15478" spans="41:42" x14ac:dyDescent="0.3">
      <c r="AO15478" s="2" t="s">
        <v>13420</v>
      </c>
      <c r="AP15478" s="6" t="s">
        <v>8769</v>
      </c>
    </row>
    <row r="15479" spans="41:42" x14ac:dyDescent="0.3">
      <c r="AO15479" s="2" t="s">
        <v>13421</v>
      </c>
      <c r="AP15479" s="6" t="s">
        <v>8769</v>
      </c>
    </row>
    <row r="15480" spans="41:42" x14ac:dyDescent="0.3">
      <c r="AO15480" s="2" t="s">
        <v>13422</v>
      </c>
      <c r="AP15480" s="6" t="s">
        <v>8769</v>
      </c>
    </row>
    <row r="15481" spans="41:42" x14ac:dyDescent="0.3">
      <c r="AO15481" s="2" t="s">
        <v>13423</v>
      </c>
      <c r="AP15481" s="6" t="s">
        <v>8769</v>
      </c>
    </row>
    <row r="15482" spans="41:42" x14ac:dyDescent="0.3">
      <c r="AO15482" s="2" t="s">
        <v>13424</v>
      </c>
      <c r="AP15482" s="6" t="s">
        <v>8769</v>
      </c>
    </row>
    <row r="15483" spans="41:42" x14ac:dyDescent="0.3">
      <c r="AO15483" s="2" t="s">
        <v>13425</v>
      </c>
      <c r="AP15483" s="6" t="s">
        <v>8769</v>
      </c>
    </row>
    <row r="15484" spans="41:42" x14ac:dyDescent="0.3">
      <c r="AO15484" s="2" t="s">
        <v>13426</v>
      </c>
      <c r="AP15484" s="6" t="s">
        <v>8769</v>
      </c>
    </row>
    <row r="15485" spans="41:42" x14ac:dyDescent="0.3">
      <c r="AO15485" s="2" t="s">
        <v>13022</v>
      </c>
      <c r="AP15485" s="6" t="s">
        <v>8769</v>
      </c>
    </row>
    <row r="15486" spans="41:42" x14ac:dyDescent="0.3">
      <c r="AO15486" s="2" t="s">
        <v>13427</v>
      </c>
      <c r="AP15486" s="6" t="s">
        <v>8769</v>
      </c>
    </row>
    <row r="15487" spans="41:42" x14ac:dyDescent="0.3">
      <c r="AO15487" s="2" t="s">
        <v>13428</v>
      </c>
      <c r="AP15487" s="6" t="s">
        <v>8769</v>
      </c>
    </row>
    <row r="15488" spans="41:42" x14ac:dyDescent="0.3">
      <c r="AO15488" s="2" t="s">
        <v>13429</v>
      </c>
      <c r="AP15488" s="6" t="s">
        <v>8769</v>
      </c>
    </row>
    <row r="15489" spans="41:42" x14ac:dyDescent="0.3">
      <c r="AO15489" s="2" t="s">
        <v>13430</v>
      </c>
      <c r="AP15489" s="6" t="s">
        <v>8769</v>
      </c>
    </row>
    <row r="15490" spans="41:42" x14ac:dyDescent="0.3">
      <c r="AO15490" s="2" t="s">
        <v>13431</v>
      </c>
      <c r="AP15490" s="6" t="s">
        <v>8769</v>
      </c>
    </row>
    <row r="15491" spans="41:42" x14ac:dyDescent="0.3">
      <c r="AO15491" s="2" t="s">
        <v>13432</v>
      </c>
      <c r="AP15491" s="6" t="s">
        <v>8769</v>
      </c>
    </row>
    <row r="15492" spans="41:42" x14ac:dyDescent="0.3">
      <c r="AO15492" s="2" t="s">
        <v>13433</v>
      </c>
      <c r="AP15492" s="6" t="s">
        <v>8769</v>
      </c>
    </row>
    <row r="15493" spans="41:42" x14ac:dyDescent="0.3">
      <c r="AO15493" s="2" t="s">
        <v>13434</v>
      </c>
      <c r="AP15493" s="6" t="s">
        <v>8769</v>
      </c>
    </row>
    <row r="15494" spans="41:42" x14ac:dyDescent="0.3">
      <c r="AO15494" s="2" t="s">
        <v>13435</v>
      </c>
      <c r="AP15494" s="6" t="s">
        <v>8769</v>
      </c>
    </row>
    <row r="15495" spans="41:42" x14ac:dyDescent="0.3">
      <c r="AO15495" s="2" t="s">
        <v>13436</v>
      </c>
      <c r="AP15495" s="6" t="s">
        <v>8769</v>
      </c>
    </row>
    <row r="15496" spans="41:42" x14ac:dyDescent="0.3">
      <c r="AO15496" s="2" t="s">
        <v>13023</v>
      </c>
      <c r="AP15496" s="6" t="s">
        <v>8769</v>
      </c>
    </row>
    <row r="15497" spans="41:42" x14ac:dyDescent="0.3">
      <c r="AO15497" s="2" t="s">
        <v>13437</v>
      </c>
      <c r="AP15497" s="6" t="s">
        <v>8769</v>
      </c>
    </row>
    <row r="15498" spans="41:42" x14ac:dyDescent="0.3">
      <c r="AO15498" s="2" t="s">
        <v>13438</v>
      </c>
      <c r="AP15498" s="6" t="s">
        <v>8769</v>
      </c>
    </row>
    <row r="15499" spans="41:42" x14ac:dyDescent="0.3">
      <c r="AO15499" s="2" t="s">
        <v>13439</v>
      </c>
      <c r="AP15499" s="6" t="s">
        <v>8769</v>
      </c>
    </row>
    <row r="15500" spans="41:42" x14ac:dyDescent="0.3">
      <c r="AO15500" s="2" t="s">
        <v>13440</v>
      </c>
      <c r="AP15500" s="6" t="s">
        <v>8769</v>
      </c>
    </row>
    <row r="15501" spans="41:42" x14ac:dyDescent="0.3">
      <c r="AO15501" s="2" t="s">
        <v>13441</v>
      </c>
      <c r="AP15501" s="6" t="s">
        <v>8769</v>
      </c>
    </row>
    <row r="15502" spans="41:42" x14ac:dyDescent="0.3">
      <c r="AO15502" s="2" t="s">
        <v>13442</v>
      </c>
      <c r="AP15502" s="6" t="s">
        <v>8769</v>
      </c>
    </row>
    <row r="15503" spans="41:42" x14ac:dyDescent="0.3">
      <c r="AO15503" s="2" t="s">
        <v>13443</v>
      </c>
      <c r="AP15503" s="6" t="s">
        <v>8769</v>
      </c>
    </row>
    <row r="15504" spans="41:42" x14ac:dyDescent="0.3">
      <c r="AO15504" s="2" t="s">
        <v>13444</v>
      </c>
      <c r="AP15504" s="6" t="s">
        <v>8769</v>
      </c>
    </row>
    <row r="15505" spans="41:42" x14ac:dyDescent="0.3">
      <c r="AO15505" s="2" t="s">
        <v>13445</v>
      </c>
      <c r="AP15505" s="6" t="s">
        <v>8769</v>
      </c>
    </row>
    <row r="15506" spans="41:42" x14ac:dyDescent="0.3">
      <c r="AO15506" s="2" t="s">
        <v>13446</v>
      </c>
      <c r="AP15506" s="6" t="s">
        <v>8769</v>
      </c>
    </row>
    <row r="15507" spans="41:42" x14ac:dyDescent="0.3">
      <c r="AO15507" s="2" t="s">
        <v>13024</v>
      </c>
      <c r="AP15507" s="6" t="s">
        <v>8769</v>
      </c>
    </row>
    <row r="15508" spans="41:42" x14ac:dyDescent="0.3">
      <c r="AO15508" s="2" t="s">
        <v>13447</v>
      </c>
      <c r="AP15508" s="6" t="s">
        <v>8769</v>
      </c>
    </row>
    <row r="15509" spans="41:42" x14ac:dyDescent="0.3">
      <c r="AO15509" s="2" t="s">
        <v>13448</v>
      </c>
      <c r="AP15509" s="6" t="s">
        <v>8769</v>
      </c>
    </row>
    <row r="15510" spans="41:42" x14ac:dyDescent="0.3">
      <c r="AO15510" s="2" t="s">
        <v>13449</v>
      </c>
      <c r="AP15510" s="6" t="s">
        <v>8769</v>
      </c>
    </row>
    <row r="15511" spans="41:42" x14ac:dyDescent="0.3">
      <c r="AO15511" s="2" t="s">
        <v>13450</v>
      </c>
      <c r="AP15511" s="6" t="s">
        <v>8769</v>
      </c>
    </row>
    <row r="15512" spans="41:42" x14ac:dyDescent="0.3">
      <c r="AO15512" s="2" t="s">
        <v>13451</v>
      </c>
      <c r="AP15512" s="6" t="s">
        <v>8769</v>
      </c>
    </row>
    <row r="15513" spans="41:42" x14ac:dyDescent="0.3">
      <c r="AO15513" s="2" t="s">
        <v>13452</v>
      </c>
      <c r="AP15513" s="6" t="s">
        <v>8769</v>
      </c>
    </row>
    <row r="15514" spans="41:42" x14ac:dyDescent="0.3">
      <c r="AO15514" s="2" t="s">
        <v>13453</v>
      </c>
      <c r="AP15514" s="6" t="s">
        <v>8769</v>
      </c>
    </row>
    <row r="15515" spans="41:42" x14ac:dyDescent="0.3">
      <c r="AO15515" s="2" t="s">
        <v>13454</v>
      </c>
      <c r="AP15515" s="6" t="s">
        <v>8769</v>
      </c>
    </row>
    <row r="15516" spans="41:42" x14ac:dyDescent="0.3">
      <c r="AO15516" s="2" t="s">
        <v>13455</v>
      </c>
      <c r="AP15516" s="6" t="s">
        <v>8769</v>
      </c>
    </row>
    <row r="15517" spans="41:42" x14ac:dyDescent="0.3">
      <c r="AO15517" s="2" t="s">
        <v>13456</v>
      </c>
      <c r="AP15517" s="6" t="s">
        <v>8769</v>
      </c>
    </row>
    <row r="15518" spans="41:42" x14ac:dyDescent="0.3">
      <c r="AO15518" s="2" t="s">
        <v>13025</v>
      </c>
      <c r="AP15518" s="6" t="s">
        <v>8769</v>
      </c>
    </row>
    <row r="15519" spans="41:42" x14ac:dyDescent="0.3">
      <c r="AO15519" s="2" t="s">
        <v>13457</v>
      </c>
      <c r="AP15519" s="6" t="s">
        <v>8769</v>
      </c>
    </row>
    <row r="15520" spans="41:42" x14ac:dyDescent="0.3">
      <c r="AO15520" s="2" t="s">
        <v>13458</v>
      </c>
      <c r="AP15520" s="6" t="s">
        <v>8769</v>
      </c>
    </row>
    <row r="15521" spans="41:42" x14ac:dyDescent="0.3">
      <c r="AO15521" s="2" t="s">
        <v>13459</v>
      </c>
      <c r="AP15521" s="6" t="s">
        <v>8769</v>
      </c>
    </row>
    <row r="15522" spans="41:42" x14ac:dyDescent="0.3">
      <c r="AO15522" s="2" t="s">
        <v>13460</v>
      </c>
      <c r="AP15522" s="6" t="s">
        <v>8769</v>
      </c>
    </row>
    <row r="15523" spans="41:42" x14ac:dyDescent="0.3">
      <c r="AO15523" s="2" t="s">
        <v>13461</v>
      </c>
      <c r="AP15523" s="6" t="s">
        <v>8769</v>
      </c>
    </row>
    <row r="15524" spans="41:42" x14ac:dyDescent="0.3">
      <c r="AO15524" s="2" t="s">
        <v>13462</v>
      </c>
      <c r="AP15524" s="6" t="s">
        <v>8769</v>
      </c>
    </row>
    <row r="15525" spans="41:42" x14ac:dyDescent="0.3">
      <c r="AO15525" s="2" t="s">
        <v>13463</v>
      </c>
      <c r="AP15525" s="6" t="s">
        <v>8769</v>
      </c>
    </row>
    <row r="15526" spans="41:42" x14ac:dyDescent="0.3">
      <c r="AO15526" s="2" t="s">
        <v>13464</v>
      </c>
      <c r="AP15526" s="6" t="s">
        <v>8769</v>
      </c>
    </row>
    <row r="15527" spans="41:42" x14ac:dyDescent="0.3">
      <c r="AO15527" s="2" t="s">
        <v>13465</v>
      </c>
      <c r="AP15527" s="6" t="s">
        <v>8769</v>
      </c>
    </row>
    <row r="15528" spans="41:42" x14ac:dyDescent="0.3">
      <c r="AO15528" s="2" t="s">
        <v>13466</v>
      </c>
      <c r="AP15528" s="6" t="s">
        <v>8769</v>
      </c>
    </row>
    <row r="15529" spans="41:42" x14ac:dyDescent="0.3">
      <c r="AO15529" s="2" t="s">
        <v>13026</v>
      </c>
      <c r="AP15529" s="6" t="s">
        <v>8769</v>
      </c>
    </row>
    <row r="15530" spans="41:42" x14ac:dyDescent="0.3">
      <c r="AO15530" s="2" t="s">
        <v>13467</v>
      </c>
      <c r="AP15530" s="6" t="s">
        <v>8769</v>
      </c>
    </row>
    <row r="15531" spans="41:42" x14ac:dyDescent="0.3">
      <c r="AO15531" s="2" t="s">
        <v>13468</v>
      </c>
      <c r="AP15531" s="6" t="s">
        <v>8769</v>
      </c>
    </row>
    <row r="15532" spans="41:42" x14ac:dyDescent="0.3">
      <c r="AO15532" s="2" t="s">
        <v>13469</v>
      </c>
      <c r="AP15532" s="6" t="s">
        <v>8769</v>
      </c>
    </row>
    <row r="15533" spans="41:42" x14ac:dyDescent="0.3">
      <c r="AO15533" s="2" t="s">
        <v>13470</v>
      </c>
      <c r="AP15533" s="6" t="s">
        <v>8769</v>
      </c>
    </row>
    <row r="15534" spans="41:42" x14ac:dyDescent="0.3">
      <c r="AO15534" s="2" t="s">
        <v>13471</v>
      </c>
      <c r="AP15534" s="6" t="s">
        <v>8769</v>
      </c>
    </row>
    <row r="15535" spans="41:42" x14ac:dyDescent="0.3">
      <c r="AO15535" s="2" t="s">
        <v>13472</v>
      </c>
      <c r="AP15535" s="6" t="s">
        <v>8769</v>
      </c>
    </row>
    <row r="15536" spans="41:42" x14ac:dyDescent="0.3">
      <c r="AO15536" s="2" t="s">
        <v>13473</v>
      </c>
      <c r="AP15536" s="6" t="s">
        <v>8769</v>
      </c>
    </row>
    <row r="15537" spans="41:42" x14ac:dyDescent="0.3">
      <c r="AO15537" s="2" t="s">
        <v>13474</v>
      </c>
      <c r="AP15537" s="6" t="s">
        <v>8769</v>
      </c>
    </row>
    <row r="15538" spans="41:42" x14ac:dyDescent="0.3">
      <c r="AO15538" s="2" t="s">
        <v>13475</v>
      </c>
      <c r="AP15538" s="6" t="s">
        <v>8769</v>
      </c>
    </row>
    <row r="15539" spans="41:42" x14ac:dyDescent="0.3">
      <c r="AO15539" s="2" t="s">
        <v>13476</v>
      </c>
      <c r="AP15539" s="6" t="s">
        <v>8769</v>
      </c>
    </row>
    <row r="15540" spans="41:42" x14ac:dyDescent="0.3">
      <c r="AO15540" s="2" t="s">
        <v>12982</v>
      </c>
      <c r="AP15540" s="6" t="s">
        <v>8769</v>
      </c>
    </row>
    <row r="15541" spans="41:42" x14ac:dyDescent="0.3">
      <c r="AO15541" s="2" t="s">
        <v>13027</v>
      </c>
      <c r="AP15541" s="6" t="s">
        <v>8769</v>
      </c>
    </row>
    <row r="15542" spans="41:42" x14ac:dyDescent="0.3">
      <c r="AO15542" s="2" t="s">
        <v>13477</v>
      </c>
      <c r="AP15542" s="6" t="s">
        <v>8769</v>
      </c>
    </row>
    <row r="15543" spans="41:42" x14ac:dyDescent="0.3">
      <c r="AO15543" s="2" t="s">
        <v>13478</v>
      </c>
      <c r="AP15543" s="6" t="s">
        <v>8769</v>
      </c>
    </row>
    <row r="15544" spans="41:42" x14ac:dyDescent="0.3">
      <c r="AO15544" s="2" t="s">
        <v>13479</v>
      </c>
      <c r="AP15544" s="6" t="s">
        <v>8769</v>
      </c>
    </row>
    <row r="15545" spans="41:42" x14ac:dyDescent="0.3">
      <c r="AO15545" s="2" t="s">
        <v>13480</v>
      </c>
      <c r="AP15545" s="6" t="s">
        <v>8769</v>
      </c>
    </row>
    <row r="15546" spans="41:42" x14ac:dyDescent="0.3">
      <c r="AO15546" s="2" t="s">
        <v>13481</v>
      </c>
      <c r="AP15546" s="6" t="s">
        <v>8769</v>
      </c>
    </row>
    <row r="15547" spans="41:42" x14ac:dyDescent="0.3">
      <c r="AO15547" s="2" t="s">
        <v>13482</v>
      </c>
      <c r="AP15547" s="6" t="s">
        <v>8769</v>
      </c>
    </row>
    <row r="15548" spans="41:42" x14ac:dyDescent="0.3">
      <c r="AO15548" s="2" t="s">
        <v>13483</v>
      </c>
      <c r="AP15548" s="6" t="s">
        <v>8769</v>
      </c>
    </row>
    <row r="15549" spans="41:42" x14ac:dyDescent="0.3">
      <c r="AO15549" s="2" t="s">
        <v>13484</v>
      </c>
      <c r="AP15549" s="6" t="s">
        <v>8769</v>
      </c>
    </row>
    <row r="15550" spans="41:42" x14ac:dyDescent="0.3">
      <c r="AO15550" s="2" t="s">
        <v>13485</v>
      </c>
      <c r="AP15550" s="6" t="s">
        <v>8769</v>
      </c>
    </row>
    <row r="15551" spans="41:42" x14ac:dyDescent="0.3">
      <c r="AO15551" s="2" t="s">
        <v>13486</v>
      </c>
      <c r="AP15551" s="6" t="s">
        <v>8769</v>
      </c>
    </row>
    <row r="15552" spans="41:42" x14ac:dyDescent="0.3">
      <c r="AO15552" s="2" t="s">
        <v>13028</v>
      </c>
      <c r="AP15552" s="6" t="s">
        <v>8769</v>
      </c>
    </row>
    <row r="15553" spans="41:42" x14ac:dyDescent="0.3">
      <c r="AO15553" s="2" t="s">
        <v>13487</v>
      </c>
      <c r="AP15553" s="6" t="s">
        <v>8769</v>
      </c>
    </row>
    <row r="15554" spans="41:42" x14ac:dyDescent="0.3">
      <c r="AO15554" s="2" t="s">
        <v>13488</v>
      </c>
      <c r="AP15554" s="6" t="s">
        <v>8769</v>
      </c>
    </row>
    <row r="15555" spans="41:42" x14ac:dyDescent="0.3">
      <c r="AO15555" s="2" t="s">
        <v>13489</v>
      </c>
      <c r="AP15555" s="6" t="s">
        <v>8769</v>
      </c>
    </row>
    <row r="15556" spans="41:42" x14ac:dyDescent="0.3">
      <c r="AO15556" s="2" t="s">
        <v>13490</v>
      </c>
      <c r="AP15556" s="6" t="s">
        <v>8769</v>
      </c>
    </row>
    <row r="15557" spans="41:42" x14ac:dyDescent="0.3">
      <c r="AO15557" s="2" t="s">
        <v>13491</v>
      </c>
      <c r="AP15557" s="6" t="s">
        <v>8769</v>
      </c>
    </row>
    <row r="15558" spans="41:42" x14ac:dyDescent="0.3">
      <c r="AO15558" s="2" t="s">
        <v>13492</v>
      </c>
      <c r="AP15558" s="6" t="s">
        <v>8769</v>
      </c>
    </row>
    <row r="15559" spans="41:42" x14ac:dyDescent="0.3">
      <c r="AO15559" s="2" t="s">
        <v>13493</v>
      </c>
      <c r="AP15559" s="6" t="s">
        <v>8769</v>
      </c>
    </row>
    <row r="15560" spans="41:42" x14ac:dyDescent="0.3">
      <c r="AO15560" s="2" t="s">
        <v>13494</v>
      </c>
      <c r="AP15560" s="6" t="s">
        <v>8769</v>
      </c>
    </row>
    <row r="15561" spans="41:42" x14ac:dyDescent="0.3">
      <c r="AO15561" s="2" t="s">
        <v>13495</v>
      </c>
      <c r="AP15561" s="6" t="s">
        <v>8769</v>
      </c>
    </row>
    <row r="15562" spans="41:42" x14ac:dyDescent="0.3">
      <c r="AO15562" s="2" t="s">
        <v>13496</v>
      </c>
      <c r="AP15562" s="6" t="s">
        <v>8769</v>
      </c>
    </row>
    <row r="15563" spans="41:42" x14ac:dyDescent="0.3">
      <c r="AO15563" s="2" t="s">
        <v>13029</v>
      </c>
      <c r="AP15563" s="6" t="s">
        <v>8769</v>
      </c>
    </row>
    <row r="15564" spans="41:42" x14ac:dyDescent="0.3">
      <c r="AO15564" s="2" t="s">
        <v>13497</v>
      </c>
      <c r="AP15564" s="6" t="s">
        <v>8769</v>
      </c>
    </row>
    <row r="15565" spans="41:42" x14ac:dyDescent="0.3">
      <c r="AO15565" s="2" t="s">
        <v>13498</v>
      </c>
      <c r="AP15565" s="6" t="s">
        <v>8769</v>
      </c>
    </row>
    <row r="15566" spans="41:42" x14ac:dyDescent="0.3">
      <c r="AO15566" s="2" t="s">
        <v>13499</v>
      </c>
      <c r="AP15566" s="6" t="s">
        <v>8769</v>
      </c>
    </row>
    <row r="15567" spans="41:42" x14ac:dyDescent="0.3">
      <c r="AO15567" s="2" t="s">
        <v>13500</v>
      </c>
      <c r="AP15567" s="6" t="s">
        <v>8769</v>
      </c>
    </row>
    <row r="15568" spans="41:42" x14ac:dyDescent="0.3">
      <c r="AO15568" s="2" t="s">
        <v>13501</v>
      </c>
      <c r="AP15568" s="6" t="s">
        <v>8769</v>
      </c>
    </row>
    <row r="15569" spans="41:42" x14ac:dyDescent="0.3">
      <c r="AO15569" s="2" t="s">
        <v>13502</v>
      </c>
      <c r="AP15569" s="6" t="s">
        <v>8769</v>
      </c>
    </row>
    <row r="15570" spans="41:42" x14ac:dyDescent="0.3">
      <c r="AO15570" s="2" t="s">
        <v>13503</v>
      </c>
      <c r="AP15570" s="6" t="s">
        <v>8769</v>
      </c>
    </row>
    <row r="15571" spans="41:42" x14ac:dyDescent="0.3">
      <c r="AO15571" s="2" t="s">
        <v>13504</v>
      </c>
      <c r="AP15571" s="6" t="s">
        <v>8769</v>
      </c>
    </row>
    <row r="15572" spans="41:42" x14ac:dyDescent="0.3">
      <c r="AO15572" s="2" t="s">
        <v>13505</v>
      </c>
      <c r="AP15572" s="6" t="s">
        <v>8769</v>
      </c>
    </row>
    <row r="15573" spans="41:42" x14ac:dyDescent="0.3">
      <c r="AO15573" s="2" t="s">
        <v>13506</v>
      </c>
      <c r="AP15573" s="6" t="s">
        <v>8769</v>
      </c>
    </row>
    <row r="15574" spans="41:42" x14ac:dyDescent="0.3">
      <c r="AO15574" s="2" t="s">
        <v>13030</v>
      </c>
      <c r="AP15574" s="6" t="s">
        <v>8769</v>
      </c>
    </row>
    <row r="15575" spans="41:42" x14ac:dyDescent="0.3">
      <c r="AO15575" s="2" t="s">
        <v>13507</v>
      </c>
      <c r="AP15575" s="6" t="s">
        <v>8769</v>
      </c>
    </row>
    <row r="15576" spans="41:42" x14ac:dyDescent="0.3">
      <c r="AO15576" s="2" t="s">
        <v>13508</v>
      </c>
      <c r="AP15576" s="6" t="s">
        <v>8769</v>
      </c>
    </row>
    <row r="15577" spans="41:42" x14ac:dyDescent="0.3">
      <c r="AO15577" s="2" t="s">
        <v>13509</v>
      </c>
      <c r="AP15577" s="6" t="s">
        <v>8769</v>
      </c>
    </row>
    <row r="15578" spans="41:42" x14ac:dyDescent="0.3">
      <c r="AO15578" s="2" t="s">
        <v>13510</v>
      </c>
      <c r="AP15578" s="6" t="s">
        <v>8769</v>
      </c>
    </row>
    <row r="15579" spans="41:42" x14ac:dyDescent="0.3">
      <c r="AO15579" s="2" t="s">
        <v>13511</v>
      </c>
      <c r="AP15579" s="6" t="s">
        <v>8769</v>
      </c>
    </row>
    <row r="15580" spans="41:42" x14ac:dyDescent="0.3">
      <c r="AO15580" s="2" t="s">
        <v>13512</v>
      </c>
      <c r="AP15580" s="6" t="s">
        <v>8769</v>
      </c>
    </row>
    <row r="15581" spans="41:42" x14ac:dyDescent="0.3">
      <c r="AO15581" s="2" t="s">
        <v>13513</v>
      </c>
      <c r="AP15581" s="6" t="s">
        <v>8769</v>
      </c>
    </row>
    <row r="15582" spans="41:42" x14ac:dyDescent="0.3">
      <c r="AO15582" s="2" t="s">
        <v>13514</v>
      </c>
      <c r="AP15582" s="6" t="s">
        <v>8769</v>
      </c>
    </row>
    <row r="15583" spans="41:42" x14ac:dyDescent="0.3">
      <c r="AO15583" s="2" t="s">
        <v>13515</v>
      </c>
      <c r="AP15583" s="6" t="s">
        <v>8769</v>
      </c>
    </row>
    <row r="15584" spans="41:42" x14ac:dyDescent="0.3">
      <c r="AO15584" s="2" t="s">
        <v>13516</v>
      </c>
      <c r="AP15584" s="6" t="s">
        <v>8769</v>
      </c>
    </row>
    <row r="15585" spans="41:42" x14ac:dyDescent="0.3">
      <c r="AO15585" s="2" t="s">
        <v>13031</v>
      </c>
      <c r="AP15585" s="6" t="s">
        <v>8769</v>
      </c>
    </row>
    <row r="15586" spans="41:42" x14ac:dyDescent="0.3">
      <c r="AO15586" s="2" t="s">
        <v>13517</v>
      </c>
      <c r="AP15586" s="6" t="s">
        <v>8769</v>
      </c>
    </row>
    <row r="15587" spans="41:42" x14ac:dyDescent="0.3">
      <c r="AO15587" s="2" t="s">
        <v>13518</v>
      </c>
      <c r="AP15587" s="6" t="s">
        <v>8769</v>
      </c>
    </row>
    <row r="15588" spans="41:42" x14ac:dyDescent="0.3">
      <c r="AO15588" s="2" t="s">
        <v>13519</v>
      </c>
      <c r="AP15588" s="6" t="s">
        <v>8769</v>
      </c>
    </row>
    <row r="15589" spans="41:42" x14ac:dyDescent="0.3">
      <c r="AO15589" s="2" t="s">
        <v>13520</v>
      </c>
      <c r="AP15589" s="6" t="s">
        <v>8769</v>
      </c>
    </row>
    <row r="15590" spans="41:42" x14ac:dyDescent="0.3">
      <c r="AO15590" s="2" t="s">
        <v>13521</v>
      </c>
      <c r="AP15590" s="6" t="s">
        <v>8769</v>
      </c>
    </row>
    <row r="15591" spans="41:42" x14ac:dyDescent="0.3">
      <c r="AO15591" s="2" t="s">
        <v>13522</v>
      </c>
      <c r="AP15591" s="6" t="s">
        <v>8769</v>
      </c>
    </row>
    <row r="15592" spans="41:42" x14ac:dyDescent="0.3">
      <c r="AO15592" s="2" t="s">
        <v>13523</v>
      </c>
      <c r="AP15592" s="6" t="s">
        <v>8769</v>
      </c>
    </row>
    <row r="15593" spans="41:42" x14ac:dyDescent="0.3">
      <c r="AO15593" s="2" t="s">
        <v>13524</v>
      </c>
      <c r="AP15593" s="6" t="s">
        <v>8769</v>
      </c>
    </row>
    <row r="15594" spans="41:42" x14ac:dyDescent="0.3">
      <c r="AO15594" s="2" t="s">
        <v>13525</v>
      </c>
      <c r="AP15594" s="6" t="s">
        <v>8769</v>
      </c>
    </row>
    <row r="15595" spans="41:42" x14ac:dyDescent="0.3">
      <c r="AO15595" s="2" t="s">
        <v>13526</v>
      </c>
      <c r="AP15595" s="6" t="s">
        <v>8769</v>
      </c>
    </row>
    <row r="15596" spans="41:42" x14ac:dyDescent="0.3">
      <c r="AO15596" s="2" t="s">
        <v>13032</v>
      </c>
      <c r="AP15596" s="6" t="s">
        <v>8769</v>
      </c>
    </row>
    <row r="15597" spans="41:42" x14ac:dyDescent="0.3">
      <c r="AO15597" s="2" t="s">
        <v>13527</v>
      </c>
      <c r="AP15597" s="6" t="s">
        <v>8769</v>
      </c>
    </row>
    <row r="15598" spans="41:42" x14ac:dyDescent="0.3">
      <c r="AO15598" s="2" t="s">
        <v>13528</v>
      </c>
      <c r="AP15598" s="6" t="s">
        <v>8769</v>
      </c>
    </row>
    <row r="15599" spans="41:42" x14ac:dyDescent="0.3">
      <c r="AO15599" s="2" t="s">
        <v>13529</v>
      </c>
      <c r="AP15599" s="6" t="s">
        <v>8769</v>
      </c>
    </row>
    <row r="15600" spans="41:42" x14ac:dyDescent="0.3">
      <c r="AO15600" s="2" t="s">
        <v>13530</v>
      </c>
      <c r="AP15600" s="6" t="s">
        <v>8769</v>
      </c>
    </row>
    <row r="15601" spans="41:42" x14ac:dyDescent="0.3">
      <c r="AO15601" s="2" t="s">
        <v>13531</v>
      </c>
      <c r="AP15601" s="6" t="s">
        <v>8769</v>
      </c>
    </row>
    <row r="15602" spans="41:42" x14ac:dyDescent="0.3">
      <c r="AO15602" s="2" t="s">
        <v>13532</v>
      </c>
      <c r="AP15602" s="6" t="s">
        <v>8769</v>
      </c>
    </row>
    <row r="15603" spans="41:42" x14ac:dyDescent="0.3">
      <c r="AO15603" s="2" t="s">
        <v>13533</v>
      </c>
      <c r="AP15603" s="6" t="s">
        <v>8769</v>
      </c>
    </row>
    <row r="15604" spans="41:42" x14ac:dyDescent="0.3">
      <c r="AO15604" s="2" t="s">
        <v>13534</v>
      </c>
      <c r="AP15604" s="6" t="s">
        <v>8769</v>
      </c>
    </row>
    <row r="15605" spans="41:42" x14ac:dyDescent="0.3">
      <c r="AO15605" s="2" t="s">
        <v>13535</v>
      </c>
      <c r="AP15605" s="6" t="s">
        <v>8769</v>
      </c>
    </row>
    <row r="15606" spans="41:42" x14ac:dyDescent="0.3">
      <c r="AO15606" s="2" t="s">
        <v>13536</v>
      </c>
      <c r="AP15606" s="6" t="s">
        <v>8769</v>
      </c>
    </row>
    <row r="15607" spans="41:42" x14ac:dyDescent="0.3">
      <c r="AO15607" s="2" t="s">
        <v>13033</v>
      </c>
      <c r="AP15607" s="6" t="s">
        <v>8769</v>
      </c>
    </row>
    <row r="15608" spans="41:42" x14ac:dyDescent="0.3">
      <c r="AO15608" s="2" t="s">
        <v>13537</v>
      </c>
      <c r="AP15608" s="6" t="s">
        <v>8769</v>
      </c>
    </row>
    <row r="15609" spans="41:42" x14ac:dyDescent="0.3">
      <c r="AO15609" s="2" t="s">
        <v>13538</v>
      </c>
      <c r="AP15609" s="6" t="s">
        <v>8769</v>
      </c>
    </row>
    <row r="15610" spans="41:42" x14ac:dyDescent="0.3">
      <c r="AO15610" s="2" t="s">
        <v>13539</v>
      </c>
      <c r="AP15610" s="6" t="s">
        <v>8769</v>
      </c>
    </row>
    <row r="15611" spans="41:42" x14ac:dyDescent="0.3">
      <c r="AO15611" s="2" t="s">
        <v>13540</v>
      </c>
      <c r="AP15611" s="6" t="s">
        <v>8769</v>
      </c>
    </row>
    <row r="15612" spans="41:42" x14ac:dyDescent="0.3">
      <c r="AO15612" s="2" t="s">
        <v>13541</v>
      </c>
      <c r="AP15612" s="6" t="s">
        <v>8769</v>
      </c>
    </row>
    <row r="15613" spans="41:42" x14ac:dyDescent="0.3">
      <c r="AO15613" s="2" t="s">
        <v>13542</v>
      </c>
      <c r="AP15613" s="6" t="s">
        <v>8769</v>
      </c>
    </row>
    <row r="15614" spans="41:42" x14ac:dyDescent="0.3">
      <c r="AO15614" s="2" t="s">
        <v>13543</v>
      </c>
      <c r="AP15614" s="6" t="s">
        <v>8769</v>
      </c>
    </row>
    <row r="15615" spans="41:42" x14ac:dyDescent="0.3">
      <c r="AO15615" s="2" t="s">
        <v>13544</v>
      </c>
      <c r="AP15615" s="6" t="s">
        <v>8769</v>
      </c>
    </row>
    <row r="15616" spans="41:42" x14ac:dyDescent="0.3">
      <c r="AO15616" s="2" t="s">
        <v>13545</v>
      </c>
      <c r="AP15616" s="6" t="s">
        <v>8769</v>
      </c>
    </row>
    <row r="15617" spans="41:42" x14ac:dyDescent="0.3">
      <c r="AO15617" s="2" t="s">
        <v>13546</v>
      </c>
      <c r="AP15617" s="6" t="s">
        <v>8769</v>
      </c>
    </row>
    <row r="15618" spans="41:42" x14ac:dyDescent="0.3">
      <c r="AO15618" s="2" t="s">
        <v>13034</v>
      </c>
      <c r="AP15618" s="6" t="s">
        <v>8769</v>
      </c>
    </row>
    <row r="15619" spans="41:42" x14ac:dyDescent="0.3">
      <c r="AO15619" s="2" t="s">
        <v>13547</v>
      </c>
      <c r="AP15619" s="6" t="s">
        <v>8769</v>
      </c>
    </row>
    <row r="15620" spans="41:42" x14ac:dyDescent="0.3">
      <c r="AO15620" s="2" t="s">
        <v>13548</v>
      </c>
      <c r="AP15620" s="6" t="s">
        <v>8769</v>
      </c>
    </row>
    <row r="15621" spans="41:42" x14ac:dyDescent="0.3">
      <c r="AO15621" s="2" t="s">
        <v>13549</v>
      </c>
      <c r="AP15621" s="6" t="s">
        <v>8769</v>
      </c>
    </row>
    <row r="15622" spans="41:42" x14ac:dyDescent="0.3">
      <c r="AO15622" s="2" t="s">
        <v>13550</v>
      </c>
      <c r="AP15622" s="6" t="s">
        <v>8769</v>
      </c>
    </row>
    <row r="15623" spans="41:42" x14ac:dyDescent="0.3">
      <c r="AO15623" s="2" t="s">
        <v>13551</v>
      </c>
      <c r="AP15623" s="6" t="s">
        <v>8769</v>
      </c>
    </row>
    <row r="15624" spans="41:42" x14ac:dyDescent="0.3">
      <c r="AO15624" s="2" t="s">
        <v>13552</v>
      </c>
      <c r="AP15624" s="6" t="s">
        <v>8769</v>
      </c>
    </row>
    <row r="15625" spans="41:42" x14ac:dyDescent="0.3">
      <c r="AO15625" s="2" t="s">
        <v>13553</v>
      </c>
      <c r="AP15625" s="6" t="s">
        <v>8769</v>
      </c>
    </row>
    <row r="15626" spans="41:42" x14ac:dyDescent="0.3">
      <c r="AO15626" s="2" t="s">
        <v>13554</v>
      </c>
      <c r="AP15626" s="6" t="s">
        <v>8769</v>
      </c>
    </row>
    <row r="15627" spans="41:42" x14ac:dyDescent="0.3">
      <c r="AO15627" s="2" t="s">
        <v>13555</v>
      </c>
      <c r="AP15627" s="6" t="s">
        <v>8769</v>
      </c>
    </row>
    <row r="15628" spans="41:42" x14ac:dyDescent="0.3">
      <c r="AO15628" s="2" t="s">
        <v>13556</v>
      </c>
      <c r="AP15628" s="6" t="s">
        <v>8769</v>
      </c>
    </row>
    <row r="15629" spans="41:42" x14ac:dyDescent="0.3">
      <c r="AO15629" s="2" t="s">
        <v>13035</v>
      </c>
      <c r="AP15629" s="6" t="s">
        <v>8769</v>
      </c>
    </row>
    <row r="15630" spans="41:42" x14ac:dyDescent="0.3">
      <c r="AO15630" s="2" t="s">
        <v>13557</v>
      </c>
      <c r="AP15630" s="6" t="s">
        <v>8769</v>
      </c>
    </row>
    <row r="15631" spans="41:42" x14ac:dyDescent="0.3">
      <c r="AO15631" s="2" t="s">
        <v>13558</v>
      </c>
      <c r="AP15631" s="6" t="s">
        <v>8769</v>
      </c>
    </row>
    <row r="15632" spans="41:42" x14ac:dyDescent="0.3">
      <c r="AO15632" s="2" t="s">
        <v>13559</v>
      </c>
      <c r="AP15632" s="6" t="s">
        <v>8769</v>
      </c>
    </row>
    <row r="15633" spans="41:42" x14ac:dyDescent="0.3">
      <c r="AO15633" s="2" t="s">
        <v>13560</v>
      </c>
      <c r="AP15633" s="6" t="s">
        <v>8769</v>
      </c>
    </row>
    <row r="15634" spans="41:42" x14ac:dyDescent="0.3">
      <c r="AO15634" s="2" t="s">
        <v>13561</v>
      </c>
      <c r="AP15634" s="6" t="s">
        <v>8769</v>
      </c>
    </row>
    <row r="15635" spans="41:42" x14ac:dyDescent="0.3">
      <c r="AO15635" s="2" t="s">
        <v>13562</v>
      </c>
      <c r="AP15635" s="6" t="s">
        <v>8769</v>
      </c>
    </row>
    <row r="15636" spans="41:42" x14ac:dyDescent="0.3">
      <c r="AO15636" s="2" t="s">
        <v>13563</v>
      </c>
      <c r="AP15636" s="6" t="s">
        <v>8769</v>
      </c>
    </row>
    <row r="15637" spans="41:42" x14ac:dyDescent="0.3">
      <c r="AO15637" s="2" t="s">
        <v>13564</v>
      </c>
      <c r="AP15637" s="6" t="s">
        <v>8769</v>
      </c>
    </row>
    <row r="15638" spans="41:42" x14ac:dyDescent="0.3">
      <c r="AO15638" s="2" t="s">
        <v>13565</v>
      </c>
      <c r="AP15638" s="6" t="s">
        <v>8769</v>
      </c>
    </row>
    <row r="15639" spans="41:42" x14ac:dyDescent="0.3">
      <c r="AO15639" s="2" t="s">
        <v>13566</v>
      </c>
      <c r="AP15639" s="6" t="s">
        <v>8769</v>
      </c>
    </row>
    <row r="15640" spans="41:42" x14ac:dyDescent="0.3">
      <c r="AO15640" s="2" t="s">
        <v>13036</v>
      </c>
      <c r="AP15640" s="6" t="s">
        <v>8769</v>
      </c>
    </row>
    <row r="15641" spans="41:42" x14ac:dyDescent="0.3">
      <c r="AO15641" s="2" t="s">
        <v>13567</v>
      </c>
      <c r="AP15641" s="6" t="s">
        <v>8769</v>
      </c>
    </row>
    <row r="15642" spans="41:42" x14ac:dyDescent="0.3">
      <c r="AO15642" s="2" t="s">
        <v>13568</v>
      </c>
      <c r="AP15642" s="6" t="s">
        <v>8769</v>
      </c>
    </row>
    <row r="15643" spans="41:42" x14ac:dyDescent="0.3">
      <c r="AO15643" s="2" t="s">
        <v>13569</v>
      </c>
      <c r="AP15643" s="6" t="s">
        <v>8769</v>
      </c>
    </row>
    <row r="15644" spans="41:42" x14ac:dyDescent="0.3">
      <c r="AO15644" s="2" t="s">
        <v>13570</v>
      </c>
      <c r="AP15644" s="6" t="s">
        <v>8769</v>
      </c>
    </row>
    <row r="15645" spans="41:42" x14ac:dyDescent="0.3">
      <c r="AO15645" s="2" t="s">
        <v>13571</v>
      </c>
      <c r="AP15645" s="6" t="s">
        <v>8769</v>
      </c>
    </row>
    <row r="15646" spans="41:42" x14ac:dyDescent="0.3">
      <c r="AO15646" s="2" t="s">
        <v>13572</v>
      </c>
      <c r="AP15646" s="6" t="s">
        <v>8769</v>
      </c>
    </row>
    <row r="15647" spans="41:42" x14ac:dyDescent="0.3">
      <c r="AO15647" s="2" t="s">
        <v>13573</v>
      </c>
      <c r="AP15647" s="6" t="s">
        <v>8769</v>
      </c>
    </row>
    <row r="15648" spans="41:42" x14ac:dyDescent="0.3">
      <c r="AO15648" s="2" t="s">
        <v>13574</v>
      </c>
      <c r="AP15648" s="6" t="s">
        <v>8769</v>
      </c>
    </row>
    <row r="15649" spans="41:42" x14ac:dyDescent="0.3">
      <c r="AO15649" s="2" t="s">
        <v>13575</v>
      </c>
      <c r="AP15649" s="6" t="s">
        <v>8769</v>
      </c>
    </row>
    <row r="15650" spans="41:42" x14ac:dyDescent="0.3">
      <c r="AO15650" s="2" t="s">
        <v>13576</v>
      </c>
      <c r="AP15650" s="6" t="s">
        <v>8769</v>
      </c>
    </row>
    <row r="15651" spans="41:42" x14ac:dyDescent="0.3">
      <c r="AO15651" s="2" t="s">
        <v>12983</v>
      </c>
      <c r="AP15651" s="6" t="s">
        <v>8769</v>
      </c>
    </row>
    <row r="15652" spans="41:42" x14ac:dyDescent="0.3">
      <c r="AO15652" s="2" t="s">
        <v>13037</v>
      </c>
      <c r="AP15652" s="6" t="s">
        <v>8769</v>
      </c>
    </row>
    <row r="15653" spans="41:42" x14ac:dyDescent="0.3">
      <c r="AO15653" s="2" t="s">
        <v>13577</v>
      </c>
      <c r="AP15653" s="6" t="s">
        <v>8769</v>
      </c>
    </row>
    <row r="15654" spans="41:42" x14ac:dyDescent="0.3">
      <c r="AO15654" s="2" t="s">
        <v>13578</v>
      </c>
      <c r="AP15654" s="6" t="s">
        <v>8769</v>
      </c>
    </row>
    <row r="15655" spans="41:42" x14ac:dyDescent="0.3">
      <c r="AO15655" s="2" t="s">
        <v>13579</v>
      </c>
      <c r="AP15655" s="6" t="s">
        <v>8769</v>
      </c>
    </row>
    <row r="15656" spans="41:42" x14ac:dyDescent="0.3">
      <c r="AO15656" s="2" t="s">
        <v>13580</v>
      </c>
      <c r="AP15656" s="6" t="s">
        <v>8769</v>
      </c>
    </row>
    <row r="15657" spans="41:42" x14ac:dyDescent="0.3">
      <c r="AO15657" s="2" t="s">
        <v>13581</v>
      </c>
      <c r="AP15657" s="6" t="s">
        <v>8769</v>
      </c>
    </row>
    <row r="15658" spans="41:42" x14ac:dyDescent="0.3">
      <c r="AO15658" s="2" t="s">
        <v>13582</v>
      </c>
      <c r="AP15658" s="6" t="s">
        <v>8769</v>
      </c>
    </row>
    <row r="15659" spans="41:42" x14ac:dyDescent="0.3">
      <c r="AO15659" s="2" t="s">
        <v>13583</v>
      </c>
      <c r="AP15659" s="6" t="s">
        <v>8769</v>
      </c>
    </row>
    <row r="15660" spans="41:42" x14ac:dyDescent="0.3">
      <c r="AO15660" s="2" t="s">
        <v>13584</v>
      </c>
      <c r="AP15660" s="6" t="s">
        <v>8769</v>
      </c>
    </row>
    <row r="15661" spans="41:42" x14ac:dyDescent="0.3">
      <c r="AO15661" s="2" t="s">
        <v>13585</v>
      </c>
      <c r="AP15661" s="6" t="s">
        <v>8769</v>
      </c>
    </row>
    <row r="15662" spans="41:42" x14ac:dyDescent="0.3">
      <c r="AO15662" s="2" t="s">
        <v>13586</v>
      </c>
      <c r="AP15662" s="6" t="s">
        <v>8769</v>
      </c>
    </row>
    <row r="15663" spans="41:42" x14ac:dyDescent="0.3">
      <c r="AO15663" s="2" t="s">
        <v>13038</v>
      </c>
      <c r="AP15663" s="6" t="s">
        <v>8769</v>
      </c>
    </row>
    <row r="15664" spans="41:42" x14ac:dyDescent="0.3">
      <c r="AO15664" s="2" t="s">
        <v>13587</v>
      </c>
      <c r="AP15664" s="6" t="s">
        <v>8769</v>
      </c>
    </row>
    <row r="15665" spans="41:42" x14ac:dyDescent="0.3">
      <c r="AO15665" s="2" t="s">
        <v>13588</v>
      </c>
      <c r="AP15665" s="6" t="s">
        <v>8769</v>
      </c>
    </row>
    <row r="15666" spans="41:42" x14ac:dyDescent="0.3">
      <c r="AO15666" s="2" t="s">
        <v>13589</v>
      </c>
      <c r="AP15666" s="6" t="s">
        <v>8769</v>
      </c>
    </row>
    <row r="15667" spans="41:42" x14ac:dyDescent="0.3">
      <c r="AO15667" s="2" t="s">
        <v>13590</v>
      </c>
      <c r="AP15667" s="6" t="s">
        <v>8769</v>
      </c>
    </row>
    <row r="15668" spans="41:42" x14ac:dyDescent="0.3">
      <c r="AO15668" s="2" t="s">
        <v>13591</v>
      </c>
      <c r="AP15668" s="6" t="s">
        <v>8769</v>
      </c>
    </row>
    <row r="15669" spans="41:42" x14ac:dyDescent="0.3">
      <c r="AO15669" s="2" t="s">
        <v>13592</v>
      </c>
      <c r="AP15669" s="6" t="s">
        <v>8769</v>
      </c>
    </row>
    <row r="15670" spans="41:42" x14ac:dyDescent="0.3">
      <c r="AO15670" s="2" t="s">
        <v>13593</v>
      </c>
      <c r="AP15670" s="6" t="s">
        <v>8769</v>
      </c>
    </row>
    <row r="15671" spans="41:42" x14ac:dyDescent="0.3">
      <c r="AO15671" s="2" t="s">
        <v>13594</v>
      </c>
      <c r="AP15671" s="6" t="s">
        <v>8769</v>
      </c>
    </row>
    <row r="15672" spans="41:42" x14ac:dyDescent="0.3">
      <c r="AO15672" s="2" t="s">
        <v>13595</v>
      </c>
      <c r="AP15672" s="6" t="s">
        <v>8769</v>
      </c>
    </row>
    <row r="15673" spans="41:42" x14ac:dyDescent="0.3">
      <c r="AO15673" s="2" t="s">
        <v>13596</v>
      </c>
      <c r="AP15673" s="6" t="s">
        <v>8769</v>
      </c>
    </row>
    <row r="15674" spans="41:42" x14ac:dyDescent="0.3">
      <c r="AO15674" s="2" t="s">
        <v>13039</v>
      </c>
      <c r="AP15674" s="6" t="s">
        <v>8769</v>
      </c>
    </row>
    <row r="15675" spans="41:42" x14ac:dyDescent="0.3">
      <c r="AO15675" s="2" t="s">
        <v>13597</v>
      </c>
      <c r="AP15675" s="6" t="s">
        <v>8769</v>
      </c>
    </row>
    <row r="15676" spans="41:42" x14ac:dyDescent="0.3">
      <c r="AO15676" s="2" t="s">
        <v>13598</v>
      </c>
      <c r="AP15676" s="6" t="s">
        <v>8769</v>
      </c>
    </row>
    <row r="15677" spans="41:42" x14ac:dyDescent="0.3">
      <c r="AO15677" s="2" t="s">
        <v>13599</v>
      </c>
      <c r="AP15677" s="6" t="s">
        <v>8769</v>
      </c>
    </row>
    <row r="15678" spans="41:42" x14ac:dyDescent="0.3">
      <c r="AO15678" s="2" t="s">
        <v>13600</v>
      </c>
      <c r="AP15678" s="6" t="s">
        <v>8769</v>
      </c>
    </row>
    <row r="15679" spans="41:42" x14ac:dyDescent="0.3">
      <c r="AO15679" s="2" t="s">
        <v>13601</v>
      </c>
      <c r="AP15679" s="6" t="s">
        <v>8769</v>
      </c>
    </row>
    <row r="15680" spans="41:42" x14ac:dyDescent="0.3">
      <c r="AO15680" s="2" t="s">
        <v>13602</v>
      </c>
      <c r="AP15680" s="6" t="s">
        <v>8769</v>
      </c>
    </row>
    <row r="15681" spans="41:42" x14ac:dyDescent="0.3">
      <c r="AO15681" s="2" t="s">
        <v>13603</v>
      </c>
      <c r="AP15681" s="6" t="s">
        <v>8769</v>
      </c>
    </row>
    <row r="15682" spans="41:42" x14ac:dyDescent="0.3">
      <c r="AO15682" s="2" t="s">
        <v>13604</v>
      </c>
      <c r="AP15682" s="6" t="s">
        <v>8769</v>
      </c>
    </row>
    <row r="15683" spans="41:42" x14ac:dyDescent="0.3">
      <c r="AO15683" s="2" t="s">
        <v>13605</v>
      </c>
      <c r="AP15683" s="6" t="s">
        <v>8769</v>
      </c>
    </row>
    <row r="15684" spans="41:42" x14ac:dyDescent="0.3">
      <c r="AO15684" s="2" t="s">
        <v>13606</v>
      </c>
      <c r="AP15684" s="6" t="s">
        <v>8769</v>
      </c>
    </row>
    <row r="15685" spans="41:42" x14ac:dyDescent="0.3">
      <c r="AO15685" s="2" t="s">
        <v>13040</v>
      </c>
      <c r="AP15685" s="6" t="s">
        <v>8769</v>
      </c>
    </row>
    <row r="15686" spans="41:42" x14ac:dyDescent="0.3">
      <c r="AO15686" s="2" t="s">
        <v>13607</v>
      </c>
      <c r="AP15686" s="6" t="s">
        <v>8769</v>
      </c>
    </row>
    <row r="15687" spans="41:42" x14ac:dyDescent="0.3">
      <c r="AO15687" s="2" t="s">
        <v>13608</v>
      </c>
      <c r="AP15687" s="6" t="s">
        <v>8769</v>
      </c>
    </row>
    <row r="15688" spans="41:42" x14ac:dyDescent="0.3">
      <c r="AO15688" s="2" t="s">
        <v>13609</v>
      </c>
      <c r="AP15688" s="6" t="s">
        <v>8769</v>
      </c>
    </row>
    <row r="15689" spans="41:42" x14ac:dyDescent="0.3">
      <c r="AO15689" s="2" t="s">
        <v>13610</v>
      </c>
      <c r="AP15689" s="6" t="s">
        <v>8769</v>
      </c>
    </row>
    <row r="15690" spans="41:42" x14ac:dyDescent="0.3">
      <c r="AO15690" s="2" t="s">
        <v>13611</v>
      </c>
      <c r="AP15690" s="6" t="s">
        <v>8769</v>
      </c>
    </row>
    <row r="15691" spans="41:42" x14ac:dyDescent="0.3">
      <c r="AO15691" s="2" t="s">
        <v>13612</v>
      </c>
      <c r="AP15691" s="6" t="s">
        <v>8769</v>
      </c>
    </row>
    <row r="15692" spans="41:42" x14ac:dyDescent="0.3">
      <c r="AO15692" s="2" t="s">
        <v>13613</v>
      </c>
      <c r="AP15692" s="6" t="s">
        <v>8769</v>
      </c>
    </row>
    <row r="15693" spans="41:42" x14ac:dyDescent="0.3">
      <c r="AO15693" s="2" t="s">
        <v>13614</v>
      </c>
      <c r="AP15693" s="6" t="s">
        <v>8769</v>
      </c>
    </row>
    <row r="15694" spans="41:42" x14ac:dyDescent="0.3">
      <c r="AO15694" s="2" t="s">
        <v>13615</v>
      </c>
      <c r="AP15694" s="6" t="s">
        <v>8769</v>
      </c>
    </row>
    <row r="15695" spans="41:42" x14ac:dyDescent="0.3">
      <c r="AO15695" s="2" t="s">
        <v>13616</v>
      </c>
      <c r="AP15695" s="6" t="s">
        <v>8769</v>
      </c>
    </row>
    <row r="15696" spans="41:42" x14ac:dyDescent="0.3">
      <c r="AO15696" s="2" t="s">
        <v>13041</v>
      </c>
      <c r="AP15696" s="6" t="s">
        <v>8769</v>
      </c>
    </row>
    <row r="15697" spans="41:42" x14ac:dyDescent="0.3">
      <c r="AO15697" s="2" t="s">
        <v>13617</v>
      </c>
      <c r="AP15697" s="6" t="s">
        <v>8769</v>
      </c>
    </row>
    <row r="15698" spans="41:42" x14ac:dyDescent="0.3">
      <c r="AO15698" s="2" t="s">
        <v>13618</v>
      </c>
      <c r="AP15698" s="6" t="s">
        <v>8769</v>
      </c>
    </row>
    <row r="15699" spans="41:42" x14ac:dyDescent="0.3">
      <c r="AO15699" s="2" t="s">
        <v>13619</v>
      </c>
      <c r="AP15699" s="6" t="s">
        <v>8769</v>
      </c>
    </row>
    <row r="15700" spans="41:42" x14ac:dyDescent="0.3">
      <c r="AO15700" s="2" t="s">
        <v>13620</v>
      </c>
      <c r="AP15700" s="6" t="s">
        <v>8769</v>
      </c>
    </row>
    <row r="15701" spans="41:42" x14ac:dyDescent="0.3">
      <c r="AO15701" s="2" t="s">
        <v>13621</v>
      </c>
      <c r="AP15701" s="6" t="s">
        <v>8769</v>
      </c>
    </row>
    <row r="15702" spans="41:42" x14ac:dyDescent="0.3">
      <c r="AO15702" s="2" t="s">
        <v>13622</v>
      </c>
      <c r="AP15702" s="6" t="s">
        <v>8769</v>
      </c>
    </row>
    <row r="15703" spans="41:42" x14ac:dyDescent="0.3">
      <c r="AO15703" s="2" t="s">
        <v>13623</v>
      </c>
      <c r="AP15703" s="6" t="s">
        <v>8769</v>
      </c>
    </row>
    <row r="15704" spans="41:42" x14ac:dyDescent="0.3">
      <c r="AO15704" s="2" t="s">
        <v>13624</v>
      </c>
      <c r="AP15704" s="6" t="s">
        <v>8769</v>
      </c>
    </row>
    <row r="15705" spans="41:42" x14ac:dyDescent="0.3">
      <c r="AO15705" s="2" t="s">
        <v>13625</v>
      </c>
      <c r="AP15705" s="6" t="s">
        <v>8769</v>
      </c>
    </row>
    <row r="15706" spans="41:42" x14ac:dyDescent="0.3">
      <c r="AO15706" s="2" t="s">
        <v>13626</v>
      </c>
      <c r="AP15706" s="6" t="s">
        <v>8769</v>
      </c>
    </row>
    <row r="15707" spans="41:42" x14ac:dyDescent="0.3">
      <c r="AO15707" s="2" t="s">
        <v>13042</v>
      </c>
      <c r="AP15707" s="6" t="s">
        <v>8769</v>
      </c>
    </row>
    <row r="15708" spans="41:42" x14ac:dyDescent="0.3">
      <c r="AO15708" s="2" t="s">
        <v>13627</v>
      </c>
      <c r="AP15708" s="6" t="s">
        <v>8769</v>
      </c>
    </row>
    <row r="15709" spans="41:42" x14ac:dyDescent="0.3">
      <c r="AO15709" s="2" t="s">
        <v>13628</v>
      </c>
      <c r="AP15709" s="6" t="s">
        <v>8769</v>
      </c>
    </row>
    <row r="15710" spans="41:42" x14ac:dyDescent="0.3">
      <c r="AO15710" s="2" t="s">
        <v>13629</v>
      </c>
      <c r="AP15710" s="6" t="s">
        <v>8769</v>
      </c>
    </row>
    <row r="15711" spans="41:42" x14ac:dyDescent="0.3">
      <c r="AO15711" s="2" t="s">
        <v>13630</v>
      </c>
      <c r="AP15711" s="6" t="s">
        <v>8769</v>
      </c>
    </row>
    <row r="15712" spans="41:42" x14ac:dyDescent="0.3">
      <c r="AO15712" s="2" t="s">
        <v>13631</v>
      </c>
      <c r="AP15712" s="6" t="s">
        <v>8769</v>
      </c>
    </row>
    <row r="15713" spans="41:42" x14ac:dyDescent="0.3">
      <c r="AO15713" s="2" t="s">
        <v>13632</v>
      </c>
      <c r="AP15713" s="6" t="s">
        <v>8769</v>
      </c>
    </row>
    <row r="15714" spans="41:42" x14ac:dyDescent="0.3">
      <c r="AO15714" s="2" t="s">
        <v>13633</v>
      </c>
      <c r="AP15714" s="6" t="s">
        <v>8769</v>
      </c>
    </row>
    <row r="15715" spans="41:42" x14ac:dyDescent="0.3">
      <c r="AO15715" s="2" t="s">
        <v>13634</v>
      </c>
      <c r="AP15715" s="6" t="s">
        <v>8769</v>
      </c>
    </row>
    <row r="15716" spans="41:42" x14ac:dyDescent="0.3">
      <c r="AO15716" s="2" t="s">
        <v>13635</v>
      </c>
      <c r="AP15716" s="6" t="s">
        <v>8769</v>
      </c>
    </row>
    <row r="15717" spans="41:42" x14ac:dyDescent="0.3">
      <c r="AO15717" s="2" t="s">
        <v>13636</v>
      </c>
      <c r="AP15717" s="6" t="s">
        <v>8769</v>
      </c>
    </row>
    <row r="15718" spans="41:42" x14ac:dyDescent="0.3">
      <c r="AO15718" s="2" t="s">
        <v>13043</v>
      </c>
      <c r="AP15718" s="6" t="s">
        <v>8769</v>
      </c>
    </row>
    <row r="15719" spans="41:42" x14ac:dyDescent="0.3">
      <c r="AO15719" s="2" t="s">
        <v>13637</v>
      </c>
      <c r="AP15719" s="6" t="s">
        <v>8769</v>
      </c>
    </row>
    <row r="15720" spans="41:42" x14ac:dyDescent="0.3">
      <c r="AO15720" s="2" t="s">
        <v>13638</v>
      </c>
      <c r="AP15720" s="6" t="s">
        <v>8769</v>
      </c>
    </row>
    <row r="15721" spans="41:42" x14ac:dyDescent="0.3">
      <c r="AO15721" s="2" t="s">
        <v>13639</v>
      </c>
      <c r="AP15721" s="6" t="s">
        <v>8769</v>
      </c>
    </row>
    <row r="15722" spans="41:42" x14ac:dyDescent="0.3">
      <c r="AO15722" s="2" t="s">
        <v>13640</v>
      </c>
      <c r="AP15722" s="6" t="s">
        <v>8769</v>
      </c>
    </row>
    <row r="15723" spans="41:42" x14ac:dyDescent="0.3">
      <c r="AO15723" s="2" t="s">
        <v>13641</v>
      </c>
      <c r="AP15723" s="6" t="s">
        <v>8769</v>
      </c>
    </row>
    <row r="15724" spans="41:42" x14ac:dyDescent="0.3">
      <c r="AO15724" s="2" t="s">
        <v>13642</v>
      </c>
      <c r="AP15724" s="6" t="s">
        <v>8769</v>
      </c>
    </row>
    <row r="15725" spans="41:42" x14ac:dyDescent="0.3">
      <c r="AO15725" s="2" t="s">
        <v>13643</v>
      </c>
      <c r="AP15725" s="6" t="s">
        <v>8769</v>
      </c>
    </row>
    <row r="15726" spans="41:42" x14ac:dyDescent="0.3">
      <c r="AO15726" s="2" t="s">
        <v>13644</v>
      </c>
      <c r="AP15726" s="6" t="s">
        <v>8769</v>
      </c>
    </row>
    <row r="15727" spans="41:42" x14ac:dyDescent="0.3">
      <c r="AO15727" s="2" t="s">
        <v>13645</v>
      </c>
      <c r="AP15727" s="6" t="s">
        <v>8769</v>
      </c>
    </row>
    <row r="15728" spans="41:42" x14ac:dyDescent="0.3">
      <c r="AO15728" s="2" t="s">
        <v>13646</v>
      </c>
      <c r="AP15728" s="6" t="s">
        <v>8769</v>
      </c>
    </row>
    <row r="15729" spans="41:42" x14ac:dyDescent="0.3">
      <c r="AO15729" s="2" t="s">
        <v>13044</v>
      </c>
      <c r="AP15729" s="6" t="s">
        <v>8769</v>
      </c>
    </row>
    <row r="15730" spans="41:42" x14ac:dyDescent="0.3">
      <c r="AO15730" s="2" t="s">
        <v>13647</v>
      </c>
      <c r="AP15730" s="6" t="s">
        <v>8769</v>
      </c>
    </row>
    <row r="15731" spans="41:42" x14ac:dyDescent="0.3">
      <c r="AO15731" s="2" t="s">
        <v>13648</v>
      </c>
      <c r="AP15731" s="6" t="s">
        <v>8769</v>
      </c>
    </row>
    <row r="15732" spans="41:42" x14ac:dyDescent="0.3">
      <c r="AO15732" s="2" t="s">
        <v>13649</v>
      </c>
      <c r="AP15732" s="6" t="s">
        <v>8769</v>
      </c>
    </row>
    <row r="15733" spans="41:42" x14ac:dyDescent="0.3">
      <c r="AO15733" s="2" t="s">
        <v>13650</v>
      </c>
      <c r="AP15733" s="6" t="s">
        <v>8769</v>
      </c>
    </row>
    <row r="15734" spans="41:42" x14ac:dyDescent="0.3">
      <c r="AO15734" s="2" t="s">
        <v>13651</v>
      </c>
      <c r="AP15734" s="6" t="s">
        <v>8769</v>
      </c>
    </row>
    <row r="15735" spans="41:42" x14ac:dyDescent="0.3">
      <c r="AO15735" s="2" t="s">
        <v>13652</v>
      </c>
      <c r="AP15735" s="6" t="s">
        <v>8769</v>
      </c>
    </row>
    <row r="15736" spans="41:42" x14ac:dyDescent="0.3">
      <c r="AO15736" s="2" t="s">
        <v>13653</v>
      </c>
      <c r="AP15736" s="6" t="s">
        <v>8769</v>
      </c>
    </row>
    <row r="15737" spans="41:42" x14ac:dyDescent="0.3">
      <c r="AO15737" s="2" t="s">
        <v>13654</v>
      </c>
      <c r="AP15737" s="6" t="s">
        <v>8769</v>
      </c>
    </row>
    <row r="15738" spans="41:42" x14ac:dyDescent="0.3">
      <c r="AO15738" s="2" t="s">
        <v>13655</v>
      </c>
      <c r="AP15738" s="6" t="s">
        <v>8769</v>
      </c>
    </row>
    <row r="15739" spans="41:42" x14ac:dyDescent="0.3">
      <c r="AO15739" s="2" t="s">
        <v>13656</v>
      </c>
      <c r="AP15739" s="6" t="s">
        <v>8769</v>
      </c>
    </row>
    <row r="15740" spans="41:42" x14ac:dyDescent="0.3">
      <c r="AO15740" s="2" t="s">
        <v>13045</v>
      </c>
      <c r="AP15740" s="6" t="s">
        <v>8769</v>
      </c>
    </row>
    <row r="15741" spans="41:42" x14ac:dyDescent="0.3">
      <c r="AO15741" s="2" t="s">
        <v>13657</v>
      </c>
      <c r="AP15741" s="6" t="s">
        <v>8769</v>
      </c>
    </row>
    <row r="15742" spans="41:42" x14ac:dyDescent="0.3">
      <c r="AO15742" s="2" t="s">
        <v>13658</v>
      </c>
      <c r="AP15742" s="6" t="s">
        <v>8769</v>
      </c>
    </row>
    <row r="15743" spans="41:42" x14ac:dyDescent="0.3">
      <c r="AO15743" s="2" t="s">
        <v>13659</v>
      </c>
      <c r="AP15743" s="6" t="s">
        <v>8769</v>
      </c>
    </row>
    <row r="15744" spans="41:42" x14ac:dyDescent="0.3">
      <c r="AO15744" s="2" t="s">
        <v>13660</v>
      </c>
      <c r="AP15744" s="6" t="s">
        <v>8769</v>
      </c>
    </row>
    <row r="15745" spans="41:42" x14ac:dyDescent="0.3">
      <c r="AO15745" s="2" t="s">
        <v>13661</v>
      </c>
      <c r="AP15745" s="6" t="s">
        <v>8769</v>
      </c>
    </row>
    <row r="15746" spans="41:42" x14ac:dyDescent="0.3">
      <c r="AO15746" s="2" t="s">
        <v>13662</v>
      </c>
      <c r="AP15746" s="6" t="s">
        <v>8769</v>
      </c>
    </row>
    <row r="15747" spans="41:42" x14ac:dyDescent="0.3">
      <c r="AO15747" s="2" t="s">
        <v>13663</v>
      </c>
      <c r="AP15747" s="6" t="s">
        <v>8769</v>
      </c>
    </row>
    <row r="15748" spans="41:42" x14ac:dyDescent="0.3">
      <c r="AO15748" s="2" t="s">
        <v>13664</v>
      </c>
      <c r="AP15748" s="6" t="s">
        <v>8769</v>
      </c>
    </row>
    <row r="15749" spans="41:42" x14ac:dyDescent="0.3">
      <c r="AO15749" s="2" t="s">
        <v>13665</v>
      </c>
      <c r="AP15749" s="6" t="s">
        <v>8769</v>
      </c>
    </row>
    <row r="15750" spans="41:42" x14ac:dyDescent="0.3">
      <c r="AO15750" s="2" t="s">
        <v>13666</v>
      </c>
      <c r="AP15750" s="6" t="s">
        <v>8769</v>
      </c>
    </row>
    <row r="15751" spans="41:42" x14ac:dyDescent="0.3">
      <c r="AO15751" s="2" t="s">
        <v>13046</v>
      </c>
      <c r="AP15751" s="6" t="s">
        <v>8769</v>
      </c>
    </row>
    <row r="15752" spans="41:42" x14ac:dyDescent="0.3">
      <c r="AO15752" s="2" t="s">
        <v>13667</v>
      </c>
      <c r="AP15752" s="6" t="s">
        <v>8769</v>
      </c>
    </row>
    <row r="15753" spans="41:42" x14ac:dyDescent="0.3">
      <c r="AO15753" s="2" t="s">
        <v>13668</v>
      </c>
      <c r="AP15753" s="6" t="s">
        <v>8769</v>
      </c>
    </row>
    <row r="15754" spans="41:42" x14ac:dyDescent="0.3">
      <c r="AO15754" s="2" t="s">
        <v>13669</v>
      </c>
      <c r="AP15754" s="6" t="s">
        <v>8769</v>
      </c>
    </row>
    <row r="15755" spans="41:42" x14ac:dyDescent="0.3">
      <c r="AO15755" s="2" t="s">
        <v>13670</v>
      </c>
      <c r="AP15755" s="6" t="s">
        <v>8769</v>
      </c>
    </row>
    <row r="15756" spans="41:42" x14ac:dyDescent="0.3">
      <c r="AO15756" s="2" t="s">
        <v>13671</v>
      </c>
      <c r="AP15756" s="6" t="s">
        <v>8769</v>
      </c>
    </row>
    <row r="15757" spans="41:42" x14ac:dyDescent="0.3">
      <c r="AO15757" s="2" t="s">
        <v>13672</v>
      </c>
      <c r="AP15757" s="6" t="s">
        <v>8769</v>
      </c>
    </row>
    <row r="15758" spans="41:42" x14ac:dyDescent="0.3">
      <c r="AO15758" s="2" t="s">
        <v>13673</v>
      </c>
      <c r="AP15758" s="6" t="s">
        <v>8769</v>
      </c>
    </row>
    <row r="15759" spans="41:42" x14ac:dyDescent="0.3">
      <c r="AO15759" s="2" t="s">
        <v>13674</v>
      </c>
      <c r="AP15759" s="6" t="s">
        <v>8769</v>
      </c>
    </row>
    <row r="15760" spans="41:42" x14ac:dyDescent="0.3">
      <c r="AO15760" s="2" t="s">
        <v>13675</v>
      </c>
      <c r="AP15760" s="6" t="s">
        <v>8769</v>
      </c>
    </row>
    <row r="15761" spans="41:42" x14ac:dyDescent="0.3">
      <c r="AO15761" s="2" t="s">
        <v>13676</v>
      </c>
      <c r="AP15761" s="6" t="s">
        <v>8769</v>
      </c>
    </row>
    <row r="15762" spans="41:42" x14ac:dyDescent="0.3">
      <c r="AO15762" s="2" t="s">
        <v>12984</v>
      </c>
      <c r="AP15762" s="6" t="s">
        <v>8769</v>
      </c>
    </row>
    <row r="15763" spans="41:42" x14ac:dyDescent="0.3">
      <c r="AO15763" s="2" t="s">
        <v>13047</v>
      </c>
      <c r="AP15763" s="6" t="s">
        <v>8769</v>
      </c>
    </row>
    <row r="15764" spans="41:42" x14ac:dyDescent="0.3">
      <c r="AO15764" s="2" t="s">
        <v>13677</v>
      </c>
      <c r="AP15764" s="6" t="s">
        <v>8769</v>
      </c>
    </row>
    <row r="15765" spans="41:42" x14ac:dyDescent="0.3">
      <c r="AO15765" s="2" t="s">
        <v>13678</v>
      </c>
      <c r="AP15765" s="6" t="s">
        <v>8769</v>
      </c>
    </row>
    <row r="15766" spans="41:42" x14ac:dyDescent="0.3">
      <c r="AO15766" s="2" t="s">
        <v>13679</v>
      </c>
      <c r="AP15766" s="6" t="s">
        <v>8769</v>
      </c>
    </row>
    <row r="15767" spans="41:42" x14ac:dyDescent="0.3">
      <c r="AO15767" s="2" t="s">
        <v>13680</v>
      </c>
      <c r="AP15767" s="6" t="s">
        <v>8769</v>
      </c>
    </row>
    <row r="15768" spans="41:42" x14ac:dyDescent="0.3">
      <c r="AO15768" s="2" t="s">
        <v>13681</v>
      </c>
      <c r="AP15768" s="6" t="s">
        <v>8769</v>
      </c>
    </row>
    <row r="15769" spans="41:42" x14ac:dyDescent="0.3">
      <c r="AO15769" s="2" t="s">
        <v>13682</v>
      </c>
      <c r="AP15769" s="6" t="s">
        <v>8769</v>
      </c>
    </row>
    <row r="15770" spans="41:42" x14ac:dyDescent="0.3">
      <c r="AO15770" s="2" t="s">
        <v>13683</v>
      </c>
      <c r="AP15770" s="6" t="s">
        <v>8769</v>
      </c>
    </row>
    <row r="15771" spans="41:42" x14ac:dyDescent="0.3">
      <c r="AO15771" s="2" t="s">
        <v>13684</v>
      </c>
      <c r="AP15771" s="6" t="s">
        <v>8769</v>
      </c>
    </row>
    <row r="15772" spans="41:42" x14ac:dyDescent="0.3">
      <c r="AO15772" s="2" t="s">
        <v>13685</v>
      </c>
      <c r="AP15772" s="6" t="s">
        <v>8769</v>
      </c>
    </row>
    <row r="15773" spans="41:42" x14ac:dyDescent="0.3">
      <c r="AO15773" s="2" t="s">
        <v>13686</v>
      </c>
      <c r="AP15773" s="6" t="s">
        <v>8769</v>
      </c>
    </row>
    <row r="15774" spans="41:42" x14ac:dyDescent="0.3">
      <c r="AO15774" s="2" t="s">
        <v>13048</v>
      </c>
      <c r="AP15774" s="6" t="s">
        <v>8769</v>
      </c>
    </row>
    <row r="15775" spans="41:42" x14ac:dyDescent="0.3">
      <c r="AO15775" s="2" t="s">
        <v>13687</v>
      </c>
      <c r="AP15775" s="6" t="s">
        <v>8769</v>
      </c>
    </row>
    <row r="15776" spans="41:42" x14ac:dyDescent="0.3">
      <c r="AO15776" s="2" t="s">
        <v>13688</v>
      </c>
      <c r="AP15776" s="6" t="s">
        <v>8769</v>
      </c>
    </row>
    <row r="15777" spans="41:42" x14ac:dyDescent="0.3">
      <c r="AO15777" s="2" t="s">
        <v>13689</v>
      </c>
      <c r="AP15777" s="6" t="s">
        <v>8769</v>
      </c>
    </row>
    <row r="15778" spans="41:42" x14ac:dyDescent="0.3">
      <c r="AO15778" s="2" t="s">
        <v>13690</v>
      </c>
      <c r="AP15778" s="6" t="s">
        <v>8769</v>
      </c>
    </row>
    <row r="15779" spans="41:42" x14ac:dyDescent="0.3">
      <c r="AO15779" s="2" t="s">
        <v>13691</v>
      </c>
      <c r="AP15779" s="6" t="s">
        <v>8769</v>
      </c>
    </row>
    <row r="15780" spans="41:42" x14ac:dyDescent="0.3">
      <c r="AO15780" s="2" t="s">
        <v>13692</v>
      </c>
      <c r="AP15780" s="6" t="s">
        <v>8769</v>
      </c>
    </row>
    <row r="15781" spans="41:42" x14ac:dyDescent="0.3">
      <c r="AO15781" s="2" t="s">
        <v>13693</v>
      </c>
      <c r="AP15781" s="6" t="s">
        <v>8769</v>
      </c>
    </row>
    <row r="15782" spans="41:42" x14ac:dyDescent="0.3">
      <c r="AO15782" s="2" t="s">
        <v>13694</v>
      </c>
      <c r="AP15782" s="6" t="s">
        <v>8769</v>
      </c>
    </row>
    <row r="15783" spans="41:42" x14ac:dyDescent="0.3">
      <c r="AO15783" s="2" t="s">
        <v>13695</v>
      </c>
      <c r="AP15783" s="6" t="s">
        <v>8769</v>
      </c>
    </row>
    <row r="15784" spans="41:42" x14ac:dyDescent="0.3">
      <c r="AO15784" s="2" t="s">
        <v>13696</v>
      </c>
      <c r="AP15784" s="6" t="s">
        <v>8769</v>
      </c>
    </row>
    <row r="15785" spans="41:42" x14ac:dyDescent="0.3">
      <c r="AO15785" s="2" t="s">
        <v>13049</v>
      </c>
      <c r="AP15785" s="6" t="s">
        <v>8769</v>
      </c>
    </row>
    <row r="15786" spans="41:42" x14ac:dyDescent="0.3">
      <c r="AO15786" s="2" t="s">
        <v>13697</v>
      </c>
      <c r="AP15786" s="6" t="s">
        <v>8769</v>
      </c>
    </row>
    <row r="15787" spans="41:42" x14ac:dyDescent="0.3">
      <c r="AO15787" s="2" t="s">
        <v>13698</v>
      </c>
      <c r="AP15787" s="6" t="s">
        <v>8769</v>
      </c>
    </row>
    <row r="15788" spans="41:42" x14ac:dyDescent="0.3">
      <c r="AO15788" s="2" t="s">
        <v>13699</v>
      </c>
      <c r="AP15788" s="6" t="s">
        <v>8769</v>
      </c>
    </row>
    <row r="15789" spans="41:42" x14ac:dyDescent="0.3">
      <c r="AO15789" s="2" t="s">
        <v>13700</v>
      </c>
      <c r="AP15789" s="6" t="s">
        <v>8769</v>
      </c>
    </row>
    <row r="15790" spans="41:42" x14ac:dyDescent="0.3">
      <c r="AO15790" s="2" t="s">
        <v>13701</v>
      </c>
      <c r="AP15790" s="6" t="s">
        <v>8769</v>
      </c>
    </row>
    <row r="15791" spans="41:42" x14ac:dyDescent="0.3">
      <c r="AO15791" s="2" t="s">
        <v>13702</v>
      </c>
      <c r="AP15791" s="6" t="s">
        <v>8769</v>
      </c>
    </row>
    <row r="15792" spans="41:42" x14ac:dyDescent="0.3">
      <c r="AO15792" s="2" t="s">
        <v>13703</v>
      </c>
      <c r="AP15792" s="6" t="s">
        <v>8769</v>
      </c>
    </row>
    <row r="15793" spans="41:42" x14ac:dyDescent="0.3">
      <c r="AO15793" s="2" t="s">
        <v>13704</v>
      </c>
      <c r="AP15793" s="6" t="s">
        <v>8769</v>
      </c>
    </row>
    <row r="15794" spans="41:42" x14ac:dyDescent="0.3">
      <c r="AO15794" s="2" t="s">
        <v>13705</v>
      </c>
      <c r="AP15794" s="6" t="s">
        <v>8769</v>
      </c>
    </row>
    <row r="15795" spans="41:42" x14ac:dyDescent="0.3">
      <c r="AO15795" s="2" t="s">
        <v>13706</v>
      </c>
      <c r="AP15795" s="6" t="s">
        <v>8769</v>
      </c>
    </row>
    <row r="15796" spans="41:42" x14ac:dyDescent="0.3">
      <c r="AO15796" s="2" t="s">
        <v>13050</v>
      </c>
      <c r="AP15796" s="6" t="s">
        <v>8769</v>
      </c>
    </row>
    <row r="15797" spans="41:42" x14ac:dyDescent="0.3">
      <c r="AO15797" s="2" t="s">
        <v>13707</v>
      </c>
      <c r="AP15797" s="6" t="s">
        <v>8769</v>
      </c>
    </row>
    <row r="15798" spans="41:42" x14ac:dyDescent="0.3">
      <c r="AO15798" s="2" t="s">
        <v>13708</v>
      </c>
      <c r="AP15798" s="6" t="s">
        <v>8769</v>
      </c>
    </row>
    <row r="15799" spans="41:42" x14ac:dyDescent="0.3">
      <c r="AO15799" s="2" t="s">
        <v>13709</v>
      </c>
      <c r="AP15799" s="6" t="s">
        <v>8769</v>
      </c>
    </row>
    <row r="15800" spans="41:42" x14ac:dyDescent="0.3">
      <c r="AO15800" s="2" t="s">
        <v>13710</v>
      </c>
      <c r="AP15800" s="6" t="s">
        <v>8769</v>
      </c>
    </row>
    <row r="15801" spans="41:42" x14ac:dyDescent="0.3">
      <c r="AO15801" s="2" t="s">
        <v>13711</v>
      </c>
      <c r="AP15801" s="6" t="s">
        <v>8769</v>
      </c>
    </row>
    <row r="15802" spans="41:42" x14ac:dyDescent="0.3">
      <c r="AO15802" s="2" t="s">
        <v>13712</v>
      </c>
      <c r="AP15802" s="6" t="s">
        <v>8769</v>
      </c>
    </row>
    <row r="15803" spans="41:42" x14ac:dyDescent="0.3">
      <c r="AO15803" s="2" t="s">
        <v>13713</v>
      </c>
      <c r="AP15803" s="6" t="s">
        <v>8769</v>
      </c>
    </row>
    <row r="15804" spans="41:42" x14ac:dyDescent="0.3">
      <c r="AO15804" s="2" t="s">
        <v>13714</v>
      </c>
      <c r="AP15804" s="6" t="s">
        <v>8769</v>
      </c>
    </row>
    <row r="15805" spans="41:42" x14ac:dyDescent="0.3">
      <c r="AO15805" s="2" t="s">
        <v>13715</v>
      </c>
      <c r="AP15805" s="6" t="s">
        <v>8769</v>
      </c>
    </row>
    <row r="15806" spans="41:42" x14ac:dyDescent="0.3">
      <c r="AO15806" s="2" t="s">
        <v>13716</v>
      </c>
      <c r="AP15806" s="6" t="s">
        <v>8769</v>
      </c>
    </row>
    <row r="15807" spans="41:42" x14ac:dyDescent="0.3">
      <c r="AO15807" s="2" t="s">
        <v>13051</v>
      </c>
      <c r="AP15807" s="6" t="s">
        <v>8769</v>
      </c>
    </row>
    <row r="15808" spans="41:42" x14ac:dyDescent="0.3">
      <c r="AO15808" s="2" t="s">
        <v>13717</v>
      </c>
      <c r="AP15808" s="6" t="s">
        <v>8769</v>
      </c>
    </row>
    <row r="15809" spans="41:42" x14ac:dyDescent="0.3">
      <c r="AO15809" s="2" t="s">
        <v>13718</v>
      </c>
      <c r="AP15809" s="6" t="s">
        <v>8769</v>
      </c>
    </row>
    <row r="15810" spans="41:42" x14ac:dyDescent="0.3">
      <c r="AO15810" s="2" t="s">
        <v>13719</v>
      </c>
      <c r="AP15810" s="6" t="s">
        <v>8769</v>
      </c>
    </row>
    <row r="15811" spans="41:42" x14ac:dyDescent="0.3">
      <c r="AO15811" s="2" t="s">
        <v>13720</v>
      </c>
      <c r="AP15811" s="6" t="s">
        <v>8769</v>
      </c>
    </row>
    <row r="15812" spans="41:42" x14ac:dyDescent="0.3">
      <c r="AO15812" s="2" t="s">
        <v>13721</v>
      </c>
      <c r="AP15812" s="6" t="s">
        <v>8769</v>
      </c>
    </row>
    <row r="15813" spans="41:42" x14ac:dyDescent="0.3">
      <c r="AO15813" s="2" t="s">
        <v>13722</v>
      </c>
      <c r="AP15813" s="6" t="s">
        <v>8769</v>
      </c>
    </row>
    <row r="15814" spans="41:42" x14ac:dyDescent="0.3">
      <c r="AO15814" s="2" t="s">
        <v>13723</v>
      </c>
      <c r="AP15814" s="6" t="s">
        <v>8769</v>
      </c>
    </row>
    <row r="15815" spans="41:42" x14ac:dyDescent="0.3">
      <c r="AO15815" s="2" t="s">
        <v>13724</v>
      </c>
      <c r="AP15815" s="6" t="s">
        <v>8769</v>
      </c>
    </row>
    <row r="15816" spans="41:42" x14ac:dyDescent="0.3">
      <c r="AO15816" s="2" t="s">
        <v>13725</v>
      </c>
      <c r="AP15816" s="6" t="s">
        <v>8769</v>
      </c>
    </row>
    <row r="15817" spans="41:42" x14ac:dyDescent="0.3">
      <c r="AO15817" s="2" t="s">
        <v>13726</v>
      </c>
      <c r="AP15817" s="6" t="s">
        <v>8769</v>
      </c>
    </row>
    <row r="15818" spans="41:42" x14ac:dyDescent="0.3">
      <c r="AO15818" s="2" t="s">
        <v>13052</v>
      </c>
      <c r="AP15818" s="6" t="s">
        <v>8769</v>
      </c>
    </row>
    <row r="15819" spans="41:42" x14ac:dyDescent="0.3">
      <c r="AO15819" s="2" t="s">
        <v>13727</v>
      </c>
      <c r="AP15819" s="6" t="s">
        <v>8769</v>
      </c>
    </row>
    <row r="15820" spans="41:42" x14ac:dyDescent="0.3">
      <c r="AO15820" s="2" t="s">
        <v>13728</v>
      </c>
      <c r="AP15820" s="6" t="s">
        <v>8769</v>
      </c>
    </row>
    <row r="15821" spans="41:42" x14ac:dyDescent="0.3">
      <c r="AO15821" s="2" t="s">
        <v>13729</v>
      </c>
      <c r="AP15821" s="6" t="s">
        <v>8769</v>
      </c>
    </row>
    <row r="15822" spans="41:42" x14ac:dyDescent="0.3">
      <c r="AO15822" s="2" t="s">
        <v>13730</v>
      </c>
      <c r="AP15822" s="6" t="s">
        <v>8769</v>
      </c>
    </row>
    <row r="15823" spans="41:42" x14ac:dyDescent="0.3">
      <c r="AO15823" s="2" t="s">
        <v>13731</v>
      </c>
      <c r="AP15823" s="6" t="s">
        <v>8769</v>
      </c>
    </row>
    <row r="15824" spans="41:42" x14ac:dyDescent="0.3">
      <c r="AO15824" s="2" t="s">
        <v>13732</v>
      </c>
      <c r="AP15824" s="6" t="s">
        <v>8769</v>
      </c>
    </row>
    <row r="15825" spans="41:42" x14ac:dyDescent="0.3">
      <c r="AO15825" s="2" t="s">
        <v>13733</v>
      </c>
      <c r="AP15825" s="6" t="s">
        <v>8769</v>
      </c>
    </row>
    <row r="15826" spans="41:42" x14ac:dyDescent="0.3">
      <c r="AO15826" s="2" t="s">
        <v>13734</v>
      </c>
      <c r="AP15826" s="6" t="s">
        <v>8769</v>
      </c>
    </row>
    <row r="15827" spans="41:42" x14ac:dyDescent="0.3">
      <c r="AO15827" s="2" t="s">
        <v>13735</v>
      </c>
      <c r="AP15827" s="6" t="s">
        <v>8769</v>
      </c>
    </row>
    <row r="15828" spans="41:42" x14ac:dyDescent="0.3">
      <c r="AO15828" s="2" t="s">
        <v>13736</v>
      </c>
      <c r="AP15828" s="6" t="s">
        <v>8769</v>
      </c>
    </row>
    <row r="15829" spans="41:42" x14ac:dyDescent="0.3">
      <c r="AO15829" s="2" t="s">
        <v>13053</v>
      </c>
      <c r="AP15829" s="6" t="s">
        <v>8769</v>
      </c>
    </row>
    <row r="15830" spans="41:42" x14ac:dyDescent="0.3">
      <c r="AO15830" s="2" t="s">
        <v>13737</v>
      </c>
      <c r="AP15830" s="6" t="s">
        <v>8769</v>
      </c>
    </row>
    <row r="15831" spans="41:42" x14ac:dyDescent="0.3">
      <c r="AO15831" s="2" t="s">
        <v>13738</v>
      </c>
      <c r="AP15831" s="6" t="s">
        <v>8769</v>
      </c>
    </row>
    <row r="15832" spans="41:42" x14ac:dyDescent="0.3">
      <c r="AO15832" s="2" t="s">
        <v>13739</v>
      </c>
      <c r="AP15832" s="6" t="s">
        <v>8769</v>
      </c>
    </row>
    <row r="15833" spans="41:42" x14ac:dyDescent="0.3">
      <c r="AO15833" s="2" t="s">
        <v>13740</v>
      </c>
      <c r="AP15833" s="6" t="s">
        <v>8769</v>
      </c>
    </row>
    <row r="15834" spans="41:42" x14ac:dyDescent="0.3">
      <c r="AO15834" s="2" t="s">
        <v>13741</v>
      </c>
      <c r="AP15834" s="6" t="s">
        <v>8769</v>
      </c>
    </row>
    <row r="15835" spans="41:42" x14ac:dyDescent="0.3">
      <c r="AO15835" s="2" t="s">
        <v>13742</v>
      </c>
      <c r="AP15835" s="6" t="s">
        <v>8769</v>
      </c>
    </row>
    <row r="15836" spans="41:42" x14ac:dyDescent="0.3">
      <c r="AO15836" s="2" t="s">
        <v>13743</v>
      </c>
      <c r="AP15836" s="6" t="s">
        <v>8769</v>
      </c>
    </row>
    <row r="15837" spans="41:42" x14ac:dyDescent="0.3">
      <c r="AO15837" s="2" t="s">
        <v>13744</v>
      </c>
      <c r="AP15837" s="6" t="s">
        <v>8769</v>
      </c>
    </row>
    <row r="15838" spans="41:42" x14ac:dyDescent="0.3">
      <c r="AO15838" s="2" t="s">
        <v>13745</v>
      </c>
      <c r="AP15838" s="6" t="s">
        <v>8769</v>
      </c>
    </row>
    <row r="15839" spans="41:42" x14ac:dyDescent="0.3">
      <c r="AO15839" s="2" t="s">
        <v>13746</v>
      </c>
      <c r="AP15839" s="6" t="s">
        <v>8769</v>
      </c>
    </row>
    <row r="15840" spans="41:42" x14ac:dyDescent="0.3">
      <c r="AO15840" s="2" t="s">
        <v>13054</v>
      </c>
      <c r="AP15840" s="6" t="s">
        <v>8769</v>
      </c>
    </row>
    <row r="15841" spans="41:42" x14ac:dyDescent="0.3">
      <c r="AO15841" s="2" t="s">
        <v>13747</v>
      </c>
      <c r="AP15841" s="6" t="s">
        <v>8769</v>
      </c>
    </row>
    <row r="15842" spans="41:42" x14ac:dyDescent="0.3">
      <c r="AO15842" s="2" t="s">
        <v>13748</v>
      </c>
      <c r="AP15842" s="6" t="s">
        <v>8769</v>
      </c>
    </row>
    <row r="15843" spans="41:42" x14ac:dyDescent="0.3">
      <c r="AO15843" s="2" t="s">
        <v>13749</v>
      </c>
      <c r="AP15843" s="6" t="s">
        <v>8769</v>
      </c>
    </row>
    <row r="15844" spans="41:42" x14ac:dyDescent="0.3">
      <c r="AO15844" s="2" t="s">
        <v>13750</v>
      </c>
      <c r="AP15844" s="6" t="s">
        <v>8769</v>
      </c>
    </row>
    <row r="15845" spans="41:42" x14ac:dyDescent="0.3">
      <c r="AO15845" s="2" t="s">
        <v>13751</v>
      </c>
      <c r="AP15845" s="6" t="s">
        <v>8769</v>
      </c>
    </row>
    <row r="15846" spans="41:42" x14ac:dyDescent="0.3">
      <c r="AO15846" s="2" t="s">
        <v>13752</v>
      </c>
      <c r="AP15846" s="6" t="s">
        <v>8769</v>
      </c>
    </row>
    <row r="15847" spans="41:42" x14ac:dyDescent="0.3">
      <c r="AO15847" s="2" t="s">
        <v>13753</v>
      </c>
      <c r="AP15847" s="6" t="s">
        <v>8769</v>
      </c>
    </row>
    <row r="15848" spans="41:42" x14ac:dyDescent="0.3">
      <c r="AO15848" s="2" t="s">
        <v>13754</v>
      </c>
      <c r="AP15848" s="6" t="s">
        <v>8769</v>
      </c>
    </row>
    <row r="15849" spans="41:42" x14ac:dyDescent="0.3">
      <c r="AO15849" s="2" t="s">
        <v>13755</v>
      </c>
      <c r="AP15849" s="6" t="s">
        <v>8769</v>
      </c>
    </row>
    <row r="15850" spans="41:42" x14ac:dyDescent="0.3">
      <c r="AO15850" s="2" t="s">
        <v>13756</v>
      </c>
      <c r="AP15850" s="6" t="s">
        <v>8769</v>
      </c>
    </row>
    <row r="15851" spans="41:42" x14ac:dyDescent="0.3">
      <c r="AO15851" s="2" t="s">
        <v>13055</v>
      </c>
      <c r="AP15851" s="6" t="s">
        <v>8769</v>
      </c>
    </row>
    <row r="15852" spans="41:42" x14ac:dyDescent="0.3">
      <c r="AO15852" s="2" t="s">
        <v>13757</v>
      </c>
      <c r="AP15852" s="6" t="s">
        <v>8769</v>
      </c>
    </row>
    <row r="15853" spans="41:42" x14ac:dyDescent="0.3">
      <c r="AO15853" s="2" t="s">
        <v>13758</v>
      </c>
      <c r="AP15853" s="6" t="s">
        <v>8769</v>
      </c>
    </row>
    <row r="15854" spans="41:42" x14ac:dyDescent="0.3">
      <c r="AO15854" s="2" t="s">
        <v>13759</v>
      </c>
      <c r="AP15854" s="6" t="s">
        <v>8769</v>
      </c>
    </row>
    <row r="15855" spans="41:42" x14ac:dyDescent="0.3">
      <c r="AO15855" s="2" t="s">
        <v>13760</v>
      </c>
      <c r="AP15855" s="6" t="s">
        <v>8769</v>
      </c>
    </row>
    <row r="15856" spans="41:42" x14ac:dyDescent="0.3">
      <c r="AO15856" s="2" t="s">
        <v>13761</v>
      </c>
      <c r="AP15856" s="6" t="s">
        <v>8769</v>
      </c>
    </row>
    <row r="15857" spans="41:42" x14ac:dyDescent="0.3">
      <c r="AO15857" s="2" t="s">
        <v>13762</v>
      </c>
      <c r="AP15857" s="6" t="s">
        <v>8769</v>
      </c>
    </row>
    <row r="15858" spans="41:42" x14ac:dyDescent="0.3">
      <c r="AO15858" s="2" t="s">
        <v>13763</v>
      </c>
      <c r="AP15858" s="6" t="s">
        <v>8769</v>
      </c>
    </row>
    <row r="15859" spans="41:42" x14ac:dyDescent="0.3">
      <c r="AO15859" s="2" t="s">
        <v>13764</v>
      </c>
      <c r="AP15859" s="6" t="s">
        <v>8769</v>
      </c>
    </row>
    <row r="15860" spans="41:42" x14ac:dyDescent="0.3">
      <c r="AO15860" s="2" t="s">
        <v>13765</v>
      </c>
      <c r="AP15860" s="6" t="s">
        <v>8769</v>
      </c>
    </row>
    <row r="15861" spans="41:42" x14ac:dyDescent="0.3">
      <c r="AO15861" s="2" t="s">
        <v>13766</v>
      </c>
      <c r="AP15861" s="6" t="s">
        <v>8769</v>
      </c>
    </row>
    <row r="15862" spans="41:42" x14ac:dyDescent="0.3">
      <c r="AO15862" s="2" t="s">
        <v>13056</v>
      </c>
      <c r="AP15862" s="6" t="s">
        <v>8769</v>
      </c>
    </row>
    <row r="15863" spans="41:42" x14ac:dyDescent="0.3">
      <c r="AO15863" s="2" t="s">
        <v>13767</v>
      </c>
      <c r="AP15863" s="6" t="s">
        <v>8769</v>
      </c>
    </row>
    <row r="15864" spans="41:42" x14ac:dyDescent="0.3">
      <c r="AO15864" s="2" t="s">
        <v>13768</v>
      </c>
      <c r="AP15864" s="6" t="s">
        <v>8769</v>
      </c>
    </row>
    <row r="15865" spans="41:42" x14ac:dyDescent="0.3">
      <c r="AO15865" s="2" t="s">
        <v>13769</v>
      </c>
      <c r="AP15865" s="6" t="s">
        <v>8769</v>
      </c>
    </row>
    <row r="15866" spans="41:42" x14ac:dyDescent="0.3">
      <c r="AO15866" s="2" t="s">
        <v>13770</v>
      </c>
      <c r="AP15866" s="6" t="s">
        <v>8769</v>
      </c>
    </row>
    <row r="15867" spans="41:42" x14ac:dyDescent="0.3">
      <c r="AO15867" s="2" t="s">
        <v>13771</v>
      </c>
      <c r="AP15867" s="6" t="s">
        <v>8769</v>
      </c>
    </row>
    <row r="15868" spans="41:42" x14ac:dyDescent="0.3">
      <c r="AO15868" s="2" t="s">
        <v>13772</v>
      </c>
      <c r="AP15868" s="6" t="s">
        <v>8769</v>
      </c>
    </row>
    <row r="15869" spans="41:42" x14ac:dyDescent="0.3">
      <c r="AO15869" s="2" t="s">
        <v>13773</v>
      </c>
      <c r="AP15869" s="6" t="s">
        <v>8769</v>
      </c>
    </row>
    <row r="15870" spans="41:42" x14ac:dyDescent="0.3">
      <c r="AO15870" s="2" t="s">
        <v>13774</v>
      </c>
      <c r="AP15870" s="6" t="s">
        <v>8769</v>
      </c>
    </row>
    <row r="15871" spans="41:42" x14ac:dyDescent="0.3">
      <c r="AO15871" s="2" t="s">
        <v>13775</v>
      </c>
      <c r="AP15871" s="6" t="s">
        <v>8769</v>
      </c>
    </row>
    <row r="15872" spans="41:42" x14ac:dyDescent="0.3">
      <c r="AO15872" s="2" t="s">
        <v>13776</v>
      </c>
      <c r="AP15872" s="6" t="s">
        <v>8769</v>
      </c>
    </row>
    <row r="15873" spans="41:42" x14ac:dyDescent="0.3">
      <c r="AO15873" s="2" t="s">
        <v>12985</v>
      </c>
      <c r="AP15873" s="6" t="s">
        <v>8769</v>
      </c>
    </row>
    <row r="15874" spans="41:42" x14ac:dyDescent="0.3">
      <c r="AO15874" s="2" t="s">
        <v>13057</v>
      </c>
      <c r="AP15874" s="6" t="s">
        <v>8769</v>
      </c>
    </row>
    <row r="15875" spans="41:42" x14ac:dyDescent="0.3">
      <c r="AO15875" s="2" t="s">
        <v>13777</v>
      </c>
      <c r="AP15875" s="6" t="s">
        <v>8769</v>
      </c>
    </row>
    <row r="15876" spans="41:42" x14ac:dyDescent="0.3">
      <c r="AO15876" s="2" t="s">
        <v>13778</v>
      </c>
      <c r="AP15876" s="6" t="s">
        <v>8769</v>
      </c>
    </row>
    <row r="15877" spans="41:42" x14ac:dyDescent="0.3">
      <c r="AO15877" s="2" t="s">
        <v>13779</v>
      </c>
      <c r="AP15877" s="6" t="s">
        <v>8769</v>
      </c>
    </row>
    <row r="15878" spans="41:42" x14ac:dyDescent="0.3">
      <c r="AO15878" s="2" t="s">
        <v>13780</v>
      </c>
      <c r="AP15878" s="6" t="s">
        <v>8769</v>
      </c>
    </row>
    <row r="15879" spans="41:42" x14ac:dyDescent="0.3">
      <c r="AO15879" s="2" t="s">
        <v>13781</v>
      </c>
      <c r="AP15879" s="6" t="s">
        <v>8769</v>
      </c>
    </row>
    <row r="15880" spans="41:42" x14ac:dyDescent="0.3">
      <c r="AO15880" s="2" t="s">
        <v>13782</v>
      </c>
      <c r="AP15880" s="6" t="s">
        <v>8769</v>
      </c>
    </row>
    <row r="15881" spans="41:42" x14ac:dyDescent="0.3">
      <c r="AO15881" s="2" t="s">
        <v>13783</v>
      </c>
      <c r="AP15881" s="6" t="s">
        <v>8769</v>
      </c>
    </row>
    <row r="15882" spans="41:42" x14ac:dyDescent="0.3">
      <c r="AO15882" s="2" t="s">
        <v>13784</v>
      </c>
      <c r="AP15882" s="6" t="s">
        <v>8769</v>
      </c>
    </row>
    <row r="15883" spans="41:42" x14ac:dyDescent="0.3">
      <c r="AO15883" s="2" t="s">
        <v>13785</v>
      </c>
      <c r="AP15883" s="6" t="s">
        <v>8769</v>
      </c>
    </row>
    <row r="15884" spans="41:42" x14ac:dyDescent="0.3">
      <c r="AO15884" s="2" t="s">
        <v>13786</v>
      </c>
      <c r="AP15884" s="6" t="s">
        <v>8769</v>
      </c>
    </row>
    <row r="15885" spans="41:42" x14ac:dyDescent="0.3">
      <c r="AO15885" s="2" t="s">
        <v>13058</v>
      </c>
      <c r="AP15885" s="6" t="s">
        <v>8769</v>
      </c>
    </row>
    <row r="15886" spans="41:42" x14ac:dyDescent="0.3">
      <c r="AO15886" s="2" t="s">
        <v>13787</v>
      </c>
      <c r="AP15886" s="6" t="s">
        <v>8769</v>
      </c>
    </row>
    <row r="15887" spans="41:42" x14ac:dyDescent="0.3">
      <c r="AO15887" s="2" t="s">
        <v>13788</v>
      </c>
      <c r="AP15887" s="6" t="s">
        <v>8769</v>
      </c>
    </row>
    <row r="15888" spans="41:42" x14ac:dyDescent="0.3">
      <c r="AO15888" s="2" t="s">
        <v>13789</v>
      </c>
      <c r="AP15888" s="6" t="s">
        <v>8769</v>
      </c>
    </row>
    <row r="15889" spans="41:42" x14ac:dyDescent="0.3">
      <c r="AO15889" s="2" t="s">
        <v>13790</v>
      </c>
      <c r="AP15889" s="6" t="s">
        <v>8769</v>
      </c>
    </row>
    <row r="15890" spans="41:42" x14ac:dyDescent="0.3">
      <c r="AO15890" s="2" t="s">
        <v>13791</v>
      </c>
      <c r="AP15890" s="6" t="s">
        <v>8769</v>
      </c>
    </row>
    <row r="15891" spans="41:42" x14ac:dyDescent="0.3">
      <c r="AO15891" s="2" t="s">
        <v>13792</v>
      </c>
      <c r="AP15891" s="6" t="s">
        <v>8769</v>
      </c>
    </row>
    <row r="15892" spans="41:42" x14ac:dyDescent="0.3">
      <c r="AO15892" s="2" t="s">
        <v>13793</v>
      </c>
      <c r="AP15892" s="6" t="s">
        <v>8769</v>
      </c>
    </row>
    <row r="15893" spans="41:42" x14ac:dyDescent="0.3">
      <c r="AO15893" s="2" t="s">
        <v>13794</v>
      </c>
      <c r="AP15893" s="6" t="s">
        <v>8769</v>
      </c>
    </row>
    <row r="15894" spans="41:42" x14ac:dyDescent="0.3">
      <c r="AO15894" s="2" t="s">
        <v>13795</v>
      </c>
      <c r="AP15894" s="6" t="s">
        <v>8769</v>
      </c>
    </row>
    <row r="15895" spans="41:42" x14ac:dyDescent="0.3">
      <c r="AO15895" s="2" t="s">
        <v>13796</v>
      </c>
      <c r="AP15895" s="6" t="s">
        <v>8769</v>
      </c>
    </row>
    <row r="15896" spans="41:42" x14ac:dyDescent="0.3">
      <c r="AO15896" s="2" t="s">
        <v>13059</v>
      </c>
      <c r="AP15896" s="6" t="s">
        <v>8769</v>
      </c>
    </row>
    <row r="15897" spans="41:42" x14ac:dyDescent="0.3">
      <c r="AO15897" s="2" t="s">
        <v>13797</v>
      </c>
      <c r="AP15897" s="6" t="s">
        <v>8769</v>
      </c>
    </row>
    <row r="15898" spans="41:42" x14ac:dyDescent="0.3">
      <c r="AO15898" s="2" t="s">
        <v>13798</v>
      </c>
      <c r="AP15898" s="6" t="s">
        <v>8769</v>
      </c>
    </row>
    <row r="15899" spans="41:42" x14ac:dyDescent="0.3">
      <c r="AO15899" s="2" t="s">
        <v>13799</v>
      </c>
      <c r="AP15899" s="6" t="s">
        <v>8769</v>
      </c>
    </row>
    <row r="15900" spans="41:42" x14ac:dyDescent="0.3">
      <c r="AO15900" s="2" t="s">
        <v>13800</v>
      </c>
      <c r="AP15900" s="6" t="s">
        <v>8769</v>
      </c>
    </row>
    <row r="15901" spans="41:42" x14ac:dyDescent="0.3">
      <c r="AO15901" s="2" t="s">
        <v>13801</v>
      </c>
      <c r="AP15901" s="6" t="s">
        <v>8769</v>
      </c>
    </row>
    <row r="15902" spans="41:42" x14ac:dyDescent="0.3">
      <c r="AO15902" s="2" t="s">
        <v>13802</v>
      </c>
      <c r="AP15902" s="6" t="s">
        <v>8769</v>
      </c>
    </row>
    <row r="15903" spans="41:42" x14ac:dyDescent="0.3">
      <c r="AO15903" s="2" t="s">
        <v>13803</v>
      </c>
      <c r="AP15903" s="6" t="s">
        <v>8769</v>
      </c>
    </row>
    <row r="15904" spans="41:42" x14ac:dyDescent="0.3">
      <c r="AO15904" s="2" t="s">
        <v>13804</v>
      </c>
      <c r="AP15904" s="6" t="s">
        <v>8769</v>
      </c>
    </row>
    <row r="15905" spans="41:42" x14ac:dyDescent="0.3">
      <c r="AO15905" s="2" t="s">
        <v>13805</v>
      </c>
      <c r="AP15905" s="6" t="s">
        <v>8769</v>
      </c>
    </row>
    <row r="15906" spans="41:42" x14ac:dyDescent="0.3">
      <c r="AO15906" s="2" t="s">
        <v>13806</v>
      </c>
      <c r="AP15906" s="6" t="s">
        <v>8769</v>
      </c>
    </row>
    <row r="15907" spans="41:42" x14ac:dyDescent="0.3">
      <c r="AO15907" s="2" t="s">
        <v>13060</v>
      </c>
      <c r="AP15907" s="6" t="s">
        <v>8769</v>
      </c>
    </row>
    <row r="15908" spans="41:42" x14ac:dyDescent="0.3">
      <c r="AO15908" s="2" t="s">
        <v>13807</v>
      </c>
      <c r="AP15908" s="6" t="s">
        <v>8769</v>
      </c>
    </row>
    <row r="15909" spans="41:42" x14ac:dyDescent="0.3">
      <c r="AO15909" s="2" t="s">
        <v>13808</v>
      </c>
      <c r="AP15909" s="6" t="s">
        <v>8769</v>
      </c>
    </row>
    <row r="15910" spans="41:42" x14ac:dyDescent="0.3">
      <c r="AO15910" s="2" t="s">
        <v>13809</v>
      </c>
      <c r="AP15910" s="6" t="s">
        <v>8769</v>
      </c>
    </row>
    <row r="15911" spans="41:42" x14ac:dyDescent="0.3">
      <c r="AO15911" s="2" t="s">
        <v>13810</v>
      </c>
      <c r="AP15911" s="6" t="s">
        <v>8769</v>
      </c>
    </row>
    <row r="15912" spans="41:42" x14ac:dyDescent="0.3">
      <c r="AO15912" s="2" t="s">
        <v>13811</v>
      </c>
      <c r="AP15912" s="6" t="s">
        <v>8769</v>
      </c>
    </row>
    <row r="15913" spans="41:42" x14ac:dyDescent="0.3">
      <c r="AO15913" s="2" t="s">
        <v>13812</v>
      </c>
      <c r="AP15913" s="6" t="s">
        <v>8769</v>
      </c>
    </row>
    <row r="15914" spans="41:42" x14ac:dyDescent="0.3">
      <c r="AO15914" s="2" t="s">
        <v>13813</v>
      </c>
      <c r="AP15914" s="6" t="s">
        <v>8769</v>
      </c>
    </row>
    <row r="15915" spans="41:42" x14ac:dyDescent="0.3">
      <c r="AO15915" s="2" t="s">
        <v>13814</v>
      </c>
      <c r="AP15915" s="6" t="s">
        <v>8769</v>
      </c>
    </row>
    <row r="15916" spans="41:42" x14ac:dyDescent="0.3">
      <c r="AO15916" s="2" t="s">
        <v>13815</v>
      </c>
      <c r="AP15916" s="6" t="s">
        <v>8769</v>
      </c>
    </row>
    <row r="15917" spans="41:42" x14ac:dyDescent="0.3">
      <c r="AO15917" s="2" t="s">
        <v>13816</v>
      </c>
      <c r="AP15917" s="6" t="s">
        <v>8769</v>
      </c>
    </row>
    <row r="15918" spans="41:42" x14ac:dyDescent="0.3">
      <c r="AO15918" s="2" t="s">
        <v>13061</v>
      </c>
      <c r="AP15918" s="6" t="s">
        <v>8769</v>
      </c>
    </row>
    <row r="15919" spans="41:42" x14ac:dyDescent="0.3">
      <c r="AO15919" s="2" t="s">
        <v>13817</v>
      </c>
      <c r="AP15919" s="6" t="s">
        <v>8769</v>
      </c>
    </row>
    <row r="15920" spans="41:42" x14ac:dyDescent="0.3">
      <c r="AO15920" s="2" t="s">
        <v>13818</v>
      </c>
      <c r="AP15920" s="6" t="s">
        <v>8769</v>
      </c>
    </row>
    <row r="15921" spans="41:42" x14ac:dyDescent="0.3">
      <c r="AO15921" s="2" t="s">
        <v>13819</v>
      </c>
      <c r="AP15921" s="6" t="s">
        <v>8769</v>
      </c>
    </row>
    <row r="15922" spans="41:42" x14ac:dyDescent="0.3">
      <c r="AO15922" s="2" t="s">
        <v>13820</v>
      </c>
      <c r="AP15922" s="6" t="s">
        <v>8769</v>
      </c>
    </row>
    <row r="15923" spans="41:42" x14ac:dyDescent="0.3">
      <c r="AO15923" s="2" t="s">
        <v>13821</v>
      </c>
      <c r="AP15923" s="6" t="s">
        <v>8769</v>
      </c>
    </row>
    <row r="15924" spans="41:42" x14ac:dyDescent="0.3">
      <c r="AO15924" s="2" t="s">
        <v>13822</v>
      </c>
      <c r="AP15924" s="6" t="s">
        <v>8769</v>
      </c>
    </row>
    <row r="15925" spans="41:42" x14ac:dyDescent="0.3">
      <c r="AO15925" s="2" t="s">
        <v>13823</v>
      </c>
      <c r="AP15925" s="6" t="s">
        <v>8769</v>
      </c>
    </row>
    <row r="15926" spans="41:42" x14ac:dyDescent="0.3">
      <c r="AO15926" s="2" t="s">
        <v>13824</v>
      </c>
      <c r="AP15926" s="6" t="s">
        <v>8769</v>
      </c>
    </row>
    <row r="15927" spans="41:42" x14ac:dyDescent="0.3">
      <c r="AO15927" s="2" t="s">
        <v>13825</v>
      </c>
      <c r="AP15927" s="6" t="s">
        <v>8769</v>
      </c>
    </row>
    <row r="15928" spans="41:42" x14ac:dyDescent="0.3">
      <c r="AO15928" s="2" t="s">
        <v>13826</v>
      </c>
      <c r="AP15928" s="6" t="s">
        <v>8769</v>
      </c>
    </row>
    <row r="15929" spans="41:42" x14ac:dyDescent="0.3">
      <c r="AO15929" s="2" t="s">
        <v>13062</v>
      </c>
      <c r="AP15929" s="6" t="s">
        <v>8769</v>
      </c>
    </row>
    <row r="15930" spans="41:42" x14ac:dyDescent="0.3">
      <c r="AO15930" s="2" t="s">
        <v>13827</v>
      </c>
      <c r="AP15930" s="6" t="s">
        <v>8769</v>
      </c>
    </row>
    <row r="15931" spans="41:42" x14ac:dyDescent="0.3">
      <c r="AO15931" s="2" t="s">
        <v>13828</v>
      </c>
      <c r="AP15931" s="6" t="s">
        <v>8769</v>
      </c>
    </row>
    <row r="15932" spans="41:42" x14ac:dyDescent="0.3">
      <c r="AO15932" s="2" t="s">
        <v>13829</v>
      </c>
      <c r="AP15932" s="6" t="s">
        <v>8769</v>
      </c>
    </row>
    <row r="15933" spans="41:42" x14ac:dyDescent="0.3">
      <c r="AO15933" s="2" t="s">
        <v>13830</v>
      </c>
      <c r="AP15933" s="6" t="s">
        <v>8769</v>
      </c>
    </row>
    <row r="15934" spans="41:42" x14ac:dyDescent="0.3">
      <c r="AO15934" s="2" t="s">
        <v>13831</v>
      </c>
      <c r="AP15934" s="6" t="s">
        <v>8769</v>
      </c>
    </row>
    <row r="15935" spans="41:42" x14ac:dyDescent="0.3">
      <c r="AO15935" s="2" t="s">
        <v>13832</v>
      </c>
      <c r="AP15935" s="6" t="s">
        <v>8769</v>
      </c>
    </row>
    <row r="15936" spans="41:42" x14ac:dyDescent="0.3">
      <c r="AO15936" s="2" t="s">
        <v>13833</v>
      </c>
      <c r="AP15936" s="6" t="s">
        <v>8769</v>
      </c>
    </row>
    <row r="15937" spans="41:42" x14ac:dyDescent="0.3">
      <c r="AO15937" s="2" t="s">
        <v>13834</v>
      </c>
      <c r="AP15937" s="6" t="s">
        <v>8769</v>
      </c>
    </row>
    <row r="15938" spans="41:42" x14ac:dyDescent="0.3">
      <c r="AO15938" s="2" t="s">
        <v>13835</v>
      </c>
      <c r="AP15938" s="6" t="s">
        <v>8769</v>
      </c>
    </row>
    <row r="15939" spans="41:42" x14ac:dyDescent="0.3">
      <c r="AO15939" s="2" t="s">
        <v>13836</v>
      </c>
      <c r="AP15939" s="6" t="s">
        <v>8769</v>
      </c>
    </row>
    <row r="15940" spans="41:42" x14ac:dyDescent="0.3">
      <c r="AO15940" s="2" t="s">
        <v>13063</v>
      </c>
      <c r="AP15940" s="6" t="s">
        <v>8769</v>
      </c>
    </row>
    <row r="15941" spans="41:42" x14ac:dyDescent="0.3">
      <c r="AO15941" s="2" t="s">
        <v>13837</v>
      </c>
      <c r="AP15941" s="6" t="s">
        <v>8769</v>
      </c>
    </row>
    <row r="15942" spans="41:42" x14ac:dyDescent="0.3">
      <c r="AO15942" s="2" t="s">
        <v>13838</v>
      </c>
      <c r="AP15942" s="6" t="s">
        <v>8769</v>
      </c>
    </row>
    <row r="15943" spans="41:42" x14ac:dyDescent="0.3">
      <c r="AO15943" s="2" t="s">
        <v>13839</v>
      </c>
      <c r="AP15943" s="6" t="s">
        <v>8769</v>
      </c>
    </row>
    <row r="15944" spans="41:42" x14ac:dyDescent="0.3">
      <c r="AO15944" s="2" t="s">
        <v>13840</v>
      </c>
      <c r="AP15944" s="6" t="s">
        <v>8769</v>
      </c>
    </row>
    <row r="15945" spans="41:42" x14ac:dyDescent="0.3">
      <c r="AO15945" s="2" t="s">
        <v>13841</v>
      </c>
      <c r="AP15945" s="6" t="s">
        <v>8769</v>
      </c>
    </row>
    <row r="15946" spans="41:42" x14ac:dyDescent="0.3">
      <c r="AO15946" s="2" t="s">
        <v>13842</v>
      </c>
      <c r="AP15946" s="6" t="s">
        <v>8769</v>
      </c>
    </row>
    <row r="15947" spans="41:42" x14ac:dyDescent="0.3">
      <c r="AO15947" s="2" t="s">
        <v>13843</v>
      </c>
      <c r="AP15947" s="6" t="s">
        <v>8769</v>
      </c>
    </row>
    <row r="15948" spans="41:42" x14ac:dyDescent="0.3">
      <c r="AO15948" s="2" t="s">
        <v>13844</v>
      </c>
      <c r="AP15948" s="6" t="s">
        <v>8769</v>
      </c>
    </row>
    <row r="15949" spans="41:42" x14ac:dyDescent="0.3">
      <c r="AO15949" s="2" t="s">
        <v>13845</v>
      </c>
      <c r="AP15949" s="6" t="s">
        <v>8769</v>
      </c>
    </row>
    <row r="15950" spans="41:42" x14ac:dyDescent="0.3">
      <c r="AO15950" s="2" t="s">
        <v>13846</v>
      </c>
      <c r="AP15950" s="6" t="s">
        <v>8769</v>
      </c>
    </row>
    <row r="15951" spans="41:42" x14ac:dyDescent="0.3">
      <c r="AO15951" s="2" t="s">
        <v>13064</v>
      </c>
      <c r="AP15951" s="6" t="s">
        <v>8769</v>
      </c>
    </row>
    <row r="15952" spans="41:42" x14ac:dyDescent="0.3">
      <c r="AO15952" s="2" t="s">
        <v>13847</v>
      </c>
      <c r="AP15952" s="6" t="s">
        <v>8769</v>
      </c>
    </row>
    <row r="15953" spans="41:42" x14ac:dyDescent="0.3">
      <c r="AO15953" s="2" t="s">
        <v>13848</v>
      </c>
      <c r="AP15953" s="6" t="s">
        <v>8769</v>
      </c>
    </row>
    <row r="15954" spans="41:42" x14ac:dyDescent="0.3">
      <c r="AO15954" s="2" t="s">
        <v>13849</v>
      </c>
      <c r="AP15954" s="6" t="s">
        <v>8769</v>
      </c>
    </row>
    <row r="15955" spans="41:42" x14ac:dyDescent="0.3">
      <c r="AO15955" s="2" t="s">
        <v>13850</v>
      </c>
      <c r="AP15955" s="6" t="s">
        <v>8769</v>
      </c>
    </row>
    <row r="15956" spans="41:42" x14ac:dyDescent="0.3">
      <c r="AO15956" s="2" t="s">
        <v>13851</v>
      </c>
      <c r="AP15956" s="6" t="s">
        <v>8769</v>
      </c>
    </row>
    <row r="15957" spans="41:42" x14ac:dyDescent="0.3">
      <c r="AO15957" s="2" t="s">
        <v>13852</v>
      </c>
      <c r="AP15957" s="6" t="s">
        <v>8769</v>
      </c>
    </row>
    <row r="15958" spans="41:42" x14ac:dyDescent="0.3">
      <c r="AO15958" s="2" t="s">
        <v>13853</v>
      </c>
      <c r="AP15958" s="6" t="s">
        <v>8769</v>
      </c>
    </row>
    <row r="15959" spans="41:42" x14ac:dyDescent="0.3">
      <c r="AO15959" s="2" t="s">
        <v>13854</v>
      </c>
      <c r="AP15959" s="6" t="s">
        <v>8769</v>
      </c>
    </row>
    <row r="15960" spans="41:42" x14ac:dyDescent="0.3">
      <c r="AO15960" s="2" t="s">
        <v>13855</v>
      </c>
      <c r="AP15960" s="6" t="s">
        <v>8769</v>
      </c>
    </row>
    <row r="15961" spans="41:42" x14ac:dyDescent="0.3">
      <c r="AO15961" s="2" t="s">
        <v>13856</v>
      </c>
      <c r="AP15961" s="6" t="s">
        <v>8769</v>
      </c>
    </row>
    <row r="15962" spans="41:42" x14ac:dyDescent="0.3">
      <c r="AO15962" s="2" t="s">
        <v>13065</v>
      </c>
      <c r="AP15962" s="6" t="s">
        <v>8769</v>
      </c>
    </row>
    <row r="15963" spans="41:42" x14ac:dyDescent="0.3">
      <c r="AO15963" s="2" t="s">
        <v>13857</v>
      </c>
      <c r="AP15963" s="6" t="s">
        <v>8769</v>
      </c>
    </row>
    <row r="15964" spans="41:42" x14ac:dyDescent="0.3">
      <c r="AO15964" s="2" t="s">
        <v>13858</v>
      </c>
      <c r="AP15964" s="6" t="s">
        <v>8769</v>
      </c>
    </row>
    <row r="15965" spans="41:42" x14ac:dyDescent="0.3">
      <c r="AO15965" s="2" t="s">
        <v>13859</v>
      </c>
      <c r="AP15965" s="6" t="s">
        <v>8769</v>
      </c>
    </row>
    <row r="15966" spans="41:42" x14ac:dyDescent="0.3">
      <c r="AO15966" s="2" t="s">
        <v>13860</v>
      </c>
      <c r="AP15966" s="6" t="s">
        <v>8769</v>
      </c>
    </row>
    <row r="15967" spans="41:42" x14ac:dyDescent="0.3">
      <c r="AO15967" s="2" t="s">
        <v>13861</v>
      </c>
      <c r="AP15967" s="6" t="s">
        <v>8769</v>
      </c>
    </row>
    <row r="15968" spans="41:42" x14ac:dyDescent="0.3">
      <c r="AO15968" s="2" t="s">
        <v>13862</v>
      </c>
      <c r="AP15968" s="6" t="s">
        <v>8769</v>
      </c>
    </row>
    <row r="15969" spans="41:42" x14ac:dyDescent="0.3">
      <c r="AO15969" s="2" t="s">
        <v>13863</v>
      </c>
      <c r="AP15969" s="6" t="s">
        <v>8769</v>
      </c>
    </row>
    <row r="15970" spans="41:42" x14ac:dyDescent="0.3">
      <c r="AO15970" s="2" t="s">
        <v>13864</v>
      </c>
      <c r="AP15970" s="6" t="s">
        <v>8769</v>
      </c>
    </row>
    <row r="15971" spans="41:42" x14ac:dyDescent="0.3">
      <c r="AO15971" s="2" t="s">
        <v>13865</v>
      </c>
      <c r="AP15971" s="6" t="s">
        <v>8769</v>
      </c>
    </row>
    <row r="15972" spans="41:42" x14ac:dyDescent="0.3">
      <c r="AO15972" s="2" t="s">
        <v>13866</v>
      </c>
      <c r="AP15972" s="6" t="s">
        <v>8769</v>
      </c>
    </row>
    <row r="15973" spans="41:42" x14ac:dyDescent="0.3">
      <c r="AO15973" s="2" t="s">
        <v>13066</v>
      </c>
      <c r="AP15973" s="6" t="s">
        <v>8769</v>
      </c>
    </row>
    <row r="15974" spans="41:42" x14ac:dyDescent="0.3">
      <c r="AO15974" s="2" t="s">
        <v>13867</v>
      </c>
      <c r="AP15974" s="6" t="s">
        <v>8769</v>
      </c>
    </row>
    <row r="15975" spans="41:42" x14ac:dyDescent="0.3">
      <c r="AO15975" s="2" t="s">
        <v>13868</v>
      </c>
      <c r="AP15975" s="6" t="s">
        <v>8769</v>
      </c>
    </row>
    <row r="15976" spans="41:42" x14ac:dyDescent="0.3">
      <c r="AO15976" s="2" t="s">
        <v>13869</v>
      </c>
      <c r="AP15976" s="6" t="s">
        <v>8769</v>
      </c>
    </row>
    <row r="15977" spans="41:42" x14ac:dyDescent="0.3">
      <c r="AO15977" s="2" t="s">
        <v>13870</v>
      </c>
      <c r="AP15977" s="6" t="s">
        <v>8769</v>
      </c>
    </row>
    <row r="15978" spans="41:42" x14ac:dyDescent="0.3">
      <c r="AO15978" s="2" t="s">
        <v>13871</v>
      </c>
      <c r="AP15978" s="6" t="s">
        <v>8769</v>
      </c>
    </row>
    <row r="15979" spans="41:42" x14ac:dyDescent="0.3">
      <c r="AO15979" s="2" t="s">
        <v>13872</v>
      </c>
      <c r="AP15979" s="6" t="s">
        <v>8769</v>
      </c>
    </row>
    <row r="15980" spans="41:42" x14ac:dyDescent="0.3">
      <c r="AO15980" s="2" t="s">
        <v>13873</v>
      </c>
      <c r="AP15980" s="6" t="s">
        <v>8769</v>
      </c>
    </row>
    <row r="15981" spans="41:42" x14ac:dyDescent="0.3">
      <c r="AO15981" s="2" t="s">
        <v>13874</v>
      </c>
      <c r="AP15981" s="6" t="s">
        <v>8769</v>
      </c>
    </row>
    <row r="15982" spans="41:42" x14ac:dyDescent="0.3">
      <c r="AO15982" s="2" t="s">
        <v>13875</v>
      </c>
      <c r="AP15982" s="6" t="s">
        <v>8769</v>
      </c>
    </row>
    <row r="15983" spans="41:42" x14ac:dyDescent="0.3">
      <c r="AO15983" s="2" t="s">
        <v>13876</v>
      </c>
      <c r="AP15983" s="6" t="s">
        <v>8769</v>
      </c>
    </row>
    <row r="15984" spans="41:42" x14ac:dyDescent="0.3">
      <c r="AO15984" s="2" t="s">
        <v>12986</v>
      </c>
      <c r="AP15984" s="6" t="s">
        <v>8769</v>
      </c>
    </row>
    <row r="15985" spans="41:42" x14ac:dyDescent="0.3">
      <c r="AO15985" s="2" t="s">
        <v>13067</v>
      </c>
      <c r="AP15985" s="6" t="s">
        <v>8769</v>
      </c>
    </row>
    <row r="15986" spans="41:42" x14ac:dyDescent="0.3">
      <c r="AO15986" s="2" t="s">
        <v>13877</v>
      </c>
      <c r="AP15986" s="6" t="s">
        <v>8769</v>
      </c>
    </row>
    <row r="15987" spans="41:42" x14ac:dyDescent="0.3">
      <c r="AO15987" s="2" t="s">
        <v>13878</v>
      </c>
      <c r="AP15987" s="6" t="s">
        <v>8769</v>
      </c>
    </row>
    <row r="15988" spans="41:42" x14ac:dyDescent="0.3">
      <c r="AO15988" s="2" t="s">
        <v>13879</v>
      </c>
      <c r="AP15988" s="6" t="s">
        <v>8769</v>
      </c>
    </row>
    <row r="15989" spans="41:42" x14ac:dyDescent="0.3">
      <c r="AO15989" s="2" t="s">
        <v>13880</v>
      </c>
      <c r="AP15989" s="6" t="s">
        <v>8769</v>
      </c>
    </row>
    <row r="15990" spans="41:42" x14ac:dyDescent="0.3">
      <c r="AO15990" s="2" t="s">
        <v>13881</v>
      </c>
      <c r="AP15990" s="6" t="s">
        <v>8769</v>
      </c>
    </row>
    <row r="15991" spans="41:42" x14ac:dyDescent="0.3">
      <c r="AO15991" s="2" t="s">
        <v>13882</v>
      </c>
      <c r="AP15991" s="6" t="s">
        <v>8769</v>
      </c>
    </row>
    <row r="15992" spans="41:42" x14ac:dyDescent="0.3">
      <c r="AO15992" s="2" t="s">
        <v>13883</v>
      </c>
      <c r="AP15992" s="6" t="s">
        <v>8769</v>
      </c>
    </row>
    <row r="15993" spans="41:42" x14ac:dyDescent="0.3">
      <c r="AO15993" s="2" t="s">
        <v>13884</v>
      </c>
      <c r="AP15993" s="6" t="s">
        <v>8769</v>
      </c>
    </row>
    <row r="15994" spans="41:42" x14ac:dyDescent="0.3">
      <c r="AO15994" s="2" t="s">
        <v>13885</v>
      </c>
      <c r="AP15994" s="6" t="s">
        <v>8769</v>
      </c>
    </row>
    <row r="15995" spans="41:42" x14ac:dyDescent="0.3">
      <c r="AO15995" s="2" t="s">
        <v>13886</v>
      </c>
      <c r="AP15995" s="6" t="s">
        <v>8769</v>
      </c>
    </row>
    <row r="15996" spans="41:42" x14ac:dyDescent="0.3">
      <c r="AO15996" s="2" t="s">
        <v>13068</v>
      </c>
      <c r="AP15996" s="6" t="s">
        <v>8769</v>
      </c>
    </row>
    <row r="15997" spans="41:42" x14ac:dyDescent="0.3">
      <c r="AO15997" s="2" t="s">
        <v>13887</v>
      </c>
      <c r="AP15997" s="6" t="s">
        <v>8769</v>
      </c>
    </row>
    <row r="15998" spans="41:42" x14ac:dyDescent="0.3">
      <c r="AO15998" s="2" t="s">
        <v>13888</v>
      </c>
      <c r="AP15998" s="6" t="s">
        <v>8769</v>
      </c>
    </row>
    <row r="15999" spans="41:42" x14ac:dyDescent="0.3">
      <c r="AO15999" s="2" t="s">
        <v>13889</v>
      </c>
      <c r="AP15999" s="6" t="s">
        <v>8769</v>
      </c>
    </row>
    <row r="16000" spans="41:42" x14ac:dyDescent="0.3">
      <c r="AO16000" s="2" t="s">
        <v>13890</v>
      </c>
      <c r="AP16000" s="6" t="s">
        <v>8769</v>
      </c>
    </row>
    <row r="16001" spans="41:42" x14ac:dyDescent="0.3">
      <c r="AO16001" s="2" t="s">
        <v>13891</v>
      </c>
      <c r="AP16001" s="6" t="s">
        <v>8769</v>
      </c>
    </row>
    <row r="16002" spans="41:42" x14ac:dyDescent="0.3">
      <c r="AO16002" s="2" t="s">
        <v>13892</v>
      </c>
      <c r="AP16002" s="6" t="s">
        <v>8769</v>
      </c>
    </row>
    <row r="16003" spans="41:42" x14ac:dyDescent="0.3">
      <c r="AO16003" s="2" t="s">
        <v>13893</v>
      </c>
      <c r="AP16003" s="6" t="s">
        <v>8769</v>
      </c>
    </row>
    <row r="16004" spans="41:42" x14ac:dyDescent="0.3">
      <c r="AO16004" s="2" t="s">
        <v>13894</v>
      </c>
      <c r="AP16004" s="6" t="s">
        <v>8769</v>
      </c>
    </row>
    <row r="16005" spans="41:42" x14ac:dyDescent="0.3">
      <c r="AO16005" s="2" t="s">
        <v>13895</v>
      </c>
      <c r="AP16005" s="6" t="s">
        <v>8769</v>
      </c>
    </row>
    <row r="16006" spans="41:42" x14ac:dyDescent="0.3">
      <c r="AO16006" s="2" t="s">
        <v>13896</v>
      </c>
      <c r="AP16006" s="6" t="s">
        <v>8769</v>
      </c>
    </row>
    <row r="16007" spans="41:42" x14ac:dyDescent="0.3">
      <c r="AO16007" s="2" t="s">
        <v>13069</v>
      </c>
      <c r="AP16007" s="6" t="s">
        <v>8769</v>
      </c>
    </row>
    <row r="16008" spans="41:42" x14ac:dyDescent="0.3">
      <c r="AO16008" s="2" t="s">
        <v>13897</v>
      </c>
      <c r="AP16008" s="6" t="s">
        <v>8769</v>
      </c>
    </row>
    <row r="16009" spans="41:42" x14ac:dyDescent="0.3">
      <c r="AO16009" s="2" t="s">
        <v>13898</v>
      </c>
      <c r="AP16009" s="6" t="s">
        <v>8769</v>
      </c>
    </row>
    <row r="16010" spans="41:42" x14ac:dyDescent="0.3">
      <c r="AO16010" s="2" t="s">
        <v>13899</v>
      </c>
      <c r="AP16010" s="6" t="s">
        <v>8769</v>
      </c>
    </row>
    <row r="16011" spans="41:42" x14ac:dyDescent="0.3">
      <c r="AO16011" s="2" t="s">
        <v>13900</v>
      </c>
      <c r="AP16011" s="6" t="s">
        <v>8769</v>
      </c>
    </row>
    <row r="16012" spans="41:42" x14ac:dyDescent="0.3">
      <c r="AO16012" s="2" t="s">
        <v>13901</v>
      </c>
      <c r="AP16012" s="6" t="s">
        <v>8769</v>
      </c>
    </row>
    <row r="16013" spans="41:42" x14ac:dyDescent="0.3">
      <c r="AO16013" s="2" t="s">
        <v>13902</v>
      </c>
      <c r="AP16013" s="6" t="s">
        <v>8769</v>
      </c>
    </row>
    <row r="16014" spans="41:42" x14ac:dyDescent="0.3">
      <c r="AO16014" s="2" t="s">
        <v>13903</v>
      </c>
      <c r="AP16014" s="6" t="s">
        <v>8769</v>
      </c>
    </row>
    <row r="16015" spans="41:42" x14ac:dyDescent="0.3">
      <c r="AO16015" s="2" t="s">
        <v>13904</v>
      </c>
      <c r="AP16015" s="6" t="s">
        <v>8769</v>
      </c>
    </row>
    <row r="16016" spans="41:42" x14ac:dyDescent="0.3">
      <c r="AO16016" s="2" t="s">
        <v>13905</v>
      </c>
      <c r="AP16016" s="6" t="s">
        <v>8769</v>
      </c>
    </row>
    <row r="16017" spans="41:42" x14ac:dyDescent="0.3">
      <c r="AO16017" s="2" t="s">
        <v>13906</v>
      </c>
      <c r="AP16017" s="6" t="s">
        <v>8769</v>
      </c>
    </row>
    <row r="16018" spans="41:42" x14ac:dyDescent="0.3">
      <c r="AO16018" s="2" t="s">
        <v>13070</v>
      </c>
      <c r="AP16018" s="6" t="s">
        <v>8769</v>
      </c>
    </row>
    <row r="16019" spans="41:42" x14ac:dyDescent="0.3">
      <c r="AO16019" s="2" t="s">
        <v>13907</v>
      </c>
      <c r="AP16019" s="6" t="s">
        <v>8769</v>
      </c>
    </row>
    <row r="16020" spans="41:42" x14ac:dyDescent="0.3">
      <c r="AO16020" s="2" t="s">
        <v>13908</v>
      </c>
      <c r="AP16020" s="6" t="s">
        <v>8769</v>
      </c>
    </row>
    <row r="16021" spans="41:42" x14ac:dyDescent="0.3">
      <c r="AO16021" s="2" t="s">
        <v>13909</v>
      </c>
      <c r="AP16021" s="6" t="s">
        <v>8769</v>
      </c>
    </row>
    <row r="16022" spans="41:42" x14ac:dyDescent="0.3">
      <c r="AO16022" s="2" t="s">
        <v>13910</v>
      </c>
      <c r="AP16022" s="6" t="s">
        <v>8769</v>
      </c>
    </row>
    <row r="16023" spans="41:42" x14ac:dyDescent="0.3">
      <c r="AO16023" s="2" t="s">
        <v>13911</v>
      </c>
      <c r="AP16023" s="6" t="s">
        <v>8769</v>
      </c>
    </row>
    <row r="16024" spans="41:42" x14ac:dyDescent="0.3">
      <c r="AO16024" s="2" t="s">
        <v>13912</v>
      </c>
      <c r="AP16024" s="6" t="s">
        <v>8769</v>
      </c>
    </row>
    <row r="16025" spans="41:42" x14ac:dyDescent="0.3">
      <c r="AO16025" s="2" t="s">
        <v>13913</v>
      </c>
      <c r="AP16025" s="6" t="s">
        <v>8769</v>
      </c>
    </row>
    <row r="16026" spans="41:42" x14ac:dyDescent="0.3">
      <c r="AO16026" s="2" t="s">
        <v>13914</v>
      </c>
      <c r="AP16026" s="6" t="s">
        <v>8769</v>
      </c>
    </row>
    <row r="16027" spans="41:42" x14ac:dyDescent="0.3">
      <c r="AO16027" s="2" t="s">
        <v>13915</v>
      </c>
      <c r="AP16027" s="6" t="s">
        <v>8769</v>
      </c>
    </row>
    <row r="16028" spans="41:42" x14ac:dyDescent="0.3">
      <c r="AO16028" s="2" t="s">
        <v>13916</v>
      </c>
      <c r="AP16028" s="6" t="s">
        <v>8769</v>
      </c>
    </row>
    <row r="16029" spans="41:42" x14ac:dyDescent="0.3">
      <c r="AO16029" s="2" t="s">
        <v>13071</v>
      </c>
      <c r="AP16029" s="6" t="s">
        <v>8769</v>
      </c>
    </row>
    <row r="16030" spans="41:42" x14ac:dyDescent="0.3">
      <c r="AO16030" s="2" t="s">
        <v>13917</v>
      </c>
      <c r="AP16030" s="6" t="s">
        <v>8769</v>
      </c>
    </row>
    <row r="16031" spans="41:42" x14ac:dyDescent="0.3">
      <c r="AO16031" s="2" t="s">
        <v>13918</v>
      </c>
      <c r="AP16031" s="6" t="s">
        <v>8769</v>
      </c>
    </row>
    <row r="16032" spans="41:42" x14ac:dyDescent="0.3">
      <c r="AO16032" s="2" t="s">
        <v>13919</v>
      </c>
      <c r="AP16032" s="6" t="s">
        <v>8769</v>
      </c>
    </row>
    <row r="16033" spans="41:42" x14ac:dyDescent="0.3">
      <c r="AO16033" s="2" t="s">
        <v>13920</v>
      </c>
      <c r="AP16033" s="6" t="s">
        <v>8769</v>
      </c>
    </row>
    <row r="16034" spans="41:42" x14ac:dyDescent="0.3">
      <c r="AO16034" s="2" t="s">
        <v>13921</v>
      </c>
      <c r="AP16034" s="6" t="s">
        <v>8769</v>
      </c>
    </row>
    <row r="16035" spans="41:42" x14ac:dyDescent="0.3">
      <c r="AO16035" s="2" t="s">
        <v>13922</v>
      </c>
      <c r="AP16035" s="6" t="s">
        <v>8769</v>
      </c>
    </row>
    <row r="16036" spans="41:42" x14ac:dyDescent="0.3">
      <c r="AO16036" s="2" t="s">
        <v>13923</v>
      </c>
      <c r="AP16036" s="6" t="s">
        <v>8769</v>
      </c>
    </row>
    <row r="16037" spans="41:42" x14ac:dyDescent="0.3">
      <c r="AO16037" s="2" t="s">
        <v>13924</v>
      </c>
      <c r="AP16037" s="6" t="s">
        <v>8769</v>
      </c>
    </row>
    <row r="16038" spans="41:42" x14ac:dyDescent="0.3">
      <c r="AO16038" s="2" t="s">
        <v>13925</v>
      </c>
      <c r="AP16038" s="6" t="s">
        <v>8769</v>
      </c>
    </row>
    <row r="16039" spans="41:42" x14ac:dyDescent="0.3">
      <c r="AO16039" s="2" t="s">
        <v>13926</v>
      </c>
      <c r="AP16039" s="6" t="s">
        <v>8769</v>
      </c>
    </row>
    <row r="16040" spans="41:42" x14ac:dyDescent="0.3">
      <c r="AO16040" s="2" t="s">
        <v>13072</v>
      </c>
      <c r="AP16040" s="6" t="s">
        <v>8769</v>
      </c>
    </row>
    <row r="16041" spans="41:42" x14ac:dyDescent="0.3">
      <c r="AO16041" s="2" t="s">
        <v>13927</v>
      </c>
      <c r="AP16041" s="6" t="s">
        <v>8769</v>
      </c>
    </row>
    <row r="16042" spans="41:42" x14ac:dyDescent="0.3">
      <c r="AO16042" s="2" t="s">
        <v>13928</v>
      </c>
      <c r="AP16042" s="6" t="s">
        <v>8769</v>
      </c>
    </row>
    <row r="16043" spans="41:42" x14ac:dyDescent="0.3">
      <c r="AO16043" s="2" t="s">
        <v>13929</v>
      </c>
      <c r="AP16043" s="6" t="s">
        <v>8769</v>
      </c>
    </row>
    <row r="16044" spans="41:42" x14ac:dyDescent="0.3">
      <c r="AO16044" s="2" t="s">
        <v>13930</v>
      </c>
      <c r="AP16044" s="6" t="s">
        <v>8769</v>
      </c>
    </row>
    <row r="16045" spans="41:42" x14ac:dyDescent="0.3">
      <c r="AO16045" s="2" t="s">
        <v>13931</v>
      </c>
      <c r="AP16045" s="6" t="s">
        <v>8769</v>
      </c>
    </row>
    <row r="16046" spans="41:42" x14ac:dyDescent="0.3">
      <c r="AO16046" s="2" t="s">
        <v>13932</v>
      </c>
      <c r="AP16046" s="6" t="s">
        <v>8769</v>
      </c>
    </row>
    <row r="16047" spans="41:42" x14ac:dyDescent="0.3">
      <c r="AO16047" s="2" t="s">
        <v>13933</v>
      </c>
      <c r="AP16047" s="6" t="s">
        <v>8769</v>
      </c>
    </row>
    <row r="16048" spans="41:42" x14ac:dyDescent="0.3">
      <c r="AO16048" s="2" t="s">
        <v>13934</v>
      </c>
      <c r="AP16048" s="6" t="s">
        <v>8769</v>
      </c>
    </row>
    <row r="16049" spans="41:42" x14ac:dyDescent="0.3">
      <c r="AO16049" s="2" t="s">
        <v>13935</v>
      </c>
      <c r="AP16049" s="6" t="s">
        <v>8769</v>
      </c>
    </row>
    <row r="16050" spans="41:42" x14ac:dyDescent="0.3">
      <c r="AO16050" s="2" t="s">
        <v>13936</v>
      </c>
      <c r="AP16050" s="6" t="s">
        <v>8769</v>
      </c>
    </row>
    <row r="16051" spans="41:42" x14ac:dyDescent="0.3">
      <c r="AO16051" s="2" t="s">
        <v>13073</v>
      </c>
      <c r="AP16051" s="6" t="s">
        <v>8769</v>
      </c>
    </row>
    <row r="16052" spans="41:42" x14ac:dyDescent="0.3">
      <c r="AO16052" s="2" t="s">
        <v>13937</v>
      </c>
      <c r="AP16052" s="6" t="s">
        <v>8769</v>
      </c>
    </row>
    <row r="16053" spans="41:42" x14ac:dyDescent="0.3">
      <c r="AO16053" s="2" t="s">
        <v>13938</v>
      </c>
      <c r="AP16053" s="6" t="s">
        <v>8769</v>
      </c>
    </row>
    <row r="16054" spans="41:42" x14ac:dyDescent="0.3">
      <c r="AO16054" s="2" t="s">
        <v>13939</v>
      </c>
      <c r="AP16054" s="6" t="s">
        <v>8769</v>
      </c>
    </row>
    <row r="16055" spans="41:42" x14ac:dyDescent="0.3">
      <c r="AO16055" s="2" t="s">
        <v>13940</v>
      </c>
      <c r="AP16055" s="6" t="s">
        <v>8769</v>
      </c>
    </row>
    <row r="16056" spans="41:42" x14ac:dyDescent="0.3">
      <c r="AO16056" s="2" t="s">
        <v>13941</v>
      </c>
      <c r="AP16056" s="6" t="s">
        <v>8769</v>
      </c>
    </row>
    <row r="16057" spans="41:42" x14ac:dyDescent="0.3">
      <c r="AO16057" s="2" t="s">
        <v>13942</v>
      </c>
      <c r="AP16057" s="6" t="s">
        <v>8769</v>
      </c>
    </row>
    <row r="16058" spans="41:42" x14ac:dyDescent="0.3">
      <c r="AO16058" s="2" t="s">
        <v>13943</v>
      </c>
      <c r="AP16058" s="6" t="s">
        <v>8769</v>
      </c>
    </row>
    <row r="16059" spans="41:42" x14ac:dyDescent="0.3">
      <c r="AO16059" s="2" t="s">
        <v>13944</v>
      </c>
      <c r="AP16059" s="6" t="s">
        <v>8769</v>
      </c>
    </row>
    <row r="16060" spans="41:42" x14ac:dyDescent="0.3">
      <c r="AO16060" s="2" t="s">
        <v>13945</v>
      </c>
      <c r="AP16060" s="6" t="s">
        <v>8769</v>
      </c>
    </row>
    <row r="16061" spans="41:42" x14ac:dyDescent="0.3">
      <c r="AO16061" s="2" t="s">
        <v>13946</v>
      </c>
      <c r="AP16061" s="6" t="s">
        <v>8769</v>
      </c>
    </row>
    <row r="16062" spans="41:42" x14ac:dyDescent="0.3">
      <c r="AO16062" s="2" t="s">
        <v>13074</v>
      </c>
      <c r="AP16062" s="6" t="s">
        <v>8769</v>
      </c>
    </row>
    <row r="16063" spans="41:42" x14ac:dyDescent="0.3">
      <c r="AO16063" s="2" t="s">
        <v>13947</v>
      </c>
      <c r="AP16063" s="6" t="s">
        <v>8769</v>
      </c>
    </row>
    <row r="16064" spans="41:42" x14ac:dyDescent="0.3">
      <c r="AO16064" s="2" t="s">
        <v>13948</v>
      </c>
      <c r="AP16064" s="6" t="s">
        <v>8769</v>
      </c>
    </row>
    <row r="16065" spans="41:42" x14ac:dyDescent="0.3">
      <c r="AO16065" s="2" t="s">
        <v>13949</v>
      </c>
      <c r="AP16065" s="6" t="s">
        <v>8769</v>
      </c>
    </row>
    <row r="16066" spans="41:42" x14ac:dyDescent="0.3">
      <c r="AO16066" s="2" t="s">
        <v>13950</v>
      </c>
      <c r="AP16066" s="6" t="s">
        <v>8769</v>
      </c>
    </row>
    <row r="16067" spans="41:42" x14ac:dyDescent="0.3">
      <c r="AO16067" s="2" t="s">
        <v>13951</v>
      </c>
      <c r="AP16067" s="6" t="s">
        <v>8769</v>
      </c>
    </row>
    <row r="16068" spans="41:42" x14ac:dyDescent="0.3">
      <c r="AO16068" s="2" t="s">
        <v>13952</v>
      </c>
      <c r="AP16068" s="6" t="s">
        <v>8769</v>
      </c>
    </row>
    <row r="16069" spans="41:42" x14ac:dyDescent="0.3">
      <c r="AO16069" s="2" t="s">
        <v>13953</v>
      </c>
      <c r="AP16069" s="6" t="s">
        <v>8769</v>
      </c>
    </row>
    <row r="16070" spans="41:42" x14ac:dyDescent="0.3">
      <c r="AO16070" s="2" t="s">
        <v>13954</v>
      </c>
      <c r="AP16070" s="6" t="s">
        <v>8769</v>
      </c>
    </row>
    <row r="16071" spans="41:42" x14ac:dyDescent="0.3">
      <c r="AO16071" s="2" t="s">
        <v>13955</v>
      </c>
      <c r="AP16071" s="6" t="s">
        <v>8769</v>
      </c>
    </row>
    <row r="16072" spans="41:42" x14ac:dyDescent="0.3">
      <c r="AO16072" s="2" t="s">
        <v>13956</v>
      </c>
      <c r="AP16072" s="6" t="s">
        <v>8769</v>
      </c>
    </row>
    <row r="16073" spans="41:42" x14ac:dyDescent="0.3">
      <c r="AO16073" s="2" t="s">
        <v>13075</v>
      </c>
      <c r="AP16073" s="6" t="s">
        <v>8769</v>
      </c>
    </row>
    <row r="16074" spans="41:42" x14ac:dyDescent="0.3">
      <c r="AO16074" s="2" t="s">
        <v>13957</v>
      </c>
      <c r="AP16074" s="6" t="s">
        <v>8769</v>
      </c>
    </row>
    <row r="16075" spans="41:42" x14ac:dyDescent="0.3">
      <c r="AO16075" s="2" t="s">
        <v>13958</v>
      </c>
      <c r="AP16075" s="6" t="s">
        <v>8769</v>
      </c>
    </row>
    <row r="16076" spans="41:42" x14ac:dyDescent="0.3">
      <c r="AO16076" s="2" t="s">
        <v>13959</v>
      </c>
      <c r="AP16076" s="6" t="s">
        <v>8769</v>
      </c>
    </row>
    <row r="16077" spans="41:42" x14ac:dyDescent="0.3">
      <c r="AO16077" s="2" t="s">
        <v>13960</v>
      </c>
      <c r="AP16077" s="6" t="s">
        <v>8769</v>
      </c>
    </row>
    <row r="16078" spans="41:42" x14ac:dyDescent="0.3">
      <c r="AO16078" s="2" t="s">
        <v>13961</v>
      </c>
      <c r="AP16078" s="6" t="s">
        <v>8769</v>
      </c>
    </row>
    <row r="16079" spans="41:42" x14ac:dyDescent="0.3">
      <c r="AO16079" s="2" t="s">
        <v>13962</v>
      </c>
      <c r="AP16079" s="6" t="s">
        <v>8769</v>
      </c>
    </row>
    <row r="16080" spans="41:42" x14ac:dyDescent="0.3">
      <c r="AO16080" s="2" t="s">
        <v>13963</v>
      </c>
      <c r="AP16080" s="6" t="s">
        <v>8769</v>
      </c>
    </row>
    <row r="16081" spans="41:42" x14ac:dyDescent="0.3">
      <c r="AO16081" s="2" t="s">
        <v>13964</v>
      </c>
      <c r="AP16081" s="6" t="s">
        <v>8769</v>
      </c>
    </row>
    <row r="16082" spans="41:42" x14ac:dyDescent="0.3">
      <c r="AO16082" s="2" t="s">
        <v>13965</v>
      </c>
      <c r="AP16082" s="6" t="s">
        <v>8769</v>
      </c>
    </row>
    <row r="16083" spans="41:42" x14ac:dyDescent="0.3">
      <c r="AO16083" s="2" t="s">
        <v>13966</v>
      </c>
      <c r="AP16083" s="6" t="s">
        <v>8769</v>
      </c>
    </row>
    <row r="16084" spans="41:42" x14ac:dyDescent="0.3">
      <c r="AO16084" s="2" t="s">
        <v>13076</v>
      </c>
      <c r="AP16084" s="6" t="s">
        <v>8769</v>
      </c>
    </row>
    <row r="16085" spans="41:42" x14ac:dyDescent="0.3">
      <c r="AO16085" s="2" t="s">
        <v>13967</v>
      </c>
      <c r="AP16085" s="6" t="s">
        <v>8769</v>
      </c>
    </row>
    <row r="16086" spans="41:42" x14ac:dyDescent="0.3">
      <c r="AO16086" s="2" t="s">
        <v>13968</v>
      </c>
      <c r="AP16086" s="6" t="s">
        <v>8769</v>
      </c>
    </row>
    <row r="16087" spans="41:42" x14ac:dyDescent="0.3">
      <c r="AO16087" s="2" t="s">
        <v>13969</v>
      </c>
      <c r="AP16087" s="6" t="s">
        <v>8769</v>
      </c>
    </row>
    <row r="16088" spans="41:42" x14ac:dyDescent="0.3">
      <c r="AO16088" s="2" t="s">
        <v>13970</v>
      </c>
      <c r="AP16088" s="6" t="s">
        <v>8769</v>
      </c>
    </row>
    <row r="16089" spans="41:42" x14ac:dyDescent="0.3">
      <c r="AO16089" s="2" t="s">
        <v>13971</v>
      </c>
      <c r="AP16089" s="6" t="s">
        <v>8769</v>
      </c>
    </row>
    <row r="16090" spans="41:42" x14ac:dyDescent="0.3">
      <c r="AO16090" s="2" t="s">
        <v>13972</v>
      </c>
      <c r="AP16090" s="6" t="s">
        <v>8769</v>
      </c>
    </row>
    <row r="16091" spans="41:42" x14ac:dyDescent="0.3">
      <c r="AO16091" s="2" t="s">
        <v>13973</v>
      </c>
      <c r="AP16091" s="6" t="s">
        <v>8769</v>
      </c>
    </row>
    <row r="16092" spans="41:42" x14ac:dyDescent="0.3">
      <c r="AO16092" s="2" t="s">
        <v>13974</v>
      </c>
      <c r="AP16092" s="6" t="s">
        <v>8769</v>
      </c>
    </row>
    <row r="16093" spans="41:42" x14ac:dyDescent="0.3">
      <c r="AO16093" s="2" t="s">
        <v>13975</v>
      </c>
      <c r="AP16093" s="6" t="s">
        <v>8769</v>
      </c>
    </row>
    <row r="16094" spans="41:42" x14ac:dyDescent="0.3">
      <c r="AO16094" s="2" t="s">
        <v>13976</v>
      </c>
      <c r="AP16094" s="6" t="s">
        <v>8769</v>
      </c>
    </row>
  </sheetData>
  <autoFilter ref="A3:AY862" xr:uid="{93BC39F7-70A2-488D-8368-AEEE459F3360}">
    <filterColumn colId="4">
      <filters>
        <filter val="Stream"/>
      </filters>
    </filterColumn>
  </autoFilter>
  <sortState xmlns:xlrd2="http://schemas.microsoft.com/office/spreadsheetml/2017/richdata2" ref="AW4:AY862">
    <sortCondition ref="AW4:AW862"/>
  </sortState>
  <mergeCells count="46">
    <mergeCell ref="AO1:AY1"/>
    <mergeCell ref="Z2:Z3"/>
    <mergeCell ref="AA2:AA3"/>
    <mergeCell ref="AB2:AB3"/>
    <mergeCell ref="AG2:AG3"/>
    <mergeCell ref="G2:G3"/>
    <mergeCell ref="J2:J3"/>
    <mergeCell ref="M2:M3"/>
    <mergeCell ref="AI2:AI3"/>
    <mergeCell ref="AJ2:AJ3"/>
    <mergeCell ref="P1:P3"/>
    <mergeCell ref="AW2:AY2"/>
    <mergeCell ref="AM2:AM3"/>
    <mergeCell ref="AK2:AK3"/>
    <mergeCell ref="S2:S3"/>
    <mergeCell ref="T2:T3"/>
    <mergeCell ref="U2:U3"/>
    <mergeCell ref="V2:V3"/>
    <mergeCell ref="Y2:Y3"/>
    <mergeCell ref="AO2:AP2"/>
    <mergeCell ref="X2:X3"/>
    <mergeCell ref="AC2:AC3"/>
    <mergeCell ref="AD2:AD3"/>
    <mergeCell ref="AQ2:AS2"/>
    <mergeCell ref="AT2:AV2"/>
    <mergeCell ref="F1:O1"/>
    <mergeCell ref="AF2:AF3"/>
    <mergeCell ref="AL2:AL3"/>
    <mergeCell ref="AH2:AH3"/>
    <mergeCell ref="A2:A3"/>
    <mergeCell ref="B2:B3"/>
    <mergeCell ref="C2:C3"/>
    <mergeCell ref="D2:D3"/>
    <mergeCell ref="R2:R3"/>
    <mergeCell ref="O2:O3"/>
    <mergeCell ref="R1:V1"/>
    <mergeCell ref="X1:AD1"/>
    <mergeCell ref="AF1:AM1"/>
    <mergeCell ref="A1:E1"/>
    <mergeCell ref="E2:E3"/>
    <mergeCell ref="F2:F3"/>
    <mergeCell ref="H2:H3"/>
    <mergeCell ref="I2:I3"/>
    <mergeCell ref="K2:K3"/>
    <mergeCell ref="L2:L3"/>
    <mergeCell ref="N2:N3"/>
  </mergeCells>
  <phoneticPr fontId="22" type="noConversion"/>
  <conditionalFormatting sqref="R4:R862 X4:X862 AF4:AF862">
    <cfRule type="containsText" dxfId="0" priority="11" operator="containsText" text="Yes">
      <formula>NOT(ISERROR(SEARCH("Yes",R4)))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3304-31D7-409F-96FF-078C8CEC6525}">
  <sheetPr>
    <tabColor theme="4" tint="0.79998168889431442"/>
  </sheetPr>
  <dimension ref="A1:C32"/>
  <sheetViews>
    <sheetView topLeftCell="A10" workbookViewId="0">
      <selection activeCell="G23" sqref="G23"/>
    </sheetView>
  </sheetViews>
  <sheetFormatPr defaultRowHeight="14.4" x14ac:dyDescent="0.3"/>
  <cols>
    <col min="1" max="1" width="8.88671875" style="11"/>
    <col min="3" max="3" width="14" customWidth="1"/>
  </cols>
  <sheetData>
    <row r="1" spans="1:3" x14ac:dyDescent="0.3">
      <c r="A1" s="165" t="s">
        <v>1366</v>
      </c>
      <c r="B1" s="165"/>
    </row>
    <row r="2" spans="1:3" ht="57.6" customHeight="1" x14ac:dyDescent="0.3">
      <c r="A2" s="52" t="s">
        <v>111</v>
      </c>
      <c r="B2" s="7">
        <v>2</v>
      </c>
    </row>
    <row r="4" spans="1:3" x14ac:dyDescent="0.3">
      <c r="A4" s="166" t="s">
        <v>8569</v>
      </c>
      <c r="B4" s="166"/>
      <c r="C4" s="166"/>
    </row>
    <row r="5" spans="1:3" x14ac:dyDescent="0.3">
      <c r="A5" s="9" t="s">
        <v>10</v>
      </c>
      <c r="B5" s="9" t="s">
        <v>12</v>
      </c>
      <c r="C5" s="9" t="s">
        <v>1365</v>
      </c>
    </row>
    <row r="6" spans="1:3" x14ac:dyDescent="0.3">
      <c r="A6" s="9">
        <v>6</v>
      </c>
      <c r="B6" s="7">
        <v>0.01</v>
      </c>
      <c r="C6" s="7">
        <v>3000</v>
      </c>
    </row>
    <row r="7" spans="1:3" x14ac:dyDescent="0.3">
      <c r="A7" s="9">
        <v>8</v>
      </c>
      <c r="B7" s="7">
        <v>0.01</v>
      </c>
      <c r="C7" s="7">
        <v>3000</v>
      </c>
    </row>
    <row r="8" spans="1:3" x14ac:dyDescent="0.3">
      <c r="A8" s="9">
        <v>9</v>
      </c>
      <c r="B8" s="7">
        <v>0.01</v>
      </c>
      <c r="C8" s="7">
        <v>3000</v>
      </c>
    </row>
    <row r="9" spans="1:3" x14ac:dyDescent="0.3">
      <c r="A9" s="53">
        <v>20</v>
      </c>
      <c r="B9" s="13">
        <v>0.02</v>
      </c>
      <c r="C9" s="13">
        <v>690</v>
      </c>
    </row>
    <row r="10" spans="1:3" x14ac:dyDescent="0.3">
      <c r="A10" s="53">
        <v>21</v>
      </c>
      <c r="B10" s="7">
        <v>0.01</v>
      </c>
      <c r="C10" s="13">
        <v>3000</v>
      </c>
    </row>
    <row r="11" spans="1:3" x14ac:dyDescent="0.3">
      <c r="A11" s="53">
        <v>890</v>
      </c>
      <c r="B11" s="13">
        <v>3.0000000000000001E-5</v>
      </c>
      <c r="C11" s="13">
        <v>4</v>
      </c>
    </row>
    <row r="12" spans="1:3" x14ac:dyDescent="0.3">
      <c r="A12" s="53">
        <v>899</v>
      </c>
      <c r="B12" s="13">
        <v>6.4000000000000005E-4</v>
      </c>
      <c r="C12" s="13">
        <v>23</v>
      </c>
    </row>
    <row r="13" spans="1:3" x14ac:dyDescent="0.3">
      <c r="A13" s="53">
        <v>1196</v>
      </c>
      <c r="B13" s="13">
        <v>1.9E-2</v>
      </c>
      <c r="C13" s="13">
        <v>710</v>
      </c>
    </row>
    <row r="14" spans="1:3" x14ac:dyDescent="0.3">
      <c r="A14" s="53">
        <v>1197</v>
      </c>
      <c r="B14" s="13">
        <v>0.05</v>
      </c>
      <c r="C14" s="13">
        <v>150</v>
      </c>
    </row>
    <row r="15" spans="1:3" x14ac:dyDescent="0.3">
      <c r="A15" s="53">
        <v>1198</v>
      </c>
      <c r="B15" s="13">
        <v>1.9E-2</v>
      </c>
      <c r="C15" s="13">
        <v>710</v>
      </c>
    </row>
    <row r="16" spans="1:3" x14ac:dyDescent="0.3">
      <c r="A16" s="53">
        <v>1199</v>
      </c>
      <c r="B16" s="13">
        <v>0.01</v>
      </c>
      <c r="C16" s="13">
        <v>3000</v>
      </c>
    </row>
    <row r="17" spans="1:3" x14ac:dyDescent="0.3">
      <c r="A17" s="53">
        <v>1203</v>
      </c>
      <c r="B17" s="13">
        <v>1.9E-2</v>
      </c>
      <c r="C17" s="13">
        <v>710</v>
      </c>
    </row>
    <row r="18" spans="1:3" x14ac:dyDescent="0.3">
      <c r="A18" s="53">
        <v>1205</v>
      </c>
      <c r="B18" s="13">
        <v>1.9E-2</v>
      </c>
      <c r="C18" s="13">
        <v>710</v>
      </c>
    </row>
    <row r="19" spans="1:3" x14ac:dyDescent="0.3">
      <c r="A19" s="53">
        <v>1206</v>
      </c>
      <c r="B19" s="13">
        <v>5.0000000000000001E-3</v>
      </c>
      <c r="C19" s="13">
        <v>3000</v>
      </c>
    </row>
    <row r="20" spans="1:3" x14ac:dyDescent="0.3">
      <c r="A20" s="53">
        <v>1207</v>
      </c>
      <c r="B20" s="13">
        <v>5.0000000000000001E-3</v>
      </c>
      <c r="C20" s="13">
        <v>250</v>
      </c>
    </row>
    <row r="21" spans="1:3" x14ac:dyDescent="0.3">
      <c r="A21" s="53">
        <v>1208</v>
      </c>
      <c r="B21" s="13">
        <v>0.05</v>
      </c>
      <c r="C21" s="13">
        <v>250</v>
      </c>
    </row>
    <row r="22" spans="1:3" x14ac:dyDescent="0.3">
      <c r="A22" s="53">
        <v>1208</v>
      </c>
      <c r="B22" s="13">
        <v>5.0000000000000001E-3</v>
      </c>
      <c r="C22" s="13">
        <v>250</v>
      </c>
    </row>
    <row r="23" spans="1:3" x14ac:dyDescent="0.3">
      <c r="A23" s="53">
        <v>1209</v>
      </c>
      <c r="B23" s="13">
        <v>5.0000000000000001E-3</v>
      </c>
      <c r="C23" s="13">
        <v>250</v>
      </c>
    </row>
    <row r="24" spans="1:3" x14ac:dyDescent="0.3">
      <c r="A24" s="53">
        <v>1210</v>
      </c>
      <c r="B24" s="13">
        <v>0.05</v>
      </c>
      <c r="C24" s="13">
        <v>250</v>
      </c>
    </row>
    <row r="25" spans="1:3" x14ac:dyDescent="0.3">
      <c r="A25" s="53">
        <v>1211</v>
      </c>
      <c r="B25" s="13">
        <v>5.0000000000000001E-3</v>
      </c>
      <c r="C25" s="13">
        <v>250</v>
      </c>
    </row>
    <row r="26" spans="1:3" x14ac:dyDescent="0.3">
      <c r="A26" s="53">
        <v>1212</v>
      </c>
      <c r="B26" s="13">
        <v>5.0000000000000001E-3</v>
      </c>
      <c r="C26" s="13">
        <v>250</v>
      </c>
    </row>
    <row r="27" spans="1:3" x14ac:dyDescent="0.3">
      <c r="A27" s="53">
        <v>1213</v>
      </c>
      <c r="B27" s="13">
        <v>1.9E-2</v>
      </c>
      <c r="C27" s="13">
        <v>710</v>
      </c>
    </row>
    <row r="28" spans="1:3" x14ac:dyDescent="0.3">
      <c r="A28" s="53">
        <v>1214</v>
      </c>
      <c r="B28" s="13">
        <v>6.4000000000000005E-4</v>
      </c>
      <c r="C28" s="13">
        <v>23</v>
      </c>
    </row>
    <row r="29" spans="1:3" x14ac:dyDescent="0.3">
      <c r="A29" s="53">
        <v>1215</v>
      </c>
      <c r="B29" s="54">
        <v>6.4000000000000005E-4</v>
      </c>
      <c r="C29" s="54">
        <v>23</v>
      </c>
    </row>
    <row r="30" spans="1:3" x14ac:dyDescent="0.3">
      <c r="A30" s="53">
        <v>1216</v>
      </c>
      <c r="B30" s="13">
        <v>6.4000000000000005E-4</v>
      </c>
      <c r="C30" s="13">
        <v>23</v>
      </c>
    </row>
    <row r="31" spans="1:3" x14ac:dyDescent="0.3">
      <c r="A31" s="53">
        <v>1217</v>
      </c>
      <c r="B31" s="13">
        <v>3.0000000000000001E-5</v>
      </c>
      <c r="C31" s="13">
        <v>4</v>
      </c>
    </row>
    <row r="32" spans="1:3" x14ac:dyDescent="0.3">
      <c r="A32" s="55">
        <v>1218</v>
      </c>
      <c r="B32" s="54">
        <v>3.0000000000000001E-5</v>
      </c>
      <c r="C32" s="54">
        <v>4</v>
      </c>
    </row>
  </sheetData>
  <sortState xmlns:xlrd2="http://schemas.microsoft.com/office/spreadsheetml/2017/richdata2" ref="A6:C32">
    <sortCondition ref="A6:A32"/>
  </sortState>
  <mergeCells count="2">
    <mergeCell ref="A1:B1"/>
    <mergeCell ref="A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5047-B2A6-4DAA-8042-5E60F06E0533}">
  <sheetPr>
    <tabColor theme="4" tint="0.79998168889431442"/>
  </sheetPr>
  <dimension ref="A1:D37"/>
  <sheetViews>
    <sheetView topLeftCell="A3" workbookViewId="0">
      <selection activeCell="J5" sqref="J5"/>
    </sheetView>
  </sheetViews>
  <sheetFormatPr defaultRowHeight="14.4" x14ac:dyDescent="0.3"/>
  <cols>
    <col min="3" max="3" width="14.44140625" customWidth="1"/>
    <col min="4" max="4" width="103.88671875" customWidth="1"/>
  </cols>
  <sheetData>
    <row r="1" spans="1:4" x14ac:dyDescent="0.3">
      <c r="A1" t="s">
        <v>16220</v>
      </c>
    </row>
    <row r="2" spans="1:4" x14ac:dyDescent="0.3">
      <c r="A2" t="s">
        <v>16224</v>
      </c>
    </row>
    <row r="4" spans="1:4" x14ac:dyDescent="0.3">
      <c r="A4" s="3" t="s">
        <v>1</v>
      </c>
      <c r="B4" s="3" t="s">
        <v>10</v>
      </c>
      <c r="C4" s="3" t="s">
        <v>16208</v>
      </c>
      <c r="D4" s="3" t="s">
        <v>5</v>
      </c>
    </row>
    <row r="5" spans="1:4" x14ac:dyDescent="0.3">
      <c r="A5" s="3">
        <v>23887</v>
      </c>
      <c r="B5" s="3">
        <v>1218</v>
      </c>
      <c r="C5" s="3" t="s">
        <v>16209</v>
      </c>
      <c r="D5" s="73" t="s">
        <v>12969</v>
      </c>
    </row>
    <row r="6" spans="1:4" x14ac:dyDescent="0.3">
      <c r="A6" s="3">
        <v>30950</v>
      </c>
      <c r="B6" s="3">
        <v>1218</v>
      </c>
      <c r="C6" s="3" t="s">
        <v>16209</v>
      </c>
      <c r="D6" s="73" t="s">
        <v>12969</v>
      </c>
    </row>
    <row r="7" spans="1:4" x14ac:dyDescent="0.3">
      <c r="A7" s="3">
        <v>42266</v>
      </c>
      <c r="B7" s="3">
        <v>1216</v>
      </c>
      <c r="C7" s="3" t="s">
        <v>16209</v>
      </c>
      <c r="D7" s="73" t="s">
        <v>12969</v>
      </c>
    </row>
    <row r="8" spans="1:4" x14ac:dyDescent="0.3">
      <c r="A8" s="3">
        <v>92270</v>
      </c>
      <c r="B8" s="3">
        <v>890</v>
      </c>
      <c r="C8" s="3" t="s">
        <v>16209</v>
      </c>
      <c r="D8" s="73" t="s">
        <v>12969</v>
      </c>
    </row>
    <row r="9" spans="1:4" x14ac:dyDescent="0.3">
      <c r="A9" s="3">
        <v>101012</v>
      </c>
      <c r="B9" s="3">
        <v>1214</v>
      </c>
      <c r="C9" s="3" t="s">
        <v>16209</v>
      </c>
      <c r="D9" s="73" t="s">
        <v>12969</v>
      </c>
    </row>
    <row r="10" spans="1:4" x14ac:dyDescent="0.3">
      <c r="A10" s="3">
        <v>103195</v>
      </c>
      <c r="B10" s="3">
        <v>1217</v>
      </c>
      <c r="C10" s="3" t="s">
        <v>16209</v>
      </c>
      <c r="D10" s="73" t="s">
        <v>12969</v>
      </c>
    </row>
    <row r="11" spans="1:4" x14ac:dyDescent="0.3">
      <c r="A11" s="3">
        <v>108791</v>
      </c>
      <c r="B11" s="3">
        <v>1217</v>
      </c>
      <c r="C11" s="3" t="s">
        <v>16209</v>
      </c>
      <c r="D11" s="73" t="s">
        <v>12969</v>
      </c>
    </row>
    <row r="12" spans="1:4" x14ac:dyDescent="0.3">
      <c r="A12" s="3">
        <v>110898</v>
      </c>
      <c r="B12" s="3">
        <v>1217</v>
      </c>
      <c r="C12" s="3" t="s">
        <v>16209</v>
      </c>
      <c r="D12" s="73" t="s">
        <v>12969</v>
      </c>
    </row>
    <row r="13" spans="1:4" x14ac:dyDescent="0.3">
      <c r="A13" s="3">
        <v>25770</v>
      </c>
      <c r="B13" s="3">
        <v>1197</v>
      </c>
      <c r="C13" s="3" t="s">
        <v>16209</v>
      </c>
      <c r="D13" s="3" t="s">
        <v>16210</v>
      </c>
    </row>
    <row r="14" spans="1:4" x14ac:dyDescent="0.3">
      <c r="A14" s="3">
        <v>31342</v>
      </c>
      <c r="B14" s="3">
        <v>1197</v>
      </c>
      <c r="C14" s="3" t="s">
        <v>16209</v>
      </c>
      <c r="D14" s="3" t="s">
        <v>16210</v>
      </c>
    </row>
    <row r="15" spans="1:4" x14ac:dyDescent="0.3">
      <c r="A15" s="3">
        <v>92224</v>
      </c>
      <c r="B15" s="3">
        <v>1197</v>
      </c>
      <c r="C15" s="3" t="s">
        <v>16209</v>
      </c>
      <c r="D15" s="3" t="s">
        <v>16210</v>
      </c>
    </row>
    <row r="16" spans="1:4" x14ac:dyDescent="0.3">
      <c r="A16" s="3">
        <v>100138</v>
      </c>
      <c r="B16" s="3">
        <v>1197</v>
      </c>
      <c r="C16" s="3" t="s">
        <v>16209</v>
      </c>
      <c r="D16" s="3" t="s">
        <v>16210</v>
      </c>
    </row>
    <row r="17" spans="1:4" x14ac:dyDescent="0.3">
      <c r="A17" s="3">
        <v>103204</v>
      </c>
      <c r="B17" s="3">
        <v>1197</v>
      </c>
      <c r="C17" s="3" t="s">
        <v>16209</v>
      </c>
      <c r="D17" s="3" t="s">
        <v>16210</v>
      </c>
    </row>
    <row r="18" spans="1:4" x14ac:dyDescent="0.3">
      <c r="A18" s="3">
        <v>103318</v>
      </c>
      <c r="B18" s="3">
        <v>1197</v>
      </c>
      <c r="C18" s="3" t="s">
        <v>16209</v>
      </c>
      <c r="D18" s="3" t="s">
        <v>16210</v>
      </c>
    </row>
    <row r="19" spans="1:4" x14ac:dyDescent="0.3">
      <c r="A19" s="3">
        <v>106986</v>
      </c>
      <c r="B19" s="3">
        <v>1197</v>
      </c>
      <c r="C19" s="3" t="s">
        <v>16209</v>
      </c>
      <c r="D19" s="3" t="s">
        <v>16210</v>
      </c>
    </row>
    <row r="20" spans="1:4" x14ac:dyDescent="0.3">
      <c r="A20" s="3">
        <v>107151</v>
      </c>
      <c r="B20" s="3">
        <v>1197</v>
      </c>
      <c r="C20" s="3" t="s">
        <v>16209</v>
      </c>
      <c r="D20" s="3" t="s">
        <v>16210</v>
      </c>
    </row>
    <row r="21" spans="1:4" x14ac:dyDescent="0.3">
      <c r="A21" s="3">
        <v>108508</v>
      </c>
      <c r="B21" s="3">
        <v>1197</v>
      </c>
      <c r="C21" s="3" t="s">
        <v>16209</v>
      </c>
      <c r="D21" s="3" t="s">
        <v>16210</v>
      </c>
    </row>
    <row r="22" spans="1:4" x14ac:dyDescent="0.3">
      <c r="A22" s="3">
        <v>108528</v>
      </c>
      <c r="B22" s="3">
        <v>1197</v>
      </c>
      <c r="C22" s="3" t="s">
        <v>16209</v>
      </c>
      <c r="D22" s="3" t="s">
        <v>16210</v>
      </c>
    </row>
    <row r="23" spans="1:4" x14ac:dyDescent="0.3">
      <c r="A23" s="3">
        <v>110895</v>
      </c>
      <c r="B23" s="3">
        <v>1197</v>
      </c>
      <c r="C23" s="3" t="s">
        <v>16209</v>
      </c>
      <c r="D23" s="3" t="s">
        <v>16210</v>
      </c>
    </row>
    <row r="24" spans="1:4" x14ac:dyDescent="0.3">
      <c r="A24" s="3">
        <v>115731</v>
      </c>
      <c r="B24" s="3">
        <v>98</v>
      </c>
      <c r="C24" s="3" t="s">
        <v>16209</v>
      </c>
      <c r="D24" s="3" t="s">
        <v>16211</v>
      </c>
    </row>
    <row r="25" spans="1:4" x14ac:dyDescent="0.3">
      <c r="A25" s="3">
        <v>113479</v>
      </c>
      <c r="B25" s="3">
        <v>1119</v>
      </c>
      <c r="C25" s="3" t="s">
        <v>16209</v>
      </c>
      <c r="D25" s="3" t="s">
        <v>16212</v>
      </c>
    </row>
    <row r="26" spans="1:4" x14ac:dyDescent="0.3">
      <c r="A26" s="3">
        <v>37909</v>
      </c>
      <c r="B26" s="3">
        <v>1206</v>
      </c>
      <c r="C26" s="3" t="s">
        <v>16209</v>
      </c>
      <c r="D26" s="73" t="s">
        <v>12977</v>
      </c>
    </row>
    <row r="27" spans="1:4" x14ac:dyDescent="0.3">
      <c r="A27" s="3">
        <v>25961</v>
      </c>
      <c r="B27" s="3">
        <v>1200</v>
      </c>
      <c r="C27" s="3" t="s">
        <v>16209</v>
      </c>
      <c r="D27" s="3" t="s">
        <v>16213</v>
      </c>
    </row>
    <row r="28" spans="1:4" x14ac:dyDescent="0.3">
      <c r="A28" s="3">
        <v>86650</v>
      </c>
      <c r="B28" s="3">
        <v>1200</v>
      </c>
      <c r="C28" s="3" t="s">
        <v>16209</v>
      </c>
      <c r="D28" s="3" t="s">
        <v>16213</v>
      </c>
    </row>
    <row r="29" spans="1:4" x14ac:dyDescent="0.3">
      <c r="A29" s="3">
        <v>86655</v>
      </c>
      <c r="B29" s="3">
        <v>1200</v>
      </c>
      <c r="C29" s="3" t="s">
        <v>16209</v>
      </c>
      <c r="D29" s="3" t="s">
        <v>16213</v>
      </c>
    </row>
    <row r="30" spans="1:4" x14ac:dyDescent="0.3">
      <c r="A30" s="3">
        <v>106324</v>
      </c>
      <c r="B30" s="3">
        <v>1200</v>
      </c>
      <c r="C30" s="3" t="s">
        <v>16209</v>
      </c>
      <c r="D30" s="3" t="s">
        <v>16213</v>
      </c>
    </row>
    <row r="31" spans="1:4" x14ac:dyDescent="0.3">
      <c r="A31" s="3">
        <v>99878</v>
      </c>
      <c r="B31" s="3">
        <v>6</v>
      </c>
      <c r="C31" s="3" t="s">
        <v>16209</v>
      </c>
      <c r="D31" s="3" t="s">
        <v>16214</v>
      </c>
    </row>
    <row r="32" spans="1:4" x14ac:dyDescent="0.3">
      <c r="A32" s="3">
        <v>113479</v>
      </c>
      <c r="B32" s="3">
        <v>1119</v>
      </c>
      <c r="C32" s="3" t="s">
        <v>16209</v>
      </c>
      <c r="D32" s="3" t="s">
        <v>16215</v>
      </c>
    </row>
    <row r="33" spans="1:4" x14ac:dyDescent="0.3">
      <c r="A33" s="3">
        <v>53746</v>
      </c>
      <c r="B33" s="3">
        <v>8</v>
      </c>
      <c r="C33" s="3" t="s">
        <v>16209</v>
      </c>
      <c r="D33" s="3" t="s">
        <v>16217</v>
      </c>
    </row>
    <row r="34" spans="1:4" x14ac:dyDescent="0.3">
      <c r="A34" s="3">
        <v>101068</v>
      </c>
      <c r="B34" s="3">
        <v>1210</v>
      </c>
      <c r="C34" s="3" t="s">
        <v>16209</v>
      </c>
      <c r="D34" s="73" t="s">
        <v>16216</v>
      </c>
    </row>
    <row r="35" spans="1:4" x14ac:dyDescent="0.3">
      <c r="A35" s="3">
        <v>59217</v>
      </c>
      <c r="B35" s="17">
        <v>273</v>
      </c>
      <c r="C35" s="3" t="s">
        <v>16209</v>
      </c>
      <c r="D35" s="73" t="s">
        <v>16222</v>
      </c>
    </row>
    <row r="36" spans="1:4" x14ac:dyDescent="0.3">
      <c r="A36" s="3">
        <v>59632</v>
      </c>
      <c r="B36" s="17">
        <v>243</v>
      </c>
      <c r="C36" s="3" t="s">
        <v>16209</v>
      </c>
      <c r="D36" s="73" t="s">
        <v>16222</v>
      </c>
    </row>
    <row r="37" spans="1:4" x14ac:dyDescent="0.3">
      <c r="A37" s="3">
        <v>59674</v>
      </c>
      <c r="B37" s="17">
        <v>243</v>
      </c>
      <c r="C37" s="3" t="s">
        <v>16209</v>
      </c>
      <c r="D37" s="73" t="s">
        <v>16222</v>
      </c>
    </row>
  </sheetData>
  <autoFilter ref="A4:C33" xr:uid="{BDFB5047-B2A6-4DAA-8042-5E60F06E053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0D51-6AC0-40BC-8C44-6637A811F24A}">
  <sheetPr>
    <tabColor rgb="FFFFFF00"/>
  </sheetPr>
  <dimension ref="A1:J860"/>
  <sheetViews>
    <sheetView workbookViewId="0">
      <selection activeCell="B39" sqref="B39"/>
    </sheetView>
  </sheetViews>
  <sheetFormatPr defaultRowHeight="14.4" x14ac:dyDescent="0.3"/>
  <cols>
    <col min="1" max="1" width="11.109375" customWidth="1"/>
    <col min="7" max="7" width="16.44140625" customWidth="1"/>
    <col min="9" max="9" width="12.33203125" customWidth="1"/>
    <col min="10" max="10" width="27" customWidth="1"/>
  </cols>
  <sheetData>
    <row r="1" spans="1:10" x14ac:dyDescent="0.3">
      <c r="A1" t="s">
        <v>16</v>
      </c>
      <c r="B1" t="s">
        <v>1</v>
      </c>
      <c r="C1" t="s">
        <v>17</v>
      </c>
      <c r="D1" t="s">
        <v>18</v>
      </c>
      <c r="E1" t="s">
        <v>9</v>
      </c>
      <c r="F1" t="s">
        <v>8</v>
      </c>
      <c r="G1" t="s">
        <v>19</v>
      </c>
      <c r="H1" t="s">
        <v>20</v>
      </c>
      <c r="I1" t="s">
        <v>13</v>
      </c>
      <c r="J1" t="s">
        <v>8570</v>
      </c>
    </row>
    <row r="2" spans="1:10" x14ac:dyDescent="0.3">
      <c r="A2">
        <v>145</v>
      </c>
      <c r="B2" s="10">
        <f t="shared" ref="B2:B65" si="0">HYPERLINK(CONCATENATE("https://apps.nrs.gov.bc.ca/gwells/well/",A2),A2)</f>
        <v>145</v>
      </c>
      <c r="C2">
        <v>49.077750000000002</v>
      </c>
      <c r="D2">
        <v>-121.863</v>
      </c>
      <c r="E2">
        <v>5436721</v>
      </c>
      <c r="F2">
        <v>583033</v>
      </c>
      <c r="G2" t="s">
        <v>0</v>
      </c>
      <c r="H2" t="s">
        <v>14</v>
      </c>
      <c r="I2">
        <v>9</v>
      </c>
      <c r="J2" t="s">
        <v>12966</v>
      </c>
    </row>
    <row r="3" spans="1:10" x14ac:dyDescent="0.3">
      <c r="A3">
        <v>844</v>
      </c>
      <c r="B3" s="10">
        <f t="shared" si="0"/>
        <v>844</v>
      </c>
      <c r="C3">
        <v>49.085929999999998</v>
      </c>
      <c r="D3">
        <v>-121.93262</v>
      </c>
      <c r="E3">
        <v>5437557</v>
      </c>
      <c r="F3">
        <v>577936</v>
      </c>
      <c r="G3" t="s">
        <v>0</v>
      </c>
      <c r="H3" t="s">
        <v>14</v>
      </c>
      <c r="I3">
        <v>1206</v>
      </c>
      <c r="J3" t="s">
        <v>12966</v>
      </c>
    </row>
    <row r="4" spans="1:10" x14ac:dyDescent="0.3">
      <c r="A4">
        <v>845</v>
      </c>
      <c r="B4" s="10">
        <f t="shared" si="0"/>
        <v>845</v>
      </c>
      <c r="C4">
        <v>49.089379999999998</v>
      </c>
      <c r="D4">
        <v>-121.93801999999999</v>
      </c>
      <c r="E4">
        <v>5437935</v>
      </c>
      <c r="F4">
        <v>577536</v>
      </c>
      <c r="G4" t="s">
        <v>0</v>
      </c>
      <c r="H4" t="s">
        <v>14</v>
      </c>
      <c r="I4">
        <v>1206</v>
      </c>
      <c r="J4" t="s">
        <v>12966</v>
      </c>
    </row>
    <row r="5" spans="1:10" x14ac:dyDescent="0.3">
      <c r="A5">
        <v>1119</v>
      </c>
      <c r="B5" s="10">
        <f t="shared" si="0"/>
        <v>1119</v>
      </c>
      <c r="C5">
        <v>49.072809999999997</v>
      </c>
      <c r="D5">
        <v>-121.95927</v>
      </c>
      <c r="E5">
        <v>5436071</v>
      </c>
      <c r="F5">
        <v>576010</v>
      </c>
      <c r="G5" t="s">
        <v>0</v>
      </c>
      <c r="H5" t="s">
        <v>14</v>
      </c>
      <c r="I5">
        <v>9</v>
      </c>
      <c r="J5" t="s">
        <v>12966</v>
      </c>
    </row>
    <row r="6" spans="1:10" x14ac:dyDescent="0.3">
      <c r="A6">
        <v>1133</v>
      </c>
      <c r="B6" s="10">
        <f t="shared" si="0"/>
        <v>1133</v>
      </c>
      <c r="C6">
        <v>49.031140000000001</v>
      </c>
      <c r="D6">
        <v>-122.01618999999999</v>
      </c>
      <c r="E6">
        <v>5431384</v>
      </c>
      <c r="F6">
        <v>571913</v>
      </c>
      <c r="G6" t="s">
        <v>0</v>
      </c>
      <c r="H6" t="s">
        <v>14</v>
      </c>
      <c r="I6">
        <v>20</v>
      </c>
      <c r="J6" t="s">
        <v>16218</v>
      </c>
    </row>
    <row r="7" spans="1:10" x14ac:dyDescent="0.3">
      <c r="A7">
        <v>1135</v>
      </c>
      <c r="B7" s="10">
        <f t="shared" si="0"/>
        <v>1135</v>
      </c>
      <c r="C7">
        <v>49.119079999999997</v>
      </c>
      <c r="D7">
        <v>-121.95707</v>
      </c>
      <c r="E7">
        <v>5441217</v>
      </c>
      <c r="F7">
        <v>576100</v>
      </c>
      <c r="G7" t="s">
        <v>0</v>
      </c>
      <c r="H7" t="s">
        <v>14</v>
      </c>
      <c r="I7">
        <v>8</v>
      </c>
      <c r="J7" t="s">
        <v>12967</v>
      </c>
    </row>
    <row r="8" spans="1:10" x14ac:dyDescent="0.3">
      <c r="A8">
        <v>1160</v>
      </c>
      <c r="B8" s="10">
        <f t="shared" si="0"/>
        <v>1160</v>
      </c>
      <c r="C8">
        <v>49.171598000000003</v>
      </c>
      <c r="D8">
        <v>-121.853934</v>
      </c>
      <c r="E8">
        <v>5447164</v>
      </c>
      <c r="F8">
        <v>583537</v>
      </c>
      <c r="G8" t="s">
        <v>0</v>
      </c>
      <c r="H8" t="s">
        <v>14</v>
      </c>
      <c r="I8">
        <v>6</v>
      </c>
      <c r="J8" t="s">
        <v>12967</v>
      </c>
    </row>
    <row r="9" spans="1:10" x14ac:dyDescent="0.3">
      <c r="A9">
        <v>1162</v>
      </c>
      <c r="B9" s="10">
        <f t="shared" si="0"/>
        <v>1162</v>
      </c>
      <c r="C9">
        <v>49.096725999999997</v>
      </c>
      <c r="D9">
        <v>-121.964305</v>
      </c>
      <c r="E9">
        <v>5438725</v>
      </c>
      <c r="F9">
        <v>575606</v>
      </c>
      <c r="G9" t="s">
        <v>0</v>
      </c>
      <c r="H9" t="s">
        <v>14</v>
      </c>
      <c r="I9">
        <v>1206</v>
      </c>
      <c r="J9" t="s">
        <v>12966</v>
      </c>
    </row>
    <row r="10" spans="1:10" x14ac:dyDescent="0.3">
      <c r="A10">
        <v>1163</v>
      </c>
      <c r="B10" s="10">
        <f t="shared" si="0"/>
        <v>1163</v>
      </c>
      <c r="C10">
        <v>49.186928000000002</v>
      </c>
      <c r="D10">
        <v>-121.828987</v>
      </c>
      <c r="E10">
        <v>5448896</v>
      </c>
      <c r="F10">
        <v>585329</v>
      </c>
      <c r="G10" t="s">
        <v>0</v>
      </c>
      <c r="H10" t="s">
        <v>14</v>
      </c>
      <c r="I10">
        <v>6</v>
      </c>
      <c r="J10" t="s">
        <v>12967</v>
      </c>
    </row>
    <row r="11" spans="1:10" x14ac:dyDescent="0.3">
      <c r="A11">
        <v>1181</v>
      </c>
      <c r="B11" s="10">
        <f t="shared" si="0"/>
        <v>1181</v>
      </c>
      <c r="C11">
        <v>49.103012999999997</v>
      </c>
      <c r="D11">
        <v>-121.83403199999999</v>
      </c>
      <c r="E11">
        <v>5439562</v>
      </c>
      <c r="F11">
        <v>585105</v>
      </c>
      <c r="G11" t="s">
        <v>0</v>
      </c>
      <c r="H11" t="s">
        <v>14</v>
      </c>
      <c r="I11">
        <v>899</v>
      </c>
      <c r="J11" t="s">
        <v>12968</v>
      </c>
    </row>
    <row r="12" spans="1:10" x14ac:dyDescent="0.3">
      <c r="A12">
        <v>1211</v>
      </c>
      <c r="B12" s="10">
        <f t="shared" si="0"/>
        <v>1211</v>
      </c>
      <c r="C12">
        <v>49.208317999999998</v>
      </c>
      <c r="D12">
        <v>-121.823525</v>
      </c>
      <c r="E12">
        <v>5451280</v>
      </c>
      <c r="F12">
        <v>585690</v>
      </c>
      <c r="G12" t="s">
        <v>0</v>
      </c>
      <c r="H12" t="s">
        <v>14</v>
      </c>
      <c r="I12">
        <v>6</v>
      </c>
      <c r="J12" t="s">
        <v>12967</v>
      </c>
    </row>
    <row r="13" spans="1:10" x14ac:dyDescent="0.3">
      <c r="A13">
        <v>1214</v>
      </c>
      <c r="B13" s="10">
        <f t="shared" si="0"/>
        <v>1214</v>
      </c>
      <c r="C13">
        <v>49.204773000000003</v>
      </c>
      <c r="D13">
        <v>-121.81032</v>
      </c>
      <c r="E13">
        <v>5450901</v>
      </c>
      <c r="F13">
        <v>586658</v>
      </c>
      <c r="G13" t="s">
        <v>0</v>
      </c>
      <c r="H13" t="s">
        <v>14</v>
      </c>
      <c r="I13">
        <v>6</v>
      </c>
      <c r="J13" t="s">
        <v>12967</v>
      </c>
    </row>
    <row r="14" spans="1:10" x14ac:dyDescent="0.3">
      <c r="A14">
        <v>1222</v>
      </c>
      <c r="B14" s="10">
        <f t="shared" si="0"/>
        <v>1222</v>
      </c>
      <c r="C14">
        <v>49.183318</v>
      </c>
      <c r="D14">
        <v>-121.94339600000001</v>
      </c>
      <c r="E14">
        <v>5448372</v>
      </c>
      <c r="F14">
        <v>576998</v>
      </c>
      <c r="G14" t="s">
        <v>0</v>
      </c>
      <c r="H14" t="s">
        <v>14</v>
      </c>
      <c r="I14">
        <v>6</v>
      </c>
      <c r="J14" t="s">
        <v>12967</v>
      </c>
    </row>
    <row r="15" spans="1:10" x14ac:dyDescent="0.3">
      <c r="A15">
        <v>2470</v>
      </c>
      <c r="B15" s="10">
        <f t="shared" si="0"/>
        <v>2470</v>
      </c>
      <c r="C15">
        <v>49.0642</v>
      </c>
      <c r="D15">
        <v>-122.10265</v>
      </c>
      <c r="E15">
        <v>5434980</v>
      </c>
      <c r="F15">
        <v>565550</v>
      </c>
      <c r="G15" t="s">
        <v>0</v>
      </c>
      <c r="H15" t="s">
        <v>14</v>
      </c>
      <c r="I15">
        <v>21</v>
      </c>
      <c r="J15" t="s">
        <v>12967</v>
      </c>
    </row>
    <row r="16" spans="1:10" x14ac:dyDescent="0.3">
      <c r="A16">
        <v>5455</v>
      </c>
      <c r="B16" s="10">
        <f t="shared" si="0"/>
        <v>5455</v>
      </c>
      <c r="C16">
        <v>49.082909999999998</v>
      </c>
      <c r="D16">
        <v>-121.91986</v>
      </c>
      <c r="E16">
        <v>5437234</v>
      </c>
      <c r="F16">
        <v>578872</v>
      </c>
      <c r="G16" t="s">
        <v>0</v>
      </c>
      <c r="H16" t="s">
        <v>14</v>
      </c>
      <c r="I16">
        <v>9</v>
      </c>
      <c r="J16" t="s">
        <v>12966</v>
      </c>
    </row>
    <row r="17" spans="1:10" x14ac:dyDescent="0.3">
      <c r="A17">
        <v>5457</v>
      </c>
      <c r="B17" s="10">
        <f t="shared" si="0"/>
        <v>5457</v>
      </c>
      <c r="C17">
        <v>49.080497999999999</v>
      </c>
      <c r="D17">
        <v>-121.90388</v>
      </c>
      <c r="E17">
        <v>5436983</v>
      </c>
      <c r="F17">
        <v>580043</v>
      </c>
      <c r="G17" t="s">
        <v>0</v>
      </c>
      <c r="H17" t="s">
        <v>14</v>
      </c>
      <c r="I17">
        <v>1206</v>
      </c>
      <c r="J17" t="s">
        <v>12966</v>
      </c>
    </row>
    <row r="18" spans="1:10" x14ac:dyDescent="0.3">
      <c r="A18">
        <v>5494</v>
      </c>
      <c r="B18" s="10">
        <f t="shared" si="0"/>
        <v>5494</v>
      </c>
      <c r="C18">
        <v>49.079650000000001</v>
      </c>
      <c r="D18">
        <v>-121.81780000000001</v>
      </c>
      <c r="E18">
        <v>5436983</v>
      </c>
      <c r="F18">
        <v>586330</v>
      </c>
      <c r="G18" t="s">
        <v>0</v>
      </c>
      <c r="H18" t="s">
        <v>14</v>
      </c>
      <c r="I18">
        <v>9</v>
      </c>
      <c r="J18" t="s">
        <v>12966</v>
      </c>
    </row>
    <row r="19" spans="1:10" x14ac:dyDescent="0.3">
      <c r="A19">
        <v>6412</v>
      </c>
      <c r="B19" s="10">
        <f t="shared" si="0"/>
        <v>6412</v>
      </c>
      <c r="C19">
        <v>49.095320000000001</v>
      </c>
      <c r="D19">
        <v>-122.01594</v>
      </c>
      <c r="E19">
        <v>5438518</v>
      </c>
      <c r="F19">
        <v>571839</v>
      </c>
      <c r="G19" t="s">
        <v>0</v>
      </c>
      <c r="H19" t="s">
        <v>14</v>
      </c>
      <c r="I19">
        <v>8</v>
      </c>
      <c r="J19" t="s">
        <v>12967</v>
      </c>
    </row>
    <row r="20" spans="1:10" x14ac:dyDescent="0.3">
      <c r="A20">
        <v>6414</v>
      </c>
      <c r="B20" s="10">
        <f t="shared" si="0"/>
        <v>6414</v>
      </c>
      <c r="C20">
        <v>49.037579999999998</v>
      </c>
      <c r="D20">
        <v>-122.01486</v>
      </c>
      <c r="E20">
        <v>5432101</v>
      </c>
      <c r="F20">
        <v>572001</v>
      </c>
      <c r="G20" t="s">
        <v>0</v>
      </c>
      <c r="H20" t="s">
        <v>14</v>
      </c>
      <c r="I20">
        <v>20</v>
      </c>
      <c r="J20" t="s">
        <v>16218</v>
      </c>
    </row>
    <row r="21" spans="1:10" x14ac:dyDescent="0.3">
      <c r="A21">
        <v>6428</v>
      </c>
      <c r="B21" s="10">
        <f t="shared" si="0"/>
        <v>6428</v>
      </c>
      <c r="C21">
        <v>49.094239999999999</v>
      </c>
      <c r="D21">
        <v>-122.00463000000001</v>
      </c>
      <c r="E21">
        <v>5438409</v>
      </c>
      <c r="F21">
        <v>572666</v>
      </c>
      <c r="G21" t="s">
        <v>0</v>
      </c>
      <c r="H21" t="s">
        <v>14</v>
      </c>
      <c r="I21">
        <v>8</v>
      </c>
      <c r="J21" t="s">
        <v>12967</v>
      </c>
    </row>
    <row r="22" spans="1:10" x14ac:dyDescent="0.3">
      <c r="A22">
        <v>6447</v>
      </c>
      <c r="B22" s="10">
        <f t="shared" si="0"/>
        <v>6447</v>
      </c>
      <c r="C22">
        <v>49.025292999999998</v>
      </c>
      <c r="D22">
        <v>-122.014841</v>
      </c>
      <c r="E22">
        <v>5430735</v>
      </c>
      <c r="F22">
        <v>572020</v>
      </c>
      <c r="G22" t="s">
        <v>0</v>
      </c>
      <c r="H22" t="s">
        <v>14</v>
      </c>
      <c r="I22">
        <v>20</v>
      </c>
      <c r="J22" t="s">
        <v>16218</v>
      </c>
    </row>
    <row r="23" spans="1:10" x14ac:dyDescent="0.3">
      <c r="A23">
        <v>6454</v>
      </c>
      <c r="B23" s="10">
        <f t="shared" si="0"/>
        <v>6454</v>
      </c>
      <c r="C23">
        <v>49.023592999999998</v>
      </c>
      <c r="D23">
        <v>-122.12418099999999</v>
      </c>
      <c r="E23">
        <v>5430448</v>
      </c>
      <c r="F23">
        <v>564029</v>
      </c>
      <c r="G23" t="s">
        <v>0</v>
      </c>
      <c r="H23" t="s">
        <v>14</v>
      </c>
      <c r="I23">
        <v>21</v>
      </c>
      <c r="J23" t="s">
        <v>12967</v>
      </c>
    </row>
    <row r="24" spans="1:10" x14ac:dyDescent="0.3">
      <c r="A24">
        <v>6458</v>
      </c>
      <c r="B24" s="10">
        <f t="shared" si="0"/>
        <v>6458</v>
      </c>
      <c r="C24">
        <v>49.038890000000002</v>
      </c>
      <c r="D24">
        <v>-122.12761999999999</v>
      </c>
      <c r="E24">
        <v>5432146</v>
      </c>
      <c r="F24">
        <v>563758</v>
      </c>
      <c r="G24" t="s">
        <v>0</v>
      </c>
      <c r="H24" t="s">
        <v>14</v>
      </c>
      <c r="I24">
        <v>21</v>
      </c>
      <c r="J24" t="s">
        <v>12967</v>
      </c>
    </row>
    <row r="25" spans="1:10" x14ac:dyDescent="0.3">
      <c r="A25">
        <v>6462</v>
      </c>
      <c r="B25" s="10">
        <f t="shared" si="0"/>
        <v>6462</v>
      </c>
      <c r="C25">
        <v>49.060796000000003</v>
      </c>
      <c r="D25">
        <v>-122.117778</v>
      </c>
      <c r="E25">
        <v>5434589</v>
      </c>
      <c r="F25">
        <v>564449</v>
      </c>
      <c r="G25" t="s">
        <v>0</v>
      </c>
      <c r="H25" t="s">
        <v>14</v>
      </c>
      <c r="I25">
        <v>21</v>
      </c>
      <c r="J25" t="s">
        <v>12967</v>
      </c>
    </row>
    <row r="26" spans="1:10" x14ac:dyDescent="0.3">
      <c r="A26">
        <v>6467</v>
      </c>
      <c r="B26" s="10">
        <f t="shared" si="0"/>
        <v>6467</v>
      </c>
      <c r="C26">
        <v>49.030887999999997</v>
      </c>
      <c r="D26">
        <v>-122.015812</v>
      </c>
      <c r="E26">
        <v>5431356</v>
      </c>
      <c r="F26">
        <v>571941</v>
      </c>
      <c r="G26" t="s">
        <v>0</v>
      </c>
      <c r="H26" t="s">
        <v>14</v>
      </c>
      <c r="I26">
        <v>20</v>
      </c>
      <c r="J26" t="s">
        <v>16218</v>
      </c>
    </row>
    <row r="27" spans="1:10" x14ac:dyDescent="0.3">
      <c r="A27">
        <v>6489</v>
      </c>
      <c r="B27" s="10">
        <f t="shared" si="0"/>
        <v>6489</v>
      </c>
      <c r="C27">
        <v>49.030070000000002</v>
      </c>
      <c r="D27">
        <v>-122.12943</v>
      </c>
      <c r="E27">
        <v>5431164</v>
      </c>
      <c r="F27">
        <v>563637</v>
      </c>
      <c r="G27" t="s">
        <v>0</v>
      </c>
      <c r="H27" t="s">
        <v>14</v>
      </c>
      <c r="I27">
        <v>21</v>
      </c>
      <c r="J27" t="s">
        <v>12967</v>
      </c>
    </row>
    <row r="28" spans="1:10" x14ac:dyDescent="0.3">
      <c r="A28">
        <v>6497</v>
      </c>
      <c r="B28" s="10">
        <f t="shared" si="0"/>
        <v>6497</v>
      </c>
      <c r="C28">
        <v>49.021630000000002</v>
      </c>
      <c r="D28">
        <v>-122.01645000000001</v>
      </c>
      <c r="E28">
        <v>5430326</v>
      </c>
      <c r="F28">
        <v>571908</v>
      </c>
      <c r="G28" t="s">
        <v>0</v>
      </c>
      <c r="H28" t="s">
        <v>14</v>
      </c>
      <c r="I28">
        <v>20</v>
      </c>
      <c r="J28" t="s">
        <v>16218</v>
      </c>
    </row>
    <row r="29" spans="1:10" x14ac:dyDescent="0.3">
      <c r="A29">
        <v>6522</v>
      </c>
      <c r="B29" s="10">
        <f t="shared" si="0"/>
        <v>6522</v>
      </c>
      <c r="C29">
        <v>49.066231000000002</v>
      </c>
      <c r="D29">
        <v>-122.115711</v>
      </c>
      <c r="E29">
        <v>5435195</v>
      </c>
      <c r="F29">
        <v>564593</v>
      </c>
      <c r="G29" t="s">
        <v>0</v>
      </c>
      <c r="H29" t="s">
        <v>14</v>
      </c>
      <c r="I29">
        <v>21</v>
      </c>
      <c r="J29" t="s">
        <v>12967</v>
      </c>
    </row>
    <row r="30" spans="1:10" x14ac:dyDescent="0.3">
      <c r="A30">
        <v>6525</v>
      </c>
      <c r="B30" s="10">
        <f t="shared" si="0"/>
        <v>6525</v>
      </c>
      <c r="C30">
        <v>49.069609999999997</v>
      </c>
      <c r="D30">
        <v>-122.12815999999999</v>
      </c>
      <c r="E30">
        <v>5435560</v>
      </c>
      <c r="F30">
        <v>563679</v>
      </c>
      <c r="G30" t="s">
        <v>0</v>
      </c>
      <c r="H30" t="s">
        <v>14</v>
      </c>
      <c r="I30">
        <v>21</v>
      </c>
      <c r="J30" t="s">
        <v>12967</v>
      </c>
    </row>
    <row r="31" spans="1:10" x14ac:dyDescent="0.3">
      <c r="A31">
        <v>6538</v>
      </c>
      <c r="B31" s="10">
        <f t="shared" si="0"/>
        <v>6538</v>
      </c>
      <c r="C31">
        <v>49.055549999999997</v>
      </c>
      <c r="D31">
        <v>-122.13045</v>
      </c>
      <c r="E31">
        <v>5433995</v>
      </c>
      <c r="F31">
        <v>563530</v>
      </c>
      <c r="G31" t="s">
        <v>0</v>
      </c>
      <c r="H31" t="s">
        <v>14</v>
      </c>
      <c r="I31">
        <v>21</v>
      </c>
      <c r="J31" t="s">
        <v>12967</v>
      </c>
    </row>
    <row r="32" spans="1:10" x14ac:dyDescent="0.3">
      <c r="A32">
        <v>6539</v>
      </c>
      <c r="B32" s="10">
        <f t="shared" si="0"/>
        <v>6539</v>
      </c>
      <c r="C32">
        <v>49.032032999999998</v>
      </c>
      <c r="D32">
        <v>-122.00559699999999</v>
      </c>
      <c r="E32">
        <v>5431493</v>
      </c>
      <c r="F32">
        <v>572686</v>
      </c>
      <c r="G32" t="s">
        <v>0</v>
      </c>
      <c r="H32" t="s">
        <v>14</v>
      </c>
      <c r="I32">
        <v>20</v>
      </c>
      <c r="J32" t="s">
        <v>16218</v>
      </c>
    </row>
    <row r="33" spans="1:10" x14ac:dyDescent="0.3">
      <c r="A33">
        <v>6549</v>
      </c>
      <c r="B33" s="10">
        <f t="shared" si="0"/>
        <v>6549</v>
      </c>
      <c r="C33">
        <v>49.092689999999997</v>
      </c>
      <c r="D33">
        <v>-122.01179999999999</v>
      </c>
      <c r="E33">
        <v>5438230</v>
      </c>
      <c r="F33">
        <v>572145</v>
      </c>
      <c r="G33" t="s">
        <v>0</v>
      </c>
      <c r="H33" t="s">
        <v>14</v>
      </c>
      <c r="I33">
        <v>8</v>
      </c>
      <c r="J33" t="s">
        <v>12967</v>
      </c>
    </row>
    <row r="34" spans="1:10" x14ac:dyDescent="0.3">
      <c r="A34">
        <v>6656</v>
      </c>
      <c r="B34" s="10">
        <f t="shared" si="0"/>
        <v>6656</v>
      </c>
      <c r="C34">
        <v>49.095860000000002</v>
      </c>
      <c r="D34">
        <v>-122.0501</v>
      </c>
      <c r="E34">
        <v>5438547</v>
      </c>
      <c r="F34">
        <v>569344</v>
      </c>
      <c r="G34" t="s">
        <v>0</v>
      </c>
      <c r="H34" t="s">
        <v>14</v>
      </c>
      <c r="I34">
        <v>8</v>
      </c>
      <c r="J34" t="s">
        <v>12967</v>
      </c>
    </row>
    <row r="35" spans="1:10" x14ac:dyDescent="0.3">
      <c r="A35">
        <v>6671</v>
      </c>
      <c r="B35" s="10">
        <f t="shared" si="0"/>
        <v>6671</v>
      </c>
      <c r="C35">
        <v>49.030769999999997</v>
      </c>
      <c r="D35">
        <v>-122.01743</v>
      </c>
      <c r="E35">
        <v>5431341</v>
      </c>
      <c r="F35">
        <v>571823</v>
      </c>
      <c r="G35" t="s">
        <v>0</v>
      </c>
      <c r="H35" t="s">
        <v>14</v>
      </c>
      <c r="I35">
        <v>20</v>
      </c>
      <c r="J35" t="s">
        <v>16218</v>
      </c>
    </row>
    <row r="36" spans="1:10" x14ac:dyDescent="0.3">
      <c r="A36">
        <v>6695</v>
      </c>
      <c r="B36" s="10">
        <f t="shared" si="0"/>
        <v>6695</v>
      </c>
      <c r="C36">
        <v>49.075499999999998</v>
      </c>
      <c r="D36">
        <v>-122.12408000000001</v>
      </c>
      <c r="E36">
        <v>5436218</v>
      </c>
      <c r="F36">
        <v>563970</v>
      </c>
      <c r="G36" t="s">
        <v>0</v>
      </c>
      <c r="H36" t="s">
        <v>14</v>
      </c>
      <c r="I36">
        <v>21</v>
      </c>
      <c r="J36" t="s">
        <v>12967</v>
      </c>
    </row>
    <row r="37" spans="1:10" x14ac:dyDescent="0.3">
      <c r="A37">
        <v>6776</v>
      </c>
      <c r="B37" s="10">
        <f t="shared" si="0"/>
        <v>6776</v>
      </c>
      <c r="C37">
        <v>49.033129000000002</v>
      </c>
      <c r="D37">
        <v>-122.03514</v>
      </c>
      <c r="E37">
        <v>5431587</v>
      </c>
      <c r="F37">
        <v>570525</v>
      </c>
      <c r="G37" t="s">
        <v>0</v>
      </c>
      <c r="H37" t="s">
        <v>14</v>
      </c>
      <c r="I37">
        <v>20</v>
      </c>
      <c r="J37" t="s">
        <v>16218</v>
      </c>
    </row>
    <row r="38" spans="1:10" x14ac:dyDescent="0.3">
      <c r="A38">
        <v>6791</v>
      </c>
      <c r="B38" s="10">
        <f t="shared" si="0"/>
        <v>6791</v>
      </c>
      <c r="C38">
        <v>49.092914999999998</v>
      </c>
      <c r="D38">
        <v>-122.11027799999999</v>
      </c>
      <c r="E38">
        <v>5438166</v>
      </c>
      <c r="F38">
        <v>564955</v>
      </c>
      <c r="G38" t="s">
        <v>0</v>
      </c>
      <c r="H38" t="s">
        <v>14</v>
      </c>
      <c r="I38">
        <v>21</v>
      </c>
      <c r="J38" t="s">
        <v>12967</v>
      </c>
    </row>
    <row r="39" spans="1:10" x14ac:dyDescent="0.3">
      <c r="A39">
        <v>6796</v>
      </c>
      <c r="B39" s="10">
        <f t="shared" si="0"/>
        <v>6796</v>
      </c>
      <c r="C39">
        <v>49.078899999999997</v>
      </c>
      <c r="D39">
        <v>-122.12387</v>
      </c>
      <c r="E39">
        <v>5436596</v>
      </c>
      <c r="F39">
        <v>563981</v>
      </c>
      <c r="G39" t="s">
        <v>0</v>
      </c>
      <c r="H39" t="s">
        <v>14</v>
      </c>
      <c r="I39">
        <v>21</v>
      </c>
      <c r="J39" t="s">
        <v>12967</v>
      </c>
    </row>
    <row r="40" spans="1:10" x14ac:dyDescent="0.3">
      <c r="A40">
        <v>9932</v>
      </c>
      <c r="B40" s="10">
        <f t="shared" si="0"/>
        <v>9932</v>
      </c>
      <c r="C40">
        <v>49.103569999999998</v>
      </c>
      <c r="D40">
        <v>-122.0997</v>
      </c>
      <c r="E40">
        <v>5439360</v>
      </c>
      <c r="F40">
        <v>565713</v>
      </c>
      <c r="G40" t="s">
        <v>0</v>
      </c>
      <c r="H40" t="s">
        <v>14</v>
      </c>
      <c r="I40">
        <v>1199</v>
      </c>
      <c r="J40" t="s">
        <v>12967</v>
      </c>
    </row>
    <row r="41" spans="1:10" x14ac:dyDescent="0.3">
      <c r="A41">
        <v>9935</v>
      </c>
      <c r="B41" s="10">
        <f t="shared" si="0"/>
        <v>9935</v>
      </c>
      <c r="C41">
        <v>49.104410000000001</v>
      </c>
      <c r="D41">
        <v>-122.06618</v>
      </c>
      <c r="E41">
        <v>5439483</v>
      </c>
      <c r="F41">
        <v>568159</v>
      </c>
      <c r="G41" t="s">
        <v>0</v>
      </c>
      <c r="H41" t="s">
        <v>14</v>
      </c>
      <c r="I41">
        <v>21</v>
      </c>
      <c r="J41" t="s">
        <v>12967</v>
      </c>
    </row>
    <row r="42" spans="1:10" x14ac:dyDescent="0.3">
      <c r="A42">
        <v>9936</v>
      </c>
      <c r="B42" s="10">
        <f t="shared" si="0"/>
        <v>9936</v>
      </c>
      <c r="C42">
        <v>49.103230000000003</v>
      </c>
      <c r="D42">
        <v>-122.06777</v>
      </c>
      <c r="E42">
        <v>5439350</v>
      </c>
      <c r="F42">
        <v>568044</v>
      </c>
      <c r="G42" t="s">
        <v>0</v>
      </c>
      <c r="H42" t="s">
        <v>14</v>
      </c>
      <c r="I42">
        <v>21</v>
      </c>
      <c r="J42" t="s">
        <v>12967</v>
      </c>
    </row>
    <row r="43" spans="1:10" x14ac:dyDescent="0.3">
      <c r="A43">
        <v>9937</v>
      </c>
      <c r="B43" s="10">
        <f t="shared" si="0"/>
        <v>9937</v>
      </c>
      <c r="C43">
        <v>49.106540000000003</v>
      </c>
      <c r="D43">
        <v>-122.06108999999999</v>
      </c>
      <c r="E43">
        <v>5439724</v>
      </c>
      <c r="F43">
        <v>568527</v>
      </c>
      <c r="G43" t="s">
        <v>0</v>
      </c>
      <c r="H43" t="s">
        <v>14</v>
      </c>
      <c r="I43">
        <v>21</v>
      </c>
      <c r="J43" t="s">
        <v>12967</v>
      </c>
    </row>
    <row r="44" spans="1:10" x14ac:dyDescent="0.3">
      <c r="A44">
        <v>9938</v>
      </c>
      <c r="B44" s="10">
        <f t="shared" si="0"/>
        <v>9938</v>
      </c>
      <c r="C44">
        <v>49.103340000000003</v>
      </c>
      <c r="D44">
        <v>-122.07066</v>
      </c>
      <c r="E44">
        <v>5439360</v>
      </c>
      <c r="F44">
        <v>567833</v>
      </c>
      <c r="G44" t="s">
        <v>0</v>
      </c>
      <c r="H44" t="s">
        <v>14</v>
      </c>
      <c r="I44">
        <v>21</v>
      </c>
      <c r="J44" t="s">
        <v>12967</v>
      </c>
    </row>
    <row r="45" spans="1:10" x14ac:dyDescent="0.3">
      <c r="A45">
        <v>9939</v>
      </c>
      <c r="B45" s="10">
        <f t="shared" si="0"/>
        <v>9939</v>
      </c>
      <c r="C45">
        <v>49.111579999999996</v>
      </c>
      <c r="D45">
        <v>-122.06104000000001</v>
      </c>
      <c r="E45">
        <v>5440284</v>
      </c>
      <c r="F45">
        <v>568524</v>
      </c>
      <c r="G45" t="s">
        <v>0</v>
      </c>
      <c r="H45" t="s">
        <v>14</v>
      </c>
      <c r="I45">
        <v>6</v>
      </c>
      <c r="J45" t="s">
        <v>12967</v>
      </c>
    </row>
    <row r="46" spans="1:10" x14ac:dyDescent="0.3">
      <c r="A46">
        <v>9940</v>
      </c>
      <c r="B46" s="10">
        <f t="shared" si="0"/>
        <v>9940</v>
      </c>
      <c r="C46">
        <v>49.103299999999997</v>
      </c>
      <c r="D46">
        <v>-122.05382</v>
      </c>
      <c r="E46">
        <v>5439370</v>
      </c>
      <c r="F46">
        <v>569062</v>
      </c>
      <c r="G46" t="s">
        <v>0</v>
      </c>
      <c r="H46" t="s">
        <v>14</v>
      </c>
      <c r="I46">
        <v>8</v>
      </c>
      <c r="J46" t="s">
        <v>12967</v>
      </c>
    </row>
    <row r="47" spans="1:10" x14ac:dyDescent="0.3">
      <c r="A47">
        <v>9941</v>
      </c>
      <c r="B47" s="10">
        <f t="shared" si="0"/>
        <v>9941</v>
      </c>
      <c r="C47">
        <v>49.104570000000002</v>
      </c>
      <c r="D47">
        <v>-122.05259</v>
      </c>
      <c r="E47">
        <v>5439513</v>
      </c>
      <c r="F47">
        <v>569150</v>
      </c>
      <c r="G47" t="s">
        <v>0</v>
      </c>
      <c r="H47" t="s">
        <v>14</v>
      </c>
      <c r="I47">
        <v>8</v>
      </c>
      <c r="J47" t="s">
        <v>12967</v>
      </c>
    </row>
    <row r="48" spans="1:10" x14ac:dyDescent="0.3">
      <c r="A48">
        <v>9948</v>
      </c>
      <c r="B48" s="10">
        <f t="shared" si="0"/>
        <v>9948</v>
      </c>
      <c r="C48">
        <v>49.117939999999997</v>
      </c>
      <c r="D48">
        <v>-122.07355</v>
      </c>
      <c r="E48">
        <v>5440980</v>
      </c>
      <c r="F48">
        <v>567602</v>
      </c>
      <c r="G48" t="s">
        <v>0</v>
      </c>
      <c r="H48" t="s">
        <v>14</v>
      </c>
      <c r="I48">
        <v>6</v>
      </c>
      <c r="J48" t="s">
        <v>12967</v>
      </c>
    </row>
    <row r="49" spans="1:10" x14ac:dyDescent="0.3">
      <c r="A49">
        <v>9949</v>
      </c>
      <c r="B49" s="10">
        <f t="shared" si="0"/>
        <v>9949</v>
      </c>
      <c r="C49">
        <v>49.115940000000002</v>
      </c>
      <c r="D49">
        <v>-122.07387</v>
      </c>
      <c r="E49">
        <v>5440757</v>
      </c>
      <c r="F49">
        <v>567582</v>
      </c>
      <c r="G49" t="s">
        <v>0</v>
      </c>
      <c r="H49" t="s">
        <v>14</v>
      </c>
      <c r="I49">
        <v>6</v>
      </c>
      <c r="J49" t="s">
        <v>12967</v>
      </c>
    </row>
    <row r="50" spans="1:10" x14ac:dyDescent="0.3">
      <c r="A50">
        <v>9957</v>
      </c>
      <c r="B50" s="10">
        <f t="shared" si="0"/>
        <v>9957</v>
      </c>
      <c r="C50">
        <v>49.118789999999997</v>
      </c>
      <c r="D50">
        <v>-122.07375999999999</v>
      </c>
      <c r="E50">
        <v>5441074</v>
      </c>
      <c r="F50">
        <v>567586</v>
      </c>
      <c r="G50" t="s">
        <v>0</v>
      </c>
      <c r="H50" t="s">
        <v>14</v>
      </c>
      <c r="I50">
        <v>6</v>
      </c>
      <c r="J50" t="s">
        <v>12967</v>
      </c>
    </row>
    <row r="51" spans="1:10" x14ac:dyDescent="0.3">
      <c r="A51">
        <v>9958</v>
      </c>
      <c r="B51" s="10">
        <f t="shared" si="0"/>
        <v>9958</v>
      </c>
      <c r="C51">
        <v>49.115969999999997</v>
      </c>
      <c r="D51">
        <v>-122.06344</v>
      </c>
      <c r="E51">
        <v>5440770</v>
      </c>
      <c r="F51">
        <v>568343</v>
      </c>
      <c r="G51" t="s">
        <v>0</v>
      </c>
      <c r="H51" t="s">
        <v>14</v>
      </c>
      <c r="I51">
        <v>6</v>
      </c>
      <c r="J51" t="s">
        <v>12967</v>
      </c>
    </row>
    <row r="52" spans="1:10" x14ac:dyDescent="0.3">
      <c r="A52">
        <v>9967</v>
      </c>
      <c r="B52" s="10">
        <f t="shared" si="0"/>
        <v>9967</v>
      </c>
      <c r="C52">
        <v>49.10324</v>
      </c>
      <c r="D52">
        <v>-122.0484</v>
      </c>
      <c r="E52">
        <v>5439369</v>
      </c>
      <c r="F52">
        <v>569458</v>
      </c>
      <c r="G52" t="s">
        <v>0</v>
      </c>
      <c r="H52" t="s">
        <v>14</v>
      </c>
      <c r="I52">
        <v>8</v>
      </c>
      <c r="J52" t="s">
        <v>12967</v>
      </c>
    </row>
    <row r="53" spans="1:10" x14ac:dyDescent="0.3">
      <c r="A53">
        <v>9968</v>
      </c>
      <c r="B53" s="10">
        <f t="shared" si="0"/>
        <v>9968</v>
      </c>
      <c r="C53">
        <v>49.103270000000002</v>
      </c>
      <c r="D53">
        <v>-122.0468</v>
      </c>
      <c r="E53">
        <v>5439373</v>
      </c>
      <c r="F53">
        <v>569575</v>
      </c>
      <c r="G53" t="s">
        <v>0</v>
      </c>
      <c r="H53" t="s">
        <v>14</v>
      </c>
      <c r="I53">
        <v>8</v>
      </c>
      <c r="J53" t="s">
        <v>12967</v>
      </c>
    </row>
    <row r="54" spans="1:10" x14ac:dyDescent="0.3">
      <c r="A54">
        <v>9970</v>
      </c>
      <c r="B54" s="10">
        <f t="shared" si="0"/>
        <v>9970</v>
      </c>
      <c r="C54">
        <v>49.104660000000003</v>
      </c>
      <c r="D54">
        <v>-122.04669</v>
      </c>
      <c r="E54">
        <v>5439528</v>
      </c>
      <c r="F54">
        <v>569581</v>
      </c>
      <c r="G54" t="s">
        <v>0</v>
      </c>
      <c r="H54" t="s">
        <v>14</v>
      </c>
      <c r="I54">
        <v>8</v>
      </c>
      <c r="J54" t="s">
        <v>12967</v>
      </c>
    </row>
    <row r="55" spans="1:10" x14ac:dyDescent="0.3">
      <c r="A55">
        <v>9974</v>
      </c>
      <c r="B55" s="10">
        <f t="shared" si="0"/>
        <v>9974</v>
      </c>
      <c r="C55">
        <v>49.104430000000001</v>
      </c>
      <c r="D55">
        <v>-122.03328999999999</v>
      </c>
      <c r="E55">
        <v>5439515</v>
      </c>
      <c r="F55">
        <v>570559</v>
      </c>
      <c r="G55" t="s">
        <v>0</v>
      </c>
      <c r="H55" t="s">
        <v>14</v>
      </c>
      <c r="I55">
        <v>8</v>
      </c>
      <c r="J55" t="s">
        <v>12967</v>
      </c>
    </row>
    <row r="56" spans="1:10" x14ac:dyDescent="0.3">
      <c r="A56">
        <v>9976</v>
      </c>
      <c r="B56" s="10">
        <f t="shared" si="0"/>
        <v>9976</v>
      </c>
      <c r="C56">
        <v>49.103439999999999</v>
      </c>
      <c r="D56">
        <v>-122.01672000000001</v>
      </c>
      <c r="E56">
        <v>5439420</v>
      </c>
      <c r="F56">
        <v>571770</v>
      </c>
      <c r="G56" t="s">
        <v>0</v>
      </c>
      <c r="H56" t="s">
        <v>14</v>
      </c>
      <c r="I56">
        <v>8</v>
      </c>
      <c r="J56" t="s">
        <v>12967</v>
      </c>
    </row>
    <row r="57" spans="1:10" x14ac:dyDescent="0.3">
      <c r="A57">
        <v>9979</v>
      </c>
      <c r="B57" s="10">
        <f t="shared" si="0"/>
        <v>9979</v>
      </c>
      <c r="C57">
        <v>49.118780000000001</v>
      </c>
      <c r="D57">
        <v>-122.04839</v>
      </c>
      <c r="E57">
        <v>5441096</v>
      </c>
      <c r="F57">
        <v>569437</v>
      </c>
      <c r="G57" t="s">
        <v>0</v>
      </c>
      <c r="H57" t="s">
        <v>14</v>
      </c>
      <c r="I57">
        <v>6</v>
      </c>
      <c r="J57" t="s">
        <v>12967</v>
      </c>
    </row>
    <row r="58" spans="1:10" x14ac:dyDescent="0.3">
      <c r="A58">
        <v>9980</v>
      </c>
      <c r="B58" s="10">
        <f t="shared" si="0"/>
        <v>9980</v>
      </c>
      <c r="C58">
        <v>49.119320000000002</v>
      </c>
      <c r="D58">
        <v>-122.04687</v>
      </c>
      <c r="E58">
        <v>5441158</v>
      </c>
      <c r="F58">
        <v>569547</v>
      </c>
      <c r="G58" t="s">
        <v>0</v>
      </c>
      <c r="H58" t="s">
        <v>14</v>
      </c>
      <c r="I58">
        <v>6</v>
      </c>
      <c r="J58" t="s">
        <v>12967</v>
      </c>
    </row>
    <row r="59" spans="1:10" x14ac:dyDescent="0.3">
      <c r="A59">
        <v>9982</v>
      </c>
      <c r="B59" s="10">
        <f t="shared" si="0"/>
        <v>9982</v>
      </c>
      <c r="C59">
        <v>49.118650000000002</v>
      </c>
      <c r="D59">
        <v>-122.04693</v>
      </c>
      <c r="E59">
        <v>5441083</v>
      </c>
      <c r="F59">
        <v>569544</v>
      </c>
      <c r="G59" t="s">
        <v>0</v>
      </c>
      <c r="H59" t="s">
        <v>14</v>
      </c>
      <c r="I59">
        <v>6</v>
      </c>
      <c r="J59" t="s">
        <v>12967</v>
      </c>
    </row>
    <row r="60" spans="1:10" x14ac:dyDescent="0.3">
      <c r="A60">
        <v>9983</v>
      </c>
      <c r="B60" s="10">
        <f t="shared" si="0"/>
        <v>9983</v>
      </c>
      <c r="C60">
        <v>49.11938</v>
      </c>
      <c r="D60">
        <v>-122.04868</v>
      </c>
      <c r="E60">
        <v>5441163</v>
      </c>
      <c r="F60">
        <v>569415</v>
      </c>
      <c r="G60" t="s">
        <v>0</v>
      </c>
      <c r="H60" t="s">
        <v>14</v>
      </c>
      <c r="I60">
        <v>6</v>
      </c>
      <c r="J60" t="s">
        <v>12967</v>
      </c>
    </row>
    <row r="61" spans="1:10" x14ac:dyDescent="0.3">
      <c r="A61">
        <v>9984</v>
      </c>
      <c r="B61" s="10">
        <f t="shared" si="0"/>
        <v>9984</v>
      </c>
      <c r="C61">
        <v>49.11448</v>
      </c>
      <c r="D61">
        <v>-122.04084</v>
      </c>
      <c r="E61">
        <v>5440625</v>
      </c>
      <c r="F61">
        <v>569994</v>
      </c>
      <c r="G61" t="s">
        <v>0</v>
      </c>
      <c r="H61" t="s">
        <v>14</v>
      </c>
      <c r="I61">
        <v>8</v>
      </c>
      <c r="J61" t="s">
        <v>12967</v>
      </c>
    </row>
    <row r="62" spans="1:10" x14ac:dyDescent="0.3">
      <c r="A62">
        <v>9985</v>
      </c>
      <c r="B62" s="10">
        <f t="shared" si="0"/>
        <v>9985</v>
      </c>
      <c r="C62">
        <v>49.121099999999998</v>
      </c>
      <c r="D62">
        <v>-122.04264999999999</v>
      </c>
      <c r="E62">
        <v>5441359</v>
      </c>
      <c r="F62">
        <v>569853</v>
      </c>
      <c r="G62" t="s">
        <v>0</v>
      </c>
      <c r="H62" t="s">
        <v>14</v>
      </c>
      <c r="I62">
        <v>6</v>
      </c>
      <c r="J62" t="s">
        <v>12967</v>
      </c>
    </row>
    <row r="63" spans="1:10" x14ac:dyDescent="0.3">
      <c r="A63">
        <v>9986</v>
      </c>
      <c r="B63" s="10">
        <f t="shared" si="0"/>
        <v>9986</v>
      </c>
      <c r="C63">
        <v>49.121160000000003</v>
      </c>
      <c r="D63">
        <v>-122.04637</v>
      </c>
      <c r="E63">
        <v>5441363</v>
      </c>
      <c r="F63">
        <v>569581</v>
      </c>
      <c r="G63" t="s">
        <v>0</v>
      </c>
      <c r="H63" t="s">
        <v>14</v>
      </c>
      <c r="I63">
        <v>6</v>
      </c>
      <c r="J63" t="s">
        <v>12967</v>
      </c>
    </row>
    <row r="64" spans="1:10" x14ac:dyDescent="0.3">
      <c r="A64">
        <v>10000</v>
      </c>
      <c r="B64" s="10">
        <f t="shared" si="0"/>
        <v>10000</v>
      </c>
      <c r="C64">
        <v>49.126330000000003</v>
      </c>
      <c r="D64">
        <v>-122.09412</v>
      </c>
      <c r="E64">
        <v>5441895</v>
      </c>
      <c r="F64">
        <v>566090</v>
      </c>
      <c r="G64" t="s">
        <v>0</v>
      </c>
      <c r="H64" t="s">
        <v>14</v>
      </c>
      <c r="I64">
        <v>6</v>
      </c>
      <c r="J64" t="s">
        <v>12967</v>
      </c>
    </row>
    <row r="65" spans="1:10" x14ac:dyDescent="0.3">
      <c r="A65">
        <v>10006</v>
      </c>
      <c r="B65" s="10">
        <f t="shared" si="0"/>
        <v>10006</v>
      </c>
      <c r="C65">
        <v>49.12715</v>
      </c>
      <c r="D65">
        <v>-122.07386</v>
      </c>
      <c r="E65">
        <v>5442004</v>
      </c>
      <c r="F65">
        <v>567567</v>
      </c>
      <c r="G65" t="s">
        <v>0</v>
      </c>
      <c r="H65" t="s">
        <v>14</v>
      </c>
      <c r="I65">
        <v>6</v>
      </c>
      <c r="J65" t="s">
        <v>12967</v>
      </c>
    </row>
    <row r="66" spans="1:10" x14ac:dyDescent="0.3">
      <c r="A66">
        <v>10008</v>
      </c>
      <c r="B66" s="10">
        <f t="shared" ref="B66:B129" si="1">HYPERLINK(CONCATENATE("https://apps.nrs.gov.bc.ca/gwells/well/",A66),A66)</f>
        <v>10008</v>
      </c>
      <c r="C66">
        <v>49.130800000000001</v>
      </c>
      <c r="D66">
        <v>-122.0543</v>
      </c>
      <c r="E66">
        <v>5442427</v>
      </c>
      <c r="F66">
        <v>568989</v>
      </c>
      <c r="G66" t="s">
        <v>0</v>
      </c>
      <c r="H66" t="s">
        <v>14</v>
      </c>
      <c r="I66">
        <v>6</v>
      </c>
      <c r="J66" t="s">
        <v>12967</v>
      </c>
    </row>
    <row r="67" spans="1:10" x14ac:dyDescent="0.3">
      <c r="A67">
        <v>10009</v>
      </c>
      <c r="B67" s="10">
        <f t="shared" si="1"/>
        <v>10009</v>
      </c>
      <c r="C67">
        <v>49.130989999999997</v>
      </c>
      <c r="D67">
        <v>-122.05938</v>
      </c>
      <c r="E67">
        <v>5442443</v>
      </c>
      <c r="F67">
        <v>568618</v>
      </c>
      <c r="G67" t="s">
        <v>0</v>
      </c>
      <c r="H67" t="s">
        <v>14</v>
      </c>
      <c r="I67">
        <v>6</v>
      </c>
      <c r="J67" t="s">
        <v>12967</v>
      </c>
    </row>
    <row r="68" spans="1:10" x14ac:dyDescent="0.3">
      <c r="A68">
        <v>10015</v>
      </c>
      <c r="B68" s="10">
        <f t="shared" si="1"/>
        <v>10015</v>
      </c>
      <c r="C68">
        <v>49.135069999999999</v>
      </c>
      <c r="D68">
        <v>-122.04536</v>
      </c>
      <c r="E68">
        <v>5442910</v>
      </c>
      <c r="F68">
        <v>569635</v>
      </c>
      <c r="G68" t="s">
        <v>0</v>
      </c>
      <c r="H68" t="s">
        <v>14</v>
      </c>
      <c r="I68">
        <v>6</v>
      </c>
      <c r="J68" t="s">
        <v>12967</v>
      </c>
    </row>
    <row r="69" spans="1:10" x14ac:dyDescent="0.3">
      <c r="A69">
        <v>10016</v>
      </c>
      <c r="B69" s="10">
        <f t="shared" si="1"/>
        <v>10016</v>
      </c>
      <c r="C69">
        <v>49.135199999999998</v>
      </c>
      <c r="D69">
        <v>-122.04049000000001</v>
      </c>
      <c r="E69">
        <v>5442929</v>
      </c>
      <c r="F69">
        <v>569990</v>
      </c>
      <c r="G69" t="s">
        <v>0</v>
      </c>
      <c r="H69" t="s">
        <v>14</v>
      </c>
      <c r="I69">
        <v>6</v>
      </c>
      <c r="J69" t="s">
        <v>12967</v>
      </c>
    </row>
    <row r="70" spans="1:10" x14ac:dyDescent="0.3">
      <c r="A70">
        <v>10018</v>
      </c>
      <c r="B70" s="10">
        <f t="shared" si="1"/>
        <v>10018</v>
      </c>
      <c r="C70">
        <v>49.126069999999999</v>
      </c>
      <c r="D70">
        <v>-122.04648</v>
      </c>
      <c r="E70">
        <v>5441908</v>
      </c>
      <c r="F70">
        <v>569566</v>
      </c>
      <c r="G70" t="s">
        <v>0</v>
      </c>
      <c r="H70" t="s">
        <v>14</v>
      </c>
      <c r="I70">
        <v>6</v>
      </c>
      <c r="J70" t="s">
        <v>12967</v>
      </c>
    </row>
    <row r="71" spans="1:10" x14ac:dyDescent="0.3">
      <c r="A71">
        <v>10019</v>
      </c>
      <c r="B71" s="10">
        <f t="shared" si="1"/>
        <v>10019</v>
      </c>
      <c r="C71">
        <v>49.12724</v>
      </c>
      <c r="D71">
        <v>-122.04639</v>
      </c>
      <c r="E71">
        <v>5442038</v>
      </c>
      <c r="F71">
        <v>569571</v>
      </c>
      <c r="G71" t="s">
        <v>0</v>
      </c>
      <c r="H71" t="s">
        <v>14</v>
      </c>
      <c r="I71">
        <v>6</v>
      </c>
      <c r="J71" t="s">
        <v>12967</v>
      </c>
    </row>
    <row r="72" spans="1:10" x14ac:dyDescent="0.3">
      <c r="A72">
        <v>10021</v>
      </c>
      <c r="B72" s="10">
        <f t="shared" si="1"/>
        <v>10021</v>
      </c>
      <c r="C72">
        <v>49.133470000000003</v>
      </c>
      <c r="D72">
        <v>-122.04622000000001</v>
      </c>
      <c r="E72">
        <v>5442731</v>
      </c>
      <c r="F72">
        <v>569575</v>
      </c>
      <c r="G72" t="s">
        <v>0</v>
      </c>
      <c r="H72" t="s">
        <v>14</v>
      </c>
      <c r="I72">
        <v>6</v>
      </c>
      <c r="J72" t="s">
        <v>12967</v>
      </c>
    </row>
    <row r="73" spans="1:10" x14ac:dyDescent="0.3">
      <c r="A73">
        <v>10023</v>
      </c>
      <c r="B73" s="10">
        <f t="shared" si="1"/>
        <v>10023</v>
      </c>
      <c r="C73">
        <v>49.133650000000003</v>
      </c>
      <c r="D73">
        <v>-122.03837</v>
      </c>
      <c r="E73">
        <v>5442758</v>
      </c>
      <c r="F73">
        <v>570147</v>
      </c>
      <c r="G73" t="s">
        <v>0</v>
      </c>
      <c r="H73" t="s">
        <v>14</v>
      </c>
      <c r="I73">
        <v>6</v>
      </c>
      <c r="J73" t="s">
        <v>12967</v>
      </c>
    </row>
    <row r="74" spans="1:10" x14ac:dyDescent="0.3">
      <c r="A74">
        <v>10024</v>
      </c>
      <c r="B74" s="10">
        <f t="shared" si="1"/>
        <v>10024</v>
      </c>
      <c r="C74">
        <v>49.13306</v>
      </c>
      <c r="D74">
        <v>-122.04779000000001</v>
      </c>
      <c r="E74">
        <v>5442684</v>
      </c>
      <c r="F74">
        <v>569461</v>
      </c>
      <c r="G74" t="s">
        <v>0</v>
      </c>
      <c r="H74" t="s">
        <v>14</v>
      </c>
      <c r="I74">
        <v>6</v>
      </c>
      <c r="J74" t="s">
        <v>12967</v>
      </c>
    </row>
    <row r="75" spans="1:10" x14ac:dyDescent="0.3">
      <c r="A75">
        <v>10029</v>
      </c>
      <c r="B75" s="10">
        <f t="shared" si="1"/>
        <v>10029</v>
      </c>
      <c r="C75">
        <v>49.136499999999998</v>
      </c>
      <c r="D75">
        <v>-122.0241</v>
      </c>
      <c r="E75">
        <v>5443089</v>
      </c>
      <c r="F75">
        <v>571184</v>
      </c>
      <c r="G75" t="s">
        <v>0</v>
      </c>
      <c r="H75" t="s">
        <v>14</v>
      </c>
      <c r="I75">
        <v>6</v>
      </c>
      <c r="J75" t="s">
        <v>12967</v>
      </c>
    </row>
    <row r="76" spans="1:10" x14ac:dyDescent="0.3">
      <c r="A76">
        <v>10034</v>
      </c>
      <c r="B76" s="10">
        <f t="shared" si="1"/>
        <v>10034</v>
      </c>
      <c r="C76">
        <v>49.145249999999997</v>
      </c>
      <c r="D76">
        <v>-122.01058999999999</v>
      </c>
      <c r="E76">
        <v>5444074</v>
      </c>
      <c r="F76">
        <v>572157</v>
      </c>
      <c r="G76" t="s">
        <v>0</v>
      </c>
      <c r="H76" t="s">
        <v>14</v>
      </c>
      <c r="I76">
        <v>6</v>
      </c>
      <c r="J76" t="s">
        <v>12967</v>
      </c>
    </row>
    <row r="77" spans="1:10" x14ac:dyDescent="0.3">
      <c r="A77">
        <v>11380</v>
      </c>
      <c r="B77" s="10">
        <f t="shared" si="1"/>
        <v>11380</v>
      </c>
      <c r="C77">
        <v>49.098460000000003</v>
      </c>
      <c r="D77">
        <v>-121.84472</v>
      </c>
      <c r="E77">
        <v>5439044</v>
      </c>
      <c r="F77">
        <v>584333</v>
      </c>
      <c r="G77" t="s">
        <v>0</v>
      </c>
      <c r="H77" t="s">
        <v>14</v>
      </c>
      <c r="I77">
        <v>1212</v>
      </c>
      <c r="J77" t="s">
        <v>12968</v>
      </c>
    </row>
    <row r="78" spans="1:10" x14ac:dyDescent="0.3">
      <c r="A78">
        <v>11409</v>
      </c>
      <c r="B78" s="10">
        <f t="shared" si="1"/>
        <v>11409</v>
      </c>
      <c r="C78">
        <v>49.117840000000001</v>
      </c>
      <c r="D78">
        <v>-121.992878</v>
      </c>
      <c r="E78">
        <v>5441044</v>
      </c>
      <c r="F78">
        <v>573489</v>
      </c>
      <c r="G78" t="s">
        <v>0</v>
      </c>
      <c r="H78" t="s">
        <v>14</v>
      </c>
      <c r="I78">
        <v>8</v>
      </c>
      <c r="J78" t="s">
        <v>12967</v>
      </c>
    </row>
    <row r="79" spans="1:10" x14ac:dyDescent="0.3">
      <c r="A79">
        <v>11439</v>
      </c>
      <c r="B79" s="10">
        <f t="shared" si="1"/>
        <v>11439</v>
      </c>
      <c r="C79">
        <v>49.097090000000001</v>
      </c>
      <c r="D79">
        <v>-121.84142</v>
      </c>
      <c r="E79">
        <v>5438895</v>
      </c>
      <c r="F79">
        <v>584576</v>
      </c>
      <c r="G79" t="s">
        <v>0</v>
      </c>
      <c r="H79" t="s">
        <v>14</v>
      </c>
      <c r="I79">
        <v>1212</v>
      </c>
      <c r="J79" t="s">
        <v>12968</v>
      </c>
    </row>
    <row r="80" spans="1:10" x14ac:dyDescent="0.3">
      <c r="A80">
        <v>11465</v>
      </c>
      <c r="B80" s="10">
        <f t="shared" si="1"/>
        <v>11465</v>
      </c>
      <c r="C80">
        <v>49.098799999999997</v>
      </c>
      <c r="D80">
        <v>-121.8471</v>
      </c>
      <c r="E80">
        <v>5439079</v>
      </c>
      <c r="F80">
        <v>584158</v>
      </c>
      <c r="G80" t="s">
        <v>0</v>
      </c>
      <c r="H80" t="s">
        <v>14</v>
      </c>
      <c r="I80">
        <v>1212</v>
      </c>
      <c r="J80" t="s">
        <v>12968</v>
      </c>
    </row>
    <row r="81" spans="1:10" x14ac:dyDescent="0.3">
      <c r="A81">
        <v>11472</v>
      </c>
      <c r="B81" s="10">
        <f t="shared" si="1"/>
        <v>11472</v>
      </c>
      <c r="C81">
        <v>49.08276</v>
      </c>
      <c r="D81">
        <v>-121.92739</v>
      </c>
      <c r="E81">
        <v>5437210</v>
      </c>
      <c r="F81">
        <v>578323</v>
      </c>
      <c r="G81" t="s">
        <v>0</v>
      </c>
      <c r="H81" t="s">
        <v>14</v>
      </c>
      <c r="I81">
        <v>9</v>
      </c>
      <c r="J81" t="s">
        <v>12966</v>
      </c>
    </row>
    <row r="82" spans="1:10" x14ac:dyDescent="0.3">
      <c r="A82">
        <v>11484</v>
      </c>
      <c r="B82" s="10">
        <f t="shared" si="1"/>
        <v>11484</v>
      </c>
      <c r="C82">
        <v>49.096519999999998</v>
      </c>
      <c r="D82">
        <v>-121.84281</v>
      </c>
      <c r="E82">
        <v>5438830</v>
      </c>
      <c r="F82">
        <v>584475</v>
      </c>
      <c r="G82" t="s">
        <v>0</v>
      </c>
      <c r="H82" t="s">
        <v>14</v>
      </c>
      <c r="I82">
        <v>1212</v>
      </c>
      <c r="J82" t="s">
        <v>12968</v>
      </c>
    </row>
    <row r="83" spans="1:10" x14ac:dyDescent="0.3">
      <c r="A83">
        <v>11546</v>
      </c>
      <c r="B83" s="10">
        <f t="shared" si="1"/>
        <v>11546</v>
      </c>
      <c r="C83">
        <v>49.071396999999997</v>
      </c>
      <c r="D83">
        <v>-121.96153099999999</v>
      </c>
      <c r="E83">
        <v>5435912</v>
      </c>
      <c r="F83">
        <v>575847</v>
      </c>
      <c r="G83" t="s">
        <v>0</v>
      </c>
      <c r="H83" t="s">
        <v>14</v>
      </c>
      <c r="I83">
        <v>9</v>
      </c>
      <c r="J83" t="s">
        <v>12966</v>
      </c>
    </row>
    <row r="84" spans="1:10" x14ac:dyDescent="0.3">
      <c r="A84">
        <v>11567</v>
      </c>
      <c r="B84" s="10">
        <f t="shared" si="1"/>
        <v>11567</v>
      </c>
      <c r="C84">
        <v>49.104092999999999</v>
      </c>
      <c r="D84">
        <v>-121.96322000000001</v>
      </c>
      <c r="E84">
        <v>5439545</v>
      </c>
      <c r="F84">
        <v>575674</v>
      </c>
      <c r="G84" t="s">
        <v>0</v>
      </c>
      <c r="H84" t="s">
        <v>14</v>
      </c>
      <c r="I84">
        <v>8</v>
      </c>
      <c r="J84" t="s">
        <v>12967</v>
      </c>
    </row>
    <row r="85" spans="1:10" x14ac:dyDescent="0.3">
      <c r="A85">
        <v>11573</v>
      </c>
      <c r="B85" s="10">
        <f t="shared" si="1"/>
        <v>11573</v>
      </c>
      <c r="C85">
        <v>49.11139</v>
      </c>
      <c r="D85">
        <v>-121.87344</v>
      </c>
      <c r="E85">
        <v>5440450</v>
      </c>
      <c r="F85">
        <v>582215</v>
      </c>
      <c r="G85" t="s">
        <v>0</v>
      </c>
      <c r="H85" t="s">
        <v>14</v>
      </c>
      <c r="I85">
        <v>890</v>
      </c>
      <c r="J85" t="s">
        <v>12968</v>
      </c>
    </row>
    <row r="86" spans="1:10" x14ac:dyDescent="0.3">
      <c r="A86">
        <v>11578</v>
      </c>
      <c r="B86" s="10">
        <f t="shared" si="1"/>
        <v>11578</v>
      </c>
      <c r="C86">
        <v>49.120382999999997</v>
      </c>
      <c r="D86">
        <v>-121.880223</v>
      </c>
      <c r="E86">
        <v>5441442</v>
      </c>
      <c r="F86">
        <v>581705</v>
      </c>
      <c r="G86" t="s">
        <v>0</v>
      </c>
      <c r="H86" t="s">
        <v>14</v>
      </c>
      <c r="I86">
        <v>890</v>
      </c>
      <c r="J86" t="s">
        <v>12967</v>
      </c>
    </row>
    <row r="87" spans="1:10" x14ac:dyDescent="0.3">
      <c r="A87">
        <v>11601</v>
      </c>
      <c r="B87" s="10">
        <f t="shared" si="1"/>
        <v>11601</v>
      </c>
      <c r="C87">
        <v>49.119489999999999</v>
      </c>
      <c r="D87">
        <v>-121.90532399999999</v>
      </c>
      <c r="E87">
        <v>5441316</v>
      </c>
      <c r="F87">
        <v>579875</v>
      </c>
      <c r="G87" t="s">
        <v>0</v>
      </c>
      <c r="H87" t="s">
        <v>14</v>
      </c>
      <c r="I87">
        <v>890</v>
      </c>
      <c r="J87" t="s">
        <v>12967</v>
      </c>
    </row>
    <row r="88" spans="1:10" x14ac:dyDescent="0.3">
      <c r="A88">
        <v>11643</v>
      </c>
      <c r="B88" s="10">
        <f t="shared" si="1"/>
        <v>11643</v>
      </c>
      <c r="C88">
        <v>49.164363999999999</v>
      </c>
      <c r="D88">
        <v>-121.993745</v>
      </c>
      <c r="E88">
        <v>5446215</v>
      </c>
      <c r="F88">
        <v>573357</v>
      </c>
      <c r="G88" t="s">
        <v>0</v>
      </c>
      <c r="H88" t="s">
        <v>14</v>
      </c>
      <c r="I88">
        <v>6</v>
      </c>
      <c r="J88" t="s">
        <v>12967</v>
      </c>
    </row>
    <row r="89" spans="1:10" x14ac:dyDescent="0.3">
      <c r="A89">
        <v>11703</v>
      </c>
      <c r="B89" s="10">
        <f t="shared" si="1"/>
        <v>11703</v>
      </c>
      <c r="C89">
        <v>49.170847000000002</v>
      </c>
      <c r="D89">
        <v>-121.963911</v>
      </c>
      <c r="E89">
        <v>5446965</v>
      </c>
      <c r="F89">
        <v>575522</v>
      </c>
      <c r="G89" t="s">
        <v>0</v>
      </c>
      <c r="H89" t="s">
        <v>14</v>
      </c>
      <c r="I89">
        <v>6</v>
      </c>
      <c r="J89" t="s">
        <v>12967</v>
      </c>
    </row>
    <row r="90" spans="1:10" x14ac:dyDescent="0.3">
      <c r="A90">
        <v>13828</v>
      </c>
      <c r="B90" s="10">
        <f t="shared" si="1"/>
        <v>13828</v>
      </c>
      <c r="C90">
        <v>49.094948000000002</v>
      </c>
      <c r="D90">
        <v>-122.11022800000001</v>
      </c>
      <c r="E90">
        <v>5438392</v>
      </c>
      <c r="F90">
        <v>564956</v>
      </c>
      <c r="G90" t="s">
        <v>0</v>
      </c>
      <c r="H90" t="s">
        <v>14</v>
      </c>
      <c r="I90">
        <v>21</v>
      </c>
      <c r="J90" t="s">
        <v>12967</v>
      </c>
    </row>
    <row r="91" spans="1:10" x14ac:dyDescent="0.3">
      <c r="A91">
        <v>14265</v>
      </c>
      <c r="B91" s="10">
        <f t="shared" si="1"/>
        <v>14265</v>
      </c>
      <c r="C91">
        <v>49.126527000000003</v>
      </c>
      <c r="D91">
        <v>-122.005984</v>
      </c>
      <c r="E91">
        <v>5441997</v>
      </c>
      <c r="F91">
        <v>572520</v>
      </c>
      <c r="G91" t="s">
        <v>0</v>
      </c>
      <c r="H91" t="s">
        <v>14</v>
      </c>
      <c r="I91">
        <v>6</v>
      </c>
      <c r="J91" t="s">
        <v>12967</v>
      </c>
    </row>
    <row r="92" spans="1:10" x14ac:dyDescent="0.3">
      <c r="A92">
        <v>14415</v>
      </c>
      <c r="B92" s="10">
        <f t="shared" si="1"/>
        <v>14415</v>
      </c>
      <c r="C92">
        <v>49.109698000000002</v>
      </c>
      <c r="D92">
        <v>-121.985506</v>
      </c>
      <c r="E92">
        <v>5440146</v>
      </c>
      <c r="F92">
        <v>574039</v>
      </c>
      <c r="G92" t="s">
        <v>0</v>
      </c>
      <c r="H92" t="s">
        <v>14</v>
      </c>
      <c r="I92">
        <v>8</v>
      </c>
      <c r="J92" t="s">
        <v>12967</v>
      </c>
    </row>
    <row r="93" spans="1:10" x14ac:dyDescent="0.3">
      <c r="A93">
        <v>14416</v>
      </c>
      <c r="B93" s="10">
        <f t="shared" si="1"/>
        <v>14416</v>
      </c>
      <c r="C93">
        <v>49.110695</v>
      </c>
      <c r="D93">
        <v>-121.985417</v>
      </c>
      <c r="E93">
        <v>5440257</v>
      </c>
      <c r="F93">
        <v>574044</v>
      </c>
      <c r="G93" t="s">
        <v>0</v>
      </c>
      <c r="H93" t="s">
        <v>14</v>
      </c>
      <c r="I93">
        <v>8</v>
      </c>
      <c r="J93" t="s">
        <v>12967</v>
      </c>
    </row>
    <row r="94" spans="1:10" x14ac:dyDescent="0.3">
      <c r="A94">
        <v>14625</v>
      </c>
      <c r="B94" s="10">
        <f t="shared" si="1"/>
        <v>14625</v>
      </c>
      <c r="C94">
        <v>49.11045</v>
      </c>
      <c r="D94">
        <v>-121.97269</v>
      </c>
      <c r="E94">
        <v>5440242</v>
      </c>
      <c r="F94">
        <v>574973</v>
      </c>
      <c r="G94" t="s">
        <v>0</v>
      </c>
      <c r="H94" t="s">
        <v>14</v>
      </c>
      <c r="I94">
        <v>8</v>
      </c>
      <c r="J94" t="s">
        <v>12967</v>
      </c>
    </row>
    <row r="95" spans="1:10" x14ac:dyDescent="0.3">
      <c r="A95">
        <v>14682</v>
      </c>
      <c r="B95" s="10">
        <f t="shared" si="1"/>
        <v>14682</v>
      </c>
      <c r="C95">
        <v>49.117939</v>
      </c>
      <c r="D95">
        <v>-121.909634</v>
      </c>
      <c r="E95">
        <v>5441139</v>
      </c>
      <c r="F95">
        <v>579563</v>
      </c>
      <c r="G95" t="s">
        <v>0</v>
      </c>
      <c r="H95" t="s">
        <v>14</v>
      </c>
      <c r="I95">
        <v>6</v>
      </c>
      <c r="J95" t="s">
        <v>12967</v>
      </c>
    </row>
    <row r="96" spans="1:10" x14ac:dyDescent="0.3">
      <c r="A96">
        <v>14684</v>
      </c>
      <c r="B96" s="10">
        <f t="shared" si="1"/>
        <v>14684</v>
      </c>
      <c r="C96">
        <v>49.122750000000003</v>
      </c>
      <c r="D96">
        <v>-121.927784</v>
      </c>
      <c r="E96">
        <v>5441655</v>
      </c>
      <c r="F96">
        <v>578231</v>
      </c>
      <c r="G96" t="s">
        <v>0</v>
      </c>
      <c r="H96" t="s">
        <v>14</v>
      </c>
      <c r="I96">
        <v>6</v>
      </c>
      <c r="J96" t="s">
        <v>12967</v>
      </c>
    </row>
    <row r="97" spans="1:10" x14ac:dyDescent="0.3">
      <c r="A97">
        <v>14781</v>
      </c>
      <c r="B97" s="10">
        <f t="shared" si="1"/>
        <v>14781</v>
      </c>
      <c r="C97">
        <v>49.184620000000002</v>
      </c>
      <c r="D97">
        <v>-121.82559999999999</v>
      </c>
      <c r="E97">
        <v>5448643</v>
      </c>
      <c r="F97">
        <v>585580</v>
      </c>
      <c r="G97" t="s">
        <v>0</v>
      </c>
      <c r="H97" t="s">
        <v>14</v>
      </c>
      <c r="I97">
        <v>6</v>
      </c>
      <c r="J97" t="s">
        <v>12967</v>
      </c>
    </row>
    <row r="98" spans="1:10" x14ac:dyDescent="0.3">
      <c r="A98">
        <v>15007</v>
      </c>
      <c r="B98" s="10">
        <f t="shared" si="1"/>
        <v>15007</v>
      </c>
      <c r="C98">
        <v>49.094937000000002</v>
      </c>
      <c r="D98">
        <v>-122.047983</v>
      </c>
      <c r="E98">
        <v>5438446</v>
      </c>
      <c r="F98">
        <v>569500</v>
      </c>
      <c r="G98" t="s">
        <v>0</v>
      </c>
      <c r="H98" t="s">
        <v>14</v>
      </c>
      <c r="I98">
        <v>8</v>
      </c>
      <c r="J98" t="s">
        <v>12967</v>
      </c>
    </row>
    <row r="99" spans="1:10" x14ac:dyDescent="0.3">
      <c r="A99">
        <v>15036</v>
      </c>
      <c r="B99" s="10">
        <f t="shared" si="1"/>
        <v>15036</v>
      </c>
      <c r="C99">
        <v>49.117229999999999</v>
      </c>
      <c r="D99">
        <v>-121.99356</v>
      </c>
      <c r="E99">
        <v>5440976</v>
      </c>
      <c r="F99">
        <v>573440</v>
      </c>
      <c r="G99" t="s">
        <v>0</v>
      </c>
      <c r="H99" t="s">
        <v>14</v>
      </c>
      <c r="I99">
        <v>8</v>
      </c>
      <c r="J99" t="s">
        <v>12967</v>
      </c>
    </row>
    <row r="100" spans="1:10" x14ac:dyDescent="0.3">
      <c r="A100">
        <v>15039</v>
      </c>
      <c r="B100" s="10">
        <f t="shared" si="1"/>
        <v>15039</v>
      </c>
      <c r="C100">
        <v>49.102204</v>
      </c>
      <c r="D100">
        <v>-121.988591</v>
      </c>
      <c r="E100">
        <v>5439310</v>
      </c>
      <c r="F100">
        <v>573825</v>
      </c>
      <c r="G100" t="s">
        <v>0</v>
      </c>
      <c r="H100" t="s">
        <v>14</v>
      </c>
      <c r="I100">
        <v>8</v>
      </c>
      <c r="J100" t="s">
        <v>12967</v>
      </c>
    </row>
    <row r="101" spans="1:10" x14ac:dyDescent="0.3">
      <c r="A101">
        <v>15242</v>
      </c>
      <c r="B101" s="10">
        <f t="shared" si="1"/>
        <v>15242</v>
      </c>
      <c r="C101">
        <v>49.092419999999997</v>
      </c>
      <c r="D101">
        <v>-121.960627</v>
      </c>
      <c r="E101">
        <v>5438250</v>
      </c>
      <c r="F101">
        <v>575881</v>
      </c>
      <c r="G101" t="s">
        <v>0</v>
      </c>
      <c r="H101" t="s">
        <v>14</v>
      </c>
      <c r="I101">
        <v>1205</v>
      </c>
      <c r="J101" t="s">
        <v>12967</v>
      </c>
    </row>
    <row r="102" spans="1:10" x14ac:dyDescent="0.3">
      <c r="A102">
        <v>15243</v>
      </c>
      <c r="B102" s="10">
        <f t="shared" si="1"/>
        <v>15243</v>
      </c>
      <c r="C102">
        <v>49.103451999999997</v>
      </c>
      <c r="D102">
        <v>-121.961972</v>
      </c>
      <c r="E102">
        <v>5439475</v>
      </c>
      <c r="F102">
        <v>575766</v>
      </c>
      <c r="G102" t="s">
        <v>0</v>
      </c>
      <c r="H102" t="s">
        <v>14</v>
      </c>
      <c r="I102">
        <v>8</v>
      </c>
      <c r="J102" t="s">
        <v>12967</v>
      </c>
    </row>
    <row r="103" spans="1:10" x14ac:dyDescent="0.3">
      <c r="A103">
        <v>15245</v>
      </c>
      <c r="B103" s="10">
        <f t="shared" si="1"/>
        <v>15245</v>
      </c>
      <c r="C103">
        <v>49.107230999999999</v>
      </c>
      <c r="D103">
        <v>-121.95903</v>
      </c>
      <c r="E103">
        <v>5439898</v>
      </c>
      <c r="F103">
        <v>575975</v>
      </c>
      <c r="G103" t="s">
        <v>0</v>
      </c>
      <c r="H103" t="s">
        <v>14</v>
      </c>
      <c r="I103">
        <v>8</v>
      </c>
      <c r="J103" t="s">
        <v>12967</v>
      </c>
    </row>
    <row r="104" spans="1:10" x14ac:dyDescent="0.3">
      <c r="A104">
        <v>15788</v>
      </c>
      <c r="B104" s="10">
        <f t="shared" si="1"/>
        <v>15788</v>
      </c>
      <c r="C104">
        <v>49.111555000000003</v>
      </c>
      <c r="D104">
        <v>-121.975808</v>
      </c>
      <c r="E104">
        <v>5440362</v>
      </c>
      <c r="F104">
        <v>574744</v>
      </c>
      <c r="G104" t="s">
        <v>0</v>
      </c>
      <c r="H104" t="s">
        <v>14</v>
      </c>
      <c r="I104">
        <v>8</v>
      </c>
      <c r="J104" t="s">
        <v>12967</v>
      </c>
    </row>
    <row r="105" spans="1:10" x14ac:dyDescent="0.3">
      <c r="A105">
        <v>15835</v>
      </c>
      <c r="B105" s="10">
        <f t="shared" si="1"/>
        <v>15835</v>
      </c>
      <c r="C105">
        <v>49.035347999999999</v>
      </c>
      <c r="D105">
        <v>-122.01349399999999</v>
      </c>
      <c r="E105">
        <v>5431854</v>
      </c>
      <c r="F105">
        <v>572104</v>
      </c>
      <c r="G105" t="s">
        <v>0</v>
      </c>
      <c r="H105" t="s">
        <v>14</v>
      </c>
      <c r="I105">
        <v>20</v>
      </c>
      <c r="J105" t="s">
        <v>16218</v>
      </c>
    </row>
    <row r="106" spans="1:10" x14ac:dyDescent="0.3">
      <c r="A106">
        <v>15837</v>
      </c>
      <c r="B106" s="10">
        <f t="shared" si="1"/>
        <v>15837</v>
      </c>
      <c r="C106">
        <v>49.032161000000002</v>
      </c>
      <c r="D106">
        <v>-122.013256</v>
      </c>
      <c r="E106">
        <v>5431500</v>
      </c>
      <c r="F106">
        <v>572126</v>
      </c>
      <c r="G106" t="s">
        <v>0</v>
      </c>
      <c r="H106" t="s">
        <v>14</v>
      </c>
      <c r="I106">
        <v>20</v>
      </c>
      <c r="J106" t="s">
        <v>16218</v>
      </c>
    </row>
    <row r="107" spans="1:10" x14ac:dyDescent="0.3">
      <c r="A107">
        <v>15933</v>
      </c>
      <c r="B107" s="10">
        <f t="shared" si="1"/>
        <v>15933</v>
      </c>
      <c r="C107">
        <v>49.211708999999999</v>
      </c>
      <c r="D107">
        <v>-121.924104</v>
      </c>
      <c r="E107">
        <v>5451548</v>
      </c>
      <c r="F107">
        <v>578359</v>
      </c>
      <c r="G107" t="s">
        <v>0</v>
      </c>
      <c r="H107" t="s">
        <v>14</v>
      </c>
      <c r="I107">
        <v>6</v>
      </c>
      <c r="J107" t="s">
        <v>12967</v>
      </c>
    </row>
    <row r="108" spans="1:10" x14ac:dyDescent="0.3">
      <c r="A108">
        <v>15935</v>
      </c>
      <c r="B108" s="10">
        <f t="shared" si="1"/>
        <v>15935</v>
      </c>
      <c r="C108">
        <v>49.105412000000001</v>
      </c>
      <c r="D108">
        <v>-121.922595</v>
      </c>
      <c r="E108">
        <v>5439733</v>
      </c>
      <c r="F108">
        <v>578637</v>
      </c>
      <c r="G108" t="s">
        <v>0</v>
      </c>
      <c r="H108" t="s">
        <v>14</v>
      </c>
      <c r="I108">
        <v>1210</v>
      </c>
      <c r="J108" t="s">
        <v>12967</v>
      </c>
    </row>
    <row r="109" spans="1:10" x14ac:dyDescent="0.3">
      <c r="A109">
        <v>16001</v>
      </c>
      <c r="B109" s="10">
        <f t="shared" si="1"/>
        <v>16001</v>
      </c>
      <c r="C109">
        <v>49.101975000000003</v>
      </c>
      <c r="D109">
        <v>-122.007789</v>
      </c>
      <c r="E109">
        <v>5439266</v>
      </c>
      <c r="F109">
        <v>572424</v>
      </c>
      <c r="G109" t="s">
        <v>0</v>
      </c>
      <c r="H109" t="s">
        <v>14</v>
      </c>
      <c r="I109">
        <v>8</v>
      </c>
      <c r="J109" t="s">
        <v>12967</v>
      </c>
    </row>
    <row r="110" spans="1:10" x14ac:dyDescent="0.3">
      <c r="A110">
        <v>16034</v>
      </c>
      <c r="B110" s="10">
        <f t="shared" si="1"/>
        <v>16034</v>
      </c>
      <c r="C110">
        <v>49.18327</v>
      </c>
      <c r="D110">
        <v>-121.77903000000001</v>
      </c>
      <c r="E110">
        <v>5448547</v>
      </c>
      <c r="F110">
        <v>588976</v>
      </c>
      <c r="G110" t="s">
        <v>0</v>
      </c>
      <c r="H110" t="s">
        <v>14</v>
      </c>
      <c r="I110">
        <v>6</v>
      </c>
      <c r="J110" t="s">
        <v>12967</v>
      </c>
    </row>
    <row r="111" spans="1:10" x14ac:dyDescent="0.3">
      <c r="A111">
        <v>16251</v>
      </c>
      <c r="B111" s="10">
        <f t="shared" si="1"/>
        <v>16251</v>
      </c>
      <c r="C111">
        <v>49.094126000000003</v>
      </c>
      <c r="D111">
        <v>-121.973235</v>
      </c>
      <c r="E111">
        <v>5438427</v>
      </c>
      <c r="F111">
        <v>574958</v>
      </c>
      <c r="G111" t="s">
        <v>0</v>
      </c>
      <c r="H111" t="s">
        <v>14</v>
      </c>
      <c r="I111">
        <v>1205</v>
      </c>
      <c r="J111" t="s">
        <v>12967</v>
      </c>
    </row>
    <row r="112" spans="1:10" x14ac:dyDescent="0.3">
      <c r="A112">
        <v>16253</v>
      </c>
      <c r="B112" s="10">
        <f t="shared" si="1"/>
        <v>16253</v>
      </c>
      <c r="C112">
        <v>49.102735000000003</v>
      </c>
      <c r="D112">
        <v>-121.988539</v>
      </c>
      <c r="E112">
        <v>5439369</v>
      </c>
      <c r="F112">
        <v>573828</v>
      </c>
      <c r="G112" t="s">
        <v>0</v>
      </c>
      <c r="H112" t="s">
        <v>14</v>
      </c>
      <c r="I112">
        <v>8</v>
      </c>
      <c r="J112" t="s">
        <v>12967</v>
      </c>
    </row>
    <row r="113" spans="1:10" x14ac:dyDescent="0.3">
      <c r="A113">
        <v>16360</v>
      </c>
      <c r="B113" s="10">
        <f t="shared" si="1"/>
        <v>16360</v>
      </c>
      <c r="C113">
        <v>49.098215000000003</v>
      </c>
      <c r="D113">
        <v>-122.119759</v>
      </c>
      <c r="E113">
        <v>5438747</v>
      </c>
      <c r="F113">
        <v>564256</v>
      </c>
      <c r="G113" t="s">
        <v>0</v>
      </c>
      <c r="H113" t="s">
        <v>14</v>
      </c>
      <c r="I113">
        <v>21</v>
      </c>
      <c r="J113" t="s">
        <v>12967</v>
      </c>
    </row>
    <row r="114" spans="1:10" x14ac:dyDescent="0.3">
      <c r="A114">
        <v>16751</v>
      </c>
      <c r="B114" s="10">
        <f t="shared" si="1"/>
        <v>16751</v>
      </c>
      <c r="C114">
        <v>49.062978999999999</v>
      </c>
      <c r="D114">
        <v>-121.963815</v>
      </c>
      <c r="E114">
        <v>5434974</v>
      </c>
      <c r="F114">
        <v>575693</v>
      </c>
      <c r="G114" t="s">
        <v>0</v>
      </c>
      <c r="H114" t="s">
        <v>14</v>
      </c>
      <c r="I114">
        <v>9</v>
      </c>
      <c r="J114" t="s">
        <v>12966</v>
      </c>
    </row>
    <row r="115" spans="1:10" x14ac:dyDescent="0.3">
      <c r="A115">
        <v>17444</v>
      </c>
      <c r="B115" s="10">
        <f t="shared" si="1"/>
        <v>17444</v>
      </c>
      <c r="C115">
        <v>49.078153</v>
      </c>
      <c r="D115">
        <v>-121.893771</v>
      </c>
      <c r="E115">
        <v>5436733</v>
      </c>
      <c r="F115">
        <v>580785</v>
      </c>
      <c r="G115" t="s">
        <v>0</v>
      </c>
      <c r="H115" t="s">
        <v>14</v>
      </c>
      <c r="I115">
        <v>1206</v>
      </c>
      <c r="J115" t="s">
        <v>12966</v>
      </c>
    </row>
    <row r="116" spans="1:10" x14ac:dyDescent="0.3">
      <c r="A116">
        <v>17501</v>
      </c>
      <c r="B116" s="10">
        <f t="shared" si="1"/>
        <v>17501</v>
      </c>
      <c r="C116">
        <v>49.135750000000002</v>
      </c>
      <c r="D116">
        <v>-122.03431999999999</v>
      </c>
      <c r="E116">
        <v>5442996</v>
      </c>
      <c r="F116">
        <v>570440</v>
      </c>
      <c r="G116" t="s">
        <v>0</v>
      </c>
      <c r="H116" t="s">
        <v>14</v>
      </c>
      <c r="I116">
        <v>6</v>
      </c>
      <c r="J116" t="s">
        <v>12967</v>
      </c>
    </row>
    <row r="117" spans="1:10" x14ac:dyDescent="0.3">
      <c r="A117">
        <v>17627</v>
      </c>
      <c r="B117" s="10">
        <f t="shared" si="1"/>
        <v>17627</v>
      </c>
      <c r="C117">
        <v>49.148601999999997</v>
      </c>
      <c r="D117">
        <v>-121.97917200000001</v>
      </c>
      <c r="E117">
        <v>5444477</v>
      </c>
      <c r="F117">
        <v>574443</v>
      </c>
      <c r="G117" t="s">
        <v>0</v>
      </c>
      <c r="H117" t="s">
        <v>14</v>
      </c>
      <c r="I117">
        <v>6</v>
      </c>
      <c r="J117" t="s">
        <v>12967</v>
      </c>
    </row>
    <row r="118" spans="1:10" x14ac:dyDescent="0.3">
      <c r="A118">
        <v>17652</v>
      </c>
      <c r="B118" s="10">
        <f t="shared" si="1"/>
        <v>17652</v>
      </c>
      <c r="C118">
        <v>49.148477999999997</v>
      </c>
      <c r="D118">
        <v>-121.980491</v>
      </c>
      <c r="E118">
        <v>5444462</v>
      </c>
      <c r="F118">
        <v>574347</v>
      </c>
      <c r="G118" t="s">
        <v>0</v>
      </c>
      <c r="H118" t="s">
        <v>14</v>
      </c>
      <c r="I118">
        <v>6</v>
      </c>
      <c r="J118" t="s">
        <v>12967</v>
      </c>
    </row>
    <row r="119" spans="1:10" x14ac:dyDescent="0.3">
      <c r="A119">
        <v>17969</v>
      </c>
      <c r="B119" s="10">
        <f t="shared" si="1"/>
        <v>17969</v>
      </c>
      <c r="C119">
        <v>49.099739</v>
      </c>
      <c r="D119">
        <v>-121.970215</v>
      </c>
      <c r="E119">
        <v>5439054</v>
      </c>
      <c r="F119">
        <v>575170</v>
      </c>
      <c r="G119" t="s">
        <v>0</v>
      </c>
      <c r="H119" t="s">
        <v>14</v>
      </c>
      <c r="I119">
        <v>8</v>
      </c>
      <c r="J119" t="s">
        <v>12967</v>
      </c>
    </row>
    <row r="120" spans="1:10" x14ac:dyDescent="0.3">
      <c r="A120">
        <v>17972</v>
      </c>
      <c r="B120" s="10">
        <f t="shared" si="1"/>
        <v>17972</v>
      </c>
      <c r="C120">
        <v>49.104340000000001</v>
      </c>
      <c r="D120">
        <v>-121.97152</v>
      </c>
      <c r="E120">
        <v>5439564</v>
      </c>
      <c r="F120">
        <v>575068</v>
      </c>
      <c r="G120" t="s">
        <v>0</v>
      </c>
      <c r="H120" t="s">
        <v>14</v>
      </c>
      <c r="I120">
        <v>8</v>
      </c>
      <c r="J120" t="s">
        <v>12967</v>
      </c>
    </row>
    <row r="121" spans="1:10" x14ac:dyDescent="0.3">
      <c r="A121">
        <v>17973</v>
      </c>
      <c r="B121" s="10">
        <f t="shared" si="1"/>
        <v>17973</v>
      </c>
      <c r="C121">
        <v>49.104810000000001</v>
      </c>
      <c r="D121">
        <v>-121.97167</v>
      </c>
      <c r="E121">
        <v>5439616</v>
      </c>
      <c r="F121">
        <v>575056</v>
      </c>
      <c r="G121" t="s">
        <v>0</v>
      </c>
      <c r="H121" t="s">
        <v>14</v>
      </c>
      <c r="I121">
        <v>8</v>
      </c>
      <c r="J121" t="s">
        <v>12967</v>
      </c>
    </row>
    <row r="122" spans="1:10" x14ac:dyDescent="0.3">
      <c r="A122">
        <v>18066</v>
      </c>
      <c r="B122" s="10">
        <f t="shared" si="1"/>
        <v>18066</v>
      </c>
      <c r="C122">
        <v>49.084899999999998</v>
      </c>
      <c r="D122">
        <v>-122.07823999999999</v>
      </c>
      <c r="E122">
        <v>5437303</v>
      </c>
      <c r="F122">
        <v>567305</v>
      </c>
      <c r="G122" t="s">
        <v>0</v>
      </c>
      <c r="H122" t="s">
        <v>14</v>
      </c>
      <c r="I122">
        <v>8</v>
      </c>
      <c r="J122" t="s">
        <v>12967</v>
      </c>
    </row>
    <row r="123" spans="1:10" x14ac:dyDescent="0.3">
      <c r="A123">
        <v>18084</v>
      </c>
      <c r="B123" s="10">
        <f t="shared" si="1"/>
        <v>18084</v>
      </c>
      <c r="C123">
        <v>49.111491000000001</v>
      </c>
      <c r="D123">
        <v>-121.97058800000001</v>
      </c>
      <c r="E123">
        <v>5440360</v>
      </c>
      <c r="F123">
        <v>575125</v>
      </c>
      <c r="G123" t="s">
        <v>0</v>
      </c>
      <c r="H123" t="s">
        <v>14</v>
      </c>
      <c r="I123">
        <v>8</v>
      </c>
      <c r="J123" t="s">
        <v>12967</v>
      </c>
    </row>
    <row r="124" spans="1:10" x14ac:dyDescent="0.3">
      <c r="A124">
        <v>18134</v>
      </c>
      <c r="B124" s="10">
        <f t="shared" si="1"/>
        <v>18134</v>
      </c>
      <c r="C124">
        <v>49.032229999999998</v>
      </c>
      <c r="D124">
        <v>-122.014978</v>
      </c>
      <c r="E124">
        <v>5431506</v>
      </c>
      <c r="F124">
        <v>572000</v>
      </c>
      <c r="G124" t="s">
        <v>0</v>
      </c>
      <c r="H124" t="s">
        <v>14</v>
      </c>
      <c r="I124">
        <v>20</v>
      </c>
      <c r="J124" t="s">
        <v>16218</v>
      </c>
    </row>
    <row r="125" spans="1:10" x14ac:dyDescent="0.3">
      <c r="A125">
        <v>18149</v>
      </c>
      <c r="B125" s="10">
        <f t="shared" si="1"/>
        <v>18149</v>
      </c>
      <c r="C125">
        <v>49.036200000000001</v>
      </c>
      <c r="D125">
        <v>-122.01616</v>
      </c>
      <c r="E125">
        <v>5431946</v>
      </c>
      <c r="F125">
        <v>571908</v>
      </c>
      <c r="G125" t="s">
        <v>0</v>
      </c>
      <c r="H125" t="s">
        <v>14</v>
      </c>
      <c r="I125">
        <v>20</v>
      </c>
      <c r="J125" t="s">
        <v>16218</v>
      </c>
    </row>
    <row r="126" spans="1:10" x14ac:dyDescent="0.3">
      <c r="A126">
        <v>18252</v>
      </c>
      <c r="B126" s="10">
        <f t="shared" si="1"/>
        <v>18252</v>
      </c>
      <c r="C126">
        <v>49.035535000000003</v>
      </c>
      <c r="D126">
        <v>-122.023833</v>
      </c>
      <c r="E126">
        <v>5431865</v>
      </c>
      <c r="F126">
        <v>571348</v>
      </c>
      <c r="G126" t="s">
        <v>0</v>
      </c>
      <c r="H126" t="s">
        <v>14</v>
      </c>
      <c r="I126">
        <v>20</v>
      </c>
      <c r="J126" t="s">
        <v>16218</v>
      </c>
    </row>
    <row r="127" spans="1:10" x14ac:dyDescent="0.3">
      <c r="A127">
        <v>18598</v>
      </c>
      <c r="B127" s="10">
        <f t="shared" si="1"/>
        <v>18598</v>
      </c>
      <c r="C127">
        <v>49.104129999999998</v>
      </c>
      <c r="D127">
        <v>-121.97323</v>
      </c>
      <c r="E127">
        <v>5439539</v>
      </c>
      <c r="F127">
        <v>574943</v>
      </c>
      <c r="G127" t="s">
        <v>0</v>
      </c>
      <c r="H127" t="s">
        <v>14</v>
      </c>
      <c r="I127">
        <v>8</v>
      </c>
      <c r="J127" t="s">
        <v>12967</v>
      </c>
    </row>
    <row r="128" spans="1:10" x14ac:dyDescent="0.3">
      <c r="A128">
        <v>18744</v>
      </c>
      <c r="B128" s="10">
        <f t="shared" si="1"/>
        <v>18744</v>
      </c>
      <c r="C128">
        <v>49.1051</v>
      </c>
      <c r="D128">
        <v>-121.97349</v>
      </c>
      <c r="E128">
        <v>5439647</v>
      </c>
      <c r="F128">
        <v>574923</v>
      </c>
      <c r="G128" t="s">
        <v>0</v>
      </c>
      <c r="H128" t="s">
        <v>14</v>
      </c>
      <c r="I128">
        <v>8</v>
      </c>
      <c r="J128" t="s">
        <v>12967</v>
      </c>
    </row>
    <row r="129" spans="1:10" x14ac:dyDescent="0.3">
      <c r="A129">
        <v>18964</v>
      </c>
      <c r="B129" s="10">
        <f t="shared" si="1"/>
        <v>18964</v>
      </c>
      <c r="C129">
        <v>49.108469999999997</v>
      </c>
      <c r="D129">
        <v>-121.95843000000001</v>
      </c>
      <c r="E129">
        <v>5440036</v>
      </c>
      <c r="F129">
        <v>576017</v>
      </c>
      <c r="G129" t="s">
        <v>0</v>
      </c>
      <c r="H129" t="s">
        <v>14</v>
      </c>
      <c r="I129">
        <v>8</v>
      </c>
      <c r="J129" t="s">
        <v>12967</v>
      </c>
    </row>
    <row r="130" spans="1:10" x14ac:dyDescent="0.3">
      <c r="A130">
        <v>19428</v>
      </c>
      <c r="B130" s="10">
        <f t="shared" ref="B130:B193" si="2">HYPERLINK(CONCATENATE("https://apps.nrs.gov.bc.ca/gwells/well/",A130),A130)</f>
        <v>19428</v>
      </c>
      <c r="C130">
        <v>49.023809</v>
      </c>
      <c r="D130">
        <v>-122.054676</v>
      </c>
      <c r="E130">
        <v>5430533</v>
      </c>
      <c r="F130">
        <v>569110</v>
      </c>
      <c r="G130" t="s">
        <v>0</v>
      </c>
      <c r="H130" t="s">
        <v>14</v>
      </c>
      <c r="I130">
        <v>20</v>
      </c>
      <c r="J130" t="s">
        <v>16218</v>
      </c>
    </row>
    <row r="131" spans="1:10" x14ac:dyDescent="0.3">
      <c r="A131">
        <v>19478</v>
      </c>
      <c r="B131" s="10">
        <f t="shared" si="2"/>
        <v>19478</v>
      </c>
      <c r="C131">
        <v>49.101680999999999</v>
      </c>
      <c r="D131">
        <v>-121.962119</v>
      </c>
      <c r="E131">
        <v>5439278</v>
      </c>
      <c r="F131">
        <v>575758</v>
      </c>
      <c r="G131" t="s">
        <v>0</v>
      </c>
      <c r="H131" t="s">
        <v>14</v>
      </c>
      <c r="I131">
        <v>8</v>
      </c>
      <c r="J131" t="s">
        <v>12967</v>
      </c>
    </row>
    <row r="132" spans="1:10" x14ac:dyDescent="0.3">
      <c r="A132">
        <v>20041</v>
      </c>
      <c r="B132" s="10">
        <f t="shared" si="2"/>
        <v>20041</v>
      </c>
      <c r="C132">
        <v>49.117955000000002</v>
      </c>
      <c r="D132">
        <v>-121.992587</v>
      </c>
      <c r="E132">
        <v>5441057</v>
      </c>
      <c r="F132">
        <v>573510</v>
      </c>
      <c r="G132" t="s">
        <v>0</v>
      </c>
      <c r="H132" t="s">
        <v>14</v>
      </c>
      <c r="I132">
        <v>8</v>
      </c>
      <c r="J132" t="s">
        <v>12967</v>
      </c>
    </row>
    <row r="133" spans="1:10" x14ac:dyDescent="0.3">
      <c r="A133">
        <v>20275</v>
      </c>
      <c r="B133" s="10">
        <f t="shared" si="2"/>
        <v>20275</v>
      </c>
      <c r="C133">
        <v>49.077153000000003</v>
      </c>
      <c r="D133">
        <v>-121.82629799999999</v>
      </c>
      <c r="E133">
        <v>5436696</v>
      </c>
      <c r="F133">
        <v>585714</v>
      </c>
      <c r="G133" t="s">
        <v>0</v>
      </c>
      <c r="H133" t="s">
        <v>14</v>
      </c>
      <c r="I133">
        <v>9</v>
      </c>
      <c r="J133" t="s">
        <v>12966</v>
      </c>
    </row>
    <row r="134" spans="1:10" x14ac:dyDescent="0.3">
      <c r="A134">
        <v>20920</v>
      </c>
      <c r="B134" s="10">
        <f t="shared" si="2"/>
        <v>20920</v>
      </c>
      <c r="C134">
        <v>49.127481000000003</v>
      </c>
      <c r="D134">
        <v>-122.05982</v>
      </c>
      <c r="E134">
        <v>5442053</v>
      </c>
      <c r="F134">
        <v>568591</v>
      </c>
      <c r="G134" t="s">
        <v>0</v>
      </c>
      <c r="H134" t="s">
        <v>14</v>
      </c>
      <c r="I134">
        <v>6</v>
      </c>
      <c r="J134" t="s">
        <v>12967</v>
      </c>
    </row>
    <row r="135" spans="1:10" x14ac:dyDescent="0.3">
      <c r="A135">
        <v>21156</v>
      </c>
      <c r="B135" s="10">
        <f t="shared" si="2"/>
        <v>21156</v>
      </c>
      <c r="C135">
        <v>49.08381</v>
      </c>
      <c r="D135">
        <v>-121.93116000000001</v>
      </c>
      <c r="E135">
        <v>5437323</v>
      </c>
      <c r="F135">
        <v>578046</v>
      </c>
      <c r="G135" t="s">
        <v>0</v>
      </c>
      <c r="H135" t="s">
        <v>14</v>
      </c>
      <c r="I135">
        <v>1206</v>
      </c>
      <c r="J135" t="s">
        <v>12966</v>
      </c>
    </row>
    <row r="136" spans="1:10" x14ac:dyDescent="0.3">
      <c r="A136">
        <v>21187</v>
      </c>
      <c r="B136" s="10">
        <f t="shared" si="2"/>
        <v>21187</v>
      </c>
      <c r="C136">
        <v>49.030267000000002</v>
      </c>
      <c r="D136">
        <v>-122.033896</v>
      </c>
      <c r="E136">
        <v>5431270</v>
      </c>
      <c r="F136">
        <v>570620</v>
      </c>
      <c r="G136" t="s">
        <v>0</v>
      </c>
      <c r="H136" t="s">
        <v>14</v>
      </c>
      <c r="I136">
        <v>20</v>
      </c>
      <c r="J136" t="s">
        <v>16218</v>
      </c>
    </row>
    <row r="137" spans="1:10" x14ac:dyDescent="0.3">
      <c r="A137">
        <v>21257</v>
      </c>
      <c r="B137" s="10">
        <f t="shared" si="2"/>
        <v>21257</v>
      </c>
      <c r="C137">
        <v>49.109157000000003</v>
      </c>
      <c r="D137">
        <v>-121.95916800000001</v>
      </c>
      <c r="E137">
        <v>5440112</v>
      </c>
      <c r="F137">
        <v>575962</v>
      </c>
      <c r="G137" t="s">
        <v>0</v>
      </c>
      <c r="H137" t="s">
        <v>14</v>
      </c>
      <c r="I137">
        <v>8</v>
      </c>
      <c r="J137" t="s">
        <v>12967</v>
      </c>
    </row>
    <row r="138" spans="1:10" x14ac:dyDescent="0.3">
      <c r="A138">
        <v>21270</v>
      </c>
      <c r="B138" s="10">
        <f t="shared" si="2"/>
        <v>21270</v>
      </c>
      <c r="C138">
        <v>49.11027</v>
      </c>
      <c r="D138">
        <v>-121.95908</v>
      </c>
      <c r="E138">
        <v>5440236</v>
      </c>
      <c r="F138">
        <v>575967</v>
      </c>
      <c r="G138" t="s">
        <v>0</v>
      </c>
      <c r="H138" t="s">
        <v>14</v>
      </c>
      <c r="I138">
        <v>8</v>
      </c>
      <c r="J138" t="s">
        <v>12967</v>
      </c>
    </row>
    <row r="139" spans="1:10" x14ac:dyDescent="0.3">
      <c r="A139">
        <v>21274</v>
      </c>
      <c r="B139" s="10">
        <f t="shared" si="2"/>
        <v>21274</v>
      </c>
      <c r="C139">
        <v>49.164363000000002</v>
      </c>
      <c r="D139">
        <v>-121.797955</v>
      </c>
      <c r="E139">
        <v>5446423</v>
      </c>
      <c r="F139">
        <v>587630</v>
      </c>
      <c r="G139" t="s">
        <v>0</v>
      </c>
      <c r="H139" t="s">
        <v>14</v>
      </c>
      <c r="I139">
        <v>6</v>
      </c>
      <c r="J139" t="s">
        <v>12967</v>
      </c>
    </row>
    <row r="140" spans="1:10" x14ac:dyDescent="0.3">
      <c r="A140">
        <v>21421</v>
      </c>
      <c r="B140" s="10">
        <f t="shared" si="2"/>
        <v>21421</v>
      </c>
      <c r="C140">
        <v>49.076410000000003</v>
      </c>
      <c r="D140">
        <v>-121.82514999999999</v>
      </c>
      <c r="E140">
        <v>5436615</v>
      </c>
      <c r="F140">
        <v>585799</v>
      </c>
      <c r="G140" t="s">
        <v>0</v>
      </c>
      <c r="H140" t="s">
        <v>14</v>
      </c>
      <c r="I140">
        <v>1206</v>
      </c>
      <c r="J140" t="s">
        <v>12966</v>
      </c>
    </row>
    <row r="141" spans="1:10" x14ac:dyDescent="0.3">
      <c r="A141">
        <v>21547</v>
      </c>
      <c r="B141" s="10">
        <f t="shared" si="2"/>
        <v>21547</v>
      </c>
      <c r="C141">
        <v>49.083289999999998</v>
      </c>
      <c r="D141">
        <v>-121.92928999999999</v>
      </c>
      <c r="E141">
        <v>5437267</v>
      </c>
      <c r="F141">
        <v>578183</v>
      </c>
      <c r="G141" t="s">
        <v>0</v>
      </c>
      <c r="H141" t="s">
        <v>14</v>
      </c>
      <c r="I141">
        <v>1206</v>
      </c>
      <c r="J141" t="s">
        <v>12966</v>
      </c>
    </row>
    <row r="142" spans="1:10" x14ac:dyDescent="0.3">
      <c r="A142">
        <v>21955</v>
      </c>
      <c r="B142" s="10">
        <f t="shared" si="2"/>
        <v>21955</v>
      </c>
      <c r="C142">
        <v>49.117134</v>
      </c>
      <c r="D142">
        <v>-121.964935</v>
      </c>
      <c r="E142">
        <v>5440993</v>
      </c>
      <c r="F142">
        <v>575529</v>
      </c>
      <c r="G142" t="s">
        <v>0</v>
      </c>
      <c r="H142" t="s">
        <v>14</v>
      </c>
      <c r="I142">
        <v>8</v>
      </c>
      <c r="J142" t="s">
        <v>12967</v>
      </c>
    </row>
    <row r="143" spans="1:10" x14ac:dyDescent="0.3">
      <c r="A143">
        <v>22890</v>
      </c>
      <c r="B143" s="10">
        <f t="shared" si="2"/>
        <v>22890</v>
      </c>
      <c r="C143">
        <v>49.111499999999999</v>
      </c>
      <c r="D143">
        <v>-121.95665200000001</v>
      </c>
      <c r="E143">
        <v>5440375</v>
      </c>
      <c r="F143">
        <v>576142</v>
      </c>
      <c r="G143" t="s">
        <v>0</v>
      </c>
      <c r="H143" t="s">
        <v>14</v>
      </c>
      <c r="I143">
        <v>8</v>
      </c>
      <c r="J143" t="s">
        <v>12967</v>
      </c>
    </row>
    <row r="144" spans="1:10" x14ac:dyDescent="0.3">
      <c r="A144">
        <v>23047</v>
      </c>
      <c r="B144" s="10">
        <f t="shared" si="2"/>
        <v>23047</v>
      </c>
      <c r="C144">
        <v>49.077505000000002</v>
      </c>
      <c r="D144">
        <v>-121.82907</v>
      </c>
      <c r="E144">
        <v>5436732</v>
      </c>
      <c r="F144">
        <v>585511</v>
      </c>
      <c r="G144" t="s">
        <v>0</v>
      </c>
      <c r="H144" t="s">
        <v>14</v>
      </c>
      <c r="I144">
        <v>1206</v>
      </c>
      <c r="J144" t="s">
        <v>12966</v>
      </c>
    </row>
    <row r="145" spans="1:10" x14ac:dyDescent="0.3">
      <c r="A145">
        <v>23286</v>
      </c>
      <c r="B145" s="10">
        <f t="shared" si="2"/>
        <v>23286</v>
      </c>
      <c r="C145">
        <v>49.080350000000003</v>
      </c>
      <c r="D145">
        <v>-121.81835</v>
      </c>
      <c r="E145">
        <v>5437060</v>
      </c>
      <c r="F145">
        <v>586289</v>
      </c>
      <c r="G145" t="s">
        <v>0</v>
      </c>
      <c r="H145" t="s">
        <v>14</v>
      </c>
      <c r="I145">
        <v>1206</v>
      </c>
      <c r="J145" t="s">
        <v>12966</v>
      </c>
    </row>
    <row r="146" spans="1:10" x14ac:dyDescent="0.3">
      <c r="A146">
        <v>23338</v>
      </c>
      <c r="B146" s="10">
        <f t="shared" si="2"/>
        <v>23338</v>
      </c>
      <c r="C146">
        <v>49.021245999999998</v>
      </c>
      <c r="D146">
        <v>-122.058007</v>
      </c>
      <c r="E146">
        <v>5430245</v>
      </c>
      <c r="F146">
        <v>568870</v>
      </c>
      <c r="G146" t="s">
        <v>0</v>
      </c>
      <c r="H146" t="s">
        <v>14</v>
      </c>
      <c r="I146">
        <v>20</v>
      </c>
      <c r="J146" t="s">
        <v>16218</v>
      </c>
    </row>
    <row r="147" spans="1:10" x14ac:dyDescent="0.3">
      <c r="A147">
        <v>23374</v>
      </c>
      <c r="B147" s="10">
        <f t="shared" si="2"/>
        <v>23374</v>
      </c>
      <c r="C147">
        <v>49.097740999999999</v>
      </c>
      <c r="D147">
        <v>-121.933488</v>
      </c>
      <c r="E147">
        <v>5438869</v>
      </c>
      <c r="F147">
        <v>577854</v>
      </c>
      <c r="G147" t="s">
        <v>0</v>
      </c>
      <c r="H147" t="s">
        <v>14</v>
      </c>
      <c r="I147">
        <v>1208</v>
      </c>
      <c r="J147" t="s">
        <v>12966</v>
      </c>
    </row>
    <row r="148" spans="1:10" x14ac:dyDescent="0.3">
      <c r="A148">
        <v>23402</v>
      </c>
      <c r="B148" s="10">
        <f t="shared" si="2"/>
        <v>23402</v>
      </c>
      <c r="C148">
        <v>49.110582000000001</v>
      </c>
      <c r="D148">
        <v>-121.958549</v>
      </c>
      <c r="E148">
        <v>5440271</v>
      </c>
      <c r="F148">
        <v>576005</v>
      </c>
      <c r="G148" t="s">
        <v>0</v>
      </c>
      <c r="H148" t="s">
        <v>14</v>
      </c>
      <c r="I148">
        <v>8</v>
      </c>
      <c r="J148" t="s">
        <v>12967</v>
      </c>
    </row>
    <row r="149" spans="1:10" x14ac:dyDescent="0.3">
      <c r="A149">
        <v>23639</v>
      </c>
      <c r="B149" s="10">
        <f t="shared" si="2"/>
        <v>23639</v>
      </c>
      <c r="C149">
        <v>49.179017000000002</v>
      </c>
      <c r="D149">
        <v>-121.763927</v>
      </c>
      <c r="E149">
        <v>5448092</v>
      </c>
      <c r="F149">
        <v>590084</v>
      </c>
      <c r="G149" t="s">
        <v>0</v>
      </c>
      <c r="H149" t="s">
        <v>14</v>
      </c>
      <c r="I149">
        <v>6</v>
      </c>
      <c r="J149" t="s">
        <v>12967</v>
      </c>
    </row>
    <row r="150" spans="1:10" x14ac:dyDescent="0.3">
      <c r="A150">
        <v>23808</v>
      </c>
      <c r="B150" s="10">
        <f t="shared" si="2"/>
        <v>23808</v>
      </c>
      <c r="C150">
        <v>49.076658000000002</v>
      </c>
      <c r="D150">
        <v>-121.85854399999999</v>
      </c>
      <c r="E150">
        <v>5436605</v>
      </c>
      <c r="F150">
        <v>583360</v>
      </c>
      <c r="G150" t="s">
        <v>0</v>
      </c>
      <c r="H150" t="s">
        <v>14</v>
      </c>
      <c r="I150">
        <v>1206</v>
      </c>
      <c r="J150" t="s">
        <v>12966</v>
      </c>
    </row>
    <row r="151" spans="1:10" x14ac:dyDescent="0.3">
      <c r="A151">
        <v>23887</v>
      </c>
      <c r="B151" s="10">
        <f t="shared" si="2"/>
        <v>23887</v>
      </c>
      <c r="C151">
        <v>49.073459999999997</v>
      </c>
      <c r="D151">
        <v>-121.95273</v>
      </c>
      <c r="E151">
        <v>5436150</v>
      </c>
      <c r="F151">
        <v>576487</v>
      </c>
      <c r="G151" t="s">
        <v>0</v>
      </c>
      <c r="H151" t="s">
        <v>14</v>
      </c>
      <c r="I151">
        <v>1218</v>
      </c>
      <c r="J151" t="s">
        <v>12966</v>
      </c>
    </row>
    <row r="152" spans="1:10" x14ac:dyDescent="0.3">
      <c r="A152">
        <v>24241</v>
      </c>
      <c r="B152" s="10">
        <f t="shared" si="2"/>
        <v>24241</v>
      </c>
      <c r="C152">
        <v>49.110613000000001</v>
      </c>
      <c r="D152">
        <v>-121.962947</v>
      </c>
      <c r="E152">
        <v>5440270</v>
      </c>
      <c r="F152">
        <v>575684</v>
      </c>
      <c r="G152" t="s">
        <v>0</v>
      </c>
      <c r="H152" t="s">
        <v>14</v>
      </c>
      <c r="I152">
        <v>8</v>
      </c>
      <c r="J152" t="s">
        <v>12967</v>
      </c>
    </row>
    <row r="153" spans="1:10" x14ac:dyDescent="0.3">
      <c r="A153">
        <v>24712</v>
      </c>
      <c r="B153" s="10">
        <f t="shared" si="2"/>
        <v>24712</v>
      </c>
      <c r="C153">
        <v>49.106090999999999</v>
      </c>
      <c r="D153">
        <v>-121.993773</v>
      </c>
      <c r="E153">
        <v>5439737</v>
      </c>
      <c r="F153">
        <v>573441</v>
      </c>
      <c r="G153" t="s">
        <v>0</v>
      </c>
      <c r="H153" t="s">
        <v>14</v>
      </c>
      <c r="I153">
        <v>8</v>
      </c>
      <c r="J153" t="s">
        <v>12967</v>
      </c>
    </row>
    <row r="154" spans="1:10" x14ac:dyDescent="0.3">
      <c r="A154">
        <v>24731</v>
      </c>
      <c r="B154" s="10">
        <f t="shared" si="2"/>
        <v>24731</v>
      </c>
      <c r="C154">
        <v>49.10333</v>
      </c>
      <c r="D154">
        <v>-121.93955</v>
      </c>
      <c r="E154">
        <v>5439484</v>
      </c>
      <c r="F154">
        <v>577403</v>
      </c>
      <c r="G154" t="s">
        <v>0</v>
      </c>
      <c r="H154" t="s">
        <v>14</v>
      </c>
      <c r="I154">
        <v>890</v>
      </c>
      <c r="J154" t="s">
        <v>12967</v>
      </c>
    </row>
    <row r="155" spans="1:10" x14ac:dyDescent="0.3">
      <c r="A155">
        <v>24848</v>
      </c>
      <c r="B155" s="10">
        <f t="shared" si="2"/>
        <v>24848</v>
      </c>
      <c r="C155">
        <v>49.167099999999998</v>
      </c>
      <c r="D155">
        <v>-121.99617000000001</v>
      </c>
      <c r="E155">
        <v>5446517</v>
      </c>
      <c r="F155">
        <v>573176</v>
      </c>
      <c r="G155" t="s">
        <v>0</v>
      </c>
      <c r="H155" t="s">
        <v>14</v>
      </c>
      <c r="I155">
        <v>6</v>
      </c>
      <c r="J155" t="s">
        <v>12967</v>
      </c>
    </row>
    <row r="156" spans="1:10" x14ac:dyDescent="0.3">
      <c r="A156">
        <v>25234</v>
      </c>
      <c r="B156" s="10">
        <f t="shared" si="2"/>
        <v>25234</v>
      </c>
      <c r="C156">
        <v>49.096609999999998</v>
      </c>
      <c r="D156">
        <v>-121.91484</v>
      </c>
      <c r="E156">
        <v>5438763</v>
      </c>
      <c r="F156">
        <v>579217</v>
      </c>
      <c r="G156" t="s">
        <v>0</v>
      </c>
      <c r="H156" t="s">
        <v>14</v>
      </c>
      <c r="I156">
        <v>890</v>
      </c>
      <c r="J156" t="s">
        <v>12968</v>
      </c>
    </row>
    <row r="157" spans="1:10" x14ac:dyDescent="0.3">
      <c r="A157">
        <v>25590</v>
      </c>
      <c r="B157" s="10">
        <f t="shared" si="2"/>
        <v>25590</v>
      </c>
      <c r="C157">
        <v>49.100374000000002</v>
      </c>
      <c r="D157">
        <v>-121.960735</v>
      </c>
      <c r="E157">
        <v>5439134</v>
      </c>
      <c r="F157">
        <v>575861</v>
      </c>
      <c r="G157" t="s">
        <v>0</v>
      </c>
      <c r="H157" t="s">
        <v>14</v>
      </c>
      <c r="I157">
        <v>8</v>
      </c>
      <c r="J157" t="s">
        <v>12967</v>
      </c>
    </row>
    <row r="158" spans="1:10" x14ac:dyDescent="0.3">
      <c r="A158">
        <v>25592</v>
      </c>
      <c r="B158" s="10">
        <f t="shared" si="2"/>
        <v>25592</v>
      </c>
      <c r="C158">
        <v>49.101599</v>
      </c>
      <c r="D158">
        <v>-121.959929</v>
      </c>
      <c r="E158">
        <v>5439271</v>
      </c>
      <c r="F158">
        <v>575918</v>
      </c>
      <c r="G158" t="s">
        <v>0</v>
      </c>
      <c r="H158" t="s">
        <v>14</v>
      </c>
      <c r="I158">
        <v>8</v>
      </c>
      <c r="J158" t="s">
        <v>12967</v>
      </c>
    </row>
    <row r="159" spans="1:10" x14ac:dyDescent="0.3">
      <c r="A159">
        <v>25770</v>
      </c>
      <c r="B159" s="10">
        <f t="shared" si="2"/>
        <v>25770</v>
      </c>
      <c r="C159">
        <v>49.128723000000001</v>
      </c>
      <c r="D159">
        <v>-121.955167</v>
      </c>
      <c r="E159">
        <v>5442291</v>
      </c>
      <c r="F159">
        <v>576224</v>
      </c>
      <c r="G159" t="s">
        <v>0</v>
      </c>
      <c r="H159" t="s">
        <v>14</v>
      </c>
      <c r="I159">
        <v>1197</v>
      </c>
      <c r="J159" t="s">
        <v>12967</v>
      </c>
    </row>
    <row r="160" spans="1:10" x14ac:dyDescent="0.3">
      <c r="A160">
        <v>25961</v>
      </c>
      <c r="B160" s="10">
        <f t="shared" si="2"/>
        <v>25961</v>
      </c>
      <c r="C160">
        <v>49.046919000000003</v>
      </c>
      <c r="D160">
        <v>-121.97452199999999</v>
      </c>
      <c r="E160">
        <v>5433178</v>
      </c>
      <c r="F160">
        <v>574935</v>
      </c>
      <c r="G160" t="s">
        <v>0</v>
      </c>
      <c r="H160" t="s">
        <v>14</v>
      </c>
      <c r="I160">
        <v>1200</v>
      </c>
      <c r="J160" t="s">
        <v>16218</v>
      </c>
    </row>
    <row r="161" spans="1:10" x14ac:dyDescent="0.3">
      <c r="A161">
        <v>26031</v>
      </c>
      <c r="B161" s="10">
        <f t="shared" si="2"/>
        <v>26031</v>
      </c>
      <c r="C161">
        <v>49.128698999999997</v>
      </c>
      <c r="D161">
        <v>-122.067994</v>
      </c>
      <c r="E161">
        <v>5442181</v>
      </c>
      <c r="F161">
        <v>567993</v>
      </c>
      <c r="G161" t="s">
        <v>0</v>
      </c>
      <c r="H161" t="s">
        <v>14</v>
      </c>
      <c r="I161">
        <v>6</v>
      </c>
      <c r="J161" t="s">
        <v>12967</v>
      </c>
    </row>
    <row r="162" spans="1:10" x14ac:dyDescent="0.3">
      <c r="A162">
        <v>26420</v>
      </c>
      <c r="B162" s="10">
        <f t="shared" si="2"/>
        <v>26420</v>
      </c>
      <c r="C162">
        <v>49.155231000000001</v>
      </c>
      <c r="D162">
        <v>-121.95203100000001</v>
      </c>
      <c r="E162">
        <v>5445241</v>
      </c>
      <c r="F162">
        <v>576412</v>
      </c>
      <c r="G162" t="s">
        <v>0</v>
      </c>
      <c r="H162" t="s">
        <v>14</v>
      </c>
      <c r="I162">
        <v>6</v>
      </c>
      <c r="J162" t="s">
        <v>12967</v>
      </c>
    </row>
    <row r="163" spans="1:10" x14ac:dyDescent="0.3">
      <c r="A163">
        <v>27231</v>
      </c>
      <c r="B163" s="10">
        <f t="shared" si="2"/>
        <v>27231</v>
      </c>
      <c r="C163">
        <v>49.096314</v>
      </c>
      <c r="D163">
        <v>-121.900244</v>
      </c>
      <c r="E163">
        <v>5438745</v>
      </c>
      <c r="F163">
        <v>580283</v>
      </c>
      <c r="G163" t="s">
        <v>0</v>
      </c>
      <c r="H163" t="s">
        <v>14</v>
      </c>
      <c r="I163">
        <v>890</v>
      </c>
      <c r="J163" t="s">
        <v>12968</v>
      </c>
    </row>
    <row r="164" spans="1:10" x14ac:dyDescent="0.3">
      <c r="A164">
        <v>27354</v>
      </c>
      <c r="B164" s="10">
        <f t="shared" si="2"/>
        <v>27354</v>
      </c>
      <c r="C164">
        <v>49.016089999999998</v>
      </c>
      <c r="D164">
        <v>-122.06856999999999</v>
      </c>
      <c r="E164">
        <v>5429662</v>
      </c>
      <c r="F164">
        <v>568105</v>
      </c>
      <c r="G164" t="s">
        <v>0</v>
      </c>
      <c r="H164" t="s">
        <v>14</v>
      </c>
      <c r="I164">
        <v>20</v>
      </c>
      <c r="J164" t="s">
        <v>16218</v>
      </c>
    </row>
    <row r="165" spans="1:10" x14ac:dyDescent="0.3">
      <c r="A165">
        <v>27459</v>
      </c>
      <c r="B165" s="10">
        <f t="shared" si="2"/>
        <v>27459</v>
      </c>
      <c r="C165">
        <v>49.110849999999999</v>
      </c>
      <c r="D165">
        <v>-121.97678999999999</v>
      </c>
      <c r="E165">
        <v>5440283</v>
      </c>
      <c r="F165">
        <v>574673</v>
      </c>
      <c r="G165" t="s">
        <v>0</v>
      </c>
      <c r="H165" t="s">
        <v>14</v>
      </c>
      <c r="I165">
        <v>8</v>
      </c>
      <c r="J165" t="s">
        <v>12967</v>
      </c>
    </row>
    <row r="166" spans="1:10" x14ac:dyDescent="0.3">
      <c r="A166">
        <v>28078</v>
      </c>
      <c r="B166" s="10">
        <f t="shared" si="2"/>
        <v>28078</v>
      </c>
      <c r="C166">
        <v>49.085673999999997</v>
      </c>
      <c r="D166">
        <v>-121.85517400000001</v>
      </c>
      <c r="E166">
        <v>5437611</v>
      </c>
      <c r="F166">
        <v>583591</v>
      </c>
      <c r="G166" t="s">
        <v>0</v>
      </c>
      <c r="H166" t="s">
        <v>14</v>
      </c>
      <c r="I166">
        <v>1206</v>
      </c>
      <c r="J166" t="s">
        <v>12966</v>
      </c>
    </row>
    <row r="167" spans="1:10" x14ac:dyDescent="0.3">
      <c r="A167">
        <v>28475</v>
      </c>
      <c r="B167" s="10">
        <f t="shared" si="2"/>
        <v>28475</v>
      </c>
      <c r="C167">
        <v>49.085436000000001</v>
      </c>
      <c r="D167">
        <v>-121.934601</v>
      </c>
      <c r="E167">
        <v>5437500</v>
      </c>
      <c r="F167">
        <v>577792</v>
      </c>
      <c r="G167" t="s">
        <v>0</v>
      </c>
      <c r="H167" t="s">
        <v>14</v>
      </c>
      <c r="I167">
        <v>1206</v>
      </c>
      <c r="J167" t="s">
        <v>12966</v>
      </c>
    </row>
    <row r="168" spans="1:10" x14ac:dyDescent="0.3">
      <c r="A168">
        <v>28540</v>
      </c>
      <c r="B168" s="10">
        <f t="shared" si="2"/>
        <v>28540</v>
      </c>
      <c r="C168">
        <v>49.092379999999999</v>
      </c>
      <c r="D168">
        <v>-121.9652</v>
      </c>
      <c r="E168">
        <v>5438241</v>
      </c>
      <c r="F168">
        <v>575547</v>
      </c>
      <c r="G168" t="s">
        <v>0</v>
      </c>
      <c r="H168" t="s">
        <v>14</v>
      </c>
      <c r="I168">
        <v>1216</v>
      </c>
      <c r="J168" t="s">
        <v>12967</v>
      </c>
    </row>
    <row r="169" spans="1:10" x14ac:dyDescent="0.3">
      <c r="A169">
        <v>28666</v>
      </c>
      <c r="B169" s="10">
        <f t="shared" si="2"/>
        <v>28666</v>
      </c>
      <c r="C169">
        <v>49.197803999999998</v>
      </c>
      <c r="D169">
        <v>-121.775237</v>
      </c>
      <c r="E169">
        <v>5450167</v>
      </c>
      <c r="F169">
        <v>589226</v>
      </c>
      <c r="G169" t="s">
        <v>0</v>
      </c>
      <c r="H169" t="s">
        <v>14</v>
      </c>
      <c r="I169">
        <v>6</v>
      </c>
      <c r="J169" t="s">
        <v>12967</v>
      </c>
    </row>
    <row r="170" spans="1:10" x14ac:dyDescent="0.3">
      <c r="A170">
        <v>28694</v>
      </c>
      <c r="B170" s="10">
        <f t="shared" si="2"/>
        <v>28694</v>
      </c>
      <c r="C170">
        <v>49.018540999999999</v>
      </c>
      <c r="D170">
        <v>-122.062845</v>
      </c>
      <c r="E170">
        <v>5429940</v>
      </c>
      <c r="F170">
        <v>568520</v>
      </c>
      <c r="G170" t="s">
        <v>0</v>
      </c>
      <c r="H170" t="s">
        <v>14</v>
      </c>
      <c r="I170">
        <v>20</v>
      </c>
      <c r="J170" t="s">
        <v>16218</v>
      </c>
    </row>
    <row r="171" spans="1:10" x14ac:dyDescent="0.3">
      <c r="A171">
        <v>28851</v>
      </c>
      <c r="B171" s="10">
        <f t="shared" si="2"/>
        <v>28851</v>
      </c>
      <c r="C171">
        <v>49.193185</v>
      </c>
      <c r="D171">
        <v>-121.86647499999999</v>
      </c>
      <c r="E171">
        <v>5449550</v>
      </c>
      <c r="F171">
        <v>582587</v>
      </c>
      <c r="G171" t="s">
        <v>0</v>
      </c>
      <c r="H171" t="s">
        <v>14</v>
      </c>
      <c r="I171">
        <v>6</v>
      </c>
      <c r="J171" t="s">
        <v>12967</v>
      </c>
    </row>
    <row r="172" spans="1:10" x14ac:dyDescent="0.3">
      <c r="A172">
        <v>29008</v>
      </c>
      <c r="B172" s="10">
        <f t="shared" si="2"/>
        <v>29008</v>
      </c>
      <c r="C172">
        <v>49.107962999999998</v>
      </c>
      <c r="D172">
        <v>-121.957466</v>
      </c>
      <c r="E172">
        <v>5439981</v>
      </c>
      <c r="F172">
        <v>576088</v>
      </c>
      <c r="G172" t="s">
        <v>0</v>
      </c>
      <c r="H172" t="s">
        <v>14</v>
      </c>
      <c r="I172">
        <v>8</v>
      </c>
      <c r="J172" t="s">
        <v>12967</v>
      </c>
    </row>
    <row r="173" spans="1:10" x14ac:dyDescent="0.3">
      <c r="A173">
        <v>29020</v>
      </c>
      <c r="B173" s="10">
        <f t="shared" si="2"/>
        <v>29020</v>
      </c>
      <c r="C173">
        <v>49.076436000000001</v>
      </c>
      <c r="D173">
        <v>-121.856961</v>
      </c>
      <c r="E173">
        <v>5436582</v>
      </c>
      <c r="F173">
        <v>583476</v>
      </c>
      <c r="G173" t="s">
        <v>0</v>
      </c>
      <c r="H173" t="s">
        <v>14</v>
      </c>
      <c r="I173">
        <v>1206</v>
      </c>
      <c r="J173" t="s">
        <v>12966</v>
      </c>
    </row>
    <row r="174" spans="1:10" x14ac:dyDescent="0.3">
      <c r="A174">
        <v>29045</v>
      </c>
      <c r="B174" s="10">
        <f t="shared" si="2"/>
        <v>29045</v>
      </c>
      <c r="C174">
        <v>49.018602999999999</v>
      </c>
      <c r="D174">
        <v>-122.015192</v>
      </c>
      <c r="E174">
        <v>5429991</v>
      </c>
      <c r="F174">
        <v>572004</v>
      </c>
      <c r="G174" t="s">
        <v>0</v>
      </c>
      <c r="H174" t="s">
        <v>14</v>
      </c>
      <c r="I174">
        <v>1218</v>
      </c>
      <c r="J174" t="s">
        <v>16218</v>
      </c>
    </row>
    <row r="175" spans="1:10" x14ac:dyDescent="0.3">
      <c r="A175">
        <v>29055</v>
      </c>
      <c r="B175" s="10">
        <f t="shared" si="2"/>
        <v>29055</v>
      </c>
      <c r="C175">
        <v>49.091175</v>
      </c>
      <c r="D175">
        <v>-121.96021500000001</v>
      </c>
      <c r="E175">
        <v>5438112</v>
      </c>
      <c r="F175">
        <v>575913</v>
      </c>
      <c r="G175" t="s">
        <v>0</v>
      </c>
      <c r="H175" t="s">
        <v>14</v>
      </c>
      <c r="I175">
        <v>1216</v>
      </c>
      <c r="J175" t="s">
        <v>12967</v>
      </c>
    </row>
    <row r="176" spans="1:10" x14ac:dyDescent="0.3">
      <c r="A176">
        <v>29263</v>
      </c>
      <c r="B176" s="10">
        <f t="shared" si="2"/>
        <v>29263</v>
      </c>
      <c r="C176">
        <v>49.092495</v>
      </c>
      <c r="D176">
        <v>-121.966886</v>
      </c>
      <c r="E176">
        <v>5438252</v>
      </c>
      <c r="F176">
        <v>575424</v>
      </c>
      <c r="G176" t="s">
        <v>0</v>
      </c>
      <c r="H176" t="s">
        <v>14</v>
      </c>
      <c r="I176">
        <v>1216</v>
      </c>
      <c r="J176" t="s">
        <v>12967</v>
      </c>
    </row>
    <row r="177" spans="1:10" x14ac:dyDescent="0.3">
      <c r="A177">
        <v>29484</v>
      </c>
      <c r="B177" s="10">
        <f t="shared" si="2"/>
        <v>29484</v>
      </c>
      <c r="C177">
        <v>49.113815000000002</v>
      </c>
      <c r="D177">
        <v>-121.955946</v>
      </c>
      <c r="E177">
        <v>5440633</v>
      </c>
      <c r="F177">
        <v>576190</v>
      </c>
      <c r="G177" t="s">
        <v>0</v>
      </c>
      <c r="H177" t="s">
        <v>14</v>
      </c>
      <c r="I177">
        <v>8</v>
      </c>
      <c r="J177" t="s">
        <v>12967</v>
      </c>
    </row>
    <row r="178" spans="1:10" x14ac:dyDescent="0.3">
      <c r="A178">
        <v>29855</v>
      </c>
      <c r="B178" s="10">
        <f t="shared" si="2"/>
        <v>29855</v>
      </c>
      <c r="C178">
        <v>49.105809999999998</v>
      </c>
      <c r="D178">
        <v>-121.96156999999999</v>
      </c>
      <c r="E178">
        <v>5439737</v>
      </c>
      <c r="F178">
        <v>575792</v>
      </c>
      <c r="G178" t="s">
        <v>0</v>
      </c>
      <c r="H178" t="s">
        <v>14</v>
      </c>
      <c r="I178">
        <v>8</v>
      </c>
      <c r="J178" t="s">
        <v>12967</v>
      </c>
    </row>
    <row r="179" spans="1:10" x14ac:dyDescent="0.3">
      <c r="A179">
        <v>29870</v>
      </c>
      <c r="B179" s="10">
        <f t="shared" si="2"/>
        <v>29870</v>
      </c>
      <c r="C179">
        <v>49.093938000000001</v>
      </c>
      <c r="D179">
        <v>-122.01888099999999</v>
      </c>
      <c r="E179">
        <v>5438362</v>
      </c>
      <c r="F179">
        <v>571626</v>
      </c>
      <c r="G179" t="s">
        <v>0</v>
      </c>
      <c r="H179" t="s">
        <v>14</v>
      </c>
      <c r="I179">
        <v>8</v>
      </c>
      <c r="J179" t="s">
        <v>12967</v>
      </c>
    </row>
    <row r="180" spans="1:10" x14ac:dyDescent="0.3">
      <c r="A180">
        <v>29919</v>
      </c>
      <c r="B180" s="10">
        <f t="shared" si="2"/>
        <v>29919</v>
      </c>
      <c r="C180">
        <v>49.075507000000002</v>
      </c>
      <c r="D180">
        <v>-121.82809</v>
      </c>
      <c r="E180">
        <v>5436511</v>
      </c>
      <c r="F180">
        <v>585586</v>
      </c>
      <c r="G180" t="s">
        <v>0</v>
      </c>
      <c r="H180" t="s">
        <v>14</v>
      </c>
      <c r="I180">
        <v>1206</v>
      </c>
      <c r="J180" t="s">
        <v>12966</v>
      </c>
    </row>
    <row r="181" spans="1:10" x14ac:dyDescent="0.3">
      <c r="A181">
        <v>30167</v>
      </c>
      <c r="B181" s="10">
        <f t="shared" si="2"/>
        <v>30167</v>
      </c>
      <c r="C181">
        <v>49.083509999999997</v>
      </c>
      <c r="D181">
        <v>-121.90351</v>
      </c>
      <c r="E181">
        <v>5437318</v>
      </c>
      <c r="F181">
        <v>580065</v>
      </c>
      <c r="G181" t="s">
        <v>0</v>
      </c>
      <c r="H181" t="s">
        <v>14</v>
      </c>
      <c r="I181">
        <v>1206</v>
      </c>
      <c r="J181" t="s">
        <v>12966</v>
      </c>
    </row>
    <row r="182" spans="1:10" x14ac:dyDescent="0.3">
      <c r="A182">
        <v>30172</v>
      </c>
      <c r="B182" s="10">
        <f t="shared" si="2"/>
        <v>30172</v>
      </c>
      <c r="C182">
        <v>49.080244999999998</v>
      </c>
      <c r="D182">
        <v>-122.07090100000001</v>
      </c>
      <c r="E182">
        <v>5436792</v>
      </c>
      <c r="F182">
        <v>567847</v>
      </c>
      <c r="G182" t="s">
        <v>0</v>
      </c>
      <c r="H182" t="s">
        <v>14</v>
      </c>
      <c r="I182">
        <v>8</v>
      </c>
      <c r="J182" t="s">
        <v>12967</v>
      </c>
    </row>
    <row r="183" spans="1:10" x14ac:dyDescent="0.3">
      <c r="A183">
        <v>30177</v>
      </c>
      <c r="B183" s="10">
        <f t="shared" si="2"/>
        <v>30177</v>
      </c>
      <c r="C183">
        <v>49.079573000000003</v>
      </c>
      <c r="D183">
        <v>-122.06903699999999</v>
      </c>
      <c r="E183">
        <v>5436719</v>
      </c>
      <c r="F183">
        <v>567984</v>
      </c>
      <c r="G183" t="s">
        <v>0</v>
      </c>
      <c r="H183" t="s">
        <v>14</v>
      </c>
      <c r="I183">
        <v>1199</v>
      </c>
      <c r="J183" t="s">
        <v>12967</v>
      </c>
    </row>
    <row r="184" spans="1:10" x14ac:dyDescent="0.3">
      <c r="A184">
        <v>30195</v>
      </c>
      <c r="B184" s="10">
        <f t="shared" si="2"/>
        <v>30195</v>
      </c>
      <c r="C184">
        <v>49.146458000000003</v>
      </c>
      <c r="D184">
        <v>-121.859656</v>
      </c>
      <c r="E184">
        <v>5444363</v>
      </c>
      <c r="F184">
        <v>583162</v>
      </c>
      <c r="G184" t="s">
        <v>0</v>
      </c>
      <c r="H184" t="s">
        <v>14</v>
      </c>
      <c r="I184">
        <v>6</v>
      </c>
      <c r="J184" t="s">
        <v>12967</v>
      </c>
    </row>
    <row r="185" spans="1:10" x14ac:dyDescent="0.3">
      <c r="A185">
        <v>30457</v>
      </c>
      <c r="B185" s="10">
        <f t="shared" si="2"/>
        <v>30457</v>
      </c>
      <c r="C185">
        <v>49.208848000000003</v>
      </c>
      <c r="D185">
        <v>-121.822552</v>
      </c>
      <c r="E185">
        <v>5451340</v>
      </c>
      <c r="F185">
        <v>585760</v>
      </c>
      <c r="G185" t="s">
        <v>0</v>
      </c>
      <c r="H185" t="s">
        <v>14</v>
      </c>
      <c r="I185">
        <v>6</v>
      </c>
      <c r="J185" t="s">
        <v>12967</v>
      </c>
    </row>
    <row r="186" spans="1:10" x14ac:dyDescent="0.3">
      <c r="A186">
        <v>30491</v>
      </c>
      <c r="B186" s="10">
        <f t="shared" si="2"/>
        <v>30491</v>
      </c>
      <c r="C186">
        <v>49.198602999999999</v>
      </c>
      <c r="D186">
        <v>-121.828025</v>
      </c>
      <c r="E186">
        <v>5450195</v>
      </c>
      <c r="F186">
        <v>585379</v>
      </c>
      <c r="G186" t="s">
        <v>0</v>
      </c>
      <c r="H186" t="s">
        <v>14</v>
      </c>
      <c r="I186">
        <v>6</v>
      </c>
      <c r="J186" t="s">
        <v>12967</v>
      </c>
    </row>
    <row r="187" spans="1:10" x14ac:dyDescent="0.3">
      <c r="A187">
        <v>30886</v>
      </c>
      <c r="B187" s="10">
        <f t="shared" si="2"/>
        <v>30886</v>
      </c>
      <c r="C187">
        <v>49.073480000000004</v>
      </c>
      <c r="D187">
        <v>-121.9599</v>
      </c>
      <c r="E187">
        <v>5436145</v>
      </c>
      <c r="F187">
        <v>575963</v>
      </c>
      <c r="G187" t="s">
        <v>0</v>
      </c>
      <c r="H187" t="s">
        <v>14</v>
      </c>
      <c r="I187">
        <v>9</v>
      </c>
      <c r="J187" t="s">
        <v>12966</v>
      </c>
    </row>
    <row r="188" spans="1:10" x14ac:dyDescent="0.3">
      <c r="A188">
        <v>30950</v>
      </c>
      <c r="B188" s="10">
        <f t="shared" si="2"/>
        <v>30950</v>
      </c>
      <c r="C188">
        <v>49.074460000000002</v>
      </c>
      <c r="D188">
        <v>-121.95256999999999</v>
      </c>
      <c r="E188">
        <v>5436262</v>
      </c>
      <c r="F188">
        <v>576497</v>
      </c>
      <c r="G188" t="s">
        <v>0</v>
      </c>
      <c r="H188" t="s">
        <v>14</v>
      </c>
      <c r="I188">
        <v>1218</v>
      </c>
      <c r="J188" t="s">
        <v>12966</v>
      </c>
    </row>
    <row r="189" spans="1:10" x14ac:dyDescent="0.3">
      <c r="A189">
        <v>31060</v>
      </c>
      <c r="B189" s="10">
        <f t="shared" si="2"/>
        <v>31060</v>
      </c>
      <c r="C189">
        <v>49.053510000000003</v>
      </c>
      <c r="D189">
        <v>-122.09634</v>
      </c>
      <c r="E189">
        <v>5433798</v>
      </c>
      <c r="F189">
        <v>566025</v>
      </c>
      <c r="G189" t="s">
        <v>0</v>
      </c>
      <c r="H189" t="s">
        <v>14</v>
      </c>
      <c r="I189">
        <v>21</v>
      </c>
      <c r="J189" t="s">
        <v>12967</v>
      </c>
    </row>
    <row r="190" spans="1:10" x14ac:dyDescent="0.3">
      <c r="A190">
        <v>31309</v>
      </c>
      <c r="B190" s="10">
        <f t="shared" si="2"/>
        <v>31309</v>
      </c>
      <c r="C190">
        <v>49.11533</v>
      </c>
      <c r="D190">
        <v>-121.89403</v>
      </c>
      <c r="E190">
        <v>5440866</v>
      </c>
      <c r="F190">
        <v>580706</v>
      </c>
      <c r="G190" t="s">
        <v>0</v>
      </c>
      <c r="H190" t="s">
        <v>14</v>
      </c>
      <c r="I190">
        <v>890</v>
      </c>
      <c r="J190" t="s">
        <v>12967</v>
      </c>
    </row>
    <row r="191" spans="1:10" x14ac:dyDescent="0.3">
      <c r="A191">
        <v>31342</v>
      </c>
      <c r="B191" s="10">
        <f t="shared" si="2"/>
        <v>31342</v>
      </c>
      <c r="C191">
        <v>49.188155000000002</v>
      </c>
      <c r="D191">
        <v>-121.934304</v>
      </c>
      <c r="E191">
        <v>5448919</v>
      </c>
      <c r="F191">
        <v>577653</v>
      </c>
      <c r="G191" t="s">
        <v>0</v>
      </c>
      <c r="H191" t="s">
        <v>14</v>
      </c>
      <c r="I191">
        <v>1197</v>
      </c>
      <c r="J191" t="s">
        <v>12967</v>
      </c>
    </row>
    <row r="192" spans="1:10" x14ac:dyDescent="0.3">
      <c r="A192">
        <v>31432</v>
      </c>
      <c r="B192" s="10">
        <f t="shared" si="2"/>
        <v>31432</v>
      </c>
      <c r="C192">
        <v>49.104168000000001</v>
      </c>
      <c r="D192">
        <v>-121.933898</v>
      </c>
      <c r="E192">
        <v>5439583</v>
      </c>
      <c r="F192">
        <v>577814</v>
      </c>
      <c r="G192" t="s">
        <v>0</v>
      </c>
      <c r="H192" t="s">
        <v>14</v>
      </c>
      <c r="I192">
        <v>890</v>
      </c>
      <c r="J192" t="s">
        <v>12967</v>
      </c>
    </row>
    <row r="193" spans="1:10" x14ac:dyDescent="0.3">
      <c r="A193">
        <v>31512</v>
      </c>
      <c r="B193" s="10">
        <f t="shared" si="2"/>
        <v>31512</v>
      </c>
      <c r="C193">
        <v>49.111463999999998</v>
      </c>
      <c r="D193">
        <v>-121.950665</v>
      </c>
      <c r="E193">
        <v>5440377</v>
      </c>
      <c r="F193">
        <v>576579</v>
      </c>
      <c r="G193" t="s">
        <v>0</v>
      </c>
      <c r="H193" t="s">
        <v>14</v>
      </c>
      <c r="I193">
        <v>8</v>
      </c>
      <c r="J193" t="s">
        <v>12967</v>
      </c>
    </row>
    <row r="194" spans="1:10" x14ac:dyDescent="0.3">
      <c r="A194">
        <v>31599</v>
      </c>
      <c r="B194" s="10">
        <f t="shared" ref="B194:B257" si="3">HYPERLINK(CONCATENATE("https://apps.nrs.gov.bc.ca/gwells/well/",A194),A194)</f>
        <v>31599</v>
      </c>
      <c r="C194">
        <v>49.111758999999999</v>
      </c>
      <c r="D194">
        <v>-121.95834600000001</v>
      </c>
      <c r="E194">
        <v>5440402</v>
      </c>
      <c r="F194">
        <v>576018</v>
      </c>
      <c r="G194" t="s">
        <v>0</v>
      </c>
      <c r="H194" t="s">
        <v>14</v>
      </c>
      <c r="I194">
        <v>8</v>
      </c>
      <c r="J194" t="s">
        <v>12967</v>
      </c>
    </row>
    <row r="195" spans="1:10" x14ac:dyDescent="0.3">
      <c r="A195">
        <v>31666</v>
      </c>
      <c r="B195" s="10">
        <f t="shared" si="3"/>
        <v>31666</v>
      </c>
      <c r="C195">
        <v>49.075906000000003</v>
      </c>
      <c r="D195">
        <v>-121.852591</v>
      </c>
      <c r="E195">
        <v>5436528</v>
      </c>
      <c r="F195">
        <v>583796</v>
      </c>
      <c r="G195" t="s">
        <v>0</v>
      </c>
      <c r="H195" t="s">
        <v>14</v>
      </c>
      <c r="I195">
        <v>9</v>
      </c>
      <c r="J195" t="s">
        <v>12966</v>
      </c>
    </row>
    <row r="196" spans="1:10" x14ac:dyDescent="0.3">
      <c r="A196">
        <v>31805</v>
      </c>
      <c r="B196" s="10">
        <f t="shared" si="3"/>
        <v>31805</v>
      </c>
      <c r="C196">
        <v>49.099170000000001</v>
      </c>
      <c r="D196">
        <v>-121.96675</v>
      </c>
      <c r="E196">
        <v>5438994</v>
      </c>
      <c r="F196">
        <v>575424</v>
      </c>
      <c r="G196" t="s">
        <v>0</v>
      </c>
      <c r="H196" t="s">
        <v>14</v>
      </c>
      <c r="I196">
        <v>8</v>
      </c>
      <c r="J196" t="s">
        <v>12967</v>
      </c>
    </row>
    <row r="197" spans="1:10" x14ac:dyDescent="0.3">
      <c r="A197">
        <v>32074</v>
      </c>
      <c r="B197" s="10">
        <f t="shared" si="3"/>
        <v>32074</v>
      </c>
      <c r="C197">
        <v>49.082721999999997</v>
      </c>
      <c r="D197">
        <v>-121.90222900000001</v>
      </c>
      <c r="E197">
        <v>5437232</v>
      </c>
      <c r="F197">
        <v>580160</v>
      </c>
      <c r="G197" t="s">
        <v>0</v>
      </c>
      <c r="H197" t="s">
        <v>14</v>
      </c>
      <c r="I197">
        <v>1206</v>
      </c>
      <c r="J197" t="s">
        <v>12966</v>
      </c>
    </row>
    <row r="198" spans="1:10" x14ac:dyDescent="0.3">
      <c r="A198">
        <v>32080</v>
      </c>
      <c r="B198" s="10">
        <f t="shared" si="3"/>
        <v>32080</v>
      </c>
      <c r="C198">
        <v>49.080843999999999</v>
      </c>
      <c r="D198">
        <v>-121.902462</v>
      </c>
      <c r="E198">
        <v>5437023</v>
      </c>
      <c r="F198">
        <v>580146</v>
      </c>
      <c r="G198" t="s">
        <v>0</v>
      </c>
      <c r="H198" t="s">
        <v>14</v>
      </c>
      <c r="I198">
        <v>1206</v>
      </c>
      <c r="J198" t="s">
        <v>12966</v>
      </c>
    </row>
    <row r="199" spans="1:10" x14ac:dyDescent="0.3">
      <c r="A199">
        <v>32084</v>
      </c>
      <c r="B199" s="10">
        <f t="shared" si="3"/>
        <v>32084</v>
      </c>
      <c r="C199">
        <v>49.081721999999999</v>
      </c>
      <c r="D199">
        <v>-121.902046</v>
      </c>
      <c r="E199">
        <v>5437121</v>
      </c>
      <c r="F199">
        <v>580175</v>
      </c>
      <c r="G199" t="s">
        <v>0</v>
      </c>
      <c r="H199" t="s">
        <v>14</v>
      </c>
      <c r="I199">
        <v>1206</v>
      </c>
      <c r="J199" t="s">
        <v>12966</v>
      </c>
    </row>
    <row r="200" spans="1:10" x14ac:dyDescent="0.3">
      <c r="A200">
        <v>32126</v>
      </c>
      <c r="B200" s="10">
        <f t="shared" si="3"/>
        <v>32126</v>
      </c>
      <c r="C200">
        <v>49.019889999999997</v>
      </c>
      <c r="D200">
        <v>-122.041934</v>
      </c>
      <c r="E200">
        <v>5430109</v>
      </c>
      <c r="F200">
        <v>570047</v>
      </c>
      <c r="G200" t="s">
        <v>0</v>
      </c>
      <c r="H200" t="s">
        <v>14</v>
      </c>
      <c r="I200">
        <v>20</v>
      </c>
      <c r="J200" t="s">
        <v>16218</v>
      </c>
    </row>
    <row r="201" spans="1:10" x14ac:dyDescent="0.3">
      <c r="A201">
        <v>32169</v>
      </c>
      <c r="B201" s="10">
        <f t="shared" si="3"/>
        <v>32169</v>
      </c>
      <c r="C201">
        <v>49.072361000000001</v>
      </c>
      <c r="D201">
        <v>-121.960745</v>
      </c>
      <c r="E201">
        <v>5436020</v>
      </c>
      <c r="F201">
        <v>575903</v>
      </c>
      <c r="G201" t="s">
        <v>0</v>
      </c>
      <c r="H201" t="s">
        <v>14</v>
      </c>
      <c r="I201">
        <v>9</v>
      </c>
      <c r="J201" t="s">
        <v>12966</v>
      </c>
    </row>
    <row r="202" spans="1:10" x14ac:dyDescent="0.3">
      <c r="A202">
        <v>32291</v>
      </c>
      <c r="B202" s="10">
        <f t="shared" si="3"/>
        <v>32291</v>
      </c>
      <c r="C202">
        <v>49.080914999999997</v>
      </c>
      <c r="D202">
        <v>-121.89953</v>
      </c>
      <c r="E202">
        <v>5437034</v>
      </c>
      <c r="F202">
        <v>580360</v>
      </c>
      <c r="G202" t="s">
        <v>0</v>
      </c>
      <c r="H202" t="s">
        <v>14</v>
      </c>
      <c r="I202">
        <v>1206</v>
      </c>
      <c r="J202" t="s">
        <v>12966</v>
      </c>
    </row>
    <row r="203" spans="1:10" x14ac:dyDescent="0.3">
      <c r="A203">
        <v>32297</v>
      </c>
      <c r="B203" s="10">
        <f t="shared" si="3"/>
        <v>32297</v>
      </c>
      <c r="C203">
        <v>49.080958000000003</v>
      </c>
      <c r="D203">
        <v>-121.89831</v>
      </c>
      <c r="E203">
        <v>5437040</v>
      </c>
      <c r="F203">
        <v>580449</v>
      </c>
      <c r="G203" t="s">
        <v>0</v>
      </c>
      <c r="H203" t="s">
        <v>14</v>
      </c>
      <c r="I203">
        <v>1206</v>
      </c>
      <c r="J203" t="s">
        <v>12966</v>
      </c>
    </row>
    <row r="204" spans="1:10" x14ac:dyDescent="0.3">
      <c r="A204">
        <v>32298</v>
      </c>
      <c r="B204" s="10">
        <f t="shared" si="3"/>
        <v>32298</v>
      </c>
      <c r="C204">
        <v>49.082124</v>
      </c>
      <c r="D204">
        <v>-121.896079</v>
      </c>
      <c r="E204">
        <v>5437172</v>
      </c>
      <c r="F204">
        <v>580610</v>
      </c>
      <c r="G204" t="s">
        <v>0</v>
      </c>
      <c r="H204" t="s">
        <v>14</v>
      </c>
      <c r="I204">
        <v>1206</v>
      </c>
      <c r="J204" t="s">
        <v>12966</v>
      </c>
    </row>
    <row r="205" spans="1:10" x14ac:dyDescent="0.3">
      <c r="A205">
        <v>32308</v>
      </c>
      <c r="B205" s="10">
        <f t="shared" si="3"/>
        <v>32308</v>
      </c>
      <c r="C205">
        <v>49.081708999999996</v>
      </c>
      <c r="D205">
        <v>-121.900717</v>
      </c>
      <c r="E205">
        <v>5437121</v>
      </c>
      <c r="F205">
        <v>580272</v>
      </c>
      <c r="G205" t="s">
        <v>0</v>
      </c>
      <c r="H205" t="s">
        <v>14</v>
      </c>
      <c r="I205">
        <v>1206</v>
      </c>
      <c r="J205" t="s">
        <v>12966</v>
      </c>
    </row>
    <row r="206" spans="1:10" x14ac:dyDescent="0.3">
      <c r="A206">
        <v>32326</v>
      </c>
      <c r="B206" s="10">
        <f t="shared" si="3"/>
        <v>32326</v>
      </c>
      <c r="C206">
        <v>49.082180000000001</v>
      </c>
      <c r="D206">
        <v>-121.89932</v>
      </c>
      <c r="E206">
        <v>5437175</v>
      </c>
      <c r="F206">
        <v>580373</v>
      </c>
      <c r="G206" t="s">
        <v>0</v>
      </c>
      <c r="H206" t="s">
        <v>14</v>
      </c>
      <c r="I206">
        <v>1206</v>
      </c>
      <c r="J206" t="s">
        <v>12966</v>
      </c>
    </row>
    <row r="207" spans="1:10" x14ac:dyDescent="0.3">
      <c r="A207">
        <v>32336</v>
      </c>
      <c r="B207" s="10">
        <f t="shared" si="3"/>
        <v>32336</v>
      </c>
      <c r="C207">
        <v>49.081850000000003</v>
      </c>
      <c r="D207">
        <v>-121.89761</v>
      </c>
      <c r="E207">
        <v>5437140</v>
      </c>
      <c r="F207">
        <v>580499</v>
      </c>
      <c r="G207" t="s">
        <v>0</v>
      </c>
      <c r="H207" t="s">
        <v>14</v>
      </c>
      <c r="I207">
        <v>1206</v>
      </c>
      <c r="J207" t="s">
        <v>12966</v>
      </c>
    </row>
    <row r="208" spans="1:10" x14ac:dyDescent="0.3">
      <c r="A208">
        <v>32360</v>
      </c>
      <c r="B208" s="10">
        <f t="shared" si="3"/>
        <v>32360</v>
      </c>
      <c r="C208">
        <v>49.089410000000001</v>
      </c>
      <c r="D208">
        <v>-121.93858</v>
      </c>
      <c r="E208">
        <v>5437938</v>
      </c>
      <c r="F208">
        <v>577495</v>
      </c>
      <c r="G208" t="s">
        <v>0</v>
      </c>
      <c r="H208" t="s">
        <v>14</v>
      </c>
      <c r="I208">
        <v>1206</v>
      </c>
      <c r="J208" t="s">
        <v>12966</v>
      </c>
    </row>
    <row r="209" spans="1:10" x14ac:dyDescent="0.3">
      <c r="A209">
        <v>32394</v>
      </c>
      <c r="B209" s="10">
        <f t="shared" si="3"/>
        <v>32394</v>
      </c>
      <c r="C209">
        <v>49.084905999999997</v>
      </c>
      <c r="D209">
        <v>-121.93270800000001</v>
      </c>
      <c r="E209">
        <v>5437443</v>
      </c>
      <c r="F209">
        <v>577931</v>
      </c>
      <c r="G209" t="s">
        <v>0</v>
      </c>
      <c r="H209" t="s">
        <v>14</v>
      </c>
      <c r="I209">
        <v>1206</v>
      </c>
      <c r="J209" t="s">
        <v>12966</v>
      </c>
    </row>
    <row r="210" spans="1:10" x14ac:dyDescent="0.3">
      <c r="A210">
        <v>32451</v>
      </c>
      <c r="B210" s="10">
        <f t="shared" si="3"/>
        <v>32451</v>
      </c>
      <c r="C210">
        <v>49.097517000000003</v>
      </c>
      <c r="D210">
        <v>-121.91615</v>
      </c>
      <c r="E210">
        <v>5438862</v>
      </c>
      <c r="F210">
        <v>579120</v>
      </c>
      <c r="G210" t="s">
        <v>0</v>
      </c>
      <c r="H210" t="s">
        <v>14</v>
      </c>
      <c r="I210">
        <v>890</v>
      </c>
      <c r="J210" t="s">
        <v>12967</v>
      </c>
    </row>
    <row r="211" spans="1:10" x14ac:dyDescent="0.3">
      <c r="A211">
        <v>32497</v>
      </c>
      <c r="B211" s="10">
        <f t="shared" si="3"/>
        <v>32497</v>
      </c>
      <c r="C211">
        <v>49.183280000000003</v>
      </c>
      <c r="D211">
        <v>-121.78243000000001</v>
      </c>
      <c r="E211">
        <v>5448544</v>
      </c>
      <c r="F211">
        <v>588728</v>
      </c>
      <c r="G211" t="s">
        <v>0</v>
      </c>
      <c r="H211" t="s">
        <v>14</v>
      </c>
      <c r="I211">
        <v>6</v>
      </c>
      <c r="J211" t="s">
        <v>12967</v>
      </c>
    </row>
    <row r="212" spans="1:10" x14ac:dyDescent="0.3">
      <c r="A212">
        <v>32504</v>
      </c>
      <c r="B212" s="10">
        <f t="shared" si="3"/>
        <v>32504</v>
      </c>
      <c r="C212">
        <v>49.198979999999999</v>
      </c>
      <c r="D212">
        <v>-121.95099999999999</v>
      </c>
      <c r="E212">
        <v>5450105</v>
      </c>
      <c r="F212">
        <v>576420</v>
      </c>
      <c r="G212" t="s">
        <v>0</v>
      </c>
      <c r="H212" t="s">
        <v>14</v>
      </c>
      <c r="I212">
        <v>6</v>
      </c>
      <c r="J212" t="s">
        <v>12967</v>
      </c>
    </row>
    <row r="213" spans="1:10" x14ac:dyDescent="0.3">
      <c r="A213">
        <v>32541</v>
      </c>
      <c r="B213" s="10">
        <f t="shared" si="3"/>
        <v>32541</v>
      </c>
      <c r="C213">
        <v>49.075952000000001</v>
      </c>
      <c r="D213">
        <v>-121.855397</v>
      </c>
      <c r="E213">
        <v>5436530</v>
      </c>
      <c r="F213">
        <v>583591</v>
      </c>
      <c r="G213" t="s">
        <v>0</v>
      </c>
      <c r="H213" t="s">
        <v>14</v>
      </c>
      <c r="I213">
        <v>9</v>
      </c>
      <c r="J213" t="s">
        <v>12966</v>
      </c>
    </row>
    <row r="214" spans="1:10" x14ac:dyDescent="0.3">
      <c r="A214">
        <v>32799</v>
      </c>
      <c r="B214" s="10">
        <f t="shared" si="3"/>
        <v>32799</v>
      </c>
      <c r="C214">
        <v>49.201649000000003</v>
      </c>
      <c r="D214">
        <v>-121.841942</v>
      </c>
      <c r="E214">
        <v>5450518</v>
      </c>
      <c r="F214">
        <v>584360</v>
      </c>
      <c r="G214" t="s">
        <v>0</v>
      </c>
      <c r="H214" t="s">
        <v>14</v>
      </c>
      <c r="I214">
        <v>6</v>
      </c>
      <c r="J214" t="s">
        <v>12967</v>
      </c>
    </row>
    <row r="215" spans="1:10" x14ac:dyDescent="0.3">
      <c r="A215">
        <v>32861</v>
      </c>
      <c r="B215" s="10">
        <f t="shared" si="3"/>
        <v>32861</v>
      </c>
      <c r="C215">
        <v>49.093618999999997</v>
      </c>
      <c r="D215">
        <v>-122.020544</v>
      </c>
      <c r="E215">
        <v>5438325</v>
      </c>
      <c r="F215">
        <v>571505</v>
      </c>
      <c r="G215" t="s">
        <v>0</v>
      </c>
      <c r="H215" t="s">
        <v>14</v>
      </c>
      <c r="I215">
        <v>8</v>
      </c>
      <c r="J215" t="s">
        <v>12967</v>
      </c>
    </row>
    <row r="216" spans="1:10" x14ac:dyDescent="0.3">
      <c r="A216">
        <v>32965</v>
      </c>
      <c r="B216" s="10">
        <f t="shared" si="3"/>
        <v>32965</v>
      </c>
      <c r="C216">
        <v>49.146541999999997</v>
      </c>
      <c r="D216">
        <v>-121.87841299999999</v>
      </c>
      <c r="E216">
        <v>5444352</v>
      </c>
      <c r="F216">
        <v>581794</v>
      </c>
      <c r="G216" t="s">
        <v>0</v>
      </c>
      <c r="H216" t="s">
        <v>14</v>
      </c>
      <c r="I216">
        <v>6</v>
      </c>
      <c r="J216" t="s">
        <v>12967</v>
      </c>
    </row>
    <row r="217" spans="1:10" x14ac:dyDescent="0.3">
      <c r="A217">
        <v>33264</v>
      </c>
      <c r="B217" s="10">
        <f t="shared" si="3"/>
        <v>33264</v>
      </c>
      <c r="C217">
        <v>49.092153000000003</v>
      </c>
      <c r="D217">
        <v>-121.962852</v>
      </c>
      <c r="E217">
        <v>5438218</v>
      </c>
      <c r="F217">
        <v>575719</v>
      </c>
      <c r="G217" t="s">
        <v>0</v>
      </c>
      <c r="H217" t="s">
        <v>14</v>
      </c>
      <c r="I217">
        <v>1205</v>
      </c>
      <c r="J217" t="s">
        <v>12967</v>
      </c>
    </row>
    <row r="218" spans="1:10" x14ac:dyDescent="0.3">
      <c r="A218">
        <v>33335</v>
      </c>
      <c r="B218" s="10">
        <f t="shared" si="3"/>
        <v>33335</v>
      </c>
      <c r="C218">
        <v>49.101267999999997</v>
      </c>
      <c r="D218">
        <v>-121.939358</v>
      </c>
      <c r="E218">
        <v>5439255</v>
      </c>
      <c r="F218">
        <v>577420</v>
      </c>
      <c r="G218" t="s">
        <v>0</v>
      </c>
      <c r="H218" t="s">
        <v>14</v>
      </c>
      <c r="I218">
        <v>890</v>
      </c>
      <c r="J218" t="s">
        <v>12967</v>
      </c>
    </row>
    <row r="219" spans="1:10" x14ac:dyDescent="0.3">
      <c r="A219">
        <v>33440</v>
      </c>
      <c r="B219" s="10">
        <f t="shared" si="3"/>
        <v>33440</v>
      </c>
      <c r="C219">
        <v>49.097425000000001</v>
      </c>
      <c r="D219">
        <v>-121.942166</v>
      </c>
      <c r="E219">
        <v>5438825</v>
      </c>
      <c r="F219">
        <v>577221</v>
      </c>
      <c r="G219" t="s">
        <v>0</v>
      </c>
      <c r="H219" t="s">
        <v>14</v>
      </c>
      <c r="I219">
        <v>890</v>
      </c>
      <c r="J219" t="s">
        <v>12967</v>
      </c>
    </row>
    <row r="220" spans="1:10" x14ac:dyDescent="0.3">
      <c r="A220">
        <v>33614</v>
      </c>
      <c r="B220" s="10">
        <f t="shared" si="3"/>
        <v>33614</v>
      </c>
      <c r="C220">
        <v>49.08802</v>
      </c>
      <c r="D220">
        <v>-122.03291299999999</v>
      </c>
      <c r="E220">
        <v>5437691</v>
      </c>
      <c r="F220">
        <v>570610</v>
      </c>
      <c r="G220" t="s">
        <v>0</v>
      </c>
      <c r="H220" t="s">
        <v>14</v>
      </c>
      <c r="I220">
        <v>8</v>
      </c>
      <c r="J220" t="s">
        <v>12967</v>
      </c>
    </row>
    <row r="221" spans="1:10" x14ac:dyDescent="0.3">
      <c r="A221">
        <v>33652</v>
      </c>
      <c r="B221" s="10">
        <f t="shared" si="3"/>
        <v>33652</v>
      </c>
      <c r="C221">
        <v>49.122478999999998</v>
      </c>
      <c r="D221">
        <v>-121.884918</v>
      </c>
      <c r="E221">
        <v>5441670</v>
      </c>
      <c r="F221">
        <v>581359</v>
      </c>
      <c r="G221" t="s">
        <v>0</v>
      </c>
      <c r="H221" t="s">
        <v>14</v>
      </c>
      <c r="I221">
        <v>890</v>
      </c>
      <c r="J221" t="s">
        <v>12967</v>
      </c>
    </row>
    <row r="222" spans="1:10" x14ac:dyDescent="0.3">
      <c r="A222">
        <v>33658</v>
      </c>
      <c r="B222" s="10">
        <f t="shared" si="3"/>
        <v>33658</v>
      </c>
      <c r="C222">
        <v>49.080238999999999</v>
      </c>
      <c r="D222">
        <v>-121.817543</v>
      </c>
      <c r="E222">
        <v>5437049</v>
      </c>
      <c r="F222">
        <v>586348</v>
      </c>
      <c r="G222" t="s">
        <v>0</v>
      </c>
      <c r="H222" t="s">
        <v>14</v>
      </c>
      <c r="I222">
        <v>1206</v>
      </c>
      <c r="J222" t="s">
        <v>12966</v>
      </c>
    </row>
    <row r="223" spans="1:10" x14ac:dyDescent="0.3">
      <c r="A223">
        <v>33659</v>
      </c>
      <c r="B223" s="10">
        <f t="shared" si="3"/>
        <v>33659</v>
      </c>
      <c r="C223">
        <v>49.120643000000001</v>
      </c>
      <c r="D223">
        <v>-121.958955</v>
      </c>
      <c r="E223">
        <v>5441389</v>
      </c>
      <c r="F223">
        <v>575960</v>
      </c>
      <c r="G223" t="s">
        <v>0</v>
      </c>
      <c r="H223" t="s">
        <v>14</v>
      </c>
      <c r="I223">
        <v>8</v>
      </c>
      <c r="J223" t="s">
        <v>12967</v>
      </c>
    </row>
    <row r="224" spans="1:10" x14ac:dyDescent="0.3">
      <c r="A224">
        <v>33677</v>
      </c>
      <c r="B224" s="10">
        <f t="shared" si="3"/>
        <v>33677</v>
      </c>
      <c r="C224">
        <v>49.080297999999999</v>
      </c>
      <c r="D224">
        <v>-121.824129</v>
      </c>
      <c r="E224">
        <v>5437048</v>
      </c>
      <c r="F224">
        <v>585867</v>
      </c>
      <c r="G224" t="s">
        <v>0</v>
      </c>
      <c r="H224" t="s">
        <v>14</v>
      </c>
      <c r="I224">
        <v>1206</v>
      </c>
      <c r="J224" t="s">
        <v>12966</v>
      </c>
    </row>
    <row r="225" spans="1:10" x14ac:dyDescent="0.3">
      <c r="A225">
        <v>33775</v>
      </c>
      <c r="B225" s="10">
        <f t="shared" si="3"/>
        <v>33775</v>
      </c>
      <c r="C225">
        <v>49.024431999999997</v>
      </c>
      <c r="D225">
        <v>-122.013012</v>
      </c>
      <c r="E225">
        <v>5430641</v>
      </c>
      <c r="F225">
        <v>572155</v>
      </c>
      <c r="G225" t="s">
        <v>0</v>
      </c>
      <c r="H225" t="s">
        <v>14</v>
      </c>
      <c r="I225">
        <v>20</v>
      </c>
      <c r="J225" t="s">
        <v>16218</v>
      </c>
    </row>
    <row r="226" spans="1:10" x14ac:dyDescent="0.3">
      <c r="A226">
        <v>33840</v>
      </c>
      <c r="B226" s="10">
        <f t="shared" si="3"/>
        <v>33840</v>
      </c>
      <c r="C226">
        <v>49.108057000000002</v>
      </c>
      <c r="D226">
        <v>-121.959862</v>
      </c>
      <c r="E226">
        <v>5439989</v>
      </c>
      <c r="F226">
        <v>575913</v>
      </c>
      <c r="G226" t="s">
        <v>0</v>
      </c>
      <c r="H226" t="s">
        <v>14</v>
      </c>
      <c r="I226">
        <v>8</v>
      </c>
      <c r="J226" t="s">
        <v>12967</v>
      </c>
    </row>
    <row r="227" spans="1:10" x14ac:dyDescent="0.3">
      <c r="A227">
        <v>33890</v>
      </c>
      <c r="B227" s="10">
        <f t="shared" si="3"/>
        <v>33890</v>
      </c>
      <c r="C227">
        <v>49.105738000000002</v>
      </c>
      <c r="D227">
        <v>-122.068575</v>
      </c>
      <c r="E227">
        <v>5439628</v>
      </c>
      <c r="F227">
        <v>567982</v>
      </c>
      <c r="G227" t="s">
        <v>0</v>
      </c>
      <c r="H227" t="s">
        <v>14</v>
      </c>
      <c r="I227">
        <v>21</v>
      </c>
      <c r="J227" t="s">
        <v>12967</v>
      </c>
    </row>
    <row r="228" spans="1:10" x14ac:dyDescent="0.3">
      <c r="A228">
        <v>33937</v>
      </c>
      <c r="B228" s="10">
        <f t="shared" si="3"/>
        <v>33937</v>
      </c>
      <c r="C228">
        <v>49.034447999999998</v>
      </c>
      <c r="D228">
        <v>-122.010296</v>
      </c>
      <c r="E228">
        <v>5431757</v>
      </c>
      <c r="F228">
        <v>572339</v>
      </c>
      <c r="G228" t="s">
        <v>0</v>
      </c>
      <c r="H228" t="s">
        <v>14</v>
      </c>
      <c r="I228">
        <v>20</v>
      </c>
      <c r="J228" t="s">
        <v>16218</v>
      </c>
    </row>
    <row r="229" spans="1:10" x14ac:dyDescent="0.3">
      <c r="A229">
        <v>33939</v>
      </c>
      <c r="B229" s="10">
        <f t="shared" si="3"/>
        <v>33939</v>
      </c>
      <c r="C229">
        <v>49.035412000000001</v>
      </c>
      <c r="D229">
        <v>-122.010482</v>
      </c>
      <c r="E229">
        <v>5431864</v>
      </c>
      <c r="F229">
        <v>572324</v>
      </c>
      <c r="G229" t="s">
        <v>0</v>
      </c>
      <c r="H229" t="s">
        <v>14</v>
      </c>
      <c r="I229">
        <v>20</v>
      </c>
      <c r="J229" t="s">
        <v>16218</v>
      </c>
    </row>
    <row r="230" spans="1:10" x14ac:dyDescent="0.3">
      <c r="A230">
        <v>33969</v>
      </c>
      <c r="B230" s="10">
        <f t="shared" si="3"/>
        <v>33969</v>
      </c>
      <c r="C230">
        <v>49.008493999999999</v>
      </c>
      <c r="D230">
        <v>-122.06853099999999</v>
      </c>
      <c r="E230">
        <v>5428818</v>
      </c>
      <c r="F230">
        <v>568118</v>
      </c>
      <c r="G230" t="s">
        <v>0</v>
      </c>
      <c r="H230" t="s">
        <v>14</v>
      </c>
      <c r="I230">
        <v>20</v>
      </c>
      <c r="J230" t="s">
        <v>16218</v>
      </c>
    </row>
    <row r="231" spans="1:10" x14ac:dyDescent="0.3">
      <c r="A231">
        <v>33983</v>
      </c>
      <c r="B231" s="10">
        <f t="shared" si="3"/>
        <v>33983</v>
      </c>
      <c r="C231">
        <v>49.028388999999997</v>
      </c>
      <c r="D231">
        <v>-122.040567</v>
      </c>
      <c r="E231">
        <v>5431055</v>
      </c>
      <c r="F231">
        <v>570135</v>
      </c>
      <c r="G231" t="s">
        <v>0</v>
      </c>
      <c r="H231" t="s">
        <v>14</v>
      </c>
      <c r="I231">
        <v>20</v>
      </c>
      <c r="J231" t="s">
        <v>16218</v>
      </c>
    </row>
    <row r="232" spans="1:10" x14ac:dyDescent="0.3">
      <c r="A232">
        <v>34242</v>
      </c>
      <c r="B232" s="10">
        <f t="shared" si="3"/>
        <v>34242</v>
      </c>
      <c r="C232">
        <v>49.014771000000003</v>
      </c>
      <c r="D232">
        <v>-122.062656</v>
      </c>
      <c r="E232">
        <v>5429521</v>
      </c>
      <c r="F232">
        <v>568539</v>
      </c>
      <c r="G232" t="s">
        <v>0</v>
      </c>
      <c r="H232" t="s">
        <v>14</v>
      </c>
      <c r="I232">
        <v>20</v>
      </c>
      <c r="J232" t="s">
        <v>16218</v>
      </c>
    </row>
    <row r="233" spans="1:10" x14ac:dyDescent="0.3">
      <c r="A233">
        <v>34328</v>
      </c>
      <c r="B233" s="10">
        <f t="shared" si="3"/>
        <v>34328</v>
      </c>
      <c r="C233">
        <v>49.093490000000003</v>
      </c>
      <c r="D233">
        <v>-121.97448</v>
      </c>
      <c r="E233">
        <v>5438355</v>
      </c>
      <c r="F233">
        <v>574868</v>
      </c>
      <c r="G233" t="s">
        <v>0</v>
      </c>
      <c r="H233" t="s">
        <v>14</v>
      </c>
      <c r="I233">
        <v>1205</v>
      </c>
      <c r="J233" t="s">
        <v>12967</v>
      </c>
    </row>
    <row r="234" spans="1:10" x14ac:dyDescent="0.3">
      <c r="A234">
        <v>34341</v>
      </c>
      <c r="B234" s="10">
        <f t="shared" si="3"/>
        <v>34341</v>
      </c>
      <c r="C234">
        <v>49.009979999999999</v>
      </c>
      <c r="D234">
        <v>-122.05974999999999</v>
      </c>
      <c r="E234">
        <v>5428991</v>
      </c>
      <c r="F234">
        <v>568758</v>
      </c>
      <c r="G234" t="s">
        <v>0</v>
      </c>
      <c r="H234" t="s">
        <v>14</v>
      </c>
      <c r="I234">
        <v>20</v>
      </c>
      <c r="J234" t="s">
        <v>16218</v>
      </c>
    </row>
    <row r="235" spans="1:10" x14ac:dyDescent="0.3">
      <c r="A235">
        <v>34344</v>
      </c>
      <c r="B235" s="10">
        <f t="shared" si="3"/>
        <v>34344</v>
      </c>
      <c r="C235">
        <v>49.197470000000003</v>
      </c>
      <c r="D235">
        <v>-121.79327000000001</v>
      </c>
      <c r="E235">
        <v>5450109</v>
      </c>
      <c r="F235">
        <v>587913</v>
      </c>
      <c r="G235" t="s">
        <v>0</v>
      </c>
      <c r="H235" t="s">
        <v>14</v>
      </c>
      <c r="I235">
        <v>6</v>
      </c>
      <c r="J235" t="s">
        <v>12967</v>
      </c>
    </row>
    <row r="236" spans="1:10" x14ac:dyDescent="0.3">
      <c r="A236">
        <v>34572</v>
      </c>
      <c r="B236" s="10">
        <f t="shared" si="3"/>
        <v>34572</v>
      </c>
      <c r="C236">
        <v>49.125329999999998</v>
      </c>
      <c r="D236">
        <v>-121.8839</v>
      </c>
      <c r="E236">
        <v>5441988</v>
      </c>
      <c r="F236">
        <v>581429</v>
      </c>
      <c r="G236" t="s">
        <v>0</v>
      </c>
      <c r="H236" t="s">
        <v>14</v>
      </c>
      <c r="I236">
        <v>890</v>
      </c>
      <c r="J236" t="s">
        <v>12967</v>
      </c>
    </row>
    <row r="237" spans="1:10" x14ac:dyDescent="0.3">
      <c r="A237">
        <v>34588</v>
      </c>
      <c r="B237" s="10">
        <f t="shared" si="3"/>
        <v>34588</v>
      </c>
      <c r="C237">
        <v>49.084719999999997</v>
      </c>
      <c r="D237">
        <v>-121.93773</v>
      </c>
      <c r="E237">
        <v>5437417</v>
      </c>
      <c r="F237">
        <v>577565</v>
      </c>
      <c r="G237" t="s">
        <v>0</v>
      </c>
      <c r="H237" t="s">
        <v>14</v>
      </c>
      <c r="I237">
        <v>1206</v>
      </c>
      <c r="J237" t="s">
        <v>12966</v>
      </c>
    </row>
    <row r="238" spans="1:10" x14ac:dyDescent="0.3">
      <c r="A238">
        <v>34602</v>
      </c>
      <c r="B238" s="10">
        <f t="shared" si="3"/>
        <v>34602</v>
      </c>
      <c r="C238">
        <v>49.084518000000003</v>
      </c>
      <c r="D238">
        <v>-121.930594</v>
      </c>
      <c r="E238">
        <v>5437402</v>
      </c>
      <c r="F238">
        <v>578086</v>
      </c>
      <c r="G238" t="s">
        <v>0</v>
      </c>
      <c r="H238" t="s">
        <v>14</v>
      </c>
      <c r="I238">
        <v>1206</v>
      </c>
      <c r="J238" t="s">
        <v>12966</v>
      </c>
    </row>
    <row r="239" spans="1:10" x14ac:dyDescent="0.3">
      <c r="A239">
        <v>34607</v>
      </c>
      <c r="B239" s="10">
        <f t="shared" si="3"/>
        <v>34607</v>
      </c>
      <c r="C239">
        <v>49.076712999999998</v>
      </c>
      <c r="D239">
        <v>-121.82461000000001</v>
      </c>
      <c r="E239">
        <v>5436649</v>
      </c>
      <c r="F239">
        <v>585838</v>
      </c>
      <c r="G239" t="s">
        <v>0</v>
      </c>
      <c r="H239" t="s">
        <v>14</v>
      </c>
      <c r="I239">
        <v>1206</v>
      </c>
      <c r="J239" t="s">
        <v>12966</v>
      </c>
    </row>
    <row r="240" spans="1:10" x14ac:dyDescent="0.3">
      <c r="A240">
        <v>34610</v>
      </c>
      <c r="B240" s="10">
        <f t="shared" si="3"/>
        <v>34610</v>
      </c>
      <c r="C240">
        <v>49.157682000000001</v>
      </c>
      <c r="D240">
        <v>-121.873197</v>
      </c>
      <c r="E240">
        <v>5445596</v>
      </c>
      <c r="F240">
        <v>582156</v>
      </c>
      <c r="G240" t="s">
        <v>0</v>
      </c>
      <c r="H240" t="s">
        <v>14</v>
      </c>
      <c r="I240">
        <v>6</v>
      </c>
      <c r="J240" t="s">
        <v>12967</v>
      </c>
    </row>
    <row r="241" spans="1:10" x14ac:dyDescent="0.3">
      <c r="A241">
        <v>34611</v>
      </c>
      <c r="B241" s="10">
        <f t="shared" si="3"/>
        <v>34611</v>
      </c>
      <c r="C241">
        <v>49.076301000000001</v>
      </c>
      <c r="D241">
        <v>-121.829139</v>
      </c>
      <c r="E241">
        <v>5436598</v>
      </c>
      <c r="F241">
        <v>585508</v>
      </c>
      <c r="G241" t="s">
        <v>0</v>
      </c>
      <c r="H241" t="s">
        <v>14</v>
      </c>
      <c r="I241">
        <v>1206</v>
      </c>
      <c r="J241" t="s">
        <v>12966</v>
      </c>
    </row>
    <row r="242" spans="1:10" x14ac:dyDescent="0.3">
      <c r="A242">
        <v>34660</v>
      </c>
      <c r="B242" s="10">
        <f t="shared" si="3"/>
        <v>34660</v>
      </c>
      <c r="C242">
        <v>49.124310000000001</v>
      </c>
      <c r="D242">
        <v>-121.88417</v>
      </c>
      <c r="E242">
        <v>5441874</v>
      </c>
      <c r="F242">
        <v>581411</v>
      </c>
      <c r="G242" t="s">
        <v>0</v>
      </c>
      <c r="H242" t="s">
        <v>14</v>
      </c>
      <c r="I242">
        <v>890</v>
      </c>
      <c r="J242" t="s">
        <v>12967</v>
      </c>
    </row>
    <row r="243" spans="1:10" x14ac:dyDescent="0.3">
      <c r="A243">
        <v>34777</v>
      </c>
      <c r="B243" s="10">
        <f t="shared" si="3"/>
        <v>34777</v>
      </c>
      <c r="C243">
        <v>49.125219999999999</v>
      </c>
      <c r="D243">
        <v>-121.88457</v>
      </c>
      <c r="E243">
        <v>5441975</v>
      </c>
      <c r="F243">
        <v>581380</v>
      </c>
      <c r="G243" t="s">
        <v>0</v>
      </c>
      <c r="H243" t="s">
        <v>14</v>
      </c>
      <c r="I243">
        <v>890</v>
      </c>
      <c r="J243" t="s">
        <v>12967</v>
      </c>
    </row>
    <row r="244" spans="1:10" x14ac:dyDescent="0.3">
      <c r="A244">
        <v>34806</v>
      </c>
      <c r="B244" s="10">
        <f t="shared" si="3"/>
        <v>34806</v>
      </c>
      <c r="C244">
        <v>49.164442999999999</v>
      </c>
      <c r="D244">
        <v>-121.99045099999999</v>
      </c>
      <c r="E244">
        <v>5446227</v>
      </c>
      <c r="F244">
        <v>573597</v>
      </c>
      <c r="G244" t="s">
        <v>0</v>
      </c>
      <c r="H244" t="s">
        <v>14</v>
      </c>
      <c r="I244">
        <v>6</v>
      </c>
      <c r="J244" t="s">
        <v>12967</v>
      </c>
    </row>
    <row r="245" spans="1:10" x14ac:dyDescent="0.3">
      <c r="A245">
        <v>34809</v>
      </c>
      <c r="B245" s="10">
        <f t="shared" si="3"/>
        <v>34809</v>
      </c>
      <c r="C245">
        <v>49.178418999999998</v>
      </c>
      <c r="D245">
        <v>-121.99115500000001</v>
      </c>
      <c r="E245">
        <v>5447780</v>
      </c>
      <c r="F245">
        <v>573525</v>
      </c>
      <c r="G245" t="s">
        <v>0</v>
      </c>
      <c r="H245" t="s">
        <v>14</v>
      </c>
      <c r="I245">
        <v>6</v>
      </c>
      <c r="J245" t="s">
        <v>12967</v>
      </c>
    </row>
    <row r="246" spans="1:10" x14ac:dyDescent="0.3">
      <c r="A246">
        <v>34830</v>
      </c>
      <c r="B246" s="10">
        <f t="shared" si="3"/>
        <v>34830</v>
      </c>
      <c r="C246">
        <v>49.092649999999999</v>
      </c>
      <c r="D246">
        <v>-121.86327</v>
      </c>
      <c r="E246">
        <v>5438378</v>
      </c>
      <c r="F246">
        <v>582988</v>
      </c>
      <c r="G246" t="s">
        <v>0</v>
      </c>
      <c r="H246" t="s">
        <v>14</v>
      </c>
      <c r="I246">
        <v>1209</v>
      </c>
      <c r="J246" t="s">
        <v>12968</v>
      </c>
    </row>
    <row r="247" spans="1:10" x14ac:dyDescent="0.3">
      <c r="A247">
        <v>34833</v>
      </c>
      <c r="B247" s="10">
        <f t="shared" si="3"/>
        <v>34833</v>
      </c>
      <c r="C247">
        <v>49.119498999999998</v>
      </c>
      <c r="D247">
        <v>-121.902528</v>
      </c>
      <c r="E247">
        <v>5441320</v>
      </c>
      <c r="F247">
        <v>580079</v>
      </c>
      <c r="G247" t="s">
        <v>0</v>
      </c>
      <c r="H247" t="s">
        <v>14</v>
      </c>
      <c r="I247">
        <v>890</v>
      </c>
      <c r="J247" t="s">
        <v>12967</v>
      </c>
    </row>
    <row r="248" spans="1:10" x14ac:dyDescent="0.3">
      <c r="A248">
        <v>34849</v>
      </c>
      <c r="B248" s="10">
        <f t="shared" si="3"/>
        <v>34849</v>
      </c>
      <c r="C248">
        <v>49.031440000000003</v>
      </c>
      <c r="D248">
        <v>-122.02128999999999</v>
      </c>
      <c r="E248">
        <v>5431412</v>
      </c>
      <c r="F248">
        <v>571540</v>
      </c>
      <c r="G248" t="s">
        <v>0</v>
      </c>
      <c r="H248" t="s">
        <v>14</v>
      </c>
      <c r="I248">
        <v>20</v>
      </c>
      <c r="J248" t="s">
        <v>16218</v>
      </c>
    </row>
    <row r="249" spans="1:10" x14ac:dyDescent="0.3">
      <c r="A249">
        <v>35275</v>
      </c>
      <c r="B249" s="10">
        <f t="shared" si="3"/>
        <v>35275</v>
      </c>
      <c r="C249">
        <v>49.106819999999999</v>
      </c>
      <c r="D249">
        <v>-121.97967</v>
      </c>
      <c r="E249">
        <v>5439832</v>
      </c>
      <c r="F249">
        <v>574469</v>
      </c>
      <c r="G249" t="s">
        <v>0</v>
      </c>
      <c r="H249" t="s">
        <v>14</v>
      </c>
      <c r="I249">
        <v>8</v>
      </c>
      <c r="J249" t="s">
        <v>12967</v>
      </c>
    </row>
    <row r="250" spans="1:10" x14ac:dyDescent="0.3">
      <c r="A250">
        <v>35307</v>
      </c>
      <c r="B250" s="10">
        <f t="shared" si="3"/>
        <v>35307</v>
      </c>
      <c r="C250">
        <v>49.032938000000001</v>
      </c>
      <c r="D250">
        <v>-122.027441</v>
      </c>
      <c r="E250">
        <v>5431573</v>
      </c>
      <c r="F250">
        <v>571088</v>
      </c>
      <c r="G250" t="s">
        <v>0</v>
      </c>
      <c r="H250" t="s">
        <v>14</v>
      </c>
      <c r="I250">
        <v>20</v>
      </c>
      <c r="J250" t="s">
        <v>16218</v>
      </c>
    </row>
    <row r="251" spans="1:10" x14ac:dyDescent="0.3">
      <c r="A251">
        <v>35326</v>
      </c>
      <c r="B251" s="10">
        <f t="shared" si="3"/>
        <v>35326</v>
      </c>
      <c r="C251">
        <v>49.075494999999997</v>
      </c>
      <c r="D251">
        <v>-121.857338</v>
      </c>
      <c r="E251">
        <v>5436477</v>
      </c>
      <c r="F251">
        <v>583450</v>
      </c>
      <c r="G251" t="s">
        <v>0</v>
      </c>
      <c r="H251" t="s">
        <v>14</v>
      </c>
      <c r="I251">
        <v>1206</v>
      </c>
      <c r="J251" t="s">
        <v>12966</v>
      </c>
    </row>
    <row r="252" spans="1:10" x14ac:dyDescent="0.3">
      <c r="A252">
        <v>35679</v>
      </c>
      <c r="B252" s="10">
        <f t="shared" si="3"/>
        <v>35679</v>
      </c>
      <c r="C252">
        <v>49.106845999999997</v>
      </c>
      <c r="D252">
        <v>-121.98037100000001</v>
      </c>
      <c r="E252">
        <v>5439834</v>
      </c>
      <c r="F252">
        <v>574418</v>
      </c>
      <c r="G252" t="s">
        <v>0</v>
      </c>
      <c r="H252" t="s">
        <v>14</v>
      </c>
      <c r="I252">
        <v>8</v>
      </c>
      <c r="J252" t="s">
        <v>12967</v>
      </c>
    </row>
    <row r="253" spans="1:10" x14ac:dyDescent="0.3">
      <c r="A253">
        <v>35700</v>
      </c>
      <c r="B253" s="10">
        <f t="shared" si="3"/>
        <v>35700</v>
      </c>
      <c r="C253">
        <v>49.076540000000001</v>
      </c>
      <c r="D253">
        <v>-121.86029000000001</v>
      </c>
      <c r="E253">
        <v>5436590</v>
      </c>
      <c r="F253">
        <v>583233</v>
      </c>
      <c r="G253" t="s">
        <v>0</v>
      </c>
      <c r="H253" t="s">
        <v>14</v>
      </c>
      <c r="I253">
        <v>1206</v>
      </c>
      <c r="J253" t="s">
        <v>12966</v>
      </c>
    </row>
    <row r="254" spans="1:10" x14ac:dyDescent="0.3">
      <c r="A254">
        <v>35721</v>
      </c>
      <c r="B254" s="10">
        <f t="shared" si="3"/>
        <v>35721</v>
      </c>
      <c r="C254">
        <v>49.150320000000001</v>
      </c>
      <c r="D254">
        <v>-121.83741999999999</v>
      </c>
      <c r="E254">
        <v>5444817</v>
      </c>
      <c r="F254">
        <v>584777</v>
      </c>
      <c r="G254" t="s">
        <v>0</v>
      </c>
      <c r="H254" t="s">
        <v>14</v>
      </c>
      <c r="I254">
        <v>6</v>
      </c>
      <c r="J254" t="s">
        <v>12967</v>
      </c>
    </row>
    <row r="255" spans="1:10" x14ac:dyDescent="0.3">
      <c r="A255">
        <v>35754</v>
      </c>
      <c r="B255" s="10">
        <f t="shared" si="3"/>
        <v>35754</v>
      </c>
      <c r="C255">
        <v>49.127675000000004</v>
      </c>
      <c r="D255">
        <v>-122.082804</v>
      </c>
      <c r="E255">
        <v>5442054</v>
      </c>
      <c r="F255">
        <v>566914</v>
      </c>
      <c r="G255" t="s">
        <v>0</v>
      </c>
      <c r="H255" t="s">
        <v>14</v>
      </c>
      <c r="I255">
        <v>6</v>
      </c>
      <c r="J255" t="s">
        <v>12967</v>
      </c>
    </row>
    <row r="256" spans="1:10" x14ac:dyDescent="0.3">
      <c r="A256">
        <v>35769</v>
      </c>
      <c r="B256" s="10">
        <f t="shared" si="3"/>
        <v>35769</v>
      </c>
      <c r="C256">
        <v>49.163367000000001</v>
      </c>
      <c r="D256">
        <v>-121.787074</v>
      </c>
      <c r="E256">
        <v>5446325</v>
      </c>
      <c r="F256">
        <v>588425</v>
      </c>
      <c r="G256" t="s">
        <v>0</v>
      </c>
      <c r="H256" t="s">
        <v>14</v>
      </c>
      <c r="I256">
        <v>899</v>
      </c>
      <c r="J256" t="s">
        <v>12967</v>
      </c>
    </row>
    <row r="257" spans="1:10" x14ac:dyDescent="0.3">
      <c r="A257">
        <v>35877</v>
      </c>
      <c r="B257" s="10">
        <f t="shared" si="3"/>
        <v>35877</v>
      </c>
      <c r="C257">
        <v>49.079557000000001</v>
      </c>
      <c r="D257">
        <v>-121.822941</v>
      </c>
      <c r="E257">
        <v>5436967</v>
      </c>
      <c r="F257">
        <v>585955</v>
      </c>
      <c r="G257" t="s">
        <v>0</v>
      </c>
      <c r="H257" t="s">
        <v>14</v>
      </c>
      <c r="I257">
        <v>1206</v>
      </c>
      <c r="J257" t="s">
        <v>12966</v>
      </c>
    </row>
    <row r="258" spans="1:10" x14ac:dyDescent="0.3">
      <c r="A258">
        <v>35893</v>
      </c>
      <c r="B258" s="10">
        <f t="shared" ref="B258:B321" si="4">HYPERLINK(CONCATENATE("https://apps.nrs.gov.bc.ca/gwells/well/",A258),A258)</f>
        <v>35893</v>
      </c>
      <c r="C258">
        <v>49.076191000000001</v>
      </c>
      <c r="D258">
        <v>-121.854077</v>
      </c>
      <c r="E258">
        <v>5436558</v>
      </c>
      <c r="F258">
        <v>583687</v>
      </c>
      <c r="G258" t="s">
        <v>0</v>
      </c>
      <c r="H258" t="s">
        <v>14</v>
      </c>
      <c r="I258">
        <v>1206</v>
      </c>
      <c r="J258" t="s">
        <v>12966</v>
      </c>
    </row>
    <row r="259" spans="1:10" x14ac:dyDescent="0.3">
      <c r="A259">
        <v>35900</v>
      </c>
      <c r="B259" s="10">
        <f t="shared" si="4"/>
        <v>35900</v>
      </c>
      <c r="C259">
        <v>49.078499999999998</v>
      </c>
      <c r="D259">
        <v>-121.82550999999999</v>
      </c>
      <c r="E259">
        <v>5436847</v>
      </c>
      <c r="F259">
        <v>585769</v>
      </c>
      <c r="G259" t="s">
        <v>0</v>
      </c>
      <c r="H259" t="s">
        <v>14</v>
      </c>
      <c r="I259">
        <v>1206</v>
      </c>
      <c r="J259" t="s">
        <v>12966</v>
      </c>
    </row>
    <row r="260" spans="1:10" x14ac:dyDescent="0.3">
      <c r="A260">
        <v>35922</v>
      </c>
      <c r="B260" s="10">
        <f t="shared" si="4"/>
        <v>35922</v>
      </c>
      <c r="C260">
        <v>49.151719999999997</v>
      </c>
      <c r="D260">
        <v>-121.80759999999999</v>
      </c>
      <c r="E260">
        <v>5445006</v>
      </c>
      <c r="F260">
        <v>586949</v>
      </c>
      <c r="G260" t="s">
        <v>0</v>
      </c>
      <c r="H260" t="s">
        <v>14</v>
      </c>
      <c r="I260">
        <v>899</v>
      </c>
      <c r="J260" t="s">
        <v>12967</v>
      </c>
    </row>
    <row r="261" spans="1:10" x14ac:dyDescent="0.3">
      <c r="A261">
        <v>36299</v>
      </c>
      <c r="B261" s="10">
        <f t="shared" si="4"/>
        <v>36299</v>
      </c>
      <c r="C261">
        <v>49.110819999999997</v>
      </c>
      <c r="D261">
        <v>-121.97714000000001</v>
      </c>
      <c r="E261">
        <v>5440279</v>
      </c>
      <c r="F261">
        <v>574648</v>
      </c>
      <c r="G261" t="s">
        <v>0</v>
      </c>
      <c r="H261" t="s">
        <v>14</v>
      </c>
      <c r="I261">
        <v>8</v>
      </c>
      <c r="J261" t="s">
        <v>12967</v>
      </c>
    </row>
    <row r="262" spans="1:10" x14ac:dyDescent="0.3">
      <c r="A262">
        <v>36311</v>
      </c>
      <c r="B262" s="10">
        <f t="shared" si="4"/>
        <v>36311</v>
      </c>
      <c r="C262">
        <v>49.071092999999998</v>
      </c>
      <c r="D262">
        <v>-121.95782699999999</v>
      </c>
      <c r="E262">
        <v>5435882</v>
      </c>
      <c r="F262">
        <v>576118</v>
      </c>
      <c r="G262" t="s">
        <v>0</v>
      </c>
      <c r="H262" t="s">
        <v>14</v>
      </c>
      <c r="I262">
        <v>9</v>
      </c>
      <c r="J262" t="s">
        <v>12966</v>
      </c>
    </row>
    <row r="263" spans="1:10" x14ac:dyDescent="0.3">
      <c r="A263">
        <v>36554</v>
      </c>
      <c r="B263" s="10">
        <f t="shared" si="4"/>
        <v>36554</v>
      </c>
      <c r="C263">
        <v>49.003860000000003</v>
      </c>
      <c r="D263">
        <v>-122.07113</v>
      </c>
      <c r="E263">
        <v>5428301</v>
      </c>
      <c r="F263">
        <v>567934</v>
      </c>
      <c r="G263" t="s">
        <v>0</v>
      </c>
      <c r="H263" t="s">
        <v>14</v>
      </c>
      <c r="I263">
        <v>20</v>
      </c>
      <c r="J263" t="s">
        <v>16218</v>
      </c>
    </row>
    <row r="264" spans="1:10" x14ac:dyDescent="0.3">
      <c r="A264">
        <v>36570</v>
      </c>
      <c r="B264" s="10">
        <f t="shared" si="4"/>
        <v>36570</v>
      </c>
      <c r="C264">
        <v>49.080039999999997</v>
      </c>
      <c r="D264">
        <v>-121.82155</v>
      </c>
      <c r="E264">
        <v>5437022</v>
      </c>
      <c r="F264">
        <v>586056</v>
      </c>
      <c r="G264" t="s">
        <v>0</v>
      </c>
      <c r="H264" t="s">
        <v>14</v>
      </c>
      <c r="I264">
        <v>1206</v>
      </c>
      <c r="J264" t="s">
        <v>12966</v>
      </c>
    </row>
    <row r="265" spans="1:10" x14ac:dyDescent="0.3">
      <c r="A265">
        <v>36601</v>
      </c>
      <c r="B265" s="10">
        <f t="shared" si="4"/>
        <v>36601</v>
      </c>
      <c r="C265">
        <v>49.079740000000001</v>
      </c>
      <c r="D265">
        <v>-121.978105</v>
      </c>
      <c r="E265">
        <v>5436823</v>
      </c>
      <c r="F265">
        <v>574624</v>
      </c>
      <c r="G265" t="s">
        <v>0</v>
      </c>
      <c r="H265" t="s">
        <v>14</v>
      </c>
      <c r="I265">
        <v>1206</v>
      </c>
      <c r="J265" t="s">
        <v>12966</v>
      </c>
    </row>
    <row r="266" spans="1:10" x14ac:dyDescent="0.3">
      <c r="A266">
        <v>36689</v>
      </c>
      <c r="B266" s="10">
        <f t="shared" si="4"/>
        <v>36689</v>
      </c>
      <c r="C266">
        <v>49.107722000000003</v>
      </c>
      <c r="D266">
        <v>-121.89293600000001</v>
      </c>
      <c r="E266">
        <v>5440021</v>
      </c>
      <c r="F266">
        <v>580798</v>
      </c>
      <c r="G266" t="s">
        <v>0</v>
      </c>
      <c r="H266" t="s">
        <v>14</v>
      </c>
      <c r="I266">
        <v>890</v>
      </c>
      <c r="J266" t="s">
        <v>12967</v>
      </c>
    </row>
    <row r="267" spans="1:10" x14ac:dyDescent="0.3">
      <c r="A267">
        <v>36864</v>
      </c>
      <c r="B267" s="10">
        <f t="shared" si="4"/>
        <v>36864</v>
      </c>
      <c r="C267">
        <v>49.028371999999997</v>
      </c>
      <c r="D267">
        <v>-122.038556</v>
      </c>
      <c r="E267">
        <v>5431055</v>
      </c>
      <c r="F267">
        <v>570282</v>
      </c>
      <c r="G267" t="s">
        <v>0</v>
      </c>
      <c r="H267" t="s">
        <v>14</v>
      </c>
      <c r="I267">
        <v>20</v>
      </c>
      <c r="J267" t="s">
        <v>16218</v>
      </c>
    </row>
    <row r="268" spans="1:10" x14ac:dyDescent="0.3">
      <c r="A268">
        <v>37006</v>
      </c>
      <c r="B268" s="10">
        <f t="shared" si="4"/>
        <v>37006</v>
      </c>
      <c r="C268">
        <v>49.185147999999998</v>
      </c>
      <c r="D268">
        <v>-121.769429</v>
      </c>
      <c r="E268">
        <v>5448767</v>
      </c>
      <c r="F268">
        <v>589672</v>
      </c>
      <c r="G268" t="s">
        <v>0</v>
      </c>
      <c r="H268" t="s">
        <v>14</v>
      </c>
      <c r="I268">
        <v>6</v>
      </c>
      <c r="J268" t="s">
        <v>12967</v>
      </c>
    </row>
    <row r="269" spans="1:10" x14ac:dyDescent="0.3">
      <c r="A269">
        <v>37138</v>
      </c>
      <c r="B269" s="10">
        <f t="shared" si="4"/>
        <v>37138</v>
      </c>
      <c r="C269">
        <v>49.111795999999998</v>
      </c>
      <c r="D269">
        <v>-121.964553</v>
      </c>
      <c r="E269">
        <v>5440400</v>
      </c>
      <c r="F269">
        <v>575565</v>
      </c>
      <c r="G269" t="s">
        <v>0</v>
      </c>
      <c r="H269" t="s">
        <v>14</v>
      </c>
      <c r="I269">
        <v>8</v>
      </c>
      <c r="J269" t="s">
        <v>12967</v>
      </c>
    </row>
    <row r="270" spans="1:10" x14ac:dyDescent="0.3">
      <c r="A270">
        <v>37149</v>
      </c>
      <c r="B270" s="10">
        <f t="shared" si="4"/>
        <v>37149</v>
      </c>
      <c r="C270">
        <v>49.073610000000002</v>
      </c>
      <c r="D270">
        <v>-121.96243</v>
      </c>
      <c r="E270">
        <v>5436157</v>
      </c>
      <c r="F270">
        <v>575778</v>
      </c>
      <c r="G270" t="s">
        <v>0</v>
      </c>
      <c r="H270" t="s">
        <v>14</v>
      </c>
      <c r="I270">
        <v>1206</v>
      </c>
      <c r="J270" t="s">
        <v>12966</v>
      </c>
    </row>
    <row r="271" spans="1:10" x14ac:dyDescent="0.3">
      <c r="A271">
        <v>37153</v>
      </c>
      <c r="B271" s="10">
        <f t="shared" si="4"/>
        <v>37153</v>
      </c>
      <c r="C271">
        <v>49.190390999999998</v>
      </c>
      <c r="D271">
        <v>-121.845951</v>
      </c>
      <c r="E271">
        <v>5449262</v>
      </c>
      <c r="F271">
        <v>584087</v>
      </c>
      <c r="G271" t="s">
        <v>0</v>
      </c>
      <c r="H271" t="s">
        <v>14</v>
      </c>
      <c r="I271">
        <v>6</v>
      </c>
      <c r="J271" t="s">
        <v>12967</v>
      </c>
    </row>
    <row r="272" spans="1:10" x14ac:dyDescent="0.3">
      <c r="A272">
        <v>37189</v>
      </c>
      <c r="B272" s="10">
        <f t="shared" si="4"/>
        <v>37189</v>
      </c>
      <c r="C272">
        <v>49.186574</v>
      </c>
      <c r="D272">
        <v>-121.80669399999999</v>
      </c>
      <c r="E272">
        <v>5448882</v>
      </c>
      <c r="F272">
        <v>586954</v>
      </c>
      <c r="G272" t="s">
        <v>0</v>
      </c>
      <c r="H272" t="s">
        <v>14</v>
      </c>
      <c r="I272">
        <v>6</v>
      </c>
      <c r="J272" t="s">
        <v>12967</v>
      </c>
    </row>
    <row r="273" spans="1:10" x14ac:dyDescent="0.3">
      <c r="A273">
        <v>37208</v>
      </c>
      <c r="B273" s="10">
        <f t="shared" si="4"/>
        <v>37208</v>
      </c>
      <c r="C273">
        <v>49.034126999999998</v>
      </c>
      <c r="D273">
        <v>-122.009618</v>
      </c>
      <c r="E273">
        <v>5431722</v>
      </c>
      <c r="F273">
        <v>572389</v>
      </c>
      <c r="G273" t="s">
        <v>0</v>
      </c>
      <c r="H273" t="s">
        <v>14</v>
      </c>
      <c r="I273">
        <v>20</v>
      </c>
      <c r="J273" t="s">
        <v>16218</v>
      </c>
    </row>
    <row r="274" spans="1:10" x14ac:dyDescent="0.3">
      <c r="A274">
        <v>37212</v>
      </c>
      <c r="B274" s="10">
        <f t="shared" si="4"/>
        <v>37212</v>
      </c>
      <c r="C274">
        <v>49.175941000000002</v>
      </c>
      <c r="D274">
        <v>-121.93067000000001</v>
      </c>
      <c r="E274">
        <v>5447565</v>
      </c>
      <c r="F274">
        <v>577937</v>
      </c>
      <c r="G274" t="s">
        <v>0</v>
      </c>
      <c r="H274" t="s">
        <v>14</v>
      </c>
      <c r="I274">
        <v>6</v>
      </c>
      <c r="J274" t="s">
        <v>12967</v>
      </c>
    </row>
    <row r="275" spans="1:10" x14ac:dyDescent="0.3">
      <c r="A275">
        <v>37280</v>
      </c>
      <c r="B275" s="10">
        <f t="shared" si="4"/>
        <v>37280</v>
      </c>
      <c r="C275">
        <v>49.195456</v>
      </c>
      <c r="D275">
        <v>-121.854097</v>
      </c>
      <c r="E275">
        <v>5449816</v>
      </c>
      <c r="F275">
        <v>583485</v>
      </c>
      <c r="G275" t="s">
        <v>0</v>
      </c>
      <c r="H275" t="s">
        <v>14</v>
      </c>
      <c r="I275">
        <v>6</v>
      </c>
      <c r="J275" t="s">
        <v>12967</v>
      </c>
    </row>
    <row r="276" spans="1:10" x14ac:dyDescent="0.3">
      <c r="A276">
        <v>37630</v>
      </c>
      <c r="B276" s="10">
        <f t="shared" si="4"/>
        <v>37630</v>
      </c>
      <c r="C276">
        <v>49.077350000000003</v>
      </c>
      <c r="D276">
        <v>-121.824417</v>
      </c>
      <c r="E276">
        <v>5436720</v>
      </c>
      <c r="F276">
        <v>585851</v>
      </c>
      <c r="G276" t="s">
        <v>0</v>
      </c>
      <c r="H276" t="s">
        <v>14</v>
      </c>
      <c r="I276">
        <v>1206</v>
      </c>
      <c r="J276" t="s">
        <v>12966</v>
      </c>
    </row>
    <row r="277" spans="1:10" x14ac:dyDescent="0.3">
      <c r="A277">
        <v>37763</v>
      </c>
      <c r="B277" s="10">
        <f t="shared" si="4"/>
        <v>37763</v>
      </c>
      <c r="C277">
        <v>49.094050000000003</v>
      </c>
      <c r="D277">
        <v>-121.81805</v>
      </c>
      <c r="E277">
        <v>5438584</v>
      </c>
      <c r="F277">
        <v>586287</v>
      </c>
      <c r="G277" t="s">
        <v>0</v>
      </c>
      <c r="H277" t="s">
        <v>14</v>
      </c>
      <c r="I277">
        <v>899</v>
      </c>
      <c r="J277" t="s">
        <v>12968</v>
      </c>
    </row>
    <row r="278" spans="1:10" x14ac:dyDescent="0.3">
      <c r="A278">
        <v>37778</v>
      </c>
      <c r="B278" s="10">
        <f t="shared" si="4"/>
        <v>37778</v>
      </c>
      <c r="C278">
        <v>49.186630999999998</v>
      </c>
      <c r="D278">
        <v>-121.787109</v>
      </c>
      <c r="E278">
        <v>5448911</v>
      </c>
      <c r="F278">
        <v>588381</v>
      </c>
      <c r="G278" t="s">
        <v>0</v>
      </c>
      <c r="H278" t="s">
        <v>14</v>
      </c>
      <c r="I278">
        <v>6</v>
      </c>
      <c r="J278" t="s">
        <v>12967</v>
      </c>
    </row>
    <row r="279" spans="1:10" x14ac:dyDescent="0.3">
      <c r="A279">
        <v>37893</v>
      </c>
      <c r="B279" s="10">
        <f t="shared" si="4"/>
        <v>37893</v>
      </c>
      <c r="C279">
        <v>49.033925000000004</v>
      </c>
      <c r="D279">
        <v>-122.130717</v>
      </c>
      <c r="E279">
        <v>5431591</v>
      </c>
      <c r="F279">
        <v>563538</v>
      </c>
      <c r="G279" t="s">
        <v>0</v>
      </c>
      <c r="H279" t="s">
        <v>14</v>
      </c>
      <c r="I279">
        <v>21</v>
      </c>
      <c r="J279" t="s">
        <v>12967</v>
      </c>
    </row>
    <row r="280" spans="1:10" x14ac:dyDescent="0.3">
      <c r="A280">
        <v>37909</v>
      </c>
      <c r="B280" s="10">
        <f t="shared" si="4"/>
        <v>37909</v>
      </c>
      <c r="C280">
        <v>49.097738</v>
      </c>
      <c r="D280">
        <v>-121.935063</v>
      </c>
      <c r="E280">
        <v>5438867</v>
      </c>
      <c r="F280">
        <v>577739</v>
      </c>
      <c r="G280" t="s">
        <v>0</v>
      </c>
      <c r="H280" t="s">
        <v>14</v>
      </c>
      <c r="I280">
        <v>1206</v>
      </c>
      <c r="J280" t="s">
        <v>12966</v>
      </c>
    </row>
    <row r="281" spans="1:10" x14ac:dyDescent="0.3">
      <c r="A281">
        <v>37915</v>
      </c>
      <c r="B281" s="10">
        <f t="shared" si="4"/>
        <v>37915</v>
      </c>
      <c r="C281">
        <v>49.033892999999999</v>
      </c>
      <c r="D281">
        <v>-122.128939</v>
      </c>
      <c r="E281">
        <v>5431589</v>
      </c>
      <c r="F281">
        <v>563668</v>
      </c>
      <c r="G281" t="s">
        <v>0</v>
      </c>
      <c r="H281" t="s">
        <v>14</v>
      </c>
      <c r="I281">
        <v>21</v>
      </c>
      <c r="J281" t="s">
        <v>12967</v>
      </c>
    </row>
    <row r="282" spans="1:10" x14ac:dyDescent="0.3">
      <c r="A282">
        <v>38000</v>
      </c>
      <c r="B282" s="10">
        <f t="shared" si="4"/>
        <v>38000</v>
      </c>
      <c r="C282">
        <v>49.132358000000004</v>
      </c>
      <c r="D282">
        <v>-121.893539</v>
      </c>
      <c r="E282">
        <v>5442759</v>
      </c>
      <c r="F282">
        <v>580714</v>
      </c>
      <c r="G282" t="s">
        <v>0</v>
      </c>
      <c r="H282" t="s">
        <v>14</v>
      </c>
      <c r="I282">
        <v>6</v>
      </c>
      <c r="J282" t="s">
        <v>12967</v>
      </c>
    </row>
    <row r="283" spans="1:10" x14ac:dyDescent="0.3">
      <c r="A283">
        <v>38257</v>
      </c>
      <c r="B283" s="10">
        <f t="shared" si="4"/>
        <v>38257</v>
      </c>
      <c r="C283">
        <v>49.003639999999997</v>
      </c>
      <c r="D283">
        <v>-122.07696</v>
      </c>
      <c r="E283">
        <v>5428271</v>
      </c>
      <c r="F283">
        <v>567508</v>
      </c>
      <c r="G283" t="s">
        <v>0</v>
      </c>
      <c r="H283" t="s">
        <v>14</v>
      </c>
      <c r="I283">
        <v>20</v>
      </c>
      <c r="J283" t="s">
        <v>16218</v>
      </c>
    </row>
    <row r="284" spans="1:10" x14ac:dyDescent="0.3">
      <c r="A284">
        <v>38397</v>
      </c>
      <c r="B284" s="10">
        <f t="shared" si="4"/>
        <v>38397</v>
      </c>
      <c r="C284">
        <v>49.025364000000003</v>
      </c>
      <c r="D284">
        <v>-122.005306</v>
      </c>
      <c r="E284">
        <v>5430752</v>
      </c>
      <c r="F284">
        <v>572717</v>
      </c>
      <c r="G284" t="s">
        <v>0</v>
      </c>
      <c r="H284" t="s">
        <v>14</v>
      </c>
      <c r="I284">
        <v>1218</v>
      </c>
      <c r="J284" t="s">
        <v>16218</v>
      </c>
    </row>
    <row r="285" spans="1:10" x14ac:dyDescent="0.3">
      <c r="A285">
        <v>39175</v>
      </c>
      <c r="B285" s="10">
        <f t="shared" si="4"/>
        <v>39175</v>
      </c>
      <c r="C285">
        <v>49.003591</v>
      </c>
      <c r="D285">
        <v>-122.079643</v>
      </c>
      <c r="E285">
        <v>5428263</v>
      </c>
      <c r="F285">
        <v>567312</v>
      </c>
      <c r="G285" t="s">
        <v>0</v>
      </c>
      <c r="H285" t="s">
        <v>14</v>
      </c>
      <c r="I285">
        <v>20</v>
      </c>
      <c r="J285" t="s">
        <v>16218</v>
      </c>
    </row>
    <row r="286" spans="1:10" x14ac:dyDescent="0.3">
      <c r="A286">
        <v>39195</v>
      </c>
      <c r="B286" s="10">
        <f t="shared" si="4"/>
        <v>39195</v>
      </c>
      <c r="C286">
        <v>49.012267000000001</v>
      </c>
      <c r="D286">
        <v>-122.074532</v>
      </c>
      <c r="E286">
        <v>5429232</v>
      </c>
      <c r="F286">
        <v>567674</v>
      </c>
      <c r="G286" t="s">
        <v>0</v>
      </c>
      <c r="H286" t="s">
        <v>14</v>
      </c>
      <c r="I286">
        <v>20</v>
      </c>
      <c r="J286" t="s">
        <v>16218</v>
      </c>
    </row>
    <row r="287" spans="1:10" x14ac:dyDescent="0.3">
      <c r="A287">
        <v>40078</v>
      </c>
      <c r="B287" s="10">
        <f t="shared" si="4"/>
        <v>40078</v>
      </c>
      <c r="C287">
        <v>49.085925000000003</v>
      </c>
      <c r="D287">
        <v>-122.033063</v>
      </c>
      <c r="E287">
        <v>5437458</v>
      </c>
      <c r="F287">
        <v>570602</v>
      </c>
      <c r="G287" t="s">
        <v>0</v>
      </c>
      <c r="H287" t="s">
        <v>14</v>
      </c>
      <c r="I287">
        <v>8</v>
      </c>
      <c r="J287" t="s">
        <v>12967</v>
      </c>
    </row>
    <row r="288" spans="1:10" x14ac:dyDescent="0.3">
      <c r="A288">
        <v>40344</v>
      </c>
      <c r="B288" s="10">
        <f t="shared" si="4"/>
        <v>40344</v>
      </c>
      <c r="C288">
        <v>49.195841000000001</v>
      </c>
      <c r="D288">
        <v>-121.826182</v>
      </c>
      <c r="E288">
        <v>5449890</v>
      </c>
      <c r="F288">
        <v>585518</v>
      </c>
      <c r="G288" t="s">
        <v>0</v>
      </c>
      <c r="H288" t="s">
        <v>14</v>
      </c>
      <c r="I288">
        <v>6</v>
      </c>
      <c r="J288" t="s">
        <v>12967</v>
      </c>
    </row>
    <row r="289" spans="1:10" x14ac:dyDescent="0.3">
      <c r="A289">
        <v>40692</v>
      </c>
      <c r="B289" s="10">
        <f t="shared" si="4"/>
        <v>40692</v>
      </c>
      <c r="C289">
        <v>49.182079999999999</v>
      </c>
      <c r="D289">
        <v>-121.77104199999999</v>
      </c>
      <c r="E289">
        <v>5448424</v>
      </c>
      <c r="F289">
        <v>589560</v>
      </c>
      <c r="G289" t="s">
        <v>0</v>
      </c>
      <c r="H289" t="s">
        <v>14</v>
      </c>
      <c r="I289">
        <v>6</v>
      </c>
      <c r="J289" t="s">
        <v>12967</v>
      </c>
    </row>
    <row r="290" spans="1:10" x14ac:dyDescent="0.3">
      <c r="A290">
        <v>40696</v>
      </c>
      <c r="B290" s="10">
        <f t="shared" si="4"/>
        <v>40696</v>
      </c>
      <c r="C290">
        <v>49.180959999999999</v>
      </c>
      <c r="D290">
        <v>-121.77096</v>
      </c>
      <c r="E290">
        <v>5448300</v>
      </c>
      <c r="F290">
        <v>589568</v>
      </c>
      <c r="G290" t="s">
        <v>0</v>
      </c>
      <c r="H290" t="s">
        <v>14</v>
      </c>
      <c r="I290">
        <v>6</v>
      </c>
      <c r="J290" t="s">
        <v>12967</v>
      </c>
    </row>
    <row r="291" spans="1:10" x14ac:dyDescent="0.3">
      <c r="A291">
        <v>40788</v>
      </c>
      <c r="B291" s="10">
        <f t="shared" si="4"/>
        <v>40788</v>
      </c>
      <c r="C291">
        <v>49.190359999999998</v>
      </c>
      <c r="D291">
        <v>-121.8295</v>
      </c>
      <c r="E291">
        <v>5449277</v>
      </c>
      <c r="F291">
        <v>585286</v>
      </c>
      <c r="G291" t="s">
        <v>0</v>
      </c>
      <c r="H291" t="s">
        <v>14</v>
      </c>
      <c r="I291">
        <v>6</v>
      </c>
      <c r="J291" t="s">
        <v>12967</v>
      </c>
    </row>
    <row r="292" spans="1:10" x14ac:dyDescent="0.3">
      <c r="A292">
        <v>41095</v>
      </c>
      <c r="B292" s="10">
        <f t="shared" si="4"/>
        <v>41095</v>
      </c>
      <c r="C292">
        <v>49.031455999999999</v>
      </c>
      <c r="D292">
        <v>-122.021328</v>
      </c>
      <c r="E292">
        <v>5431414</v>
      </c>
      <c r="F292">
        <v>571537</v>
      </c>
      <c r="G292" t="s">
        <v>0</v>
      </c>
      <c r="H292" t="s">
        <v>14</v>
      </c>
      <c r="I292">
        <v>20</v>
      </c>
      <c r="J292" t="s">
        <v>16218</v>
      </c>
    </row>
    <row r="293" spans="1:10" x14ac:dyDescent="0.3">
      <c r="A293">
        <v>41099</v>
      </c>
      <c r="B293" s="10">
        <f t="shared" si="4"/>
        <v>41099</v>
      </c>
      <c r="C293">
        <v>49.184829999999998</v>
      </c>
      <c r="D293">
        <v>-121.833263</v>
      </c>
      <c r="E293">
        <v>5448658</v>
      </c>
      <c r="F293">
        <v>585021</v>
      </c>
      <c r="G293" t="s">
        <v>0</v>
      </c>
      <c r="H293" t="s">
        <v>14</v>
      </c>
      <c r="I293">
        <v>6</v>
      </c>
      <c r="J293" t="s">
        <v>12967</v>
      </c>
    </row>
    <row r="294" spans="1:10" x14ac:dyDescent="0.3">
      <c r="A294">
        <v>41595</v>
      </c>
      <c r="B294" s="10">
        <f t="shared" si="4"/>
        <v>41595</v>
      </c>
      <c r="C294">
        <v>49.195633999999998</v>
      </c>
      <c r="D294">
        <v>-121.895518</v>
      </c>
      <c r="E294">
        <v>5449791</v>
      </c>
      <c r="F294">
        <v>580467</v>
      </c>
      <c r="G294" t="s">
        <v>0</v>
      </c>
      <c r="H294" t="s">
        <v>14</v>
      </c>
      <c r="I294">
        <v>6</v>
      </c>
      <c r="J294" t="s">
        <v>12967</v>
      </c>
    </row>
    <row r="295" spans="1:10" x14ac:dyDescent="0.3">
      <c r="A295">
        <v>41608</v>
      </c>
      <c r="B295" s="10">
        <f t="shared" si="4"/>
        <v>41608</v>
      </c>
      <c r="C295">
        <v>49.019599999999997</v>
      </c>
      <c r="D295">
        <v>-122.0325</v>
      </c>
      <c r="E295">
        <v>5430086</v>
      </c>
      <c r="F295">
        <v>570737</v>
      </c>
      <c r="G295" t="s">
        <v>0</v>
      </c>
      <c r="H295" t="s">
        <v>14</v>
      </c>
      <c r="I295">
        <v>20</v>
      </c>
      <c r="J295" t="s">
        <v>16218</v>
      </c>
    </row>
    <row r="296" spans="1:10" x14ac:dyDescent="0.3">
      <c r="A296">
        <v>41778</v>
      </c>
      <c r="B296" s="10">
        <f t="shared" si="4"/>
        <v>41778</v>
      </c>
      <c r="C296">
        <v>49.201770000000003</v>
      </c>
      <c r="D296">
        <v>-121.934876</v>
      </c>
      <c r="E296">
        <v>5450432</v>
      </c>
      <c r="F296">
        <v>577590</v>
      </c>
      <c r="G296" t="s">
        <v>0</v>
      </c>
      <c r="H296" t="s">
        <v>14</v>
      </c>
      <c r="I296">
        <v>6</v>
      </c>
      <c r="J296" t="s">
        <v>12967</v>
      </c>
    </row>
    <row r="297" spans="1:10" x14ac:dyDescent="0.3">
      <c r="A297">
        <v>41894</v>
      </c>
      <c r="B297" s="10">
        <f t="shared" si="4"/>
        <v>41894</v>
      </c>
      <c r="C297">
        <v>49.142310000000002</v>
      </c>
      <c r="D297">
        <v>-121.84183</v>
      </c>
      <c r="E297">
        <v>5443922</v>
      </c>
      <c r="F297">
        <v>584469</v>
      </c>
      <c r="G297" t="s">
        <v>0</v>
      </c>
      <c r="H297" t="s">
        <v>14</v>
      </c>
      <c r="I297">
        <v>6</v>
      </c>
      <c r="J297" t="s">
        <v>12967</v>
      </c>
    </row>
    <row r="298" spans="1:10" x14ac:dyDescent="0.3">
      <c r="A298">
        <v>42049</v>
      </c>
      <c r="B298" s="10">
        <f t="shared" si="4"/>
        <v>42049</v>
      </c>
      <c r="C298">
        <v>49.107115999999998</v>
      </c>
      <c r="D298">
        <v>-121.88322100000001</v>
      </c>
      <c r="E298">
        <v>5439964</v>
      </c>
      <c r="F298">
        <v>581508</v>
      </c>
      <c r="G298" t="s">
        <v>0</v>
      </c>
      <c r="H298" t="s">
        <v>14</v>
      </c>
      <c r="I298">
        <v>890</v>
      </c>
      <c r="J298" t="s">
        <v>12968</v>
      </c>
    </row>
    <row r="299" spans="1:10" x14ac:dyDescent="0.3">
      <c r="A299">
        <v>42165</v>
      </c>
      <c r="B299" s="10">
        <f t="shared" si="4"/>
        <v>42165</v>
      </c>
      <c r="C299">
        <v>49.167870999999998</v>
      </c>
      <c r="D299">
        <v>-121.832167</v>
      </c>
      <c r="E299">
        <v>5446774</v>
      </c>
      <c r="F299">
        <v>585130</v>
      </c>
      <c r="G299" t="s">
        <v>0</v>
      </c>
      <c r="H299" t="s">
        <v>14</v>
      </c>
      <c r="I299">
        <v>6</v>
      </c>
      <c r="J299" t="s">
        <v>12967</v>
      </c>
    </row>
    <row r="300" spans="1:10" x14ac:dyDescent="0.3">
      <c r="A300">
        <v>42266</v>
      </c>
      <c r="B300" s="10">
        <f t="shared" si="4"/>
        <v>42266</v>
      </c>
      <c r="C300">
        <v>49.074089999999998</v>
      </c>
      <c r="D300">
        <v>-122.05764000000001</v>
      </c>
      <c r="E300">
        <v>5436120</v>
      </c>
      <c r="F300">
        <v>568824</v>
      </c>
      <c r="G300" t="s">
        <v>0</v>
      </c>
      <c r="H300" t="s">
        <v>14</v>
      </c>
      <c r="I300">
        <v>1216</v>
      </c>
      <c r="J300" t="s">
        <v>12967</v>
      </c>
    </row>
    <row r="301" spans="1:10" x14ac:dyDescent="0.3">
      <c r="A301">
        <v>42326</v>
      </c>
      <c r="B301" s="10">
        <f t="shared" si="4"/>
        <v>42326</v>
      </c>
      <c r="C301">
        <v>49.182135000000002</v>
      </c>
      <c r="D301">
        <v>-121.765291</v>
      </c>
      <c r="E301">
        <v>5448437</v>
      </c>
      <c r="F301">
        <v>589979</v>
      </c>
      <c r="G301" t="s">
        <v>0</v>
      </c>
      <c r="H301" t="s">
        <v>14</v>
      </c>
      <c r="I301">
        <v>6</v>
      </c>
      <c r="J301" t="s">
        <v>12967</v>
      </c>
    </row>
    <row r="302" spans="1:10" x14ac:dyDescent="0.3">
      <c r="A302">
        <v>42631</v>
      </c>
      <c r="B302" s="10">
        <f t="shared" si="4"/>
        <v>42631</v>
      </c>
      <c r="C302">
        <v>49.176529000000002</v>
      </c>
      <c r="D302">
        <v>-121.870546</v>
      </c>
      <c r="E302">
        <v>5447694</v>
      </c>
      <c r="F302">
        <v>582318</v>
      </c>
      <c r="G302" t="s">
        <v>0</v>
      </c>
      <c r="H302" t="s">
        <v>14</v>
      </c>
      <c r="I302">
        <v>6</v>
      </c>
      <c r="J302" t="s">
        <v>12967</v>
      </c>
    </row>
    <row r="303" spans="1:10" x14ac:dyDescent="0.3">
      <c r="A303">
        <v>42817</v>
      </c>
      <c r="B303" s="10">
        <f t="shared" si="4"/>
        <v>42817</v>
      </c>
      <c r="C303">
        <v>49.039360000000002</v>
      </c>
      <c r="D303">
        <v>-122.12333</v>
      </c>
      <c r="E303">
        <v>5432201</v>
      </c>
      <c r="F303">
        <v>564071</v>
      </c>
      <c r="G303" t="s">
        <v>0</v>
      </c>
      <c r="H303" t="s">
        <v>14</v>
      </c>
      <c r="I303">
        <v>21</v>
      </c>
      <c r="J303" t="s">
        <v>12967</v>
      </c>
    </row>
    <row r="304" spans="1:10" x14ac:dyDescent="0.3">
      <c r="A304">
        <v>43166</v>
      </c>
      <c r="B304" s="10">
        <f t="shared" si="4"/>
        <v>43166</v>
      </c>
      <c r="C304">
        <v>49.206968000000003</v>
      </c>
      <c r="D304">
        <v>-121.817283</v>
      </c>
      <c r="E304">
        <v>5451137</v>
      </c>
      <c r="F304">
        <v>586147</v>
      </c>
      <c r="G304" t="s">
        <v>0</v>
      </c>
      <c r="H304" t="s">
        <v>14</v>
      </c>
      <c r="I304">
        <v>6</v>
      </c>
      <c r="J304" t="s">
        <v>12967</v>
      </c>
    </row>
    <row r="305" spans="1:10" x14ac:dyDescent="0.3">
      <c r="A305">
        <v>43171</v>
      </c>
      <c r="B305" s="10">
        <f t="shared" si="4"/>
        <v>43171</v>
      </c>
      <c r="C305">
        <v>49.191122</v>
      </c>
      <c r="D305">
        <v>-121.81505300000001</v>
      </c>
      <c r="E305">
        <v>5449378</v>
      </c>
      <c r="F305">
        <v>586337</v>
      </c>
      <c r="G305" t="s">
        <v>0</v>
      </c>
      <c r="H305" t="s">
        <v>14</v>
      </c>
      <c r="I305">
        <v>6</v>
      </c>
      <c r="J305" t="s">
        <v>12967</v>
      </c>
    </row>
    <row r="306" spans="1:10" x14ac:dyDescent="0.3">
      <c r="A306">
        <v>43217</v>
      </c>
      <c r="B306" s="10">
        <f t="shared" si="4"/>
        <v>43217</v>
      </c>
      <c r="C306">
        <v>49.209054999999999</v>
      </c>
      <c r="D306">
        <v>-121.820858</v>
      </c>
      <c r="E306">
        <v>5451365</v>
      </c>
      <c r="F306">
        <v>585883</v>
      </c>
      <c r="G306" t="s">
        <v>0</v>
      </c>
      <c r="H306" t="s">
        <v>14</v>
      </c>
      <c r="I306">
        <v>6</v>
      </c>
      <c r="J306" t="s">
        <v>12967</v>
      </c>
    </row>
    <row r="307" spans="1:10" x14ac:dyDescent="0.3">
      <c r="A307">
        <v>43233</v>
      </c>
      <c r="B307" s="10">
        <f t="shared" si="4"/>
        <v>43233</v>
      </c>
      <c r="C307">
        <v>49.208466999999999</v>
      </c>
      <c r="D307">
        <v>-121.82052899999999</v>
      </c>
      <c r="E307">
        <v>5451300</v>
      </c>
      <c r="F307">
        <v>585908</v>
      </c>
      <c r="G307" t="s">
        <v>0</v>
      </c>
      <c r="H307" t="s">
        <v>14</v>
      </c>
      <c r="I307">
        <v>6</v>
      </c>
      <c r="J307" t="s">
        <v>12967</v>
      </c>
    </row>
    <row r="308" spans="1:10" x14ac:dyDescent="0.3">
      <c r="A308">
        <v>43433</v>
      </c>
      <c r="B308" s="10">
        <f t="shared" si="4"/>
        <v>43433</v>
      </c>
      <c r="C308">
        <v>49.021928000000003</v>
      </c>
      <c r="D308">
        <v>-122.036013</v>
      </c>
      <c r="E308">
        <v>5430341</v>
      </c>
      <c r="F308">
        <v>570477</v>
      </c>
      <c r="G308" t="s">
        <v>0</v>
      </c>
      <c r="H308" t="s">
        <v>14</v>
      </c>
      <c r="I308">
        <v>20</v>
      </c>
      <c r="J308" t="s">
        <v>16218</v>
      </c>
    </row>
    <row r="309" spans="1:10" x14ac:dyDescent="0.3">
      <c r="A309">
        <v>43623</v>
      </c>
      <c r="B309" s="10">
        <f t="shared" si="4"/>
        <v>43623</v>
      </c>
      <c r="C309">
        <v>49.149990000000003</v>
      </c>
      <c r="D309">
        <v>-121.97337</v>
      </c>
      <c r="E309">
        <v>5444637</v>
      </c>
      <c r="F309">
        <v>574864</v>
      </c>
      <c r="G309" t="s">
        <v>0</v>
      </c>
      <c r="H309" t="s">
        <v>14</v>
      </c>
      <c r="I309">
        <v>6</v>
      </c>
      <c r="J309" t="s">
        <v>12967</v>
      </c>
    </row>
    <row r="310" spans="1:10" x14ac:dyDescent="0.3">
      <c r="A310">
        <v>43885</v>
      </c>
      <c r="B310" s="10">
        <f t="shared" si="4"/>
        <v>43885</v>
      </c>
      <c r="C310">
        <v>49.102516999999999</v>
      </c>
      <c r="D310">
        <v>-121.941236</v>
      </c>
      <c r="E310">
        <v>5439392</v>
      </c>
      <c r="F310">
        <v>577281</v>
      </c>
      <c r="G310" t="s">
        <v>0</v>
      </c>
      <c r="H310" t="s">
        <v>14</v>
      </c>
      <c r="I310">
        <v>890</v>
      </c>
      <c r="J310" t="s">
        <v>12967</v>
      </c>
    </row>
    <row r="311" spans="1:10" x14ac:dyDescent="0.3">
      <c r="A311">
        <v>44143</v>
      </c>
      <c r="B311" s="10">
        <f t="shared" si="4"/>
        <v>44143</v>
      </c>
      <c r="C311">
        <v>49.183044000000002</v>
      </c>
      <c r="D311">
        <v>-121.76448600000001</v>
      </c>
      <c r="E311">
        <v>5448539</v>
      </c>
      <c r="F311">
        <v>590036</v>
      </c>
      <c r="G311" t="s">
        <v>0</v>
      </c>
      <c r="H311" t="s">
        <v>14</v>
      </c>
      <c r="I311">
        <v>6</v>
      </c>
      <c r="J311" t="s">
        <v>12967</v>
      </c>
    </row>
    <row r="312" spans="1:10" x14ac:dyDescent="0.3">
      <c r="A312">
        <v>44237</v>
      </c>
      <c r="B312" s="10">
        <f t="shared" si="4"/>
        <v>44237</v>
      </c>
      <c r="C312">
        <v>49.104860000000002</v>
      </c>
      <c r="D312">
        <v>-122.02370999999999</v>
      </c>
      <c r="E312">
        <v>5439572</v>
      </c>
      <c r="F312">
        <v>571258</v>
      </c>
      <c r="G312" t="s">
        <v>0</v>
      </c>
      <c r="H312" t="s">
        <v>14</v>
      </c>
      <c r="I312">
        <v>8</v>
      </c>
      <c r="J312" t="s">
        <v>12967</v>
      </c>
    </row>
    <row r="313" spans="1:10" x14ac:dyDescent="0.3">
      <c r="A313">
        <v>44534</v>
      </c>
      <c r="B313" s="10">
        <f t="shared" si="4"/>
        <v>44534</v>
      </c>
      <c r="C313">
        <v>49.209187999999997</v>
      </c>
      <c r="D313">
        <v>-121.82420500000001</v>
      </c>
      <c r="E313">
        <v>5451376</v>
      </c>
      <c r="F313">
        <v>585639</v>
      </c>
      <c r="G313" t="s">
        <v>0</v>
      </c>
      <c r="H313" t="s">
        <v>14</v>
      </c>
      <c r="I313">
        <v>6</v>
      </c>
      <c r="J313" t="s">
        <v>12967</v>
      </c>
    </row>
    <row r="314" spans="1:10" x14ac:dyDescent="0.3">
      <c r="A314">
        <v>44557</v>
      </c>
      <c r="B314" s="10">
        <f t="shared" si="4"/>
        <v>44557</v>
      </c>
      <c r="C314">
        <v>49.110925000000002</v>
      </c>
      <c r="D314">
        <v>-121.95567800000001</v>
      </c>
      <c r="E314">
        <v>5440312</v>
      </c>
      <c r="F314">
        <v>576214</v>
      </c>
      <c r="G314" t="s">
        <v>0</v>
      </c>
      <c r="H314" t="s">
        <v>14</v>
      </c>
      <c r="I314">
        <v>8</v>
      </c>
      <c r="J314" t="s">
        <v>12967</v>
      </c>
    </row>
    <row r="315" spans="1:10" x14ac:dyDescent="0.3">
      <c r="A315">
        <v>44579</v>
      </c>
      <c r="B315" s="10">
        <f t="shared" si="4"/>
        <v>44579</v>
      </c>
      <c r="C315">
        <v>49.110674000000003</v>
      </c>
      <c r="D315">
        <v>-121.941953</v>
      </c>
      <c r="E315">
        <v>5440298</v>
      </c>
      <c r="F315">
        <v>577216</v>
      </c>
      <c r="G315" t="s">
        <v>0</v>
      </c>
      <c r="H315" t="s">
        <v>14</v>
      </c>
      <c r="I315">
        <v>8</v>
      </c>
      <c r="J315" t="s">
        <v>12967</v>
      </c>
    </row>
    <row r="316" spans="1:10" x14ac:dyDescent="0.3">
      <c r="A316">
        <v>44660</v>
      </c>
      <c r="B316" s="10">
        <f t="shared" si="4"/>
        <v>44660</v>
      </c>
      <c r="C316">
        <v>49.184981000000001</v>
      </c>
      <c r="D316">
        <v>-121.818027</v>
      </c>
      <c r="E316">
        <v>5448692</v>
      </c>
      <c r="F316">
        <v>586131</v>
      </c>
      <c r="G316" t="s">
        <v>0</v>
      </c>
      <c r="H316" t="s">
        <v>14</v>
      </c>
      <c r="I316">
        <v>6</v>
      </c>
      <c r="J316" t="s">
        <v>12967</v>
      </c>
    </row>
    <row r="317" spans="1:10" x14ac:dyDescent="0.3">
      <c r="A317">
        <v>44738</v>
      </c>
      <c r="B317" s="10">
        <f t="shared" si="4"/>
        <v>44738</v>
      </c>
      <c r="C317">
        <v>49.191099999999999</v>
      </c>
      <c r="D317">
        <v>-121.9115</v>
      </c>
      <c r="E317">
        <v>5449270</v>
      </c>
      <c r="F317">
        <v>579310</v>
      </c>
      <c r="G317" t="s">
        <v>0</v>
      </c>
      <c r="H317" t="s">
        <v>14</v>
      </c>
      <c r="I317">
        <v>6</v>
      </c>
      <c r="J317" t="s">
        <v>12967</v>
      </c>
    </row>
    <row r="318" spans="1:10" x14ac:dyDescent="0.3">
      <c r="A318">
        <v>44745</v>
      </c>
      <c r="B318" s="10">
        <f t="shared" si="4"/>
        <v>44745</v>
      </c>
      <c r="C318">
        <v>49.10463</v>
      </c>
      <c r="D318">
        <v>-121.83971</v>
      </c>
      <c r="E318">
        <v>5439735</v>
      </c>
      <c r="F318">
        <v>584688</v>
      </c>
      <c r="G318" t="s">
        <v>0</v>
      </c>
      <c r="H318" t="s">
        <v>14</v>
      </c>
      <c r="I318">
        <v>899</v>
      </c>
      <c r="J318" t="s">
        <v>12968</v>
      </c>
    </row>
    <row r="319" spans="1:10" x14ac:dyDescent="0.3">
      <c r="A319">
        <v>44906</v>
      </c>
      <c r="B319" s="10">
        <f t="shared" si="4"/>
        <v>44906</v>
      </c>
      <c r="C319">
        <v>49.185848999999997</v>
      </c>
      <c r="D319">
        <v>-121.774462</v>
      </c>
      <c r="E319">
        <v>5448839</v>
      </c>
      <c r="F319">
        <v>589304</v>
      </c>
      <c r="G319" t="s">
        <v>0</v>
      </c>
      <c r="H319" t="s">
        <v>14</v>
      </c>
      <c r="I319">
        <v>6</v>
      </c>
      <c r="J319" t="s">
        <v>12967</v>
      </c>
    </row>
    <row r="320" spans="1:10" x14ac:dyDescent="0.3">
      <c r="A320">
        <v>44993</v>
      </c>
      <c r="B320" s="10">
        <f t="shared" si="4"/>
        <v>44993</v>
      </c>
      <c r="C320">
        <v>49.021911000000003</v>
      </c>
      <c r="D320">
        <v>-122.070195</v>
      </c>
      <c r="E320">
        <v>5430308</v>
      </c>
      <c r="F320">
        <v>567978</v>
      </c>
      <c r="G320" t="s">
        <v>0</v>
      </c>
      <c r="H320" t="s">
        <v>14</v>
      </c>
      <c r="I320">
        <v>20</v>
      </c>
      <c r="J320" t="s">
        <v>16218</v>
      </c>
    </row>
    <row r="321" spans="1:10" x14ac:dyDescent="0.3">
      <c r="A321">
        <v>45039</v>
      </c>
      <c r="B321" s="10">
        <f t="shared" si="4"/>
        <v>45039</v>
      </c>
      <c r="C321">
        <v>49.018673999999997</v>
      </c>
      <c r="D321">
        <v>-122.074783</v>
      </c>
      <c r="E321">
        <v>5429944</v>
      </c>
      <c r="F321">
        <v>567647</v>
      </c>
      <c r="G321" t="s">
        <v>0</v>
      </c>
      <c r="H321" t="s">
        <v>14</v>
      </c>
      <c r="I321">
        <v>20</v>
      </c>
      <c r="J321" t="s">
        <v>16218</v>
      </c>
    </row>
    <row r="322" spans="1:10" x14ac:dyDescent="0.3">
      <c r="A322">
        <v>45063</v>
      </c>
      <c r="B322" s="10">
        <f t="shared" ref="B322:B385" si="5">HYPERLINK(CONCATENATE("https://apps.nrs.gov.bc.ca/gwells/well/",A322),A322)</f>
        <v>45063</v>
      </c>
      <c r="C322">
        <v>49.026184999999998</v>
      </c>
      <c r="D322">
        <v>-122.020309</v>
      </c>
      <c r="E322">
        <v>5430829</v>
      </c>
      <c r="F322">
        <v>571619</v>
      </c>
      <c r="G322" t="s">
        <v>0</v>
      </c>
      <c r="H322" t="s">
        <v>14</v>
      </c>
      <c r="I322">
        <v>20</v>
      </c>
      <c r="J322" t="s">
        <v>16218</v>
      </c>
    </row>
    <row r="323" spans="1:10" x14ac:dyDescent="0.3">
      <c r="A323">
        <v>45240</v>
      </c>
      <c r="B323" s="10">
        <f t="shared" si="5"/>
        <v>45240</v>
      </c>
      <c r="C323">
        <v>49.19332</v>
      </c>
      <c r="D323">
        <v>-121.79752000000001</v>
      </c>
      <c r="E323">
        <v>5449643</v>
      </c>
      <c r="F323">
        <v>587611</v>
      </c>
      <c r="G323" t="s">
        <v>0</v>
      </c>
      <c r="H323" t="s">
        <v>14</v>
      </c>
      <c r="I323">
        <v>6</v>
      </c>
      <c r="J323" t="s">
        <v>12967</v>
      </c>
    </row>
    <row r="324" spans="1:10" x14ac:dyDescent="0.3">
      <c r="A324">
        <v>45241</v>
      </c>
      <c r="B324" s="10">
        <f t="shared" si="5"/>
        <v>45241</v>
      </c>
      <c r="C324">
        <v>49.146362000000003</v>
      </c>
      <c r="D324">
        <v>-121.83828099999999</v>
      </c>
      <c r="E324">
        <v>5444376</v>
      </c>
      <c r="F324">
        <v>584721</v>
      </c>
      <c r="G324" t="s">
        <v>0</v>
      </c>
      <c r="H324" t="s">
        <v>14</v>
      </c>
      <c r="I324">
        <v>1196</v>
      </c>
      <c r="J324" t="s">
        <v>12967</v>
      </c>
    </row>
    <row r="325" spans="1:10" x14ac:dyDescent="0.3">
      <c r="A325">
        <v>45342</v>
      </c>
      <c r="B325" s="10">
        <f t="shared" si="5"/>
        <v>45342</v>
      </c>
      <c r="C325">
        <v>49.031055000000002</v>
      </c>
      <c r="D325">
        <v>-122.012197</v>
      </c>
      <c r="E325">
        <v>5431378</v>
      </c>
      <c r="F325">
        <v>572205</v>
      </c>
      <c r="G325" t="s">
        <v>0</v>
      </c>
      <c r="H325" t="s">
        <v>14</v>
      </c>
      <c r="I325">
        <v>20</v>
      </c>
      <c r="J325" t="s">
        <v>16218</v>
      </c>
    </row>
    <row r="326" spans="1:10" x14ac:dyDescent="0.3">
      <c r="A326">
        <v>45657</v>
      </c>
      <c r="B326" s="10">
        <f t="shared" si="5"/>
        <v>45657</v>
      </c>
      <c r="C326">
        <v>49.185299999999998</v>
      </c>
      <c r="D326">
        <v>-121.7668</v>
      </c>
      <c r="E326">
        <v>5448787</v>
      </c>
      <c r="F326">
        <v>589863</v>
      </c>
      <c r="G326" t="s">
        <v>0</v>
      </c>
      <c r="H326" t="s">
        <v>14</v>
      </c>
      <c r="I326">
        <v>6</v>
      </c>
      <c r="J326" t="s">
        <v>12967</v>
      </c>
    </row>
    <row r="327" spans="1:10" x14ac:dyDescent="0.3">
      <c r="A327">
        <v>45682</v>
      </c>
      <c r="B327" s="10">
        <f t="shared" si="5"/>
        <v>45682</v>
      </c>
      <c r="C327">
        <v>49.145530000000001</v>
      </c>
      <c r="D327">
        <v>-121.80893</v>
      </c>
      <c r="E327">
        <v>5444317</v>
      </c>
      <c r="F327">
        <v>586863</v>
      </c>
      <c r="G327" t="s">
        <v>0</v>
      </c>
      <c r="H327" t="s">
        <v>14</v>
      </c>
      <c r="I327">
        <v>899</v>
      </c>
      <c r="J327" t="s">
        <v>12967</v>
      </c>
    </row>
    <row r="328" spans="1:10" x14ac:dyDescent="0.3">
      <c r="A328">
        <v>46051</v>
      </c>
      <c r="B328" s="10">
        <f t="shared" si="5"/>
        <v>46051</v>
      </c>
      <c r="C328">
        <v>49.106738999999997</v>
      </c>
      <c r="D328">
        <v>-121.885175</v>
      </c>
      <c r="E328">
        <v>5439920</v>
      </c>
      <c r="F328">
        <v>581366</v>
      </c>
      <c r="G328" t="s">
        <v>0</v>
      </c>
      <c r="H328" t="s">
        <v>14</v>
      </c>
      <c r="I328">
        <v>890</v>
      </c>
      <c r="J328" t="s">
        <v>12968</v>
      </c>
    </row>
    <row r="329" spans="1:10" x14ac:dyDescent="0.3">
      <c r="A329">
        <v>46069</v>
      </c>
      <c r="B329" s="10">
        <f t="shared" si="5"/>
        <v>46069</v>
      </c>
      <c r="C329">
        <v>49.107329</v>
      </c>
      <c r="D329">
        <v>-121.842755</v>
      </c>
      <c r="E329">
        <v>5440032</v>
      </c>
      <c r="F329">
        <v>584461</v>
      </c>
      <c r="G329" t="s">
        <v>0</v>
      </c>
      <c r="H329" t="s">
        <v>14</v>
      </c>
      <c r="I329">
        <v>899</v>
      </c>
      <c r="J329" t="s">
        <v>12968</v>
      </c>
    </row>
    <row r="330" spans="1:10" x14ac:dyDescent="0.3">
      <c r="A330">
        <v>46435</v>
      </c>
      <c r="B330" s="10">
        <f t="shared" si="5"/>
        <v>46435</v>
      </c>
      <c r="C330">
        <v>49.18045</v>
      </c>
      <c r="D330">
        <v>-121.904995</v>
      </c>
      <c r="E330">
        <v>5448093</v>
      </c>
      <c r="F330">
        <v>579801</v>
      </c>
      <c r="G330" t="s">
        <v>0</v>
      </c>
      <c r="H330" t="s">
        <v>14</v>
      </c>
      <c r="I330">
        <v>6</v>
      </c>
      <c r="J330" t="s">
        <v>12967</v>
      </c>
    </row>
    <row r="331" spans="1:10" x14ac:dyDescent="0.3">
      <c r="A331">
        <v>46660</v>
      </c>
      <c r="B331" s="10">
        <f t="shared" si="5"/>
        <v>46660</v>
      </c>
      <c r="C331">
        <v>49.023580000000003</v>
      </c>
      <c r="D331">
        <v>-122.031317</v>
      </c>
      <c r="E331">
        <v>5430529</v>
      </c>
      <c r="F331">
        <v>570818</v>
      </c>
      <c r="G331" t="s">
        <v>0</v>
      </c>
      <c r="H331" t="s">
        <v>14</v>
      </c>
      <c r="I331">
        <v>20</v>
      </c>
      <c r="J331" t="s">
        <v>16218</v>
      </c>
    </row>
    <row r="332" spans="1:10" x14ac:dyDescent="0.3">
      <c r="A332">
        <v>46726</v>
      </c>
      <c r="B332" s="10">
        <f t="shared" si="5"/>
        <v>46726</v>
      </c>
      <c r="C332">
        <v>49.081124000000003</v>
      </c>
      <c r="D332">
        <v>-121.89589599999999</v>
      </c>
      <c r="E332">
        <v>5437061</v>
      </c>
      <c r="F332">
        <v>580625</v>
      </c>
      <c r="G332" t="s">
        <v>0</v>
      </c>
      <c r="H332" t="s">
        <v>14</v>
      </c>
      <c r="I332">
        <v>1206</v>
      </c>
      <c r="J332" t="s">
        <v>12966</v>
      </c>
    </row>
    <row r="333" spans="1:10" x14ac:dyDescent="0.3">
      <c r="A333">
        <v>46793</v>
      </c>
      <c r="B333" s="10">
        <f t="shared" si="5"/>
        <v>46793</v>
      </c>
      <c r="C333">
        <v>49.008299999999998</v>
      </c>
      <c r="D333">
        <v>-122.0805</v>
      </c>
      <c r="E333">
        <v>5428786</v>
      </c>
      <c r="F333">
        <v>567243</v>
      </c>
      <c r="G333" t="s">
        <v>0</v>
      </c>
      <c r="H333" t="s">
        <v>14</v>
      </c>
      <c r="I333">
        <v>20</v>
      </c>
      <c r="J333" t="s">
        <v>16218</v>
      </c>
    </row>
    <row r="334" spans="1:10" x14ac:dyDescent="0.3">
      <c r="A334">
        <v>47039</v>
      </c>
      <c r="B334" s="10">
        <f t="shared" si="5"/>
        <v>47039</v>
      </c>
      <c r="C334">
        <v>49.072980000000001</v>
      </c>
      <c r="D334">
        <v>-121.96225</v>
      </c>
      <c r="E334">
        <v>5436087</v>
      </c>
      <c r="F334">
        <v>575792</v>
      </c>
      <c r="G334" t="s">
        <v>0</v>
      </c>
      <c r="H334" t="s">
        <v>14</v>
      </c>
      <c r="I334">
        <v>1206</v>
      </c>
      <c r="J334" t="s">
        <v>12966</v>
      </c>
    </row>
    <row r="335" spans="1:10" x14ac:dyDescent="0.3">
      <c r="A335">
        <v>47059</v>
      </c>
      <c r="B335" s="10">
        <f t="shared" si="5"/>
        <v>47059</v>
      </c>
      <c r="C335">
        <v>49.156399</v>
      </c>
      <c r="D335">
        <v>-121.99327599999999</v>
      </c>
      <c r="E335">
        <v>5445330</v>
      </c>
      <c r="F335">
        <v>573403</v>
      </c>
      <c r="G335" t="s">
        <v>0</v>
      </c>
      <c r="H335" t="s">
        <v>14</v>
      </c>
      <c r="I335">
        <v>6</v>
      </c>
      <c r="J335" t="s">
        <v>12967</v>
      </c>
    </row>
    <row r="336" spans="1:10" x14ac:dyDescent="0.3">
      <c r="A336">
        <v>47243</v>
      </c>
      <c r="B336" s="10">
        <f t="shared" si="5"/>
        <v>47243</v>
      </c>
      <c r="C336">
        <v>49.163747999999998</v>
      </c>
      <c r="D336">
        <v>-121.94393599999999</v>
      </c>
      <c r="E336">
        <v>5446196</v>
      </c>
      <c r="F336">
        <v>576989</v>
      </c>
      <c r="G336" t="s">
        <v>0</v>
      </c>
      <c r="H336" t="s">
        <v>14</v>
      </c>
      <c r="I336">
        <v>6</v>
      </c>
      <c r="J336" t="s">
        <v>12967</v>
      </c>
    </row>
    <row r="337" spans="1:10" x14ac:dyDescent="0.3">
      <c r="A337">
        <v>47334</v>
      </c>
      <c r="B337" s="10">
        <f t="shared" si="5"/>
        <v>47334</v>
      </c>
      <c r="C337">
        <v>49.161090999999999</v>
      </c>
      <c r="D337">
        <v>-121.82969199999999</v>
      </c>
      <c r="E337">
        <v>5446023</v>
      </c>
      <c r="F337">
        <v>585322</v>
      </c>
      <c r="G337" t="s">
        <v>0</v>
      </c>
      <c r="H337" t="s">
        <v>14</v>
      </c>
      <c r="I337">
        <v>6</v>
      </c>
      <c r="J337" t="s">
        <v>12967</v>
      </c>
    </row>
    <row r="338" spans="1:10" x14ac:dyDescent="0.3">
      <c r="A338">
        <v>47649</v>
      </c>
      <c r="B338" s="10">
        <f t="shared" si="5"/>
        <v>47649</v>
      </c>
      <c r="C338">
        <v>49.163710000000002</v>
      </c>
      <c r="D338">
        <v>-121.94659799999999</v>
      </c>
      <c r="E338">
        <v>5446189</v>
      </c>
      <c r="F338">
        <v>576795</v>
      </c>
      <c r="G338" t="s">
        <v>0</v>
      </c>
      <c r="H338" t="s">
        <v>14</v>
      </c>
      <c r="I338">
        <v>6</v>
      </c>
      <c r="J338" t="s">
        <v>12967</v>
      </c>
    </row>
    <row r="339" spans="1:10" x14ac:dyDescent="0.3">
      <c r="A339">
        <v>47942</v>
      </c>
      <c r="B339" s="10">
        <f t="shared" si="5"/>
        <v>47942</v>
      </c>
      <c r="C339">
        <v>49.209625000000003</v>
      </c>
      <c r="D339">
        <v>-121.82024</v>
      </c>
      <c r="E339">
        <v>5451429</v>
      </c>
      <c r="F339">
        <v>585927</v>
      </c>
      <c r="G339" t="s">
        <v>0</v>
      </c>
      <c r="H339" t="s">
        <v>14</v>
      </c>
      <c r="I339">
        <v>6</v>
      </c>
      <c r="J339" t="s">
        <v>12967</v>
      </c>
    </row>
    <row r="340" spans="1:10" x14ac:dyDescent="0.3">
      <c r="A340">
        <v>48841</v>
      </c>
      <c r="B340" s="10">
        <f t="shared" si="5"/>
        <v>48841</v>
      </c>
      <c r="C340">
        <v>49.033597</v>
      </c>
      <c r="D340">
        <v>-122.028701</v>
      </c>
      <c r="E340">
        <v>5431645</v>
      </c>
      <c r="F340">
        <v>570995</v>
      </c>
      <c r="G340" t="s">
        <v>0</v>
      </c>
      <c r="H340" t="s">
        <v>14</v>
      </c>
      <c r="I340">
        <v>20</v>
      </c>
      <c r="J340" t="s">
        <v>16218</v>
      </c>
    </row>
    <row r="341" spans="1:10" x14ac:dyDescent="0.3">
      <c r="A341">
        <v>49123</v>
      </c>
      <c r="B341" s="10">
        <f t="shared" si="5"/>
        <v>49123</v>
      </c>
      <c r="C341">
        <v>49.137411999999998</v>
      </c>
      <c r="D341">
        <v>-121.876576</v>
      </c>
      <c r="E341">
        <v>5443339</v>
      </c>
      <c r="F341">
        <v>581943</v>
      </c>
      <c r="G341" t="s">
        <v>0</v>
      </c>
      <c r="H341" t="s">
        <v>14</v>
      </c>
      <c r="I341">
        <v>6</v>
      </c>
      <c r="J341" t="s">
        <v>12967</v>
      </c>
    </row>
    <row r="342" spans="1:10" x14ac:dyDescent="0.3">
      <c r="A342">
        <v>49149</v>
      </c>
      <c r="B342" s="10">
        <f t="shared" si="5"/>
        <v>49149</v>
      </c>
      <c r="C342">
        <v>49.163893000000002</v>
      </c>
      <c r="D342">
        <v>-121.835511</v>
      </c>
      <c r="E342">
        <v>5446328</v>
      </c>
      <c r="F342">
        <v>584893</v>
      </c>
      <c r="G342" t="s">
        <v>0</v>
      </c>
      <c r="H342" t="s">
        <v>14</v>
      </c>
      <c r="I342">
        <v>6</v>
      </c>
      <c r="J342" t="s">
        <v>12967</v>
      </c>
    </row>
    <row r="343" spans="1:10" x14ac:dyDescent="0.3">
      <c r="A343">
        <v>49256</v>
      </c>
      <c r="B343" s="10">
        <f t="shared" si="5"/>
        <v>49256</v>
      </c>
      <c r="C343">
        <v>49.084218999999997</v>
      </c>
      <c r="D343">
        <v>-121.93235300000001</v>
      </c>
      <c r="E343">
        <v>5437367</v>
      </c>
      <c r="F343">
        <v>577958</v>
      </c>
      <c r="G343" t="s">
        <v>0</v>
      </c>
      <c r="H343" t="s">
        <v>14</v>
      </c>
      <c r="I343">
        <v>1206</v>
      </c>
      <c r="J343" t="s">
        <v>12966</v>
      </c>
    </row>
    <row r="344" spans="1:10" x14ac:dyDescent="0.3">
      <c r="A344">
        <v>49505</v>
      </c>
      <c r="B344" s="10">
        <f t="shared" si="5"/>
        <v>49505</v>
      </c>
      <c r="C344">
        <v>49.163722999999997</v>
      </c>
      <c r="D344">
        <v>-121.945117</v>
      </c>
      <c r="E344">
        <v>5446192</v>
      </c>
      <c r="F344">
        <v>576903</v>
      </c>
      <c r="G344" t="s">
        <v>0</v>
      </c>
      <c r="H344" t="s">
        <v>14</v>
      </c>
      <c r="I344">
        <v>6</v>
      </c>
      <c r="J344" t="s">
        <v>12967</v>
      </c>
    </row>
    <row r="345" spans="1:10" x14ac:dyDescent="0.3">
      <c r="A345">
        <v>49516</v>
      </c>
      <c r="B345" s="10">
        <f t="shared" si="5"/>
        <v>49516</v>
      </c>
      <c r="C345">
        <v>49.071375000000003</v>
      </c>
      <c r="D345">
        <v>-121.83668900000001</v>
      </c>
      <c r="E345">
        <v>5436042</v>
      </c>
      <c r="F345">
        <v>584965</v>
      </c>
      <c r="G345" t="s">
        <v>0</v>
      </c>
      <c r="H345" t="s">
        <v>14</v>
      </c>
      <c r="I345">
        <v>9</v>
      </c>
      <c r="J345" t="s">
        <v>12966</v>
      </c>
    </row>
    <row r="346" spans="1:10" x14ac:dyDescent="0.3">
      <c r="A346">
        <v>50135</v>
      </c>
      <c r="B346" s="10">
        <f t="shared" si="5"/>
        <v>50135</v>
      </c>
      <c r="C346">
        <v>49.192970000000003</v>
      </c>
      <c r="D346">
        <v>-121.92136000000001</v>
      </c>
      <c r="E346">
        <v>5449468</v>
      </c>
      <c r="F346">
        <v>578589</v>
      </c>
      <c r="G346" t="s">
        <v>0</v>
      </c>
      <c r="H346" t="s">
        <v>14</v>
      </c>
      <c r="I346">
        <v>6</v>
      </c>
      <c r="J346" t="s">
        <v>12967</v>
      </c>
    </row>
    <row r="347" spans="1:10" x14ac:dyDescent="0.3">
      <c r="A347">
        <v>50139</v>
      </c>
      <c r="B347" s="10">
        <f t="shared" si="5"/>
        <v>50139</v>
      </c>
      <c r="C347">
        <v>49.105096000000003</v>
      </c>
      <c r="D347">
        <v>-121.941852</v>
      </c>
      <c r="E347">
        <v>5439678</v>
      </c>
      <c r="F347">
        <v>577232</v>
      </c>
      <c r="G347" t="s">
        <v>0</v>
      </c>
      <c r="H347" t="s">
        <v>14</v>
      </c>
      <c r="I347">
        <v>890</v>
      </c>
      <c r="J347" t="s">
        <v>12967</v>
      </c>
    </row>
    <row r="348" spans="1:10" x14ac:dyDescent="0.3">
      <c r="A348">
        <v>50477</v>
      </c>
      <c r="B348" s="10">
        <f t="shared" si="5"/>
        <v>50477</v>
      </c>
      <c r="C348">
        <v>49.033552</v>
      </c>
      <c r="D348">
        <v>-122.01915200000001</v>
      </c>
      <c r="E348">
        <v>5431649</v>
      </c>
      <c r="F348">
        <v>571693</v>
      </c>
      <c r="G348" t="s">
        <v>0</v>
      </c>
      <c r="H348" t="s">
        <v>14</v>
      </c>
      <c r="I348">
        <v>20</v>
      </c>
      <c r="J348" t="s">
        <v>16218</v>
      </c>
    </row>
    <row r="349" spans="1:10" x14ac:dyDescent="0.3">
      <c r="A349">
        <v>50490</v>
      </c>
      <c r="B349" s="10">
        <f t="shared" si="5"/>
        <v>50490</v>
      </c>
      <c r="C349">
        <v>49.164042999999999</v>
      </c>
      <c r="D349">
        <v>-121.82191400000001</v>
      </c>
      <c r="E349">
        <v>5446360</v>
      </c>
      <c r="F349">
        <v>585884</v>
      </c>
      <c r="G349" t="s">
        <v>0</v>
      </c>
      <c r="H349" t="s">
        <v>14</v>
      </c>
      <c r="I349">
        <v>6</v>
      </c>
      <c r="J349" t="s">
        <v>12967</v>
      </c>
    </row>
    <row r="350" spans="1:10" x14ac:dyDescent="0.3">
      <c r="A350">
        <v>50491</v>
      </c>
      <c r="B350" s="10">
        <f t="shared" si="5"/>
        <v>50491</v>
      </c>
      <c r="C350">
        <v>49.202393999999998</v>
      </c>
      <c r="D350">
        <v>-121.831958</v>
      </c>
      <c r="E350">
        <v>5450612</v>
      </c>
      <c r="F350">
        <v>585086</v>
      </c>
      <c r="G350" t="s">
        <v>0</v>
      </c>
      <c r="H350" t="s">
        <v>14</v>
      </c>
      <c r="I350">
        <v>6</v>
      </c>
      <c r="J350" t="s">
        <v>12967</v>
      </c>
    </row>
    <row r="351" spans="1:10" x14ac:dyDescent="0.3">
      <c r="A351">
        <v>50523</v>
      </c>
      <c r="B351" s="10">
        <f t="shared" si="5"/>
        <v>50523</v>
      </c>
      <c r="C351">
        <v>49.141128999999999</v>
      </c>
      <c r="D351">
        <v>-121.810281</v>
      </c>
      <c r="E351">
        <v>5443826</v>
      </c>
      <c r="F351">
        <v>586772</v>
      </c>
      <c r="G351" t="s">
        <v>0</v>
      </c>
      <c r="H351" t="s">
        <v>14</v>
      </c>
      <c r="I351">
        <v>899</v>
      </c>
      <c r="J351" t="s">
        <v>12967</v>
      </c>
    </row>
    <row r="352" spans="1:10" x14ac:dyDescent="0.3">
      <c r="A352">
        <v>50526</v>
      </c>
      <c r="B352" s="10">
        <f t="shared" si="5"/>
        <v>50526</v>
      </c>
      <c r="C352">
        <v>49.157649999999997</v>
      </c>
      <c r="D352">
        <v>-121.83368299999999</v>
      </c>
      <c r="E352">
        <v>5445636</v>
      </c>
      <c r="F352">
        <v>585037</v>
      </c>
      <c r="G352" t="s">
        <v>0</v>
      </c>
      <c r="H352" t="s">
        <v>14</v>
      </c>
      <c r="I352">
        <v>6</v>
      </c>
      <c r="J352" t="s">
        <v>12967</v>
      </c>
    </row>
    <row r="353" spans="1:10" x14ac:dyDescent="0.3">
      <c r="A353">
        <v>50538</v>
      </c>
      <c r="B353" s="10">
        <f t="shared" si="5"/>
        <v>50538</v>
      </c>
      <c r="C353">
        <v>49.164434999999997</v>
      </c>
      <c r="D353">
        <v>-121.872001</v>
      </c>
      <c r="E353">
        <v>5446348</v>
      </c>
      <c r="F353">
        <v>582232</v>
      </c>
      <c r="G353" t="s">
        <v>0</v>
      </c>
      <c r="H353" t="s">
        <v>14</v>
      </c>
      <c r="I353">
        <v>6</v>
      </c>
      <c r="J353" t="s">
        <v>12967</v>
      </c>
    </row>
    <row r="354" spans="1:10" x14ac:dyDescent="0.3">
      <c r="A354">
        <v>50580</v>
      </c>
      <c r="B354" s="10">
        <f t="shared" si="5"/>
        <v>50580</v>
      </c>
      <c r="C354">
        <v>49.144390000000001</v>
      </c>
      <c r="D354">
        <v>-121.90575</v>
      </c>
      <c r="E354">
        <v>5444084</v>
      </c>
      <c r="F354">
        <v>579804</v>
      </c>
      <c r="G354" t="s">
        <v>0</v>
      </c>
      <c r="H354" t="s">
        <v>14</v>
      </c>
      <c r="I354">
        <v>6</v>
      </c>
      <c r="J354" t="s">
        <v>12967</v>
      </c>
    </row>
    <row r="355" spans="1:10" x14ac:dyDescent="0.3">
      <c r="A355">
        <v>50899</v>
      </c>
      <c r="B355" s="10">
        <f t="shared" si="5"/>
        <v>50899</v>
      </c>
      <c r="C355">
        <v>49.163780000000003</v>
      </c>
      <c r="D355">
        <v>-121.78755</v>
      </c>
      <c r="E355">
        <v>5446370</v>
      </c>
      <c r="F355">
        <v>588390</v>
      </c>
      <c r="G355" t="s">
        <v>0</v>
      </c>
      <c r="H355" t="s">
        <v>14</v>
      </c>
      <c r="I355">
        <v>899</v>
      </c>
      <c r="J355" t="s">
        <v>12967</v>
      </c>
    </row>
    <row r="356" spans="1:10" x14ac:dyDescent="0.3">
      <c r="A356">
        <v>50900</v>
      </c>
      <c r="B356" s="10">
        <f t="shared" si="5"/>
        <v>50900</v>
      </c>
      <c r="C356">
        <v>49.099198000000001</v>
      </c>
      <c r="D356">
        <v>-121.938334</v>
      </c>
      <c r="E356">
        <v>5439026</v>
      </c>
      <c r="F356">
        <v>577498</v>
      </c>
      <c r="G356" t="s">
        <v>0</v>
      </c>
      <c r="H356" t="s">
        <v>14</v>
      </c>
      <c r="I356">
        <v>1210</v>
      </c>
      <c r="J356" t="s">
        <v>12967</v>
      </c>
    </row>
    <row r="357" spans="1:10" x14ac:dyDescent="0.3">
      <c r="A357">
        <v>50921</v>
      </c>
      <c r="B357" s="10">
        <f t="shared" si="5"/>
        <v>50921</v>
      </c>
      <c r="C357">
        <v>49.029299000000002</v>
      </c>
      <c r="D357">
        <v>-122.023627</v>
      </c>
      <c r="E357">
        <v>5431172</v>
      </c>
      <c r="F357">
        <v>571372</v>
      </c>
      <c r="G357" t="s">
        <v>0</v>
      </c>
      <c r="H357" t="s">
        <v>14</v>
      </c>
      <c r="I357">
        <v>20</v>
      </c>
      <c r="J357" t="s">
        <v>16218</v>
      </c>
    </row>
    <row r="358" spans="1:10" x14ac:dyDescent="0.3">
      <c r="A358">
        <v>50948</v>
      </c>
      <c r="B358" s="10">
        <f t="shared" si="5"/>
        <v>50948</v>
      </c>
      <c r="C358">
        <v>49.11788</v>
      </c>
      <c r="D358">
        <v>-122.071692</v>
      </c>
      <c r="E358">
        <v>5440975</v>
      </c>
      <c r="F358">
        <v>567738</v>
      </c>
      <c r="G358" t="s">
        <v>0</v>
      </c>
      <c r="H358" t="s">
        <v>14</v>
      </c>
      <c r="I358">
        <v>6</v>
      </c>
      <c r="J358" t="s">
        <v>12967</v>
      </c>
    </row>
    <row r="359" spans="1:10" x14ac:dyDescent="0.3">
      <c r="A359">
        <v>51066</v>
      </c>
      <c r="B359" s="10">
        <f t="shared" si="5"/>
        <v>51066</v>
      </c>
      <c r="C359">
        <v>49.09516</v>
      </c>
      <c r="D359">
        <v>-121.89809200000001</v>
      </c>
      <c r="E359">
        <v>5438619</v>
      </c>
      <c r="F359">
        <v>580442</v>
      </c>
      <c r="G359" t="s">
        <v>0</v>
      </c>
      <c r="H359" t="s">
        <v>14</v>
      </c>
      <c r="I359">
        <v>890</v>
      </c>
      <c r="J359" t="s">
        <v>12968</v>
      </c>
    </row>
    <row r="360" spans="1:10" x14ac:dyDescent="0.3">
      <c r="A360">
        <v>51196</v>
      </c>
      <c r="B360" s="10">
        <f t="shared" si="5"/>
        <v>51196</v>
      </c>
      <c r="C360">
        <v>49.112833000000002</v>
      </c>
      <c r="D360">
        <v>-121.964833</v>
      </c>
      <c r="E360">
        <v>5440515</v>
      </c>
      <c r="F360">
        <v>575543</v>
      </c>
      <c r="G360" t="s">
        <v>0</v>
      </c>
      <c r="H360" t="s">
        <v>14</v>
      </c>
      <c r="I360">
        <v>8</v>
      </c>
      <c r="J360" t="s">
        <v>12967</v>
      </c>
    </row>
    <row r="361" spans="1:10" x14ac:dyDescent="0.3">
      <c r="A361">
        <v>51198</v>
      </c>
      <c r="B361" s="10">
        <f t="shared" si="5"/>
        <v>51198</v>
      </c>
      <c r="C361">
        <v>49.132989999999999</v>
      </c>
      <c r="D361">
        <v>-121.946687</v>
      </c>
      <c r="E361">
        <v>5442774</v>
      </c>
      <c r="F361">
        <v>576836</v>
      </c>
      <c r="G361" t="s">
        <v>0</v>
      </c>
      <c r="H361" t="s">
        <v>14</v>
      </c>
      <c r="I361">
        <v>8</v>
      </c>
      <c r="J361" t="s">
        <v>12967</v>
      </c>
    </row>
    <row r="362" spans="1:10" x14ac:dyDescent="0.3">
      <c r="A362">
        <v>51234</v>
      </c>
      <c r="B362" s="10">
        <f t="shared" si="5"/>
        <v>51234</v>
      </c>
      <c r="C362">
        <v>49.104346</v>
      </c>
      <c r="D362">
        <v>-121.988698</v>
      </c>
      <c r="E362">
        <v>5439548</v>
      </c>
      <c r="F362">
        <v>573814</v>
      </c>
      <c r="G362" t="s">
        <v>0</v>
      </c>
      <c r="H362" t="s">
        <v>14</v>
      </c>
      <c r="I362">
        <v>8</v>
      </c>
      <c r="J362" t="s">
        <v>12967</v>
      </c>
    </row>
    <row r="363" spans="1:10" x14ac:dyDescent="0.3">
      <c r="A363">
        <v>51235</v>
      </c>
      <c r="B363" s="10">
        <f t="shared" si="5"/>
        <v>51235</v>
      </c>
      <c r="C363">
        <v>49.105460999999998</v>
      </c>
      <c r="D363">
        <v>-121.985497</v>
      </c>
      <c r="E363">
        <v>5439675</v>
      </c>
      <c r="F363">
        <v>574046</v>
      </c>
      <c r="G363" t="s">
        <v>0</v>
      </c>
      <c r="H363" t="s">
        <v>14</v>
      </c>
      <c r="I363">
        <v>8</v>
      </c>
      <c r="J363" t="s">
        <v>12967</v>
      </c>
    </row>
    <row r="364" spans="1:10" x14ac:dyDescent="0.3">
      <c r="A364">
        <v>51253</v>
      </c>
      <c r="B364" s="10">
        <f t="shared" si="5"/>
        <v>51253</v>
      </c>
      <c r="C364">
        <v>49.078557000000004</v>
      </c>
      <c r="D364">
        <v>-121.82632</v>
      </c>
      <c r="E364">
        <v>5436852</v>
      </c>
      <c r="F364">
        <v>585710</v>
      </c>
      <c r="G364" t="s">
        <v>0</v>
      </c>
      <c r="H364" t="s">
        <v>14</v>
      </c>
      <c r="I364">
        <v>1206</v>
      </c>
      <c r="J364" t="s">
        <v>12966</v>
      </c>
    </row>
    <row r="365" spans="1:10" x14ac:dyDescent="0.3">
      <c r="A365">
        <v>51254</v>
      </c>
      <c r="B365" s="10">
        <f t="shared" si="5"/>
        <v>51254</v>
      </c>
      <c r="C365">
        <v>49.103380000000001</v>
      </c>
      <c r="D365">
        <v>-121.993403</v>
      </c>
      <c r="E365">
        <v>5439436</v>
      </c>
      <c r="F365">
        <v>573472</v>
      </c>
      <c r="G365" t="s">
        <v>0</v>
      </c>
      <c r="H365" t="s">
        <v>14</v>
      </c>
      <c r="I365">
        <v>8</v>
      </c>
      <c r="J365" t="s">
        <v>12967</v>
      </c>
    </row>
    <row r="366" spans="1:10" x14ac:dyDescent="0.3">
      <c r="A366">
        <v>51324</v>
      </c>
      <c r="B366" s="10">
        <f t="shared" si="5"/>
        <v>51324</v>
      </c>
      <c r="C366">
        <v>49.102355000000003</v>
      </c>
      <c r="D366">
        <v>-121.987272</v>
      </c>
      <c r="E366">
        <v>5439328</v>
      </c>
      <c r="F366">
        <v>573921</v>
      </c>
      <c r="G366" t="s">
        <v>0</v>
      </c>
      <c r="H366" t="s">
        <v>14</v>
      </c>
      <c r="I366">
        <v>8</v>
      </c>
      <c r="J366" t="s">
        <v>12967</v>
      </c>
    </row>
    <row r="367" spans="1:10" x14ac:dyDescent="0.3">
      <c r="A367">
        <v>51336</v>
      </c>
      <c r="B367" s="10">
        <f t="shared" si="5"/>
        <v>51336</v>
      </c>
      <c r="C367">
        <v>49.103364999999997</v>
      </c>
      <c r="D367">
        <v>-121.98969099999999</v>
      </c>
      <c r="E367">
        <v>5439438</v>
      </c>
      <c r="F367">
        <v>573743</v>
      </c>
      <c r="G367" t="s">
        <v>0</v>
      </c>
      <c r="H367" t="s">
        <v>14</v>
      </c>
      <c r="I367">
        <v>8</v>
      </c>
      <c r="J367" t="s">
        <v>12967</v>
      </c>
    </row>
    <row r="368" spans="1:10" x14ac:dyDescent="0.3">
      <c r="A368">
        <v>51343</v>
      </c>
      <c r="B368" s="10">
        <f t="shared" si="5"/>
        <v>51343</v>
      </c>
      <c r="C368">
        <v>49.094479999999997</v>
      </c>
      <c r="D368">
        <v>-121.974625</v>
      </c>
      <c r="E368">
        <v>5438465</v>
      </c>
      <c r="F368">
        <v>574856</v>
      </c>
      <c r="G368" t="s">
        <v>0</v>
      </c>
      <c r="H368" t="s">
        <v>14</v>
      </c>
      <c r="I368">
        <v>1205</v>
      </c>
      <c r="J368" t="s">
        <v>12967</v>
      </c>
    </row>
    <row r="369" spans="1:10" x14ac:dyDescent="0.3">
      <c r="A369">
        <v>51344</v>
      </c>
      <c r="B369" s="10">
        <f t="shared" si="5"/>
        <v>51344</v>
      </c>
      <c r="C369">
        <v>49.093378000000001</v>
      </c>
      <c r="D369">
        <v>-121.976141</v>
      </c>
      <c r="E369">
        <v>5438341</v>
      </c>
      <c r="F369">
        <v>574747</v>
      </c>
      <c r="G369" t="s">
        <v>0</v>
      </c>
      <c r="H369" t="s">
        <v>14</v>
      </c>
      <c r="I369">
        <v>1205</v>
      </c>
      <c r="J369" t="s">
        <v>12967</v>
      </c>
    </row>
    <row r="370" spans="1:10" x14ac:dyDescent="0.3">
      <c r="A370">
        <v>51345</v>
      </c>
      <c r="B370" s="10">
        <f t="shared" si="5"/>
        <v>51345</v>
      </c>
      <c r="C370">
        <v>49.194978999999996</v>
      </c>
      <c r="D370">
        <v>-121.854135</v>
      </c>
      <c r="E370">
        <v>5449763</v>
      </c>
      <c r="F370">
        <v>583483</v>
      </c>
      <c r="G370" t="s">
        <v>0</v>
      </c>
      <c r="H370" t="s">
        <v>14</v>
      </c>
      <c r="I370">
        <v>6</v>
      </c>
      <c r="J370" t="s">
        <v>12967</v>
      </c>
    </row>
    <row r="371" spans="1:10" x14ac:dyDescent="0.3">
      <c r="A371">
        <v>51370</v>
      </c>
      <c r="B371" s="10">
        <f t="shared" si="5"/>
        <v>51370</v>
      </c>
      <c r="C371">
        <v>49.102688000000001</v>
      </c>
      <c r="D371">
        <v>-121.987348</v>
      </c>
      <c r="E371">
        <v>5439365</v>
      </c>
      <c r="F371">
        <v>573915</v>
      </c>
      <c r="G371" t="s">
        <v>0</v>
      </c>
      <c r="H371" t="s">
        <v>14</v>
      </c>
      <c r="I371">
        <v>8</v>
      </c>
      <c r="J371" t="s">
        <v>12967</v>
      </c>
    </row>
    <row r="372" spans="1:10" x14ac:dyDescent="0.3">
      <c r="A372">
        <v>51506</v>
      </c>
      <c r="B372" s="10">
        <f t="shared" si="5"/>
        <v>51506</v>
      </c>
      <c r="C372">
        <v>49.098880000000001</v>
      </c>
      <c r="D372">
        <v>-121.947779</v>
      </c>
      <c r="E372">
        <v>5438981</v>
      </c>
      <c r="F372">
        <v>576809</v>
      </c>
      <c r="G372" t="s">
        <v>0</v>
      </c>
      <c r="H372" t="s">
        <v>14</v>
      </c>
      <c r="I372">
        <v>890</v>
      </c>
      <c r="J372" t="s">
        <v>12967</v>
      </c>
    </row>
    <row r="373" spans="1:10" x14ac:dyDescent="0.3">
      <c r="A373">
        <v>51507</v>
      </c>
      <c r="B373" s="10">
        <f t="shared" si="5"/>
        <v>51507</v>
      </c>
      <c r="C373">
        <v>49.183669999999999</v>
      </c>
      <c r="D373">
        <v>-121.7786</v>
      </c>
      <c r="E373">
        <v>5448592</v>
      </c>
      <c r="F373">
        <v>589006</v>
      </c>
      <c r="G373" t="s">
        <v>0</v>
      </c>
      <c r="H373" t="s">
        <v>14</v>
      </c>
      <c r="I373">
        <v>6</v>
      </c>
      <c r="J373" t="s">
        <v>12967</v>
      </c>
    </row>
    <row r="374" spans="1:10" x14ac:dyDescent="0.3">
      <c r="A374">
        <v>51798</v>
      </c>
      <c r="B374" s="10">
        <f t="shared" si="5"/>
        <v>51798</v>
      </c>
      <c r="C374">
        <v>49.077201000000002</v>
      </c>
      <c r="D374">
        <v>-121.966724</v>
      </c>
      <c r="E374">
        <v>5436552</v>
      </c>
      <c r="F374">
        <v>575459</v>
      </c>
      <c r="G374" t="s">
        <v>0</v>
      </c>
      <c r="H374" t="s">
        <v>14</v>
      </c>
      <c r="I374">
        <v>1206</v>
      </c>
      <c r="J374" t="s">
        <v>12966</v>
      </c>
    </row>
    <row r="375" spans="1:10" x14ac:dyDescent="0.3">
      <c r="A375">
        <v>51837</v>
      </c>
      <c r="B375" s="10">
        <f t="shared" si="5"/>
        <v>51837</v>
      </c>
      <c r="C375">
        <v>49.183588999999998</v>
      </c>
      <c r="D375">
        <v>-121.82617</v>
      </c>
      <c r="E375">
        <v>5448528</v>
      </c>
      <c r="F375">
        <v>585540</v>
      </c>
      <c r="G375" t="s">
        <v>0</v>
      </c>
      <c r="H375" t="s">
        <v>14</v>
      </c>
      <c r="I375">
        <v>6</v>
      </c>
      <c r="J375" t="s">
        <v>12967</v>
      </c>
    </row>
    <row r="376" spans="1:10" x14ac:dyDescent="0.3">
      <c r="A376">
        <v>52134</v>
      </c>
      <c r="B376" s="10">
        <f t="shared" si="5"/>
        <v>52134</v>
      </c>
      <c r="C376">
        <v>49.180920999999998</v>
      </c>
      <c r="D376">
        <v>-121.874439</v>
      </c>
      <c r="E376">
        <v>5448178</v>
      </c>
      <c r="F376">
        <v>582027</v>
      </c>
      <c r="G376" t="s">
        <v>0</v>
      </c>
      <c r="H376" t="s">
        <v>14</v>
      </c>
      <c r="I376">
        <v>6</v>
      </c>
      <c r="J376" t="s">
        <v>12967</v>
      </c>
    </row>
    <row r="377" spans="1:10" x14ac:dyDescent="0.3">
      <c r="A377">
        <v>52140</v>
      </c>
      <c r="B377" s="10">
        <f t="shared" si="5"/>
        <v>52140</v>
      </c>
      <c r="C377">
        <v>49.198993000000002</v>
      </c>
      <c r="D377">
        <v>-121.850638</v>
      </c>
      <c r="E377">
        <v>5450213</v>
      </c>
      <c r="F377">
        <v>583731</v>
      </c>
      <c r="G377" t="s">
        <v>0</v>
      </c>
      <c r="H377" t="s">
        <v>14</v>
      </c>
      <c r="I377">
        <v>6</v>
      </c>
      <c r="J377" t="s">
        <v>12967</v>
      </c>
    </row>
    <row r="378" spans="1:10" x14ac:dyDescent="0.3">
      <c r="A378">
        <v>52246</v>
      </c>
      <c r="B378" s="10">
        <f t="shared" si="5"/>
        <v>52246</v>
      </c>
      <c r="C378">
        <v>49.179830000000003</v>
      </c>
      <c r="D378">
        <v>-121.904089</v>
      </c>
      <c r="E378">
        <v>5448025</v>
      </c>
      <c r="F378">
        <v>579868</v>
      </c>
      <c r="G378" t="s">
        <v>0</v>
      </c>
      <c r="H378" t="s">
        <v>14</v>
      </c>
      <c r="I378">
        <v>6</v>
      </c>
      <c r="J378" t="s">
        <v>12967</v>
      </c>
    </row>
    <row r="379" spans="1:10" x14ac:dyDescent="0.3">
      <c r="A379">
        <v>52309</v>
      </c>
      <c r="B379" s="10">
        <f t="shared" si="5"/>
        <v>52309</v>
      </c>
      <c r="C379">
        <v>49.189981000000003</v>
      </c>
      <c r="D379">
        <v>-121.824949</v>
      </c>
      <c r="E379">
        <v>5449240</v>
      </c>
      <c r="F379">
        <v>585618</v>
      </c>
      <c r="G379" t="s">
        <v>0</v>
      </c>
      <c r="H379" t="s">
        <v>14</v>
      </c>
      <c r="I379">
        <v>6</v>
      </c>
      <c r="J379" t="s">
        <v>12967</v>
      </c>
    </row>
    <row r="380" spans="1:10" x14ac:dyDescent="0.3">
      <c r="A380">
        <v>52513</v>
      </c>
      <c r="B380" s="10">
        <f t="shared" si="5"/>
        <v>52513</v>
      </c>
      <c r="C380">
        <v>49.147019999999998</v>
      </c>
      <c r="D380">
        <v>-121.90516</v>
      </c>
      <c r="E380">
        <v>5444377</v>
      </c>
      <c r="F380">
        <v>579843</v>
      </c>
      <c r="G380" t="s">
        <v>0</v>
      </c>
      <c r="H380" t="s">
        <v>14</v>
      </c>
      <c r="I380">
        <v>6</v>
      </c>
      <c r="J380" t="s">
        <v>12967</v>
      </c>
    </row>
    <row r="381" spans="1:10" x14ac:dyDescent="0.3">
      <c r="A381">
        <v>52577</v>
      </c>
      <c r="B381" s="10">
        <f t="shared" si="5"/>
        <v>52577</v>
      </c>
      <c r="C381">
        <v>49.071005</v>
      </c>
      <c r="D381">
        <v>-121.839258</v>
      </c>
      <c r="E381">
        <v>5435998</v>
      </c>
      <c r="F381">
        <v>584778</v>
      </c>
      <c r="G381" t="s">
        <v>0</v>
      </c>
      <c r="H381" t="s">
        <v>14</v>
      </c>
      <c r="I381">
        <v>9</v>
      </c>
      <c r="J381" t="s">
        <v>12966</v>
      </c>
    </row>
    <row r="382" spans="1:10" x14ac:dyDescent="0.3">
      <c r="A382">
        <v>52605</v>
      </c>
      <c r="B382" s="10">
        <f t="shared" si="5"/>
        <v>52605</v>
      </c>
      <c r="C382">
        <v>49.081122000000001</v>
      </c>
      <c r="D382">
        <v>-121.82293199999999</v>
      </c>
      <c r="E382">
        <v>5437141</v>
      </c>
      <c r="F382">
        <v>585953</v>
      </c>
      <c r="G382" t="s">
        <v>0</v>
      </c>
      <c r="H382" t="s">
        <v>14</v>
      </c>
      <c r="I382">
        <v>1206</v>
      </c>
      <c r="J382" t="s">
        <v>12966</v>
      </c>
    </row>
    <row r="383" spans="1:10" x14ac:dyDescent="0.3">
      <c r="A383">
        <v>52963</v>
      </c>
      <c r="B383" s="10">
        <f t="shared" si="5"/>
        <v>52963</v>
      </c>
      <c r="C383">
        <v>49.070689999999999</v>
      </c>
      <c r="D383">
        <v>-121.97548</v>
      </c>
      <c r="E383">
        <v>5435820</v>
      </c>
      <c r="F383">
        <v>574829</v>
      </c>
      <c r="G383" t="s">
        <v>0</v>
      </c>
      <c r="H383" t="s">
        <v>14</v>
      </c>
      <c r="I383">
        <v>9</v>
      </c>
      <c r="J383" t="s">
        <v>12966</v>
      </c>
    </row>
    <row r="384" spans="1:10" x14ac:dyDescent="0.3">
      <c r="A384">
        <v>52994</v>
      </c>
      <c r="B384" s="10">
        <f t="shared" si="5"/>
        <v>52994</v>
      </c>
      <c r="C384">
        <v>49.141590000000001</v>
      </c>
      <c r="D384">
        <v>-121.946629</v>
      </c>
      <c r="E384">
        <v>5443730</v>
      </c>
      <c r="F384">
        <v>576827</v>
      </c>
      <c r="G384" t="s">
        <v>0</v>
      </c>
      <c r="H384" t="s">
        <v>14</v>
      </c>
      <c r="I384">
        <v>8</v>
      </c>
      <c r="J384" t="s">
        <v>12967</v>
      </c>
    </row>
    <row r="385" spans="1:10" x14ac:dyDescent="0.3">
      <c r="A385">
        <v>53025</v>
      </c>
      <c r="B385" s="10">
        <f t="shared" si="5"/>
        <v>53025</v>
      </c>
      <c r="C385">
        <v>49.009020999999997</v>
      </c>
      <c r="D385">
        <v>-122.062518</v>
      </c>
      <c r="E385">
        <v>5428882</v>
      </c>
      <c r="F385">
        <v>568557</v>
      </c>
      <c r="G385" t="s">
        <v>0</v>
      </c>
      <c r="H385" t="s">
        <v>14</v>
      </c>
      <c r="I385">
        <v>20</v>
      </c>
      <c r="J385" t="s">
        <v>16218</v>
      </c>
    </row>
    <row r="386" spans="1:10" x14ac:dyDescent="0.3">
      <c r="A386">
        <v>53268</v>
      </c>
      <c r="B386" s="10">
        <f t="shared" ref="B386:B449" si="6">HYPERLINK(CONCATENATE("https://apps.nrs.gov.bc.ca/gwells/well/",A386),A386)</f>
        <v>53268</v>
      </c>
      <c r="C386">
        <v>49.100448</v>
      </c>
      <c r="D386">
        <v>-121.944157</v>
      </c>
      <c r="E386">
        <v>5439159</v>
      </c>
      <c r="F386">
        <v>577071</v>
      </c>
      <c r="G386" t="s">
        <v>0</v>
      </c>
      <c r="H386" t="s">
        <v>14</v>
      </c>
      <c r="I386">
        <v>890</v>
      </c>
      <c r="J386" t="s">
        <v>12967</v>
      </c>
    </row>
    <row r="387" spans="1:10" x14ac:dyDescent="0.3">
      <c r="A387">
        <v>53326</v>
      </c>
      <c r="B387" s="10">
        <f t="shared" si="6"/>
        <v>53326</v>
      </c>
      <c r="C387">
        <v>49.102648000000002</v>
      </c>
      <c r="D387">
        <v>-121.939795</v>
      </c>
      <c r="E387">
        <v>5439408</v>
      </c>
      <c r="F387">
        <v>577386</v>
      </c>
      <c r="G387" t="s">
        <v>0</v>
      </c>
      <c r="H387" t="s">
        <v>14</v>
      </c>
      <c r="I387">
        <v>890</v>
      </c>
      <c r="J387" t="s">
        <v>12967</v>
      </c>
    </row>
    <row r="388" spans="1:10" x14ac:dyDescent="0.3">
      <c r="A388">
        <v>53455</v>
      </c>
      <c r="B388" s="10">
        <f t="shared" si="6"/>
        <v>53455</v>
      </c>
      <c r="C388">
        <v>49.023595</v>
      </c>
      <c r="D388">
        <v>-122.041822</v>
      </c>
      <c r="E388">
        <v>5430521</v>
      </c>
      <c r="F388">
        <v>570050</v>
      </c>
      <c r="G388" t="s">
        <v>0</v>
      </c>
      <c r="H388" t="s">
        <v>14</v>
      </c>
      <c r="I388">
        <v>20</v>
      </c>
      <c r="J388" t="s">
        <v>16218</v>
      </c>
    </row>
    <row r="389" spans="1:10" x14ac:dyDescent="0.3">
      <c r="A389">
        <v>53471</v>
      </c>
      <c r="B389" s="10">
        <f t="shared" si="6"/>
        <v>53471</v>
      </c>
      <c r="C389">
        <v>49.019542999999999</v>
      </c>
      <c r="D389">
        <v>-122.072113</v>
      </c>
      <c r="E389">
        <v>5430043</v>
      </c>
      <c r="F389">
        <v>567841</v>
      </c>
      <c r="G389" t="s">
        <v>0</v>
      </c>
      <c r="H389" t="s">
        <v>14</v>
      </c>
      <c r="I389">
        <v>20</v>
      </c>
      <c r="J389" t="s">
        <v>16218</v>
      </c>
    </row>
    <row r="390" spans="1:10" x14ac:dyDescent="0.3">
      <c r="A390">
        <v>53592</v>
      </c>
      <c r="B390" s="10">
        <f t="shared" si="6"/>
        <v>53592</v>
      </c>
      <c r="C390">
        <v>49.033769999999997</v>
      </c>
      <c r="D390">
        <v>-122.01469</v>
      </c>
      <c r="E390">
        <v>5431677</v>
      </c>
      <c r="F390">
        <v>572019</v>
      </c>
      <c r="G390" t="s">
        <v>0</v>
      </c>
      <c r="H390" t="s">
        <v>14</v>
      </c>
      <c r="I390">
        <v>20</v>
      </c>
      <c r="J390" t="s">
        <v>16218</v>
      </c>
    </row>
    <row r="391" spans="1:10" x14ac:dyDescent="0.3">
      <c r="A391">
        <v>53593</v>
      </c>
      <c r="B391" s="10">
        <f t="shared" si="6"/>
        <v>53593</v>
      </c>
      <c r="C391">
        <v>49.034219999999998</v>
      </c>
      <c r="D391">
        <v>-122.01202499999999</v>
      </c>
      <c r="E391">
        <v>5431730</v>
      </c>
      <c r="F391">
        <v>572213</v>
      </c>
      <c r="G391" t="s">
        <v>0</v>
      </c>
      <c r="H391" t="s">
        <v>14</v>
      </c>
      <c r="I391">
        <v>20</v>
      </c>
      <c r="J391" t="s">
        <v>16218</v>
      </c>
    </row>
    <row r="392" spans="1:10" x14ac:dyDescent="0.3">
      <c r="A392">
        <v>53615</v>
      </c>
      <c r="B392" s="10">
        <f t="shared" si="6"/>
        <v>53615</v>
      </c>
      <c r="C392">
        <v>49.034469999999999</v>
      </c>
      <c r="D392">
        <v>-122.01128</v>
      </c>
      <c r="E392">
        <v>5431759</v>
      </c>
      <c r="F392">
        <v>572267</v>
      </c>
      <c r="G392" t="s">
        <v>0</v>
      </c>
      <c r="H392" t="s">
        <v>14</v>
      </c>
      <c r="I392">
        <v>20</v>
      </c>
      <c r="J392" t="s">
        <v>16218</v>
      </c>
    </row>
    <row r="393" spans="1:10" x14ac:dyDescent="0.3">
      <c r="A393">
        <v>53665</v>
      </c>
      <c r="B393" s="10">
        <f t="shared" si="6"/>
        <v>53665</v>
      </c>
      <c r="C393">
        <v>49.188929999999999</v>
      </c>
      <c r="D393">
        <v>-121.91445</v>
      </c>
      <c r="E393">
        <v>5449026</v>
      </c>
      <c r="F393">
        <v>579098</v>
      </c>
      <c r="G393" t="s">
        <v>0</v>
      </c>
      <c r="H393" t="s">
        <v>14</v>
      </c>
      <c r="I393">
        <v>6</v>
      </c>
      <c r="J393" t="s">
        <v>12967</v>
      </c>
    </row>
    <row r="394" spans="1:10" x14ac:dyDescent="0.3">
      <c r="A394">
        <v>53666</v>
      </c>
      <c r="B394" s="10">
        <f t="shared" si="6"/>
        <v>53666</v>
      </c>
      <c r="C394">
        <v>49.189270999999998</v>
      </c>
      <c r="D394">
        <v>-121.91413300000001</v>
      </c>
      <c r="E394">
        <v>5449064</v>
      </c>
      <c r="F394">
        <v>579121</v>
      </c>
      <c r="G394" t="s">
        <v>0</v>
      </c>
      <c r="H394" t="s">
        <v>14</v>
      </c>
      <c r="I394">
        <v>6</v>
      </c>
      <c r="J394" t="s">
        <v>12967</v>
      </c>
    </row>
    <row r="395" spans="1:10" x14ac:dyDescent="0.3">
      <c r="A395">
        <v>53746</v>
      </c>
      <c r="B395" s="10">
        <f t="shared" si="6"/>
        <v>53746</v>
      </c>
      <c r="C395">
        <v>49.084800000000001</v>
      </c>
      <c r="D395">
        <v>-122.0309</v>
      </c>
      <c r="E395">
        <v>5437335</v>
      </c>
      <c r="F395">
        <v>570762</v>
      </c>
      <c r="G395" t="s">
        <v>0</v>
      </c>
      <c r="H395" t="s">
        <v>14</v>
      </c>
      <c r="I395">
        <v>8</v>
      </c>
      <c r="J395" t="s">
        <v>12967</v>
      </c>
    </row>
    <row r="396" spans="1:10" x14ac:dyDescent="0.3">
      <c r="A396">
        <v>54131</v>
      </c>
      <c r="B396" s="10">
        <f t="shared" si="6"/>
        <v>54131</v>
      </c>
      <c r="C396">
        <v>49.078313000000001</v>
      </c>
      <c r="D396">
        <v>-121.967426</v>
      </c>
      <c r="E396">
        <v>5436675</v>
      </c>
      <c r="F396">
        <v>575406</v>
      </c>
      <c r="G396" t="s">
        <v>0</v>
      </c>
      <c r="H396" t="s">
        <v>14</v>
      </c>
      <c r="I396">
        <v>1206</v>
      </c>
      <c r="J396" t="s">
        <v>12966</v>
      </c>
    </row>
    <row r="397" spans="1:10" x14ac:dyDescent="0.3">
      <c r="A397">
        <v>54151</v>
      </c>
      <c r="B397" s="10">
        <f t="shared" si="6"/>
        <v>54151</v>
      </c>
      <c r="C397">
        <v>49.094321999999998</v>
      </c>
      <c r="D397">
        <v>-121.97608</v>
      </c>
      <c r="E397">
        <v>5438446</v>
      </c>
      <c r="F397">
        <v>574750</v>
      </c>
      <c r="G397" t="s">
        <v>0</v>
      </c>
      <c r="H397" t="s">
        <v>14</v>
      </c>
      <c r="I397">
        <v>1205</v>
      </c>
      <c r="J397" t="s">
        <v>12967</v>
      </c>
    </row>
    <row r="398" spans="1:10" x14ac:dyDescent="0.3">
      <c r="A398">
        <v>54298</v>
      </c>
      <c r="B398" s="10">
        <f t="shared" si="6"/>
        <v>54298</v>
      </c>
      <c r="C398">
        <v>49.109256999999999</v>
      </c>
      <c r="D398">
        <v>-121.840367</v>
      </c>
      <c r="E398">
        <v>5440249</v>
      </c>
      <c r="F398">
        <v>584632</v>
      </c>
      <c r="G398" t="s">
        <v>0</v>
      </c>
      <c r="H398" t="s">
        <v>14</v>
      </c>
      <c r="I398">
        <v>899</v>
      </c>
      <c r="J398" t="s">
        <v>12968</v>
      </c>
    </row>
    <row r="399" spans="1:10" x14ac:dyDescent="0.3">
      <c r="A399">
        <v>54374</v>
      </c>
      <c r="B399" s="10">
        <f t="shared" si="6"/>
        <v>54374</v>
      </c>
      <c r="C399">
        <v>49.172722999999998</v>
      </c>
      <c r="D399">
        <v>-121.854004</v>
      </c>
      <c r="E399">
        <v>5447289</v>
      </c>
      <c r="F399">
        <v>583530</v>
      </c>
      <c r="G399" t="s">
        <v>0</v>
      </c>
      <c r="H399" t="s">
        <v>14</v>
      </c>
      <c r="I399">
        <v>6</v>
      </c>
      <c r="J399" t="s">
        <v>12967</v>
      </c>
    </row>
    <row r="400" spans="1:10" x14ac:dyDescent="0.3">
      <c r="A400">
        <v>54575</v>
      </c>
      <c r="B400" s="10">
        <f t="shared" si="6"/>
        <v>54575</v>
      </c>
      <c r="C400">
        <v>49.08005</v>
      </c>
      <c r="D400">
        <v>-121.86568</v>
      </c>
      <c r="E400">
        <v>5436974</v>
      </c>
      <c r="F400">
        <v>582833</v>
      </c>
      <c r="G400" t="s">
        <v>0</v>
      </c>
      <c r="H400" t="s">
        <v>14</v>
      </c>
      <c r="I400">
        <v>1206</v>
      </c>
      <c r="J400" t="s">
        <v>12966</v>
      </c>
    </row>
    <row r="401" spans="1:10" x14ac:dyDescent="0.3">
      <c r="A401">
        <v>54624</v>
      </c>
      <c r="B401" s="10">
        <f t="shared" si="6"/>
        <v>54624</v>
      </c>
      <c r="C401">
        <v>49.108212999999999</v>
      </c>
      <c r="D401">
        <v>-121.93061899999999</v>
      </c>
      <c r="E401">
        <v>5440036</v>
      </c>
      <c r="F401">
        <v>578047</v>
      </c>
      <c r="G401" t="s">
        <v>0</v>
      </c>
      <c r="H401" t="s">
        <v>14</v>
      </c>
      <c r="I401">
        <v>890</v>
      </c>
      <c r="J401" t="s">
        <v>12967</v>
      </c>
    </row>
    <row r="402" spans="1:10" x14ac:dyDescent="0.3">
      <c r="A402">
        <v>54653</v>
      </c>
      <c r="B402" s="10">
        <f t="shared" si="6"/>
        <v>54653</v>
      </c>
      <c r="C402">
        <v>49.126697</v>
      </c>
      <c r="D402">
        <v>-122.04641599999999</v>
      </c>
      <c r="E402">
        <v>5441978</v>
      </c>
      <c r="F402">
        <v>569570</v>
      </c>
      <c r="G402" t="s">
        <v>0</v>
      </c>
      <c r="H402" t="s">
        <v>14</v>
      </c>
      <c r="I402">
        <v>6</v>
      </c>
      <c r="J402" t="s">
        <v>12967</v>
      </c>
    </row>
    <row r="403" spans="1:10" x14ac:dyDescent="0.3">
      <c r="A403">
        <v>55022</v>
      </c>
      <c r="B403" s="10">
        <f t="shared" si="6"/>
        <v>55022</v>
      </c>
      <c r="C403">
        <v>49.197572999999998</v>
      </c>
      <c r="D403">
        <v>-121.813417</v>
      </c>
      <c r="E403">
        <v>5450097</v>
      </c>
      <c r="F403">
        <v>586445</v>
      </c>
      <c r="G403" t="s">
        <v>0</v>
      </c>
      <c r="H403" t="s">
        <v>14</v>
      </c>
      <c r="I403">
        <v>6</v>
      </c>
      <c r="J403" t="s">
        <v>12967</v>
      </c>
    </row>
    <row r="404" spans="1:10" x14ac:dyDescent="0.3">
      <c r="A404">
        <v>55069</v>
      </c>
      <c r="B404" s="10">
        <f t="shared" si="6"/>
        <v>55069</v>
      </c>
      <c r="C404">
        <v>49.080419999999997</v>
      </c>
      <c r="D404">
        <v>-121.875</v>
      </c>
      <c r="E404">
        <v>5437005</v>
      </c>
      <c r="F404">
        <v>582152</v>
      </c>
      <c r="G404" t="s">
        <v>0</v>
      </c>
      <c r="H404" t="s">
        <v>14</v>
      </c>
      <c r="I404">
        <v>9</v>
      </c>
      <c r="J404" t="s">
        <v>12966</v>
      </c>
    </row>
    <row r="405" spans="1:10" x14ac:dyDescent="0.3">
      <c r="A405">
        <v>55133</v>
      </c>
      <c r="B405" s="10">
        <f t="shared" si="6"/>
        <v>55133</v>
      </c>
      <c r="C405">
        <v>49.179243999999997</v>
      </c>
      <c r="D405">
        <v>-121.895444</v>
      </c>
      <c r="E405">
        <v>5447969</v>
      </c>
      <c r="F405">
        <v>580499</v>
      </c>
      <c r="G405" t="s">
        <v>0</v>
      </c>
      <c r="H405" t="s">
        <v>14</v>
      </c>
      <c r="I405">
        <v>6</v>
      </c>
      <c r="J405" t="s">
        <v>12967</v>
      </c>
    </row>
    <row r="406" spans="1:10" x14ac:dyDescent="0.3">
      <c r="A406">
        <v>55170</v>
      </c>
      <c r="B406" s="10">
        <f t="shared" si="6"/>
        <v>55170</v>
      </c>
      <c r="C406">
        <v>49.198571000000001</v>
      </c>
      <c r="D406">
        <v>-121.933284</v>
      </c>
      <c r="E406">
        <v>5450078</v>
      </c>
      <c r="F406">
        <v>577711</v>
      </c>
      <c r="G406" t="s">
        <v>0</v>
      </c>
      <c r="H406" t="s">
        <v>14</v>
      </c>
      <c r="I406">
        <v>6</v>
      </c>
      <c r="J406" t="s">
        <v>12967</v>
      </c>
    </row>
    <row r="407" spans="1:10" x14ac:dyDescent="0.3">
      <c r="A407">
        <v>55447</v>
      </c>
      <c r="B407" s="10">
        <f t="shared" si="6"/>
        <v>55447</v>
      </c>
      <c r="C407">
        <v>49.155118000000002</v>
      </c>
      <c r="D407">
        <v>-121.802499</v>
      </c>
      <c r="E407">
        <v>5445390</v>
      </c>
      <c r="F407">
        <v>587315</v>
      </c>
      <c r="G407" t="s">
        <v>0</v>
      </c>
      <c r="H407" t="s">
        <v>14</v>
      </c>
      <c r="I407">
        <v>899</v>
      </c>
      <c r="J407" t="s">
        <v>12967</v>
      </c>
    </row>
    <row r="408" spans="1:10" x14ac:dyDescent="0.3">
      <c r="A408">
        <v>55659</v>
      </c>
      <c r="B408" s="10">
        <f t="shared" si="6"/>
        <v>55659</v>
      </c>
      <c r="C408">
        <v>49.009010000000004</v>
      </c>
      <c r="D408">
        <v>-122.04491</v>
      </c>
      <c r="E408">
        <v>5428897</v>
      </c>
      <c r="F408">
        <v>569845</v>
      </c>
      <c r="G408" t="s">
        <v>0</v>
      </c>
      <c r="H408" t="s">
        <v>14</v>
      </c>
      <c r="I408">
        <v>1218</v>
      </c>
      <c r="J408" t="s">
        <v>16218</v>
      </c>
    </row>
    <row r="409" spans="1:10" x14ac:dyDescent="0.3">
      <c r="A409">
        <v>55696</v>
      </c>
      <c r="B409" s="10">
        <f t="shared" si="6"/>
        <v>55696</v>
      </c>
      <c r="C409">
        <v>49.026594000000003</v>
      </c>
      <c r="D409">
        <v>-122.010206</v>
      </c>
      <c r="E409">
        <v>5430884</v>
      </c>
      <c r="F409">
        <v>572357</v>
      </c>
      <c r="G409" t="s">
        <v>0</v>
      </c>
      <c r="H409" t="s">
        <v>14</v>
      </c>
      <c r="I409">
        <v>20</v>
      </c>
      <c r="J409" t="s">
        <v>16218</v>
      </c>
    </row>
    <row r="410" spans="1:10" x14ac:dyDescent="0.3">
      <c r="A410">
        <v>55780</v>
      </c>
      <c r="B410" s="10">
        <f t="shared" si="6"/>
        <v>55780</v>
      </c>
      <c r="C410">
        <v>49.093877999999997</v>
      </c>
      <c r="D410">
        <v>-121.968706</v>
      </c>
      <c r="E410">
        <v>5438404</v>
      </c>
      <c r="F410">
        <v>575289</v>
      </c>
      <c r="G410" t="s">
        <v>0</v>
      </c>
      <c r="H410" t="s">
        <v>14</v>
      </c>
      <c r="I410">
        <v>1216</v>
      </c>
      <c r="J410" t="s">
        <v>12967</v>
      </c>
    </row>
    <row r="411" spans="1:10" x14ac:dyDescent="0.3">
      <c r="A411">
        <v>55794</v>
      </c>
      <c r="B411" s="10">
        <f t="shared" si="6"/>
        <v>55794</v>
      </c>
      <c r="C411">
        <v>49.148485999999998</v>
      </c>
      <c r="D411">
        <v>-121.936431</v>
      </c>
      <c r="E411">
        <v>5444507</v>
      </c>
      <c r="F411">
        <v>577560</v>
      </c>
      <c r="G411" t="s">
        <v>0</v>
      </c>
      <c r="H411" t="s">
        <v>14</v>
      </c>
      <c r="I411">
        <v>6</v>
      </c>
      <c r="J411" t="s">
        <v>12967</v>
      </c>
    </row>
    <row r="412" spans="1:10" x14ac:dyDescent="0.3">
      <c r="A412">
        <v>55842</v>
      </c>
      <c r="B412" s="10">
        <f t="shared" si="6"/>
        <v>55842</v>
      </c>
      <c r="C412">
        <v>49.170985999999999</v>
      </c>
      <c r="D412">
        <v>-121.85842100000001</v>
      </c>
      <c r="E412">
        <v>5447091</v>
      </c>
      <c r="F412">
        <v>583211</v>
      </c>
      <c r="G412" t="s">
        <v>0</v>
      </c>
      <c r="H412" t="s">
        <v>14</v>
      </c>
      <c r="I412">
        <v>6</v>
      </c>
      <c r="J412" t="s">
        <v>12967</v>
      </c>
    </row>
    <row r="413" spans="1:10" x14ac:dyDescent="0.3">
      <c r="A413">
        <v>55849</v>
      </c>
      <c r="B413" s="10">
        <f t="shared" si="6"/>
        <v>55849</v>
      </c>
      <c r="C413">
        <v>49.135035999999999</v>
      </c>
      <c r="D413">
        <v>-122.04422700000001</v>
      </c>
      <c r="E413">
        <v>5442907</v>
      </c>
      <c r="F413">
        <v>569718</v>
      </c>
      <c r="G413" t="s">
        <v>0</v>
      </c>
      <c r="H413" t="s">
        <v>14</v>
      </c>
      <c r="I413">
        <v>6</v>
      </c>
      <c r="J413" t="s">
        <v>12967</v>
      </c>
    </row>
    <row r="414" spans="1:10" x14ac:dyDescent="0.3">
      <c r="A414">
        <v>55876</v>
      </c>
      <c r="B414" s="10">
        <f t="shared" si="6"/>
        <v>55876</v>
      </c>
      <c r="C414">
        <v>49.139670000000002</v>
      </c>
      <c r="D414">
        <v>-122.008161</v>
      </c>
      <c r="E414">
        <v>5443456</v>
      </c>
      <c r="F414">
        <v>572342</v>
      </c>
      <c r="G414" t="s">
        <v>0</v>
      </c>
      <c r="H414" t="s">
        <v>14</v>
      </c>
      <c r="I414">
        <v>6</v>
      </c>
      <c r="J414" t="s">
        <v>12967</v>
      </c>
    </row>
    <row r="415" spans="1:10" x14ac:dyDescent="0.3">
      <c r="A415">
        <v>55920</v>
      </c>
      <c r="B415" s="10">
        <f t="shared" si="6"/>
        <v>55920</v>
      </c>
      <c r="C415">
        <v>49.070068999999997</v>
      </c>
      <c r="D415">
        <v>-121.961816</v>
      </c>
      <c r="E415">
        <v>5435764</v>
      </c>
      <c r="F415">
        <v>575828</v>
      </c>
      <c r="G415" t="s">
        <v>0</v>
      </c>
      <c r="H415" t="s">
        <v>14</v>
      </c>
      <c r="I415">
        <v>1206</v>
      </c>
      <c r="J415" t="s">
        <v>12966</v>
      </c>
    </row>
    <row r="416" spans="1:10" x14ac:dyDescent="0.3">
      <c r="A416">
        <v>56031</v>
      </c>
      <c r="B416" s="10">
        <f t="shared" si="6"/>
        <v>56031</v>
      </c>
      <c r="C416">
        <v>49.090007999999997</v>
      </c>
      <c r="D416">
        <v>-121.885262</v>
      </c>
      <c r="E416">
        <v>5438060</v>
      </c>
      <c r="F416">
        <v>581387</v>
      </c>
      <c r="G416" t="s">
        <v>0</v>
      </c>
      <c r="H416" t="s">
        <v>14</v>
      </c>
      <c r="I416">
        <v>1207</v>
      </c>
      <c r="J416" t="s">
        <v>12968</v>
      </c>
    </row>
    <row r="417" spans="1:10" x14ac:dyDescent="0.3">
      <c r="A417">
        <v>56190</v>
      </c>
      <c r="B417" s="10">
        <f t="shared" si="6"/>
        <v>56190</v>
      </c>
      <c r="C417">
        <v>49.205801999999998</v>
      </c>
      <c r="D417">
        <v>-121.914787</v>
      </c>
      <c r="E417">
        <v>5450901</v>
      </c>
      <c r="F417">
        <v>579047</v>
      </c>
      <c r="G417" t="s">
        <v>0</v>
      </c>
      <c r="H417" t="s">
        <v>14</v>
      </c>
      <c r="I417">
        <v>6</v>
      </c>
      <c r="J417" t="s">
        <v>12967</v>
      </c>
    </row>
    <row r="418" spans="1:10" x14ac:dyDescent="0.3">
      <c r="A418">
        <v>56192</v>
      </c>
      <c r="B418" s="10">
        <f t="shared" si="6"/>
        <v>56192</v>
      </c>
      <c r="C418">
        <v>49.106684999999999</v>
      </c>
      <c r="D418">
        <v>-121.88046300000001</v>
      </c>
      <c r="E418">
        <v>5439919</v>
      </c>
      <c r="F418">
        <v>581710</v>
      </c>
      <c r="G418" t="s">
        <v>0</v>
      </c>
      <c r="H418" t="s">
        <v>14</v>
      </c>
      <c r="I418">
        <v>890</v>
      </c>
      <c r="J418" t="s">
        <v>12968</v>
      </c>
    </row>
    <row r="419" spans="1:10" x14ac:dyDescent="0.3">
      <c r="A419">
        <v>56220</v>
      </c>
      <c r="B419" s="10">
        <f t="shared" si="6"/>
        <v>56220</v>
      </c>
      <c r="C419">
        <v>49.117944999999999</v>
      </c>
      <c r="D419">
        <v>-121.882142</v>
      </c>
      <c r="E419">
        <v>5441169</v>
      </c>
      <c r="F419">
        <v>581569</v>
      </c>
      <c r="G419" t="s">
        <v>0</v>
      </c>
      <c r="H419" t="s">
        <v>14</v>
      </c>
      <c r="I419">
        <v>890</v>
      </c>
      <c r="J419" t="s">
        <v>12967</v>
      </c>
    </row>
    <row r="420" spans="1:10" x14ac:dyDescent="0.3">
      <c r="A420">
        <v>56320</v>
      </c>
      <c r="B420" s="10">
        <f t="shared" si="6"/>
        <v>56320</v>
      </c>
      <c r="C420">
        <v>49.162866000000001</v>
      </c>
      <c r="D420">
        <v>-121.809747</v>
      </c>
      <c r="E420">
        <v>5446243</v>
      </c>
      <c r="F420">
        <v>586773</v>
      </c>
      <c r="G420" t="s">
        <v>0</v>
      </c>
      <c r="H420" t="s">
        <v>14</v>
      </c>
      <c r="I420">
        <v>6</v>
      </c>
      <c r="J420" t="s">
        <v>12967</v>
      </c>
    </row>
    <row r="421" spans="1:10" x14ac:dyDescent="0.3">
      <c r="A421">
        <v>57301</v>
      </c>
      <c r="B421" s="10">
        <f t="shared" si="6"/>
        <v>57301</v>
      </c>
      <c r="C421">
        <v>49.013317999999998</v>
      </c>
      <c r="D421">
        <v>-122.07547</v>
      </c>
      <c r="E421">
        <v>5429348</v>
      </c>
      <c r="F421">
        <v>567604</v>
      </c>
      <c r="G421" t="s">
        <v>0</v>
      </c>
      <c r="H421" t="s">
        <v>14</v>
      </c>
      <c r="I421">
        <v>20</v>
      </c>
      <c r="J421" t="s">
        <v>16218</v>
      </c>
    </row>
    <row r="422" spans="1:10" x14ac:dyDescent="0.3">
      <c r="A422">
        <v>57836</v>
      </c>
      <c r="B422" s="10">
        <f t="shared" si="6"/>
        <v>57836</v>
      </c>
      <c r="C422">
        <v>49.082909999999998</v>
      </c>
      <c r="D422">
        <v>-121.9044</v>
      </c>
      <c r="E422">
        <v>5437251</v>
      </c>
      <c r="F422">
        <v>580001</v>
      </c>
      <c r="G422" t="s">
        <v>0</v>
      </c>
      <c r="H422" t="s">
        <v>14</v>
      </c>
      <c r="I422">
        <v>1206</v>
      </c>
      <c r="J422" t="s">
        <v>12966</v>
      </c>
    </row>
    <row r="423" spans="1:10" x14ac:dyDescent="0.3">
      <c r="A423">
        <v>58066</v>
      </c>
      <c r="B423" s="10">
        <f t="shared" si="6"/>
        <v>58066</v>
      </c>
      <c r="C423">
        <v>49.144356999999999</v>
      </c>
      <c r="D423">
        <v>-122.066467</v>
      </c>
      <c r="E423">
        <v>5443923</v>
      </c>
      <c r="F423">
        <v>568083</v>
      </c>
      <c r="G423" t="s">
        <v>0</v>
      </c>
      <c r="H423" t="s">
        <v>14</v>
      </c>
      <c r="I423">
        <v>1215</v>
      </c>
      <c r="J423" t="s">
        <v>12967</v>
      </c>
    </row>
    <row r="424" spans="1:10" x14ac:dyDescent="0.3">
      <c r="A424">
        <v>58510</v>
      </c>
      <c r="B424" s="10">
        <f t="shared" si="6"/>
        <v>58510</v>
      </c>
      <c r="C424">
        <v>49.098514000000002</v>
      </c>
      <c r="D424">
        <v>-121.91693600000001</v>
      </c>
      <c r="E424">
        <v>5438972</v>
      </c>
      <c r="F424">
        <v>579061</v>
      </c>
      <c r="G424" t="s">
        <v>0</v>
      </c>
      <c r="H424" t="s">
        <v>14</v>
      </c>
      <c r="I424">
        <v>890</v>
      </c>
      <c r="J424" t="s">
        <v>12967</v>
      </c>
    </row>
    <row r="425" spans="1:10" x14ac:dyDescent="0.3">
      <c r="A425">
        <v>58768</v>
      </c>
      <c r="B425" s="10">
        <f t="shared" si="6"/>
        <v>58768</v>
      </c>
      <c r="C425">
        <v>49.103230000000003</v>
      </c>
      <c r="D425">
        <v>-121.93210999999999</v>
      </c>
      <c r="E425">
        <v>5439481</v>
      </c>
      <c r="F425">
        <v>577946</v>
      </c>
      <c r="G425" t="s">
        <v>0</v>
      </c>
      <c r="H425" t="s">
        <v>14</v>
      </c>
      <c r="I425">
        <v>890</v>
      </c>
      <c r="J425" t="s">
        <v>12967</v>
      </c>
    </row>
    <row r="426" spans="1:10" x14ac:dyDescent="0.3">
      <c r="A426">
        <v>58860</v>
      </c>
      <c r="B426" s="10">
        <f t="shared" si="6"/>
        <v>58860</v>
      </c>
      <c r="C426">
        <v>49.175241</v>
      </c>
      <c r="D426">
        <v>-121.841351</v>
      </c>
      <c r="E426">
        <v>5447583</v>
      </c>
      <c r="F426">
        <v>584448</v>
      </c>
      <c r="G426" t="s">
        <v>0</v>
      </c>
      <c r="H426" t="s">
        <v>14</v>
      </c>
      <c r="I426">
        <v>6</v>
      </c>
      <c r="J426" t="s">
        <v>12967</v>
      </c>
    </row>
    <row r="427" spans="1:10" x14ac:dyDescent="0.3">
      <c r="A427">
        <v>59166</v>
      </c>
      <c r="B427" s="10">
        <f t="shared" si="6"/>
        <v>59166</v>
      </c>
      <c r="C427">
        <v>49.090885999999998</v>
      </c>
      <c r="D427">
        <v>-121.906514</v>
      </c>
      <c r="E427">
        <v>5438135</v>
      </c>
      <c r="F427">
        <v>579834</v>
      </c>
      <c r="G427" t="s">
        <v>0</v>
      </c>
      <c r="H427" t="s">
        <v>14</v>
      </c>
      <c r="I427">
        <v>890</v>
      </c>
      <c r="J427" t="s">
        <v>12968</v>
      </c>
    </row>
    <row r="428" spans="1:10" x14ac:dyDescent="0.3">
      <c r="A428">
        <v>59217</v>
      </c>
      <c r="B428" s="10">
        <f t="shared" si="6"/>
        <v>59217</v>
      </c>
      <c r="C428">
        <v>49.162208999999997</v>
      </c>
      <c r="D428">
        <v>-122.023527</v>
      </c>
      <c r="E428">
        <v>5445947</v>
      </c>
      <c r="F428">
        <v>571189</v>
      </c>
      <c r="G428" t="s">
        <v>0</v>
      </c>
      <c r="H428" t="s">
        <v>14</v>
      </c>
      <c r="I428">
        <v>273</v>
      </c>
      <c r="J428" t="s">
        <v>12967</v>
      </c>
    </row>
    <row r="429" spans="1:10" x14ac:dyDescent="0.3">
      <c r="A429">
        <v>59281</v>
      </c>
      <c r="B429" s="10">
        <f t="shared" si="6"/>
        <v>59281</v>
      </c>
      <c r="C429">
        <v>49.098847999999997</v>
      </c>
      <c r="D429">
        <v>-121.905654</v>
      </c>
      <c r="E429">
        <v>5439021</v>
      </c>
      <c r="F429">
        <v>579884</v>
      </c>
      <c r="G429" t="s">
        <v>0</v>
      </c>
      <c r="H429" t="s">
        <v>14</v>
      </c>
      <c r="I429">
        <v>890</v>
      </c>
      <c r="J429" t="s">
        <v>12968</v>
      </c>
    </row>
    <row r="430" spans="1:10" x14ac:dyDescent="0.3">
      <c r="A430">
        <v>59294</v>
      </c>
      <c r="B430" s="10">
        <f t="shared" si="6"/>
        <v>59294</v>
      </c>
      <c r="C430">
        <v>49.098016000000001</v>
      </c>
      <c r="D430">
        <v>-121.906138</v>
      </c>
      <c r="E430">
        <v>5438928</v>
      </c>
      <c r="F430">
        <v>579850</v>
      </c>
      <c r="G430" t="s">
        <v>0</v>
      </c>
      <c r="H430" t="s">
        <v>14</v>
      </c>
      <c r="I430">
        <v>890</v>
      </c>
      <c r="J430" t="s">
        <v>12968</v>
      </c>
    </row>
    <row r="431" spans="1:10" x14ac:dyDescent="0.3">
      <c r="A431">
        <v>59299</v>
      </c>
      <c r="B431" s="10">
        <f t="shared" si="6"/>
        <v>59299</v>
      </c>
      <c r="C431">
        <v>49.098039999999997</v>
      </c>
      <c r="D431">
        <v>-121.90491900000001</v>
      </c>
      <c r="E431">
        <v>5438932</v>
      </c>
      <c r="F431">
        <v>579939</v>
      </c>
      <c r="G431" t="s">
        <v>0</v>
      </c>
      <c r="H431" t="s">
        <v>14</v>
      </c>
      <c r="I431">
        <v>890</v>
      </c>
      <c r="J431" t="s">
        <v>12968</v>
      </c>
    </row>
    <row r="432" spans="1:10" x14ac:dyDescent="0.3">
      <c r="A432">
        <v>59307</v>
      </c>
      <c r="B432" s="10">
        <f t="shared" si="6"/>
        <v>59307</v>
      </c>
      <c r="C432">
        <v>49.098466000000002</v>
      </c>
      <c r="D432">
        <v>-121.907129</v>
      </c>
      <c r="E432">
        <v>5438977</v>
      </c>
      <c r="F432">
        <v>579777</v>
      </c>
      <c r="G432" t="s">
        <v>0</v>
      </c>
      <c r="H432" t="s">
        <v>14</v>
      </c>
      <c r="I432">
        <v>890</v>
      </c>
      <c r="J432" t="s">
        <v>12968</v>
      </c>
    </row>
    <row r="433" spans="1:10" x14ac:dyDescent="0.3">
      <c r="A433">
        <v>59530</v>
      </c>
      <c r="B433" s="10">
        <f t="shared" si="6"/>
        <v>59530</v>
      </c>
      <c r="C433">
        <v>49.091059000000001</v>
      </c>
      <c r="D433">
        <v>-121.887868</v>
      </c>
      <c r="E433">
        <v>5438174</v>
      </c>
      <c r="F433">
        <v>581195</v>
      </c>
      <c r="G433" t="s">
        <v>0</v>
      </c>
      <c r="H433" t="s">
        <v>14</v>
      </c>
      <c r="I433">
        <v>1207</v>
      </c>
      <c r="J433" t="s">
        <v>12968</v>
      </c>
    </row>
    <row r="434" spans="1:10" x14ac:dyDescent="0.3">
      <c r="A434">
        <v>59632</v>
      </c>
      <c r="B434" s="10">
        <f t="shared" si="6"/>
        <v>59632</v>
      </c>
      <c r="C434">
        <v>49.102229999999999</v>
      </c>
      <c r="D434">
        <v>-121.89612700000001</v>
      </c>
      <c r="E434">
        <v>5439407</v>
      </c>
      <c r="F434">
        <v>580574</v>
      </c>
      <c r="G434" t="s">
        <v>0</v>
      </c>
      <c r="H434" t="s">
        <v>14</v>
      </c>
      <c r="I434">
        <v>243</v>
      </c>
      <c r="J434" t="s">
        <v>12968</v>
      </c>
    </row>
    <row r="435" spans="1:10" x14ac:dyDescent="0.3">
      <c r="A435">
        <v>59674</v>
      </c>
      <c r="B435" s="10">
        <f t="shared" si="6"/>
        <v>59674</v>
      </c>
      <c r="C435">
        <v>49.099957000000003</v>
      </c>
      <c r="D435">
        <v>-121.904945</v>
      </c>
      <c r="E435">
        <v>5439145</v>
      </c>
      <c r="F435">
        <v>579934</v>
      </c>
      <c r="G435" t="s">
        <v>0</v>
      </c>
      <c r="H435" t="s">
        <v>14</v>
      </c>
      <c r="I435">
        <v>243</v>
      </c>
      <c r="J435" t="s">
        <v>12968</v>
      </c>
    </row>
    <row r="436" spans="1:10" x14ac:dyDescent="0.3">
      <c r="A436">
        <v>59861</v>
      </c>
      <c r="B436" s="10">
        <f t="shared" si="6"/>
        <v>59861</v>
      </c>
      <c r="C436">
        <v>49.092396000000001</v>
      </c>
      <c r="D436">
        <v>-121.906426</v>
      </c>
      <c r="E436">
        <v>5438303</v>
      </c>
      <c r="F436">
        <v>579838</v>
      </c>
      <c r="G436" t="s">
        <v>0</v>
      </c>
      <c r="H436" t="s">
        <v>14</v>
      </c>
      <c r="I436">
        <v>890</v>
      </c>
      <c r="J436" t="s">
        <v>12968</v>
      </c>
    </row>
    <row r="437" spans="1:10" x14ac:dyDescent="0.3">
      <c r="A437">
        <v>62633</v>
      </c>
      <c r="B437" s="10">
        <f t="shared" si="6"/>
        <v>62633</v>
      </c>
      <c r="C437">
        <v>49.007114000000001</v>
      </c>
      <c r="D437">
        <v>-122.081574</v>
      </c>
      <c r="E437">
        <v>5428653</v>
      </c>
      <c r="F437">
        <v>567166</v>
      </c>
      <c r="G437" t="s">
        <v>0</v>
      </c>
      <c r="H437" t="s">
        <v>14</v>
      </c>
      <c r="I437">
        <v>20</v>
      </c>
      <c r="J437" t="s">
        <v>16218</v>
      </c>
    </row>
    <row r="438" spans="1:10" x14ac:dyDescent="0.3">
      <c r="A438">
        <v>62634</v>
      </c>
      <c r="B438" s="10">
        <f t="shared" si="6"/>
        <v>62634</v>
      </c>
      <c r="C438">
        <v>49.019640000000003</v>
      </c>
      <c r="D438">
        <v>-122.06959500000001</v>
      </c>
      <c r="E438">
        <v>5430056</v>
      </c>
      <c r="F438">
        <v>568025</v>
      </c>
      <c r="G438" t="s">
        <v>0</v>
      </c>
      <c r="H438" t="s">
        <v>14</v>
      </c>
      <c r="I438">
        <v>20</v>
      </c>
      <c r="J438" t="s">
        <v>16218</v>
      </c>
    </row>
    <row r="439" spans="1:10" x14ac:dyDescent="0.3">
      <c r="A439">
        <v>62635</v>
      </c>
      <c r="B439" s="10">
        <f t="shared" si="6"/>
        <v>62635</v>
      </c>
      <c r="C439">
        <v>49.023352000000003</v>
      </c>
      <c r="D439">
        <v>-122.052701</v>
      </c>
      <c r="E439">
        <v>5430484</v>
      </c>
      <c r="F439">
        <v>569255</v>
      </c>
      <c r="G439" t="s">
        <v>0</v>
      </c>
      <c r="H439" t="s">
        <v>14</v>
      </c>
      <c r="I439">
        <v>20</v>
      </c>
      <c r="J439" t="s">
        <v>16218</v>
      </c>
    </row>
    <row r="440" spans="1:10" x14ac:dyDescent="0.3">
      <c r="A440">
        <v>62636</v>
      </c>
      <c r="B440" s="10">
        <f t="shared" si="6"/>
        <v>62636</v>
      </c>
      <c r="C440">
        <v>49.020200000000003</v>
      </c>
      <c r="D440">
        <v>-122.05540000000001</v>
      </c>
      <c r="E440">
        <v>5430131</v>
      </c>
      <c r="F440">
        <v>569062</v>
      </c>
      <c r="G440" t="s">
        <v>0</v>
      </c>
      <c r="H440" t="s">
        <v>14</v>
      </c>
      <c r="I440">
        <v>20</v>
      </c>
      <c r="J440" t="s">
        <v>16218</v>
      </c>
    </row>
    <row r="441" spans="1:10" x14ac:dyDescent="0.3">
      <c r="A441">
        <v>62637</v>
      </c>
      <c r="B441" s="10">
        <f t="shared" si="6"/>
        <v>62637</v>
      </c>
      <c r="C441">
        <v>49.022255999999999</v>
      </c>
      <c r="D441">
        <v>-122.04740099999999</v>
      </c>
      <c r="E441">
        <v>5430367</v>
      </c>
      <c r="F441">
        <v>569644</v>
      </c>
      <c r="G441" t="s">
        <v>0</v>
      </c>
      <c r="H441" t="s">
        <v>14</v>
      </c>
      <c r="I441">
        <v>20</v>
      </c>
      <c r="J441" t="s">
        <v>16218</v>
      </c>
    </row>
    <row r="442" spans="1:10" x14ac:dyDescent="0.3">
      <c r="A442">
        <v>62638</v>
      </c>
      <c r="B442" s="10">
        <f t="shared" si="6"/>
        <v>62638</v>
      </c>
      <c r="C442">
        <v>49.016880999999998</v>
      </c>
      <c r="D442">
        <v>-122.050089</v>
      </c>
      <c r="E442">
        <v>5429767</v>
      </c>
      <c r="F442">
        <v>569455</v>
      </c>
      <c r="G442" t="s">
        <v>0</v>
      </c>
      <c r="H442" t="s">
        <v>14</v>
      </c>
      <c r="I442">
        <v>20</v>
      </c>
      <c r="J442" t="s">
        <v>16218</v>
      </c>
    </row>
    <row r="443" spans="1:10" x14ac:dyDescent="0.3">
      <c r="A443">
        <v>62639</v>
      </c>
      <c r="B443" s="10">
        <f t="shared" si="6"/>
        <v>62639</v>
      </c>
      <c r="C443">
        <v>49.018673999999997</v>
      </c>
      <c r="D443">
        <v>-122.04603299999999</v>
      </c>
      <c r="E443">
        <v>5429970</v>
      </c>
      <c r="F443">
        <v>569749</v>
      </c>
      <c r="G443" t="s">
        <v>0</v>
      </c>
      <c r="H443" t="s">
        <v>14</v>
      </c>
      <c r="I443">
        <v>20</v>
      </c>
      <c r="J443" t="s">
        <v>16218</v>
      </c>
    </row>
    <row r="444" spans="1:10" x14ac:dyDescent="0.3">
      <c r="A444">
        <v>62640</v>
      </c>
      <c r="B444" s="10">
        <f t="shared" si="6"/>
        <v>62640</v>
      </c>
      <c r="C444">
        <v>49.016247</v>
      </c>
      <c r="D444">
        <v>-122.04311199999999</v>
      </c>
      <c r="E444">
        <v>5429703</v>
      </c>
      <c r="F444">
        <v>569966</v>
      </c>
      <c r="G444" t="s">
        <v>0</v>
      </c>
      <c r="H444" t="s">
        <v>14</v>
      </c>
      <c r="I444">
        <v>20</v>
      </c>
      <c r="J444" t="s">
        <v>16218</v>
      </c>
    </row>
    <row r="445" spans="1:10" x14ac:dyDescent="0.3">
      <c r="A445">
        <v>62641</v>
      </c>
      <c r="B445" s="10">
        <f t="shared" si="6"/>
        <v>62641</v>
      </c>
      <c r="C445">
        <v>49.015158999999997</v>
      </c>
      <c r="D445">
        <v>-122.03557000000001</v>
      </c>
      <c r="E445">
        <v>5429589</v>
      </c>
      <c r="F445">
        <v>570519</v>
      </c>
      <c r="G445" t="s">
        <v>0</v>
      </c>
      <c r="H445" t="s">
        <v>14</v>
      </c>
      <c r="I445">
        <v>20</v>
      </c>
      <c r="J445" t="s">
        <v>16218</v>
      </c>
    </row>
    <row r="446" spans="1:10" x14ac:dyDescent="0.3">
      <c r="A446">
        <v>62642</v>
      </c>
      <c r="B446" s="10">
        <f t="shared" si="6"/>
        <v>62642</v>
      </c>
      <c r="C446">
        <v>49.019832000000001</v>
      </c>
      <c r="D446">
        <v>-122.05014199999999</v>
      </c>
      <c r="E446">
        <v>5430095</v>
      </c>
      <c r="F446">
        <v>569447</v>
      </c>
      <c r="G446" t="s">
        <v>0</v>
      </c>
      <c r="H446" t="s">
        <v>14</v>
      </c>
      <c r="I446">
        <v>20</v>
      </c>
      <c r="J446" t="s">
        <v>16218</v>
      </c>
    </row>
    <row r="447" spans="1:10" x14ac:dyDescent="0.3">
      <c r="A447">
        <v>62643</v>
      </c>
      <c r="B447" s="10">
        <f t="shared" si="6"/>
        <v>62643</v>
      </c>
      <c r="C447">
        <v>49.026769999999999</v>
      </c>
      <c r="D447">
        <v>-122.037452</v>
      </c>
      <c r="E447">
        <v>5430878</v>
      </c>
      <c r="F447">
        <v>570365</v>
      </c>
      <c r="G447" t="s">
        <v>0</v>
      </c>
      <c r="H447" t="s">
        <v>14</v>
      </c>
      <c r="I447">
        <v>20</v>
      </c>
      <c r="J447" t="s">
        <v>16218</v>
      </c>
    </row>
    <row r="448" spans="1:10" x14ac:dyDescent="0.3">
      <c r="A448">
        <v>62644</v>
      </c>
      <c r="B448" s="10">
        <f t="shared" si="6"/>
        <v>62644</v>
      </c>
      <c r="C448">
        <v>49.027147999999997</v>
      </c>
      <c r="D448">
        <v>-122.02886700000001</v>
      </c>
      <c r="E448">
        <v>5430928</v>
      </c>
      <c r="F448">
        <v>570992</v>
      </c>
      <c r="G448" t="s">
        <v>0</v>
      </c>
      <c r="H448" t="s">
        <v>14</v>
      </c>
      <c r="I448">
        <v>20</v>
      </c>
      <c r="J448" t="s">
        <v>16218</v>
      </c>
    </row>
    <row r="449" spans="1:10" x14ac:dyDescent="0.3">
      <c r="A449">
        <v>62645</v>
      </c>
      <c r="B449" s="10">
        <f t="shared" si="6"/>
        <v>62645</v>
      </c>
      <c r="C449">
        <v>49.026243999999998</v>
      </c>
      <c r="D449">
        <v>-122.02406999999999</v>
      </c>
      <c r="E449">
        <v>5430832</v>
      </c>
      <c r="F449">
        <v>571344</v>
      </c>
      <c r="G449" t="s">
        <v>0</v>
      </c>
      <c r="H449" t="s">
        <v>14</v>
      </c>
      <c r="I449">
        <v>20</v>
      </c>
      <c r="J449" t="s">
        <v>16218</v>
      </c>
    </row>
    <row r="450" spans="1:10" x14ac:dyDescent="0.3">
      <c r="A450">
        <v>62646</v>
      </c>
      <c r="B450" s="10">
        <f t="shared" ref="B450:B513" si="7">HYPERLINK(CONCATENATE("https://apps.nrs.gov.bc.ca/gwells/well/",A450),A450)</f>
        <v>62646</v>
      </c>
      <c r="C450">
        <v>49.032110000000003</v>
      </c>
      <c r="D450">
        <v>-122.0252</v>
      </c>
      <c r="E450">
        <v>5431483</v>
      </c>
      <c r="F450">
        <v>571253</v>
      </c>
      <c r="G450" t="s">
        <v>0</v>
      </c>
      <c r="H450" t="s">
        <v>14</v>
      </c>
      <c r="I450">
        <v>20</v>
      </c>
      <c r="J450" t="s">
        <v>16218</v>
      </c>
    </row>
    <row r="451" spans="1:10" x14ac:dyDescent="0.3">
      <c r="A451">
        <v>62708</v>
      </c>
      <c r="B451" s="10">
        <f t="shared" si="7"/>
        <v>62708</v>
      </c>
      <c r="C451">
        <v>49.177190000000003</v>
      </c>
      <c r="D451">
        <v>-121.80654</v>
      </c>
      <c r="E451">
        <v>5447839</v>
      </c>
      <c r="F451">
        <v>586982</v>
      </c>
      <c r="G451" t="s">
        <v>0</v>
      </c>
      <c r="H451" t="s">
        <v>14</v>
      </c>
      <c r="I451">
        <v>6</v>
      </c>
      <c r="J451" t="s">
        <v>12967</v>
      </c>
    </row>
    <row r="452" spans="1:10" x14ac:dyDescent="0.3">
      <c r="A452">
        <v>62723</v>
      </c>
      <c r="B452" s="10">
        <f t="shared" si="7"/>
        <v>62723</v>
      </c>
      <c r="C452">
        <v>49.104688000000003</v>
      </c>
      <c r="D452">
        <v>-121.96337200000001</v>
      </c>
      <c r="E452">
        <v>5439611</v>
      </c>
      <c r="F452">
        <v>575662</v>
      </c>
      <c r="G452" t="s">
        <v>0</v>
      </c>
      <c r="H452" t="s">
        <v>14</v>
      </c>
      <c r="I452">
        <v>8</v>
      </c>
      <c r="J452" t="s">
        <v>12967</v>
      </c>
    </row>
    <row r="453" spans="1:10" x14ac:dyDescent="0.3">
      <c r="A453">
        <v>65688</v>
      </c>
      <c r="B453" s="10">
        <f t="shared" si="7"/>
        <v>65688</v>
      </c>
      <c r="C453">
        <v>49.081231000000002</v>
      </c>
      <c r="D453">
        <v>-121.901509</v>
      </c>
      <c r="E453">
        <v>5437067</v>
      </c>
      <c r="F453">
        <v>580215</v>
      </c>
      <c r="G453" t="s">
        <v>0</v>
      </c>
      <c r="H453" t="s">
        <v>14</v>
      </c>
      <c r="I453">
        <v>1206</v>
      </c>
      <c r="J453" t="s">
        <v>12966</v>
      </c>
    </row>
    <row r="454" spans="1:10" x14ac:dyDescent="0.3">
      <c r="A454">
        <v>71130</v>
      </c>
      <c r="B454" s="10">
        <f t="shared" si="7"/>
        <v>71130</v>
      </c>
      <c r="C454">
        <v>49.078516</v>
      </c>
      <c r="D454">
        <v>-121.824979</v>
      </c>
      <c r="E454">
        <v>5436849</v>
      </c>
      <c r="F454">
        <v>585808</v>
      </c>
      <c r="G454" t="s">
        <v>0</v>
      </c>
      <c r="H454" t="s">
        <v>14</v>
      </c>
      <c r="I454">
        <v>1206</v>
      </c>
      <c r="J454" t="s">
        <v>12966</v>
      </c>
    </row>
    <row r="455" spans="1:10" x14ac:dyDescent="0.3">
      <c r="A455">
        <v>71332</v>
      </c>
      <c r="B455" s="10">
        <f t="shared" si="7"/>
        <v>71332</v>
      </c>
      <c r="C455">
        <v>49.075812999999997</v>
      </c>
      <c r="D455">
        <v>-121.85405799999999</v>
      </c>
      <c r="E455">
        <v>5436516</v>
      </c>
      <c r="F455">
        <v>583689</v>
      </c>
      <c r="G455" t="s">
        <v>0</v>
      </c>
      <c r="H455" t="s">
        <v>14</v>
      </c>
      <c r="I455">
        <v>1206</v>
      </c>
      <c r="J455" t="s">
        <v>12966</v>
      </c>
    </row>
    <row r="456" spans="1:10" x14ac:dyDescent="0.3">
      <c r="A456">
        <v>71366</v>
      </c>
      <c r="B456" s="10">
        <f t="shared" si="7"/>
        <v>71366</v>
      </c>
      <c r="C456">
        <v>49.088948000000002</v>
      </c>
      <c r="D456">
        <v>-121.94083999999999</v>
      </c>
      <c r="E456">
        <v>5437884</v>
      </c>
      <c r="F456">
        <v>577331</v>
      </c>
      <c r="G456" t="s">
        <v>0</v>
      </c>
      <c r="H456" t="s">
        <v>14</v>
      </c>
      <c r="I456">
        <v>1206</v>
      </c>
      <c r="J456" t="s">
        <v>12966</v>
      </c>
    </row>
    <row r="457" spans="1:10" x14ac:dyDescent="0.3">
      <c r="A457">
        <v>71367</v>
      </c>
      <c r="B457" s="10">
        <f t="shared" si="7"/>
        <v>71367</v>
      </c>
      <c r="C457">
        <v>49.17568</v>
      </c>
      <c r="D457">
        <v>-121.84295899999999</v>
      </c>
      <c r="E457">
        <v>5447630</v>
      </c>
      <c r="F457">
        <v>584330</v>
      </c>
      <c r="G457" t="s">
        <v>0</v>
      </c>
      <c r="H457" t="s">
        <v>14</v>
      </c>
      <c r="I457">
        <v>6</v>
      </c>
      <c r="J457" t="s">
        <v>12967</v>
      </c>
    </row>
    <row r="458" spans="1:10" x14ac:dyDescent="0.3">
      <c r="A458">
        <v>72119</v>
      </c>
      <c r="B458" s="10">
        <f t="shared" si="7"/>
        <v>72119</v>
      </c>
      <c r="C458">
        <v>49.186858000000001</v>
      </c>
      <c r="D458">
        <v>-121.772913</v>
      </c>
      <c r="E458">
        <v>5448953</v>
      </c>
      <c r="F458">
        <v>589415</v>
      </c>
      <c r="G458" t="s">
        <v>0</v>
      </c>
      <c r="H458" t="s">
        <v>14</v>
      </c>
      <c r="I458">
        <v>6</v>
      </c>
      <c r="J458" t="s">
        <v>12967</v>
      </c>
    </row>
    <row r="459" spans="1:10" x14ac:dyDescent="0.3">
      <c r="A459">
        <v>72406</v>
      </c>
      <c r="B459" s="10">
        <f t="shared" si="7"/>
        <v>72406</v>
      </c>
      <c r="C459">
        <v>49.152799999999999</v>
      </c>
      <c r="D459">
        <v>-121.874363</v>
      </c>
      <c r="E459">
        <v>5445052</v>
      </c>
      <c r="F459">
        <v>582079</v>
      </c>
      <c r="G459" t="s">
        <v>0</v>
      </c>
      <c r="H459" t="s">
        <v>14</v>
      </c>
      <c r="I459">
        <v>6</v>
      </c>
      <c r="J459" t="s">
        <v>12967</v>
      </c>
    </row>
    <row r="460" spans="1:10" x14ac:dyDescent="0.3">
      <c r="A460">
        <v>72407</v>
      </c>
      <c r="B460" s="10">
        <f t="shared" si="7"/>
        <v>72407</v>
      </c>
      <c r="C460">
        <v>49.175227999999997</v>
      </c>
      <c r="D460">
        <v>-121.78581</v>
      </c>
      <c r="E460">
        <v>5447645</v>
      </c>
      <c r="F460">
        <v>588496</v>
      </c>
      <c r="G460" t="s">
        <v>0</v>
      </c>
      <c r="H460" t="s">
        <v>14</v>
      </c>
      <c r="I460">
        <v>6</v>
      </c>
      <c r="J460" t="s">
        <v>12967</v>
      </c>
    </row>
    <row r="461" spans="1:10" x14ac:dyDescent="0.3">
      <c r="A461">
        <v>72408</v>
      </c>
      <c r="B461" s="10">
        <f t="shared" si="7"/>
        <v>72408</v>
      </c>
      <c r="C461">
        <v>49.094372999999997</v>
      </c>
      <c r="D461">
        <v>-121.88357499999999</v>
      </c>
      <c r="E461">
        <v>5438547</v>
      </c>
      <c r="F461">
        <v>581503</v>
      </c>
      <c r="G461" t="s">
        <v>0</v>
      </c>
      <c r="H461" t="s">
        <v>14</v>
      </c>
      <c r="I461">
        <v>1207</v>
      </c>
      <c r="J461" t="s">
        <v>12968</v>
      </c>
    </row>
    <row r="462" spans="1:10" x14ac:dyDescent="0.3">
      <c r="A462">
        <v>72414</v>
      </c>
      <c r="B462" s="10">
        <f t="shared" si="7"/>
        <v>72414</v>
      </c>
      <c r="C462">
        <v>49.080652000000001</v>
      </c>
      <c r="D462">
        <v>-121.81741</v>
      </c>
      <c r="E462">
        <v>5437095</v>
      </c>
      <c r="F462">
        <v>586357</v>
      </c>
      <c r="G462" t="s">
        <v>0</v>
      </c>
      <c r="H462" t="s">
        <v>14</v>
      </c>
      <c r="I462">
        <v>1206</v>
      </c>
      <c r="J462" t="s">
        <v>12966</v>
      </c>
    </row>
    <row r="463" spans="1:10" x14ac:dyDescent="0.3">
      <c r="A463">
        <v>72415</v>
      </c>
      <c r="B463" s="10">
        <f t="shared" si="7"/>
        <v>72415</v>
      </c>
      <c r="C463">
        <v>49.083267999999997</v>
      </c>
      <c r="D463">
        <v>-121.928676</v>
      </c>
      <c r="E463">
        <v>5437265</v>
      </c>
      <c r="F463">
        <v>578228</v>
      </c>
      <c r="G463" t="s">
        <v>0</v>
      </c>
      <c r="H463" t="s">
        <v>14</v>
      </c>
      <c r="I463">
        <v>1206</v>
      </c>
      <c r="J463" t="s">
        <v>12966</v>
      </c>
    </row>
    <row r="464" spans="1:10" x14ac:dyDescent="0.3">
      <c r="A464">
        <v>72416</v>
      </c>
      <c r="B464" s="10">
        <f t="shared" si="7"/>
        <v>72416</v>
      </c>
      <c r="C464">
        <v>49.186199999999999</v>
      </c>
      <c r="D464">
        <v>-121.8553</v>
      </c>
      <c r="E464">
        <v>5448786</v>
      </c>
      <c r="F464">
        <v>583413</v>
      </c>
      <c r="G464" t="s">
        <v>0</v>
      </c>
      <c r="H464" t="s">
        <v>14</v>
      </c>
      <c r="I464">
        <v>6</v>
      </c>
      <c r="J464" t="s">
        <v>12967</v>
      </c>
    </row>
    <row r="465" spans="1:10" x14ac:dyDescent="0.3">
      <c r="A465">
        <v>72417</v>
      </c>
      <c r="B465" s="10">
        <f t="shared" si="7"/>
        <v>72417</v>
      </c>
      <c r="C465">
        <v>49.201326999999999</v>
      </c>
      <c r="D465">
        <v>-121.882226</v>
      </c>
      <c r="E465">
        <v>5450438</v>
      </c>
      <c r="F465">
        <v>581426</v>
      </c>
      <c r="G465" t="s">
        <v>0</v>
      </c>
      <c r="H465" t="s">
        <v>14</v>
      </c>
      <c r="I465">
        <v>6</v>
      </c>
      <c r="J465" t="s">
        <v>12967</v>
      </c>
    </row>
    <row r="466" spans="1:10" x14ac:dyDescent="0.3">
      <c r="A466">
        <v>72418</v>
      </c>
      <c r="B466" s="10">
        <f t="shared" si="7"/>
        <v>72418</v>
      </c>
      <c r="C466">
        <v>49.087558999999999</v>
      </c>
      <c r="D466">
        <v>-121.883208</v>
      </c>
      <c r="E466">
        <v>5437790</v>
      </c>
      <c r="F466">
        <v>581541</v>
      </c>
      <c r="G466" t="s">
        <v>0</v>
      </c>
      <c r="H466" t="s">
        <v>14</v>
      </c>
      <c r="I466">
        <v>1207</v>
      </c>
      <c r="J466" t="s">
        <v>12968</v>
      </c>
    </row>
    <row r="467" spans="1:10" x14ac:dyDescent="0.3">
      <c r="A467">
        <v>72419</v>
      </c>
      <c r="B467" s="10">
        <f t="shared" si="7"/>
        <v>72419</v>
      </c>
      <c r="C467">
        <v>49.118501000000002</v>
      </c>
      <c r="D467">
        <v>-121.928438</v>
      </c>
      <c r="E467">
        <v>5441182</v>
      </c>
      <c r="F467">
        <v>578190</v>
      </c>
      <c r="G467" t="s">
        <v>0</v>
      </c>
      <c r="H467" t="s">
        <v>14</v>
      </c>
      <c r="I467">
        <v>8</v>
      </c>
      <c r="J467" t="s">
        <v>12967</v>
      </c>
    </row>
    <row r="468" spans="1:10" x14ac:dyDescent="0.3">
      <c r="A468">
        <v>72428</v>
      </c>
      <c r="B468" s="10">
        <f t="shared" si="7"/>
        <v>72428</v>
      </c>
      <c r="C468">
        <v>49.082017999999998</v>
      </c>
      <c r="D468">
        <v>-121.925882</v>
      </c>
      <c r="E468">
        <v>5437129</v>
      </c>
      <c r="F468">
        <v>578434</v>
      </c>
      <c r="G468" t="s">
        <v>0</v>
      </c>
      <c r="H468" t="s">
        <v>14</v>
      </c>
      <c r="I468">
        <v>1206</v>
      </c>
      <c r="J468" t="s">
        <v>12966</v>
      </c>
    </row>
    <row r="469" spans="1:10" x14ac:dyDescent="0.3">
      <c r="A469">
        <v>72431</v>
      </c>
      <c r="B469" s="10">
        <f t="shared" si="7"/>
        <v>72431</v>
      </c>
      <c r="C469">
        <v>49.147132999999997</v>
      </c>
      <c r="D469">
        <v>-121.840704</v>
      </c>
      <c r="E469">
        <v>5444459</v>
      </c>
      <c r="F469">
        <v>584543</v>
      </c>
      <c r="G469" t="s">
        <v>0</v>
      </c>
      <c r="H469" t="s">
        <v>14</v>
      </c>
      <c r="I469">
        <v>1196</v>
      </c>
      <c r="J469" t="s">
        <v>12967</v>
      </c>
    </row>
    <row r="470" spans="1:10" x14ac:dyDescent="0.3">
      <c r="A470">
        <v>72432</v>
      </c>
      <c r="B470" s="10">
        <f t="shared" si="7"/>
        <v>72432</v>
      </c>
      <c r="C470">
        <v>49.084980999999999</v>
      </c>
      <c r="D470">
        <v>-121.932063</v>
      </c>
      <c r="E470">
        <v>5437452</v>
      </c>
      <c r="F470">
        <v>577978</v>
      </c>
      <c r="G470" t="s">
        <v>0</v>
      </c>
      <c r="H470" t="s">
        <v>14</v>
      </c>
      <c r="I470">
        <v>1206</v>
      </c>
      <c r="J470" t="s">
        <v>12966</v>
      </c>
    </row>
    <row r="471" spans="1:10" x14ac:dyDescent="0.3">
      <c r="A471">
        <v>75183</v>
      </c>
      <c r="B471" s="10">
        <f t="shared" si="7"/>
        <v>75183</v>
      </c>
      <c r="C471">
        <v>49.059412000000002</v>
      </c>
      <c r="D471">
        <v>-122.095956</v>
      </c>
      <c r="E471">
        <v>5434454</v>
      </c>
      <c r="F471">
        <v>566045</v>
      </c>
      <c r="G471" t="s">
        <v>0</v>
      </c>
      <c r="H471" t="s">
        <v>14</v>
      </c>
      <c r="I471">
        <v>21</v>
      </c>
      <c r="J471" t="s">
        <v>12967</v>
      </c>
    </row>
    <row r="472" spans="1:10" x14ac:dyDescent="0.3">
      <c r="A472">
        <v>75184</v>
      </c>
      <c r="B472" s="10">
        <f t="shared" si="7"/>
        <v>75184</v>
      </c>
      <c r="C472">
        <v>49.057645999999998</v>
      </c>
      <c r="D472">
        <v>-122.09555</v>
      </c>
      <c r="E472">
        <v>5434258</v>
      </c>
      <c r="F472">
        <v>566077</v>
      </c>
      <c r="G472" t="s">
        <v>0</v>
      </c>
      <c r="H472" t="s">
        <v>14</v>
      </c>
      <c r="I472">
        <v>21</v>
      </c>
      <c r="J472" t="s">
        <v>12967</v>
      </c>
    </row>
    <row r="473" spans="1:10" x14ac:dyDescent="0.3">
      <c r="A473">
        <v>75300</v>
      </c>
      <c r="B473" s="10">
        <f t="shared" si="7"/>
        <v>75300</v>
      </c>
      <c r="C473">
        <v>49.166054000000003</v>
      </c>
      <c r="D473">
        <v>-121.948154</v>
      </c>
      <c r="E473">
        <v>5446448</v>
      </c>
      <c r="F473">
        <v>576678</v>
      </c>
      <c r="G473" t="s">
        <v>0</v>
      </c>
      <c r="H473" t="s">
        <v>14</v>
      </c>
      <c r="I473">
        <v>6</v>
      </c>
      <c r="J473" t="s">
        <v>12967</v>
      </c>
    </row>
    <row r="474" spans="1:10" x14ac:dyDescent="0.3">
      <c r="A474">
        <v>75355</v>
      </c>
      <c r="B474" s="10">
        <f t="shared" si="7"/>
        <v>75355</v>
      </c>
      <c r="C474">
        <v>49.009346000000001</v>
      </c>
      <c r="D474">
        <v>-122.08735900000001</v>
      </c>
      <c r="E474">
        <v>5428896</v>
      </c>
      <c r="F474">
        <v>566740</v>
      </c>
      <c r="G474" t="s">
        <v>0</v>
      </c>
      <c r="H474" t="s">
        <v>14</v>
      </c>
      <c r="I474">
        <v>20</v>
      </c>
      <c r="J474" t="s">
        <v>16218</v>
      </c>
    </row>
    <row r="475" spans="1:10" x14ac:dyDescent="0.3">
      <c r="A475">
        <v>75356</v>
      </c>
      <c r="B475" s="10">
        <f t="shared" si="7"/>
        <v>75356</v>
      </c>
      <c r="C475">
        <v>49.003546</v>
      </c>
      <c r="D475">
        <v>-122.08530399999999</v>
      </c>
      <c r="E475">
        <v>5428253</v>
      </c>
      <c r="F475">
        <v>566898</v>
      </c>
      <c r="G475" t="s">
        <v>0</v>
      </c>
      <c r="H475" t="s">
        <v>14</v>
      </c>
      <c r="I475">
        <v>20</v>
      </c>
      <c r="J475" t="s">
        <v>16218</v>
      </c>
    </row>
    <row r="476" spans="1:10" x14ac:dyDescent="0.3">
      <c r="A476">
        <v>75357</v>
      </c>
      <c r="B476" s="10">
        <f t="shared" si="7"/>
        <v>75357</v>
      </c>
      <c r="C476">
        <v>49.015287000000001</v>
      </c>
      <c r="D476">
        <v>-122.08668900000001</v>
      </c>
      <c r="E476">
        <v>5429557</v>
      </c>
      <c r="F476">
        <v>566781</v>
      </c>
      <c r="G476" t="s">
        <v>0</v>
      </c>
      <c r="H476" t="s">
        <v>14</v>
      </c>
      <c r="I476">
        <v>20</v>
      </c>
      <c r="J476" t="s">
        <v>16218</v>
      </c>
    </row>
    <row r="477" spans="1:10" x14ac:dyDescent="0.3">
      <c r="A477">
        <v>75358</v>
      </c>
      <c r="B477" s="10">
        <f t="shared" si="7"/>
        <v>75358</v>
      </c>
      <c r="C477">
        <v>49.011116000000001</v>
      </c>
      <c r="D477">
        <v>-122.08028400000001</v>
      </c>
      <c r="E477">
        <v>5429099</v>
      </c>
      <c r="F477">
        <v>567255</v>
      </c>
      <c r="G477" t="s">
        <v>0</v>
      </c>
      <c r="H477" t="s">
        <v>14</v>
      </c>
      <c r="I477">
        <v>20</v>
      </c>
      <c r="J477" t="s">
        <v>16218</v>
      </c>
    </row>
    <row r="478" spans="1:10" x14ac:dyDescent="0.3">
      <c r="A478">
        <v>75359</v>
      </c>
      <c r="B478" s="10">
        <f t="shared" si="7"/>
        <v>75359</v>
      </c>
      <c r="C478">
        <v>49.011066</v>
      </c>
      <c r="D478">
        <v>-122.07738500000001</v>
      </c>
      <c r="E478">
        <v>5429096</v>
      </c>
      <c r="F478">
        <v>567467</v>
      </c>
      <c r="G478" t="s">
        <v>0</v>
      </c>
      <c r="H478" t="s">
        <v>14</v>
      </c>
      <c r="I478">
        <v>20</v>
      </c>
      <c r="J478" t="s">
        <v>16218</v>
      </c>
    </row>
    <row r="479" spans="1:10" x14ac:dyDescent="0.3">
      <c r="A479">
        <v>75360</v>
      </c>
      <c r="B479" s="10">
        <f t="shared" si="7"/>
        <v>75360</v>
      </c>
      <c r="C479">
        <v>49.011513999999998</v>
      </c>
      <c r="D479">
        <v>-122.081644</v>
      </c>
      <c r="E479">
        <v>5429142</v>
      </c>
      <c r="F479">
        <v>567155</v>
      </c>
      <c r="G479" t="s">
        <v>0</v>
      </c>
      <c r="H479" t="s">
        <v>14</v>
      </c>
      <c r="I479">
        <v>20</v>
      </c>
      <c r="J479" t="s">
        <v>16218</v>
      </c>
    </row>
    <row r="480" spans="1:10" x14ac:dyDescent="0.3">
      <c r="A480">
        <v>75361</v>
      </c>
      <c r="B480" s="10">
        <f t="shared" si="7"/>
        <v>75361</v>
      </c>
      <c r="C480">
        <v>49.009276999999997</v>
      </c>
      <c r="D480">
        <v>-122.07744599999999</v>
      </c>
      <c r="E480">
        <v>5428897</v>
      </c>
      <c r="F480">
        <v>567465</v>
      </c>
      <c r="G480" t="s">
        <v>0</v>
      </c>
      <c r="H480" t="s">
        <v>14</v>
      </c>
      <c r="I480">
        <v>20</v>
      </c>
      <c r="J480" t="s">
        <v>16218</v>
      </c>
    </row>
    <row r="481" spans="1:10" x14ac:dyDescent="0.3">
      <c r="A481">
        <v>75363</v>
      </c>
      <c r="B481" s="10">
        <f t="shared" si="7"/>
        <v>75363</v>
      </c>
      <c r="C481">
        <v>49.008329000000003</v>
      </c>
      <c r="D481">
        <v>-122.06705700000001</v>
      </c>
      <c r="E481">
        <v>5428801</v>
      </c>
      <c r="F481">
        <v>568226</v>
      </c>
      <c r="G481" t="s">
        <v>0</v>
      </c>
      <c r="H481" t="s">
        <v>14</v>
      </c>
      <c r="I481">
        <v>20</v>
      </c>
      <c r="J481" t="s">
        <v>16218</v>
      </c>
    </row>
    <row r="482" spans="1:10" x14ac:dyDescent="0.3">
      <c r="A482">
        <v>75365</v>
      </c>
      <c r="B482" s="10">
        <f t="shared" si="7"/>
        <v>75365</v>
      </c>
      <c r="C482">
        <v>49.018540000000002</v>
      </c>
      <c r="D482">
        <v>-122.06644</v>
      </c>
      <c r="E482">
        <v>5429937</v>
      </c>
      <c r="F482">
        <v>568257</v>
      </c>
      <c r="G482" t="s">
        <v>0</v>
      </c>
      <c r="H482" t="s">
        <v>14</v>
      </c>
      <c r="I482">
        <v>20</v>
      </c>
      <c r="J482" t="s">
        <v>16218</v>
      </c>
    </row>
    <row r="483" spans="1:10" x14ac:dyDescent="0.3">
      <c r="A483">
        <v>75366</v>
      </c>
      <c r="B483" s="10">
        <f t="shared" si="7"/>
        <v>75366</v>
      </c>
      <c r="C483">
        <v>49.019244</v>
      </c>
      <c r="D483">
        <v>-122.065157</v>
      </c>
      <c r="E483">
        <v>5430016</v>
      </c>
      <c r="F483">
        <v>568350</v>
      </c>
      <c r="G483" t="s">
        <v>0</v>
      </c>
      <c r="H483" t="s">
        <v>14</v>
      </c>
      <c r="I483">
        <v>20</v>
      </c>
      <c r="J483" t="s">
        <v>16218</v>
      </c>
    </row>
    <row r="484" spans="1:10" x14ac:dyDescent="0.3">
      <c r="A484">
        <v>75367</v>
      </c>
      <c r="B484" s="10">
        <f t="shared" si="7"/>
        <v>75367</v>
      </c>
      <c r="C484">
        <v>49.020947999999997</v>
      </c>
      <c r="D484">
        <v>-122.061159</v>
      </c>
      <c r="E484">
        <v>5430209</v>
      </c>
      <c r="F484">
        <v>568640</v>
      </c>
      <c r="G484" t="s">
        <v>0</v>
      </c>
      <c r="H484" t="s">
        <v>14</v>
      </c>
      <c r="I484">
        <v>20</v>
      </c>
      <c r="J484" t="s">
        <v>16218</v>
      </c>
    </row>
    <row r="485" spans="1:10" x14ac:dyDescent="0.3">
      <c r="A485">
        <v>75368</v>
      </c>
      <c r="B485" s="10">
        <f t="shared" si="7"/>
        <v>75368</v>
      </c>
      <c r="C485">
        <v>49.021594</v>
      </c>
      <c r="D485">
        <v>-122.059956</v>
      </c>
      <c r="E485">
        <v>5430282</v>
      </c>
      <c r="F485">
        <v>568727</v>
      </c>
      <c r="G485" t="s">
        <v>0</v>
      </c>
      <c r="H485" t="s">
        <v>14</v>
      </c>
      <c r="I485">
        <v>20</v>
      </c>
      <c r="J485" t="s">
        <v>16218</v>
      </c>
    </row>
    <row r="486" spans="1:10" x14ac:dyDescent="0.3">
      <c r="A486">
        <v>75369</v>
      </c>
      <c r="B486" s="10">
        <f t="shared" si="7"/>
        <v>75369</v>
      </c>
      <c r="C486">
        <v>49.0274</v>
      </c>
      <c r="D486">
        <v>-122.026</v>
      </c>
      <c r="E486">
        <v>5430959</v>
      </c>
      <c r="F486">
        <v>571201</v>
      </c>
      <c r="G486" t="s">
        <v>0</v>
      </c>
      <c r="H486" t="s">
        <v>14</v>
      </c>
      <c r="I486">
        <v>20</v>
      </c>
      <c r="J486" t="s">
        <v>16218</v>
      </c>
    </row>
    <row r="487" spans="1:10" x14ac:dyDescent="0.3">
      <c r="A487">
        <v>75370</v>
      </c>
      <c r="B487" s="10">
        <f t="shared" si="7"/>
        <v>75370</v>
      </c>
      <c r="C487">
        <v>49.028112</v>
      </c>
      <c r="D487">
        <v>-122.023691</v>
      </c>
      <c r="E487">
        <v>5431040</v>
      </c>
      <c r="F487">
        <v>571369</v>
      </c>
      <c r="G487" t="s">
        <v>0</v>
      </c>
      <c r="H487" t="s">
        <v>14</v>
      </c>
      <c r="I487">
        <v>20</v>
      </c>
      <c r="J487" t="s">
        <v>16218</v>
      </c>
    </row>
    <row r="488" spans="1:10" x14ac:dyDescent="0.3">
      <c r="A488">
        <v>75633</v>
      </c>
      <c r="B488" s="10">
        <f t="shared" si="7"/>
        <v>75633</v>
      </c>
      <c r="C488">
        <v>49.133772</v>
      </c>
      <c r="D488">
        <v>-121.96143499999999</v>
      </c>
      <c r="E488">
        <v>5442846</v>
      </c>
      <c r="F488">
        <v>575759</v>
      </c>
      <c r="G488" t="s">
        <v>0</v>
      </c>
      <c r="H488" t="s">
        <v>14</v>
      </c>
      <c r="I488">
        <v>8</v>
      </c>
      <c r="J488" t="s">
        <v>12967</v>
      </c>
    </row>
    <row r="489" spans="1:10" x14ac:dyDescent="0.3">
      <c r="A489">
        <v>76078</v>
      </c>
      <c r="B489" s="10">
        <f t="shared" si="7"/>
        <v>76078</v>
      </c>
      <c r="C489">
        <v>49.194279999999999</v>
      </c>
      <c r="D489">
        <v>-121.95235</v>
      </c>
      <c r="E489">
        <v>5449582</v>
      </c>
      <c r="F489">
        <v>576329</v>
      </c>
      <c r="G489" t="s">
        <v>0</v>
      </c>
      <c r="H489" t="s">
        <v>14</v>
      </c>
      <c r="I489">
        <v>6</v>
      </c>
      <c r="J489" t="s">
        <v>12967</v>
      </c>
    </row>
    <row r="490" spans="1:10" x14ac:dyDescent="0.3">
      <c r="A490">
        <v>76114</v>
      </c>
      <c r="B490" s="10">
        <f t="shared" si="7"/>
        <v>76114</v>
      </c>
      <c r="C490">
        <v>49.193179999999998</v>
      </c>
      <c r="D490">
        <v>-121.86086</v>
      </c>
      <c r="E490">
        <v>5449556</v>
      </c>
      <c r="F490">
        <v>582996</v>
      </c>
      <c r="G490" t="s">
        <v>0</v>
      </c>
      <c r="H490" t="s">
        <v>14</v>
      </c>
      <c r="I490">
        <v>6</v>
      </c>
      <c r="J490" t="s">
        <v>12967</v>
      </c>
    </row>
    <row r="491" spans="1:10" x14ac:dyDescent="0.3">
      <c r="A491">
        <v>76127</v>
      </c>
      <c r="B491" s="10">
        <f t="shared" si="7"/>
        <v>76127</v>
      </c>
      <c r="C491">
        <v>49.196959999999997</v>
      </c>
      <c r="D491">
        <v>-121.85451</v>
      </c>
      <c r="E491">
        <v>5449983</v>
      </c>
      <c r="F491">
        <v>583452</v>
      </c>
      <c r="G491" t="s">
        <v>0</v>
      </c>
      <c r="H491" t="s">
        <v>14</v>
      </c>
      <c r="I491">
        <v>6</v>
      </c>
      <c r="J491" t="s">
        <v>12967</v>
      </c>
    </row>
    <row r="492" spans="1:10" x14ac:dyDescent="0.3">
      <c r="A492">
        <v>76128</v>
      </c>
      <c r="B492" s="10">
        <f t="shared" si="7"/>
        <v>76128</v>
      </c>
      <c r="C492">
        <v>49.192149999999998</v>
      </c>
      <c r="D492">
        <v>-121.93805</v>
      </c>
      <c r="E492">
        <v>5449359</v>
      </c>
      <c r="F492">
        <v>577374</v>
      </c>
      <c r="G492" t="s">
        <v>0</v>
      </c>
      <c r="H492" t="s">
        <v>14</v>
      </c>
      <c r="I492">
        <v>6</v>
      </c>
      <c r="J492" t="s">
        <v>12967</v>
      </c>
    </row>
    <row r="493" spans="1:10" x14ac:dyDescent="0.3">
      <c r="A493">
        <v>76163</v>
      </c>
      <c r="B493" s="10">
        <f t="shared" si="7"/>
        <v>76163</v>
      </c>
      <c r="C493">
        <v>49.079697000000003</v>
      </c>
      <c r="D493">
        <v>-121.90384299999999</v>
      </c>
      <c r="E493">
        <v>5436894</v>
      </c>
      <c r="F493">
        <v>580047</v>
      </c>
      <c r="G493" t="s">
        <v>0</v>
      </c>
      <c r="H493" t="s">
        <v>14</v>
      </c>
      <c r="I493">
        <v>1206</v>
      </c>
      <c r="J493" t="s">
        <v>12966</v>
      </c>
    </row>
    <row r="494" spans="1:10" x14ac:dyDescent="0.3">
      <c r="A494">
        <v>76164</v>
      </c>
      <c r="B494" s="10">
        <f t="shared" si="7"/>
        <v>76164</v>
      </c>
      <c r="C494">
        <v>49.079653</v>
      </c>
      <c r="D494">
        <v>-121.903954</v>
      </c>
      <c r="E494">
        <v>5436889</v>
      </c>
      <c r="F494">
        <v>580039</v>
      </c>
      <c r="G494" t="s">
        <v>0</v>
      </c>
      <c r="H494" t="s">
        <v>14</v>
      </c>
      <c r="I494">
        <v>1206</v>
      </c>
      <c r="J494" t="s">
        <v>12966</v>
      </c>
    </row>
    <row r="495" spans="1:10" x14ac:dyDescent="0.3">
      <c r="A495">
        <v>76165</v>
      </c>
      <c r="B495" s="10">
        <f t="shared" si="7"/>
        <v>76165</v>
      </c>
      <c r="C495">
        <v>49.017069999999997</v>
      </c>
      <c r="D495">
        <v>-122.05346299999999</v>
      </c>
      <c r="E495">
        <v>5429785</v>
      </c>
      <c r="F495">
        <v>569208</v>
      </c>
      <c r="G495" t="s">
        <v>0</v>
      </c>
      <c r="H495" t="s">
        <v>14</v>
      </c>
      <c r="I495">
        <v>20</v>
      </c>
      <c r="J495" t="s">
        <v>16218</v>
      </c>
    </row>
    <row r="496" spans="1:10" x14ac:dyDescent="0.3">
      <c r="A496">
        <v>76167</v>
      </c>
      <c r="B496" s="10">
        <f t="shared" si="7"/>
        <v>76167</v>
      </c>
      <c r="C496">
        <v>49.180529999999997</v>
      </c>
      <c r="D496">
        <v>-121.87347</v>
      </c>
      <c r="E496">
        <v>5448136</v>
      </c>
      <c r="F496">
        <v>582098</v>
      </c>
      <c r="G496" t="s">
        <v>0</v>
      </c>
      <c r="H496" t="s">
        <v>14</v>
      </c>
      <c r="I496">
        <v>6</v>
      </c>
      <c r="J496" t="s">
        <v>12967</v>
      </c>
    </row>
    <row r="497" spans="1:10" x14ac:dyDescent="0.3">
      <c r="A497">
        <v>76171</v>
      </c>
      <c r="B497" s="10">
        <f t="shared" si="7"/>
        <v>76171</v>
      </c>
      <c r="C497">
        <v>49.084488</v>
      </c>
      <c r="D497">
        <v>-121.929293</v>
      </c>
      <c r="E497">
        <v>5437400</v>
      </c>
      <c r="F497">
        <v>578181</v>
      </c>
      <c r="G497" t="s">
        <v>0</v>
      </c>
      <c r="H497" t="s">
        <v>14</v>
      </c>
      <c r="I497">
        <v>1206</v>
      </c>
      <c r="J497" t="s">
        <v>12966</v>
      </c>
    </row>
    <row r="498" spans="1:10" x14ac:dyDescent="0.3">
      <c r="A498">
        <v>76183</v>
      </c>
      <c r="B498" s="10">
        <f t="shared" si="7"/>
        <v>76183</v>
      </c>
      <c r="C498">
        <v>49.190615999999999</v>
      </c>
      <c r="D498">
        <v>-121.820144</v>
      </c>
      <c r="E498">
        <v>5449316</v>
      </c>
      <c r="F498">
        <v>585967</v>
      </c>
      <c r="G498" t="s">
        <v>0</v>
      </c>
      <c r="H498" t="s">
        <v>14</v>
      </c>
      <c r="I498">
        <v>6</v>
      </c>
      <c r="J498" t="s">
        <v>12967</v>
      </c>
    </row>
    <row r="499" spans="1:10" x14ac:dyDescent="0.3">
      <c r="A499">
        <v>76190</v>
      </c>
      <c r="B499" s="10">
        <f t="shared" si="7"/>
        <v>76190</v>
      </c>
      <c r="C499">
        <v>49.146571999999999</v>
      </c>
      <c r="D499">
        <v>-121.918261</v>
      </c>
      <c r="E499">
        <v>5444313</v>
      </c>
      <c r="F499">
        <v>578888</v>
      </c>
      <c r="G499" t="s">
        <v>0</v>
      </c>
      <c r="H499" t="s">
        <v>14</v>
      </c>
      <c r="I499">
        <v>6</v>
      </c>
      <c r="J499" t="s">
        <v>12967</v>
      </c>
    </row>
    <row r="500" spans="1:10" x14ac:dyDescent="0.3">
      <c r="A500">
        <v>76195</v>
      </c>
      <c r="B500" s="10">
        <f t="shared" si="7"/>
        <v>76195</v>
      </c>
      <c r="C500">
        <v>49.192847999999998</v>
      </c>
      <c r="D500">
        <v>-121.866057</v>
      </c>
      <c r="E500">
        <v>5449513</v>
      </c>
      <c r="F500">
        <v>582618</v>
      </c>
      <c r="G500" t="s">
        <v>0</v>
      </c>
      <c r="H500" t="s">
        <v>14</v>
      </c>
      <c r="I500">
        <v>6</v>
      </c>
      <c r="J500" t="s">
        <v>12967</v>
      </c>
    </row>
    <row r="501" spans="1:10" x14ac:dyDescent="0.3">
      <c r="A501">
        <v>76213</v>
      </c>
      <c r="B501" s="10">
        <f t="shared" si="7"/>
        <v>76213</v>
      </c>
      <c r="C501">
        <v>49.109769999999997</v>
      </c>
      <c r="D501">
        <v>-122.04567</v>
      </c>
      <c r="E501">
        <v>5440097</v>
      </c>
      <c r="F501">
        <v>569648</v>
      </c>
      <c r="G501" t="s">
        <v>0</v>
      </c>
      <c r="H501" t="s">
        <v>14</v>
      </c>
      <c r="I501">
        <v>6</v>
      </c>
      <c r="J501" t="s">
        <v>12967</v>
      </c>
    </row>
    <row r="502" spans="1:10" x14ac:dyDescent="0.3">
      <c r="A502">
        <v>77717</v>
      </c>
      <c r="B502" s="10">
        <f t="shared" si="7"/>
        <v>77717</v>
      </c>
      <c r="C502">
        <v>49.085666000000003</v>
      </c>
      <c r="D502">
        <v>-121.93511599999999</v>
      </c>
      <c r="E502">
        <v>5437525</v>
      </c>
      <c r="F502">
        <v>577754</v>
      </c>
      <c r="G502" t="s">
        <v>0</v>
      </c>
      <c r="H502" t="s">
        <v>14</v>
      </c>
      <c r="I502">
        <v>1206</v>
      </c>
      <c r="J502" t="s">
        <v>12966</v>
      </c>
    </row>
    <row r="503" spans="1:10" x14ac:dyDescent="0.3">
      <c r="A503">
        <v>77722</v>
      </c>
      <c r="B503" s="10">
        <f t="shared" si="7"/>
        <v>77722</v>
      </c>
      <c r="C503">
        <v>49.108849999999997</v>
      </c>
      <c r="D503">
        <v>-121.99154</v>
      </c>
      <c r="E503">
        <v>5440046</v>
      </c>
      <c r="F503">
        <v>573600</v>
      </c>
      <c r="G503" t="s">
        <v>0</v>
      </c>
      <c r="H503" t="s">
        <v>14</v>
      </c>
      <c r="I503">
        <v>8</v>
      </c>
      <c r="J503" t="s">
        <v>12967</v>
      </c>
    </row>
    <row r="504" spans="1:10" x14ac:dyDescent="0.3">
      <c r="A504">
        <v>77726</v>
      </c>
      <c r="B504" s="10">
        <f t="shared" si="7"/>
        <v>77726</v>
      </c>
      <c r="C504">
        <v>49.077869999999997</v>
      </c>
      <c r="D504">
        <v>-121.86738</v>
      </c>
      <c r="E504">
        <v>5436730</v>
      </c>
      <c r="F504">
        <v>582713</v>
      </c>
      <c r="G504" t="s">
        <v>0</v>
      </c>
      <c r="H504" t="s">
        <v>14</v>
      </c>
      <c r="I504">
        <v>1206</v>
      </c>
      <c r="J504" t="s">
        <v>12966</v>
      </c>
    </row>
    <row r="505" spans="1:10" x14ac:dyDescent="0.3">
      <c r="A505">
        <v>78329</v>
      </c>
      <c r="B505" s="10">
        <f t="shared" si="7"/>
        <v>78329</v>
      </c>
      <c r="C505">
        <v>49.13109</v>
      </c>
      <c r="D505">
        <v>-121.83468000000001</v>
      </c>
      <c r="E505">
        <v>5442682</v>
      </c>
      <c r="F505">
        <v>585010</v>
      </c>
      <c r="G505" t="s">
        <v>0</v>
      </c>
      <c r="H505" t="s">
        <v>14</v>
      </c>
      <c r="I505">
        <v>1213</v>
      </c>
      <c r="J505" t="s">
        <v>12967</v>
      </c>
    </row>
    <row r="506" spans="1:10" x14ac:dyDescent="0.3">
      <c r="A506">
        <v>79149</v>
      </c>
      <c r="B506" s="10">
        <f t="shared" si="7"/>
        <v>79149</v>
      </c>
      <c r="C506">
        <v>49.193210000000001</v>
      </c>
      <c r="D506">
        <v>-121.8009</v>
      </c>
      <c r="E506">
        <v>5449626</v>
      </c>
      <c r="F506">
        <v>587365</v>
      </c>
      <c r="G506" t="s">
        <v>0</v>
      </c>
      <c r="H506" t="s">
        <v>14</v>
      </c>
      <c r="I506">
        <v>6</v>
      </c>
      <c r="J506" t="s">
        <v>12967</v>
      </c>
    </row>
    <row r="507" spans="1:10" x14ac:dyDescent="0.3">
      <c r="A507">
        <v>80268</v>
      </c>
      <c r="B507" s="10">
        <f t="shared" si="7"/>
        <v>80268</v>
      </c>
      <c r="C507">
        <v>49.031056</v>
      </c>
      <c r="D507">
        <v>-122.012333</v>
      </c>
      <c r="E507">
        <v>5431378</v>
      </c>
      <c r="F507">
        <v>572195</v>
      </c>
      <c r="G507" t="s">
        <v>0</v>
      </c>
      <c r="H507" t="s">
        <v>14</v>
      </c>
      <c r="I507">
        <v>20</v>
      </c>
      <c r="J507" t="s">
        <v>16218</v>
      </c>
    </row>
    <row r="508" spans="1:10" x14ac:dyDescent="0.3">
      <c r="A508">
        <v>83623</v>
      </c>
      <c r="B508" s="10">
        <f t="shared" si="7"/>
        <v>83623</v>
      </c>
      <c r="C508">
        <v>49.073909</v>
      </c>
      <c r="D508">
        <v>-121.966819</v>
      </c>
      <c r="E508">
        <v>5436186</v>
      </c>
      <c r="F508">
        <v>575457</v>
      </c>
      <c r="G508" t="s">
        <v>0</v>
      </c>
      <c r="H508" t="s">
        <v>14</v>
      </c>
      <c r="I508">
        <v>9</v>
      </c>
      <c r="J508" t="s">
        <v>12966</v>
      </c>
    </row>
    <row r="509" spans="1:10" x14ac:dyDescent="0.3">
      <c r="A509">
        <v>85195</v>
      </c>
      <c r="B509" s="10">
        <f t="shared" si="7"/>
        <v>85195</v>
      </c>
      <c r="C509">
        <v>49.089550000000003</v>
      </c>
      <c r="D509">
        <v>-122.04557</v>
      </c>
      <c r="E509">
        <v>5437849</v>
      </c>
      <c r="F509">
        <v>569684</v>
      </c>
      <c r="G509" t="s">
        <v>0</v>
      </c>
      <c r="H509" t="s">
        <v>14</v>
      </c>
      <c r="I509">
        <v>8</v>
      </c>
      <c r="J509" t="s">
        <v>12967</v>
      </c>
    </row>
    <row r="510" spans="1:10" x14ac:dyDescent="0.3">
      <c r="A510">
        <v>86650</v>
      </c>
      <c r="B510" s="10">
        <f t="shared" si="7"/>
        <v>86650</v>
      </c>
      <c r="C510">
        <v>49.056165</v>
      </c>
      <c r="D510">
        <v>-121.96633799999999</v>
      </c>
      <c r="E510">
        <v>5434214</v>
      </c>
      <c r="F510">
        <v>575519</v>
      </c>
      <c r="G510" t="s">
        <v>0</v>
      </c>
      <c r="H510" t="s">
        <v>14</v>
      </c>
      <c r="I510">
        <v>1200</v>
      </c>
      <c r="J510" t="s">
        <v>16218</v>
      </c>
    </row>
    <row r="511" spans="1:10" x14ac:dyDescent="0.3">
      <c r="A511">
        <v>86655</v>
      </c>
      <c r="B511" s="10">
        <f t="shared" si="7"/>
        <v>86655</v>
      </c>
      <c r="C511">
        <v>49.042143000000003</v>
      </c>
      <c r="D511">
        <v>-121.98384299999999</v>
      </c>
      <c r="E511">
        <v>5432638</v>
      </c>
      <c r="F511">
        <v>574261</v>
      </c>
      <c r="G511" t="s">
        <v>0</v>
      </c>
      <c r="H511" t="s">
        <v>14</v>
      </c>
      <c r="I511">
        <v>1200</v>
      </c>
      <c r="J511" t="s">
        <v>16218</v>
      </c>
    </row>
    <row r="512" spans="1:10" x14ac:dyDescent="0.3">
      <c r="A512">
        <v>88987</v>
      </c>
      <c r="B512" s="10">
        <f t="shared" si="7"/>
        <v>88987</v>
      </c>
      <c r="C512">
        <v>49.152500000000003</v>
      </c>
      <c r="D512">
        <v>-121.83055</v>
      </c>
      <c r="E512">
        <v>5445067</v>
      </c>
      <c r="F512">
        <v>585274</v>
      </c>
      <c r="G512" t="s">
        <v>0</v>
      </c>
      <c r="H512" t="s">
        <v>14</v>
      </c>
      <c r="I512">
        <v>6</v>
      </c>
      <c r="J512" t="s">
        <v>12967</v>
      </c>
    </row>
    <row r="513" spans="1:10" x14ac:dyDescent="0.3">
      <c r="A513">
        <v>88988</v>
      </c>
      <c r="B513" s="10">
        <f t="shared" si="7"/>
        <v>88988</v>
      </c>
      <c r="C513">
        <v>49.111573</v>
      </c>
      <c r="D513">
        <v>-121.970118</v>
      </c>
      <c r="E513">
        <v>5440370</v>
      </c>
      <c r="F513">
        <v>575159</v>
      </c>
      <c r="G513" t="s">
        <v>0</v>
      </c>
      <c r="H513" t="s">
        <v>14</v>
      </c>
      <c r="I513">
        <v>8</v>
      </c>
      <c r="J513" t="s">
        <v>12967</v>
      </c>
    </row>
    <row r="514" spans="1:10" x14ac:dyDescent="0.3">
      <c r="A514">
        <v>88989</v>
      </c>
      <c r="B514" s="10">
        <f t="shared" ref="B514:B577" si="8">HYPERLINK(CONCATENATE("https://apps.nrs.gov.bc.ca/gwells/well/",A514),A514)</f>
        <v>88989</v>
      </c>
      <c r="C514">
        <v>49.111310000000003</v>
      </c>
      <c r="D514">
        <v>-121.9706</v>
      </c>
      <c r="E514">
        <v>5440340</v>
      </c>
      <c r="F514">
        <v>575124</v>
      </c>
      <c r="G514" t="s">
        <v>0</v>
      </c>
      <c r="H514" t="s">
        <v>14</v>
      </c>
      <c r="I514">
        <v>8</v>
      </c>
      <c r="J514" t="s">
        <v>12967</v>
      </c>
    </row>
    <row r="515" spans="1:10" x14ac:dyDescent="0.3">
      <c r="A515">
        <v>88990</v>
      </c>
      <c r="B515" s="10">
        <f t="shared" si="8"/>
        <v>88990</v>
      </c>
      <c r="C515">
        <v>49.102733999999998</v>
      </c>
      <c r="D515">
        <v>-121.9824</v>
      </c>
      <c r="E515">
        <v>5439375</v>
      </c>
      <c r="F515">
        <v>574276</v>
      </c>
      <c r="G515" t="s">
        <v>0</v>
      </c>
      <c r="H515" t="s">
        <v>14</v>
      </c>
      <c r="I515">
        <v>8</v>
      </c>
      <c r="J515" t="s">
        <v>12967</v>
      </c>
    </row>
    <row r="516" spans="1:10" x14ac:dyDescent="0.3">
      <c r="A516">
        <v>89252</v>
      </c>
      <c r="B516" s="10">
        <f t="shared" si="8"/>
        <v>89252</v>
      </c>
      <c r="C516">
        <v>49.102939999999997</v>
      </c>
      <c r="D516">
        <v>-122.05428999999999</v>
      </c>
      <c r="E516">
        <v>5439330</v>
      </c>
      <c r="F516">
        <v>569029</v>
      </c>
      <c r="G516" t="s">
        <v>0</v>
      </c>
      <c r="H516" t="s">
        <v>14</v>
      </c>
      <c r="I516">
        <v>8</v>
      </c>
      <c r="J516" t="s">
        <v>12967</v>
      </c>
    </row>
    <row r="517" spans="1:10" x14ac:dyDescent="0.3">
      <c r="A517">
        <v>91117</v>
      </c>
      <c r="B517" s="10">
        <f t="shared" si="8"/>
        <v>91117</v>
      </c>
      <c r="C517">
        <v>49.087375999999999</v>
      </c>
      <c r="D517">
        <v>-121.961842</v>
      </c>
      <c r="E517">
        <v>5437688</v>
      </c>
      <c r="F517">
        <v>575800</v>
      </c>
      <c r="G517" t="s">
        <v>0</v>
      </c>
      <c r="H517" t="s">
        <v>14</v>
      </c>
      <c r="I517">
        <v>9</v>
      </c>
      <c r="J517" t="s">
        <v>12966</v>
      </c>
    </row>
    <row r="518" spans="1:10" x14ac:dyDescent="0.3">
      <c r="A518">
        <v>91140</v>
      </c>
      <c r="B518" s="10">
        <f t="shared" si="8"/>
        <v>91140</v>
      </c>
      <c r="C518">
        <v>49.129482000000003</v>
      </c>
      <c r="D518">
        <v>-122.044882</v>
      </c>
      <c r="E518">
        <v>5442289</v>
      </c>
      <c r="F518">
        <v>569678</v>
      </c>
      <c r="G518" t="s">
        <v>0</v>
      </c>
      <c r="H518" t="s">
        <v>14</v>
      </c>
      <c r="I518">
        <v>6</v>
      </c>
      <c r="J518" t="s">
        <v>12967</v>
      </c>
    </row>
    <row r="519" spans="1:10" x14ac:dyDescent="0.3">
      <c r="A519">
        <v>91143</v>
      </c>
      <c r="B519" s="10">
        <f t="shared" si="8"/>
        <v>91143</v>
      </c>
      <c r="C519">
        <v>49.104956999999999</v>
      </c>
      <c r="D519">
        <v>-122.03584499999999</v>
      </c>
      <c r="E519">
        <v>5439571</v>
      </c>
      <c r="F519">
        <v>570372</v>
      </c>
      <c r="G519" t="s">
        <v>0</v>
      </c>
      <c r="H519" t="s">
        <v>14</v>
      </c>
      <c r="I519">
        <v>8</v>
      </c>
      <c r="J519" t="s">
        <v>12967</v>
      </c>
    </row>
    <row r="520" spans="1:10" x14ac:dyDescent="0.3">
      <c r="A520">
        <v>91145</v>
      </c>
      <c r="B520" s="10">
        <f t="shared" si="8"/>
        <v>91145</v>
      </c>
      <c r="C520">
        <v>49.083969000000003</v>
      </c>
      <c r="D520">
        <v>-121.963077</v>
      </c>
      <c r="E520">
        <v>5437308</v>
      </c>
      <c r="F520">
        <v>575715</v>
      </c>
      <c r="G520" t="s">
        <v>0</v>
      </c>
      <c r="H520" t="s">
        <v>14</v>
      </c>
      <c r="I520">
        <v>9</v>
      </c>
      <c r="J520" t="s">
        <v>12966</v>
      </c>
    </row>
    <row r="521" spans="1:10" x14ac:dyDescent="0.3">
      <c r="A521">
        <v>91152</v>
      </c>
      <c r="B521" s="10">
        <f t="shared" si="8"/>
        <v>91152</v>
      </c>
      <c r="C521">
        <v>49.079825999999997</v>
      </c>
      <c r="D521">
        <v>-121.813157</v>
      </c>
      <c r="E521">
        <v>5437008</v>
      </c>
      <c r="F521">
        <v>586669</v>
      </c>
      <c r="G521" t="s">
        <v>0</v>
      </c>
      <c r="H521" t="s">
        <v>14</v>
      </c>
      <c r="I521">
        <v>9</v>
      </c>
      <c r="J521" t="s">
        <v>12966</v>
      </c>
    </row>
    <row r="522" spans="1:10" x14ac:dyDescent="0.3">
      <c r="A522">
        <v>91154</v>
      </c>
      <c r="B522" s="10">
        <f t="shared" si="8"/>
        <v>91154</v>
      </c>
      <c r="C522">
        <v>49.081643</v>
      </c>
      <c r="D522">
        <v>-121.90986700000001</v>
      </c>
      <c r="E522">
        <v>5437104</v>
      </c>
      <c r="F522">
        <v>579604</v>
      </c>
      <c r="G522" t="s">
        <v>0</v>
      </c>
      <c r="H522" t="s">
        <v>14</v>
      </c>
      <c r="I522">
        <v>9</v>
      </c>
      <c r="J522" t="s">
        <v>12966</v>
      </c>
    </row>
    <row r="523" spans="1:10" x14ac:dyDescent="0.3">
      <c r="A523">
        <v>91198</v>
      </c>
      <c r="B523" s="10">
        <f t="shared" si="8"/>
        <v>91198</v>
      </c>
      <c r="C523">
        <v>49.200774000000003</v>
      </c>
      <c r="D523">
        <v>-121.82830300000001</v>
      </c>
      <c r="E523">
        <v>5450436</v>
      </c>
      <c r="F523">
        <v>585355</v>
      </c>
      <c r="G523" t="s">
        <v>0</v>
      </c>
      <c r="H523" t="s">
        <v>14</v>
      </c>
      <c r="I523">
        <v>6</v>
      </c>
      <c r="J523" t="s">
        <v>12967</v>
      </c>
    </row>
    <row r="524" spans="1:10" x14ac:dyDescent="0.3">
      <c r="A524">
        <v>91210</v>
      </c>
      <c r="B524" s="10">
        <f t="shared" si="8"/>
        <v>91210</v>
      </c>
      <c r="C524">
        <v>49.196210000000001</v>
      </c>
      <c r="D524">
        <v>-121.89512000000001</v>
      </c>
      <c r="E524">
        <v>5449855</v>
      </c>
      <c r="F524">
        <v>580495</v>
      </c>
      <c r="G524" t="s">
        <v>0</v>
      </c>
      <c r="H524" t="s">
        <v>14</v>
      </c>
      <c r="I524">
        <v>6</v>
      </c>
      <c r="J524" t="s">
        <v>12967</v>
      </c>
    </row>
    <row r="525" spans="1:10" x14ac:dyDescent="0.3">
      <c r="A525">
        <v>91215</v>
      </c>
      <c r="B525" s="10">
        <f t="shared" si="8"/>
        <v>91215</v>
      </c>
      <c r="C525">
        <v>49.107689999999998</v>
      </c>
      <c r="D525">
        <v>-122.008045</v>
      </c>
      <c r="E525">
        <v>5439901</v>
      </c>
      <c r="F525">
        <v>572397</v>
      </c>
      <c r="G525" t="s">
        <v>0</v>
      </c>
      <c r="H525" t="s">
        <v>14</v>
      </c>
      <c r="I525">
        <v>8</v>
      </c>
      <c r="J525" t="s">
        <v>12967</v>
      </c>
    </row>
    <row r="526" spans="1:10" x14ac:dyDescent="0.3">
      <c r="A526">
        <v>91220</v>
      </c>
      <c r="B526" s="10">
        <f t="shared" si="8"/>
        <v>91220</v>
      </c>
      <c r="C526">
        <v>49.129609000000002</v>
      </c>
      <c r="D526">
        <v>-122.017135</v>
      </c>
      <c r="E526">
        <v>5442329</v>
      </c>
      <c r="F526">
        <v>571702</v>
      </c>
      <c r="G526" t="s">
        <v>0</v>
      </c>
      <c r="H526" t="s">
        <v>14</v>
      </c>
      <c r="I526">
        <v>6</v>
      </c>
      <c r="J526" t="s">
        <v>12967</v>
      </c>
    </row>
    <row r="527" spans="1:10" x14ac:dyDescent="0.3">
      <c r="A527">
        <v>92105</v>
      </c>
      <c r="B527" s="10">
        <f t="shared" si="8"/>
        <v>92105</v>
      </c>
      <c r="C527">
        <v>49.077900999999997</v>
      </c>
      <c r="D527">
        <v>-121.795839</v>
      </c>
      <c r="E527">
        <v>5436814</v>
      </c>
      <c r="F527">
        <v>587937</v>
      </c>
      <c r="G527" t="s">
        <v>0</v>
      </c>
      <c r="H527" t="s">
        <v>14</v>
      </c>
      <c r="I527">
        <v>1206</v>
      </c>
      <c r="J527" t="s">
        <v>12966</v>
      </c>
    </row>
    <row r="528" spans="1:10" x14ac:dyDescent="0.3">
      <c r="A528">
        <v>92108</v>
      </c>
      <c r="B528" s="10">
        <f t="shared" si="8"/>
        <v>92108</v>
      </c>
      <c r="C528">
        <v>49.107799999999997</v>
      </c>
      <c r="D528">
        <v>-121.95344</v>
      </c>
      <c r="E528">
        <v>5439967</v>
      </c>
      <c r="F528">
        <v>576382</v>
      </c>
      <c r="G528" t="s">
        <v>0</v>
      </c>
      <c r="H528" t="s">
        <v>14</v>
      </c>
      <c r="I528">
        <v>8</v>
      </c>
      <c r="J528" t="s">
        <v>12967</v>
      </c>
    </row>
    <row r="529" spans="1:10" x14ac:dyDescent="0.3">
      <c r="A529">
        <v>92111</v>
      </c>
      <c r="B529" s="10">
        <f t="shared" si="8"/>
        <v>92111</v>
      </c>
      <c r="C529">
        <v>49.106659999999998</v>
      </c>
      <c r="D529">
        <v>-121.96462</v>
      </c>
      <c r="E529">
        <v>5439829</v>
      </c>
      <c r="F529">
        <v>575568</v>
      </c>
      <c r="G529" t="s">
        <v>0</v>
      </c>
      <c r="H529" t="s">
        <v>14</v>
      </c>
      <c r="I529">
        <v>8</v>
      </c>
      <c r="J529" t="s">
        <v>12967</v>
      </c>
    </row>
    <row r="530" spans="1:10" x14ac:dyDescent="0.3">
      <c r="A530">
        <v>92131</v>
      </c>
      <c r="B530" s="10">
        <f t="shared" si="8"/>
        <v>92131</v>
      </c>
      <c r="C530">
        <v>49.076546999999998</v>
      </c>
      <c r="D530">
        <v>-121.809237</v>
      </c>
      <c r="E530">
        <v>5436648</v>
      </c>
      <c r="F530">
        <v>586961</v>
      </c>
      <c r="G530" t="s">
        <v>0</v>
      </c>
      <c r="H530" t="s">
        <v>14</v>
      </c>
      <c r="I530">
        <v>1206</v>
      </c>
      <c r="J530" t="s">
        <v>12966</v>
      </c>
    </row>
    <row r="531" spans="1:10" x14ac:dyDescent="0.3">
      <c r="A531">
        <v>92149</v>
      </c>
      <c r="B531" s="10">
        <f t="shared" si="8"/>
        <v>92149</v>
      </c>
      <c r="C531">
        <v>49.082104000000001</v>
      </c>
      <c r="D531">
        <v>-121.892149</v>
      </c>
      <c r="E531">
        <v>5437174</v>
      </c>
      <c r="F531">
        <v>580897</v>
      </c>
      <c r="G531" t="s">
        <v>0</v>
      </c>
      <c r="H531" t="s">
        <v>14</v>
      </c>
      <c r="I531">
        <v>1206</v>
      </c>
      <c r="J531" t="s">
        <v>12966</v>
      </c>
    </row>
    <row r="532" spans="1:10" x14ac:dyDescent="0.3">
      <c r="A532">
        <v>92150</v>
      </c>
      <c r="B532" s="10">
        <f t="shared" si="8"/>
        <v>92150</v>
      </c>
      <c r="C532">
        <v>49.081555000000002</v>
      </c>
      <c r="D532">
        <v>-121.89019</v>
      </c>
      <c r="E532">
        <v>5437115</v>
      </c>
      <c r="F532">
        <v>581041</v>
      </c>
      <c r="G532" t="s">
        <v>0</v>
      </c>
      <c r="H532" t="s">
        <v>14</v>
      </c>
      <c r="I532">
        <v>9</v>
      </c>
      <c r="J532" t="s">
        <v>12966</v>
      </c>
    </row>
    <row r="533" spans="1:10" x14ac:dyDescent="0.3">
      <c r="A533">
        <v>92154</v>
      </c>
      <c r="B533" s="10">
        <f t="shared" si="8"/>
        <v>92154</v>
      </c>
      <c r="C533">
        <v>49.084890000000001</v>
      </c>
      <c r="D533">
        <v>-122.05883</v>
      </c>
      <c r="E533">
        <v>5437319</v>
      </c>
      <c r="F533">
        <v>568722</v>
      </c>
      <c r="G533" t="s">
        <v>0</v>
      </c>
      <c r="H533" t="s">
        <v>14</v>
      </c>
      <c r="I533">
        <v>8</v>
      </c>
      <c r="J533" t="s">
        <v>12967</v>
      </c>
    </row>
    <row r="534" spans="1:10" x14ac:dyDescent="0.3">
      <c r="A534">
        <v>92155</v>
      </c>
      <c r="B534" s="10">
        <f t="shared" si="8"/>
        <v>92155</v>
      </c>
      <c r="C534">
        <v>49.099106999999997</v>
      </c>
      <c r="D534">
        <v>-121.988215</v>
      </c>
      <c r="E534">
        <v>5438966</v>
      </c>
      <c r="F534">
        <v>573857</v>
      </c>
      <c r="G534" t="s">
        <v>0</v>
      </c>
      <c r="H534" t="s">
        <v>14</v>
      </c>
      <c r="I534">
        <v>8</v>
      </c>
      <c r="J534" t="s">
        <v>12967</v>
      </c>
    </row>
    <row r="535" spans="1:10" x14ac:dyDescent="0.3">
      <c r="A535">
        <v>92163</v>
      </c>
      <c r="B535" s="10">
        <f t="shared" si="8"/>
        <v>92163</v>
      </c>
      <c r="C535">
        <v>49.180816999999998</v>
      </c>
      <c r="D535">
        <v>-121.91240999999999</v>
      </c>
      <c r="E535">
        <v>5448126</v>
      </c>
      <c r="F535">
        <v>579260</v>
      </c>
      <c r="G535" t="s">
        <v>0</v>
      </c>
      <c r="H535" t="s">
        <v>14</v>
      </c>
      <c r="I535">
        <v>6</v>
      </c>
      <c r="J535" t="s">
        <v>12967</v>
      </c>
    </row>
    <row r="536" spans="1:10" x14ac:dyDescent="0.3">
      <c r="A536">
        <v>92172</v>
      </c>
      <c r="B536" s="10">
        <f t="shared" si="8"/>
        <v>92172</v>
      </c>
      <c r="C536">
        <v>49.096375000000002</v>
      </c>
      <c r="D536">
        <v>-121.871133</v>
      </c>
      <c r="E536">
        <v>5438783</v>
      </c>
      <c r="F536">
        <v>582408</v>
      </c>
      <c r="G536" t="s">
        <v>0</v>
      </c>
      <c r="H536" t="s">
        <v>14</v>
      </c>
      <c r="I536">
        <v>1209</v>
      </c>
      <c r="J536" t="s">
        <v>12968</v>
      </c>
    </row>
    <row r="537" spans="1:10" x14ac:dyDescent="0.3">
      <c r="A537">
        <v>92174</v>
      </c>
      <c r="B537" s="10">
        <f t="shared" si="8"/>
        <v>92174</v>
      </c>
      <c r="C537">
        <v>49.082090999999998</v>
      </c>
      <c r="D537">
        <v>-121.890739</v>
      </c>
      <c r="E537">
        <v>5437174</v>
      </c>
      <c r="F537">
        <v>581000</v>
      </c>
      <c r="G537" t="s">
        <v>0</v>
      </c>
      <c r="H537" t="s">
        <v>14</v>
      </c>
      <c r="I537">
        <v>1206</v>
      </c>
      <c r="J537" t="s">
        <v>12966</v>
      </c>
    </row>
    <row r="538" spans="1:10" x14ac:dyDescent="0.3">
      <c r="A538">
        <v>92186</v>
      </c>
      <c r="B538" s="10">
        <f t="shared" si="8"/>
        <v>92186</v>
      </c>
      <c r="C538">
        <v>49.138829999999999</v>
      </c>
      <c r="D538">
        <v>-121.940915</v>
      </c>
      <c r="E538">
        <v>5443429</v>
      </c>
      <c r="F538">
        <v>577248</v>
      </c>
      <c r="G538" t="s">
        <v>0</v>
      </c>
      <c r="H538" t="s">
        <v>14</v>
      </c>
      <c r="I538">
        <v>6</v>
      </c>
      <c r="J538" t="s">
        <v>12967</v>
      </c>
    </row>
    <row r="539" spans="1:10" x14ac:dyDescent="0.3">
      <c r="A539">
        <v>92197</v>
      </c>
      <c r="B539" s="10">
        <f t="shared" si="8"/>
        <v>92197</v>
      </c>
      <c r="C539">
        <v>49.015301999999998</v>
      </c>
      <c r="D539">
        <v>-122.026814</v>
      </c>
      <c r="E539">
        <v>5429613</v>
      </c>
      <c r="F539">
        <v>571159</v>
      </c>
      <c r="G539" t="s">
        <v>0</v>
      </c>
      <c r="H539" t="s">
        <v>14</v>
      </c>
      <c r="I539">
        <v>1218</v>
      </c>
      <c r="J539" t="s">
        <v>16218</v>
      </c>
    </row>
    <row r="540" spans="1:10" x14ac:dyDescent="0.3">
      <c r="A540">
        <v>92218</v>
      </c>
      <c r="B540" s="10">
        <f t="shared" si="8"/>
        <v>92218</v>
      </c>
      <c r="C540">
        <v>49.103639999999999</v>
      </c>
      <c r="D540">
        <v>-122.06720300000001</v>
      </c>
      <c r="E540">
        <v>5439396</v>
      </c>
      <c r="F540">
        <v>568085</v>
      </c>
      <c r="G540" t="s">
        <v>0</v>
      </c>
      <c r="H540" t="s">
        <v>14</v>
      </c>
      <c r="I540">
        <v>6</v>
      </c>
      <c r="J540" t="s">
        <v>12967</v>
      </c>
    </row>
    <row r="541" spans="1:10" x14ac:dyDescent="0.3">
      <c r="A541">
        <v>92220</v>
      </c>
      <c r="B541" s="10">
        <f t="shared" si="8"/>
        <v>92220</v>
      </c>
      <c r="C541">
        <v>49.104903</v>
      </c>
      <c r="D541">
        <v>-121.952269</v>
      </c>
      <c r="E541">
        <v>5439646</v>
      </c>
      <c r="F541">
        <v>576472</v>
      </c>
      <c r="G541" t="s">
        <v>0</v>
      </c>
      <c r="H541" t="s">
        <v>14</v>
      </c>
      <c r="I541">
        <v>8</v>
      </c>
      <c r="J541" t="s">
        <v>12967</v>
      </c>
    </row>
    <row r="542" spans="1:10" x14ac:dyDescent="0.3">
      <c r="A542">
        <v>92221</v>
      </c>
      <c r="B542" s="10">
        <f t="shared" si="8"/>
        <v>92221</v>
      </c>
      <c r="C542">
        <v>49.106071999999998</v>
      </c>
      <c r="D542">
        <v>-122.068692</v>
      </c>
      <c r="E542">
        <v>5439665</v>
      </c>
      <c r="F542">
        <v>567973</v>
      </c>
      <c r="G542" t="s">
        <v>0</v>
      </c>
      <c r="H542" t="s">
        <v>14</v>
      </c>
      <c r="I542">
        <v>6</v>
      </c>
      <c r="J542" t="s">
        <v>12967</v>
      </c>
    </row>
    <row r="543" spans="1:10" x14ac:dyDescent="0.3">
      <c r="A543">
        <v>92223</v>
      </c>
      <c r="B543" s="10">
        <f t="shared" si="8"/>
        <v>92223</v>
      </c>
      <c r="C543">
        <v>49.111552000000003</v>
      </c>
      <c r="D543">
        <v>-121.939646</v>
      </c>
      <c r="E543">
        <v>5440398</v>
      </c>
      <c r="F543">
        <v>577383</v>
      </c>
      <c r="G543" t="s">
        <v>0</v>
      </c>
      <c r="H543" t="s">
        <v>14</v>
      </c>
      <c r="I543">
        <v>8</v>
      </c>
      <c r="J543" t="s">
        <v>12967</v>
      </c>
    </row>
    <row r="544" spans="1:10" x14ac:dyDescent="0.3">
      <c r="A544">
        <v>92224</v>
      </c>
      <c r="B544" s="10">
        <f t="shared" si="8"/>
        <v>92224</v>
      </c>
      <c r="C544">
        <v>49.133372000000001</v>
      </c>
      <c r="D544">
        <v>-122.043245</v>
      </c>
      <c r="E544">
        <v>5442723</v>
      </c>
      <c r="F544">
        <v>569792</v>
      </c>
      <c r="G544" t="s">
        <v>0</v>
      </c>
      <c r="H544" t="s">
        <v>14</v>
      </c>
      <c r="I544">
        <v>1197</v>
      </c>
      <c r="J544" t="s">
        <v>12967</v>
      </c>
    </row>
    <row r="545" spans="1:10" x14ac:dyDescent="0.3">
      <c r="A545">
        <v>92229</v>
      </c>
      <c r="B545" s="10">
        <f t="shared" si="8"/>
        <v>92229</v>
      </c>
      <c r="C545">
        <v>49.099276000000003</v>
      </c>
      <c r="D545">
        <v>-121.992171</v>
      </c>
      <c r="E545">
        <v>5438981</v>
      </c>
      <c r="F545">
        <v>573568</v>
      </c>
      <c r="G545" t="s">
        <v>0</v>
      </c>
      <c r="H545" t="s">
        <v>14</v>
      </c>
      <c r="I545">
        <v>8</v>
      </c>
      <c r="J545" t="s">
        <v>12967</v>
      </c>
    </row>
    <row r="546" spans="1:10" x14ac:dyDescent="0.3">
      <c r="A546">
        <v>92235</v>
      </c>
      <c r="B546" s="10">
        <f t="shared" si="8"/>
        <v>92235</v>
      </c>
      <c r="C546">
        <v>49.083064999999998</v>
      </c>
      <c r="D546">
        <v>-121.899455</v>
      </c>
      <c r="E546">
        <v>5437273</v>
      </c>
      <c r="F546">
        <v>580362</v>
      </c>
      <c r="G546" t="s">
        <v>0</v>
      </c>
      <c r="H546" t="s">
        <v>14</v>
      </c>
      <c r="I546">
        <v>1206</v>
      </c>
      <c r="J546" t="s">
        <v>12966</v>
      </c>
    </row>
    <row r="547" spans="1:10" x14ac:dyDescent="0.3">
      <c r="A547">
        <v>92250</v>
      </c>
      <c r="B547" s="10">
        <f t="shared" si="8"/>
        <v>92250</v>
      </c>
      <c r="C547">
        <v>49.009175999999997</v>
      </c>
      <c r="D547">
        <v>-122.091943</v>
      </c>
      <c r="E547">
        <v>5428873</v>
      </c>
      <c r="F547">
        <v>566405</v>
      </c>
      <c r="G547" t="s">
        <v>0</v>
      </c>
      <c r="H547" t="s">
        <v>14</v>
      </c>
      <c r="I547">
        <v>20</v>
      </c>
      <c r="J547" t="s">
        <v>16218</v>
      </c>
    </row>
    <row r="548" spans="1:10" x14ac:dyDescent="0.3">
      <c r="A548">
        <v>92253</v>
      </c>
      <c r="B548" s="10">
        <f t="shared" si="8"/>
        <v>92253</v>
      </c>
      <c r="C548">
        <v>49.077019999999997</v>
      </c>
      <c r="D548">
        <v>-121.97378999999999</v>
      </c>
      <c r="E548">
        <v>5436525</v>
      </c>
      <c r="F548">
        <v>574943</v>
      </c>
      <c r="G548" t="s">
        <v>0</v>
      </c>
      <c r="H548" t="s">
        <v>14</v>
      </c>
      <c r="I548">
        <v>1206</v>
      </c>
      <c r="J548" t="s">
        <v>12966</v>
      </c>
    </row>
    <row r="549" spans="1:10" x14ac:dyDescent="0.3">
      <c r="A549">
        <v>92254</v>
      </c>
      <c r="B549" s="10">
        <f t="shared" si="8"/>
        <v>92254</v>
      </c>
      <c r="C549">
        <v>49.141350000000003</v>
      </c>
      <c r="D549">
        <v>-122.02584299999999</v>
      </c>
      <c r="E549">
        <v>5443626</v>
      </c>
      <c r="F549">
        <v>571050</v>
      </c>
      <c r="G549" t="s">
        <v>0</v>
      </c>
      <c r="H549" t="s">
        <v>14</v>
      </c>
      <c r="I549">
        <v>6</v>
      </c>
      <c r="J549" t="s">
        <v>12967</v>
      </c>
    </row>
    <row r="550" spans="1:10" x14ac:dyDescent="0.3">
      <c r="A550">
        <v>92255</v>
      </c>
      <c r="B550" s="10">
        <f t="shared" si="8"/>
        <v>92255</v>
      </c>
      <c r="C550">
        <v>49.082503000000003</v>
      </c>
      <c r="D550">
        <v>-121.900001</v>
      </c>
      <c r="E550">
        <v>5437210</v>
      </c>
      <c r="F550">
        <v>580323</v>
      </c>
      <c r="G550" t="s">
        <v>0</v>
      </c>
      <c r="H550" t="s">
        <v>14</v>
      </c>
      <c r="I550">
        <v>1206</v>
      </c>
      <c r="J550" t="s">
        <v>12966</v>
      </c>
    </row>
    <row r="551" spans="1:10" x14ac:dyDescent="0.3">
      <c r="A551">
        <v>92257</v>
      </c>
      <c r="B551" s="10">
        <f t="shared" si="8"/>
        <v>92257</v>
      </c>
      <c r="C551">
        <v>49.173119</v>
      </c>
      <c r="D551">
        <v>-121.98068499999999</v>
      </c>
      <c r="E551">
        <v>5447201</v>
      </c>
      <c r="F551">
        <v>574296</v>
      </c>
      <c r="G551" t="s">
        <v>0</v>
      </c>
      <c r="H551" t="s">
        <v>14</v>
      </c>
      <c r="I551">
        <v>6</v>
      </c>
      <c r="J551" t="s">
        <v>12967</v>
      </c>
    </row>
    <row r="552" spans="1:10" x14ac:dyDescent="0.3">
      <c r="A552">
        <v>92261</v>
      </c>
      <c r="B552" s="10">
        <f t="shared" si="8"/>
        <v>92261</v>
      </c>
      <c r="C552">
        <v>49.107799999999997</v>
      </c>
      <c r="D552">
        <v>-121.9525</v>
      </c>
      <c r="E552">
        <v>5439968</v>
      </c>
      <c r="F552">
        <v>576451</v>
      </c>
      <c r="G552" t="s">
        <v>0</v>
      </c>
      <c r="H552" t="s">
        <v>14</v>
      </c>
      <c r="I552">
        <v>8</v>
      </c>
      <c r="J552" t="s">
        <v>12967</v>
      </c>
    </row>
    <row r="553" spans="1:10" x14ac:dyDescent="0.3">
      <c r="A553">
        <v>92263</v>
      </c>
      <c r="B553" s="10">
        <f t="shared" si="8"/>
        <v>92263</v>
      </c>
      <c r="C553">
        <v>49.196254000000003</v>
      </c>
      <c r="D553">
        <v>-121.793792</v>
      </c>
      <c r="E553">
        <v>5449973</v>
      </c>
      <c r="F553">
        <v>587877</v>
      </c>
      <c r="G553" t="s">
        <v>0</v>
      </c>
      <c r="H553" t="s">
        <v>14</v>
      </c>
      <c r="I553">
        <v>6</v>
      </c>
      <c r="J553" t="s">
        <v>12967</v>
      </c>
    </row>
    <row r="554" spans="1:10" x14ac:dyDescent="0.3">
      <c r="A554">
        <v>92266</v>
      </c>
      <c r="B554" s="10">
        <f t="shared" si="8"/>
        <v>92266</v>
      </c>
      <c r="C554">
        <v>49.189441000000002</v>
      </c>
      <c r="D554">
        <v>-121.828475</v>
      </c>
      <c r="E554">
        <v>5449176</v>
      </c>
      <c r="F554">
        <v>585362</v>
      </c>
      <c r="G554" t="s">
        <v>0</v>
      </c>
      <c r="H554" t="s">
        <v>14</v>
      </c>
      <c r="I554">
        <v>6</v>
      </c>
      <c r="J554" t="s">
        <v>12967</v>
      </c>
    </row>
    <row r="555" spans="1:10" x14ac:dyDescent="0.3">
      <c r="A555">
        <v>92267</v>
      </c>
      <c r="B555" s="10">
        <f t="shared" si="8"/>
        <v>92267</v>
      </c>
      <c r="C555">
        <v>49.198785999999998</v>
      </c>
      <c r="D555">
        <v>-121.848913</v>
      </c>
      <c r="E555">
        <v>5450192</v>
      </c>
      <c r="F555">
        <v>583857</v>
      </c>
      <c r="G555" t="s">
        <v>0</v>
      </c>
      <c r="H555" t="s">
        <v>14</v>
      </c>
      <c r="I555">
        <v>6</v>
      </c>
      <c r="J555" t="s">
        <v>12967</v>
      </c>
    </row>
    <row r="556" spans="1:10" x14ac:dyDescent="0.3">
      <c r="A556">
        <v>92270</v>
      </c>
      <c r="B556" s="10">
        <f t="shared" si="8"/>
        <v>92270</v>
      </c>
      <c r="C556">
        <v>49.121192000000001</v>
      </c>
      <c r="D556">
        <v>-121.900763</v>
      </c>
      <c r="E556">
        <v>5441510</v>
      </c>
      <c r="F556">
        <v>580205</v>
      </c>
      <c r="G556" t="s">
        <v>0</v>
      </c>
      <c r="H556" t="s">
        <v>14</v>
      </c>
      <c r="I556">
        <v>890</v>
      </c>
      <c r="J556" t="s">
        <v>12967</v>
      </c>
    </row>
    <row r="557" spans="1:10" x14ac:dyDescent="0.3">
      <c r="A557">
        <v>92279</v>
      </c>
      <c r="B557" s="10">
        <f t="shared" si="8"/>
        <v>92279</v>
      </c>
      <c r="C557">
        <v>49.161920000000002</v>
      </c>
      <c r="D557">
        <v>-121.86532</v>
      </c>
      <c r="E557">
        <v>5446076</v>
      </c>
      <c r="F557">
        <v>582723</v>
      </c>
      <c r="G557" t="s">
        <v>0</v>
      </c>
      <c r="H557" t="s">
        <v>14</v>
      </c>
      <c r="I557">
        <v>6</v>
      </c>
      <c r="J557" t="s">
        <v>12967</v>
      </c>
    </row>
    <row r="558" spans="1:10" x14ac:dyDescent="0.3">
      <c r="A558">
        <v>92304</v>
      </c>
      <c r="B558" s="10">
        <f t="shared" si="8"/>
        <v>92304</v>
      </c>
      <c r="C558">
        <v>49.117826000000001</v>
      </c>
      <c r="D558">
        <v>-122.06722499999999</v>
      </c>
      <c r="E558">
        <v>5440973</v>
      </c>
      <c r="F558">
        <v>568064</v>
      </c>
      <c r="G558" t="s">
        <v>0</v>
      </c>
      <c r="H558" t="s">
        <v>14</v>
      </c>
      <c r="I558">
        <v>6</v>
      </c>
      <c r="J558" t="s">
        <v>12967</v>
      </c>
    </row>
    <row r="559" spans="1:10" x14ac:dyDescent="0.3">
      <c r="A559">
        <v>92315</v>
      </c>
      <c r="B559" s="10">
        <f t="shared" si="8"/>
        <v>92315</v>
      </c>
      <c r="C559">
        <v>49.207366</v>
      </c>
      <c r="D559">
        <v>-121.912734</v>
      </c>
      <c r="E559">
        <v>5451077</v>
      </c>
      <c r="F559">
        <v>579194</v>
      </c>
      <c r="G559" t="s">
        <v>0</v>
      </c>
      <c r="H559" t="s">
        <v>14</v>
      </c>
      <c r="I559">
        <v>6</v>
      </c>
      <c r="J559" t="s">
        <v>12967</v>
      </c>
    </row>
    <row r="560" spans="1:10" x14ac:dyDescent="0.3">
      <c r="A560">
        <v>92328</v>
      </c>
      <c r="B560" s="10">
        <f t="shared" si="8"/>
        <v>92328</v>
      </c>
      <c r="C560">
        <v>49.164121000000002</v>
      </c>
      <c r="D560">
        <v>-121.798098</v>
      </c>
      <c r="E560">
        <v>5446396</v>
      </c>
      <c r="F560">
        <v>587620</v>
      </c>
      <c r="G560" t="s">
        <v>0</v>
      </c>
      <c r="H560" t="s">
        <v>14</v>
      </c>
      <c r="I560">
        <v>6</v>
      </c>
      <c r="J560" t="s">
        <v>12967</v>
      </c>
    </row>
    <row r="561" spans="1:10" x14ac:dyDescent="0.3">
      <c r="A561">
        <v>92334</v>
      </c>
      <c r="B561" s="10">
        <f t="shared" si="8"/>
        <v>92334</v>
      </c>
      <c r="C561">
        <v>49.164409999999997</v>
      </c>
      <c r="D561">
        <v>-121.80719000000001</v>
      </c>
      <c r="E561">
        <v>5446418</v>
      </c>
      <c r="F561">
        <v>586957</v>
      </c>
      <c r="G561" t="s">
        <v>0</v>
      </c>
      <c r="H561" t="s">
        <v>14</v>
      </c>
      <c r="I561">
        <v>6</v>
      </c>
      <c r="J561" t="s">
        <v>12967</v>
      </c>
    </row>
    <row r="562" spans="1:10" x14ac:dyDescent="0.3">
      <c r="A562">
        <v>92346</v>
      </c>
      <c r="B562" s="10">
        <f t="shared" si="8"/>
        <v>92346</v>
      </c>
      <c r="C562">
        <v>49.190919999999998</v>
      </c>
      <c r="D562">
        <v>-121.84578</v>
      </c>
      <c r="E562">
        <v>5449321</v>
      </c>
      <c r="F562">
        <v>584099</v>
      </c>
      <c r="G562" t="s">
        <v>0</v>
      </c>
      <c r="H562" t="s">
        <v>14</v>
      </c>
      <c r="I562">
        <v>6</v>
      </c>
      <c r="J562" t="s">
        <v>12967</v>
      </c>
    </row>
    <row r="563" spans="1:10" x14ac:dyDescent="0.3">
      <c r="A563">
        <v>92347</v>
      </c>
      <c r="B563" s="10">
        <f t="shared" si="8"/>
        <v>92347</v>
      </c>
      <c r="C563">
        <v>49.091957999999998</v>
      </c>
      <c r="D563">
        <v>-121.885081</v>
      </c>
      <c r="E563">
        <v>5438277</v>
      </c>
      <c r="F563">
        <v>581397</v>
      </c>
      <c r="G563" t="s">
        <v>0</v>
      </c>
      <c r="H563" t="s">
        <v>14</v>
      </c>
      <c r="I563">
        <v>1207</v>
      </c>
      <c r="J563" t="s">
        <v>12968</v>
      </c>
    </row>
    <row r="564" spans="1:10" x14ac:dyDescent="0.3">
      <c r="A564">
        <v>92352</v>
      </c>
      <c r="B564" s="10">
        <f t="shared" si="8"/>
        <v>92352</v>
      </c>
      <c r="C564">
        <v>49.081543000000003</v>
      </c>
      <c r="D564">
        <v>-121.888998</v>
      </c>
      <c r="E564">
        <v>5437115</v>
      </c>
      <c r="F564">
        <v>581128</v>
      </c>
      <c r="G564" t="s">
        <v>0</v>
      </c>
      <c r="H564" t="s">
        <v>14</v>
      </c>
      <c r="I564">
        <v>1206</v>
      </c>
      <c r="J564" t="s">
        <v>12966</v>
      </c>
    </row>
    <row r="565" spans="1:10" x14ac:dyDescent="0.3">
      <c r="A565">
        <v>92355</v>
      </c>
      <c r="B565" s="10">
        <f t="shared" si="8"/>
        <v>92355</v>
      </c>
      <c r="C565">
        <v>49.203119999999998</v>
      </c>
      <c r="D565">
        <v>-121.8798</v>
      </c>
      <c r="E565">
        <v>5450640</v>
      </c>
      <c r="F565">
        <v>581600</v>
      </c>
      <c r="G565" t="s">
        <v>0</v>
      </c>
      <c r="H565" t="s">
        <v>14</v>
      </c>
      <c r="I565">
        <v>6</v>
      </c>
      <c r="J565" t="s">
        <v>12967</v>
      </c>
    </row>
    <row r="566" spans="1:10" x14ac:dyDescent="0.3">
      <c r="A566">
        <v>92356</v>
      </c>
      <c r="B566" s="10">
        <f t="shared" si="8"/>
        <v>92356</v>
      </c>
      <c r="C566">
        <v>49.084879999999998</v>
      </c>
      <c r="D566">
        <v>-122.0605</v>
      </c>
      <c r="E566">
        <v>5437317</v>
      </c>
      <c r="F566">
        <v>568600</v>
      </c>
      <c r="G566" t="s">
        <v>0</v>
      </c>
      <c r="H566" t="s">
        <v>14</v>
      </c>
      <c r="I566">
        <v>8</v>
      </c>
      <c r="J566" t="s">
        <v>12967</v>
      </c>
    </row>
    <row r="567" spans="1:10" x14ac:dyDescent="0.3">
      <c r="A567">
        <v>92357</v>
      </c>
      <c r="B567" s="10">
        <f t="shared" si="8"/>
        <v>92357</v>
      </c>
      <c r="C567">
        <v>49.175657999999999</v>
      </c>
      <c r="D567">
        <v>-121.84254799999999</v>
      </c>
      <c r="E567">
        <v>5447628</v>
      </c>
      <c r="F567">
        <v>584360</v>
      </c>
      <c r="G567" t="s">
        <v>0</v>
      </c>
      <c r="H567" t="s">
        <v>14</v>
      </c>
      <c r="I567">
        <v>6</v>
      </c>
      <c r="J567" t="s">
        <v>12967</v>
      </c>
    </row>
    <row r="568" spans="1:10" x14ac:dyDescent="0.3">
      <c r="A568">
        <v>92359</v>
      </c>
      <c r="B568" s="10">
        <f t="shared" si="8"/>
        <v>92359</v>
      </c>
      <c r="C568">
        <v>49.073600999999996</v>
      </c>
      <c r="D568">
        <v>-121.81054</v>
      </c>
      <c r="E568">
        <v>5436319</v>
      </c>
      <c r="F568">
        <v>586871</v>
      </c>
      <c r="G568" t="s">
        <v>0</v>
      </c>
      <c r="H568" t="s">
        <v>14</v>
      </c>
      <c r="I568">
        <v>1206</v>
      </c>
      <c r="J568" t="s">
        <v>12966</v>
      </c>
    </row>
    <row r="569" spans="1:10" x14ac:dyDescent="0.3">
      <c r="A569">
        <v>92360</v>
      </c>
      <c r="B569" s="10">
        <f t="shared" si="8"/>
        <v>92360</v>
      </c>
      <c r="C569">
        <v>49.013354999999997</v>
      </c>
      <c r="D569">
        <v>-122.042483</v>
      </c>
      <c r="E569">
        <v>5429382</v>
      </c>
      <c r="F569">
        <v>570016</v>
      </c>
      <c r="G569" t="s">
        <v>0</v>
      </c>
      <c r="H569" t="s">
        <v>14</v>
      </c>
      <c r="I569">
        <v>20</v>
      </c>
      <c r="J569" t="s">
        <v>16218</v>
      </c>
    </row>
    <row r="570" spans="1:10" x14ac:dyDescent="0.3">
      <c r="A570">
        <v>92363</v>
      </c>
      <c r="B570" s="10">
        <f t="shared" si="8"/>
        <v>92363</v>
      </c>
      <c r="C570">
        <v>49.139491999999997</v>
      </c>
      <c r="D570">
        <v>-121.96833599999999</v>
      </c>
      <c r="E570">
        <v>5443475</v>
      </c>
      <c r="F570">
        <v>575247</v>
      </c>
      <c r="G570" t="s">
        <v>0</v>
      </c>
      <c r="H570" t="s">
        <v>14</v>
      </c>
      <c r="I570">
        <v>6</v>
      </c>
      <c r="J570" t="s">
        <v>12967</v>
      </c>
    </row>
    <row r="571" spans="1:10" x14ac:dyDescent="0.3">
      <c r="A571">
        <v>92391</v>
      </c>
      <c r="B571" s="10">
        <f t="shared" si="8"/>
        <v>92391</v>
      </c>
      <c r="C571">
        <v>49.080044999999998</v>
      </c>
      <c r="D571">
        <v>-121.814384</v>
      </c>
      <c r="E571">
        <v>5437031</v>
      </c>
      <c r="F571">
        <v>586579</v>
      </c>
      <c r="G571" t="s">
        <v>0</v>
      </c>
      <c r="H571" t="s">
        <v>14</v>
      </c>
      <c r="I571">
        <v>1206</v>
      </c>
      <c r="J571" t="s">
        <v>12966</v>
      </c>
    </row>
    <row r="572" spans="1:10" x14ac:dyDescent="0.3">
      <c r="A572">
        <v>92394</v>
      </c>
      <c r="B572" s="10">
        <f t="shared" si="8"/>
        <v>92394</v>
      </c>
      <c r="C572">
        <v>49.081150000000001</v>
      </c>
      <c r="D572">
        <v>-121.81462000000001</v>
      </c>
      <c r="E572">
        <v>5437154</v>
      </c>
      <c r="F572">
        <v>586560</v>
      </c>
      <c r="G572" t="s">
        <v>0</v>
      </c>
      <c r="H572" t="s">
        <v>14</v>
      </c>
      <c r="I572">
        <v>1206</v>
      </c>
      <c r="J572" t="s">
        <v>12966</v>
      </c>
    </row>
    <row r="573" spans="1:10" x14ac:dyDescent="0.3">
      <c r="A573">
        <v>92429</v>
      </c>
      <c r="B573" s="10">
        <f t="shared" si="8"/>
        <v>92429</v>
      </c>
      <c r="C573">
        <v>49.103124000000001</v>
      </c>
      <c r="D573">
        <v>-122.06232199999999</v>
      </c>
      <c r="E573">
        <v>5439343</v>
      </c>
      <c r="F573">
        <v>568442</v>
      </c>
      <c r="G573" t="s">
        <v>0</v>
      </c>
      <c r="H573" t="s">
        <v>14</v>
      </c>
      <c r="I573">
        <v>8</v>
      </c>
      <c r="J573" t="s">
        <v>12967</v>
      </c>
    </row>
    <row r="574" spans="1:10" x14ac:dyDescent="0.3">
      <c r="A574">
        <v>92433</v>
      </c>
      <c r="B574" s="10">
        <f t="shared" si="8"/>
        <v>92433</v>
      </c>
      <c r="C574">
        <v>49.094352999999998</v>
      </c>
      <c r="D574">
        <v>-121.9766</v>
      </c>
      <c r="E574">
        <v>5438449</v>
      </c>
      <c r="F574">
        <v>574712</v>
      </c>
      <c r="G574" t="s">
        <v>0</v>
      </c>
      <c r="H574" t="s">
        <v>14</v>
      </c>
      <c r="I574">
        <v>1216</v>
      </c>
      <c r="J574" t="s">
        <v>12967</v>
      </c>
    </row>
    <row r="575" spans="1:10" x14ac:dyDescent="0.3">
      <c r="A575">
        <v>92435</v>
      </c>
      <c r="B575" s="10">
        <f t="shared" si="8"/>
        <v>92435</v>
      </c>
      <c r="C575">
        <v>49.172308000000001</v>
      </c>
      <c r="D575">
        <v>-121.954346</v>
      </c>
      <c r="E575">
        <v>5447137</v>
      </c>
      <c r="F575">
        <v>576217</v>
      </c>
      <c r="G575" t="s">
        <v>0</v>
      </c>
      <c r="H575" t="s">
        <v>14</v>
      </c>
      <c r="I575">
        <v>6</v>
      </c>
      <c r="J575" t="s">
        <v>12967</v>
      </c>
    </row>
    <row r="576" spans="1:10" x14ac:dyDescent="0.3">
      <c r="A576">
        <v>92439</v>
      </c>
      <c r="B576" s="10">
        <f t="shared" si="8"/>
        <v>92439</v>
      </c>
      <c r="C576">
        <v>49.192799999999998</v>
      </c>
      <c r="D576">
        <v>-121.953351</v>
      </c>
      <c r="E576">
        <v>5449416</v>
      </c>
      <c r="F576">
        <v>576258</v>
      </c>
      <c r="G576" t="s">
        <v>0</v>
      </c>
      <c r="H576" t="s">
        <v>14</v>
      </c>
      <c r="I576">
        <v>6</v>
      </c>
      <c r="J576" t="s">
        <v>12967</v>
      </c>
    </row>
    <row r="577" spans="1:10" x14ac:dyDescent="0.3">
      <c r="A577">
        <v>92456</v>
      </c>
      <c r="B577" s="10">
        <f t="shared" si="8"/>
        <v>92456</v>
      </c>
      <c r="C577">
        <v>49.208111000000002</v>
      </c>
      <c r="D577">
        <v>-121.821787</v>
      </c>
      <c r="E577">
        <v>5451259</v>
      </c>
      <c r="F577">
        <v>585817</v>
      </c>
      <c r="G577" t="s">
        <v>0</v>
      </c>
      <c r="H577" t="s">
        <v>14</v>
      </c>
      <c r="I577">
        <v>6</v>
      </c>
      <c r="J577" t="s">
        <v>12967</v>
      </c>
    </row>
    <row r="578" spans="1:10" x14ac:dyDescent="0.3">
      <c r="A578">
        <v>92487</v>
      </c>
      <c r="B578" s="10">
        <f t="shared" ref="B578:B641" si="9">HYPERLINK(CONCATENATE("https://apps.nrs.gov.bc.ca/gwells/well/",A578),A578)</f>
        <v>92487</v>
      </c>
      <c r="C578">
        <v>49.102930000000001</v>
      </c>
      <c r="D578">
        <v>-122.11747</v>
      </c>
      <c r="E578">
        <v>5439273</v>
      </c>
      <c r="F578">
        <v>564417</v>
      </c>
      <c r="G578" t="s">
        <v>0</v>
      </c>
      <c r="H578" t="s">
        <v>14</v>
      </c>
      <c r="I578">
        <v>1199</v>
      </c>
      <c r="J578" t="s">
        <v>12967</v>
      </c>
    </row>
    <row r="579" spans="1:10" x14ac:dyDescent="0.3">
      <c r="A579">
        <v>93024</v>
      </c>
      <c r="B579" s="10">
        <f t="shared" si="9"/>
        <v>93024</v>
      </c>
      <c r="C579">
        <v>49.114750000000001</v>
      </c>
      <c r="D579">
        <v>-122.02849999999999</v>
      </c>
      <c r="E579">
        <v>5440667</v>
      </c>
      <c r="F579">
        <v>570894</v>
      </c>
      <c r="G579" t="s">
        <v>0</v>
      </c>
      <c r="H579" t="s">
        <v>14</v>
      </c>
      <c r="I579">
        <v>6</v>
      </c>
      <c r="J579" t="s">
        <v>12967</v>
      </c>
    </row>
    <row r="580" spans="1:10" x14ac:dyDescent="0.3">
      <c r="A580">
        <v>93037</v>
      </c>
      <c r="B580" s="10">
        <f t="shared" si="9"/>
        <v>93037</v>
      </c>
      <c r="C580">
        <v>49.075032999999998</v>
      </c>
      <c r="D580">
        <v>-121.952843</v>
      </c>
      <c r="E580">
        <v>5436325</v>
      </c>
      <c r="F580">
        <v>576476</v>
      </c>
      <c r="G580" t="s">
        <v>0</v>
      </c>
      <c r="H580" t="s">
        <v>14</v>
      </c>
      <c r="I580">
        <v>9</v>
      </c>
      <c r="J580" t="s">
        <v>12966</v>
      </c>
    </row>
    <row r="581" spans="1:10" x14ac:dyDescent="0.3">
      <c r="A581">
        <v>93275</v>
      </c>
      <c r="B581" s="10">
        <f t="shared" si="9"/>
        <v>93275</v>
      </c>
      <c r="C581">
        <v>49.198160000000001</v>
      </c>
      <c r="D581">
        <v>-121.92502</v>
      </c>
      <c r="E581">
        <v>5450041</v>
      </c>
      <c r="F581">
        <v>578314</v>
      </c>
      <c r="G581" t="s">
        <v>0</v>
      </c>
      <c r="H581" t="s">
        <v>14</v>
      </c>
      <c r="I581">
        <v>6</v>
      </c>
      <c r="J581" t="s">
        <v>12967</v>
      </c>
    </row>
    <row r="582" spans="1:10" x14ac:dyDescent="0.3">
      <c r="A582">
        <v>93278</v>
      </c>
      <c r="B582" s="10">
        <f t="shared" si="9"/>
        <v>93278</v>
      </c>
      <c r="C582">
        <v>49.102969999999999</v>
      </c>
      <c r="D582">
        <v>-121.83457</v>
      </c>
      <c r="E582">
        <v>5439557</v>
      </c>
      <c r="F582">
        <v>585066</v>
      </c>
      <c r="G582" t="s">
        <v>0</v>
      </c>
      <c r="H582" t="s">
        <v>14</v>
      </c>
      <c r="I582">
        <v>899</v>
      </c>
      <c r="J582" t="s">
        <v>12968</v>
      </c>
    </row>
    <row r="583" spans="1:10" x14ac:dyDescent="0.3">
      <c r="A583">
        <v>93280</v>
      </c>
      <c r="B583" s="10">
        <f t="shared" si="9"/>
        <v>93280</v>
      </c>
      <c r="C583">
        <v>49.171689999999998</v>
      </c>
      <c r="D583">
        <v>-121.80768</v>
      </c>
      <c r="E583">
        <v>5447226</v>
      </c>
      <c r="F583">
        <v>586908</v>
      </c>
      <c r="G583" t="s">
        <v>0</v>
      </c>
      <c r="H583" t="s">
        <v>14</v>
      </c>
      <c r="I583">
        <v>6</v>
      </c>
      <c r="J583" t="s">
        <v>12967</v>
      </c>
    </row>
    <row r="584" spans="1:10" x14ac:dyDescent="0.3">
      <c r="A584">
        <v>93298</v>
      </c>
      <c r="B584" s="10">
        <f t="shared" si="9"/>
        <v>93298</v>
      </c>
      <c r="C584">
        <v>49.07405</v>
      </c>
      <c r="D584">
        <v>-121.95363999999999</v>
      </c>
      <c r="E584">
        <v>5436215</v>
      </c>
      <c r="F584">
        <v>576419</v>
      </c>
      <c r="G584" t="s">
        <v>0</v>
      </c>
      <c r="H584" t="s">
        <v>14</v>
      </c>
      <c r="I584">
        <v>9</v>
      </c>
      <c r="J584" t="s">
        <v>12966</v>
      </c>
    </row>
    <row r="585" spans="1:10" x14ac:dyDescent="0.3">
      <c r="A585">
        <v>93313</v>
      </c>
      <c r="B585" s="10">
        <f t="shared" si="9"/>
        <v>93313</v>
      </c>
      <c r="C585">
        <v>49.095109999999998</v>
      </c>
      <c r="D585">
        <v>-121.84589</v>
      </c>
      <c r="E585">
        <v>5438670</v>
      </c>
      <c r="F585">
        <v>584253</v>
      </c>
      <c r="G585" t="s">
        <v>0</v>
      </c>
      <c r="H585" t="s">
        <v>14</v>
      </c>
      <c r="I585">
        <v>890</v>
      </c>
      <c r="J585" t="s">
        <v>12968</v>
      </c>
    </row>
    <row r="586" spans="1:10" x14ac:dyDescent="0.3">
      <c r="A586">
        <v>93333</v>
      </c>
      <c r="B586" s="10">
        <f t="shared" si="9"/>
        <v>93333</v>
      </c>
      <c r="C586">
        <v>49.084800000000001</v>
      </c>
      <c r="D586">
        <v>-122.03100000000001</v>
      </c>
      <c r="E586">
        <v>5437335</v>
      </c>
      <c r="F586">
        <v>570754</v>
      </c>
      <c r="G586" t="s">
        <v>0</v>
      </c>
      <c r="H586" t="s">
        <v>14</v>
      </c>
      <c r="I586">
        <v>8</v>
      </c>
      <c r="J586" t="s">
        <v>12967</v>
      </c>
    </row>
    <row r="587" spans="1:10" x14ac:dyDescent="0.3">
      <c r="A587">
        <v>93358</v>
      </c>
      <c r="B587" s="10">
        <f t="shared" si="9"/>
        <v>93358</v>
      </c>
      <c r="C587">
        <v>49.076427000000002</v>
      </c>
      <c r="D587">
        <v>-121.853373</v>
      </c>
      <c r="E587">
        <v>5436585</v>
      </c>
      <c r="F587">
        <v>583738</v>
      </c>
      <c r="G587" t="s">
        <v>0</v>
      </c>
      <c r="H587" t="s">
        <v>14</v>
      </c>
      <c r="I587">
        <v>1206</v>
      </c>
      <c r="J587" t="s">
        <v>12966</v>
      </c>
    </row>
    <row r="588" spans="1:10" x14ac:dyDescent="0.3">
      <c r="A588">
        <v>93410</v>
      </c>
      <c r="B588" s="10">
        <f t="shared" si="9"/>
        <v>93410</v>
      </c>
      <c r="C588">
        <v>49.118580000000001</v>
      </c>
      <c r="D588">
        <v>-121.92912099999999</v>
      </c>
      <c r="E588">
        <v>5441190</v>
      </c>
      <c r="F588">
        <v>578140</v>
      </c>
      <c r="G588" t="s">
        <v>0</v>
      </c>
      <c r="H588" t="s">
        <v>14</v>
      </c>
      <c r="I588">
        <v>6</v>
      </c>
      <c r="J588" t="s">
        <v>12967</v>
      </c>
    </row>
    <row r="589" spans="1:10" x14ac:dyDescent="0.3">
      <c r="A589">
        <v>93692</v>
      </c>
      <c r="B589" s="10">
        <f t="shared" si="9"/>
        <v>93692</v>
      </c>
      <c r="C589">
        <v>49.217106999999999</v>
      </c>
      <c r="D589">
        <v>-121.897443</v>
      </c>
      <c r="E589">
        <v>5452176</v>
      </c>
      <c r="F589">
        <v>580292</v>
      </c>
      <c r="G589" t="s">
        <v>0</v>
      </c>
      <c r="H589" t="s">
        <v>14</v>
      </c>
      <c r="I589">
        <v>6</v>
      </c>
      <c r="J589" t="s">
        <v>12967</v>
      </c>
    </row>
    <row r="590" spans="1:10" x14ac:dyDescent="0.3">
      <c r="A590">
        <v>93744</v>
      </c>
      <c r="B590" s="10">
        <f t="shared" si="9"/>
        <v>93744</v>
      </c>
      <c r="C590">
        <v>49.189258000000002</v>
      </c>
      <c r="D590">
        <v>-121.832583</v>
      </c>
      <c r="E590">
        <v>5449151</v>
      </c>
      <c r="F590">
        <v>585063</v>
      </c>
      <c r="G590" t="s">
        <v>0</v>
      </c>
      <c r="H590" t="s">
        <v>14</v>
      </c>
      <c r="I590">
        <v>6</v>
      </c>
      <c r="J590" t="s">
        <v>12967</v>
      </c>
    </row>
    <row r="591" spans="1:10" x14ac:dyDescent="0.3">
      <c r="A591">
        <v>93863</v>
      </c>
      <c r="B591" s="10">
        <f t="shared" si="9"/>
        <v>93863</v>
      </c>
      <c r="C591">
        <v>49.188740000000003</v>
      </c>
      <c r="D591">
        <v>-121.88711000000001</v>
      </c>
      <c r="E591">
        <v>5449034</v>
      </c>
      <c r="F591">
        <v>581091</v>
      </c>
      <c r="G591" t="s">
        <v>0</v>
      </c>
      <c r="H591" t="s">
        <v>14</v>
      </c>
      <c r="I591">
        <v>6</v>
      </c>
      <c r="J591" t="s">
        <v>12967</v>
      </c>
    </row>
    <row r="592" spans="1:10" x14ac:dyDescent="0.3">
      <c r="A592">
        <v>93865</v>
      </c>
      <c r="B592" s="10">
        <f t="shared" si="9"/>
        <v>93865</v>
      </c>
      <c r="C592">
        <v>49.142608000000003</v>
      </c>
      <c r="D592">
        <v>-122.059287</v>
      </c>
      <c r="E592">
        <v>5443735</v>
      </c>
      <c r="F592">
        <v>568609</v>
      </c>
      <c r="G592" t="s">
        <v>0</v>
      </c>
      <c r="H592" t="s">
        <v>14</v>
      </c>
      <c r="I592">
        <v>6</v>
      </c>
      <c r="J592" t="s">
        <v>12967</v>
      </c>
    </row>
    <row r="593" spans="1:10" x14ac:dyDescent="0.3">
      <c r="A593">
        <v>93869</v>
      </c>
      <c r="B593" s="10">
        <f t="shared" si="9"/>
        <v>93869</v>
      </c>
      <c r="C593">
        <v>49.145961</v>
      </c>
      <c r="D593">
        <v>-121.94069399999999</v>
      </c>
      <c r="E593">
        <v>5444222</v>
      </c>
      <c r="F593">
        <v>577253</v>
      </c>
      <c r="G593" t="s">
        <v>0</v>
      </c>
      <c r="H593" t="s">
        <v>14</v>
      </c>
      <c r="I593">
        <v>6</v>
      </c>
      <c r="J593" t="s">
        <v>12967</v>
      </c>
    </row>
    <row r="594" spans="1:10" x14ac:dyDescent="0.3">
      <c r="A594">
        <v>93894</v>
      </c>
      <c r="B594" s="10">
        <f t="shared" si="9"/>
        <v>93894</v>
      </c>
      <c r="C594">
        <v>49.104393000000002</v>
      </c>
      <c r="D594">
        <v>-122.057982</v>
      </c>
      <c r="E594">
        <v>5439488</v>
      </c>
      <c r="F594">
        <v>568757</v>
      </c>
      <c r="G594" t="s">
        <v>0</v>
      </c>
      <c r="H594" t="s">
        <v>14</v>
      </c>
      <c r="I594">
        <v>6</v>
      </c>
      <c r="J594" t="s">
        <v>12967</v>
      </c>
    </row>
    <row r="595" spans="1:10" x14ac:dyDescent="0.3">
      <c r="A595">
        <v>94103</v>
      </c>
      <c r="B595" s="10">
        <f t="shared" si="9"/>
        <v>94103</v>
      </c>
      <c r="C595">
        <v>49.139110000000002</v>
      </c>
      <c r="D595">
        <v>-122.04467</v>
      </c>
      <c r="E595">
        <v>5443360</v>
      </c>
      <c r="F595">
        <v>569680</v>
      </c>
      <c r="G595" t="s">
        <v>0</v>
      </c>
      <c r="H595" t="s">
        <v>14</v>
      </c>
      <c r="I595">
        <v>6</v>
      </c>
      <c r="J595" t="s">
        <v>12967</v>
      </c>
    </row>
    <row r="596" spans="1:10" x14ac:dyDescent="0.3">
      <c r="A596">
        <v>94173</v>
      </c>
      <c r="B596" s="10">
        <f t="shared" si="9"/>
        <v>94173</v>
      </c>
      <c r="C596">
        <v>49.197980000000001</v>
      </c>
      <c r="D596">
        <v>-121.87376999999999</v>
      </c>
      <c r="E596">
        <v>5450075</v>
      </c>
      <c r="F596">
        <v>582048</v>
      </c>
      <c r="G596" t="s">
        <v>0</v>
      </c>
      <c r="H596" t="s">
        <v>14</v>
      </c>
      <c r="I596">
        <v>6</v>
      </c>
      <c r="J596" t="s">
        <v>12967</v>
      </c>
    </row>
    <row r="597" spans="1:10" x14ac:dyDescent="0.3">
      <c r="A597">
        <v>94177</v>
      </c>
      <c r="B597" s="10">
        <f t="shared" si="9"/>
        <v>94177</v>
      </c>
      <c r="C597">
        <v>49.104059999999997</v>
      </c>
      <c r="D597">
        <v>-122.02264</v>
      </c>
      <c r="E597">
        <v>5439484</v>
      </c>
      <c r="F597">
        <v>571337</v>
      </c>
      <c r="G597" t="s">
        <v>0</v>
      </c>
      <c r="H597" t="s">
        <v>14</v>
      </c>
      <c r="I597">
        <v>8</v>
      </c>
      <c r="J597" t="s">
        <v>12967</v>
      </c>
    </row>
    <row r="598" spans="1:10" x14ac:dyDescent="0.3">
      <c r="A598">
        <v>94189</v>
      </c>
      <c r="B598" s="10">
        <f t="shared" si="9"/>
        <v>94189</v>
      </c>
      <c r="C598">
        <v>49.104239999999997</v>
      </c>
      <c r="D598">
        <v>-122.011759</v>
      </c>
      <c r="E598">
        <v>5439514</v>
      </c>
      <c r="F598">
        <v>572131</v>
      </c>
      <c r="G598" t="s">
        <v>0</v>
      </c>
      <c r="H598" t="s">
        <v>14</v>
      </c>
      <c r="I598">
        <v>8</v>
      </c>
      <c r="J598" t="s">
        <v>12967</v>
      </c>
    </row>
    <row r="599" spans="1:10" x14ac:dyDescent="0.3">
      <c r="A599">
        <v>94194</v>
      </c>
      <c r="B599" s="10">
        <f t="shared" si="9"/>
        <v>94194</v>
      </c>
      <c r="C599">
        <v>49.203923000000003</v>
      </c>
      <c r="D599">
        <v>-121.937164</v>
      </c>
      <c r="E599">
        <v>5450669</v>
      </c>
      <c r="F599">
        <v>577420</v>
      </c>
      <c r="G599" t="s">
        <v>0</v>
      </c>
      <c r="H599" t="s">
        <v>14</v>
      </c>
      <c r="I599">
        <v>6</v>
      </c>
      <c r="J599" t="s">
        <v>12967</v>
      </c>
    </row>
    <row r="600" spans="1:10" x14ac:dyDescent="0.3">
      <c r="A600">
        <v>94202</v>
      </c>
      <c r="B600" s="10">
        <f t="shared" si="9"/>
        <v>94202</v>
      </c>
      <c r="C600">
        <v>49.147101999999997</v>
      </c>
      <c r="D600">
        <v>-121.868431</v>
      </c>
      <c r="E600">
        <v>5444425</v>
      </c>
      <c r="F600">
        <v>582521</v>
      </c>
      <c r="G600" t="s">
        <v>0</v>
      </c>
      <c r="H600" t="s">
        <v>14</v>
      </c>
      <c r="I600">
        <v>6</v>
      </c>
      <c r="J600" t="s">
        <v>12967</v>
      </c>
    </row>
    <row r="601" spans="1:10" x14ac:dyDescent="0.3">
      <c r="A601">
        <v>94205</v>
      </c>
      <c r="B601" s="10">
        <f t="shared" si="9"/>
        <v>94205</v>
      </c>
      <c r="C601">
        <v>49.189749999999997</v>
      </c>
      <c r="D601">
        <v>-121.86694</v>
      </c>
      <c r="E601">
        <v>5449168</v>
      </c>
      <c r="F601">
        <v>582559</v>
      </c>
      <c r="G601" t="s">
        <v>0</v>
      </c>
      <c r="H601" t="s">
        <v>14</v>
      </c>
      <c r="I601">
        <v>6</v>
      </c>
      <c r="J601" t="s">
        <v>12967</v>
      </c>
    </row>
    <row r="602" spans="1:10" x14ac:dyDescent="0.3">
      <c r="A602">
        <v>94417</v>
      </c>
      <c r="B602" s="10">
        <f t="shared" si="9"/>
        <v>94417</v>
      </c>
      <c r="C602">
        <v>49.199173999999999</v>
      </c>
      <c r="D602">
        <v>-121.92459599999999</v>
      </c>
      <c r="E602">
        <v>5450154</v>
      </c>
      <c r="F602">
        <v>578343</v>
      </c>
      <c r="G602" t="s">
        <v>0</v>
      </c>
      <c r="H602" t="s">
        <v>14</v>
      </c>
      <c r="I602">
        <v>6</v>
      </c>
      <c r="J602" t="s">
        <v>12967</v>
      </c>
    </row>
    <row r="603" spans="1:10" x14ac:dyDescent="0.3">
      <c r="A603">
        <v>95321</v>
      </c>
      <c r="B603" s="10">
        <f t="shared" si="9"/>
        <v>95321</v>
      </c>
      <c r="C603">
        <v>49.192965000000001</v>
      </c>
      <c r="D603">
        <v>-121.83358</v>
      </c>
      <c r="E603">
        <v>5449562</v>
      </c>
      <c r="F603">
        <v>584984</v>
      </c>
      <c r="G603" t="s">
        <v>0</v>
      </c>
      <c r="H603" t="s">
        <v>14</v>
      </c>
      <c r="I603">
        <v>6</v>
      </c>
      <c r="J603" t="s">
        <v>12967</v>
      </c>
    </row>
    <row r="604" spans="1:10" x14ac:dyDescent="0.3">
      <c r="A604">
        <v>95898</v>
      </c>
      <c r="B604" s="10">
        <f t="shared" si="9"/>
        <v>95898</v>
      </c>
      <c r="C604">
        <v>49.140300000000003</v>
      </c>
      <c r="D604">
        <v>-122.03949</v>
      </c>
      <c r="E604">
        <v>5443497</v>
      </c>
      <c r="F604">
        <v>570056</v>
      </c>
      <c r="G604" t="s">
        <v>0</v>
      </c>
      <c r="H604" t="s">
        <v>14</v>
      </c>
      <c r="I604">
        <v>6</v>
      </c>
      <c r="J604" t="s">
        <v>12967</v>
      </c>
    </row>
    <row r="605" spans="1:10" x14ac:dyDescent="0.3">
      <c r="A605">
        <v>95931</v>
      </c>
      <c r="B605" s="10">
        <f t="shared" si="9"/>
        <v>95931</v>
      </c>
      <c r="C605">
        <v>49.079028000000001</v>
      </c>
      <c r="D605">
        <v>-121.82137899999999</v>
      </c>
      <c r="E605">
        <v>5436910</v>
      </c>
      <c r="F605">
        <v>586070</v>
      </c>
      <c r="G605" t="s">
        <v>0</v>
      </c>
      <c r="H605" t="s">
        <v>14</v>
      </c>
      <c r="I605">
        <v>1206</v>
      </c>
      <c r="J605" t="s">
        <v>12966</v>
      </c>
    </row>
    <row r="606" spans="1:10" x14ac:dyDescent="0.3">
      <c r="A606">
        <v>95937</v>
      </c>
      <c r="B606" s="10">
        <f t="shared" si="9"/>
        <v>95937</v>
      </c>
      <c r="C606">
        <v>49.189948000000001</v>
      </c>
      <c r="D606">
        <v>-121.841227</v>
      </c>
      <c r="E606">
        <v>5449218</v>
      </c>
      <c r="F606">
        <v>584432</v>
      </c>
      <c r="G606" t="s">
        <v>0</v>
      </c>
      <c r="H606" t="s">
        <v>14</v>
      </c>
      <c r="I606">
        <v>6</v>
      </c>
      <c r="J606" t="s">
        <v>12967</v>
      </c>
    </row>
    <row r="607" spans="1:10" x14ac:dyDescent="0.3">
      <c r="A607">
        <v>95948</v>
      </c>
      <c r="B607" s="10">
        <f t="shared" si="9"/>
        <v>95948</v>
      </c>
      <c r="C607">
        <v>49.199295999999997</v>
      </c>
      <c r="D607">
        <v>-121.773484</v>
      </c>
      <c r="E607">
        <v>5450335</v>
      </c>
      <c r="F607">
        <v>589351</v>
      </c>
      <c r="G607" t="s">
        <v>0</v>
      </c>
      <c r="H607" t="s">
        <v>14</v>
      </c>
      <c r="I607">
        <v>6</v>
      </c>
      <c r="J607" t="s">
        <v>12967</v>
      </c>
    </row>
    <row r="608" spans="1:10" x14ac:dyDescent="0.3">
      <c r="A608">
        <v>97908</v>
      </c>
      <c r="B608" s="10">
        <f t="shared" si="9"/>
        <v>97908</v>
      </c>
      <c r="C608">
        <v>49.086233</v>
      </c>
      <c r="D608">
        <v>-121.935104</v>
      </c>
      <c r="E608">
        <v>5437588</v>
      </c>
      <c r="F608">
        <v>577754</v>
      </c>
      <c r="G608" t="s">
        <v>0</v>
      </c>
      <c r="H608" t="s">
        <v>14</v>
      </c>
      <c r="I608">
        <v>1206</v>
      </c>
      <c r="J608" t="s">
        <v>12966</v>
      </c>
    </row>
    <row r="609" spans="1:10" x14ac:dyDescent="0.3">
      <c r="A609">
        <v>97911</v>
      </c>
      <c r="B609" s="10">
        <f t="shared" si="9"/>
        <v>97911</v>
      </c>
      <c r="C609">
        <v>49.198076</v>
      </c>
      <c r="D609">
        <v>-121.87724799999999</v>
      </c>
      <c r="E609">
        <v>5450082</v>
      </c>
      <c r="F609">
        <v>581794</v>
      </c>
      <c r="G609" t="s">
        <v>0</v>
      </c>
      <c r="H609" t="s">
        <v>14</v>
      </c>
      <c r="I609">
        <v>6</v>
      </c>
      <c r="J609" t="s">
        <v>12967</v>
      </c>
    </row>
    <row r="610" spans="1:10" x14ac:dyDescent="0.3">
      <c r="A610">
        <v>97913</v>
      </c>
      <c r="B610" s="10">
        <f t="shared" si="9"/>
        <v>97913</v>
      </c>
      <c r="C610">
        <v>49.123505000000002</v>
      </c>
      <c r="D610">
        <v>-121.918983</v>
      </c>
      <c r="E610">
        <v>5441748</v>
      </c>
      <c r="F610">
        <v>578872</v>
      </c>
      <c r="G610" t="s">
        <v>0</v>
      </c>
      <c r="H610" t="s">
        <v>14</v>
      </c>
      <c r="I610">
        <v>6</v>
      </c>
      <c r="J610" t="s">
        <v>12967</v>
      </c>
    </row>
    <row r="611" spans="1:10" x14ac:dyDescent="0.3">
      <c r="A611">
        <v>97923</v>
      </c>
      <c r="B611" s="10">
        <f t="shared" si="9"/>
        <v>97923</v>
      </c>
      <c r="C611">
        <v>49.075592999999998</v>
      </c>
      <c r="D611">
        <v>-121.825856</v>
      </c>
      <c r="E611">
        <v>5436523</v>
      </c>
      <c r="F611">
        <v>585749</v>
      </c>
      <c r="G611" t="s">
        <v>0</v>
      </c>
      <c r="H611" t="s">
        <v>14</v>
      </c>
      <c r="I611">
        <v>1206</v>
      </c>
      <c r="J611" t="s">
        <v>12966</v>
      </c>
    </row>
    <row r="612" spans="1:10" x14ac:dyDescent="0.3">
      <c r="A612">
        <v>97924</v>
      </c>
      <c r="B612" s="10">
        <f t="shared" si="9"/>
        <v>97924</v>
      </c>
      <c r="C612">
        <v>49.075636000000003</v>
      </c>
      <c r="D612">
        <v>-121.82920900000001</v>
      </c>
      <c r="E612">
        <v>5436524</v>
      </c>
      <c r="F612">
        <v>585504</v>
      </c>
      <c r="G612" t="s">
        <v>0</v>
      </c>
      <c r="H612" t="s">
        <v>14</v>
      </c>
      <c r="I612">
        <v>1206</v>
      </c>
      <c r="J612" t="s">
        <v>12966</v>
      </c>
    </row>
    <row r="613" spans="1:10" x14ac:dyDescent="0.3">
      <c r="A613">
        <v>97926</v>
      </c>
      <c r="B613" s="10">
        <f t="shared" si="9"/>
        <v>97926</v>
      </c>
      <c r="C613">
        <v>49.076385000000002</v>
      </c>
      <c r="D613">
        <v>-121.824153</v>
      </c>
      <c r="E613">
        <v>5436613</v>
      </c>
      <c r="F613">
        <v>585872</v>
      </c>
      <c r="G613" t="s">
        <v>0</v>
      </c>
      <c r="H613" t="s">
        <v>14</v>
      </c>
      <c r="I613">
        <v>1206</v>
      </c>
      <c r="J613" t="s">
        <v>12966</v>
      </c>
    </row>
    <row r="614" spans="1:10" x14ac:dyDescent="0.3">
      <c r="A614">
        <v>97929</v>
      </c>
      <c r="B614" s="10">
        <f t="shared" si="9"/>
        <v>97929</v>
      </c>
      <c r="C614">
        <v>49.077423000000003</v>
      </c>
      <c r="D614">
        <v>-121.823663</v>
      </c>
      <c r="E614">
        <v>5436729</v>
      </c>
      <c r="F614">
        <v>585906</v>
      </c>
      <c r="G614" t="s">
        <v>0</v>
      </c>
      <c r="H614" t="s">
        <v>14</v>
      </c>
      <c r="I614">
        <v>1206</v>
      </c>
      <c r="J614" t="s">
        <v>12966</v>
      </c>
    </row>
    <row r="615" spans="1:10" x14ac:dyDescent="0.3">
      <c r="A615">
        <v>97931</v>
      </c>
      <c r="B615" s="10">
        <f t="shared" si="9"/>
        <v>97931</v>
      </c>
      <c r="C615">
        <v>49.075884000000002</v>
      </c>
      <c r="D615">
        <v>-121.82619099999999</v>
      </c>
      <c r="E615">
        <v>5436555</v>
      </c>
      <c r="F615">
        <v>585724</v>
      </c>
      <c r="G615" t="s">
        <v>0</v>
      </c>
      <c r="H615" t="s">
        <v>14</v>
      </c>
      <c r="I615">
        <v>1206</v>
      </c>
      <c r="J615" t="s">
        <v>12966</v>
      </c>
    </row>
    <row r="616" spans="1:10" x14ac:dyDescent="0.3">
      <c r="A616">
        <v>97935</v>
      </c>
      <c r="B616" s="10">
        <f t="shared" si="9"/>
        <v>97935</v>
      </c>
      <c r="C616">
        <v>49.075600000000001</v>
      </c>
      <c r="D616">
        <v>-121.829238</v>
      </c>
      <c r="E616">
        <v>5436520</v>
      </c>
      <c r="F616">
        <v>585502</v>
      </c>
      <c r="G616" t="s">
        <v>0</v>
      </c>
      <c r="H616" t="s">
        <v>14</v>
      </c>
      <c r="I616">
        <v>1206</v>
      </c>
      <c r="J616" t="s">
        <v>12966</v>
      </c>
    </row>
    <row r="617" spans="1:10" x14ac:dyDescent="0.3">
      <c r="A617">
        <v>97958</v>
      </c>
      <c r="B617" s="10">
        <f t="shared" si="9"/>
        <v>97958</v>
      </c>
      <c r="C617">
        <v>49.101014999999997</v>
      </c>
      <c r="D617">
        <v>-122.00702800000001</v>
      </c>
      <c r="E617">
        <v>5439160</v>
      </c>
      <c r="F617">
        <v>572481</v>
      </c>
      <c r="G617" t="s">
        <v>0</v>
      </c>
      <c r="H617" t="s">
        <v>14</v>
      </c>
      <c r="I617">
        <v>8</v>
      </c>
      <c r="J617" t="s">
        <v>12967</v>
      </c>
    </row>
    <row r="618" spans="1:10" x14ac:dyDescent="0.3">
      <c r="A618">
        <v>97998</v>
      </c>
      <c r="B618" s="10">
        <f t="shared" si="9"/>
        <v>97998</v>
      </c>
      <c r="C618">
        <v>49.079255000000003</v>
      </c>
      <c r="D618">
        <v>-121.87378099999999</v>
      </c>
      <c r="E618">
        <v>5436877</v>
      </c>
      <c r="F618">
        <v>582243</v>
      </c>
      <c r="G618" t="s">
        <v>0</v>
      </c>
      <c r="H618" t="s">
        <v>14</v>
      </c>
      <c r="I618">
        <v>9</v>
      </c>
      <c r="J618" t="s">
        <v>12966</v>
      </c>
    </row>
    <row r="619" spans="1:10" x14ac:dyDescent="0.3">
      <c r="A619">
        <v>98009</v>
      </c>
      <c r="B619" s="10">
        <f t="shared" si="9"/>
        <v>98009</v>
      </c>
      <c r="C619">
        <v>49.103636000000002</v>
      </c>
      <c r="D619">
        <v>-122.007441</v>
      </c>
      <c r="E619">
        <v>5439451</v>
      </c>
      <c r="F619">
        <v>572447</v>
      </c>
      <c r="G619" t="s">
        <v>0</v>
      </c>
      <c r="H619" t="s">
        <v>14</v>
      </c>
      <c r="I619">
        <v>8</v>
      </c>
      <c r="J619" t="s">
        <v>12967</v>
      </c>
    </row>
    <row r="620" spans="1:10" x14ac:dyDescent="0.3">
      <c r="A620">
        <v>98015</v>
      </c>
      <c r="B620" s="10">
        <f t="shared" si="9"/>
        <v>98015</v>
      </c>
      <c r="C620">
        <v>49.10304</v>
      </c>
      <c r="D620">
        <v>-122.02454</v>
      </c>
      <c r="E620">
        <v>5439369</v>
      </c>
      <c r="F620">
        <v>571200</v>
      </c>
      <c r="G620" t="s">
        <v>0</v>
      </c>
      <c r="H620" t="s">
        <v>14</v>
      </c>
      <c r="I620">
        <v>6</v>
      </c>
      <c r="J620" t="s">
        <v>12967</v>
      </c>
    </row>
    <row r="621" spans="1:10" x14ac:dyDescent="0.3">
      <c r="A621">
        <v>98079</v>
      </c>
      <c r="B621" s="10">
        <f t="shared" si="9"/>
        <v>98079</v>
      </c>
      <c r="C621">
        <v>49.198811999999997</v>
      </c>
      <c r="D621">
        <v>-121.944796</v>
      </c>
      <c r="E621">
        <v>5450093</v>
      </c>
      <c r="F621">
        <v>576872</v>
      </c>
      <c r="G621" t="s">
        <v>0</v>
      </c>
      <c r="H621" t="s">
        <v>14</v>
      </c>
      <c r="I621">
        <v>6</v>
      </c>
      <c r="J621" t="s">
        <v>12967</v>
      </c>
    </row>
    <row r="622" spans="1:10" x14ac:dyDescent="0.3">
      <c r="A622">
        <v>98622</v>
      </c>
      <c r="B622" s="10">
        <f t="shared" si="9"/>
        <v>98622</v>
      </c>
      <c r="C622">
        <v>49.102733000000001</v>
      </c>
      <c r="D622">
        <v>-122.050876</v>
      </c>
      <c r="E622">
        <v>5439310</v>
      </c>
      <c r="F622">
        <v>569278</v>
      </c>
      <c r="G622" t="s">
        <v>0</v>
      </c>
      <c r="H622" t="s">
        <v>14</v>
      </c>
      <c r="I622">
        <v>8</v>
      </c>
      <c r="J622" t="s">
        <v>12967</v>
      </c>
    </row>
    <row r="623" spans="1:10" x14ac:dyDescent="0.3">
      <c r="A623">
        <v>98626</v>
      </c>
      <c r="B623" s="10">
        <f t="shared" si="9"/>
        <v>98626</v>
      </c>
      <c r="C623">
        <v>49.131608</v>
      </c>
      <c r="D623">
        <v>-122.078509</v>
      </c>
      <c r="E623">
        <v>5442495</v>
      </c>
      <c r="F623">
        <v>567222</v>
      </c>
      <c r="G623" t="s">
        <v>0</v>
      </c>
      <c r="H623" t="s">
        <v>14</v>
      </c>
      <c r="I623">
        <v>6</v>
      </c>
      <c r="J623" t="s">
        <v>12967</v>
      </c>
    </row>
    <row r="624" spans="1:10" x14ac:dyDescent="0.3">
      <c r="A624">
        <v>98631</v>
      </c>
      <c r="B624" s="10">
        <f t="shared" si="9"/>
        <v>98631</v>
      </c>
      <c r="C624">
        <v>49.123978000000001</v>
      </c>
      <c r="D624">
        <v>-121.89771399999999</v>
      </c>
      <c r="E624">
        <v>5441823</v>
      </c>
      <c r="F624">
        <v>580423</v>
      </c>
      <c r="G624" t="s">
        <v>0</v>
      </c>
      <c r="H624" t="s">
        <v>14</v>
      </c>
      <c r="I624">
        <v>6</v>
      </c>
      <c r="J624" t="s">
        <v>12967</v>
      </c>
    </row>
    <row r="625" spans="1:10" x14ac:dyDescent="0.3">
      <c r="A625">
        <v>98635</v>
      </c>
      <c r="B625" s="10">
        <f t="shared" si="9"/>
        <v>98635</v>
      </c>
      <c r="C625">
        <v>49.075187</v>
      </c>
      <c r="D625">
        <v>-121.824879</v>
      </c>
      <c r="E625">
        <v>5436479</v>
      </c>
      <c r="F625">
        <v>585821</v>
      </c>
      <c r="G625" t="s">
        <v>0</v>
      </c>
      <c r="H625" t="s">
        <v>14</v>
      </c>
      <c r="I625">
        <v>9</v>
      </c>
      <c r="J625" t="s">
        <v>12966</v>
      </c>
    </row>
    <row r="626" spans="1:10" x14ac:dyDescent="0.3">
      <c r="A626">
        <v>98677</v>
      </c>
      <c r="B626" s="10">
        <f t="shared" si="9"/>
        <v>98677</v>
      </c>
      <c r="C626">
        <v>49.074981000000001</v>
      </c>
      <c r="D626">
        <v>-121.960033</v>
      </c>
      <c r="E626">
        <v>5436312</v>
      </c>
      <c r="F626">
        <v>575951</v>
      </c>
      <c r="G626" t="s">
        <v>0</v>
      </c>
      <c r="H626" t="s">
        <v>14</v>
      </c>
      <c r="I626">
        <v>9</v>
      </c>
      <c r="J626" t="s">
        <v>12966</v>
      </c>
    </row>
    <row r="627" spans="1:10" x14ac:dyDescent="0.3">
      <c r="A627">
        <v>98801</v>
      </c>
      <c r="B627" s="10">
        <f t="shared" si="9"/>
        <v>98801</v>
      </c>
      <c r="C627">
        <v>49.193707000000003</v>
      </c>
      <c r="D627">
        <v>-121.90562199999999</v>
      </c>
      <c r="E627">
        <v>5449566</v>
      </c>
      <c r="F627">
        <v>579734</v>
      </c>
      <c r="G627" t="s">
        <v>0</v>
      </c>
      <c r="H627" t="s">
        <v>14</v>
      </c>
      <c r="I627">
        <v>6</v>
      </c>
      <c r="J627" t="s">
        <v>12967</v>
      </c>
    </row>
    <row r="628" spans="1:10" x14ac:dyDescent="0.3">
      <c r="A628">
        <v>98806</v>
      </c>
      <c r="B628" s="10">
        <f t="shared" si="9"/>
        <v>98806</v>
      </c>
      <c r="C628">
        <v>49.128467000000001</v>
      </c>
      <c r="D628">
        <v>-122.0236</v>
      </c>
      <c r="E628">
        <v>5442196</v>
      </c>
      <c r="F628">
        <v>571232</v>
      </c>
      <c r="G628" t="s">
        <v>0</v>
      </c>
      <c r="H628" t="s">
        <v>14</v>
      </c>
      <c r="I628">
        <v>6</v>
      </c>
      <c r="J628" t="s">
        <v>12967</v>
      </c>
    </row>
    <row r="629" spans="1:10" x14ac:dyDescent="0.3">
      <c r="A629">
        <v>98860</v>
      </c>
      <c r="B629" s="10">
        <f t="shared" si="9"/>
        <v>98860</v>
      </c>
      <c r="C629">
        <v>49.198734999999999</v>
      </c>
      <c r="D629">
        <v>-121.94919</v>
      </c>
      <c r="E629">
        <v>5450080</v>
      </c>
      <c r="F629">
        <v>576552</v>
      </c>
      <c r="G629" t="s">
        <v>0</v>
      </c>
      <c r="H629" t="s">
        <v>14</v>
      </c>
      <c r="I629">
        <v>6</v>
      </c>
      <c r="J629" t="s">
        <v>12967</v>
      </c>
    </row>
    <row r="630" spans="1:10" x14ac:dyDescent="0.3">
      <c r="A630">
        <v>98864</v>
      </c>
      <c r="B630" s="10">
        <f t="shared" si="9"/>
        <v>98864</v>
      </c>
      <c r="C630">
        <v>49.090358999999999</v>
      </c>
      <c r="D630">
        <v>-122.037223</v>
      </c>
      <c r="E630">
        <v>5437947</v>
      </c>
      <c r="F630">
        <v>570292</v>
      </c>
      <c r="G630" t="s">
        <v>0</v>
      </c>
      <c r="H630" t="s">
        <v>14</v>
      </c>
      <c r="I630">
        <v>8</v>
      </c>
      <c r="J630" t="s">
        <v>12967</v>
      </c>
    </row>
    <row r="631" spans="1:10" x14ac:dyDescent="0.3">
      <c r="A631">
        <v>98879</v>
      </c>
      <c r="B631" s="10">
        <f t="shared" si="9"/>
        <v>98879</v>
      </c>
      <c r="C631">
        <v>49.192202999999999</v>
      </c>
      <c r="D631">
        <v>-121.861734</v>
      </c>
      <c r="E631">
        <v>5449446</v>
      </c>
      <c r="F631">
        <v>582934</v>
      </c>
      <c r="G631" t="s">
        <v>0</v>
      </c>
      <c r="H631" t="s">
        <v>14</v>
      </c>
      <c r="I631">
        <v>6</v>
      </c>
      <c r="J631" t="s">
        <v>12967</v>
      </c>
    </row>
    <row r="632" spans="1:10" x14ac:dyDescent="0.3">
      <c r="A632">
        <v>98954</v>
      </c>
      <c r="B632" s="10">
        <f t="shared" si="9"/>
        <v>98954</v>
      </c>
      <c r="C632">
        <v>49.111575000000002</v>
      </c>
      <c r="D632">
        <v>-121.95299199999999</v>
      </c>
      <c r="E632">
        <v>5440387</v>
      </c>
      <c r="F632">
        <v>576409</v>
      </c>
      <c r="G632" t="s">
        <v>0</v>
      </c>
      <c r="H632" t="s">
        <v>14</v>
      </c>
      <c r="I632">
        <v>8</v>
      </c>
      <c r="J632" t="s">
        <v>12967</v>
      </c>
    </row>
    <row r="633" spans="1:10" x14ac:dyDescent="0.3">
      <c r="A633">
        <v>98960</v>
      </c>
      <c r="B633" s="10">
        <f t="shared" si="9"/>
        <v>98960</v>
      </c>
      <c r="C633">
        <v>49.125239999999998</v>
      </c>
      <c r="D633">
        <v>-122.08641</v>
      </c>
      <c r="E633">
        <v>5441780</v>
      </c>
      <c r="F633">
        <v>566654</v>
      </c>
      <c r="G633" t="s">
        <v>0</v>
      </c>
      <c r="H633" t="s">
        <v>14</v>
      </c>
      <c r="I633">
        <v>6</v>
      </c>
      <c r="J633" t="s">
        <v>12967</v>
      </c>
    </row>
    <row r="634" spans="1:10" x14ac:dyDescent="0.3">
      <c r="A634">
        <v>98967</v>
      </c>
      <c r="B634" s="10">
        <f t="shared" si="9"/>
        <v>98967</v>
      </c>
      <c r="C634">
        <v>49.085737999999999</v>
      </c>
      <c r="D634">
        <v>-121.93512800000001</v>
      </c>
      <c r="E634">
        <v>5437533</v>
      </c>
      <c r="F634">
        <v>577753</v>
      </c>
      <c r="G634" t="s">
        <v>0</v>
      </c>
      <c r="H634" t="s">
        <v>14</v>
      </c>
      <c r="I634">
        <v>1206</v>
      </c>
      <c r="J634" t="s">
        <v>12966</v>
      </c>
    </row>
    <row r="635" spans="1:10" x14ac:dyDescent="0.3">
      <c r="A635">
        <v>98970</v>
      </c>
      <c r="B635" s="10">
        <f t="shared" si="9"/>
        <v>98970</v>
      </c>
      <c r="C635">
        <v>49.183816999999998</v>
      </c>
      <c r="D635">
        <v>-121.77202800000001</v>
      </c>
      <c r="E635">
        <v>5448616</v>
      </c>
      <c r="F635">
        <v>589485</v>
      </c>
      <c r="G635" t="s">
        <v>0</v>
      </c>
      <c r="H635" t="s">
        <v>14</v>
      </c>
      <c r="I635">
        <v>6</v>
      </c>
      <c r="J635" t="s">
        <v>12967</v>
      </c>
    </row>
    <row r="636" spans="1:10" x14ac:dyDescent="0.3">
      <c r="A636">
        <v>98972</v>
      </c>
      <c r="B636" s="10">
        <f t="shared" si="9"/>
        <v>98972</v>
      </c>
      <c r="C636">
        <v>49.085647999999999</v>
      </c>
      <c r="D636">
        <v>-121.93513</v>
      </c>
      <c r="E636">
        <v>5437523</v>
      </c>
      <c r="F636">
        <v>577753</v>
      </c>
      <c r="G636" t="s">
        <v>0</v>
      </c>
      <c r="H636" t="s">
        <v>14</v>
      </c>
      <c r="I636">
        <v>9</v>
      </c>
      <c r="J636" t="s">
        <v>12966</v>
      </c>
    </row>
    <row r="637" spans="1:10" x14ac:dyDescent="0.3">
      <c r="A637">
        <v>98974</v>
      </c>
      <c r="B637" s="10">
        <f t="shared" si="9"/>
        <v>98974</v>
      </c>
      <c r="C637">
        <v>49.081043000000001</v>
      </c>
      <c r="D637">
        <v>-121.910099</v>
      </c>
      <c r="E637">
        <v>5437037</v>
      </c>
      <c r="F637">
        <v>579588</v>
      </c>
      <c r="G637" t="s">
        <v>0</v>
      </c>
      <c r="H637" t="s">
        <v>14</v>
      </c>
      <c r="I637">
        <v>9</v>
      </c>
      <c r="J637" t="s">
        <v>12966</v>
      </c>
    </row>
    <row r="638" spans="1:10" x14ac:dyDescent="0.3">
      <c r="A638">
        <v>98977</v>
      </c>
      <c r="B638" s="10">
        <f t="shared" si="9"/>
        <v>98977</v>
      </c>
      <c r="C638">
        <v>49.079833000000001</v>
      </c>
      <c r="D638">
        <v>-121.86764599999999</v>
      </c>
      <c r="E638">
        <v>5436948</v>
      </c>
      <c r="F638">
        <v>582690</v>
      </c>
      <c r="G638" t="s">
        <v>0</v>
      </c>
      <c r="H638" t="s">
        <v>14</v>
      </c>
      <c r="I638">
        <v>9</v>
      </c>
      <c r="J638" t="s">
        <v>12966</v>
      </c>
    </row>
    <row r="639" spans="1:10" x14ac:dyDescent="0.3">
      <c r="A639">
        <v>98984</v>
      </c>
      <c r="B639" s="10">
        <f t="shared" si="9"/>
        <v>98984</v>
      </c>
      <c r="C639">
        <v>49.187449999999998</v>
      </c>
      <c r="D639">
        <v>-121.75505800000001</v>
      </c>
      <c r="E639">
        <v>5449040</v>
      </c>
      <c r="F639">
        <v>590715</v>
      </c>
      <c r="G639" t="s">
        <v>0</v>
      </c>
      <c r="H639" t="s">
        <v>14</v>
      </c>
      <c r="I639">
        <v>1198</v>
      </c>
      <c r="J639" t="s">
        <v>12967</v>
      </c>
    </row>
    <row r="640" spans="1:10" x14ac:dyDescent="0.3">
      <c r="A640">
        <v>98995</v>
      </c>
      <c r="B640" s="10">
        <f t="shared" si="9"/>
        <v>98995</v>
      </c>
      <c r="C640">
        <v>49.167723000000002</v>
      </c>
      <c r="D640">
        <v>-121.80793</v>
      </c>
      <c r="E640">
        <v>5446785</v>
      </c>
      <c r="F640">
        <v>586897</v>
      </c>
      <c r="G640" t="s">
        <v>0</v>
      </c>
      <c r="H640" t="s">
        <v>14</v>
      </c>
      <c r="I640">
        <v>6</v>
      </c>
      <c r="J640" t="s">
        <v>12967</v>
      </c>
    </row>
    <row r="641" spans="1:10" x14ac:dyDescent="0.3">
      <c r="A641">
        <v>99002</v>
      </c>
      <c r="B641" s="10">
        <f t="shared" si="9"/>
        <v>99002</v>
      </c>
      <c r="C641">
        <v>49.124360000000003</v>
      </c>
      <c r="D641">
        <v>-122.08908</v>
      </c>
      <c r="E641">
        <v>5441680</v>
      </c>
      <c r="F641">
        <v>566461</v>
      </c>
      <c r="G641" t="s">
        <v>0</v>
      </c>
      <c r="H641" t="s">
        <v>14</v>
      </c>
      <c r="I641">
        <v>6</v>
      </c>
      <c r="J641" t="s">
        <v>12967</v>
      </c>
    </row>
    <row r="642" spans="1:10" x14ac:dyDescent="0.3">
      <c r="A642">
        <v>99007</v>
      </c>
      <c r="B642" s="10">
        <f t="shared" ref="B642:B705" si="10">HYPERLINK(CONCATENATE("https://apps.nrs.gov.bc.ca/gwells/well/",A642),A642)</f>
        <v>99007</v>
      </c>
      <c r="C642">
        <v>49.125790000000002</v>
      </c>
      <c r="D642">
        <v>-122.08667</v>
      </c>
      <c r="E642">
        <v>5441841</v>
      </c>
      <c r="F642">
        <v>566634</v>
      </c>
      <c r="G642" t="s">
        <v>0</v>
      </c>
      <c r="H642" t="s">
        <v>14</v>
      </c>
      <c r="I642">
        <v>6</v>
      </c>
      <c r="J642" t="s">
        <v>12967</v>
      </c>
    </row>
    <row r="643" spans="1:10" x14ac:dyDescent="0.3">
      <c r="A643">
        <v>99095</v>
      </c>
      <c r="B643" s="10">
        <f t="shared" si="10"/>
        <v>99095</v>
      </c>
      <c r="C643">
        <v>49.092889999999997</v>
      </c>
      <c r="D643">
        <v>-121.9713</v>
      </c>
      <c r="E643">
        <v>5438292</v>
      </c>
      <c r="F643">
        <v>575101</v>
      </c>
      <c r="G643" t="s">
        <v>0</v>
      </c>
      <c r="H643" t="s">
        <v>14</v>
      </c>
      <c r="I643">
        <v>1205</v>
      </c>
      <c r="J643" t="s">
        <v>12967</v>
      </c>
    </row>
    <row r="644" spans="1:10" x14ac:dyDescent="0.3">
      <c r="A644">
        <v>99103</v>
      </c>
      <c r="B644" s="10">
        <f t="shared" si="10"/>
        <v>99103</v>
      </c>
      <c r="C644">
        <v>49.168880000000001</v>
      </c>
      <c r="D644">
        <v>-121.9892</v>
      </c>
      <c r="E644">
        <v>5446721</v>
      </c>
      <c r="F644">
        <v>573682</v>
      </c>
      <c r="G644" t="s">
        <v>0</v>
      </c>
      <c r="H644" t="s">
        <v>14</v>
      </c>
      <c r="I644">
        <v>6</v>
      </c>
      <c r="J644" t="s">
        <v>12967</v>
      </c>
    </row>
    <row r="645" spans="1:10" x14ac:dyDescent="0.3">
      <c r="A645">
        <v>99782</v>
      </c>
      <c r="B645" s="10">
        <f t="shared" si="10"/>
        <v>99782</v>
      </c>
      <c r="C645">
        <v>49.167484999999999</v>
      </c>
      <c r="D645">
        <v>-121.88876399999999</v>
      </c>
      <c r="E645">
        <v>5446669</v>
      </c>
      <c r="F645">
        <v>581005</v>
      </c>
      <c r="G645" t="s">
        <v>0</v>
      </c>
      <c r="H645" t="s">
        <v>14</v>
      </c>
      <c r="I645">
        <v>6</v>
      </c>
      <c r="J645" t="s">
        <v>12967</v>
      </c>
    </row>
    <row r="646" spans="1:10" x14ac:dyDescent="0.3">
      <c r="A646">
        <v>99798</v>
      </c>
      <c r="B646" s="10">
        <f t="shared" si="10"/>
        <v>99798</v>
      </c>
      <c r="C646">
        <v>49.155639999999998</v>
      </c>
      <c r="D646">
        <v>-121.93376000000001</v>
      </c>
      <c r="E646">
        <v>5445305</v>
      </c>
      <c r="F646">
        <v>577744</v>
      </c>
      <c r="G646" t="s">
        <v>0</v>
      </c>
      <c r="H646" t="s">
        <v>14</v>
      </c>
      <c r="I646">
        <v>6</v>
      </c>
      <c r="J646" t="s">
        <v>12967</v>
      </c>
    </row>
    <row r="647" spans="1:10" x14ac:dyDescent="0.3">
      <c r="A647">
        <v>99835</v>
      </c>
      <c r="B647" s="10">
        <f t="shared" si="10"/>
        <v>99835</v>
      </c>
      <c r="C647">
        <v>49.091996000000002</v>
      </c>
      <c r="D647">
        <v>-121.891806</v>
      </c>
      <c r="E647">
        <v>5438274</v>
      </c>
      <c r="F647">
        <v>580906</v>
      </c>
      <c r="G647" t="s">
        <v>0</v>
      </c>
      <c r="H647" t="s">
        <v>14</v>
      </c>
      <c r="I647">
        <v>1207</v>
      </c>
      <c r="J647" t="s">
        <v>12968</v>
      </c>
    </row>
    <row r="648" spans="1:10" x14ac:dyDescent="0.3">
      <c r="A648">
        <v>99865</v>
      </c>
      <c r="B648" s="10">
        <f t="shared" si="10"/>
        <v>99865</v>
      </c>
      <c r="C648">
        <v>49.077039999999997</v>
      </c>
      <c r="D648">
        <v>-121.82796999999999</v>
      </c>
      <c r="E648">
        <v>5436682</v>
      </c>
      <c r="F648">
        <v>585592</v>
      </c>
      <c r="G648" t="s">
        <v>0</v>
      </c>
      <c r="H648" t="s">
        <v>14</v>
      </c>
      <c r="I648">
        <v>1206</v>
      </c>
      <c r="J648" t="s">
        <v>12966</v>
      </c>
    </row>
    <row r="649" spans="1:10" x14ac:dyDescent="0.3">
      <c r="A649">
        <v>99878</v>
      </c>
      <c r="B649" s="10">
        <f t="shared" si="10"/>
        <v>99878</v>
      </c>
      <c r="C649">
        <v>49.176780000000001</v>
      </c>
      <c r="D649">
        <v>-121.77547</v>
      </c>
      <c r="E649">
        <v>5447830</v>
      </c>
      <c r="F649">
        <v>589247</v>
      </c>
      <c r="G649" t="s">
        <v>0</v>
      </c>
      <c r="H649" t="s">
        <v>14</v>
      </c>
      <c r="I649">
        <v>6</v>
      </c>
      <c r="J649" t="s">
        <v>12967</v>
      </c>
    </row>
    <row r="650" spans="1:10" x14ac:dyDescent="0.3">
      <c r="A650">
        <v>99927</v>
      </c>
      <c r="B650" s="10">
        <f t="shared" si="10"/>
        <v>99927</v>
      </c>
      <c r="C650">
        <v>49.09686</v>
      </c>
      <c r="D650">
        <v>-122.06913</v>
      </c>
      <c r="E650">
        <v>5438641</v>
      </c>
      <c r="F650">
        <v>567954</v>
      </c>
      <c r="G650" t="s">
        <v>0</v>
      </c>
      <c r="H650" t="s">
        <v>14</v>
      </c>
      <c r="I650">
        <v>1199</v>
      </c>
      <c r="J650" t="s">
        <v>12967</v>
      </c>
    </row>
    <row r="651" spans="1:10" x14ac:dyDescent="0.3">
      <c r="A651">
        <v>100086</v>
      </c>
      <c r="B651" s="10">
        <f t="shared" si="10"/>
        <v>100086</v>
      </c>
      <c r="C651">
        <v>49.09158</v>
      </c>
      <c r="D651">
        <v>-121.99933</v>
      </c>
      <c r="E651">
        <v>5438119</v>
      </c>
      <c r="F651">
        <v>573057</v>
      </c>
      <c r="G651" t="s">
        <v>0</v>
      </c>
      <c r="H651" t="s">
        <v>14</v>
      </c>
      <c r="I651">
        <v>8</v>
      </c>
      <c r="J651" t="s">
        <v>12967</v>
      </c>
    </row>
    <row r="652" spans="1:10" x14ac:dyDescent="0.3">
      <c r="A652">
        <v>100138</v>
      </c>
      <c r="B652" s="10">
        <f t="shared" si="10"/>
        <v>100138</v>
      </c>
      <c r="C652">
        <v>49.194400000000002</v>
      </c>
      <c r="D652">
        <v>-121.80373</v>
      </c>
      <c r="E652">
        <v>5449755</v>
      </c>
      <c r="F652">
        <v>587156</v>
      </c>
      <c r="G652" t="s">
        <v>0</v>
      </c>
      <c r="H652" t="s">
        <v>14</v>
      </c>
      <c r="I652">
        <v>1197</v>
      </c>
      <c r="J652" t="s">
        <v>12967</v>
      </c>
    </row>
    <row r="653" spans="1:10" x14ac:dyDescent="0.3">
      <c r="A653">
        <v>100195</v>
      </c>
      <c r="B653" s="10">
        <f t="shared" si="10"/>
        <v>100195</v>
      </c>
      <c r="C653">
        <v>49.080399999999997</v>
      </c>
      <c r="D653">
        <v>-121.88893</v>
      </c>
      <c r="E653">
        <v>5436988</v>
      </c>
      <c r="F653">
        <v>581135</v>
      </c>
      <c r="G653" t="s">
        <v>0</v>
      </c>
      <c r="H653" t="s">
        <v>14</v>
      </c>
      <c r="I653">
        <v>9</v>
      </c>
      <c r="J653" t="s">
        <v>12966</v>
      </c>
    </row>
    <row r="654" spans="1:10" x14ac:dyDescent="0.3">
      <c r="A654">
        <v>100202</v>
      </c>
      <c r="B654" s="10">
        <f t="shared" si="10"/>
        <v>100202</v>
      </c>
      <c r="C654">
        <v>49.138629999999999</v>
      </c>
      <c r="D654">
        <v>-121.96701</v>
      </c>
      <c r="E654">
        <v>5443381</v>
      </c>
      <c r="F654">
        <v>575345</v>
      </c>
      <c r="G654" t="s">
        <v>0</v>
      </c>
      <c r="H654" t="s">
        <v>14</v>
      </c>
      <c r="I654">
        <v>6</v>
      </c>
      <c r="J654" t="s">
        <v>12967</v>
      </c>
    </row>
    <row r="655" spans="1:10" x14ac:dyDescent="0.3">
      <c r="A655">
        <v>100203</v>
      </c>
      <c r="B655" s="10">
        <f t="shared" si="10"/>
        <v>100203</v>
      </c>
      <c r="C655">
        <v>49.182720000000003</v>
      </c>
      <c r="D655">
        <v>-121.79199</v>
      </c>
      <c r="E655">
        <v>5448471</v>
      </c>
      <c r="F655">
        <v>588032</v>
      </c>
      <c r="G655" t="s">
        <v>0</v>
      </c>
      <c r="H655" t="s">
        <v>14</v>
      </c>
      <c r="I655">
        <v>6</v>
      </c>
      <c r="J655" t="s">
        <v>12967</v>
      </c>
    </row>
    <row r="656" spans="1:10" x14ac:dyDescent="0.3">
      <c r="A656">
        <v>100242</v>
      </c>
      <c r="B656" s="10">
        <f t="shared" si="10"/>
        <v>100242</v>
      </c>
      <c r="C656">
        <v>49.173870000000001</v>
      </c>
      <c r="D656">
        <v>-121.86384</v>
      </c>
      <c r="E656">
        <v>5447406</v>
      </c>
      <c r="F656">
        <v>582811</v>
      </c>
      <c r="G656" t="s">
        <v>0</v>
      </c>
      <c r="H656" t="s">
        <v>14</v>
      </c>
      <c r="I656">
        <v>6</v>
      </c>
      <c r="J656" t="s">
        <v>12967</v>
      </c>
    </row>
    <row r="657" spans="1:10" x14ac:dyDescent="0.3">
      <c r="A657">
        <v>100254</v>
      </c>
      <c r="B657" s="10">
        <f t="shared" si="10"/>
        <v>100254</v>
      </c>
      <c r="C657">
        <v>49.173630000000003</v>
      </c>
      <c r="D657">
        <v>-121.82866</v>
      </c>
      <c r="E657">
        <v>5447418</v>
      </c>
      <c r="F657">
        <v>585376</v>
      </c>
      <c r="G657" t="s">
        <v>0</v>
      </c>
      <c r="H657" t="s">
        <v>14</v>
      </c>
      <c r="I657">
        <v>6</v>
      </c>
      <c r="J657" t="s">
        <v>12967</v>
      </c>
    </row>
    <row r="658" spans="1:10" x14ac:dyDescent="0.3">
      <c r="A658">
        <v>100297</v>
      </c>
      <c r="B658" s="10">
        <f t="shared" si="10"/>
        <v>100297</v>
      </c>
      <c r="C658">
        <v>49.108829999999998</v>
      </c>
      <c r="D658">
        <v>-121.99872000000001</v>
      </c>
      <c r="E658">
        <v>5440037</v>
      </c>
      <c r="F658">
        <v>573076</v>
      </c>
      <c r="G658" t="s">
        <v>0</v>
      </c>
      <c r="H658" t="s">
        <v>14</v>
      </c>
      <c r="I658">
        <v>8</v>
      </c>
      <c r="J658" t="s">
        <v>12967</v>
      </c>
    </row>
    <row r="659" spans="1:10" x14ac:dyDescent="0.3">
      <c r="A659">
        <v>100328</v>
      </c>
      <c r="B659" s="10">
        <f t="shared" si="10"/>
        <v>100328</v>
      </c>
      <c r="C659">
        <v>49.178879999999999</v>
      </c>
      <c r="D659">
        <v>-121.84862</v>
      </c>
      <c r="E659">
        <v>5447979</v>
      </c>
      <c r="F659">
        <v>583912</v>
      </c>
      <c r="G659" t="s">
        <v>0</v>
      </c>
      <c r="H659" t="s">
        <v>14</v>
      </c>
      <c r="I659">
        <v>6</v>
      </c>
      <c r="J659" t="s">
        <v>12967</v>
      </c>
    </row>
    <row r="660" spans="1:10" x14ac:dyDescent="0.3">
      <c r="A660">
        <v>100372</v>
      </c>
      <c r="B660" s="10">
        <f t="shared" si="10"/>
        <v>100372</v>
      </c>
      <c r="C660">
        <v>49.133119999999998</v>
      </c>
      <c r="D660">
        <v>-121.86808000000001</v>
      </c>
      <c r="E660">
        <v>5442871</v>
      </c>
      <c r="F660">
        <v>582570</v>
      </c>
      <c r="G660" t="s">
        <v>0</v>
      </c>
      <c r="H660" t="s">
        <v>14</v>
      </c>
      <c r="I660">
        <v>6</v>
      </c>
      <c r="J660" t="s">
        <v>12967</v>
      </c>
    </row>
    <row r="661" spans="1:10" x14ac:dyDescent="0.3">
      <c r="A661">
        <v>100888</v>
      </c>
      <c r="B661" s="10">
        <f t="shared" si="10"/>
        <v>100888</v>
      </c>
      <c r="C661">
        <v>49.180410000000002</v>
      </c>
      <c r="D661">
        <v>-121.75776</v>
      </c>
      <c r="E661">
        <v>5448254</v>
      </c>
      <c r="F661">
        <v>590531</v>
      </c>
      <c r="G661" t="s">
        <v>0</v>
      </c>
      <c r="H661" t="s">
        <v>14</v>
      </c>
      <c r="I661">
        <v>6</v>
      </c>
      <c r="J661" t="s">
        <v>12967</v>
      </c>
    </row>
    <row r="662" spans="1:10" x14ac:dyDescent="0.3">
      <c r="A662">
        <v>100918</v>
      </c>
      <c r="B662" s="10">
        <f t="shared" si="10"/>
        <v>100918</v>
      </c>
      <c r="C662">
        <v>49.184289999999997</v>
      </c>
      <c r="D662">
        <v>-121.95574000000001</v>
      </c>
      <c r="E662">
        <v>5448468</v>
      </c>
      <c r="F662">
        <v>576097</v>
      </c>
      <c r="G662" t="s">
        <v>0</v>
      </c>
      <c r="H662" t="s">
        <v>14</v>
      </c>
      <c r="I662">
        <v>6</v>
      </c>
      <c r="J662" t="s">
        <v>12967</v>
      </c>
    </row>
    <row r="663" spans="1:10" x14ac:dyDescent="0.3">
      <c r="A663">
        <v>100925</v>
      </c>
      <c r="B663" s="10">
        <f t="shared" si="10"/>
        <v>100925</v>
      </c>
      <c r="C663">
        <v>49.118479999999998</v>
      </c>
      <c r="D663">
        <v>-121.92534000000001</v>
      </c>
      <c r="E663">
        <v>5441183</v>
      </c>
      <c r="F663">
        <v>578416</v>
      </c>
      <c r="G663" t="s">
        <v>0</v>
      </c>
      <c r="H663" t="s">
        <v>14</v>
      </c>
      <c r="I663">
        <v>6</v>
      </c>
      <c r="J663" t="s">
        <v>12967</v>
      </c>
    </row>
    <row r="664" spans="1:10" x14ac:dyDescent="0.3">
      <c r="A664">
        <v>100979</v>
      </c>
      <c r="B664" s="10">
        <f t="shared" si="10"/>
        <v>100979</v>
      </c>
      <c r="C664">
        <v>49.196669999999997</v>
      </c>
      <c r="D664">
        <v>-121.89972</v>
      </c>
      <c r="E664">
        <v>5449902</v>
      </c>
      <c r="F664">
        <v>580159</v>
      </c>
      <c r="G664" t="s">
        <v>0</v>
      </c>
      <c r="H664" t="s">
        <v>14</v>
      </c>
      <c r="I664">
        <v>6</v>
      </c>
      <c r="J664" t="s">
        <v>12967</v>
      </c>
    </row>
    <row r="665" spans="1:10" x14ac:dyDescent="0.3">
      <c r="A665">
        <v>101004</v>
      </c>
      <c r="B665" s="10">
        <f t="shared" si="10"/>
        <v>101004</v>
      </c>
      <c r="C665">
        <v>49.156959999999998</v>
      </c>
      <c r="D665">
        <v>-121.935</v>
      </c>
      <c r="E665">
        <v>5445451</v>
      </c>
      <c r="F665">
        <v>577651</v>
      </c>
      <c r="G665" t="s">
        <v>0</v>
      </c>
      <c r="H665" t="s">
        <v>14</v>
      </c>
      <c r="I665">
        <v>6</v>
      </c>
      <c r="J665" t="s">
        <v>12967</v>
      </c>
    </row>
    <row r="666" spans="1:10" x14ac:dyDescent="0.3">
      <c r="A666">
        <v>101012</v>
      </c>
      <c r="B666" s="10">
        <f t="shared" si="10"/>
        <v>101012</v>
      </c>
      <c r="C666">
        <v>49.156109999999998</v>
      </c>
      <c r="D666">
        <v>-121.99841000000001</v>
      </c>
      <c r="E666">
        <v>5445293</v>
      </c>
      <c r="F666">
        <v>573029</v>
      </c>
      <c r="G666" t="s">
        <v>0</v>
      </c>
      <c r="H666" t="s">
        <v>14</v>
      </c>
      <c r="I666">
        <v>1214</v>
      </c>
      <c r="J666" t="s">
        <v>12967</v>
      </c>
    </row>
    <row r="667" spans="1:10" x14ac:dyDescent="0.3">
      <c r="A667">
        <v>101017</v>
      </c>
      <c r="B667" s="10">
        <f t="shared" si="10"/>
        <v>101017</v>
      </c>
      <c r="C667">
        <v>49.125109999999999</v>
      </c>
      <c r="D667">
        <v>-121.9383</v>
      </c>
      <c r="E667">
        <v>5441907</v>
      </c>
      <c r="F667">
        <v>577460</v>
      </c>
      <c r="G667" t="s">
        <v>0</v>
      </c>
      <c r="H667" t="s">
        <v>14</v>
      </c>
      <c r="I667">
        <v>6</v>
      </c>
      <c r="J667" t="s">
        <v>12967</v>
      </c>
    </row>
    <row r="668" spans="1:10" x14ac:dyDescent="0.3">
      <c r="A668">
        <v>101026</v>
      </c>
      <c r="B668" s="10">
        <f t="shared" si="10"/>
        <v>101026</v>
      </c>
      <c r="C668">
        <v>49.075586000000001</v>
      </c>
      <c r="D668">
        <v>-121.845752</v>
      </c>
      <c r="E668">
        <v>5436500</v>
      </c>
      <c r="F668">
        <v>584296</v>
      </c>
      <c r="G668" t="s">
        <v>0</v>
      </c>
      <c r="H668" t="s">
        <v>14</v>
      </c>
      <c r="I668">
        <v>1206</v>
      </c>
      <c r="J668" t="s">
        <v>12966</v>
      </c>
    </row>
    <row r="669" spans="1:10" x14ac:dyDescent="0.3">
      <c r="A669">
        <v>101028</v>
      </c>
      <c r="B669" s="10">
        <f t="shared" si="10"/>
        <v>101028</v>
      </c>
      <c r="C669">
        <v>49.147314999999999</v>
      </c>
      <c r="D669">
        <v>-121.897937</v>
      </c>
      <c r="E669">
        <v>5444417</v>
      </c>
      <c r="F669">
        <v>580369</v>
      </c>
      <c r="G669" t="s">
        <v>0</v>
      </c>
      <c r="H669" t="s">
        <v>14</v>
      </c>
      <c r="I669">
        <v>6</v>
      </c>
      <c r="J669" t="s">
        <v>12967</v>
      </c>
    </row>
    <row r="670" spans="1:10" x14ac:dyDescent="0.3">
      <c r="A670">
        <v>101052</v>
      </c>
      <c r="B670" s="10">
        <f t="shared" si="10"/>
        <v>101052</v>
      </c>
      <c r="C670">
        <v>49.139865</v>
      </c>
      <c r="D670">
        <v>-121.843451</v>
      </c>
      <c r="E670">
        <v>5443648</v>
      </c>
      <c r="F670">
        <v>584355</v>
      </c>
      <c r="G670" t="s">
        <v>0</v>
      </c>
      <c r="H670" t="s">
        <v>14</v>
      </c>
      <c r="I670">
        <v>6</v>
      </c>
      <c r="J670" t="s">
        <v>12967</v>
      </c>
    </row>
    <row r="671" spans="1:10" x14ac:dyDescent="0.3">
      <c r="A671">
        <v>101056</v>
      </c>
      <c r="B671" s="10">
        <f t="shared" si="10"/>
        <v>101056</v>
      </c>
      <c r="C671">
        <v>49.084330999999999</v>
      </c>
      <c r="D671">
        <v>-121.93371999999999</v>
      </c>
      <c r="E671">
        <v>5437378</v>
      </c>
      <c r="F671">
        <v>577858</v>
      </c>
      <c r="G671" t="s">
        <v>0</v>
      </c>
      <c r="H671" t="s">
        <v>14</v>
      </c>
      <c r="I671">
        <v>1206</v>
      </c>
      <c r="J671" t="s">
        <v>12966</v>
      </c>
    </row>
    <row r="672" spans="1:10" x14ac:dyDescent="0.3">
      <c r="A672">
        <v>101068</v>
      </c>
      <c r="B672" s="10">
        <f t="shared" si="10"/>
        <v>101068</v>
      </c>
      <c r="C672">
        <v>49.103541999999997</v>
      </c>
      <c r="D672">
        <v>-121.924581</v>
      </c>
      <c r="E672">
        <v>5439523</v>
      </c>
      <c r="F672">
        <v>578495</v>
      </c>
      <c r="G672" t="s">
        <v>0</v>
      </c>
      <c r="H672" t="s">
        <v>14</v>
      </c>
      <c r="I672">
        <v>1210</v>
      </c>
      <c r="J672" t="s">
        <v>12967</v>
      </c>
    </row>
    <row r="673" spans="1:10" x14ac:dyDescent="0.3">
      <c r="A673">
        <v>101101</v>
      </c>
      <c r="B673" s="10">
        <f t="shared" si="10"/>
        <v>101101</v>
      </c>
      <c r="C673">
        <v>49.075868</v>
      </c>
      <c r="D673">
        <v>-121.96357399999999</v>
      </c>
      <c r="E673">
        <v>5436407</v>
      </c>
      <c r="F673">
        <v>575691</v>
      </c>
      <c r="G673" t="s">
        <v>0</v>
      </c>
      <c r="H673" t="s">
        <v>14</v>
      </c>
      <c r="I673">
        <v>1206</v>
      </c>
      <c r="J673" t="s">
        <v>12966</v>
      </c>
    </row>
    <row r="674" spans="1:10" x14ac:dyDescent="0.3">
      <c r="A674">
        <v>101103</v>
      </c>
      <c r="B674" s="10">
        <f t="shared" si="10"/>
        <v>101103</v>
      </c>
      <c r="C674">
        <v>49.132123999999997</v>
      </c>
      <c r="D674">
        <v>-121.938563</v>
      </c>
      <c r="E674">
        <v>5442686</v>
      </c>
      <c r="F674">
        <v>577430</v>
      </c>
      <c r="G674" t="s">
        <v>0</v>
      </c>
      <c r="H674" t="s">
        <v>14</v>
      </c>
      <c r="I674">
        <v>6</v>
      </c>
      <c r="J674" t="s">
        <v>12967</v>
      </c>
    </row>
    <row r="675" spans="1:10" x14ac:dyDescent="0.3">
      <c r="A675">
        <v>101113</v>
      </c>
      <c r="B675" s="10">
        <f t="shared" si="10"/>
        <v>101113</v>
      </c>
      <c r="C675">
        <v>49.079552</v>
      </c>
      <c r="D675">
        <v>-121.865544</v>
      </c>
      <c r="E675">
        <v>5436919</v>
      </c>
      <c r="F675">
        <v>582844</v>
      </c>
      <c r="G675" t="s">
        <v>0</v>
      </c>
      <c r="H675" t="s">
        <v>14</v>
      </c>
      <c r="I675">
        <v>1206</v>
      </c>
      <c r="J675" t="s">
        <v>12966</v>
      </c>
    </row>
    <row r="676" spans="1:10" x14ac:dyDescent="0.3">
      <c r="A676">
        <v>101118</v>
      </c>
      <c r="B676" s="10">
        <f t="shared" si="10"/>
        <v>101118</v>
      </c>
      <c r="C676">
        <v>49.01491</v>
      </c>
      <c r="D676">
        <v>-122.02992999999999</v>
      </c>
      <c r="E676">
        <v>5429567</v>
      </c>
      <c r="F676">
        <v>570932</v>
      </c>
      <c r="G676" t="s">
        <v>0</v>
      </c>
      <c r="H676" t="s">
        <v>14</v>
      </c>
      <c r="I676">
        <v>20</v>
      </c>
      <c r="J676" t="s">
        <v>16218</v>
      </c>
    </row>
    <row r="677" spans="1:10" x14ac:dyDescent="0.3">
      <c r="A677">
        <v>101149</v>
      </c>
      <c r="B677" s="10">
        <f t="shared" si="10"/>
        <v>101149</v>
      </c>
      <c r="C677">
        <v>49.175089999999997</v>
      </c>
      <c r="D677">
        <v>-121.83978</v>
      </c>
      <c r="E677">
        <v>5447568</v>
      </c>
      <c r="F677">
        <v>584563</v>
      </c>
      <c r="G677" t="s">
        <v>0</v>
      </c>
      <c r="H677" t="s">
        <v>14</v>
      </c>
      <c r="I677">
        <v>6</v>
      </c>
      <c r="J677" t="s">
        <v>12967</v>
      </c>
    </row>
    <row r="678" spans="1:10" x14ac:dyDescent="0.3">
      <c r="A678">
        <v>101155</v>
      </c>
      <c r="B678" s="10">
        <f t="shared" si="10"/>
        <v>101155</v>
      </c>
      <c r="C678">
        <v>49.201300000000003</v>
      </c>
      <c r="D678">
        <v>-121.81399999999999</v>
      </c>
      <c r="E678">
        <v>5450511</v>
      </c>
      <c r="F678">
        <v>586396</v>
      </c>
      <c r="G678" t="s">
        <v>0</v>
      </c>
      <c r="H678" t="s">
        <v>14</v>
      </c>
      <c r="I678">
        <v>6</v>
      </c>
      <c r="J678" t="s">
        <v>12967</v>
      </c>
    </row>
    <row r="679" spans="1:10" x14ac:dyDescent="0.3">
      <c r="A679">
        <v>101158</v>
      </c>
      <c r="B679" s="10">
        <f t="shared" si="10"/>
        <v>101158</v>
      </c>
      <c r="C679">
        <v>49.121020000000001</v>
      </c>
      <c r="D679">
        <v>-122.02804</v>
      </c>
      <c r="E679">
        <v>5441364</v>
      </c>
      <c r="F679">
        <v>570919</v>
      </c>
      <c r="G679" t="s">
        <v>0</v>
      </c>
      <c r="H679" t="s">
        <v>14</v>
      </c>
      <c r="I679">
        <v>8</v>
      </c>
      <c r="J679" t="s">
        <v>12967</v>
      </c>
    </row>
    <row r="680" spans="1:10" x14ac:dyDescent="0.3">
      <c r="A680">
        <v>101159</v>
      </c>
      <c r="B680" s="10">
        <f t="shared" si="10"/>
        <v>101159</v>
      </c>
      <c r="C680">
        <v>49.199660000000002</v>
      </c>
      <c r="D680">
        <v>-121.81451</v>
      </c>
      <c r="E680">
        <v>5450328</v>
      </c>
      <c r="F680">
        <v>586362</v>
      </c>
      <c r="G680" t="s">
        <v>0</v>
      </c>
      <c r="H680" t="s">
        <v>14</v>
      </c>
      <c r="I680">
        <v>6</v>
      </c>
      <c r="J680" t="s">
        <v>12967</v>
      </c>
    </row>
    <row r="681" spans="1:10" x14ac:dyDescent="0.3">
      <c r="A681">
        <v>101163</v>
      </c>
      <c r="B681" s="10">
        <f t="shared" si="10"/>
        <v>101163</v>
      </c>
      <c r="C681">
        <v>49.192630000000001</v>
      </c>
      <c r="D681">
        <v>-121.8047</v>
      </c>
      <c r="E681">
        <v>5449558</v>
      </c>
      <c r="F681">
        <v>587089</v>
      </c>
      <c r="G681" t="s">
        <v>0</v>
      </c>
      <c r="H681" t="s">
        <v>14</v>
      </c>
      <c r="I681">
        <v>6</v>
      </c>
      <c r="J681" t="s">
        <v>12967</v>
      </c>
    </row>
    <row r="682" spans="1:10" x14ac:dyDescent="0.3">
      <c r="A682">
        <v>101173</v>
      </c>
      <c r="B682" s="10">
        <f t="shared" si="10"/>
        <v>101173</v>
      </c>
      <c r="C682">
        <v>49.193759999999997</v>
      </c>
      <c r="D682">
        <v>-121.95894</v>
      </c>
      <c r="E682">
        <v>5449517</v>
      </c>
      <c r="F682">
        <v>575849</v>
      </c>
      <c r="G682" t="s">
        <v>0</v>
      </c>
      <c r="H682" t="s">
        <v>14</v>
      </c>
      <c r="I682">
        <v>6</v>
      </c>
      <c r="J682" t="s">
        <v>12967</v>
      </c>
    </row>
    <row r="683" spans="1:10" x14ac:dyDescent="0.3">
      <c r="A683">
        <v>101192</v>
      </c>
      <c r="B683" s="10">
        <f t="shared" si="10"/>
        <v>101192</v>
      </c>
      <c r="C683">
        <v>49.108699999999999</v>
      </c>
      <c r="D683">
        <v>-121.91876000000001</v>
      </c>
      <c r="E683">
        <v>5440102</v>
      </c>
      <c r="F683">
        <v>578912</v>
      </c>
      <c r="G683" t="s">
        <v>0</v>
      </c>
      <c r="H683" t="s">
        <v>14</v>
      </c>
      <c r="I683">
        <v>890</v>
      </c>
      <c r="J683" t="s">
        <v>12967</v>
      </c>
    </row>
    <row r="684" spans="1:10" x14ac:dyDescent="0.3">
      <c r="A684">
        <v>101194</v>
      </c>
      <c r="B684" s="10">
        <f t="shared" si="10"/>
        <v>101194</v>
      </c>
      <c r="C684">
        <v>49.185499999999998</v>
      </c>
      <c r="D684">
        <v>-121.76466000000001</v>
      </c>
      <c r="E684">
        <v>5448812</v>
      </c>
      <c r="F684">
        <v>590019</v>
      </c>
      <c r="G684" t="s">
        <v>0</v>
      </c>
      <c r="H684" t="s">
        <v>14</v>
      </c>
      <c r="I684">
        <v>6</v>
      </c>
      <c r="J684" t="s">
        <v>12967</v>
      </c>
    </row>
    <row r="685" spans="1:10" x14ac:dyDescent="0.3">
      <c r="A685">
        <v>101208</v>
      </c>
      <c r="B685" s="10">
        <f t="shared" si="10"/>
        <v>101208</v>
      </c>
      <c r="C685">
        <v>49.080599999999997</v>
      </c>
      <c r="D685">
        <v>-121.87618999999999</v>
      </c>
      <c r="E685">
        <v>5437024</v>
      </c>
      <c r="F685">
        <v>582065</v>
      </c>
      <c r="G685" t="s">
        <v>0</v>
      </c>
      <c r="H685" t="s">
        <v>14</v>
      </c>
      <c r="I685">
        <v>9</v>
      </c>
      <c r="J685" t="s">
        <v>12966</v>
      </c>
    </row>
    <row r="686" spans="1:10" x14ac:dyDescent="0.3">
      <c r="A686">
        <v>101211</v>
      </c>
      <c r="B686" s="10">
        <f t="shared" si="10"/>
        <v>101211</v>
      </c>
      <c r="C686">
        <v>49.181919999999998</v>
      </c>
      <c r="D686">
        <v>-121.90557</v>
      </c>
      <c r="E686">
        <v>5448256</v>
      </c>
      <c r="F686">
        <v>579757</v>
      </c>
      <c r="G686" t="s">
        <v>0</v>
      </c>
      <c r="H686" t="s">
        <v>14</v>
      </c>
      <c r="I686">
        <v>6</v>
      </c>
      <c r="J686" t="s">
        <v>12967</v>
      </c>
    </row>
    <row r="687" spans="1:10" x14ac:dyDescent="0.3">
      <c r="A687">
        <v>101223</v>
      </c>
      <c r="B687" s="10">
        <f t="shared" si="10"/>
        <v>101223</v>
      </c>
      <c r="C687">
        <v>49.084150000000001</v>
      </c>
      <c r="D687">
        <v>-121.93329</v>
      </c>
      <c r="E687">
        <v>5437358</v>
      </c>
      <c r="F687">
        <v>577890</v>
      </c>
      <c r="G687" t="s">
        <v>0</v>
      </c>
      <c r="H687" t="s">
        <v>14</v>
      </c>
      <c r="I687">
        <v>1206</v>
      </c>
      <c r="J687" t="s">
        <v>12966</v>
      </c>
    </row>
    <row r="688" spans="1:10" x14ac:dyDescent="0.3">
      <c r="A688">
        <v>101242</v>
      </c>
      <c r="B688" s="10">
        <f t="shared" si="10"/>
        <v>101242</v>
      </c>
      <c r="C688">
        <v>49.183160000000001</v>
      </c>
      <c r="D688">
        <v>-121.76277</v>
      </c>
      <c r="E688">
        <v>5448554</v>
      </c>
      <c r="F688">
        <v>590161</v>
      </c>
      <c r="G688" t="s">
        <v>0</v>
      </c>
      <c r="H688" t="s">
        <v>14</v>
      </c>
      <c r="I688">
        <v>6</v>
      </c>
      <c r="J688" t="s">
        <v>12967</v>
      </c>
    </row>
    <row r="689" spans="1:10" x14ac:dyDescent="0.3">
      <c r="A689">
        <v>101314</v>
      </c>
      <c r="B689" s="10">
        <f t="shared" si="10"/>
        <v>101314</v>
      </c>
      <c r="C689">
        <v>49.100850000000001</v>
      </c>
      <c r="D689">
        <v>-122.04555000000001</v>
      </c>
      <c r="E689">
        <v>5439106</v>
      </c>
      <c r="F689">
        <v>569669</v>
      </c>
      <c r="G689" t="s">
        <v>0</v>
      </c>
      <c r="H689" t="s">
        <v>14</v>
      </c>
      <c r="I689">
        <v>6</v>
      </c>
      <c r="J689" t="s">
        <v>12967</v>
      </c>
    </row>
    <row r="690" spans="1:10" x14ac:dyDescent="0.3">
      <c r="A690">
        <v>101345</v>
      </c>
      <c r="B690" s="10">
        <f t="shared" si="10"/>
        <v>101345</v>
      </c>
      <c r="C690">
        <v>49.147550000000003</v>
      </c>
      <c r="D690">
        <v>-121.88396</v>
      </c>
      <c r="E690">
        <v>5444458</v>
      </c>
      <c r="F690">
        <v>581388</v>
      </c>
      <c r="G690" t="s">
        <v>0</v>
      </c>
      <c r="H690" t="s">
        <v>14</v>
      </c>
      <c r="I690">
        <v>6</v>
      </c>
      <c r="J690" t="s">
        <v>12967</v>
      </c>
    </row>
    <row r="691" spans="1:10" x14ac:dyDescent="0.3">
      <c r="A691">
        <v>101348</v>
      </c>
      <c r="B691" s="10">
        <f t="shared" si="10"/>
        <v>101348</v>
      </c>
      <c r="C691">
        <v>49.072920000000003</v>
      </c>
      <c r="D691">
        <v>-121.9602</v>
      </c>
      <c r="E691">
        <v>5436083</v>
      </c>
      <c r="F691">
        <v>575942</v>
      </c>
      <c r="G691" t="s">
        <v>0</v>
      </c>
      <c r="H691" t="s">
        <v>14</v>
      </c>
      <c r="I691">
        <v>9</v>
      </c>
      <c r="J691" t="s">
        <v>12966</v>
      </c>
    </row>
    <row r="692" spans="1:10" x14ac:dyDescent="0.3">
      <c r="A692">
        <v>101350</v>
      </c>
      <c r="B692" s="10">
        <f t="shared" si="10"/>
        <v>101350</v>
      </c>
      <c r="C692">
        <v>49.109929999999999</v>
      </c>
      <c r="D692">
        <v>-121.99064</v>
      </c>
      <c r="E692">
        <v>5440167</v>
      </c>
      <c r="F692">
        <v>573664</v>
      </c>
      <c r="G692" t="s">
        <v>0</v>
      </c>
      <c r="H692" t="s">
        <v>14</v>
      </c>
      <c r="I692">
        <v>8</v>
      </c>
      <c r="J692" t="s">
        <v>12967</v>
      </c>
    </row>
    <row r="693" spans="1:10" x14ac:dyDescent="0.3">
      <c r="A693">
        <v>101456</v>
      </c>
      <c r="B693" s="10">
        <f t="shared" si="10"/>
        <v>101456</v>
      </c>
      <c r="C693">
        <v>49.082299999999996</v>
      </c>
      <c r="D693">
        <v>-121.91659</v>
      </c>
      <c r="E693">
        <v>5437170</v>
      </c>
      <c r="F693">
        <v>579112</v>
      </c>
      <c r="G693" t="s">
        <v>0</v>
      </c>
      <c r="H693" t="s">
        <v>14</v>
      </c>
      <c r="I693">
        <v>1206</v>
      </c>
      <c r="J693" t="s">
        <v>12966</v>
      </c>
    </row>
    <row r="694" spans="1:10" x14ac:dyDescent="0.3">
      <c r="A694">
        <v>101571</v>
      </c>
      <c r="B694" s="10">
        <f t="shared" si="10"/>
        <v>101571</v>
      </c>
      <c r="C694">
        <v>49.098731999999998</v>
      </c>
      <c r="D694">
        <v>-121.940467</v>
      </c>
      <c r="E694">
        <v>5438972</v>
      </c>
      <c r="F694">
        <v>577343</v>
      </c>
      <c r="G694" t="s">
        <v>0</v>
      </c>
      <c r="H694" t="s">
        <v>14</v>
      </c>
      <c r="I694">
        <v>1210</v>
      </c>
      <c r="J694" t="s">
        <v>12967</v>
      </c>
    </row>
    <row r="695" spans="1:10" x14ac:dyDescent="0.3">
      <c r="A695">
        <v>101707</v>
      </c>
      <c r="B695" s="10">
        <f t="shared" si="10"/>
        <v>101707</v>
      </c>
      <c r="C695">
        <v>49.18609</v>
      </c>
      <c r="D695">
        <v>-121.7726</v>
      </c>
      <c r="E695">
        <v>5448868</v>
      </c>
      <c r="F695">
        <v>589439</v>
      </c>
      <c r="G695" t="s">
        <v>0</v>
      </c>
      <c r="H695" t="s">
        <v>14</v>
      </c>
      <c r="I695">
        <v>6</v>
      </c>
      <c r="J695" t="s">
        <v>12967</v>
      </c>
    </row>
    <row r="696" spans="1:10" x14ac:dyDescent="0.3">
      <c r="A696">
        <v>101905</v>
      </c>
      <c r="B696" s="10">
        <f t="shared" si="10"/>
        <v>101905</v>
      </c>
      <c r="C696">
        <v>49.076129999999999</v>
      </c>
      <c r="D696">
        <v>-121.826514</v>
      </c>
      <c r="E696">
        <v>5436582</v>
      </c>
      <c r="F696">
        <v>585700</v>
      </c>
      <c r="G696" t="s">
        <v>0</v>
      </c>
      <c r="H696" t="s">
        <v>14</v>
      </c>
      <c r="I696">
        <v>1206</v>
      </c>
      <c r="J696" t="s">
        <v>12966</v>
      </c>
    </row>
    <row r="697" spans="1:10" x14ac:dyDescent="0.3">
      <c r="A697">
        <v>101993</v>
      </c>
      <c r="B697" s="10">
        <f t="shared" si="10"/>
        <v>101993</v>
      </c>
      <c r="C697">
        <v>49.090139000000001</v>
      </c>
      <c r="D697">
        <v>-121.88951900000001</v>
      </c>
      <c r="E697">
        <v>5438070</v>
      </c>
      <c r="F697">
        <v>581076</v>
      </c>
      <c r="G697" t="s">
        <v>0</v>
      </c>
      <c r="H697" t="s">
        <v>14</v>
      </c>
      <c r="I697">
        <v>1207</v>
      </c>
      <c r="J697" t="s">
        <v>12968</v>
      </c>
    </row>
    <row r="698" spans="1:10" x14ac:dyDescent="0.3">
      <c r="A698">
        <v>102254</v>
      </c>
      <c r="B698" s="10">
        <f t="shared" si="10"/>
        <v>102254</v>
      </c>
      <c r="C698">
        <v>49.105899999999998</v>
      </c>
      <c r="D698">
        <v>-121.99324</v>
      </c>
      <c r="E698">
        <v>5439716</v>
      </c>
      <c r="F698">
        <v>573480</v>
      </c>
      <c r="G698" t="s">
        <v>0</v>
      </c>
      <c r="H698" t="s">
        <v>14</v>
      </c>
      <c r="I698">
        <v>8</v>
      </c>
      <c r="J698" t="s">
        <v>12967</v>
      </c>
    </row>
    <row r="699" spans="1:10" x14ac:dyDescent="0.3">
      <c r="A699">
        <v>103079</v>
      </c>
      <c r="B699" s="10">
        <f t="shared" si="10"/>
        <v>103079</v>
      </c>
      <c r="C699">
        <v>49.192369999999997</v>
      </c>
      <c r="D699">
        <v>-121.8412</v>
      </c>
      <c r="E699">
        <v>5449487</v>
      </c>
      <c r="F699">
        <v>584430</v>
      </c>
      <c r="G699" t="s">
        <v>0</v>
      </c>
      <c r="H699" t="s">
        <v>14</v>
      </c>
      <c r="I699">
        <v>6</v>
      </c>
      <c r="J699" t="s">
        <v>12967</v>
      </c>
    </row>
    <row r="700" spans="1:10" x14ac:dyDescent="0.3">
      <c r="A700">
        <v>103088</v>
      </c>
      <c r="B700" s="10">
        <f t="shared" si="10"/>
        <v>103088</v>
      </c>
      <c r="C700">
        <v>49.026145999999997</v>
      </c>
      <c r="D700">
        <v>-122.055548</v>
      </c>
      <c r="E700">
        <v>5430792</v>
      </c>
      <c r="F700">
        <v>569043</v>
      </c>
      <c r="G700" t="s">
        <v>0</v>
      </c>
      <c r="H700" t="s">
        <v>14</v>
      </c>
      <c r="I700">
        <v>1217</v>
      </c>
      <c r="J700" t="s">
        <v>16218</v>
      </c>
    </row>
    <row r="701" spans="1:10" x14ac:dyDescent="0.3">
      <c r="A701">
        <v>103089</v>
      </c>
      <c r="B701" s="10">
        <f t="shared" si="10"/>
        <v>103089</v>
      </c>
      <c r="C701">
        <v>49.027299999999997</v>
      </c>
      <c r="D701">
        <v>-122.05302</v>
      </c>
      <c r="E701">
        <v>5430923</v>
      </c>
      <c r="F701">
        <v>569226</v>
      </c>
      <c r="G701" t="s">
        <v>0</v>
      </c>
      <c r="H701" t="s">
        <v>14</v>
      </c>
      <c r="I701">
        <v>1217</v>
      </c>
      <c r="J701" t="s">
        <v>16218</v>
      </c>
    </row>
    <row r="702" spans="1:10" x14ac:dyDescent="0.3">
      <c r="A702">
        <v>103090</v>
      </c>
      <c r="B702" s="10">
        <f t="shared" si="10"/>
        <v>103090</v>
      </c>
      <c r="C702">
        <v>49.104590000000002</v>
      </c>
      <c r="D702">
        <v>-122.04335</v>
      </c>
      <c r="E702">
        <v>5439523</v>
      </c>
      <c r="F702">
        <v>569825</v>
      </c>
      <c r="G702" t="s">
        <v>0</v>
      </c>
      <c r="H702" t="s">
        <v>14</v>
      </c>
      <c r="I702">
        <v>6</v>
      </c>
      <c r="J702" t="s">
        <v>12967</v>
      </c>
    </row>
    <row r="703" spans="1:10" x14ac:dyDescent="0.3">
      <c r="A703">
        <v>103091</v>
      </c>
      <c r="B703" s="10">
        <f t="shared" si="10"/>
        <v>103091</v>
      </c>
      <c r="C703">
        <v>49.13485</v>
      </c>
      <c r="D703">
        <v>-121.96883</v>
      </c>
      <c r="E703">
        <v>5442958</v>
      </c>
      <c r="F703">
        <v>575218</v>
      </c>
      <c r="G703" t="s">
        <v>0</v>
      </c>
      <c r="H703" t="s">
        <v>14</v>
      </c>
      <c r="I703">
        <v>6</v>
      </c>
      <c r="J703" t="s">
        <v>12967</v>
      </c>
    </row>
    <row r="704" spans="1:10" x14ac:dyDescent="0.3">
      <c r="A704">
        <v>103094</v>
      </c>
      <c r="B704" s="10">
        <f t="shared" si="10"/>
        <v>103094</v>
      </c>
      <c r="C704">
        <v>49.133130000000001</v>
      </c>
      <c r="D704">
        <v>-122.00792</v>
      </c>
      <c r="E704">
        <v>5442729</v>
      </c>
      <c r="F704">
        <v>572369</v>
      </c>
      <c r="G704" t="s">
        <v>0</v>
      </c>
      <c r="H704" t="s">
        <v>14</v>
      </c>
      <c r="I704">
        <v>6</v>
      </c>
      <c r="J704" t="s">
        <v>12967</v>
      </c>
    </row>
    <row r="705" spans="1:10" x14ac:dyDescent="0.3">
      <c r="A705">
        <v>103096</v>
      </c>
      <c r="B705" s="10">
        <f t="shared" si="10"/>
        <v>103096</v>
      </c>
      <c r="C705">
        <v>49.193959999999997</v>
      </c>
      <c r="D705">
        <v>-121.95186</v>
      </c>
      <c r="E705">
        <v>5449546</v>
      </c>
      <c r="F705">
        <v>576365</v>
      </c>
      <c r="G705" t="s">
        <v>0</v>
      </c>
      <c r="H705" t="s">
        <v>14</v>
      </c>
      <c r="I705">
        <v>6</v>
      </c>
      <c r="J705" t="s">
        <v>12967</v>
      </c>
    </row>
    <row r="706" spans="1:10" x14ac:dyDescent="0.3">
      <c r="A706">
        <v>103097</v>
      </c>
      <c r="B706" s="10">
        <f t="shared" ref="B706:B769" si="11">HYPERLINK(CONCATENATE("https://apps.nrs.gov.bc.ca/gwells/well/",A706),A706)</f>
        <v>103097</v>
      </c>
      <c r="C706">
        <v>49.083199999999998</v>
      </c>
      <c r="D706">
        <v>-122.03381</v>
      </c>
      <c r="E706">
        <v>5437154</v>
      </c>
      <c r="F706">
        <v>570551</v>
      </c>
      <c r="G706" t="s">
        <v>0</v>
      </c>
      <c r="H706" t="s">
        <v>14</v>
      </c>
      <c r="I706">
        <v>8</v>
      </c>
      <c r="J706" t="s">
        <v>12967</v>
      </c>
    </row>
    <row r="707" spans="1:10" x14ac:dyDescent="0.3">
      <c r="A707">
        <v>103110</v>
      </c>
      <c r="B707" s="10">
        <f t="shared" si="11"/>
        <v>103110</v>
      </c>
      <c r="C707">
        <v>49.192390000000003</v>
      </c>
      <c r="D707">
        <v>-121.82717</v>
      </c>
      <c r="E707">
        <v>5449505</v>
      </c>
      <c r="F707">
        <v>585452</v>
      </c>
      <c r="G707" t="s">
        <v>0</v>
      </c>
      <c r="H707" t="s">
        <v>14</v>
      </c>
      <c r="I707">
        <v>6</v>
      </c>
      <c r="J707" t="s">
        <v>12967</v>
      </c>
    </row>
    <row r="708" spans="1:10" x14ac:dyDescent="0.3">
      <c r="A708">
        <v>103148</v>
      </c>
      <c r="B708" s="10">
        <f t="shared" si="11"/>
        <v>103148</v>
      </c>
      <c r="C708">
        <v>49.183669999999999</v>
      </c>
      <c r="D708">
        <v>-121.77857</v>
      </c>
      <c r="E708">
        <v>5448592</v>
      </c>
      <c r="F708">
        <v>589009</v>
      </c>
      <c r="G708" t="s">
        <v>0</v>
      </c>
      <c r="H708" t="s">
        <v>14</v>
      </c>
      <c r="I708">
        <v>6</v>
      </c>
      <c r="J708" t="s">
        <v>12967</v>
      </c>
    </row>
    <row r="709" spans="1:10" x14ac:dyDescent="0.3">
      <c r="A709">
        <v>103151</v>
      </c>
      <c r="B709" s="10">
        <f t="shared" si="11"/>
        <v>103151</v>
      </c>
      <c r="C709">
        <v>49.146259999999998</v>
      </c>
      <c r="D709">
        <v>-121.85881000000001</v>
      </c>
      <c r="E709">
        <v>5444342</v>
      </c>
      <c r="F709">
        <v>583224</v>
      </c>
      <c r="G709" t="s">
        <v>0</v>
      </c>
      <c r="H709" t="s">
        <v>14</v>
      </c>
      <c r="I709">
        <v>6</v>
      </c>
      <c r="J709" t="s">
        <v>12967</v>
      </c>
    </row>
    <row r="710" spans="1:10" x14ac:dyDescent="0.3">
      <c r="A710">
        <v>103153</v>
      </c>
      <c r="B710" s="10">
        <f t="shared" si="11"/>
        <v>103153</v>
      </c>
      <c r="C710">
        <v>49.077185999999998</v>
      </c>
      <c r="D710">
        <v>-121.861024</v>
      </c>
      <c r="E710">
        <v>5436661</v>
      </c>
      <c r="F710">
        <v>583178</v>
      </c>
      <c r="G710" t="s">
        <v>0</v>
      </c>
      <c r="H710" t="s">
        <v>14</v>
      </c>
      <c r="I710">
        <v>9</v>
      </c>
      <c r="J710" t="s">
        <v>12966</v>
      </c>
    </row>
    <row r="711" spans="1:10" x14ac:dyDescent="0.3">
      <c r="A711">
        <v>103156</v>
      </c>
      <c r="B711" s="10">
        <f t="shared" si="11"/>
        <v>103156</v>
      </c>
      <c r="C711">
        <v>49.022841</v>
      </c>
      <c r="D711">
        <v>-122.04966</v>
      </c>
      <c r="E711">
        <v>5430430</v>
      </c>
      <c r="F711">
        <v>569478</v>
      </c>
      <c r="G711" t="s">
        <v>0</v>
      </c>
      <c r="H711" t="s">
        <v>14</v>
      </c>
      <c r="I711">
        <v>20</v>
      </c>
      <c r="J711" t="s">
        <v>16218</v>
      </c>
    </row>
    <row r="712" spans="1:10" x14ac:dyDescent="0.3">
      <c r="A712">
        <v>103157</v>
      </c>
      <c r="B712" s="10">
        <f t="shared" si="11"/>
        <v>103157</v>
      </c>
      <c r="C712">
        <v>49.079014999999998</v>
      </c>
      <c r="D712">
        <v>-121.822694</v>
      </c>
      <c r="E712">
        <v>5436907</v>
      </c>
      <c r="F712">
        <v>585974</v>
      </c>
      <c r="G712" t="s">
        <v>0</v>
      </c>
      <c r="H712" t="s">
        <v>14</v>
      </c>
      <c r="I712">
        <v>9</v>
      </c>
      <c r="J712" t="s">
        <v>12966</v>
      </c>
    </row>
    <row r="713" spans="1:10" x14ac:dyDescent="0.3">
      <c r="A713">
        <v>103178</v>
      </c>
      <c r="B713" s="10">
        <f t="shared" si="11"/>
        <v>103178</v>
      </c>
      <c r="C713">
        <v>49.022111000000002</v>
      </c>
      <c r="D713">
        <v>-122.056021</v>
      </c>
      <c r="E713">
        <v>5430343</v>
      </c>
      <c r="F713">
        <v>569014</v>
      </c>
      <c r="G713" t="s">
        <v>0</v>
      </c>
      <c r="H713" t="s">
        <v>14</v>
      </c>
      <c r="I713">
        <v>20</v>
      </c>
      <c r="J713" t="s">
        <v>16218</v>
      </c>
    </row>
    <row r="714" spans="1:10" x14ac:dyDescent="0.3">
      <c r="A714">
        <v>103179</v>
      </c>
      <c r="B714" s="10">
        <f t="shared" si="11"/>
        <v>103179</v>
      </c>
      <c r="C714">
        <v>49.130659999999999</v>
      </c>
      <c r="D714">
        <v>-122.02291</v>
      </c>
      <c r="E714">
        <v>5442440</v>
      </c>
      <c r="F714">
        <v>571279</v>
      </c>
      <c r="G714" t="s">
        <v>0</v>
      </c>
      <c r="H714" t="s">
        <v>14</v>
      </c>
      <c r="I714">
        <v>6</v>
      </c>
      <c r="J714" t="s">
        <v>12967</v>
      </c>
    </row>
    <row r="715" spans="1:10" x14ac:dyDescent="0.3">
      <c r="A715">
        <v>103183</v>
      </c>
      <c r="B715" s="10">
        <f t="shared" si="11"/>
        <v>103183</v>
      </c>
      <c r="C715">
        <v>49.11401</v>
      </c>
      <c r="D715">
        <v>-122.04588</v>
      </c>
      <c r="E715">
        <v>5440568</v>
      </c>
      <c r="F715">
        <v>569627</v>
      </c>
      <c r="G715" t="s">
        <v>0</v>
      </c>
      <c r="H715" t="s">
        <v>14</v>
      </c>
      <c r="I715">
        <v>6</v>
      </c>
      <c r="J715" t="s">
        <v>12967</v>
      </c>
    </row>
    <row r="716" spans="1:10" x14ac:dyDescent="0.3">
      <c r="A716">
        <v>103185</v>
      </c>
      <c r="B716" s="10">
        <f t="shared" si="11"/>
        <v>103185</v>
      </c>
      <c r="C716">
        <v>49.123359999999998</v>
      </c>
      <c r="D716">
        <v>-121.91824</v>
      </c>
      <c r="E716">
        <v>5441733</v>
      </c>
      <c r="F716">
        <v>578926</v>
      </c>
      <c r="G716" t="s">
        <v>0</v>
      </c>
      <c r="H716" t="s">
        <v>14</v>
      </c>
      <c r="I716">
        <v>6</v>
      </c>
      <c r="J716" t="s">
        <v>12967</v>
      </c>
    </row>
    <row r="717" spans="1:10" x14ac:dyDescent="0.3">
      <c r="A717">
        <v>103195</v>
      </c>
      <c r="B717" s="10">
        <f t="shared" si="11"/>
        <v>103195</v>
      </c>
      <c r="C717">
        <v>49.024298000000002</v>
      </c>
      <c r="D717">
        <v>-122.05391400000001</v>
      </c>
      <c r="E717">
        <v>5430588</v>
      </c>
      <c r="F717">
        <v>569165</v>
      </c>
      <c r="G717" t="s">
        <v>0</v>
      </c>
      <c r="H717" t="s">
        <v>14</v>
      </c>
      <c r="I717">
        <v>1217</v>
      </c>
      <c r="J717" t="s">
        <v>16218</v>
      </c>
    </row>
    <row r="718" spans="1:10" x14ac:dyDescent="0.3">
      <c r="A718">
        <v>103204</v>
      </c>
      <c r="B718" s="10">
        <f t="shared" si="11"/>
        <v>103204</v>
      </c>
      <c r="C718">
        <v>49.173299999999998</v>
      </c>
      <c r="D718">
        <v>-121.81881</v>
      </c>
      <c r="E718">
        <v>5447393</v>
      </c>
      <c r="F718">
        <v>586094</v>
      </c>
      <c r="G718" t="s">
        <v>0</v>
      </c>
      <c r="H718" t="s">
        <v>14</v>
      </c>
      <c r="I718">
        <v>1197</v>
      </c>
      <c r="J718" t="s">
        <v>12967</v>
      </c>
    </row>
    <row r="719" spans="1:10" x14ac:dyDescent="0.3">
      <c r="A719">
        <v>103223</v>
      </c>
      <c r="B719" s="10">
        <f t="shared" si="11"/>
        <v>103223</v>
      </c>
      <c r="C719">
        <v>49.089660000000002</v>
      </c>
      <c r="D719">
        <v>-122.03532</v>
      </c>
      <c r="E719">
        <v>5437871</v>
      </c>
      <c r="F719">
        <v>570432</v>
      </c>
      <c r="G719" t="s">
        <v>0</v>
      </c>
      <c r="H719" t="s">
        <v>14</v>
      </c>
      <c r="I719">
        <v>8</v>
      </c>
      <c r="J719" t="s">
        <v>12967</v>
      </c>
    </row>
    <row r="720" spans="1:10" x14ac:dyDescent="0.3">
      <c r="A720">
        <v>103258</v>
      </c>
      <c r="B720" s="10">
        <f t="shared" si="11"/>
        <v>103258</v>
      </c>
      <c r="C720">
        <v>49.084400000000002</v>
      </c>
      <c r="D720">
        <v>-122.03749999999999</v>
      </c>
      <c r="E720">
        <v>5437284</v>
      </c>
      <c r="F720">
        <v>570280</v>
      </c>
      <c r="G720" t="s">
        <v>0</v>
      </c>
      <c r="H720" t="s">
        <v>14</v>
      </c>
      <c r="I720">
        <v>8</v>
      </c>
      <c r="J720" t="s">
        <v>12967</v>
      </c>
    </row>
    <row r="721" spans="1:10" x14ac:dyDescent="0.3">
      <c r="A721">
        <v>103280</v>
      </c>
      <c r="B721" s="10">
        <f t="shared" si="11"/>
        <v>103280</v>
      </c>
      <c r="C721">
        <v>49.084620000000001</v>
      </c>
      <c r="D721">
        <v>-121.93286500000001</v>
      </c>
      <c r="E721">
        <v>5437411</v>
      </c>
      <c r="F721">
        <v>577920</v>
      </c>
      <c r="G721" t="s">
        <v>0</v>
      </c>
      <c r="H721" t="s">
        <v>14</v>
      </c>
      <c r="I721">
        <v>9</v>
      </c>
      <c r="J721" t="s">
        <v>12966</v>
      </c>
    </row>
    <row r="722" spans="1:10" x14ac:dyDescent="0.3">
      <c r="A722">
        <v>103290</v>
      </c>
      <c r="B722" s="10">
        <f t="shared" si="11"/>
        <v>103290</v>
      </c>
      <c r="C722">
        <v>49.13449</v>
      </c>
      <c r="D722">
        <v>-121.9628</v>
      </c>
      <c r="E722">
        <v>5442924</v>
      </c>
      <c r="F722">
        <v>575658</v>
      </c>
      <c r="G722" t="s">
        <v>0</v>
      </c>
      <c r="H722" t="s">
        <v>14</v>
      </c>
      <c r="I722">
        <v>6</v>
      </c>
      <c r="J722" t="s">
        <v>12967</v>
      </c>
    </row>
    <row r="723" spans="1:10" x14ac:dyDescent="0.3">
      <c r="A723">
        <v>103296</v>
      </c>
      <c r="B723" s="10">
        <f t="shared" si="11"/>
        <v>103296</v>
      </c>
      <c r="C723">
        <v>49.134970000000003</v>
      </c>
      <c r="D723">
        <v>-121.96339999999999</v>
      </c>
      <c r="E723">
        <v>5442977</v>
      </c>
      <c r="F723">
        <v>575614</v>
      </c>
      <c r="G723" t="s">
        <v>0</v>
      </c>
      <c r="H723" t="s">
        <v>14</v>
      </c>
      <c r="I723">
        <v>6</v>
      </c>
      <c r="J723" t="s">
        <v>12967</v>
      </c>
    </row>
    <row r="724" spans="1:10" x14ac:dyDescent="0.3">
      <c r="A724">
        <v>103318</v>
      </c>
      <c r="B724" s="10">
        <f t="shared" si="11"/>
        <v>103318</v>
      </c>
      <c r="C724">
        <v>49.158050000000003</v>
      </c>
      <c r="D724">
        <v>-121.97884000000001</v>
      </c>
      <c r="E724">
        <v>5445528</v>
      </c>
      <c r="F724">
        <v>574453</v>
      </c>
      <c r="G724" t="s">
        <v>0</v>
      </c>
      <c r="H724" t="s">
        <v>14</v>
      </c>
      <c r="I724">
        <v>1197</v>
      </c>
      <c r="J724" t="s">
        <v>12967</v>
      </c>
    </row>
    <row r="725" spans="1:10" x14ac:dyDescent="0.3">
      <c r="A725">
        <v>103327</v>
      </c>
      <c r="B725" s="10">
        <f t="shared" si="11"/>
        <v>103327</v>
      </c>
      <c r="C725">
        <v>49.028843999999999</v>
      </c>
      <c r="D725">
        <v>-122.055415</v>
      </c>
      <c r="E725">
        <v>5431092</v>
      </c>
      <c r="F725">
        <v>569049</v>
      </c>
      <c r="G725" t="s">
        <v>0</v>
      </c>
      <c r="H725" t="s">
        <v>14</v>
      </c>
      <c r="I725">
        <v>1217</v>
      </c>
      <c r="J725" t="s">
        <v>16218</v>
      </c>
    </row>
    <row r="726" spans="1:10" x14ac:dyDescent="0.3">
      <c r="A726">
        <v>103329</v>
      </c>
      <c r="B726" s="10">
        <f t="shared" si="11"/>
        <v>103329</v>
      </c>
      <c r="C726">
        <v>49.02863</v>
      </c>
      <c r="D726">
        <v>-122.052341</v>
      </c>
      <c r="E726">
        <v>5431071</v>
      </c>
      <c r="F726">
        <v>569274</v>
      </c>
      <c r="G726" t="s">
        <v>0</v>
      </c>
      <c r="H726" t="s">
        <v>14</v>
      </c>
      <c r="I726">
        <v>1217</v>
      </c>
      <c r="J726" t="s">
        <v>16218</v>
      </c>
    </row>
    <row r="727" spans="1:10" x14ac:dyDescent="0.3">
      <c r="A727">
        <v>103424</v>
      </c>
      <c r="B727" s="10">
        <f t="shared" si="11"/>
        <v>103424</v>
      </c>
      <c r="C727">
        <v>49.145099999999999</v>
      </c>
      <c r="D727">
        <v>-122.00142</v>
      </c>
      <c r="E727">
        <v>5444066</v>
      </c>
      <c r="F727">
        <v>572826</v>
      </c>
      <c r="G727" t="s">
        <v>0</v>
      </c>
      <c r="H727" t="s">
        <v>14</v>
      </c>
      <c r="I727">
        <v>6</v>
      </c>
      <c r="J727" t="s">
        <v>12967</v>
      </c>
    </row>
    <row r="728" spans="1:10" x14ac:dyDescent="0.3">
      <c r="A728">
        <v>103430</v>
      </c>
      <c r="B728" s="10">
        <f t="shared" si="11"/>
        <v>103430</v>
      </c>
      <c r="C728">
        <v>49.144660000000002</v>
      </c>
      <c r="D728">
        <v>-122.00099</v>
      </c>
      <c r="E728">
        <v>5444018</v>
      </c>
      <c r="F728">
        <v>572858</v>
      </c>
      <c r="G728" t="s">
        <v>0</v>
      </c>
      <c r="H728" t="s">
        <v>14</v>
      </c>
      <c r="I728">
        <v>6</v>
      </c>
      <c r="J728" t="s">
        <v>12967</v>
      </c>
    </row>
    <row r="729" spans="1:10" x14ac:dyDescent="0.3">
      <c r="A729">
        <v>103452</v>
      </c>
      <c r="B729" s="10">
        <f t="shared" si="11"/>
        <v>103452</v>
      </c>
      <c r="C729">
        <v>49.016959</v>
      </c>
      <c r="D729">
        <v>-122.02389599999999</v>
      </c>
      <c r="E729">
        <v>5429800</v>
      </c>
      <c r="F729">
        <v>571370</v>
      </c>
      <c r="G729" t="s">
        <v>0</v>
      </c>
      <c r="H729" t="s">
        <v>14</v>
      </c>
      <c r="I729">
        <v>1218</v>
      </c>
      <c r="J729" t="s">
        <v>16218</v>
      </c>
    </row>
    <row r="730" spans="1:10" x14ac:dyDescent="0.3">
      <c r="A730">
        <v>103459</v>
      </c>
      <c r="B730" s="10">
        <f t="shared" si="11"/>
        <v>103459</v>
      </c>
      <c r="C730">
        <v>49.147759999999998</v>
      </c>
      <c r="D730">
        <v>-121.92681</v>
      </c>
      <c r="E730">
        <v>5444436</v>
      </c>
      <c r="F730">
        <v>578263</v>
      </c>
      <c r="G730" t="s">
        <v>0</v>
      </c>
      <c r="H730" t="s">
        <v>14</v>
      </c>
      <c r="I730">
        <v>6</v>
      </c>
      <c r="J730" t="s">
        <v>12967</v>
      </c>
    </row>
    <row r="731" spans="1:10" x14ac:dyDescent="0.3">
      <c r="A731">
        <v>103891</v>
      </c>
      <c r="B731" s="10">
        <f t="shared" si="11"/>
        <v>103891</v>
      </c>
      <c r="C731">
        <v>49.085858999999999</v>
      </c>
      <c r="D731">
        <v>-121.935523</v>
      </c>
      <c r="E731">
        <v>5437546</v>
      </c>
      <c r="F731">
        <v>577724</v>
      </c>
      <c r="G731" t="s">
        <v>0</v>
      </c>
      <c r="H731" t="s">
        <v>14</v>
      </c>
      <c r="I731">
        <v>1206</v>
      </c>
      <c r="J731" t="s">
        <v>12966</v>
      </c>
    </row>
    <row r="732" spans="1:10" x14ac:dyDescent="0.3">
      <c r="A732">
        <v>103898</v>
      </c>
      <c r="B732" s="10">
        <f t="shared" si="11"/>
        <v>103898</v>
      </c>
      <c r="C732">
        <v>49.094982000000002</v>
      </c>
      <c r="D732">
        <v>-121.97140899999999</v>
      </c>
      <c r="E732">
        <v>5438524</v>
      </c>
      <c r="F732">
        <v>575090</v>
      </c>
      <c r="G732" t="s">
        <v>0</v>
      </c>
      <c r="H732" t="s">
        <v>14</v>
      </c>
      <c r="I732">
        <v>1216</v>
      </c>
      <c r="J732" t="s">
        <v>12967</v>
      </c>
    </row>
    <row r="733" spans="1:10" x14ac:dyDescent="0.3">
      <c r="A733">
        <v>103901</v>
      </c>
      <c r="B733" s="10">
        <f t="shared" si="11"/>
        <v>103901</v>
      </c>
      <c r="C733">
        <v>49.095435999999999</v>
      </c>
      <c r="D733">
        <v>-121.970907</v>
      </c>
      <c r="E733">
        <v>5438575</v>
      </c>
      <c r="F733">
        <v>575126</v>
      </c>
      <c r="G733" t="s">
        <v>0</v>
      </c>
      <c r="H733" t="s">
        <v>14</v>
      </c>
      <c r="I733">
        <v>1205</v>
      </c>
      <c r="J733" t="s">
        <v>12967</v>
      </c>
    </row>
    <row r="734" spans="1:10" x14ac:dyDescent="0.3">
      <c r="A734">
        <v>103906</v>
      </c>
      <c r="B734" s="10">
        <f t="shared" si="11"/>
        <v>103906</v>
      </c>
      <c r="C734">
        <v>49.167160000000003</v>
      </c>
      <c r="D734">
        <v>-121.87394999999999</v>
      </c>
      <c r="E734">
        <v>5446649</v>
      </c>
      <c r="F734">
        <v>582085</v>
      </c>
      <c r="G734" t="s">
        <v>0</v>
      </c>
      <c r="H734" t="s">
        <v>14</v>
      </c>
      <c r="I734">
        <v>6</v>
      </c>
      <c r="J734" t="s">
        <v>12967</v>
      </c>
    </row>
    <row r="735" spans="1:10" x14ac:dyDescent="0.3">
      <c r="A735">
        <v>103911</v>
      </c>
      <c r="B735" s="10">
        <f t="shared" si="11"/>
        <v>103911</v>
      </c>
      <c r="C735">
        <v>49.095500999999999</v>
      </c>
      <c r="D735">
        <v>-121.970083</v>
      </c>
      <c r="E735">
        <v>5438583</v>
      </c>
      <c r="F735">
        <v>575186</v>
      </c>
      <c r="G735" t="s">
        <v>0</v>
      </c>
      <c r="H735" t="s">
        <v>14</v>
      </c>
      <c r="I735">
        <v>1205</v>
      </c>
      <c r="J735" t="s">
        <v>12967</v>
      </c>
    </row>
    <row r="736" spans="1:10" x14ac:dyDescent="0.3">
      <c r="A736">
        <v>103932</v>
      </c>
      <c r="B736" s="10">
        <f t="shared" si="11"/>
        <v>103932</v>
      </c>
      <c r="C736">
        <v>49.078090000000003</v>
      </c>
      <c r="D736">
        <v>-122.08094</v>
      </c>
      <c r="E736">
        <v>5436543</v>
      </c>
      <c r="F736">
        <v>567117</v>
      </c>
      <c r="G736" t="s">
        <v>0</v>
      </c>
      <c r="H736" t="s">
        <v>14</v>
      </c>
      <c r="I736">
        <v>6</v>
      </c>
      <c r="J736" t="s">
        <v>12967</v>
      </c>
    </row>
    <row r="737" spans="1:10" x14ac:dyDescent="0.3">
      <c r="A737">
        <v>103955</v>
      </c>
      <c r="B737" s="10">
        <f t="shared" si="11"/>
        <v>103955</v>
      </c>
      <c r="C737">
        <v>49.10351</v>
      </c>
      <c r="D737">
        <v>-121.98806999999999</v>
      </c>
      <c r="E737">
        <v>5439456</v>
      </c>
      <c r="F737">
        <v>573861</v>
      </c>
      <c r="G737" t="s">
        <v>0</v>
      </c>
      <c r="H737" t="s">
        <v>14</v>
      </c>
      <c r="I737">
        <v>8</v>
      </c>
      <c r="J737" t="s">
        <v>12967</v>
      </c>
    </row>
    <row r="738" spans="1:10" x14ac:dyDescent="0.3">
      <c r="A738">
        <v>103973</v>
      </c>
      <c r="B738" s="10">
        <f t="shared" si="11"/>
        <v>103973</v>
      </c>
      <c r="C738">
        <v>49.076276999999997</v>
      </c>
      <c r="D738">
        <v>-121.866426</v>
      </c>
      <c r="E738">
        <v>5436554</v>
      </c>
      <c r="F738">
        <v>582785</v>
      </c>
      <c r="G738" t="s">
        <v>0</v>
      </c>
      <c r="H738" t="s">
        <v>14</v>
      </c>
      <c r="I738">
        <v>1206</v>
      </c>
      <c r="J738" t="s">
        <v>12966</v>
      </c>
    </row>
    <row r="739" spans="1:10" x14ac:dyDescent="0.3">
      <c r="A739">
        <v>103977</v>
      </c>
      <c r="B739" s="10">
        <f t="shared" si="11"/>
        <v>103977</v>
      </c>
      <c r="C739">
        <v>49.132649999999998</v>
      </c>
      <c r="D739">
        <v>-121.9195</v>
      </c>
      <c r="E739">
        <v>5442764</v>
      </c>
      <c r="F739">
        <v>578820</v>
      </c>
      <c r="G739" t="s">
        <v>0</v>
      </c>
      <c r="H739" t="s">
        <v>14</v>
      </c>
      <c r="I739">
        <v>6</v>
      </c>
      <c r="J739" t="s">
        <v>12967</v>
      </c>
    </row>
    <row r="740" spans="1:10" x14ac:dyDescent="0.3">
      <c r="A740">
        <v>103983</v>
      </c>
      <c r="B740" s="10">
        <f t="shared" si="11"/>
        <v>103983</v>
      </c>
      <c r="C740">
        <v>49.16151</v>
      </c>
      <c r="D740">
        <v>-121.86834</v>
      </c>
      <c r="E740">
        <v>5446027</v>
      </c>
      <c r="F740">
        <v>582504</v>
      </c>
      <c r="G740" t="s">
        <v>0</v>
      </c>
      <c r="H740" t="s">
        <v>14</v>
      </c>
      <c r="I740">
        <v>6</v>
      </c>
      <c r="J740" t="s">
        <v>12967</v>
      </c>
    </row>
    <row r="741" spans="1:10" x14ac:dyDescent="0.3">
      <c r="A741">
        <v>105575</v>
      </c>
      <c r="B741" s="10">
        <f t="shared" si="11"/>
        <v>105575</v>
      </c>
      <c r="C741">
        <v>49.173000000000002</v>
      </c>
      <c r="D741">
        <v>-121.81892000000001</v>
      </c>
      <c r="E741">
        <v>5447359</v>
      </c>
      <c r="F741">
        <v>586087</v>
      </c>
      <c r="G741" t="s">
        <v>0</v>
      </c>
      <c r="H741" t="s">
        <v>14</v>
      </c>
      <c r="I741">
        <v>6</v>
      </c>
      <c r="J741" t="s">
        <v>12967</v>
      </c>
    </row>
    <row r="742" spans="1:10" x14ac:dyDescent="0.3">
      <c r="A742">
        <v>105596</v>
      </c>
      <c r="B742" s="10">
        <f t="shared" si="11"/>
        <v>105596</v>
      </c>
      <c r="C742">
        <v>49.101199999999999</v>
      </c>
      <c r="D742">
        <v>-121.97408</v>
      </c>
      <c r="E742">
        <v>5439213</v>
      </c>
      <c r="F742">
        <v>574886</v>
      </c>
      <c r="G742" t="s">
        <v>0</v>
      </c>
      <c r="H742" t="s">
        <v>14</v>
      </c>
      <c r="I742">
        <v>8</v>
      </c>
      <c r="J742" t="s">
        <v>12967</v>
      </c>
    </row>
    <row r="743" spans="1:10" x14ac:dyDescent="0.3">
      <c r="A743">
        <v>105655</v>
      </c>
      <c r="B743" s="10">
        <f t="shared" si="11"/>
        <v>105655</v>
      </c>
      <c r="C743">
        <v>49.173589999999997</v>
      </c>
      <c r="D743">
        <v>-121.81827</v>
      </c>
      <c r="E743">
        <v>5447425</v>
      </c>
      <c r="F743">
        <v>586133</v>
      </c>
      <c r="G743" t="s">
        <v>0</v>
      </c>
      <c r="H743" t="s">
        <v>14</v>
      </c>
      <c r="I743">
        <v>6</v>
      </c>
      <c r="J743" t="s">
        <v>12967</v>
      </c>
    </row>
    <row r="744" spans="1:10" x14ac:dyDescent="0.3">
      <c r="A744">
        <v>105663</v>
      </c>
      <c r="B744" s="10">
        <f t="shared" si="11"/>
        <v>105663</v>
      </c>
      <c r="C744">
        <v>49.02843</v>
      </c>
      <c r="D744">
        <v>-122.05326100000001</v>
      </c>
      <c r="E744">
        <v>5431048</v>
      </c>
      <c r="F744">
        <v>569207</v>
      </c>
      <c r="G744" t="s">
        <v>0</v>
      </c>
      <c r="H744" t="s">
        <v>14</v>
      </c>
      <c r="I744">
        <v>1217</v>
      </c>
      <c r="J744" t="s">
        <v>16218</v>
      </c>
    </row>
    <row r="745" spans="1:10" x14ac:dyDescent="0.3">
      <c r="A745">
        <v>105666</v>
      </c>
      <c r="B745" s="10">
        <f t="shared" si="11"/>
        <v>105666</v>
      </c>
      <c r="C745">
        <v>49.204889999999999</v>
      </c>
      <c r="D745">
        <v>-121.88235</v>
      </c>
      <c r="E745">
        <v>5450834</v>
      </c>
      <c r="F745">
        <v>581411</v>
      </c>
      <c r="G745" t="s">
        <v>0</v>
      </c>
      <c r="H745" t="s">
        <v>14</v>
      </c>
      <c r="I745">
        <v>6</v>
      </c>
      <c r="J745" t="s">
        <v>12967</v>
      </c>
    </row>
    <row r="746" spans="1:10" x14ac:dyDescent="0.3">
      <c r="A746">
        <v>105670</v>
      </c>
      <c r="B746" s="10">
        <f t="shared" si="11"/>
        <v>105670</v>
      </c>
      <c r="C746">
        <v>49.119019999999999</v>
      </c>
      <c r="D746">
        <v>-122.0596</v>
      </c>
      <c r="E746">
        <v>5441113</v>
      </c>
      <c r="F746">
        <v>568619</v>
      </c>
      <c r="G746" t="s">
        <v>0</v>
      </c>
      <c r="H746" t="s">
        <v>14</v>
      </c>
      <c r="I746">
        <v>6</v>
      </c>
      <c r="J746" t="s">
        <v>12967</v>
      </c>
    </row>
    <row r="747" spans="1:10" x14ac:dyDescent="0.3">
      <c r="A747">
        <v>105701</v>
      </c>
      <c r="B747" s="10">
        <f t="shared" si="11"/>
        <v>105701</v>
      </c>
      <c r="C747">
        <v>49.173349999999999</v>
      </c>
      <c r="D747">
        <v>-121.86099</v>
      </c>
      <c r="E747">
        <v>5447351</v>
      </c>
      <c r="F747">
        <v>583020</v>
      </c>
      <c r="G747" t="s">
        <v>0</v>
      </c>
      <c r="H747" t="s">
        <v>14</v>
      </c>
      <c r="I747">
        <v>6</v>
      </c>
      <c r="J747" t="s">
        <v>12967</v>
      </c>
    </row>
    <row r="748" spans="1:10" x14ac:dyDescent="0.3">
      <c r="A748">
        <v>105720</v>
      </c>
      <c r="B748" s="10">
        <f t="shared" si="11"/>
        <v>105720</v>
      </c>
      <c r="C748">
        <v>49.103839999999998</v>
      </c>
      <c r="D748">
        <v>-121.83701000000001</v>
      </c>
      <c r="E748">
        <v>5439651</v>
      </c>
      <c r="F748">
        <v>584886</v>
      </c>
      <c r="G748" t="s">
        <v>0</v>
      </c>
      <c r="H748" t="s">
        <v>14</v>
      </c>
      <c r="I748">
        <v>899</v>
      </c>
      <c r="J748" t="s">
        <v>12968</v>
      </c>
    </row>
    <row r="749" spans="1:10" x14ac:dyDescent="0.3">
      <c r="A749">
        <v>106324</v>
      </c>
      <c r="B749" s="10">
        <f t="shared" si="11"/>
        <v>106324</v>
      </c>
      <c r="C749">
        <v>49.061385999999999</v>
      </c>
      <c r="D749">
        <v>-121.991117</v>
      </c>
      <c r="E749">
        <v>5434770</v>
      </c>
      <c r="F749">
        <v>573701</v>
      </c>
      <c r="G749" t="s">
        <v>0</v>
      </c>
      <c r="H749" t="s">
        <v>14</v>
      </c>
      <c r="I749">
        <v>1200</v>
      </c>
      <c r="J749" t="s">
        <v>16218</v>
      </c>
    </row>
    <row r="750" spans="1:10" x14ac:dyDescent="0.3">
      <c r="A750">
        <v>106977</v>
      </c>
      <c r="B750" s="10">
        <f t="shared" si="11"/>
        <v>106977</v>
      </c>
      <c r="C750">
        <v>49.180210000000002</v>
      </c>
      <c r="D750">
        <v>-121.90446</v>
      </c>
      <c r="E750">
        <v>5448067</v>
      </c>
      <c r="F750">
        <v>579840</v>
      </c>
      <c r="G750" t="s">
        <v>0</v>
      </c>
      <c r="H750" t="s">
        <v>14</v>
      </c>
      <c r="I750">
        <v>6</v>
      </c>
      <c r="J750" t="s">
        <v>12967</v>
      </c>
    </row>
    <row r="751" spans="1:10" x14ac:dyDescent="0.3">
      <c r="A751">
        <v>106986</v>
      </c>
      <c r="B751" s="10">
        <f t="shared" si="11"/>
        <v>106986</v>
      </c>
      <c r="C751">
        <v>49.120449999999998</v>
      </c>
      <c r="D751">
        <v>-122.07264000000001</v>
      </c>
      <c r="E751">
        <v>5441260</v>
      </c>
      <c r="F751">
        <v>567665</v>
      </c>
      <c r="G751" t="s">
        <v>0</v>
      </c>
      <c r="H751" t="s">
        <v>14</v>
      </c>
      <c r="I751">
        <v>1197</v>
      </c>
      <c r="J751" t="s">
        <v>12967</v>
      </c>
    </row>
    <row r="752" spans="1:10" x14ac:dyDescent="0.3">
      <c r="A752">
        <v>107149</v>
      </c>
      <c r="B752" s="10">
        <f t="shared" si="11"/>
        <v>107149</v>
      </c>
      <c r="C752">
        <v>49.16169</v>
      </c>
      <c r="D752">
        <v>-121.82965</v>
      </c>
      <c r="E752">
        <v>5446090</v>
      </c>
      <c r="F752">
        <v>585324</v>
      </c>
      <c r="G752" t="s">
        <v>0</v>
      </c>
      <c r="H752" t="s">
        <v>14</v>
      </c>
      <c r="I752">
        <v>6</v>
      </c>
      <c r="J752" t="s">
        <v>12967</v>
      </c>
    </row>
    <row r="753" spans="1:10" x14ac:dyDescent="0.3">
      <c r="A753">
        <v>107151</v>
      </c>
      <c r="B753" s="10">
        <f t="shared" si="11"/>
        <v>107151</v>
      </c>
      <c r="C753">
        <v>49.190860000000001</v>
      </c>
      <c r="D753">
        <v>-121.8857</v>
      </c>
      <c r="E753">
        <v>5449271</v>
      </c>
      <c r="F753">
        <v>581190</v>
      </c>
      <c r="G753" t="s">
        <v>0</v>
      </c>
      <c r="H753" t="s">
        <v>14</v>
      </c>
      <c r="I753">
        <v>1197</v>
      </c>
      <c r="J753" t="s">
        <v>12967</v>
      </c>
    </row>
    <row r="754" spans="1:10" x14ac:dyDescent="0.3">
      <c r="A754">
        <v>107357</v>
      </c>
      <c r="B754" s="10">
        <f t="shared" si="11"/>
        <v>107357</v>
      </c>
      <c r="C754">
        <v>49.118389999999998</v>
      </c>
      <c r="D754">
        <v>-122.05484</v>
      </c>
      <c r="E754">
        <v>5441047</v>
      </c>
      <c r="F754">
        <v>568967</v>
      </c>
      <c r="G754" t="s">
        <v>0</v>
      </c>
      <c r="H754" t="s">
        <v>14</v>
      </c>
      <c r="I754">
        <v>6</v>
      </c>
      <c r="J754" t="s">
        <v>12967</v>
      </c>
    </row>
    <row r="755" spans="1:10" x14ac:dyDescent="0.3">
      <c r="A755">
        <v>107371</v>
      </c>
      <c r="B755" s="10">
        <f t="shared" si="11"/>
        <v>107371</v>
      </c>
      <c r="C755">
        <v>49.117330000000003</v>
      </c>
      <c r="D755">
        <v>-122.05737999999999</v>
      </c>
      <c r="E755">
        <v>5440927</v>
      </c>
      <c r="F755">
        <v>568783</v>
      </c>
      <c r="G755" t="s">
        <v>0</v>
      </c>
      <c r="H755" t="s">
        <v>14</v>
      </c>
      <c r="I755">
        <v>6</v>
      </c>
      <c r="J755" t="s">
        <v>12967</v>
      </c>
    </row>
    <row r="756" spans="1:10" x14ac:dyDescent="0.3">
      <c r="A756">
        <v>107441</v>
      </c>
      <c r="B756" s="10">
        <f t="shared" si="11"/>
        <v>107441</v>
      </c>
      <c r="C756">
        <v>49.148099999999999</v>
      </c>
      <c r="D756">
        <v>-121.90499</v>
      </c>
      <c r="E756">
        <v>5444497</v>
      </c>
      <c r="F756">
        <v>579853</v>
      </c>
      <c r="G756" t="s">
        <v>0</v>
      </c>
      <c r="H756" t="s">
        <v>14</v>
      </c>
      <c r="I756">
        <v>6</v>
      </c>
      <c r="J756" t="s">
        <v>12967</v>
      </c>
    </row>
    <row r="757" spans="1:10" x14ac:dyDescent="0.3">
      <c r="A757">
        <v>107454</v>
      </c>
      <c r="B757" s="10">
        <f t="shared" si="11"/>
        <v>107454</v>
      </c>
      <c r="C757">
        <v>49.126899999999999</v>
      </c>
      <c r="D757">
        <v>-122.08975</v>
      </c>
      <c r="E757">
        <v>5441962</v>
      </c>
      <c r="F757">
        <v>566408</v>
      </c>
      <c r="G757" t="s">
        <v>0</v>
      </c>
      <c r="H757" t="s">
        <v>14</v>
      </c>
      <c r="I757">
        <v>6</v>
      </c>
      <c r="J757" t="s">
        <v>12967</v>
      </c>
    </row>
    <row r="758" spans="1:10" x14ac:dyDescent="0.3">
      <c r="A758">
        <v>107852</v>
      </c>
      <c r="B758" s="10">
        <f t="shared" si="11"/>
        <v>107852</v>
      </c>
      <c r="C758">
        <v>49.073300000000003</v>
      </c>
      <c r="D758">
        <v>-121.9562</v>
      </c>
      <c r="E758">
        <v>5436129</v>
      </c>
      <c r="F758">
        <v>576233</v>
      </c>
      <c r="G758" t="s">
        <v>0</v>
      </c>
      <c r="H758" t="s">
        <v>14</v>
      </c>
      <c r="I758">
        <v>9</v>
      </c>
      <c r="J758" t="s">
        <v>12966</v>
      </c>
    </row>
    <row r="759" spans="1:10" x14ac:dyDescent="0.3">
      <c r="A759">
        <v>107853</v>
      </c>
      <c r="B759" s="10">
        <f t="shared" si="11"/>
        <v>107853</v>
      </c>
      <c r="C759">
        <v>49.073309999999999</v>
      </c>
      <c r="D759">
        <v>-121.95621</v>
      </c>
      <c r="E759">
        <v>5436130</v>
      </c>
      <c r="F759">
        <v>576233</v>
      </c>
      <c r="G759" t="s">
        <v>0</v>
      </c>
      <c r="H759" t="s">
        <v>14</v>
      </c>
      <c r="I759">
        <v>9</v>
      </c>
      <c r="J759" t="s">
        <v>12966</v>
      </c>
    </row>
    <row r="760" spans="1:10" x14ac:dyDescent="0.3">
      <c r="A760">
        <v>107910</v>
      </c>
      <c r="B760" s="10">
        <f t="shared" si="11"/>
        <v>107910</v>
      </c>
      <c r="C760">
        <v>49.075547999999998</v>
      </c>
      <c r="D760">
        <v>-121.965005</v>
      </c>
      <c r="E760">
        <v>5436370</v>
      </c>
      <c r="F760">
        <v>575587</v>
      </c>
      <c r="G760" t="s">
        <v>0</v>
      </c>
      <c r="H760" t="s">
        <v>14</v>
      </c>
      <c r="I760">
        <v>1206</v>
      </c>
      <c r="J760" t="s">
        <v>12966</v>
      </c>
    </row>
    <row r="761" spans="1:10" x14ac:dyDescent="0.3">
      <c r="A761">
        <v>107946</v>
      </c>
      <c r="B761" s="10">
        <f t="shared" si="11"/>
        <v>107946</v>
      </c>
      <c r="C761">
        <v>49.183619999999998</v>
      </c>
      <c r="D761">
        <v>-121.78097</v>
      </c>
      <c r="E761">
        <v>5448584</v>
      </c>
      <c r="F761">
        <v>588834</v>
      </c>
      <c r="G761" t="s">
        <v>0</v>
      </c>
      <c r="H761" t="s">
        <v>14</v>
      </c>
      <c r="I761">
        <v>6</v>
      </c>
      <c r="J761" t="s">
        <v>12967</v>
      </c>
    </row>
    <row r="762" spans="1:10" x14ac:dyDescent="0.3">
      <c r="A762">
        <v>108407</v>
      </c>
      <c r="B762" s="10">
        <f t="shared" si="11"/>
        <v>108407</v>
      </c>
      <c r="C762">
        <v>49.074784000000001</v>
      </c>
      <c r="D762">
        <v>-121.852822</v>
      </c>
      <c r="E762">
        <v>5436403</v>
      </c>
      <c r="F762">
        <v>583781</v>
      </c>
      <c r="G762" t="s">
        <v>0</v>
      </c>
      <c r="H762" t="s">
        <v>14</v>
      </c>
      <c r="I762">
        <v>1206</v>
      </c>
      <c r="J762" t="s">
        <v>12966</v>
      </c>
    </row>
    <row r="763" spans="1:10" x14ac:dyDescent="0.3">
      <c r="A763">
        <v>108466</v>
      </c>
      <c r="B763" s="10">
        <f t="shared" si="11"/>
        <v>108466</v>
      </c>
      <c r="C763">
        <v>49.184809999999999</v>
      </c>
      <c r="D763">
        <v>-121.82604000000001</v>
      </c>
      <c r="E763">
        <v>5448664</v>
      </c>
      <c r="F763">
        <v>585547</v>
      </c>
      <c r="G763" t="s">
        <v>0</v>
      </c>
      <c r="H763" t="s">
        <v>14</v>
      </c>
      <c r="I763">
        <v>6</v>
      </c>
      <c r="J763" t="s">
        <v>12967</v>
      </c>
    </row>
    <row r="764" spans="1:10" x14ac:dyDescent="0.3">
      <c r="A764">
        <v>108474</v>
      </c>
      <c r="B764" s="10">
        <f t="shared" si="11"/>
        <v>108474</v>
      </c>
      <c r="C764">
        <v>49.103560000000002</v>
      </c>
      <c r="D764">
        <v>-122.06826</v>
      </c>
      <c r="E764">
        <v>5439386</v>
      </c>
      <c r="F764">
        <v>568008</v>
      </c>
      <c r="G764" t="s">
        <v>0</v>
      </c>
      <c r="H764" t="s">
        <v>14</v>
      </c>
      <c r="I764">
        <v>6</v>
      </c>
      <c r="J764" t="s">
        <v>12967</v>
      </c>
    </row>
    <row r="765" spans="1:10" x14ac:dyDescent="0.3">
      <c r="A765">
        <v>108478</v>
      </c>
      <c r="B765" s="10">
        <f t="shared" si="11"/>
        <v>108478</v>
      </c>
      <c r="C765">
        <v>49.172519999999999</v>
      </c>
      <c r="D765">
        <v>-121.82823999999999</v>
      </c>
      <c r="E765">
        <v>5447295</v>
      </c>
      <c r="F765">
        <v>585408</v>
      </c>
      <c r="G765" t="s">
        <v>0</v>
      </c>
      <c r="H765" t="s">
        <v>14</v>
      </c>
      <c r="I765">
        <v>6</v>
      </c>
      <c r="J765" t="s">
        <v>12967</v>
      </c>
    </row>
    <row r="766" spans="1:10" x14ac:dyDescent="0.3">
      <c r="A766">
        <v>108493</v>
      </c>
      <c r="B766" s="10">
        <f t="shared" si="11"/>
        <v>108493</v>
      </c>
      <c r="C766">
        <v>49.141089999999998</v>
      </c>
      <c r="D766">
        <v>-122.00821000000001</v>
      </c>
      <c r="E766">
        <v>5443614</v>
      </c>
      <c r="F766">
        <v>572336</v>
      </c>
      <c r="G766" t="s">
        <v>0</v>
      </c>
      <c r="H766" t="s">
        <v>14</v>
      </c>
      <c r="I766">
        <v>6</v>
      </c>
      <c r="J766" t="s">
        <v>12967</v>
      </c>
    </row>
    <row r="767" spans="1:10" x14ac:dyDescent="0.3">
      <c r="A767">
        <v>108496</v>
      </c>
      <c r="B767" s="10">
        <f t="shared" si="11"/>
        <v>108496</v>
      </c>
      <c r="C767">
        <v>49.129080000000002</v>
      </c>
      <c r="D767">
        <v>-122.00519</v>
      </c>
      <c r="E767">
        <v>5442282</v>
      </c>
      <c r="F767">
        <v>572574</v>
      </c>
      <c r="G767" t="s">
        <v>0</v>
      </c>
      <c r="H767" t="s">
        <v>14</v>
      </c>
      <c r="I767">
        <v>6</v>
      </c>
      <c r="J767" t="s">
        <v>12967</v>
      </c>
    </row>
    <row r="768" spans="1:10" x14ac:dyDescent="0.3">
      <c r="A768">
        <v>108497</v>
      </c>
      <c r="B768" s="10">
        <f t="shared" si="11"/>
        <v>108497</v>
      </c>
      <c r="C768">
        <v>49.118099999999998</v>
      </c>
      <c r="D768">
        <v>-122.01390000000001</v>
      </c>
      <c r="E768">
        <v>5441053</v>
      </c>
      <c r="F768">
        <v>571955</v>
      </c>
      <c r="G768" t="s">
        <v>0</v>
      </c>
      <c r="H768" t="s">
        <v>14</v>
      </c>
      <c r="I768">
        <v>1199</v>
      </c>
      <c r="J768" t="s">
        <v>12967</v>
      </c>
    </row>
    <row r="769" spans="1:10" x14ac:dyDescent="0.3">
      <c r="A769">
        <v>108508</v>
      </c>
      <c r="B769" s="10">
        <f t="shared" si="11"/>
        <v>108508</v>
      </c>
      <c r="C769">
        <v>49.162260000000003</v>
      </c>
      <c r="D769">
        <v>-121.91819</v>
      </c>
      <c r="E769">
        <v>5446057</v>
      </c>
      <c r="F769">
        <v>578868</v>
      </c>
      <c r="G769" t="s">
        <v>0</v>
      </c>
      <c r="H769" t="s">
        <v>14</v>
      </c>
      <c r="I769">
        <v>1197</v>
      </c>
      <c r="J769" t="s">
        <v>12967</v>
      </c>
    </row>
    <row r="770" spans="1:10" x14ac:dyDescent="0.3">
      <c r="A770">
        <v>108524</v>
      </c>
      <c r="B770" s="10">
        <f t="shared" ref="B770:B833" si="12">HYPERLINK(CONCATENATE("https://apps.nrs.gov.bc.ca/gwells/well/",A770),A770)</f>
        <v>108524</v>
      </c>
      <c r="C770">
        <v>49.10951</v>
      </c>
      <c r="D770">
        <v>-122.04543</v>
      </c>
      <c r="E770">
        <v>5440068</v>
      </c>
      <c r="F770">
        <v>569666</v>
      </c>
      <c r="G770" t="s">
        <v>0</v>
      </c>
      <c r="H770" t="s">
        <v>14</v>
      </c>
      <c r="I770">
        <v>6</v>
      </c>
      <c r="J770" t="s">
        <v>12967</v>
      </c>
    </row>
    <row r="771" spans="1:10" x14ac:dyDescent="0.3">
      <c r="A771">
        <v>108527</v>
      </c>
      <c r="B771" s="10">
        <f t="shared" si="12"/>
        <v>108527</v>
      </c>
      <c r="C771">
        <v>49.117980000000003</v>
      </c>
      <c r="D771">
        <v>-121.99551</v>
      </c>
      <c r="E771">
        <v>5441057</v>
      </c>
      <c r="F771">
        <v>573297</v>
      </c>
      <c r="G771" t="s">
        <v>0</v>
      </c>
      <c r="H771" t="s">
        <v>14</v>
      </c>
      <c r="I771">
        <v>8</v>
      </c>
      <c r="J771" t="s">
        <v>12967</v>
      </c>
    </row>
    <row r="772" spans="1:10" x14ac:dyDescent="0.3">
      <c r="A772">
        <v>108528</v>
      </c>
      <c r="B772" s="10">
        <f t="shared" si="12"/>
        <v>108528</v>
      </c>
      <c r="C772">
        <v>49.119199999999999</v>
      </c>
      <c r="D772">
        <v>-122.04052</v>
      </c>
      <c r="E772">
        <v>5441150</v>
      </c>
      <c r="F772">
        <v>570011</v>
      </c>
      <c r="G772" t="s">
        <v>0</v>
      </c>
      <c r="H772" t="s">
        <v>14</v>
      </c>
      <c r="I772">
        <v>1197</v>
      </c>
      <c r="J772" t="s">
        <v>12967</v>
      </c>
    </row>
    <row r="773" spans="1:10" x14ac:dyDescent="0.3">
      <c r="A773">
        <v>108791</v>
      </c>
      <c r="B773" s="10">
        <f t="shared" si="12"/>
        <v>108791</v>
      </c>
      <c r="C773">
        <v>49.027470000000001</v>
      </c>
      <c r="D773">
        <v>-122.04509</v>
      </c>
      <c r="E773">
        <v>5430949</v>
      </c>
      <c r="F773">
        <v>569806</v>
      </c>
      <c r="G773" t="s">
        <v>0</v>
      </c>
      <c r="H773" t="s">
        <v>14</v>
      </c>
      <c r="I773">
        <v>1217</v>
      </c>
      <c r="J773" t="s">
        <v>16218</v>
      </c>
    </row>
    <row r="774" spans="1:10" x14ac:dyDescent="0.3">
      <c r="A774">
        <v>108859</v>
      </c>
      <c r="B774" s="10">
        <f t="shared" si="12"/>
        <v>108859</v>
      </c>
      <c r="C774">
        <v>49.149430000000002</v>
      </c>
      <c r="D774">
        <v>-121.99460000000001</v>
      </c>
      <c r="E774">
        <v>5444554</v>
      </c>
      <c r="F774">
        <v>573317</v>
      </c>
      <c r="G774" t="s">
        <v>0</v>
      </c>
      <c r="H774" t="s">
        <v>14</v>
      </c>
      <c r="I774">
        <v>6</v>
      </c>
      <c r="J774" t="s">
        <v>12967</v>
      </c>
    </row>
    <row r="775" spans="1:10" x14ac:dyDescent="0.3">
      <c r="A775">
        <v>108868</v>
      </c>
      <c r="B775" s="10">
        <f t="shared" si="12"/>
        <v>108868</v>
      </c>
      <c r="C775">
        <v>49.188989999999997</v>
      </c>
      <c r="D775">
        <v>-121.86709</v>
      </c>
      <c r="E775">
        <v>5449083</v>
      </c>
      <c r="F775">
        <v>582549</v>
      </c>
      <c r="G775" t="s">
        <v>0</v>
      </c>
      <c r="H775" t="s">
        <v>14</v>
      </c>
      <c r="I775">
        <v>6</v>
      </c>
      <c r="J775" t="s">
        <v>12967</v>
      </c>
    </row>
    <row r="776" spans="1:10" x14ac:dyDescent="0.3">
      <c r="A776">
        <v>109193</v>
      </c>
      <c r="B776" s="10">
        <f t="shared" si="12"/>
        <v>109193</v>
      </c>
      <c r="C776">
        <v>49.131610000000002</v>
      </c>
      <c r="D776">
        <v>-121.82482</v>
      </c>
      <c r="E776">
        <v>5442751</v>
      </c>
      <c r="F776">
        <v>585728</v>
      </c>
      <c r="G776" t="s">
        <v>0</v>
      </c>
      <c r="H776" t="s">
        <v>14</v>
      </c>
      <c r="I776">
        <v>899</v>
      </c>
      <c r="J776" t="s">
        <v>12967</v>
      </c>
    </row>
    <row r="777" spans="1:10" x14ac:dyDescent="0.3">
      <c r="A777">
        <v>109468</v>
      </c>
      <c r="B777" s="10">
        <f t="shared" si="12"/>
        <v>109468</v>
      </c>
      <c r="C777">
        <v>49.198396000000002</v>
      </c>
      <c r="D777">
        <v>-121.767535</v>
      </c>
      <c r="E777">
        <v>5450242</v>
      </c>
      <c r="F777">
        <v>589786</v>
      </c>
      <c r="G777" t="s">
        <v>0</v>
      </c>
      <c r="H777" t="s">
        <v>14</v>
      </c>
      <c r="I777">
        <v>6</v>
      </c>
      <c r="J777" t="s">
        <v>12967</v>
      </c>
    </row>
    <row r="778" spans="1:10" x14ac:dyDescent="0.3">
      <c r="A778">
        <v>109472</v>
      </c>
      <c r="B778" s="10">
        <f t="shared" si="12"/>
        <v>109472</v>
      </c>
      <c r="C778">
        <v>49.004249999999999</v>
      </c>
      <c r="D778">
        <v>-122.08989</v>
      </c>
      <c r="E778">
        <v>5428327</v>
      </c>
      <c r="F778">
        <v>566562</v>
      </c>
      <c r="G778" t="s">
        <v>0</v>
      </c>
      <c r="H778" t="s">
        <v>14</v>
      </c>
      <c r="I778">
        <v>20</v>
      </c>
      <c r="J778" t="s">
        <v>16218</v>
      </c>
    </row>
    <row r="779" spans="1:10" x14ac:dyDescent="0.3">
      <c r="A779">
        <v>109474</v>
      </c>
      <c r="B779" s="10">
        <f t="shared" si="12"/>
        <v>109474</v>
      </c>
      <c r="C779">
        <v>49.116909999999997</v>
      </c>
      <c r="D779">
        <v>-122.01196</v>
      </c>
      <c r="E779">
        <v>5440922</v>
      </c>
      <c r="F779">
        <v>572098</v>
      </c>
      <c r="G779" t="s">
        <v>0</v>
      </c>
      <c r="H779" t="s">
        <v>14</v>
      </c>
      <c r="I779">
        <v>1199</v>
      </c>
      <c r="J779" t="s">
        <v>12967</v>
      </c>
    </row>
    <row r="780" spans="1:10" x14ac:dyDescent="0.3">
      <c r="A780">
        <v>109475</v>
      </c>
      <c r="B780" s="10">
        <f t="shared" si="12"/>
        <v>109475</v>
      </c>
      <c r="C780">
        <v>49.208539999999999</v>
      </c>
      <c r="D780">
        <v>-121.83154999999999</v>
      </c>
      <c r="E780">
        <v>5451296</v>
      </c>
      <c r="F780">
        <v>585105</v>
      </c>
      <c r="G780" t="s">
        <v>0</v>
      </c>
      <c r="H780" t="s">
        <v>14</v>
      </c>
      <c r="I780">
        <v>6</v>
      </c>
      <c r="J780" t="s">
        <v>12967</v>
      </c>
    </row>
    <row r="781" spans="1:10" x14ac:dyDescent="0.3">
      <c r="A781">
        <v>109477</v>
      </c>
      <c r="B781" s="10">
        <f t="shared" si="12"/>
        <v>109477</v>
      </c>
      <c r="C781">
        <v>49.170400000000001</v>
      </c>
      <c r="D781">
        <v>-121.83408</v>
      </c>
      <c r="E781">
        <v>5447053</v>
      </c>
      <c r="F781">
        <v>584986</v>
      </c>
      <c r="G781" t="s">
        <v>0</v>
      </c>
      <c r="H781" t="s">
        <v>14</v>
      </c>
      <c r="I781">
        <v>6</v>
      </c>
      <c r="J781" t="s">
        <v>12967</v>
      </c>
    </row>
    <row r="782" spans="1:10" x14ac:dyDescent="0.3">
      <c r="A782">
        <v>109488</v>
      </c>
      <c r="B782" s="10">
        <f t="shared" si="12"/>
        <v>109488</v>
      </c>
      <c r="C782">
        <v>49.172069999999998</v>
      </c>
      <c r="D782">
        <v>-121.842673</v>
      </c>
      <c r="E782">
        <v>5447229</v>
      </c>
      <c r="F782">
        <v>584357</v>
      </c>
      <c r="G782" t="s">
        <v>0</v>
      </c>
      <c r="H782" t="s">
        <v>14</v>
      </c>
      <c r="I782">
        <v>6</v>
      </c>
      <c r="J782" t="s">
        <v>12967</v>
      </c>
    </row>
    <row r="783" spans="1:10" x14ac:dyDescent="0.3">
      <c r="A783">
        <v>109490</v>
      </c>
      <c r="B783" s="10">
        <f t="shared" si="12"/>
        <v>109490</v>
      </c>
      <c r="C783">
        <v>49.07347</v>
      </c>
      <c r="D783">
        <v>-121.95990999999999</v>
      </c>
      <c r="E783">
        <v>5436144</v>
      </c>
      <c r="F783">
        <v>575962</v>
      </c>
      <c r="G783" t="s">
        <v>0</v>
      </c>
      <c r="H783" t="s">
        <v>14</v>
      </c>
      <c r="I783">
        <v>9</v>
      </c>
      <c r="J783" t="s">
        <v>12966</v>
      </c>
    </row>
    <row r="784" spans="1:10" x14ac:dyDescent="0.3">
      <c r="A784">
        <v>109491</v>
      </c>
      <c r="B784" s="10">
        <f t="shared" si="12"/>
        <v>109491</v>
      </c>
      <c r="C784">
        <v>49.117840000000001</v>
      </c>
      <c r="D784">
        <v>-121.93103000000001</v>
      </c>
      <c r="E784">
        <v>5441106</v>
      </c>
      <c r="F784">
        <v>578002</v>
      </c>
      <c r="G784" t="s">
        <v>0</v>
      </c>
      <c r="H784" t="s">
        <v>14</v>
      </c>
      <c r="I784">
        <v>8</v>
      </c>
      <c r="J784" t="s">
        <v>12967</v>
      </c>
    </row>
    <row r="785" spans="1:10" x14ac:dyDescent="0.3">
      <c r="A785">
        <v>109492</v>
      </c>
      <c r="B785" s="10">
        <f t="shared" si="12"/>
        <v>109492</v>
      </c>
      <c r="C785">
        <v>49.081361999999999</v>
      </c>
      <c r="D785">
        <v>-121.814682</v>
      </c>
      <c r="E785">
        <v>5437177</v>
      </c>
      <c r="F785">
        <v>586555</v>
      </c>
      <c r="G785" t="s">
        <v>0</v>
      </c>
      <c r="H785" t="s">
        <v>14</v>
      </c>
      <c r="I785">
        <v>1206</v>
      </c>
      <c r="J785" t="s">
        <v>12966</v>
      </c>
    </row>
    <row r="786" spans="1:10" x14ac:dyDescent="0.3">
      <c r="A786">
        <v>109494</v>
      </c>
      <c r="B786" s="10">
        <f t="shared" si="12"/>
        <v>109494</v>
      </c>
      <c r="C786">
        <v>49.190190000000001</v>
      </c>
      <c r="D786">
        <v>-121.90622</v>
      </c>
      <c r="E786">
        <v>5449174</v>
      </c>
      <c r="F786">
        <v>579696</v>
      </c>
      <c r="G786" t="s">
        <v>0</v>
      </c>
      <c r="H786" t="s">
        <v>14</v>
      </c>
      <c r="I786">
        <v>6</v>
      </c>
      <c r="J786" t="s">
        <v>12967</v>
      </c>
    </row>
    <row r="787" spans="1:10" x14ac:dyDescent="0.3">
      <c r="A787">
        <v>109502</v>
      </c>
      <c r="B787" s="10">
        <f t="shared" si="12"/>
        <v>109502</v>
      </c>
      <c r="C787">
        <v>49.003</v>
      </c>
      <c r="D787">
        <v>-122.0735</v>
      </c>
      <c r="E787">
        <v>5428203</v>
      </c>
      <c r="F787">
        <v>567762</v>
      </c>
      <c r="G787" t="s">
        <v>0</v>
      </c>
      <c r="H787" t="s">
        <v>14</v>
      </c>
      <c r="I787">
        <v>20</v>
      </c>
      <c r="J787" t="s">
        <v>16218</v>
      </c>
    </row>
    <row r="788" spans="1:10" x14ac:dyDescent="0.3">
      <c r="A788">
        <v>109507</v>
      </c>
      <c r="B788" s="10">
        <f t="shared" si="12"/>
        <v>109507</v>
      </c>
      <c r="C788">
        <v>49.147046000000003</v>
      </c>
      <c r="D788">
        <v>-121.94035599999999</v>
      </c>
      <c r="E788">
        <v>5444343</v>
      </c>
      <c r="F788">
        <v>577276</v>
      </c>
      <c r="G788" t="s">
        <v>0</v>
      </c>
      <c r="H788" t="s">
        <v>14</v>
      </c>
      <c r="I788">
        <v>6</v>
      </c>
      <c r="J788" t="s">
        <v>12967</v>
      </c>
    </row>
    <row r="789" spans="1:10" x14ac:dyDescent="0.3">
      <c r="A789">
        <v>109510</v>
      </c>
      <c r="B789" s="10">
        <f t="shared" si="12"/>
        <v>109510</v>
      </c>
      <c r="C789">
        <v>49.189830000000001</v>
      </c>
      <c r="D789">
        <v>-121.83964</v>
      </c>
      <c r="E789">
        <v>5449207</v>
      </c>
      <c r="F789">
        <v>584548</v>
      </c>
      <c r="G789" t="s">
        <v>0</v>
      </c>
      <c r="H789" t="s">
        <v>14</v>
      </c>
      <c r="I789">
        <v>6</v>
      </c>
      <c r="J789" t="s">
        <v>12967</v>
      </c>
    </row>
    <row r="790" spans="1:10" x14ac:dyDescent="0.3">
      <c r="A790">
        <v>109514</v>
      </c>
      <c r="B790" s="10">
        <f t="shared" si="12"/>
        <v>109514</v>
      </c>
      <c r="C790">
        <v>49.184699999999999</v>
      </c>
      <c r="D790">
        <v>-121.88549</v>
      </c>
      <c r="E790">
        <v>5448586</v>
      </c>
      <c r="F790">
        <v>581215</v>
      </c>
      <c r="G790" t="s">
        <v>0</v>
      </c>
      <c r="H790" t="s">
        <v>14</v>
      </c>
      <c r="I790">
        <v>6</v>
      </c>
      <c r="J790" t="s">
        <v>12967</v>
      </c>
    </row>
    <row r="791" spans="1:10" x14ac:dyDescent="0.3">
      <c r="A791">
        <v>109516</v>
      </c>
      <c r="B791" s="10">
        <f t="shared" si="12"/>
        <v>109516</v>
      </c>
      <c r="C791">
        <v>49.210859999999997</v>
      </c>
      <c r="D791">
        <v>-121.8926</v>
      </c>
      <c r="E791">
        <v>5451487</v>
      </c>
      <c r="F791">
        <v>580655</v>
      </c>
      <c r="G791" t="s">
        <v>0</v>
      </c>
      <c r="H791" t="s">
        <v>14</v>
      </c>
      <c r="I791">
        <v>6</v>
      </c>
      <c r="J791" t="s">
        <v>12967</v>
      </c>
    </row>
    <row r="792" spans="1:10" x14ac:dyDescent="0.3">
      <c r="A792">
        <v>109527</v>
      </c>
      <c r="B792" s="10">
        <f t="shared" si="12"/>
        <v>109527</v>
      </c>
      <c r="C792">
        <v>49.197429999999997</v>
      </c>
      <c r="D792">
        <v>-121.79099100000001</v>
      </c>
      <c r="E792">
        <v>5450107</v>
      </c>
      <c r="F792">
        <v>588079</v>
      </c>
      <c r="G792" t="s">
        <v>0</v>
      </c>
      <c r="H792" t="s">
        <v>14</v>
      </c>
      <c r="I792">
        <v>6</v>
      </c>
      <c r="J792" t="s">
        <v>12967</v>
      </c>
    </row>
    <row r="793" spans="1:10" x14ac:dyDescent="0.3">
      <c r="A793">
        <v>109537</v>
      </c>
      <c r="B793" s="10">
        <f t="shared" si="12"/>
        <v>109537</v>
      </c>
      <c r="C793">
        <v>49.135640000000002</v>
      </c>
      <c r="D793">
        <v>-121.84958</v>
      </c>
      <c r="E793">
        <v>5443172</v>
      </c>
      <c r="F793">
        <v>583915</v>
      </c>
      <c r="G793" t="s">
        <v>0</v>
      </c>
      <c r="H793" t="s">
        <v>14</v>
      </c>
      <c r="I793">
        <v>1196</v>
      </c>
      <c r="J793" t="s">
        <v>12967</v>
      </c>
    </row>
    <row r="794" spans="1:10" x14ac:dyDescent="0.3">
      <c r="A794">
        <v>109542</v>
      </c>
      <c r="B794" s="10">
        <f t="shared" si="12"/>
        <v>109542</v>
      </c>
      <c r="C794">
        <v>49.074109999999997</v>
      </c>
      <c r="D794">
        <v>-121.96664</v>
      </c>
      <c r="E794">
        <v>5436209</v>
      </c>
      <c r="F794">
        <v>575470</v>
      </c>
      <c r="G794" t="s">
        <v>0</v>
      </c>
      <c r="H794" t="s">
        <v>14</v>
      </c>
      <c r="I794">
        <v>1206</v>
      </c>
      <c r="J794" t="s">
        <v>12966</v>
      </c>
    </row>
    <row r="795" spans="1:10" x14ac:dyDescent="0.3">
      <c r="A795">
        <v>109561</v>
      </c>
      <c r="B795" s="10">
        <f t="shared" si="12"/>
        <v>109561</v>
      </c>
      <c r="C795">
        <v>49.151259000000003</v>
      </c>
      <c r="D795">
        <v>-121.99390099999999</v>
      </c>
      <c r="E795">
        <v>5444758</v>
      </c>
      <c r="F795">
        <v>573365</v>
      </c>
      <c r="G795" t="s">
        <v>0</v>
      </c>
      <c r="H795" t="s">
        <v>14</v>
      </c>
      <c r="I795">
        <v>6</v>
      </c>
      <c r="J795" t="s">
        <v>12967</v>
      </c>
    </row>
    <row r="796" spans="1:10" x14ac:dyDescent="0.3">
      <c r="A796">
        <v>109570</v>
      </c>
      <c r="B796" s="10">
        <f t="shared" si="12"/>
        <v>109570</v>
      </c>
      <c r="C796">
        <v>49.011409999999998</v>
      </c>
      <c r="D796">
        <v>-122.04777</v>
      </c>
      <c r="E796">
        <v>5429161</v>
      </c>
      <c r="F796">
        <v>569632</v>
      </c>
      <c r="G796" t="s">
        <v>0</v>
      </c>
      <c r="H796" t="s">
        <v>14</v>
      </c>
      <c r="I796">
        <v>20</v>
      </c>
      <c r="J796" t="s">
        <v>16218</v>
      </c>
    </row>
    <row r="797" spans="1:10" x14ac:dyDescent="0.3">
      <c r="A797">
        <v>109617</v>
      </c>
      <c r="B797" s="10">
        <f t="shared" si="12"/>
        <v>109617</v>
      </c>
      <c r="C797">
        <v>49.193935000000003</v>
      </c>
      <c r="D797">
        <v>-121.778558</v>
      </c>
      <c r="E797">
        <v>5449733</v>
      </c>
      <c r="F797">
        <v>588991</v>
      </c>
      <c r="G797" t="s">
        <v>0</v>
      </c>
      <c r="H797" t="s">
        <v>14</v>
      </c>
      <c r="I797">
        <v>6</v>
      </c>
      <c r="J797" t="s">
        <v>12967</v>
      </c>
    </row>
    <row r="798" spans="1:10" x14ac:dyDescent="0.3">
      <c r="A798">
        <v>109670</v>
      </c>
      <c r="B798" s="10">
        <f t="shared" si="12"/>
        <v>109670</v>
      </c>
      <c r="C798">
        <v>49.073579000000002</v>
      </c>
      <c r="D798">
        <v>-121.966182</v>
      </c>
      <c r="E798">
        <v>5436150</v>
      </c>
      <c r="F798">
        <v>575504</v>
      </c>
      <c r="G798" t="s">
        <v>0</v>
      </c>
      <c r="H798" t="s">
        <v>14</v>
      </c>
      <c r="I798">
        <v>9</v>
      </c>
      <c r="J798" t="s">
        <v>12966</v>
      </c>
    </row>
    <row r="799" spans="1:10" x14ac:dyDescent="0.3">
      <c r="A799">
        <v>109686</v>
      </c>
      <c r="B799" s="10">
        <f t="shared" si="12"/>
        <v>109686</v>
      </c>
      <c r="C799">
        <v>49.170158999999998</v>
      </c>
      <c r="D799">
        <v>-121.979634</v>
      </c>
      <c r="E799">
        <v>5446873</v>
      </c>
      <c r="F799">
        <v>574377</v>
      </c>
      <c r="G799" t="s">
        <v>0</v>
      </c>
      <c r="H799" t="s">
        <v>14</v>
      </c>
      <c r="I799">
        <v>6</v>
      </c>
      <c r="J799" t="s">
        <v>12967</v>
      </c>
    </row>
    <row r="800" spans="1:10" x14ac:dyDescent="0.3">
      <c r="A800">
        <v>109760</v>
      </c>
      <c r="B800" s="10">
        <f t="shared" si="12"/>
        <v>109760</v>
      </c>
      <c r="C800">
        <v>49.127755999999998</v>
      </c>
      <c r="D800">
        <v>-121.82910699999999</v>
      </c>
      <c r="E800">
        <v>5442318</v>
      </c>
      <c r="F800">
        <v>585422</v>
      </c>
      <c r="G800" t="s">
        <v>0</v>
      </c>
      <c r="H800" t="s">
        <v>14</v>
      </c>
      <c r="I800">
        <v>890</v>
      </c>
      <c r="J800" t="s">
        <v>12967</v>
      </c>
    </row>
    <row r="801" spans="1:10" x14ac:dyDescent="0.3">
      <c r="A801">
        <v>109761</v>
      </c>
      <c r="B801" s="10">
        <f t="shared" si="12"/>
        <v>109761</v>
      </c>
      <c r="C801">
        <v>49.008040000000001</v>
      </c>
      <c r="D801">
        <v>-122.10166</v>
      </c>
      <c r="E801">
        <v>5428738</v>
      </c>
      <c r="F801">
        <v>565696</v>
      </c>
      <c r="G801" t="s">
        <v>0</v>
      </c>
      <c r="H801" t="s">
        <v>14</v>
      </c>
      <c r="I801">
        <v>20</v>
      </c>
      <c r="J801" t="s">
        <v>16218</v>
      </c>
    </row>
    <row r="802" spans="1:10" x14ac:dyDescent="0.3">
      <c r="A802">
        <v>109762</v>
      </c>
      <c r="B802" s="10">
        <f t="shared" si="12"/>
        <v>109762</v>
      </c>
      <c r="C802">
        <v>49.079949999999997</v>
      </c>
      <c r="D802">
        <v>-121.81381</v>
      </c>
      <c r="E802">
        <v>5437021</v>
      </c>
      <c r="F802">
        <v>586621</v>
      </c>
      <c r="G802" t="s">
        <v>0</v>
      </c>
      <c r="H802" t="s">
        <v>14</v>
      </c>
      <c r="I802">
        <v>1206</v>
      </c>
      <c r="J802" t="s">
        <v>12966</v>
      </c>
    </row>
    <row r="803" spans="1:10" x14ac:dyDescent="0.3">
      <c r="A803">
        <v>109774</v>
      </c>
      <c r="B803" s="10">
        <f t="shared" si="12"/>
        <v>109774</v>
      </c>
      <c r="C803">
        <v>49.012728000000003</v>
      </c>
      <c r="D803">
        <v>-122.04715899999999</v>
      </c>
      <c r="E803">
        <v>5429308</v>
      </c>
      <c r="F803">
        <v>569675</v>
      </c>
      <c r="G803" t="s">
        <v>0</v>
      </c>
      <c r="H803" t="s">
        <v>14</v>
      </c>
      <c r="I803">
        <v>20</v>
      </c>
      <c r="J803" t="s">
        <v>16218</v>
      </c>
    </row>
    <row r="804" spans="1:10" x14ac:dyDescent="0.3">
      <c r="A804">
        <v>109776</v>
      </c>
      <c r="B804" s="10">
        <f t="shared" si="12"/>
        <v>109776</v>
      </c>
      <c r="C804">
        <v>49.140059999999998</v>
      </c>
      <c r="D804">
        <v>-122.02164999999999</v>
      </c>
      <c r="E804">
        <v>5443487</v>
      </c>
      <c r="F804">
        <v>571358</v>
      </c>
      <c r="G804" t="s">
        <v>0</v>
      </c>
      <c r="H804" t="s">
        <v>14</v>
      </c>
      <c r="I804">
        <v>6</v>
      </c>
      <c r="J804" t="s">
        <v>12967</v>
      </c>
    </row>
    <row r="805" spans="1:10" x14ac:dyDescent="0.3">
      <c r="A805">
        <v>109777</v>
      </c>
      <c r="B805" s="10">
        <f t="shared" si="12"/>
        <v>109777</v>
      </c>
      <c r="C805">
        <v>49.080500999999998</v>
      </c>
      <c r="D805">
        <v>-121.893801</v>
      </c>
      <c r="E805">
        <v>5436994</v>
      </c>
      <c r="F805">
        <v>580779</v>
      </c>
      <c r="G805" t="s">
        <v>0</v>
      </c>
      <c r="H805" t="s">
        <v>14</v>
      </c>
      <c r="I805">
        <v>1206</v>
      </c>
      <c r="J805" t="s">
        <v>12966</v>
      </c>
    </row>
    <row r="806" spans="1:10" x14ac:dyDescent="0.3">
      <c r="A806">
        <v>109785</v>
      </c>
      <c r="B806" s="10">
        <f t="shared" si="12"/>
        <v>109785</v>
      </c>
      <c r="C806">
        <v>49.191569999999999</v>
      </c>
      <c r="D806">
        <v>-121.94694</v>
      </c>
      <c r="E806">
        <v>5449286</v>
      </c>
      <c r="F806">
        <v>576727</v>
      </c>
      <c r="G806" t="s">
        <v>0</v>
      </c>
      <c r="H806" t="s">
        <v>14</v>
      </c>
      <c r="I806">
        <v>6</v>
      </c>
      <c r="J806" t="s">
        <v>12967</v>
      </c>
    </row>
    <row r="807" spans="1:10" x14ac:dyDescent="0.3">
      <c r="A807">
        <v>109797</v>
      </c>
      <c r="B807" s="10">
        <f t="shared" si="12"/>
        <v>109797</v>
      </c>
      <c r="C807">
        <v>49.212859999999999</v>
      </c>
      <c r="D807">
        <v>-121.883257</v>
      </c>
      <c r="E807">
        <v>5451719</v>
      </c>
      <c r="F807">
        <v>581332</v>
      </c>
      <c r="G807" t="s">
        <v>0</v>
      </c>
      <c r="H807" t="s">
        <v>14</v>
      </c>
      <c r="I807">
        <v>6</v>
      </c>
      <c r="J807" t="s">
        <v>12967</v>
      </c>
    </row>
    <row r="808" spans="1:10" x14ac:dyDescent="0.3">
      <c r="A808">
        <v>109803</v>
      </c>
      <c r="B808" s="10">
        <f t="shared" si="12"/>
        <v>109803</v>
      </c>
      <c r="C808">
        <v>49.14096</v>
      </c>
      <c r="D808">
        <v>-122.04724</v>
      </c>
      <c r="E808">
        <v>5443563</v>
      </c>
      <c r="F808">
        <v>569490</v>
      </c>
      <c r="G808" t="s">
        <v>0</v>
      </c>
      <c r="H808" t="s">
        <v>14</v>
      </c>
      <c r="I808">
        <v>6</v>
      </c>
      <c r="J808" t="s">
        <v>12967</v>
      </c>
    </row>
    <row r="809" spans="1:10" x14ac:dyDescent="0.3">
      <c r="A809">
        <v>109808</v>
      </c>
      <c r="B809" s="10">
        <f t="shared" si="12"/>
        <v>109808</v>
      </c>
      <c r="C809">
        <v>49.137720000000002</v>
      </c>
      <c r="D809">
        <v>-121.87412</v>
      </c>
      <c r="E809">
        <v>5443376</v>
      </c>
      <c r="F809">
        <v>582122</v>
      </c>
      <c r="G809" t="s">
        <v>0</v>
      </c>
      <c r="H809" t="s">
        <v>14</v>
      </c>
      <c r="I809">
        <v>6</v>
      </c>
      <c r="J809" t="s">
        <v>12967</v>
      </c>
    </row>
    <row r="810" spans="1:10" x14ac:dyDescent="0.3">
      <c r="A810">
        <v>109816</v>
      </c>
      <c r="B810" s="10">
        <f t="shared" si="12"/>
        <v>109816</v>
      </c>
      <c r="C810">
        <v>49.026024999999997</v>
      </c>
      <c r="D810">
        <v>-122.023636</v>
      </c>
      <c r="E810">
        <v>5430808</v>
      </c>
      <c r="F810">
        <v>571376</v>
      </c>
      <c r="G810" t="s">
        <v>0</v>
      </c>
      <c r="H810" t="s">
        <v>14</v>
      </c>
      <c r="I810">
        <v>20</v>
      </c>
      <c r="J810" t="s">
        <v>16218</v>
      </c>
    </row>
    <row r="811" spans="1:10" x14ac:dyDescent="0.3">
      <c r="A811">
        <v>109908</v>
      </c>
      <c r="B811" s="10">
        <f t="shared" si="12"/>
        <v>109908</v>
      </c>
      <c r="C811">
        <v>49.131689999999999</v>
      </c>
      <c r="D811">
        <v>-121.82905</v>
      </c>
      <c r="E811">
        <v>5442755</v>
      </c>
      <c r="F811">
        <v>585419</v>
      </c>
      <c r="G811" t="s">
        <v>0</v>
      </c>
      <c r="H811" t="s">
        <v>14</v>
      </c>
      <c r="I811">
        <v>1213</v>
      </c>
      <c r="J811" t="s">
        <v>12967</v>
      </c>
    </row>
    <row r="812" spans="1:10" x14ac:dyDescent="0.3">
      <c r="A812">
        <v>109968</v>
      </c>
      <c r="B812" s="10">
        <f t="shared" si="12"/>
        <v>109968</v>
      </c>
      <c r="C812">
        <v>49.193420000000003</v>
      </c>
      <c r="D812">
        <v>-121.97995</v>
      </c>
      <c r="E812">
        <v>5449458</v>
      </c>
      <c r="F812">
        <v>574319</v>
      </c>
      <c r="G812" t="s">
        <v>0</v>
      </c>
      <c r="H812" t="s">
        <v>14</v>
      </c>
      <c r="I812">
        <v>6</v>
      </c>
      <c r="J812" t="s">
        <v>12967</v>
      </c>
    </row>
    <row r="813" spans="1:10" x14ac:dyDescent="0.3">
      <c r="A813">
        <v>110895</v>
      </c>
      <c r="B813" s="10">
        <f t="shared" si="12"/>
        <v>110895</v>
      </c>
      <c r="C813">
        <v>49.17821</v>
      </c>
      <c r="D813">
        <v>-121.78926</v>
      </c>
      <c r="E813">
        <v>5447972</v>
      </c>
      <c r="F813">
        <v>588239</v>
      </c>
      <c r="G813" t="s">
        <v>0</v>
      </c>
      <c r="H813" t="s">
        <v>14</v>
      </c>
      <c r="I813">
        <v>1197</v>
      </c>
      <c r="J813" t="s">
        <v>12967</v>
      </c>
    </row>
    <row r="814" spans="1:10" x14ac:dyDescent="0.3">
      <c r="A814">
        <v>110897</v>
      </c>
      <c r="B814" s="10">
        <f t="shared" si="12"/>
        <v>110897</v>
      </c>
      <c r="C814">
        <v>49.184905999999998</v>
      </c>
      <c r="D814">
        <v>-121.789114</v>
      </c>
      <c r="E814">
        <v>5448717</v>
      </c>
      <c r="F814">
        <v>588238</v>
      </c>
      <c r="G814" t="s">
        <v>0</v>
      </c>
      <c r="H814" t="s">
        <v>14</v>
      </c>
      <c r="I814">
        <v>6</v>
      </c>
      <c r="J814" t="s">
        <v>12967</v>
      </c>
    </row>
    <row r="815" spans="1:10" x14ac:dyDescent="0.3">
      <c r="A815">
        <v>110898</v>
      </c>
      <c r="B815" s="10">
        <f t="shared" si="12"/>
        <v>110898</v>
      </c>
      <c r="C815">
        <v>49.033620999999997</v>
      </c>
      <c r="D815">
        <v>-122.031615</v>
      </c>
      <c r="E815">
        <v>5431645</v>
      </c>
      <c r="F815">
        <v>570782</v>
      </c>
      <c r="G815" t="s">
        <v>0</v>
      </c>
      <c r="H815" t="s">
        <v>14</v>
      </c>
      <c r="I815">
        <v>1217</v>
      </c>
      <c r="J815" t="s">
        <v>16218</v>
      </c>
    </row>
    <row r="816" spans="1:10" x14ac:dyDescent="0.3">
      <c r="A816">
        <v>110900</v>
      </c>
      <c r="B816" s="10">
        <f t="shared" si="12"/>
        <v>110900</v>
      </c>
      <c r="C816">
        <v>49.019666000000001</v>
      </c>
      <c r="D816">
        <v>-122.059596</v>
      </c>
      <c r="E816">
        <v>5430068</v>
      </c>
      <c r="F816">
        <v>568756</v>
      </c>
      <c r="G816" t="s">
        <v>0</v>
      </c>
      <c r="H816" t="s">
        <v>14</v>
      </c>
      <c r="I816">
        <v>20</v>
      </c>
      <c r="J816" t="s">
        <v>16218</v>
      </c>
    </row>
    <row r="817" spans="1:10" x14ac:dyDescent="0.3">
      <c r="A817">
        <v>110908</v>
      </c>
      <c r="B817" s="10">
        <f t="shared" si="12"/>
        <v>110908</v>
      </c>
      <c r="C817">
        <v>49.076034</v>
      </c>
      <c r="D817">
        <v>-121.788504</v>
      </c>
      <c r="E817">
        <v>5436615</v>
      </c>
      <c r="F817">
        <v>588476</v>
      </c>
      <c r="G817" t="s">
        <v>0</v>
      </c>
      <c r="H817" t="s">
        <v>14</v>
      </c>
      <c r="I817">
        <v>1206</v>
      </c>
      <c r="J817" t="s">
        <v>12966</v>
      </c>
    </row>
    <row r="818" spans="1:10" x14ac:dyDescent="0.3">
      <c r="A818">
        <v>110915</v>
      </c>
      <c r="B818" s="10">
        <f t="shared" si="12"/>
        <v>110915</v>
      </c>
      <c r="C818">
        <v>49.018611</v>
      </c>
      <c r="D818">
        <v>-122.041781</v>
      </c>
      <c r="E818">
        <v>5429967</v>
      </c>
      <c r="F818">
        <v>570060</v>
      </c>
      <c r="G818" t="s">
        <v>0</v>
      </c>
      <c r="H818" t="s">
        <v>14</v>
      </c>
      <c r="I818">
        <v>20</v>
      </c>
      <c r="J818" t="s">
        <v>16218</v>
      </c>
    </row>
    <row r="819" spans="1:10" x14ac:dyDescent="0.3">
      <c r="A819">
        <v>110953</v>
      </c>
      <c r="B819" s="10">
        <f t="shared" si="12"/>
        <v>110953</v>
      </c>
      <c r="C819">
        <v>49.118183000000002</v>
      </c>
      <c r="D819">
        <v>-122.018019</v>
      </c>
      <c r="E819">
        <v>5441058</v>
      </c>
      <c r="F819">
        <v>571654</v>
      </c>
      <c r="G819" t="s">
        <v>0</v>
      </c>
      <c r="H819" t="s">
        <v>14</v>
      </c>
      <c r="I819">
        <v>6</v>
      </c>
      <c r="J819" t="s">
        <v>12967</v>
      </c>
    </row>
    <row r="820" spans="1:10" x14ac:dyDescent="0.3">
      <c r="A820">
        <v>110959</v>
      </c>
      <c r="B820" s="10">
        <f t="shared" si="12"/>
        <v>110959</v>
      </c>
      <c r="C820">
        <v>49.209457</v>
      </c>
      <c r="D820">
        <v>-121.832025</v>
      </c>
      <c r="E820">
        <v>5451397</v>
      </c>
      <c r="F820">
        <v>585069</v>
      </c>
      <c r="G820" t="s">
        <v>0</v>
      </c>
      <c r="H820" t="s">
        <v>14</v>
      </c>
      <c r="I820">
        <v>6</v>
      </c>
      <c r="J820" t="s">
        <v>12967</v>
      </c>
    </row>
    <row r="821" spans="1:10" x14ac:dyDescent="0.3">
      <c r="A821">
        <v>110970</v>
      </c>
      <c r="B821" s="10">
        <f t="shared" si="12"/>
        <v>110970</v>
      </c>
      <c r="C821">
        <v>49.130290000000002</v>
      </c>
      <c r="D821">
        <v>-121.82465000000001</v>
      </c>
      <c r="E821">
        <v>5442605</v>
      </c>
      <c r="F821">
        <v>585743</v>
      </c>
      <c r="G821" t="s">
        <v>0</v>
      </c>
      <c r="H821" t="s">
        <v>14</v>
      </c>
      <c r="I821">
        <v>899</v>
      </c>
      <c r="J821" t="s">
        <v>12967</v>
      </c>
    </row>
    <row r="822" spans="1:10" x14ac:dyDescent="0.3">
      <c r="A822">
        <v>110972</v>
      </c>
      <c r="B822" s="10">
        <f t="shared" si="12"/>
        <v>110972</v>
      </c>
      <c r="C822">
        <v>49.130189999999999</v>
      </c>
      <c r="D822">
        <v>-121.82456999999999</v>
      </c>
      <c r="E822">
        <v>5442594</v>
      </c>
      <c r="F822">
        <v>585749</v>
      </c>
      <c r="G822" t="s">
        <v>0</v>
      </c>
      <c r="H822" t="s">
        <v>14</v>
      </c>
      <c r="I822">
        <v>899</v>
      </c>
      <c r="J822" t="s">
        <v>12967</v>
      </c>
    </row>
    <row r="823" spans="1:10" x14ac:dyDescent="0.3">
      <c r="A823">
        <v>110974</v>
      </c>
      <c r="B823" s="10">
        <f t="shared" si="12"/>
        <v>110974</v>
      </c>
      <c r="C823">
        <v>49.130850000000002</v>
      </c>
      <c r="D823">
        <v>-121.82599999999999</v>
      </c>
      <c r="E823">
        <v>5442665</v>
      </c>
      <c r="F823">
        <v>585643</v>
      </c>
      <c r="G823" t="s">
        <v>0</v>
      </c>
      <c r="H823" t="s">
        <v>14</v>
      </c>
      <c r="I823">
        <v>899</v>
      </c>
      <c r="J823" t="s">
        <v>12967</v>
      </c>
    </row>
    <row r="824" spans="1:10" x14ac:dyDescent="0.3">
      <c r="A824">
        <v>110975</v>
      </c>
      <c r="B824" s="10">
        <f t="shared" si="12"/>
        <v>110975</v>
      </c>
      <c r="C824">
        <v>49.130760000000002</v>
      </c>
      <c r="D824">
        <v>-121.82613000000001</v>
      </c>
      <c r="E824">
        <v>5442655</v>
      </c>
      <c r="F824">
        <v>585634</v>
      </c>
      <c r="G824" t="s">
        <v>0</v>
      </c>
      <c r="H824" t="s">
        <v>14</v>
      </c>
      <c r="I824">
        <v>899</v>
      </c>
      <c r="J824" t="s">
        <v>12967</v>
      </c>
    </row>
    <row r="825" spans="1:10" x14ac:dyDescent="0.3">
      <c r="A825">
        <v>111009</v>
      </c>
      <c r="B825" s="10">
        <f t="shared" si="12"/>
        <v>111009</v>
      </c>
      <c r="C825">
        <v>49.110954</v>
      </c>
      <c r="D825">
        <v>-121.992332</v>
      </c>
      <c r="E825">
        <v>5440279</v>
      </c>
      <c r="F825">
        <v>573539</v>
      </c>
      <c r="G825" t="s">
        <v>0</v>
      </c>
      <c r="H825" t="s">
        <v>14</v>
      </c>
      <c r="I825">
        <v>8</v>
      </c>
      <c r="J825" t="s">
        <v>12967</v>
      </c>
    </row>
    <row r="826" spans="1:10" x14ac:dyDescent="0.3">
      <c r="A826">
        <v>111014</v>
      </c>
      <c r="B826" s="10">
        <f t="shared" si="12"/>
        <v>111014</v>
      </c>
      <c r="C826">
        <v>49.103088</v>
      </c>
      <c r="D826">
        <v>-122.03934700000001</v>
      </c>
      <c r="E826">
        <v>5439360</v>
      </c>
      <c r="F826">
        <v>570119</v>
      </c>
      <c r="G826" t="s">
        <v>0</v>
      </c>
      <c r="H826" t="s">
        <v>14</v>
      </c>
      <c r="I826">
        <v>6</v>
      </c>
      <c r="J826" t="s">
        <v>12967</v>
      </c>
    </row>
    <row r="827" spans="1:10" x14ac:dyDescent="0.3">
      <c r="A827">
        <v>111040</v>
      </c>
      <c r="B827" s="10">
        <f t="shared" si="12"/>
        <v>111040</v>
      </c>
      <c r="C827">
        <v>49.104109999999999</v>
      </c>
      <c r="D827">
        <v>-122.02871</v>
      </c>
      <c r="E827">
        <v>5439484</v>
      </c>
      <c r="F827">
        <v>570894</v>
      </c>
      <c r="G827" t="s">
        <v>0</v>
      </c>
      <c r="H827" t="s">
        <v>14</v>
      </c>
      <c r="I827">
        <v>6</v>
      </c>
      <c r="J827" t="s">
        <v>12967</v>
      </c>
    </row>
    <row r="828" spans="1:10" x14ac:dyDescent="0.3">
      <c r="A828">
        <v>111487</v>
      </c>
      <c r="B828" s="10">
        <f t="shared" si="12"/>
        <v>111487</v>
      </c>
      <c r="C828">
        <v>49.087406000000001</v>
      </c>
      <c r="D828">
        <v>-121.853444</v>
      </c>
      <c r="E828">
        <v>5437805</v>
      </c>
      <c r="F828">
        <v>583714</v>
      </c>
      <c r="G828" t="s">
        <v>0</v>
      </c>
      <c r="H828" t="s">
        <v>14</v>
      </c>
      <c r="I828">
        <v>1206</v>
      </c>
      <c r="J828" t="s">
        <v>12966</v>
      </c>
    </row>
    <row r="829" spans="1:10" x14ac:dyDescent="0.3">
      <c r="A829">
        <v>111696</v>
      </c>
      <c r="B829" s="10">
        <f t="shared" si="12"/>
        <v>111696</v>
      </c>
      <c r="C829">
        <v>49.129652999999998</v>
      </c>
      <c r="D829">
        <v>-122.07</v>
      </c>
      <c r="E829">
        <v>5442285</v>
      </c>
      <c r="F829">
        <v>567845</v>
      </c>
      <c r="G829" t="s">
        <v>0</v>
      </c>
      <c r="H829" t="s">
        <v>14</v>
      </c>
      <c r="I829">
        <v>6</v>
      </c>
      <c r="J829" t="s">
        <v>12967</v>
      </c>
    </row>
    <row r="830" spans="1:10" x14ac:dyDescent="0.3">
      <c r="A830">
        <v>112382</v>
      </c>
      <c r="B830" s="10">
        <f t="shared" si="12"/>
        <v>112382</v>
      </c>
      <c r="C830">
        <v>49.085290000000001</v>
      </c>
      <c r="D830">
        <v>-122.06591</v>
      </c>
      <c r="E830">
        <v>5437357</v>
      </c>
      <c r="F830">
        <v>568205</v>
      </c>
      <c r="G830" t="s">
        <v>0</v>
      </c>
      <c r="H830" t="s">
        <v>14</v>
      </c>
      <c r="I830">
        <v>8</v>
      </c>
      <c r="J830" t="s">
        <v>12967</v>
      </c>
    </row>
    <row r="831" spans="1:10" x14ac:dyDescent="0.3">
      <c r="A831">
        <v>112384</v>
      </c>
      <c r="B831" s="10">
        <f t="shared" si="12"/>
        <v>112384</v>
      </c>
      <c r="C831">
        <v>49.085299999999997</v>
      </c>
      <c r="D831">
        <v>-122.0659</v>
      </c>
      <c r="E831">
        <v>5437358</v>
      </c>
      <c r="F831">
        <v>568205</v>
      </c>
      <c r="G831" t="s">
        <v>0</v>
      </c>
      <c r="H831" t="s">
        <v>14</v>
      </c>
      <c r="I831">
        <v>8</v>
      </c>
      <c r="J831" t="s">
        <v>12967</v>
      </c>
    </row>
    <row r="832" spans="1:10" x14ac:dyDescent="0.3">
      <c r="A832">
        <v>112619</v>
      </c>
      <c r="B832" s="10">
        <f t="shared" si="12"/>
        <v>112619</v>
      </c>
      <c r="C832">
        <v>49.024900000000002</v>
      </c>
      <c r="D832">
        <v>-122.0485</v>
      </c>
      <c r="E832">
        <v>5430660</v>
      </c>
      <c r="F832">
        <v>569560</v>
      </c>
      <c r="G832" t="s">
        <v>0</v>
      </c>
      <c r="H832" t="s">
        <v>14</v>
      </c>
      <c r="I832">
        <v>20</v>
      </c>
      <c r="J832" t="s">
        <v>16218</v>
      </c>
    </row>
    <row r="833" spans="1:10" x14ac:dyDescent="0.3">
      <c r="A833">
        <v>113479</v>
      </c>
      <c r="B833" s="10">
        <f t="shared" si="12"/>
        <v>113479</v>
      </c>
      <c r="C833">
        <v>49.022570000000002</v>
      </c>
      <c r="D833">
        <v>-122.02061999999999</v>
      </c>
      <c r="E833">
        <v>5430427</v>
      </c>
      <c r="F833">
        <v>571601</v>
      </c>
      <c r="G833" t="s">
        <v>0</v>
      </c>
      <c r="H833" t="s">
        <v>14</v>
      </c>
      <c r="I833">
        <v>1119</v>
      </c>
      <c r="J833" t="s">
        <v>16218</v>
      </c>
    </row>
    <row r="834" spans="1:10" x14ac:dyDescent="0.3">
      <c r="A834">
        <v>113963</v>
      </c>
      <c r="B834" s="10">
        <f t="shared" ref="B834:B860" si="13">HYPERLINK(CONCATENATE("https://apps.nrs.gov.bc.ca/gwells/well/",A834),A834)</f>
        <v>113963</v>
      </c>
      <c r="C834">
        <v>49.198805999999998</v>
      </c>
      <c r="D834">
        <v>-121.892111</v>
      </c>
      <c r="E834">
        <v>5450147</v>
      </c>
      <c r="F834">
        <v>580710</v>
      </c>
      <c r="G834" t="s">
        <v>0</v>
      </c>
      <c r="H834" t="s">
        <v>14</v>
      </c>
      <c r="I834">
        <v>6</v>
      </c>
      <c r="J834" t="s">
        <v>12967</v>
      </c>
    </row>
    <row r="835" spans="1:10" x14ac:dyDescent="0.3">
      <c r="A835">
        <v>114024</v>
      </c>
      <c r="B835" s="10">
        <f t="shared" si="13"/>
        <v>114024</v>
      </c>
      <c r="C835">
        <v>49.192920000000001</v>
      </c>
      <c r="D835">
        <v>-121.85711000000001</v>
      </c>
      <c r="E835">
        <v>5449531</v>
      </c>
      <c r="F835">
        <v>583270</v>
      </c>
      <c r="G835" t="s">
        <v>0</v>
      </c>
      <c r="H835" t="s">
        <v>14</v>
      </c>
      <c r="I835">
        <v>6</v>
      </c>
      <c r="J835" t="s">
        <v>12967</v>
      </c>
    </row>
    <row r="836" spans="1:10" x14ac:dyDescent="0.3">
      <c r="A836">
        <v>114133</v>
      </c>
      <c r="B836" s="10">
        <f t="shared" si="13"/>
        <v>114133</v>
      </c>
      <c r="C836">
        <v>49.200400000000002</v>
      </c>
      <c r="D836">
        <v>-121.8133</v>
      </c>
      <c r="E836">
        <v>5450411</v>
      </c>
      <c r="F836">
        <v>586449</v>
      </c>
      <c r="G836" t="s">
        <v>0</v>
      </c>
      <c r="H836" t="s">
        <v>14</v>
      </c>
      <c r="I836">
        <v>6</v>
      </c>
      <c r="J836" t="s">
        <v>12967</v>
      </c>
    </row>
    <row r="837" spans="1:10" x14ac:dyDescent="0.3">
      <c r="A837">
        <v>114568</v>
      </c>
      <c r="B837" s="10">
        <f t="shared" si="13"/>
        <v>114568</v>
      </c>
      <c r="C837">
        <v>49.1905</v>
      </c>
      <c r="D837">
        <v>-121.79386100000001</v>
      </c>
      <c r="E837">
        <v>5449333</v>
      </c>
      <c r="F837">
        <v>587882</v>
      </c>
      <c r="G837" t="s">
        <v>0</v>
      </c>
      <c r="H837" t="s">
        <v>14</v>
      </c>
      <c r="I837">
        <v>6</v>
      </c>
      <c r="J837" t="s">
        <v>12967</v>
      </c>
    </row>
    <row r="838" spans="1:10" x14ac:dyDescent="0.3">
      <c r="A838">
        <v>114929</v>
      </c>
      <c r="B838" s="10">
        <f t="shared" si="13"/>
        <v>114929</v>
      </c>
      <c r="C838">
        <v>49.199617000000003</v>
      </c>
      <c r="D838">
        <v>-121.837536</v>
      </c>
      <c r="E838">
        <v>5450297</v>
      </c>
      <c r="F838">
        <v>584684</v>
      </c>
      <c r="G838" t="s">
        <v>0</v>
      </c>
      <c r="H838" t="s">
        <v>14</v>
      </c>
      <c r="I838">
        <v>6</v>
      </c>
      <c r="J838" t="s">
        <v>12967</v>
      </c>
    </row>
    <row r="839" spans="1:10" x14ac:dyDescent="0.3">
      <c r="A839">
        <v>115039</v>
      </c>
      <c r="B839" s="10">
        <f t="shared" si="13"/>
        <v>115039</v>
      </c>
      <c r="C839">
        <v>49.185138999999999</v>
      </c>
      <c r="D839">
        <v>-121.87355599999999</v>
      </c>
      <c r="E839">
        <v>5448648</v>
      </c>
      <c r="F839">
        <v>582084</v>
      </c>
      <c r="G839" t="s">
        <v>0</v>
      </c>
      <c r="H839" t="s">
        <v>14</v>
      </c>
      <c r="I839">
        <v>6</v>
      </c>
      <c r="J839" t="s">
        <v>12967</v>
      </c>
    </row>
    <row r="840" spans="1:10" x14ac:dyDescent="0.3">
      <c r="A840">
        <v>115452</v>
      </c>
      <c r="B840" s="10">
        <f t="shared" si="13"/>
        <v>115452</v>
      </c>
      <c r="C840">
        <v>49.096170000000001</v>
      </c>
      <c r="D840">
        <v>-122.04492</v>
      </c>
      <c r="E840">
        <v>5438586</v>
      </c>
      <c r="F840">
        <v>569722</v>
      </c>
      <c r="G840" t="s">
        <v>0</v>
      </c>
      <c r="H840" t="s">
        <v>14</v>
      </c>
      <c r="I840">
        <v>8</v>
      </c>
      <c r="J840" t="s">
        <v>12967</v>
      </c>
    </row>
    <row r="841" spans="1:10" x14ac:dyDescent="0.3">
      <c r="A841">
        <v>115731</v>
      </c>
      <c r="B841" s="10">
        <f t="shared" si="13"/>
        <v>115731</v>
      </c>
      <c r="C841">
        <v>49.062289999999997</v>
      </c>
      <c r="D841">
        <v>-122.06165</v>
      </c>
      <c r="E841">
        <v>5434804</v>
      </c>
      <c r="F841">
        <v>568547</v>
      </c>
      <c r="G841" t="s">
        <v>0</v>
      </c>
      <c r="H841" t="s">
        <v>14</v>
      </c>
      <c r="I841">
        <v>98</v>
      </c>
      <c r="J841" t="s">
        <v>12967</v>
      </c>
    </row>
    <row r="842" spans="1:10" x14ac:dyDescent="0.3">
      <c r="A842">
        <v>116303</v>
      </c>
      <c r="B842" s="10">
        <f t="shared" si="13"/>
        <v>116303</v>
      </c>
      <c r="C842">
        <v>49.103000000000002</v>
      </c>
      <c r="D842">
        <v>-122.048</v>
      </c>
      <c r="E842">
        <v>5439342</v>
      </c>
      <c r="F842">
        <v>569488</v>
      </c>
      <c r="G842" t="s">
        <v>0</v>
      </c>
      <c r="H842" t="s">
        <v>14</v>
      </c>
      <c r="I842">
        <v>8</v>
      </c>
      <c r="J842" t="s">
        <v>12967</v>
      </c>
    </row>
    <row r="843" spans="1:10" x14ac:dyDescent="0.3">
      <c r="A843">
        <v>116409</v>
      </c>
      <c r="B843" s="10">
        <f t="shared" si="13"/>
        <v>116409</v>
      </c>
      <c r="C843">
        <v>49.175020000000004</v>
      </c>
      <c r="D843">
        <v>-121.79116999999999</v>
      </c>
      <c r="E843">
        <v>5447616</v>
      </c>
      <c r="F843">
        <v>588106</v>
      </c>
      <c r="G843" t="s">
        <v>0</v>
      </c>
      <c r="H843" t="s">
        <v>14</v>
      </c>
      <c r="I843">
        <v>6</v>
      </c>
      <c r="J843" t="s">
        <v>12967</v>
      </c>
    </row>
    <row r="844" spans="1:10" x14ac:dyDescent="0.3">
      <c r="A844">
        <v>116519</v>
      </c>
      <c r="B844" s="10">
        <f t="shared" si="13"/>
        <v>116519</v>
      </c>
      <c r="C844">
        <v>49.196680000000001</v>
      </c>
      <c r="D844">
        <v>-121.85339999999999</v>
      </c>
      <c r="E844">
        <v>5449953</v>
      </c>
      <c r="F844">
        <v>583534</v>
      </c>
      <c r="G844" t="s">
        <v>0</v>
      </c>
      <c r="H844" t="s">
        <v>14</v>
      </c>
      <c r="I844">
        <v>6</v>
      </c>
      <c r="J844" t="s">
        <v>12967</v>
      </c>
    </row>
    <row r="845" spans="1:10" x14ac:dyDescent="0.3">
      <c r="A845">
        <v>116520</v>
      </c>
      <c r="B845" s="10">
        <f t="shared" si="13"/>
        <v>116520</v>
      </c>
      <c r="C845">
        <v>49.197090000000003</v>
      </c>
      <c r="D845">
        <v>-121.88652</v>
      </c>
      <c r="E845">
        <v>5449962</v>
      </c>
      <c r="F845">
        <v>581120</v>
      </c>
      <c r="G845" t="s">
        <v>0</v>
      </c>
      <c r="H845" t="s">
        <v>14</v>
      </c>
      <c r="I845">
        <v>6</v>
      </c>
      <c r="J845" t="s">
        <v>12967</v>
      </c>
    </row>
    <row r="846" spans="1:10" x14ac:dyDescent="0.3">
      <c r="A846">
        <v>116524</v>
      </c>
      <c r="B846" s="10">
        <f t="shared" si="13"/>
        <v>116524</v>
      </c>
      <c r="C846">
        <v>49.190350000000002</v>
      </c>
      <c r="D846">
        <v>-121.86753</v>
      </c>
      <c r="E846">
        <v>5449234</v>
      </c>
      <c r="F846">
        <v>582515</v>
      </c>
      <c r="G846" t="s">
        <v>0</v>
      </c>
      <c r="H846" t="s">
        <v>14</v>
      </c>
      <c r="I846">
        <v>6</v>
      </c>
      <c r="J846" t="s">
        <v>12967</v>
      </c>
    </row>
    <row r="847" spans="1:10" x14ac:dyDescent="0.3">
      <c r="A847">
        <v>116528</v>
      </c>
      <c r="B847" s="10">
        <f t="shared" si="13"/>
        <v>116528</v>
      </c>
      <c r="C847">
        <v>49.155492000000002</v>
      </c>
      <c r="D847">
        <v>-121.889512</v>
      </c>
      <c r="E847">
        <v>5445335</v>
      </c>
      <c r="F847">
        <v>580970</v>
      </c>
      <c r="G847" t="s">
        <v>0</v>
      </c>
      <c r="H847" t="s">
        <v>14</v>
      </c>
      <c r="I847">
        <v>6</v>
      </c>
      <c r="J847" t="s">
        <v>12967</v>
      </c>
    </row>
    <row r="848" spans="1:10" x14ac:dyDescent="0.3">
      <c r="A848">
        <v>116606</v>
      </c>
      <c r="B848" s="10">
        <f t="shared" si="13"/>
        <v>116606</v>
      </c>
      <c r="C848">
        <v>49.201300000000003</v>
      </c>
      <c r="D848">
        <v>-121.86279999999999</v>
      </c>
      <c r="E848">
        <v>5450456</v>
      </c>
      <c r="F848">
        <v>582841</v>
      </c>
      <c r="G848" t="s">
        <v>0</v>
      </c>
      <c r="H848" t="s">
        <v>14</v>
      </c>
      <c r="I848">
        <v>6</v>
      </c>
      <c r="J848" t="s">
        <v>12967</v>
      </c>
    </row>
    <row r="849" spans="1:10" x14ac:dyDescent="0.3">
      <c r="A849">
        <v>117910</v>
      </c>
      <c r="B849" s="10">
        <f t="shared" si="13"/>
        <v>117910</v>
      </c>
      <c r="C849">
        <v>49.075760000000002</v>
      </c>
      <c r="D849">
        <v>-121.97393</v>
      </c>
      <c r="E849">
        <v>5436385</v>
      </c>
      <c r="F849">
        <v>574935</v>
      </c>
      <c r="G849" t="s">
        <v>0</v>
      </c>
      <c r="H849" t="s">
        <v>14</v>
      </c>
      <c r="I849">
        <v>1206</v>
      </c>
      <c r="J849" t="s">
        <v>12966</v>
      </c>
    </row>
    <row r="850" spans="1:10" x14ac:dyDescent="0.3">
      <c r="A850">
        <v>119461</v>
      </c>
      <c r="B850" s="10">
        <f t="shared" si="13"/>
        <v>119461</v>
      </c>
      <c r="C850">
        <v>49.201880000000003</v>
      </c>
      <c r="D850">
        <v>-121.86429</v>
      </c>
      <c r="E850">
        <v>5450519</v>
      </c>
      <c r="F850">
        <v>582732</v>
      </c>
      <c r="G850" t="s">
        <v>0</v>
      </c>
      <c r="H850" t="s">
        <v>14</v>
      </c>
      <c r="I850">
        <v>6</v>
      </c>
      <c r="J850" t="s">
        <v>12967</v>
      </c>
    </row>
    <row r="851" spans="1:10" x14ac:dyDescent="0.3">
      <c r="A851">
        <v>120604</v>
      </c>
      <c r="B851" s="10">
        <f t="shared" si="13"/>
        <v>120604</v>
      </c>
      <c r="C851">
        <v>49.202179999999998</v>
      </c>
      <c r="D851">
        <v>-121.83407</v>
      </c>
      <c r="E851">
        <v>5450586</v>
      </c>
      <c r="F851">
        <v>584933</v>
      </c>
      <c r="G851" t="s">
        <v>0</v>
      </c>
      <c r="H851" t="s">
        <v>14</v>
      </c>
      <c r="I851">
        <v>6</v>
      </c>
      <c r="J851" t="s">
        <v>12967</v>
      </c>
    </row>
    <row r="852" spans="1:10" x14ac:dyDescent="0.3">
      <c r="A852">
        <v>122172</v>
      </c>
      <c r="B852" s="10">
        <f t="shared" si="13"/>
        <v>122172</v>
      </c>
      <c r="C852">
        <v>49.130569999999999</v>
      </c>
      <c r="D852">
        <v>-121.97817000000001</v>
      </c>
      <c r="E852">
        <v>5442473</v>
      </c>
      <c r="F852">
        <v>574543</v>
      </c>
      <c r="G852" t="s">
        <v>0</v>
      </c>
      <c r="H852" t="s">
        <v>14</v>
      </c>
      <c r="I852">
        <v>6</v>
      </c>
      <c r="J852" t="s">
        <v>12967</v>
      </c>
    </row>
    <row r="853" spans="1:10" x14ac:dyDescent="0.3">
      <c r="A853">
        <v>122174</v>
      </c>
      <c r="B853" s="10">
        <f t="shared" si="13"/>
        <v>122174</v>
      </c>
      <c r="C853">
        <v>49.127870000000001</v>
      </c>
      <c r="D853">
        <v>-121.97792</v>
      </c>
      <c r="E853">
        <v>5442174</v>
      </c>
      <c r="F853">
        <v>574565</v>
      </c>
      <c r="G853" t="s">
        <v>0</v>
      </c>
      <c r="H853" t="s">
        <v>14</v>
      </c>
      <c r="I853">
        <v>6</v>
      </c>
      <c r="J853" t="s">
        <v>12967</v>
      </c>
    </row>
    <row r="854" spans="1:10" x14ac:dyDescent="0.3">
      <c r="A854">
        <v>122175</v>
      </c>
      <c r="B854" s="10">
        <f t="shared" si="13"/>
        <v>122175</v>
      </c>
      <c r="C854">
        <v>49.131270000000001</v>
      </c>
      <c r="D854">
        <v>-121.97937</v>
      </c>
      <c r="E854">
        <v>5442550</v>
      </c>
      <c r="F854">
        <v>574455</v>
      </c>
      <c r="G854" t="s">
        <v>0</v>
      </c>
      <c r="H854" t="s">
        <v>14</v>
      </c>
      <c r="I854">
        <v>6</v>
      </c>
      <c r="J854" t="s">
        <v>12967</v>
      </c>
    </row>
    <row r="855" spans="1:10" x14ac:dyDescent="0.3">
      <c r="A855">
        <v>122934</v>
      </c>
      <c r="B855" s="10">
        <f t="shared" si="13"/>
        <v>122934</v>
      </c>
      <c r="C855">
        <v>49.117220000000003</v>
      </c>
      <c r="D855">
        <v>-122.0175</v>
      </c>
      <c r="E855">
        <v>5440951</v>
      </c>
      <c r="F855">
        <v>571693</v>
      </c>
      <c r="G855" t="s">
        <v>0</v>
      </c>
      <c r="H855" t="s">
        <v>14</v>
      </c>
      <c r="I855">
        <v>1199</v>
      </c>
      <c r="J855" t="s">
        <v>12967</v>
      </c>
    </row>
    <row r="856" spans="1:10" x14ac:dyDescent="0.3">
      <c r="A856">
        <v>123893</v>
      </c>
      <c r="B856" s="10">
        <f t="shared" si="13"/>
        <v>123893</v>
      </c>
      <c r="C856">
        <v>49.18629</v>
      </c>
      <c r="D856">
        <v>-121.85534</v>
      </c>
      <c r="E856">
        <v>5448796</v>
      </c>
      <c r="F856">
        <v>583410</v>
      </c>
      <c r="G856" t="s">
        <v>0</v>
      </c>
      <c r="H856" t="s">
        <v>14</v>
      </c>
      <c r="I856">
        <v>6</v>
      </c>
      <c r="J856" t="s">
        <v>12967</v>
      </c>
    </row>
    <row r="857" spans="1:10" x14ac:dyDescent="0.3">
      <c r="A857">
        <v>123897</v>
      </c>
      <c r="B857" s="10">
        <f t="shared" si="13"/>
        <v>123897</v>
      </c>
      <c r="C857">
        <v>49.186320000000002</v>
      </c>
      <c r="D857">
        <v>-121.85563</v>
      </c>
      <c r="E857">
        <v>5448799</v>
      </c>
      <c r="F857">
        <v>583389</v>
      </c>
      <c r="G857" t="s">
        <v>0</v>
      </c>
      <c r="H857" t="s">
        <v>14</v>
      </c>
      <c r="I857">
        <v>6</v>
      </c>
      <c r="J857" t="s">
        <v>12967</v>
      </c>
    </row>
    <row r="858" spans="1:10" x14ac:dyDescent="0.3">
      <c r="A858">
        <v>124176</v>
      </c>
      <c r="B858" s="10">
        <f t="shared" si="13"/>
        <v>124176</v>
      </c>
      <c r="C858">
        <v>49.117669999999997</v>
      </c>
      <c r="D858">
        <v>-122.0115</v>
      </c>
      <c r="E858">
        <v>5441007</v>
      </c>
      <c r="F858">
        <v>572130</v>
      </c>
      <c r="G858" t="s">
        <v>0</v>
      </c>
      <c r="H858" t="s">
        <v>14</v>
      </c>
      <c r="I858">
        <v>8</v>
      </c>
      <c r="J858" t="s">
        <v>12967</v>
      </c>
    </row>
    <row r="859" spans="1:10" x14ac:dyDescent="0.3">
      <c r="A859">
        <v>124219</v>
      </c>
      <c r="B859" s="10">
        <f t="shared" si="13"/>
        <v>124219</v>
      </c>
      <c r="C859">
        <v>49.130809999999997</v>
      </c>
      <c r="D859">
        <v>-121.98053</v>
      </c>
      <c r="E859">
        <v>5442498</v>
      </c>
      <c r="F859">
        <v>574371</v>
      </c>
      <c r="G859" t="s">
        <v>0</v>
      </c>
      <c r="H859" t="s">
        <v>14</v>
      </c>
      <c r="I859">
        <v>6</v>
      </c>
      <c r="J859" t="s">
        <v>12967</v>
      </c>
    </row>
    <row r="860" spans="1:10" x14ac:dyDescent="0.3">
      <c r="A860">
        <v>124732</v>
      </c>
      <c r="B860" s="10">
        <f t="shared" si="13"/>
        <v>124732</v>
      </c>
      <c r="C860">
        <v>49.197369999999999</v>
      </c>
      <c r="D860">
        <v>-121.8977</v>
      </c>
      <c r="E860">
        <v>5449982</v>
      </c>
      <c r="F860">
        <v>580305</v>
      </c>
      <c r="G860" t="s">
        <v>0</v>
      </c>
      <c r="H860" t="s">
        <v>14</v>
      </c>
      <c r="I860">
        <v>6</v>
      </c>
      <c r="J860" t="s">
        <v>12967</v>
      </c>
    </row>
  </sheetData>
  <autoFilter ref="A1:J860" xr:uid="{438E0D51-6AC0-40BC-8C44-6637A811F24A}"/>
  <sortState xmlns:xlrd2="http://schemas.microsoft.com/office/spreadsheetml/2017/richdata2" ref="A2:J860">
    <sortCondition ref="A2:A86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PoHC and SDF summary</vt:lpstr>
      <vt:lpstr>Aquifer and SDF Parameters</vt:lpstr>
      <vt:lpstr>Wells not assessed</vt:lpstr>
      <vt:lpstr>List of Wells for HC 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Sivak</dc:creator>
  <cp:lastModifiedBy>Tim Sivak</cp:lastModifiedBy>
  <dcterms:created xsi:type="dcterms:W3CDTF">2019-01-18T16:58:51Z</dcterms:created>
  <dcterms:modified xsi:type="dcterms:W3CDTF">2024-05-23T18:12:39Z</dcterms:modified>
</cp:coreProperties>
</file>